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Pro-Forma" sheetId="2" state="visible" r:id="rId4"/>
    <sheet name="Waterfall" sheetId="3" state="visible" r:id="rId5"/>
    <sheet name="Sensitivity" sheetId="4" state="visible" r:id="rId6"/>
    <sheet name="Return-Solv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<sst xmlns="http://schemas.openxmlformats.org/spreadsheetml/2006/main" count="2062" uniqueCount="344">
  <si>
    <t xml:space="preserve">Kelvin Dynamics — Series F Analysis</t>
  </si>
  <si>
    <t xml:space="preserve">Round / Ownership Knobs</t>
  </si>
  <si>
    <t xml:space="preserve">Label</t>
  </si>
  <si>
    <t xml:space="preserve">Value</t>
  </si>
  <si>
    <t xml:space="preserve">Units</t>
  </si>
  <si>
    <t xml:space="preserve">Source</t>
  </si>
  <si>
    <t xml:space="preserve">Series F pre-money</t>
  </si>
  <si>
    <t xml:space="preserve">USD</t>
  </si>
  <si>
    <t xml:space="preserve">RoundTerms.series_f_pre_money_usd</t>
  </si>
  <si>
    <t xml:space="preserve">Primary raise</t>
  </si>
  <si>
    <t xml:space="preserve">RoundTerms.series_f_primary_raise_usd</t>
  </si>
  <si>
    <t xml:space="preserve">Secondary raise</t>
  </si>
  <si>
    <t xml:space="preserve">RoundTerms.series_f_secondary_raise_usd</t>
  </si>
  <si>
    <t xml:space="preserve">Tender PPS multiplier</t>
  </si>
  <si>
    <t xml:space="preserve">fraction</t>
  </si>
  <si>
    <t xml:space="preserve">RoundTerms.series_f_tender_pps_multiplier</t>
  </si>
  <si>
    <t xml:space="preserve">ESOP refresh target % post-F FD</t>
  </si>
  <si>
    <t xml:space="preserve">RoundTerms.esop_refresh_target_post_f</t>
  </si>
  <si>
    <t xml:space="preserve">Our check size</t>
  </si>
  <si>
    <t xml:space="preserve">RoundTerms.our_fund_check_usd</t>
  </si>
  <si>
    <t xml:space="preserve">F_LEAD primary check</t>
  </si>
  <si>
    <t xml:space="preserve">RoundTerms.f_lead_primary_check_usd</t>
  </si>
  <si>
    <t xml:space="preserve">Option strike</t>
  </si>
  <si>
    <t xml:space="preserve">RoundTerms.option_strike_usd</t>
  </si>
  <si>
    <t xml:space="preserve">Pre-F issued options</t>
  </si>
  <si>
    <t xml:space="preserve">shares</t>
  </si>
  <si>
    <t xml:space="preserve">RoundTerms.pre_f_options_issued</t>
  </si>
  <si>
    <t xml:space="preserve">Pre-F unissued options</t>
  </si>
  <si>
    <t xml:space="preserve">RoundTerms.pre_f_options_unissued</t>
  </si>
  <si>
    <t xml:space="preserve">Pre-F broad-based FD / WA A</t>
  </si>
  <si>
    <t xml:space="preserve">RoundTerms.pre_f_fd_total</t>
  </si>
  <si>
    <t xml:space="preserve">Pre-F option pool</t>
  </si>
  <si>
    <t xml:space="preserve">issued + unissued</t>
  </si>
  <si>
    <t xml:space="preserve">Founder F1 common</t>
  </si>
  <si>
    <t xml:space="preserve">Stakeholders.F1</t>
  </si>
  <si>
    <t xml:space="preserve">Founder F2 common</t>
  </si>
  <si>
    <t xml:space="preserve">Stakeholders.F2</t>
  </si>
  <si>
    <t xml:space="preserve">Founder F3 common</t>
  </si>
  <si>
    <t xml:space="preserve">Stakeholders.F3</t>
  </si>
  <si>
    <t xml:space="preserve">Founder common total</t>
  </si>
  <si>
    <t xml:space="preserve">F1 + F2 + F3</t>
  </si>
  <si>
    <t xml:space="preserve">Employee RSA common total</t>
  </si>
  <si>
    <t xml:space="preserve">Stakeholders.Employee RSA</t>
  </si>
  <si>
    <t xml:space="preserve">Common + RSAs total</t>
  </si>
  <si>
    <t xml:space="preserve">founders + employee RSAs</t>
  </si>
  <si>
    <t xml:space="preserve">Zero</t>
  </si>
  <si>
    <t xml:space="preserve">constant</t>
  </si>
  <si>
    <t xml:space="preserve">model helper</t>
  </si>
  <si>
    <t xml:space="preserve">One</t>
  </si>
  <si>
    <t xml:space="preserve">Exit Values</t>
  </si>
  <si>
    <t xml:space="preserve">Exit #</t>
  </si>
  <si>
    <t xml:space="preserve">Exit 1</t>
  </si>
  <si>
    <t xml:space="preserve">RoundTerms.exit_value_1_usd</t>
  </si>
  <si>
    <t xml:space="preserve">Exit 2</t>
  </si>
  <si>
    <t xml:space="preserve">RoundTerms.exit_value_2_usd</t>
  </si>
  <si>
    <t xml:space="preserve">Exit 3</t>
  </si>
  <si>
    <t xml:space="preserve">RoundTerms.exit_value_3_usd</t>
  </si>
  <si>
    <t xml:space="preserve">Exit 4</t>
  </si>
  <si>
    <t xml:space="preserve">RoundTerms.exit_value_4_usd</t>
  </si>
  <si>
    <t xml:space="preserve">Exit 5</t>
  </si>
  <si>
    <t xml:space="preserve">RoundTerms.exit_value_5_usd</t>
  </si>
  <si>
    <t xml:space="preserve">Sensitivity Axes</t>
  </si>
  <si>
    <t xml:space="preserve">Axis</t>
  </si>
  <si>
    <t xml:space="preserve">Low</t>
  </si>
  <si>
    <t xml:space="preserve">Base</t>
  </si>
  <si>
    <t xml:space="preserve">High</t>
  </si>
  <si>
    <t xml:space="preserve">ESOP refresh target</t>
  </si>
  <si>
    <t xml:space="preserve">Return Solver Targets</t>
  </si>
  <si>
    <t xml:space="preserve">Multiple</t>
  </si>
  <si>
    <t xml:space="preserve">Target proceeds</t>
  </si>
  <si>
    <t xml:space="preserve">RoundTerms.return_multiple_3x</t>
  </si>
  <si>
    <t xml:space="preserve">RoundTerms.return_multiple_4x</t>
  </si>
  <si>
    <t xml:space="preserve">Prior Priced Securities / OCPs</t>
  </si>
  <si>
    <t xml:space="preserve">Class</t>
  </si>
  <si>
    <t xml:space="preserve">OCP-for-AD</t>
  </si>
  <si>
    <t xml:space="preserve">Original PPS</t>
  </si>
  <si>
    <t xml:space="preserve">Pre-F as-converted shares</t>
  </si>
  <si>
    <t xml:space="preserve">Invested USD</t>
  </si>
  <si>
    <t xml:space="preserve">LP type</t>
  </si>
  <si>
    <t xml:space="preserve">AD type</t>
  </si>
  <si>
    <t xml:space="preserve">WA B at OCP</t>
  </si>
  <si>
    <t xml:space="preserve">WA C at base F PPS</t>
  </si>
  <si>
    <t xml:space="preserve">Seed</t>
  </si>
  <si>
    <t xml:space="preserve">1x non-participating with conversion election</t>
  </si>
  <si>
    <t xml:space="preserve">broad-based weighted-average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</si>
  <si>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</si>
  <si>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</si>
  <si>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</si>
  <si>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</si>
  <si>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</si>
  <si>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Convertible Notes</t>
  </si>
  <si>
    <t xml:space="preserve">Note</t>
  </si>
  <si>
    <t xml:space="preserve">Holder</t>
  </si>
  <si>
    <t xml:space="preserve">Principal</t>
  </si>
  <si>
    <t xml:space="preserve">Cap</t>
  </si>
  <si>
    <t xml:space="preserve">Discount</t>
  </si>
  <si>
    <t xml:space="preserve">Interest</t>
  </si>
  <si>
    <t xml:space="preserve">Note A</t>
  </si>
  <si>
    <t xml:space="preserve">NA1</t>
  </si>
  <si>
    <t xml:space="preserve">Notes</t>
  </si>
  <si>
    <t xml:space="preserve">Note B</t>
  </si>
  <si>
    <t xml:space="preserve">NB1</t>
  </si>
  <si>
    <t xml:space="preserve">Stakeholder Source</t>
  </si>
  <si>
    <t xml:space="preserve">ID</t>
  </si>
  <si>
    <t xml:space="preserve">Role</t>
  </si>
  <si>
    <t xml:space="preserve">Common shares</t>
  </si>
  <si>
    <t xml:space="preserve">Preferred class</t>
  </si>
  <si>
    <t xml:space="preserve">Preferred shares</t>
  </si>
  <si>
    <t xml:space="preserve">Security class</t>
  </si>
  <si>
    <t xml:space="preserve">F1</t>
  </si>
  <si>
    <t xml:space="preserve">Founder (CEO)</t>
  </si>
  <si>
    <t xml:space="preserve">Common</t>
  </si>
  <si>
    <t xml:space="preserve">F2</t>
  </si>
  <si>
    <t xml:space="preserve">Founder (CTO)</t>
  </si>
  <si>
    <t xml:space="preserve">F3</t>
  </si>
  <si>
    <t xml:space="preserve">Founder (Chief Scientist)</t>
  </si>
  <si>
    <t xml:space="preserve">E1</t>
  </si>
  <si>
    <t xml:space="preserve">Employee RSA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</si>
  <si>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</si>
  <si>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</si>
  <si>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</si>
  <si>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</si>
  <si>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</si>
  <si>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</si>
  <si>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</si>
  <si>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</si>
  <si>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</si>
  <si>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SEED1</t>
  </si>
  <si>
    <t xml:space="preserve">Seed preferred LP</t>
  </si>
  <si>
    <t xml:space="preserve">A1</t>
  </si>
  <si>
    <t xml:space="preserve">Series A preferred LP</t>
  </si>
  <si>
    <t xml:space="preserve">Series A</t>
  </si>
  <si>
    <t xml:space="preserve">B1</t>
  </si>
  <si>
    <t xml:space="preserve">Series B preferred LP</t>
  </si>
  <si>
    <t xml:space="preserve">Series B</t>
  </si>
  <si>
    <t xml:space="preserve">C1</t>
  </si>
  <si>
    <t xml:space="preserve">Series C preferred LP</t>
  </si>
  <si>
    <t xml:space="preserve">Series C</t>
  </si>
  <si>
    <t xml:space="preserve">D1</t>
  </si>
  <si>
    <t xml:space="preserve">Series D preferred LP</t>
  </si>
  <si>
    <t xml:space="preserve">Series D</t>
  </si>
  <si>
    <t xml:space="preserve">E1_INV</t>
  </si>
  <si>
    <t xml:space="preserve">Series E preferred LP</t>
  </si>
  <si>
    <t xml:space="preserve">Series E</t>
  </si>
  <si>
    <t xml:space="preserve">E2_INV</t>
  </si>
  <si>
    <t xml:space="preserve">E3_INV</t>
  </si>
  <si>
    <t xml:space="preserve">E4_INV</t>
  </si>
  <si>
    <t xml:space="preserve">E5_INV</t>
  </si>
  <si>
    <t xml:space="preserve">E6_INV</t>
  </si>
  <si>
    <t xml:space="preserve">E7_INV</t>
  </si>
  <si>
    <t xml:space="preserve">E8_INV</t>
  </si>
  <si>
    <t xml:space="preserve">E9_INV</t>
  </si>
  <si>
    <t xml:space="preserve">E10_INV</t>
  </si>
  <si>
    <t xml:space="preserve">Convertible Note A holder</t>
  </si>
  <si>
    <t xml:space="preserve">Convertible Note B holder</t>
  </si>
  <si>
    <t xml:space="preserve">F_LEAD</t>
  </si>
  <si>
    <t xml:space="preserve">Series F lead investor</t>
  </si>
  <si>
    <t xml:space="preserve">F_FUND</t>
  </si>
  <si>
    <t xml:space="preserve">Our fund (Series F primary)</t>
  </si>
  <si>
    <t xml:space="preserve">Downstream Labels</t>
  </si>
  <si>
    <t xml:space="preserve">Pro-Forma Cap Table</t>
  </si>
  <si>
    <t xml:space="preserve">Stakeholder</t>
  </si>
  <si>
    <t xml:space="preserve">Security Class</t>
  </si>
  <si>
    <t xml:space="preserve">Common Shares</t>
  </si>
  <si>
    <t xml:space="preserve">Preferred Shares</t>
  </si>
  <si>
    <t xml:space="preserve">As-Converted Shares</t>
  </si>
  <si>
    <t xml:space="preserve">Ownership %</t>
  </si>
  <si>
    <t xml:space="preserve">AD Block</t>
  </si>
  <si>
    <t xml:space="preserve">F PPS &lt; OCP?</t>
  </si>
  <si>
    <t xml:space="preserve">OCP</t>
  </si>
  <si>
    <t xml:space="preserve">New Conversion Price</t>
  </si>
  <si>
    <t xml:space="preserve">New Ratio</t>
  </si>
  <si>
    <t xml:space="preserve">WA A</t>
  </si>
  <si>
    <t xml:space="preserve">WA B</t>
  </si>
  <si>
    <t xml:space="preserve">WA C</t>
  </si>
  <si>
    <t xml:space="preserve">Notes Block</t>
  </si>
  <si>
    <t xml:space="preserve">Cap-Implied PPS</t>
  </si>
  <si>
    <t xml:space="preserve">Discount-Implied PPS</t>
  </si>
  <si>
    <t xml:space="preserve">Conversion PPS</t>
  </si>
  <si>
    <t xml:space="preserve">Branch</t>
  </si>
  <si>
    <t xml:space="preserve">Shares Issued</t>
  </si>
  <si>
    <t xml:space="preserve">Tender Block</t>
  </si>
  <si>
    <t xml:space="preserve">Tender PPS</t>
  </si>
  <si>
    <t xml:space="preserve">Tender Shares</t>
  </si>
  <si>
    <t xml:space="preserve">Founder</t>
  </si>
  <si>
    <t xml:space="preserve">Founder Share-Out</t>
  </si>
  <si>
    <t xml:space="preserve">F_LEAD Secondary Holding</t>
  </si>
  <si>
    <t xml:space="preserve">Waterfall</t>
  </si>
  <si>
    <t xml:space="preserve">Election</t>
  </si>
  <si>
    <t xml:space="preserve">Proceeds</t>
  </si>
  <si>
    <t xml:space="preserve">Reconciliation</t>
  </si>
  <si>
    <t xml:space="preserve">Sensitivity</t>
  </si>
  <si>
    <t xml:space="preserve">ESOP \ Pre-money</t>
  </si>
  <si>
    <t xml:space="preserve">Our ownership / proceeds @ $2,000M exit</t>
  </si>
  <si>
    <t xml:space="preserve">Return-Solver</t>
  </si>
  <si>
    <t xml:space="preserve">Exit Value</t>
  </si>
  <si>
    <t xml:space="preserve">3x Required Ownership</t>
  </si>
  <si>
    <t xml:space="preserve">3x F Election</t>
  </si>
  <si>
    <t xml:space="preserve">3x Status</t>
  </si>
  <si>
    <t xml:space="preserve">4x Required Ownership</t>
  </si>
  <si>
    <t xml:space="preserve">4x F Election</t>
  </si>
  <si>
    <t xml:space="preserve">4x Status</t>
  </si>
  <si>
    <t xml:space="preserve">Base Case</t>
  </si>
  <si>
    <t xml:space="preserve">Post-F ownership</t>
  </si>
  <si>
    <t xml:space="preserve">Proceeds @ $2B</t>
  </si>
  <si>
    <t xml:space="preserve">F</t>
  </si>
  <si>
    <t xml:space="preserve">Common + RSAs</t>
  </si>
  <si>
    <t xml:space="preserve">Issued Options</t>
  </si>
  <si>
    <t xml:space="preserve">Unissued Option Pool</t>
  </si>
  <si>
    <t xml:space="preserve">Series F Lead Primary</t>
  </si>
  <si>
    <t xml:space="preserve">Our Fund Primary</t>
  </si>
  <si>
    <t xml:space="preserve">Secondary Common</t>
  </si>
  <si>
    <t xml:space="preserve">Unissued Options</t>
  </si>
  <si>
    <t xml:space="preserve">Total</t>
  </si>
  <si>
    <t xml:space="preserve">Feasible</t>
  </si>
  <si>
    <t xml:space="preserve">Infeasible</t>
  </si>
  <si>
    <t xml:space="preserve">Base Case Fixed Point</t>
  </si>
  <si>
    <t xml:space="preserve">Pre-money</t>
  </si>
  <si>
    <t xml:space="preserve">ESOP target</t>
  </si>
  <si>
    <t xml:space="preserve">Case</t>
  </si>
  <si>
    <t xml:space="preserve">Topup active</t>
  </si>
  <si>
    <t xml:space="preserve">Note A assumed</t>
  </si>
  <si>
    <t xml:space="preserve">Note B assumed</t>
  </si>
  <si>
    <t xml:space="preserve">S const</t>
  </si>
  <si>
    <t xml:space="preserve">S slope</t>
  </si>
  <si>
    <t xml:space="preserve">y candidate</t>
  </si>
  <si>
    <t xml:space="preserve">S excl notes/F</t>
  </si>
  <si>
    <t xml:space="preserve">Topup raw</t>
  </si>
  <si>
    <t xml:space="preserve">Note A shares</t>
  </si>
  <si>
    <t xml:space="preserve">Note B shares</t>
  </si>
  <si>
    <t xml:space="preserve">A cap PPS</t>
  </si>
  <si>
    <t xml:space="preserve">A disc PPS</t>
  </si>
  <si>
    <t xml:space="preserve">A branch valid</t>
  </si>
  <si>
    <t xml:space="preserve">B cap PPS</t>
  </si>
  <si>
    <t xml:space="preserve">B disc PPS</t>
  </si>
  <si>
    <t xml:space="preserve">B branch valid</t>
  </si>
  <si>
    <t xml:space="preserve">Topup valid</t>
  </si>
  <si>
    <t xml:space="preserve">Trigger valid</t>
  </si>
  <si>
    <t xml:space="preserve">Case valid</t>
  </si>
  <si>
    <t xml:space="preserve">Case 1</t>
  </si>
  <si>
    <t xml:space="preserve">discount</t>
  </si>
  <si>
    <t xml:space="preserve">Case 2</t>
  </si>
  <si>
    <t xml:space="preserve">cap</t>
  </si>
  <si>
    <t xml:space="preserve">Case 3</t>
  </si>
  <si>
    <t xml:space="preserve">Case 4</t>
  </si>
  <si>
    <t xml:space="preserve">Case 5</t>
  </si>
  <si>
    <t xml:space="preserve">Case 6</t>
  </si>
  <si>
    <t xml:space="preserve">Case 7</t>
  </si>
  <si>
    <t xml:space="preserve">Case 8</t>
  </si>
  <si>
    <t xml:space="preserve">Selected case index</t>
  </si>
  <si>
    <t xml:space="preserve">y = 1 / F PPS</t>
  </si>
  <si>
    <t xml:space="preserve">Series F PPS</t>
  </si>
  <si>
    <t xml:space="preserve">Series F new shares</t>
  </si>
  <si>
    <t xml:space="preserve">Post-F FD</t>
  </si>
  <si>
    <t xml:space="preserve">Pre-money FD at close</t>
  </si>
  <si>
    <t xml:space="preserve">ESOP top-up</t>
  </si>
  <si>
    <t xml:space="preserve">AD increment</t>
  </si>
  <si>
    <t xml:space="preserve">Note A branch</t>
  </si>
  <si>
    <t xml:space="preserve">Note B branch</t>
  </si>
  <si>
    <t xml:space="preserve">Note A cap PPS</t>
  </si>
  <si>
    <t xml:space="preserve">Note A discount PPS</t>
  </si>
  <si>
    <t xml:space="preserve">Note A conversion PPS</t>
  </si>
  <si>
    <t xml:space="preserve">Note B cap PPS</t>
  </si>
  <si>
    <t xml:space="preserve">Note B discount PPS</t>
  </si>
  <si>
    <t xml:space="preserve">Note B conversion PPS</t>
  </si>
  <si>
    <t xml:space="preserve">Tender shares</t>
  </si>
  <si>
    <t xml:space="preserve">F_LEAD primary shares</t>
  </si>
  <si>
    <t xml:space="preserve">Our fund primary shares</t>
  </si>
  <si>
    <t xml:space="preserve">Our post-F ownership</t>
  </si>
  <si>
    <t xml:space="preserve">Trigger</t>
  </si>
  <si>
    <t xml:space="preserve">New CP</t>
  </si>
  <si>
    <t xml:space="preserve">As-converted shares</t>
  </si>
  <si>
    <t xml:space="preserve">Preference</t>
  </si>
  <si>
    <t xml:space="preserve">Sensitivity Fixed Point esop0_pre0</t>
  </si>
  <si>
    <t xml:space="preserve">Sensitivity Fixed Point esop0_pre1</t>
  </si>
  <si>
    <t xml:space="preserve">Sensitivity Fixed Point esop0_pre2</t>
  </si>
  <si>
    <t xml:space="preserve">Sensitivity Fixed Point esop1_pre0</t>
  </si>
  <si>
    <t xml:space="preserve">Sensitivity Fixed Point esop1_pre1</t>
  </si>
  <si>
    <t xml:space="preserve">Sensitivity Fixed Point esop1_pre2</t>
  </si>
  <si>
    <t xml:space="preserve">Sensitivity Fixed Point esop2_pre0</t>
  </si>
  <si>
    <t xml:space="preserve">Sensitivity Fixed Point esop2_pre1</t>
  </si>
  <si>
    <t xml:space="preserve">Sensitivity Fixed Point esop2_pre2</t>
  </si>
  <si>
    <t xml:space="preserve">Base Waterfall exit1</t>
  </si>
  <si>
    <t xml:space="preserve">Code</t>
  </si>
  <si>
    <t xml:space="preserve">F pref</t>
  </si>
  <si>
    <t xml:space="preserve">E pref</t>
  </si>
  <si>
    <t xml:space="preserve">D pref</t>
  </si>
  <si>
    <t xml:space="preserve">C pref</t>
  </si>
  <si>
    <t xml:space="preserve">B pref</t>
  </si>
  <si>
    <t xml:space="preserve">A pref</t>
  </si>
  <si>
    <t xml:space="preserve">Seed pref</t>
  </si>
  <si>
    <t xml:space="preserve">Residual</t>
  </si>
  <si>
    <t xml:space="preserve">Conv shares ex opt</t>
  </si>
  <si>
    <t xml:space="preserve">Options ITM</t>
  </si>
  <si>
    <t xml:space="preserve">Common price</t>
  </si>
  <si>
    <t xml:space="preserve">Option payout</t>
  </si>
  <si>
    <t xml:space="preserve">Notes payout</t>
  </si>
  <si>
    <t xml:space="preserve">Common payout</t>
  </si>
  <si>
    <t xml:space="preserve">F payout</t>
  </si>
  <si>
    <t xml:space="preserve">E payout</t>
  </si>
  <si>
    <t xml:space="preserve">D payout</t>
  </si>
  <si>
    <t xml:space="preserve">C payout</t>
  </si>
  <si>
    <t xml:space="preserve">B payout</t>
  </si>
  <si>
    <t xml:space="preserve">A payout</t>
  </si>
  <si>
    <t xml:space="preserve">Seed payout</t>
  </si>
  <si>
    <t xml:space="preserve">F pref-if</t>
  </si>
  <si>
    <t xml:space="preserve">F conv-if</t>
  </si>
  <si>
    <t xml:space="preserve">E pref-if</t>
  </si>
  <si>
    <t xml:space="preserve">E conv-if</t>
  </si>
  <si>
    <t xml:space="preserve">D pref-if</t>
  </si>
  <si>
    <t xml:space="preserve">D conv-if</t>
  </si>
  <si>
    <t xml:space="preserve">C pref-if</t>
  </si>
  <si>
    <t xml:space="preserve">C conv-if</t>
  </si>
  <si>
    <t xml:space="preserve">B pref-if</t>
  </si>
  <si>
    <t xml:space="preserve">B conv-if</t>
  </si>
  <si>
    <t xml:space="preserve">A pref-if</t>
  </si>
  <si>
    <t xml:space="preserve">A conv-if</t>
  </si>
  <si>
    <t xml:space="preserve">Seed pref-if</t>
  </si>
  <si>
    <t xml:space="preserve">Seed conv-if</t>
  </si>
  <si>
    <t xml:space="preserve">Nash valid</t>
  </si>
  <si>
    <t xml:space="preserve">Selected index</t>
  </si>
  <si>
    <t xml:space="preserve">Selected code</t>
  </si>
  <si>
    <t xml:space="preserve">Common + RSAs payout</t>
  </si>
  <si>
    <t xml:space="preserve">Issued Options payout</t>
  </si>
  <si>
    <t xml:space="preserve">F selected action</t>
  </si>
  <si>
    <t xml:space="preserve">E selected action</t>
  </si>
  <si>
    <t xml:space="preserve">D selected action</t>
  </si>
  <si>
    <t xml:space="preserve">C selected action</t>
  </si>
  <si>
    <t xml:space="preserve">B selected action</t>
  </si>
  <si>
    <t xml:space="preserve">A selected action</t>
  </si>
  <si>
    <t xml:space="preserve">Seed selected action</t>
  </si>
  <si>
    <t xml:space="preserve">Base Waterfall exit2</t>
  </si>
  <si>
    <t xml:space="preserve">Base Waterfall exit3</t>
  </si>
  <si>
    <t xml:space="preserve">Base Waterfall exit4</t>
  </si>
  <si>
    <t xml:space="preserve">Base Waterfall exit5</t>
  </si>
  <si>
    <t xml:space="preserve">Sensitivity Waterfall esop0_pre0 @ $2B</t>
  </si>
  <si>
    <t xml:space="preserve">Sensitivity Waterfall esop0_pre1 @ $2B</t>
  </si>
  <si>
    <t xml:space="preserve">Sensitivity Waterfall esop0_pre2 @ $2B</t>
  </si>
  <si>
    <t xml:space="preserve">Sensitivity Waterfall esop1_pre0 @ $2B</t>
  </si>
  <si>
    <t xml:space="preserve">Sensitivity Waterfall esop1_pre1 @ $2B</t>
  </si>
  <si>
    <t xml:space="preserve">Sensitivity Waterfall esop1_pre2 @ $2B</t>
  </si>
  <si>
    <t xml:space="preserve">Sensitivity Waterfall esop2_pre0 @ $2B</t>
  </si>
  <si>
    <t xml:space="preserve">Sensitivity Waterfall esop2_pre1 @ $2B</t>
  </si>
  <si>
    <t xml:space="preserve">Sensitivity Waterfall esop2_pre2 @ $2B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</si>
</sst>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00000%"/>
    <numFmt numFmtId="167" formatCode="#,##0.000"/>
    <numFmt numFmtId="168" formatCode="0.00\x"/>
    <numFmt numFmtId="169" formatCode="\$0.000000"/>
    <numFmt numFmtId="170" formatCode="0.000000000"/>
    <numFmt numFmtId="171" formatCode="[$$-409]#,##0.00;[RED]\-[$$-409]#,##0.00"/>
    <numFmt numFmtId="172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DEE7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3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  <col collapsed="false" customWidth="true" hidden="false" outlineLevel="0" max="7" min="6" style="0" width="34"/>
    <col collapsed="false" customWidth="true" hidden="false" outlineLevel="0" max="50" min="8" style="0" width="1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customFormat="false" ht="15" hidden="false" customHeight="false" outlineLevel="0" collapsed="false">
      <c r="A3" s="3" t="s">
        <v>1</v>
      </c>
      <c r="B3" s="4"/>
      <c r="C3" s="4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customFormat="false" ht="15" hidden="false" customHeight="fals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customFormat="false" ht="15" hidden="false" customHeight="false" outlineLevel="0" collapsed="false">
      <c r="A5" s="6" t="s">
        <v>6</v>
      </c>
      <c r="B5" s="7" t="n">
        <v>1400000000</v>
      </c>
      <c r="C5" s="6" t="s">
        <v>7</v>
      </c>
      <c r="D5" s="6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customFormat="false" ht="15" hidden="false" customHeight="false" outlineLevel="0" collapsed="false">
      <c r="A6" s="6" t="s">
        <v>9</v>
      </c>
      <c r="B6" s="7" t="n">
        <v>30000000</v>
      </c>
      <c r="C6" s="6" t="s">
        <v>7</v>
      </c>
      <c r="D6" s="6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customFormat="false" ht="15" hidden="false" customHeight="false" outlineLevel="0" collapsed="false">
      <c r="A7" s="6" t="s">
        <v>11</v>
      </c>
      <c r="B7" s="7" t="n">
        <v>15000000</v>
      </c>
      <c r="C7" s="6" t="s">
        <v>7</v>
      </c>
      <c r="D7" s="6" t="s">
        <v>12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customFormat="false" ht="15" hidden="false" customHeight="false" outlineLevel="0" collapsed="false">
      <c r="A8" s="6" t="s">
        <v>13</v>
      </c>
      <c r="B8" s="8" t="n">
        <v>0.85</v>
      </c>
      <c r="C8" s="6" t="s">
        <v>14</v>
      </c>
      <c r="D8" s="6" t="s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customFormat="false" ht="15" hidden="false" customHeight="false" outlineLevel="0" collapsed="false">
      <c r="A9" s="6" t="s">
        <v>16</v>
      </c>
      <c r="B9" s="8" t="n">
        <v>0.13</v>
      </c>
      <c r="C9" s="6" t="s">
        <v>14</v>
      </c>
      <c r="D9" s="6" t="s">
        <v>17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customFormat="false" ht="15" hidden="false" customHeight="false" outlineLevel="0" collapsed="false">
      <c r="A10" s="6" t="s">
        <v>18</v>
      </c>
      <c r="B10" s="7" t="n">
        <v>10000000</v>
      </c>
      <c r="C10" s="6" t="s">
        <v>7</v>
      </c>
      <c r="D10" s="6" t="s">
        <v>19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customFormat="false" ht="15" hidden="false" customHeight="false" outlineLevel="0" collapsed="false">
      <c r="A11" s="6" t="s">
        <v>20</v>
      </c>
      <c r="B11" s="7" t="n">
        <v>20000000</v>
      </c>
      <c r="C11" s="6" t="s">
        <v>7</v>
      </c>
      <c r="D11" s="6" t="s">
        <v>21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customFormat="false" ht="15" hidden="false" customHeight="false" outlineLevel="0" collapsed="false">
      <c r="A12" s="6" t="s">
        <v>22</v>
      </c>
      <c r="B12" s="7" t="n">
        <v>1</v>
      </c>
      <c r="C12" s="6" t="s">
        <v>7</v>
      </c>
      <c r="D12" s="6" t="s">
        <v>23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customFormat="false" ht="15" hidden="false" customHeight="false" outlineLevel="0" collapsed="false">
      <c r="A13" s="6" t="s">
        <v>24</v>
      </c>
      <c r="B13" s="9" t="n">
        <v>2500000</v>
      </c>
      <c r="C13" s="6" t="s">
        <v>25</v>
      </c>
      <c r="D13" s="6" t="s">
        <v>26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customFormat="false" ht="15" hidden="false" customHeight="false" outlineLevel="0" collapsed="false">
      <c r="A14" s="6" t="s">
        <v>27</v>
      </c>
      <c r="B14" s="9" t="n">
        <v>1894667</v>
      </c>
      <c r="C14" s="6" t="s">
        <v>25</v>
      </c>
      <c r="D14" s="6" t="s">
        <v>28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customFormat="false" ht="15" hidden="false" customHeight="false" outlineLevel="0" collapsed="false">
      <c r="A15" s="6" t="s">
        <v>29</v>
      </c>
      <c r="B15" s="9" t="n">
        <v>36617961</v>
      </c>
      <c r="C15" s="6" t="s">
        <v>25</v>
      </c>
      <c r="D15" s="6" t="s">
        <v>30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customFormat="false" ht="15" hidden="false" customHeight="false" outlineLevel="0" collapsed="false">
      <c r="A16" s="6" t="s">
        <v>31</v>
      </c>
      <c r="B16" s="9" t="n">
        <f aca="false">$B$13+$B$14</f>
        <v>4394667</v>
      </c>
      <c r="C16" s="6" t="s">
        <v>25</v>
      </c>
      <c r="D16" s="6" t="s">
        <v>32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customFormat="false" ht="15" hidden="false" customHeight="false" outlineLevel="0" collapsed="false">
      <c r="A17" s="6" t="s">
        <v>33</v>
      </c>
      <c r="B17" s="9" t="n">
        <v>4000000</v>
      </c>
      <c r="C17" s="6" t="s">
        <v>25</v>
      </c>
      <c r="D17" s="6" t="s">
        <v>34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customFormat="false" ht="15" hidden="false" customHeight="false" outlineLevel="0" collapsed="false">
      <c r="A18" s="6" t="s">
        <v>35</v>
      </c>
      <c r="B18" s="9" t="n">
        <v>2500000</v>
      </c>
      <c r="C18" s="6" t="s">
        <v>25</v>
      </c>
      <c r="D18" s="6" t="s">
        <v>36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customFormat="false" ht="15" hidden="false" customHeight="false" outlineLevel="0" collapsed="false">
      <c r="A19" s="6" t="s">
        <v>37</v>
      </c>
      <c r="B19" s="9" t="n">
        <v>1500000</v>
      </c>
      <c r="C19" s="6" t="s">
        <v>25</v>
      </c>
      <c r="D19" s="6" t="s">
        <v>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customFormat="false" ht="15" hidden="false" customHeight="false" outlineLevel="0" collapsed="false">
      <c r="A20" s="6" t="s">
        <v>39</v>
      </c>
      <c r="B20" s="9" t="n">
        <f aca="false">SUM($B$17:$B$19)</f>
        <v>8000000</v>
      </c>
      <c r="C20" s="6" t="s">
        <v>25</v>
      </c>
      <c r="D20" s="6" t="s">
        <v>40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customFormat="false" ht="15" hidden="false" customHeight="false" outlineLevel="0" collapsed="false">
      <c r="A21" s="6" t="s">
        <v>41</v>
      </c>
      <c r="B21" s="9" t="n">
        <v>1000000</v>
      </c>
      <c r="C21" s="6" t="s">
        <v>25</v>
      </c>
      <c r="D21" s="6" t="s">
        <v>42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customFormat="false" ht="15" hidden="false" customHeight="false" outlineLevel="0" collapsed="false">
      <c r="A22" s="6" t="s">
        <v>43</v>
      </c>
      <c r="B22" s="9" t="n">
        <f aca="false">$B$20+$B$21</f>
        <v>9000000</v>
      </c>
      <c r="C22" s="6" t="s">
        <v>25</v>
      </c>
      <c r="D22" s="6" t="s">
        <v>44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customFormat="false" ht="15" hidden="false" customHeight="false" outlineLevel="0" collapsed="false">
      <c r="A23" s="6" t="s">
        <v>45</v>
      </c>
      <c r="B23" s="6" t="n">
        <v>0</v>
      </c>
      <c r="C23" s="6" t="s">
        <v>46</v>
      </c>
      <c r="D23" s="6" t="s">
        <v>47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customFormat="false" ht="15" hidden="false" customHeight="false" outlineLevel="0" collapsed="false">
      <c r="A24" s="6" t="s">
        <v>48</v>
      </c>
      <c r="B24" s="6" t="n">
        <v>1</v>
      </c>
      <c r="C24" s="6" t="s">
        <v>46</v>
      </c>
      <c r="D24" s="6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customFormat="false" ht="15" hidden="false" customHeight="false" outlineLevel="0" collapsed="false">
      <c r="A28" s="3" t="s">
        <v>49</v>
      </c>
      <c r="B28" s="4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customFormat="false" ht="15" hidden="false" customHeight="false" outlineLevel="0" collapsed="false">
      <c r="A29" s="5" t="s">
        <v>50</v>
      </c>
      <c r="B29" s="5" t="s">
        <v>3</v>
      </c>
      <c r="C29" s="5" t="s">
        <v>4</v>
      </c>
      <c r="D29" s="5" t="s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customFormat="false" ht="15" hidden="false" customHeight="false" outlineLevel="0" collapsed="false">
      <c r="A30" s="6" t="s">
        <v>51</v>
      </c>
      <c r="B30" s="7" t="n">
        <v>700000000</v>
      </c>
      <c r="C30" s="6" t="s">
        <v>7</v>
      </c>
      <c r="D30" s="6" t="s">
        <v>52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customFormat="false" ht="15" hidden="false" customHeight="false" outlineLevel="0" collapsed="false">
      <c r="A31" s="6" t="s">
        <v>53</v>
      </c>
      <c r="B31" s="7" t="n">
        <v>1200000000</v>
      </c>
      <c r="C31" s="6" t="s">
        <v>7</v>
      </c>
      <c r="D31" s="6" t="s">
        <v>54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customFormat="false" ht="15" hidden="false" customHeight="false" outlineLevel="0" collapsed="false">
      <c r="A32" s="6" t="s">
        <v>55</v>
      </c>
      <c r="B32" s="7" t="n">
        <v>2000000000</v>
      </c>
      <c r="C32" s="6" t="s">
        <v>7</v>
      </c>
      <c r="D32" s="6" t="s">
        <v>56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customFormat="false" ht="15" hidden="false" customHeight="false" outlineLevel="0" collapsed="false">
      <c r="A33" s="6" t="s">
        <v>57</v>
      </c>
      <c r="B33" s="7" t="n">
        <v>4000000000</v>
      </c>
      <c r="C33" s="6" t="s">
        <v>7</v>
      </c>
      <c r="D33" s="6" t="s">
        <v>58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customFormat="false" ht="15" hidden="false" customHeight="false" outlineLevel="0" collapsed="false">
      <c r="A34" s="6" t="s">
        <v>59</v>
      </c>
      <c r="B34" s="7" t="n">
        <v>8000000000</v>
      </c>
      <c r="C34" s="6" t="s">
        <v>7</v>
      </c>
      <c r="D34" s="6" t="s">
        <v>60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customFormat="false" ht="15" hidden="false" customHeight="false" outlineLevel="0" collapsed="false">
      <c r="A37" s="3" t="s">
        <v>61</v>
      </c>
      <c r="B37" s="4"/>
      <c r="C37" s="4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customFormat="false" ht="15" hidden="false" customHeight="false" outlineLevel="0" collapsed="false">
      <c r="A38" s="5" t="s">
        <v>62</v>
      </c>
      <c r="B38" s="5" t="s">
        <v>63</v>
      </c>
      <c r="C38" s="5" t="s">
        <v>64</v>
      </c>
      <c r="D38" s="5" t="s">
        <v>65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customFormat="false" ht="15" hidden="false" customHeight="false" outlineLevel="0" collapsed="false">
      <c r="A39" s="6" t="s">
        <v>66</v>
      </c>
      <c r="B39" s="8" t="n">
        <v>0.11</v>
      </c>
      <c r="C39" s="8" t="n">
        <v>0.13</v>
      </c>
      <c r="D39" s="8" t="n">
        <v>0.15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customFormat="false" ht="15" hidden="false" customHeight="false" outlineLevel="0" collapsed="false">
      <c r="A40" s="6" t="s">
        <v>6</v>
      </c>
      <c r="B40" s="7" t="n">
        <v>1200000000</v>
      </c>
      <c r="C40" s="7" t="n">
        <v>1400000000</v>
      </c>
      <c r="D40" s="7" t="n">
        <v>1800000000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customFormat="false" ht="15" hidden="false" customHeight="false" outlineLevel="0" collapsed="false">
      <c r="A43" s="3" t="s">
        <v>67</v>
      </c>
      <c r="B43" s="4"/>
      <c r="C43" s="4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customFormat="false" ht="15" hidden="false" customHeight="false" outlineLevel="0" collapsed="false">
      <c r="A44" s="5" t="s">
        <v>68</v>
      </c>
      <c r="B44" s="5" t="s">
        <v>69</v>
      </c>
      <c r="C44" s="5" t="s">
        <v>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customFormat="false" ht="15" hidden="false" customHeight="false" outlineLevel="0" collapsed="false">
      <c r="A45" s="10" t="n">
        <v>3</v>
      </c>
      <c r="B45" s="7" t="n">
        <f aca="false">$B$10*$A$45</f>
        <v>30000000</v>
      </c>
      <c r="C45" s="6" t="s">
        <v>70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customFormat="false" ht="15" hidden="false" customHeight="false" outlineLevel="0" collapsed="false">
      <c r="A46" s="10" t="n">
        <v>4</v>
      </c>
      <c r="B46" s="7" t="n">
        <f aca="false">$B$10*$A$46</f>
        <v>40000000</v>
      </c>
      <c r="C46" s="6" t="s">
        <v>71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customFormat="false" ht="15" hidden="false" customHeight="false" outlineLevel="0" collapsed="false">
      <c r="A50" s="3" t="s">
        <v>72</v>
      </c>
      <c r="B50" s="4"/>
      <c r="C50" s="4"/>
      <c r="D50" s="4"/>
      <c r="E50" s="4"/>
      <c r="F50" s="4"/>
      <c r="G50" s="4"/>
      <c r="H50" s="4"/>
      <c r="I50" s="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customFormat="false" ht="15" hidden="false" customHeight="false" outlineLevel="0" collapsed="false">
      <c r="A51" s="5" t="s">
        <v>73</v>
      </c>
      <c r="B51" s="5" t="s">
        <v>74</v>
      </c>
      <c r="C51" s="5" t="s">
        <v>75</v>
      </c>
      <c r="D51" s="5" t="s">
        <v>76</v>
      </c>
      <c r="E51" s="5" t="s">
        <v>77</v>
      </c>
      <c r="F51" s="5" t="s">
        <v>78</v>
      </c>
      <c r="G51" s="5" t="s">
        <v>79</v>
      </c>
      <c r="H51" s="5" t="s">
        <v>80</v>
      </c>
      <c r="I51" s="5" t="s">
        <v>81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customFormat="false" ht="15" hidden="false" customHeight="false" outlineLevel="0" collapsed="false">
      <c r="A52" s="6" t="s">
        <v>82</v>
      </c>
      <c r="B52" s="11" t="n">
        <v>1</v>
      </c>
      <c r="C52" s="11" t="n">
        <v>1</v>
      </c>
      <c r="D52" s="9" t="n">
        <v>5000000</v>
      </c>
      <c r="E52" s="7" t="n">
        <v>5000000</v>
      </c>
      <c r="F52" s="6" t="s">
        <v>83</v>
      </c>
      <c r="G52" s="6" t="s">
        <v>84</v>
      </c>
      <c r="H52" s="9" t="n">
        <f aca="false">$B$6/B52</f>
        <v>30000000</v>
      </c>
      <c r="I52" s="9" t="e">
        <f aca="false">$B$6/$B$94</f>
        <v>#VALUE!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customFormat="false" ht="15" hidden="false" customHeight="false" outlineLevel="0" collapsed="false">
      <c r="A53" s="6" t="s">
        <v>85</v>
      </c>
      <c r="B53" s="11" t="n">
        <v>3</v>
      </c>
      <c r="C53" s="11" t="n">
        <v>3</v>
      </c>
      <c r="D53" s="9" t="n">
        <v>5000000</v>
      </c>
      <c r="E53" s="7" t="n">
        <v>15000000</v>
      </c>
      <c r="F53" s="6" t="s">
        <v>83</v>
      </c>
      <c r="G53" s="6" t="s">
        <v>84</v>
      </c>
      <c r="H53" s="9" t="n">
        <f aca="false">$B$6/B53</f>
        <v>10000000</v>
      </c>
      <c r="I53" s="9" t="e">
        <f aca="false">$B$6/$B$94</f>
        <v>#VALUE!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customFormat="false" ht="15" hidden="false" customHeight="false" outlineLevel="0" collapsed="false">
      <c r="A54" s="6" t="s">
        <v>86</v>
      </c>
      <c r="B54" s="11" t="n">
        <v>10</v>
      </c>
      <c r="C54" s="11" t="n">
        <v>10</v>
      </c>
      <c r="D54" s="9" t="n">
        <v>3000000</v>
      </c>
      <c r="E54" s="7" t="n">
        <v>30000000</v>
      </c>
      <c r="F54" s="6" t="s">
        <v>83</v>
      </c>
      <c r="G54" s="6" t="s">
        <v>84</v>
      </c>
      <c r="H54" s="9" t="n">
        <f aca="false">$B$6/B54</f>
        <v>3000000</v>
      </c>
      <c r="I54" s="9" t="e">
        <f aca="false">$B$6/$B$94</f>
        <v>#VALUE!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customFormat="false" ht="15" hidden="false" customHeight="false" outlineLevel="0" collapsed="false">
      <c r="A55" s="6" t="s">
        <v>87</v>
      </c>
      <c r="B55" s="11" t="n">
        <v>25</v>
      </c>
      <c r="C55" s="11" t="n">
        <v>25</v>
      </c>
      <c r="D55" s="9" t="n">
        <v>2400000</v>
      </c>
      <c r="E55" s="7" t="n">
        <v>60000000</v>
      </c>
      <c r="F55" s="6" t="s">
        <v>83</v>
      </c>
      <c r="G55" s="6" t="s">
        <v>84</v>
      </c>
      <c r="H55" s="9" t="n">
        <f aca="false">$B$6/B55</f>
        <v>1200000</v>
      </c>
      <c r="I55" s="9" t="e">
        <f aca="false">$B$6/$B$94</f>
        <v>#VALUE!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customFormat="false" ht="15" hidden="false" customHeight="false" outlineLevel="0" collapsed="false">
      <c r="A56" s="6" t="s">
        <v>88</v>
      </c>
      <c r="B56" s="11" t="n">
        <v>58.118347</v>
      </c>
      <c r="C56" s="11" t="n">
        <v>60</v>
      </c>
      <c r="D56" s="9" t="n">
        <v>1720627</v>
      </c>
      <c r="E56" s="7" t="n">
        <v>100000000</v>
      </c>
      <c r="F56" s="6" t="s">
        <v>83</v>
      </c>
      <c r="G56" s="6" t="s">
        <v>84</v>
      </c>
      <c r="H56" s="9" t="n">
        <f aca="false">$B$6/B56</f>
        <v>516188.115260745</v>
      </c>
      <c r="I56" s="9" t="e">
        <f aca="false">$B$6/$B$94</f>
        <v>#VALUE!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customFormat="false" ht="15" hidden="false" customHeight="false" outlineLevel="0" collapsed="false">
      <c r="A57" s="6" t="s">
        <v>89</v>
      </c>
      <c r="B57" s="11" t="n">
        <v>49.158311</v>
      </c>
      <c r="C57" s="11" t="n">
        <v>49.158311</v>
      </c>
      <c r="D57" s="9" t="n">
        <v>6102667</v>
      </c>
      <c r="E57" s="7" t="n">
        <v>300000000</v>
      </c>
      <c r="F57" s="6" t="s">
        <v>83</v>
      </c>
      <c r="G57" s="6" t="s">
        <v>84</v>
      </c>
      <c r="H57" s="9" t="n">
        <f aca="false">$B$6/B57</f>
        <v>610273.204870688</v>
      </c>
      <c r="I57" s="9" t="e">
        <f aca="false">$B$6/$B$94</f>
        <v>#VALUE!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customFormat="false" ht="15" hidden="false" customHeight="false" outlineLevel="0" collapsed="false">
      <c r="A61" s="3" t="s">
        <v>90</v>
      </c>
      <c r="B61" s="4"/>
      <c r="C61" s="4"/>
      <c r="D61" s="4"/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customFormat="false" ht="15" hidden="false" customHeight="false" outlineLevel="0" collapsed="false">
      <c r="A62" s="5" t="s">
        <v>91</v>
      </c>
      <c r="B62" s="5" t="s">
        <v>92</v>
      </c>
      <c r="C62" s="5" t="s">
        <v>93</v>
      </c>
      <c r="D62" s="5" t="s">
        <v>94</v>
      </c>
      <c r="E62" s="5" t="s">
        <v>95</v>
      </c>
      <c r="F62" s="5" t="s">
        <v>96</v>
      </c>
      <c r="G62" s="5" t="s">
        <v>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customFormat="false" ht="15" hidden="false" customHeight="false" outlineLevel="0" collapsed="false">
      <c r="A63" s="6" t="s">
        <v>97</v>
      </c>
      <c r="B63" s="6" t="s">
        <v>98</v>
      </c>
      <c r="C63" s="7" t="n">
        <v>5000000</v>
      </c>
      <c r="D63" s="7" t="n">
        <v>1000000000</v>
      </c>
      <c r="E63" s="8" t="n">
        <v>0.2</v>
      </c>
      <c r="F63" s="7" t="n">
        <v>0</v>
      </c>
      <c r="G63" s="6" t="s">
        <v>99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customFormat="false" ht="15" hidden="false" customHeight="false" outlineLevel="0" collapsed="false">
      <c r="A64" s="6" t="s">
        <v>100</v>
      </c>
      <c r="B64" s="6" t="s">
        <v>101</v>
      </c>
      <c r="C64" s="7" t="n">
        <v>3000000</v>
      </c>
      <c r="D64" s="7" t="n">
        <v>1600000000</v>
      </c>
      <c r="E64" s="8" t="n">
        <v>0.15</v>
      </c>
      <c r="F64" s="7" t="n">
        <v>0</v>
      </c>
      <c r="G64" s="6" t="s">
        <v>99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customFormat="false" ht="15" hidden="false" customHeight="false" outlineLevel="0" collapsed="false">
      <c r="A68" s="3" t="s">
        <v>102</v>
      </c>
      <c r="B68" s="4"/>
      <c r="C68" s="4"/>
      <c r="D68" s="4"/>
      <c r="E68" s="4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customFormat="false" ht="15" hidden="false" customHeight="false" outlineLevel="0" collapsed="false">
      <c r="A69" s="5" t="s">
        <v>103</v>
      </c>
      <c r="B69" s="5" t="s">
        <v>104</v>
      </c>
      <c r="C69" s="5" t="s">
        <v>105</v>
      </c>
      <c r="D69" s="5" t="s">
        <v>106</v>
      </c>
      <c r="E69" s="5" t="s">
        <v>107</v>
      </c>
      <c r="F69" s="5" t="s">
        <v>108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customFormat="false" ht="15" hidden="false" customHeight="false" outlineLevel="0" collapsed="false">
      <c r="A70" s="6" t="s">
        <v>109</v>
      </c>
      <c r="B70" s="6" t="s">
        <v>110</v>
      </c>
      <c r="C70" s="9" t="n">
        <v>4000000</v>
      </c>
      <c r="D70" s="6"/>
      <c r="E70" s="9" t="n">
        <v>0</v>
      </c>
      <c r="F70" s="6" t="s">
        <v>111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customFormat="false" ht="15" hidden="false" customHeight="false" outlineLevel="0" collapsed="false">
      <c r="A71" s="6" t="s">
        <v>112</v>
      </c>
      <c r="B71" s="6" t="s">
        <v>113</v>
      </c>
      <c r="C71" s="9" t="n">
        <v>2500000</v>
      </c>
      <c r="D71" s="6"/>
      <c r="E71" s="9" t="n">
        <v>0</v>
      </c>
      <c r="F71" s="6" t="s">
        <v>111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customFormat="false" ht="15" hidden="false" customHeight="false" outlineLevel="0" collapsed="false">
      <c r="A72" s="6" t="s">
        <v>114</v>
      </c>
      <c r="B72" s="6" t="s">
        <v>115</v>
      </c>
      <c r="C72" s="9" t="n">
        <v>1500000</v>
      </c>
      <c r="D72" s="6"/>
      <c r="E72" s="9" t="n">
        <v>0</v>
      </c>
      <c r="F72" s="6" t="s">
        <v>111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customFormat="false" ht="15" hidden="false" customHeight="false" outlineLevel="0" collapsed="false">
      <c r="A73" s="6" t="s">
        <v>116</v>
      </c>
      <c r="B73" s="6" t="s">
        <v>117</v>
      </c>
      <c r="C73" s="9" t="n">
        <v>100000</v>
      </c>
      <c r="D73" s="6"/>
      <c r="E73" s="9" t="n">
        <v>0</v>
      </c>
      <c r="F73" s="6" t="s">
        <v>111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customFormat="false" ht="15" hidden="false" customHeight="false" outlineLevel="0" collapsed="false">
      <c r="A74" s="6" t="s">
        <v>118</v>
      </c>
      <c r="B74" s="6" t="s">
        <v>117</v>
      </c>
      <c r="C74" s="9" t="n">
        <v>100000</v>
      </c>
      <c r="D74" s="6"/>
      <c r="E74" s="9" t="n">
        <v>0</v>
      </c>
      <c r="F74" s="6" t="s">
        <v>111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customFormat="false" ht="15" hidden="false" customHeight="false" outlineLevel="0" collapsed="false">
      <c r="A75" s="6" t="s">
        <v>119</v>
      </c>
      <c r="B75" s="6" t="s">
        <v>117</v>
      </c>
      <c r="C75" s="9" t="n">
        <v>100000</v>
      </c>
      <c r="D75" s="6"/>
      <c r="E75" s="9" t="n">
        <v>0</v>
      </c>
      <c r="F75" s="6" t="s">
        <v>111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customFormat="false" ht="15" hidden="false" customHeight="false" outlineLevel="0" collapsed="false">
      <c r="A76" s="6" t="s">
        <v>120</v>
      </c>
      <c r="B76" s="6" t="s">
        <v>117</v>
      </c>
      <c r="C76" s="9" t="n">
        <v>100000</v>
      </c>
      <c r="D76" s="6"/>
      <c r="E76" s="9" t="n">
        <v>0</v>
      </c>
      <c r="F76" s="6" t="s">
        <v>111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customFormat="false" ht="15" hidden="false" customHeight="false" outlineLevel="0" collapsed="false">
      <c r="A77" s="6" t="s">
        <v>121</v>
      </c>
      <c r="B77" s="6" t="s">
        <v>117</v>
      </c>
      <c r="C77" s="9" t="n">
        <v>100000</v>
      </c>
      <c r="D77" s="6"/>
      <c r="E77" s="9" t="n">
        <v>0</v>
      </c>
      <c r="F77" s="6" t="s">
        <v>111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customFormat="false" ht="15" hidden="false" customHeight="false" outlineLevel="0" collapsed="false">
      <c r="A78" s="6" t="s">
        <v>122</v>
      </c>
      <c r="B78" s="6" t="s">
        <v>117</v>
      </c>
      <c r="C78" s="9" t="n">
        <v>100000</v>
      </c>
      <c r="D78" s="6"/>
      <c r="E78" s="9" t="n">
        <v>0</v>
      </c>
      <c r="F78" s="6" t="s">
        <v>111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customFormat="false" ht="15" hidden="false" customHeight="false" outlineLevel="0" collapsed="false">
      <c r="A79" s="6" t="s">
        <v>123</v>
      </c>
      <c r="B79" s="6" t="s">
        <v>117</v>
      </c>
      <c r="C79" s="9" t="n">
        <v>100000</v>
      </c>
      <c r="D79" s="6"/>
      <c r="E79" s="9" t="n">
        <v>0</v>
      </c>
      <c r="F79" s="6" t="s">
        <v>111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customFormat="false" ht="15" hidden="false" customHeight="false" outlineLevel="0" collapsed="false">
      <c r="A80" s="6" t="s">
        <v>124</v>
      </c>
      <c r="B80" s="6" t="s">
        <v>117</v>
      </c>
      <c r="C80" s="9" t="n">
        <v>100000</v>
      </c>
      <c r="D80" s="6"/>
      <c r="E80" s="9" t="n">
        <v>0</v>
      </c>
      <c r="F80" s="6" t="s">
        <v>111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customFormat="false" ht="15" hidden="false" customHeight="false" outlineLevel="0" collapsed="false">
      <c r="A81" s="6" t="s">
        <v>125</v>
      </c>
      <c r="B81" s="6" t="s">
        <v>117</v>
      </c>
      <c r="C81" s="9" t="n">
        <v>100000</v>
      </c>
      <c r="D81" s="6"/>
      <c r="E81" s="9" t="n">
        <v>0</v>
      </c>
      <c r="F81" s="6" t="s">
        <v>111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customFormat="false" ht="15" hidden="false" customHeight="false" outlineLevel="0" collapsed="false">
      <c r="A82" s="6" t="s">
        <v>126</v>
      </c>
      <c r="B82" s="6" t="s">
        <v>117</v>
      </c>
      <c r="C82" s="9" t="n">
        <v>100000</v>
      </c>
      <c r="D82" s="6"/>
      <c r="E82" s="9" t="n">
        <v>0</v>
      </c>
      <c r="F82" s="6" t="s">
        <v>111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customFormat="false" ht="15" hidden="false" customHeight="false" outlineLevel="0" collapsed="false">
      <c r="A83" s="6" t="s">
        <v>127</v>
      </c>
      <c r="B83" s="6" t="s">
        <v>128</v>
      </c>
      <c r="C83" s="9" t="n">
        <v>0</v>
      </c>
      <c r="D83" s="6" t="s">
        <v>82</v>
      </c>
      <c r="E83" s="9" t="n">
        <v>5000000</v>
      </c>
      <c r="F83" s="6" t="s">
        <v>82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customFormat="false" ht="15" hidden="false" customHeight="false" outlineLevel="0" collapsed="false">
      <c r="A84" s="6" t="s">
        <v>129</v>
      </c>
      <c r="B84" s="6" t="s">
        <v>130</v>
      </c>
      <c r="C84" s="9" t="n">
        <v>0</v>
      </c>
      <c r="D84" s="6" t="s">
        <v>131</v>
      </c>
      <c r="E84" s="9" t="n">
        <v>5000000</v>
      </c>
      <c r="F84" s="6" t="s">
        <v>131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customFormat="false" ht="15" hidden="false" customHeight="false" outlineLevel="0" collapsed="false">
      <c r="A85" s="6" t="s">
        <v>132</v>
      </c>
      <c r="B85" s="6" t="s">
        <v>133</v>
      </c>
      <c r="C85" s="9" t="n">
        <v>0</v>
      </c>
      <c r="D85" s="6" t="s">
        <v>134</v>
      </c>
      <c r="E85" s="9" t="n">
        <v>3000000</v>
      </c>
      <c r="F85" s="6" t="s">
        <v>134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customFormat="false" ht="15" hidden="false" customHeight="false" outlineLevel="0" collapsed="false">
      <c r="A86" s="6" t="s">
        <v>135</v>
      </c>
      <c r="B86" s="6" t="s">
        <v>136</v>
      </c>
      <c r="C86" s="9" t="n">
        <v>0</v>
      </c>
      <c r="D86" s="6" t="s">
        <v>137</v>
      </c>
      <c r="E86" s="9" t="n">
        <v>2400000</v>
      </c>
      <c r="F86" s="6" t="s">
        <v>137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customFormat="false" ht="15" hidden="false" customHeight="false" outlineLevel="0" collapsed="false">
      <c r="A87" s="6" t="s">
        <v>138</v>
      </c>
      <c r="B87" s="6" t="s">
        <v>139</v>
      </c>
      <c r="C87" s="9" t="n">
        <v>0</v>
      </c>
      <c r="D87" s="6" t="s">
        <v>140</v>
      </c>
      <c r="E87" s="9" t="n">
        <v>1720627</v>
      </c>
      <c r="F87" s="6" t="s">
        <v>140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customFormat="false" ht="15" hidden="false" customHeight="false" outlineLevel="0" collapsed="false">
      <c r="A88" s="6" t="s">
        <v>141</v>
      </c>
      <c r="B88" s="6" t="s">
        <v>142</v>
      </c>
      <c r="C88" s="9" t="n">
        <v>0</v>
      </c>
      <c r="D88" s="6" t="s">
        <v>143</v>
      </c>
      <c r="E88" s="9" t="n">
        <v>610267</v>
      </c>
      <c r="F88" s="6" t="s">
        <v>143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customFormat="false" ht="15" hidden="false" customHeight="false" outlineLevel="0" collapsed="false">
      <c r="A89" s="6" t="s">
        <v>144</v>
      </c>
      <c r="B89" s="6" t="s">
        <v>142</v>
      </c>
      <c r="C89" s="9" t="n">
        <v>0</v>
      </c>
      <c r="D89" s="6" t="s">
        <v>143</v>
      </c>
      <c r="E89" s="9" t="n">
        <v>610267</v>
      </c>
      <c r="F89" s="6" t="s">
        <v>143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customFormat="false" ht="15" hidden="false" customHeight="false" outlineLevel="0" collapsed="false">
      <c r="A90" s="6" t="s">
        <v>145</v>
      </c>
      <c r="B90" s="6" t="s">
        <v>142</v>
      </c>
      <c r="C90" s="9" t="n">
        <v>0</v>
      </c>
      <c r="D90" s="6" t="s">
        <v>143</v>
      </c>
      <c r="E90" s="9" t="n">
        <v>610267</v>
      </c>
      <c r="F90" s="6" t="s">
        <v>143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customFormat="false" ht="15" hidden="false" customHeight="false" outlineLevel="0" collapsed="false">
      <c r="A91" s="6" t="s">
        <v>146</v>
      </c>
      <c r="B91" s="6" t="s">
        <v>142</v>
      </c>
      <c r="C91" s="9" t="n">
        <v>0</v>
      </c>
      <c r="D91" s="6" t="s">
        <v>143</v>
      </c>
      <c r="E91" s="9" t="n">
        <v>610267</v>
      </c>
      <c r="F91" s="6" t="s">
        <v>143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customFormat="false" ht="15" hidden="false" customHeight="false" outlineLevel="0" collapsed="false">
      <c r="A92" s="6" t="s">
        <v>147</v>
      </c>
      <c r="B92" s="6" t="s">
        <v>142</v>
      </c>
      <c r="C92" s="9" t="n">
        <v>0</v>
      </c>
      <c r="D92" s="6" t="s">
        <v>143</v>
      </c>
      <c r="E92" s="9" t="n">
        <v>610267</v>
      </c>
      <c r="F92" s="6" t="s">
        <v>143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customFormat="false" ht="15" hidden="false" customHeight="false" outlineLevel="0" collapsed="false">
      <c r="A93" s="6" t="s">
        <v>148</v>
      </c>
      <c r="B93" s="6" t="s">
        <v>142</v>
      </c>
      <c r="C93" s="9" t="n">
        <v>0</v>
      </c>
      <c r="D93" s="6" t="s">
        <v>143</v>
      </c>
      <c r="E93" s="9" t="n">
        <v>610267</v>
      </c>
      <c r="F93" s="6" t="s">
        <v>143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customFormat="false" ht="15" hidden="false" customHeight="false" outlineLevel="0" collapsed="false">
      <c r="A94" s="6" t="s">
        <v>149</v>
      </c>
      <c r="B94" s="6" t="s">
        <v>142</v>
      </c>
      <c r="C94" s="9" t="n">
        <v>0</v>
      </c>
      <c r="D94" s="6" t="s">
        <v>143</v>
      </c>
      <c r="E94" s="9" t="n">
        <v>610267</v>
      </c>
      <c r="F94" s="6" t="s">
        <v>143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customFormat="false" ht="15" hidden="false" customHeight="false" outlineLevel="0" collapsed="false">
      <c r="A95" s="6" t="s">
        <v>150</v>
      </c>
      <c r="B95" s="6" t="s">
        <v>142</v>
      </c>
      <c r="C95" s="9" t="n">
        <v>0</v>
      </c>
      <c r="D95" s="6" t="s">
        <v>143</v>
      </c>
      <c r="E95" s="9" t="n">
        <v>610267</v>
      </c>
      <c r="F95" s="6" t="s">
        <v>143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customFormat="false" ht="15" hidden="false" customHeight="false" outlineLevel="0" collapsed="false">
      <c r="A96" s="6" t="s">
        <v>151</v>
      </c>
      <c r="B96" s="6" t="s">
        <v>142</v>
      </c>
      <c r="C96" s="9" t="n">
        <v>0</v>
      </c>
      <c r="D96" s="6" t="s">
        <v>143</v>
      </c>
      <c r="E96" s="9" t="n">
        <v>610267</v>
      </c>
      <c r="F96" s="6" t="s">
        <v>143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customFormat="false" ht="15" hidden="false" customHeight="false" outlineLevel="0" collapsed="false">
      <c r="A97" s="6" t="s">
        <v>152</v>
      </c>
      <c r="B97" s="6" t="s">
        <v>142</v>
      </c>
      <c r="C97" s="9" t="n">
        <v>0</v>
      </c>
      <c r="D97" s="6" t="s">
        <v>143</v>
      </c>
      <c r="E97" s="9" t="n">
        <v>610264</v>
      </c>
      <c r="F97" s="6" t="s">
        <v>143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customFormat="false" ht="15" hidden="false" customHeight="false" outlineLevel="0" collapsed="false">
      <c r="A98" s="6" t="s">
        <v>98</v>
      </c>
      <c r="B98" s="6" t="s">
        <v>153</v>
      </c>
      <c r="C98" s="9" t="n">
        <v>0</v>
      </c>
      <c r="D98" s="6"/>
      <c r="E98" s="9" t="n">
        <v>0</v>
      </c>
      <c r="F98" s="6" t="s">
        <v>111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customFormat="false" ht="15" hidden="false" customHeight="false" outlineLevel="0" collapsed="false">
      <c r="A99" s="6" t="s">
        <v>101</v>
      </c>
      <c r="B99" s="6" t="s">
        <v>154</v>
      </c>
      <c r="C99" s="9" t="n">
        <v>0</v>
      </c>
      <c r="D99" s="6"/>
      <c r="E99" s="9" t="n">
        <v>0</v>
      </c>
      <c r="F99" s="6" t="s">
        <v>111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customFormat="false" ht="15" hidden="false" customHeight="false" outlineLevel="0" collapsed="false">
      <c r="A100" s="6" t="s">
        <v>155</v>
      </c>
      <c r="B100" s="6" t="s">
        <v>156</v>
      </c>
      <c r="C100" s="9" t="n">
        <v>0</v>
      </c>
      <c r="D100" s="6"/>
      <c r="E100" s="9" t="n">
        <v>0</v>
      </c>
      <c r="F100" s="6" t="s">
        <v>111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customFormat="false" ht="15" hidden="false" customHeight="false" outlineLevel="0" collapsed="false">
      <c r="A101" s="6" t="s">
        <v>157</v>
      </c>
      <c r="B101" s="6" t="s">
        <v>158</v>
      </c>
      <c r="C101" s="9" t="n">
        <v>0</v>
      </c>
      <c r="D101" s="6"/>
      <c r="E101" s="9" t="n">
        <v>0</v>
      </c>
      <c r="F101" s="6" t="s">
        <v>111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customFormat="false" ht="15" hidden="false" customHeight="false" outlineLevel="0" collapsed="false">
      <c r="A112" s="3" t="s">
        <v>159</v>
      </c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customFormat="false" ht="15" hidden="false" customHeight="false" outlineLevel="0" collapsed="false">
      <c r="A113" s="6" t="s">
        <v>160</v>
      </c>
      <c r="B113" s="6" t="s">
        <v>160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customFormat="false" ht="15" hidden="false" customHeight="false" outlineLevel="0" collapsed="false">
      <c r="A114" s="6" t="s">
        <v>161</v>
      </c>
      <c r="B114" s="6" t="s">
        <v>161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customFormat="false" ht="15" hidden="false" customHeight="false" outlineLevel="0" collapsed="false">
      <c r="A115" s="6" t="s">
        <v>162</v>
      </c>
      <c r="B115" s="6" t="s">
        <v>162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customFormat="false" ht="15" hidden="false" customHeight="false" outlineLevel="0" collapsed="false">
      <c r="A116" s="6" t="s">
        <v>163</v>
      </c>
      <c r="B116" s="6" t="s">
        <v>163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customFormat="false" ht="15" hidden="false" customHeight="false" outlineLevel="0" collapsed="false">
      <c r="A117" s="6" t="s">
        <v>164</v>
      </c>
      <c r="B117" s="6" t="s">
        <v>164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customFormat="false" ht="15" hidden="false" customHeight="false" outlineLevel="0" collapsed="false">
      <c r="A118" s="6" t="s">
        <v>165</v>
      </c>
      <c r="B118" s="6" t="s">
        <v>165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customFormat="false" ht="15" hidden="false" customHeight="false" outlineLevel="0" collapsed="false">
      <c r="A119" s="6" t="s">
        <v>166</v>
      </c>
      <c r="B119" s="6" t="s">
        <v>166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customFormat="false" ht="15" hidden="false" customHeight="false" outlineLevel="0" collapsed="false">
      <c r="A120" s="6" t="s">
        <v>167</v>
      </c>
      <c r="B120" s="6" t="s">
        <v>167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customFormat="false" ht="15" hidden="false" customHeight="false" outlineLevel="0" collapsed="false">
      <c r="A121" s="6" t="s">
        <v>73</v>
      </c>
      <c r="B121" s="6" t="s">
        <v>73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customFormat="false" ht="15" hidden="false" customHeight="false" outlineLevel="0" collapsed="false">
      <c r="A122" s="6" t="s">
        <v>168</v>
      </c>
      <c r="B122" s="6" t="s">
        <v>168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customFormat="false" ht="15" hidden="false" customHeight="false" outlineLevel="0" collapsed="false">
      <c r="A123" s="6" t="s">
        <v>169</v>
      </c>
      <c r="B123" s="6" t="s">
        <v>169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customFormat="false" ht="15" hidden="false" customHeight="false" outlineLevel="0" collapsed="false">
      <c r="A124" s="6" t="s">
        <v>170</v>
      </c>
      <c r="B124" s="6" t="s">
        <v>170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customFormat="false" ht="15" hidden="false" customHeight="false" outlineLevel="0" collapsed="false">
      <c r="A125" s="6" t="s">
        <v>171</v>
      </c>
      <c r="B125" s="6" t="s">
        <v>171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customFormat="false" ht="15" hidden="false" customHeight="false" outlineLevel="0" collapsed="false">
      <c r="A126" s="6" t="s">
        <v>172</v>
      </c>
      <c r="B126" s="6" t="s">
        <v>172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customFormat="false" ht="15" hidden="false" customHeight="false" outlineLevel="0" collapsed="false">
      <c r="A127" s="6" t="s">
        <v>173</v>
      </c>
      <c r="B127" s="6" t="s">
        <v>173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customFormat="false" ht="15" hidden="false" customHeight="false" outlineLevel="0" collapsed="false">
      <c r="A128" s="6" t="s">
        <v>174</v>
      </c>
      <c r="B128" s="6" t="s">
        <v>174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customFormat="false" ht="15" hidden="false" customHeight="false" outlineLevel="0" collapsed="false">
      <c r="A129" s="6" t="s">
        <v>175</v>
      </c>
      <c r="B129" s="6" t="s">
        <v>175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customFormat="false" ht="15" hidden="false" customHeight="false" outlineLevel="0" collapsed="false">
      <c r="A130" s="6" t="s">
        <v>91</v>
      </c>
      <c r="B130" s="6" t="s">
        <v>91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customFormat="false" ht="15" hidden="false" customHeight="false" outlineLevel="0" collapsed="false">
      <c r="A131" s="6" t="s">
        <v>176</v>
      </c>
      <c r="B131" s="6" t="s">
        <v>176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customFormat="false" ht="15" hidden="false" customHeight="false" outlineLevel="0" collapsed="false">
      <c r="A132" s="6" t="s">
        <v>177</v>
      </c>
      <c r="B132" s="6" t="s">
        <v>177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customFormat="false" ht="15" hidden="false" customHeight="false" outlineLevel="0" collapsed="false">
      <c r="A133" s="6" t="s">
        <v>178</v>
      </c>
      <c r="B133" s="6" t="s">
        <v>178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customFormat="false" ht="15" hidden="false" customHeight="false" outlineLevel="0" collapsed="false">
      <c r="A134" s="6" t="s">
        <v>179</v>
      </c>
      <c r="B134" s="6" t="s">
        <v>179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customFormat="false" ht="15" hidden="false" customHeight="false" outlineLevel="0" collapsed="false">
      <c r="A135" s="6" t="s">
        <v>180</v>
      </c>
      <c r="B135" s="6" t="s">
        <v>180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customFormat="false" ht="15" hidden="false" customHeight="false" outlineLevel="0" collapsed="false">
      <c r="A136" s="6" t="s">
        <v>181</v>
      </c>
      <c r="B136" s="6" t="s">
        <v>181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customFormat="false" ht="15" hidden="false" customHeight="false" outlineLevel="0" collapsed="false">
      <c r="A137" s="6" t="s">
        <v>182</v>
      </c>
      <c r="B137" s="6" t="s">
        <v>182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customFormat="false" ht="15" hidden="false" customHeight="false" outlineLevel="0" collapsed="false">
      <c r="A138" s="6" t="s">
        <v>183</v>
      </c>
      <c r="B138" s="6" t="s">
        <v>183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customFormat="false" ht="15" hidden="false" customHeight="false" outlineLevel="0" collapsed="false">
      <c r="A139" s="6" t="s">
        <v>184</v>
      </c>
      <c r="B139" s="6" t="s">
        <v>184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customFormat="false" ht="15" hidden="false" customHeight="false" outlineLevel="0" collapsed="false">
      <c r="A140" s="6" t="s">
        <v>185</v>
      </c>
      <c r="B140" s="6" t="s">
        <v>185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customFormat="false" ht="15" hidden="false" customHeight="false" outlineLevel="0" collapsed="false">
      <c r="A141" s="6" t="s">
        <v>186</v>
      </c>
      <c r="B141" s="6" t="s">
        <v>186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customFormat="false" ht="15" hidden="false" customHeight="false" outlineLevel="0" collapsed="false">
      <c r="A142" s="6" t="s">
        <v>187</v>
      </c>
      <c r="B142" s="6" t="s">
        <v>187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customFormat="false" ht="15" hidden="false" customHeight="false" outlineLevel="0" collapsed="false">
      <c r="A143" s="6" t="s">
        <v>188</v>
      </c>
      <c r="B143" s="6" t="s">
        <v>188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customFormat="false" ht="15" hidden="false" customHeight="false" outlineLevel="0" collapsed="false">
      <c r="A144" s="6" t="s">
        <v>189</v>
      </c>
      <c r="B144" s="6" t="s">
        <v>189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customFormat="false" ht="15" hidden="false" customHeight="false" outlineLevel="0" collapsed="false">
      <c r="A145" s="6" t="s">
        <v>190</v>
      </c>
      <c r="B145" s="6" t="s">
        <v>190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customFormat="false" ht="15" hidden="false" customHeight="false" outlineLevel="0" collapsed="false">
      <c r="A146" s="6" t="s">
        <v>191</v>
      </c>
      <c r="B146" s="6" t="s">
        <v>191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customFormat="false" ht="15" hidden="false" customHeight="false" outlineLevel="0" collapsed="false">
      <c r="A147" s="6" t="s">
        <v>192</v>
      </c>
      <c r="B147" s="6" t="s">
        <v>192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customFormat="false" ht="15" hidden="false" customHeight="false" outlineLevel="0" collapsed="false">
      <c r="A148" s="6" t="s">
        <v>193</v>
      </c>
      <c r="B148" s="6" t="s">
        <v>193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 customFormat="false" ht="15" hidden="false" customHeight="false" outlineLevel="0" collapsed="false">
      <c r="A149" s="6" t="s">
        <v>194</v>
      </c>
      <c r="B149" s="6" t="s">
        <v>194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customFormat="false" ht="15" hidden="false" customHeight="false" outlineLevel="0" collapsed="false">
      <c r="A150" s="6" t="s">
        <v>195</v>
      </c>
      <c r="B150" s="6" t="s">
        <v>195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customFormat="false" ht="15" hidden="false" customHeight="false" outlineLevel="0" collapsed="false">
      <c r="A151" s="6" t="s">
        <v>196</v>
      </c>
      <c r="B151" s="6" t="s">
        <v>196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customFormat="false" ht="15" hidden="false" customHeight="false" outlineLevel="0" collapsed="false">
      <c r="A152" s="6" t="s">
        <v>197</v>
      </c>
      <c r="B152" s="6" t="s">
        <v>197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customFormat="false" ht="15" hidden="false" customHeight="false" outlineLevel="0" collapsed="false">
      <c r="A153" s="6" t="s">
        <v>198</v>
      </c>
      <c r="B153" s="6" t="s">
        <v>198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customFormat="false" ht="15" hidden="false" customHeight="false" outlineLevel="0" collapsed="false">
      <c r="A154" s="6" t="s">
        <v>199</v>
      </c>
      <c r="B154" s="6" t="s">
        <v>199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customFormat="false" ht="15" hidden="false" customHeight="false" outlineLevel="0" collapsed="false">
      <c r="A155" s="6" t="s">
        <v>200</v>
      </c>
      <c r="B155" s="6" t="s">
        <v>200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customFormat="false" ht="15" hidden="false" customHeight="false" outlineLevel="0" collapsed="false">
      <c r="A156" s="6" t="s">
        <v>201</v>
      </c>
      <c r="B156" s="6" t="s">
        <v>201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customFormat="false" ht="15" hidden="false" customHeight="false" outlineLevel="0" collapsed="false">
      <c r="A157" s="6" t="s">
        <v>202</v>
      </c>
      <c r="B157" s="6" t="s">
        <v>202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customFormat="false" ht="15" hidden="false" customHeight="false" outlineLevel="0" collapsed="false">
      <c r="A158" s="6" t="s">
        <v>203</v>
      </c>
      <c r="B158" s="6" t="s">
        <v>203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 customFormat="false" ht="15" hidden="false" customHeight="false" outlineLevel="0" collapsed="false">
      <c r="A159" s="6" t="s">
        <v>204</v>
      </c>
      <c r="B159" s="6" t="s">
        <v>204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customFormat="false" ht="15" hidden="false" customHeight="false" outlineLevel="0" collapsed="false">
      <c r="A160" s="6" t="s">
        <v>205</v>
      </c>
      <c r="B160" s="6" t="s">
        <v>205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customFormat="false" ht="15" hidden="false" customHeight="false" outlineLevel="0" collapsed="false">
      <c r="A161" s="6" t="s">
        <v>89</v>
      </c>
      <c r="B161" s="6" t="s">
        <v>89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customFormat="false" ht="15" hidden="false" customHeight="false" outlineLevel="0" collapsed="false">
      <c r="A162" s="6" t="s">
        <v>88</v>
      </c>
      <c r="B162" s="6" t="s">
        <v>88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customFormat="false" ht="15" hidden="false" customHeight="false" outlineLevel="0" collapsed="false">
      <c r="A163" s="6" t="s">
        <v>87</v>
      </c>
      <c r="B163" s="6" t="s">
        <v>87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customFormat="false" ht="15" hidden="false" customHeight="false" outlineLevel="0" collapsed="false">
      <c r="A164" s="6" t="s">
        <v>86</v>
      </c>
      <c r="B164" s="6" t="s">
        <v>86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customFormat="false" ht="15" hidden="false" customHeight="false" outlineLevel="0" collapsed="false">
      <c r="A165" s="6" t="s">
        <v>85</v>
      </c>
      <c r="B165" s="6" t="s">
        <v>85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customFormat="false" ht="15" hidden="false" customHeight="false" outlineLevel="0" collapsed="false">
      <c r="A166" s="6" t="s">
        <v>82</v>
      </c>
      <c r="B166" s="6" t="s">
        <v>82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customFormat="false" ht="15" hidden="false" customHeight="false" outlineLevel="0" collapsed="false">
      <c r="A167" s="6" t="s">
        <v>99</v>
      </c>
      <c r="B167" s="6" t="s">
        <v>99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 customFormat="false" ht="15" hidden="false" customHeight="false" outlineLevel="0" collapsed="false">
      <c r="A168" s="6" t="s">
        <v>206</v>
      </c>
      <c r="B168" s="6" t="s">
        <v>206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 customFormat="false" ht="15" hidden="false" customHeight="false" outlineLevel="0" collapsed="false">
      <c r="A169" s="6" t="s">
        <v>207</v>
      </c>
      <c r="B169" s="6" t="s">
        <v>207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customFormat="false" ht="15" hidden="false" customHeight="false" outlineLevel="0" collapsed="false">
      <c r="A170" s="6" t="s">
        <v>208</v>
      </c>
      <c r="B170" s="6" t="s">
        <v>208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 customFormat="false" ht="15" hidden="false" customHeight="false" outlineLevel="0" collapsed="false">
      <c r="A171" s="6" t="s">
        <v>209</v>
      </c>
      <c r="B171" s="6" t="s">
        <v>209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customFormat="false" ht="15" hidden="false" customHeight="false" outlineLevel="0" collapsed="false">
      <c r="A172" s="6" t="s">
        <v>210</v>
      </c>
      <c r="B172" s="6" t="s">
        <v>210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 customFormat="false" ht="15" hidden="false" customHeight="false" outlineLevel="0" collapsed="false">
      <c r="A173" s="6" t="s">
        <v>211</v>
      </c>
      <c r="B173" s="6" t="s">
        <v>211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customFormat="false" ht="15" hidden="false" customHeight="false" outlineLevel="0" collapsed="false">
      <c r="A174" s="6" t="s">
        <v>207</v>
      </c>
      <c r="B174" s="6" t="s">
        <v>207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 customFormat="false" ht="15" hidden="false" customHeight="false" outlineLevel="0" collapsed="false">
      <c r="A175" s="6" t="s">
        <v>212</v>
      </c>
      <c r="B175" s="6" t="s">
        <v>212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customFormat="false" ht="15" hidden="false" customHeight="false" outlineLevel="0" collapsed="false">
      <c r="A176" s="6" t="s">
        <v>213</v>
      </c>
      <c r="B176" s="6" t="s">
        <v>213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 customFormat="false" ht="15" hidden="false" customHeight="false" outlineLevel="0" collapsed="false">
      <c r="A177" s="6" t="s">
        <v>214</v>
      </c>
      <c r="B177" s="6" t="s">
        <v>214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customFormat="false" ht="15" hidden="false" customHeight="false" outlineLevel="0" collapsed="false">
      <c r="A178" s="6" t="s">
        <v>215</v>
      </c>
      <c r="B178" s="6" t="s">
        <v>215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 customFormat="false" ht="15" hidden="false" customHeight="false" outlineLevel="0" collapsed="false">
      <c r="A180" s="3" t="s">
        <v>216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</row>
    <row r="181" customFormat="false" ht="15" hidden="false" customHeight="false" outlineLevel="0" collapsed="false">
      <c r="A181" s="6" t="s">
        <v>217</v>
      </c>
      <c r="B181" s="7" t="n">
        <f aca="false">$B$5</f>
        <v>1400000000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 customFormat="false" ht="15" hidden="false" customHeight="false" outlineLevel="0" collapsed="false">
      <c r="A182" s="6" t="s">
        <v>218</v>
      </c>
      <c r="B182" s="8" t="n">
        <f aca="false">$B$9</f>
        <v>0.13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 customFormat="false" ht="15" hidden="false" customHeight="false" outlineLevel="0" collapsed="false">
      <c r="A185" s="5" t="s">
        <v>219</v>
      </c>
      <c r="B185" s="5" t="s">
        <v>220</v>
      </c>
      <c r="C185" s="5" t="s">
        <v>221</v>
      </c>
      <c r="D185" s="5" t="s">
        <v>222</v>
      </c>
      <c r="E185" s="5" t="s">
        <v>223</v>
      </c>
      <c r="F185" s="5" t="s">
        <v>224</v>
      </c>
      <c r="G185" s="5" t="s">
        <v>225</v>
      </c>
      <c r="H185" s="5" t="s">
        <v>226</v>
      </c>
      <c r="I185" s="5" t="s">
        <v>227</v>
      </c>
      <c r="J185" s="5" t="s">
        <v>228</v>
      </c>
      <c r="K185" s="5" t="s">
        <v>229</v>
      </c>
      <c r="L185" s="5" t="s">
        <v>230</v>
      </c>
      <c r="M185" s="5" t="s">
        <v>231</v>
      </c>
      <c r="N185" s="5" t="s">
        <v>232</v>
      </c>
      <c r="O185" s="5" t="s">
        <v>233</v>
      </c>
      <c r="P185" s="5" t="s">
        <v>234</v>
      </c>
      <c r="Q185" s="5" t="s">
        <v>235</v>
      </c>
      <c r="R185" s="5" t="s">
        <v>236</v>
      </c>
      <c r="S185" s="5" t="s">
        <v>237</v>
      </c>
      <c r="T185" s="5" t="s">
        <v>238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 customFormat="false" ht="15" hidden="false" customHeight="false" outlineLevel="0" collapsed="false">
      <c r="A186" s="6" t="s">
        <v>239</v>
      </c>
      <c r="B186" s="6" t="n">
        <v>0</v>
      </c>
      <c r="C186" s="6" t="s">
        <v>240</v>
      </c>
      <c r="D186" s="6" t="s">
        <v>240</v>
      </c>
      <c r="E186" s="9" t="n">
        <f aca="false">$B$15+((-($D$56*$B$6/($B$56*($B$15+$B$6/$B$56)))-($D$57*$B$6/($B$57*($B$15+$B$6/$B$57)))))-B186*$B$16</f>
        <v>36494003.6927678</v>
      </c>
      <c r="F186" s="9" t="n">
        <f aca="false">((($D$56*$B$6/($B$15+$B$6/$B$56))+($D$57*$B$6/($B$15+$B$6/$B$57))))+B186*$B$182*($B$181+$B$6)</f>
        <v>6307836.22231272</v>
      </c>
      <c r="G186" s="12" t="n">
        <f aca="false">E186/($B$181-F186-(($C$63/(1-$E$63)))-(($C$64/(1-$E$64))))</f>
        <v>0.0263701621649813</v>
      </c>
      <c r="H186" s="6" t="n">
        <f aca="false">E186+F186*G186</f>
        <v>36660342.3568604</v>
      </c>
      <c r="I186" s="13" t="n">
        <f aca="false">$B$182*($B$181+$B$6)*G186-$B$16</f>
        <v>507546.146470017</v>
      </c>
      <c r="J186" s="9" t="n">
        <f aca="false">$C$63*G186/(1-$E$63)</f>
        <v>164813.513531133</v>
      </c>
      <c r="K186" s="9" t="n">
        <f aca="false">$C$64*G186/(1-$E$64)</f>
        <v>93071.1605822868</v>
      </c>
      <c r="L186" s="11" t="n">
        <f aca="false">$D$63/(H186+K186)</f>
        <v>27.2083571101611</v>
      </c>
      <c r="M186" s="11" t="n">
        <f aca="false">(1/G186)*(1-$E$63)</f>
        <v>30.3373181778296</v>
      </c>
      <c r="N186" s="14" t="b">
        <f aca="false">IF(C186="cap",L186&lt;=M186,M186&lt;L186)</f>
        <v>0</v>
      </c>
      <c r="O186" s="11" t="n">
        <f aca="false">$D$64/(H186+J186)</f>
        <v>43.4485601535891</v>
      </c>
      <c r="P186" s="11" t="n">
        <f aca="false">(1/G186)*(1-$E$64)</f>
        <v>32.2334005639439</v>
      </c>
      <c r="Q186" s="14" t="b">
        <f aca="false">IF(D186="cap",O186&lt;=P186,P186&lt;O186)</f>
        <v>1</v>
      </c>
      <c r="R186" s="14" t="b">
        <f aca="false">IF(B186=1,I186&gt;=0,I186&lt;=0)</f>
        <v>0</v>
      </c>
      <c r="S186" s="14" t="b">
        <f aca="false">AND(G186&gt;1/$B$56,G186&gt;1/$B$57,G186&lt;1/$B$55)</f>
        <v>1</v>
      </c>
      <c r="T186" s="14" t="b">
        <f aca="false">AND(N186,Q186,R186,S186,G186&gt;0)</f>
        <v>0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</row>
    <row r="187" customFormat="false" ht="15" hidden="false" customHeight="false" outlineLevel="0" collapsed="false">
      <c r="A187" s="6" t="s">
        <v>241</v>
      </c>
      <c r="B187" s="6" t="n">
        <v>0</v>
      </c>
      <c r="C187" s="6" t="s">
        <v>242</v>
      </c>
      <c r="D187" s="6" t="s">
        <v>240</v>
      </c>
      <c r="E187" s="9" t="n">
        <f aca="false">$B$15+((-($D$56*$B$6/($B$56*($B$15+$B$6/$B$56)))-($D$57*$B$6/($B$57*($B$15+$B$6/$B$57)))))-B187*$B$16</f>
        <v>36494003.6927678</v>
      </c>
      <c r="F187" s="9" t="n">
        <f aca="false">((($D$56*$B$6/($B$15+$B$6/$B$56))+($D$57*$B$6/($B$15+$B$6/$B$57))))+B187*$B$182*($B$181+$B$6)</f>
        <v>6307836.22231272</v>
      </c>
      <c r="G187" s="12" t="n">
        <f aca="false">E187*(1+(($C$63/$D$63)))/($B$181-(F187+(($C$64/(1-$E$64))))*(1+(($C$63/$D$63))))</f>
        <v>0.0263837967014125</v>
      </c>
      <c r="H187" s="6" t="n">
        <f aca="false">E187+F187*G187</f>
        <v>36660428.3612831</v>
      </c>
      <c r="I187" s="13" t="n">
        <f aca="false">$B$182*($B$181+$B$6)*G187-$B$16</f>
        <v>510080.806792582</v>
      </c>
      <c r="J187" s="9" t="n">
        <f aca="false">($C$63/$D$63)*(H187+K187)</f>
        <v>183767.738218794</v>
      </c>
      <c r="K187" s="9" t="n">
        <f aca="false">$C$64*G187/(1-$E$64)</f>
        <v>93119.2824755735</v>
      </c>
      <c r="L187" s="11" t="n">
        <f aca="false">$D$63/(H187+K187)</f>
        <v>27.208257817523</v>
      </c>
      <c r="M187" s="11" t="n">
        <f aca="false">(1/G187)*(1-$E$63)</f>
        <v>30.3216405528614</v>
      </c>
      <c r="N187" s="14" t="b">
        <f aca="false">IF(C187="cap",L187&lt;=M187,M187&lt;L187)</f>
        <v>1</v>
      </c>
      <c r="O187" s="11" t="n">
        <f aca="false">$D$64/(H187+J187)</f>
        <v>43.426106941756</v>
      </c>
      <c r="P187" s="11" t="n">
        <f aca="false">(1/G187)*(1-$E$64)</f>
        <v>32.2167430874152</v>
      </c>
      <c r="Q187" s="14" t="b">
        <f aca="false">IF(D187="cap",O187&lt;=P187,P187&lt;O187)</f>
        <v>1</v>
      </c>
      <c r="R187" s="14" t="b">
        <f aca="false">IF(B187=1,I187&gt;=0,I187&lt;=0)</f>
        <v>0</v>
      </c>
      <c r="S187" s="14" t="b">
        <f aca="false">AND(G187&gt;1/$B$56,G187&gt;1/$B$57,G187&lt;1/$B$55)</f>
        <v>1</v>
      </c>
      <c r="T187" s="14" t="b">
        <f aca="false">AND(N187,Q187,R187,S187,G187&gt;0)</f>
        <v>0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 customFormat="false" ht="15" hidden="false" customHeight="false" outlineLevel="0" collapsed="false">
      <c r="A188" s="6" t="s">
        <v>243</v>
      </c>
      <c r="B188" s="6" t="n">
        <v>0</v>
      </c>
      <c r="C188" s="6" t="s">
        <v>240</v>
      </c>
      <c r="D188" s="6" t="s">
        <v>242</v>
      </c>
      <c r="E188" s="9" t="n">
        <f aca="false">$B$15+((-($D$56*$B$6/($B$56*($B$15+$B$6/$B$56)))-($D$57*$B$6/($B$57*($B$15+$B$6/$B$57)))))-B188*$B$16</f>
        <v>36494003.6927678</v>
      </c>
      <c r="F188" s="9" t="n">
        <f aca="false">((($D$56*$B$6/($B$15+$B$6/$B$56))+($D$57*$B$6/($B$15+$B$6/$B$57))))+B188*$B$182*($B$181+$B$6)</f>
        <v>6307836.22231272</v>
      </c>
      <c r="G188" s="12" t="n">
        <f aca="false">E188*(1+(($C$64/$D$64)))/($B$181-(F188+(($C$63/(1-$E$63))))*(1+(($C$64/$D$64))))</f>
        <v>0.026352846559571</v>
      </c>
      <c r="H188" s="6" t="n">
        <f aca="false">E188+F188*G188</f>
        <v>36660233.1328573</v>
      </c>
      <c r="I188" s="13" t="n">
        <f aca="false">$B$182*($B$181+$B$6)*G188-$B$16</f>
        <v>504327.175424246</v>
      </c>
      <c r="J188" s="9" t="n">
        <f aca="false">$C$63*G188/(1-$E$63)</f>
        <v>164705.290997319</v>
      </c>
      <c r="K188" s="9" t="n">
        <f aca="false">($C$64/$D$64)*(H188+J188)</f>
        <v>69046.7595447275</v>
      </c>
      <c r="L188" s="11" t="n">
        <f aca="false">$D$63/(H188+K188)</f>
        <v>27.2262348439579</v>
      </c>
      <c r="M188" s="11" t="n">
        <f aca="false">(1/G188)*(1-$E$63)</f>
        <v>30.3572518510131</v>
      </c>
      <c r="N188" s="14" t="b">
        <f aca="false">IF(C188="cap",L188&lt;=M188,M188&lt;L188)</f>
        <v>0</v>
      </c>
      <c r="O188" s="11" t="n">
        <f aca="false">$D$64/(H188+J188)</f>
        <v>43.4488167117625</v>
      </c>
      <c r="P188" s="11" t="n">
        <f aca="false">(1/G188)*(1-$E$64)</f>
        <v>32.2545800917014</v>
      </c>
      <c r="Q188" s="14" t="b">
        <f aca="false">IF(D188="cap",O188&lt;=P188,P188&lt;O188)</f>
        <v>0</v>
      </c>
      <c r="R188" s="14" t="b">
        <f aca="false">IF(B188=1,I188&gt;=0,I188&lt;=0)</f>
        <v>0</v>
      </c>
      <c r="S188" s="14" t="b">
        <f aca="false">AND(G188&gt;1/$B$56,G188&gt;1/$B$57,G188&lt;1/$B$55)</f>
        <v>1</v>
      </c>
      <c r="T188" s="14" t="b">
        <f aca="false">AND(N188,Q188,R188,S188,G188&gt;0)</f>
        <v>0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</row>
    <row r="189" customFormat="false" ht="15" hidden="false" customHeight="false" outlineLevel="0" collapsed="false">
      <c r="A189" s="6" t="s">
        <v>244</v>
      </c>
      <c r="B189" s="6" t="n">
        <v>0</v>
      </c>
      <c r="C189" s="6" t="s">
        <v>242</v>
      </c>
      <c r="D189" s="6" t="s">
        <v>242</v>
      </c>
      <c r="E189" s="9" t="n">
        <f aca="false">$B$15+((-($D$56*$B$6/($B$56*($B$15+$B$6/$B$56)))-($D$57*$B$6/($B$57*($B$15+$B$6/$B$57)))))-B189*$B$16</f>
        <v>36494003.6927678</v>
      </c>
      <c r="F189" s="9" t="n">
        <f aca="false">((($D$56*$B$6/($B$15+$B$6/$B$56))+($D$57*$B$6/($B$15+$B$6/$B$57))))+B189*$B$182*($B$181+$B$6)</f>
        <v>6307836.22231272</v>
      </c>
      <c r="G189" s="12" t="n">
        <f aca="false">E189*(1+(((($C$63/$D$63))*(1+(($C$64/$D$64)))+(($C$64/$D$64))*(1+(($C$63/$D$63))))/(1-(($C$63/$D$63))*(($C$64/$D$64)))))/($B$181-F189*(1+(((($C$63/$D$63))*(1+(($C$64/$D$64)))+(($C$64/$D$64))*(1+(($C$63/$D$63))))/(1-(($C$63/$D$63))*(($C$64/$D$64))))))</f>
        <v>0.0263664631913953</v>
      </c>
      <c r="H189" s="6" t="n">
        <f aca="false">E189+F189*G189</f>
        <v>36660319.0243408</v>
      </c>
      <c r="I189" s="13" t="n">
        <f aca="false">$B$182*($B$181+$B$6)*G189-$B$16</f>
        <v>506858.507280378</v>
      </c>
      <c r="J189" s="9" t="n">
        <f aca="false">(($C$63/$D$63))*H189*(1+(($C$64/$D$64)))/(1-(($C$63/$D$63))*(($C$64/$D$64)))</f>
        <v>183647.007303251</v>
      </c>
      <c r="K189" s="9" t="n">
        <f aca="false">(($C$64/$D$64))*H189*(1+(($C$63/$D$63)))/(1-(($C$63/$D$63))*(($C$64/$D$64)))</f>
        <v>69082.4363093325</v>
      </c>
      <c r="L189" s="11" t="n">
        <f aca="false">$D$63/(H189+K189)</f>
        <v>27.2261447296207</v>
      </c>
      <c r="M189" s="11" t="n">
        <f aca="false">(1/G189)*(1-$E$63)</f>
        <v>30.3415742260449</v>
      </c>
      <c r="N189" s="14" t="b">
        <f aca="false">IF(C189="cap",L189&lt;=M189,M189&lt;L189)</f>
        <v>1</v>
      </c>
      <c r="O189" s="11" t="n">
        <f aca="false">$D$64/(H189+J189)</f>
        <v>43.4263781110268</v>
      </c>
      <c r="P189" s="11" t="n">
        <f aca="false">(1/G189)*(1-$E$64)</f>
        <v>32.2379226151727</v>
      </c>
      <c r="Q189" s="14" t="b">
        <f aca="false">IF(D189="cap",O189&lt;=P189,P189&lt;O189)</f>
        <v>0</v>
      </c>
      <c r="R189" s="14" t="b">
        <f aca="false">IF(B189=1,I189&gt;=0,I189&lt;=0)</f>
        <v>0</v>
      </c>
      <c r="S189" s="14" t="b">
        <f aca="false">AND(G189&gt;1/$B$56,G189&gt;1/$B$57,G189&lt;1/$B$55)</f>
        <v>1</v>
      </c>
      <c r="T189" s="14" t="b">
        <f aca="false">AND(N189,Q189,R189,S189,G189&gt;0)</f>
        <v>0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 customFormat="false" ht="15" hidden="false" customHeight="false" outlineLevel="0" collapsed="false">
      <c r="A190" s="6" t="s">
        <v>245</v>
      </c>
      <c r="B190" s="6" t="n">
        <v>1</v>
      </c>
      <c r="C190" s="6" t="s">
        <v>240</v>
      </c>
      <c r="D190" s="6" t="s">
        <v>240</v>
      </c>
      <c r="E190" s="9" t="n">
        <f aca="false">$B$15+((-($D$56*$B$6/($B$56*($B$15+$B$6/$B$56)))-($D$57*$B$6/($B$57*($B$15+$B$6/$B$57)))))-B190*$B$16</f>
        <v>32099336.6927678</v>
      </c>
      <c r="F190" s="9" t="n">
        <f aca="false">((($D$56*$B$6/($B$15+$B$6/$B$56))+($D$57*$B$6/($B$15+$B$6/$B$57))))+B190*$B$182*($B$181+$B$6)</f>
        <v>192207836.222313</v>
      </c>
      <c r="G190" s="12" t="n">
        <f aca="false">E190/($B$181-F190-(($C$63/(1-$E$63)))-(($C$64/(1-$E$64))))</f>
        <v>0.0267938188795005</v>
      </c>
      <c r="H190" s="6" t="n">
        <f aca="false">E190+F190*G190</f>
        <v>37249318.6437292</v>
      </c>
      <c r="I190" s="13" t="n">
        <f aca="false">$B$182*($B$181+$B$6)*G190-$B$16</f>
        <v>586303.929699151</v>
      </c>
      <c r="J190" s="9" t="n">
        <f aca="false">$C$63*G190/(1-$E$63)</f>
        <v>167461.367996878</v>
      </c>
      <c r="K190" s="9" t="n">
        <f aca="false">$C$64*G190/(1-$E$64)</f>
        <v>94566.4195747078</v>
      </c>
      <c r="L190" s="11" t="n">
        <f aca="false">$D$63/(H190+K190)</f>
        <v>26.778145827753</v>
      </c>
      <c r="M190" s="11" t="n">
        <f aca="false">(1/G190)*(1-$E$63)</f>
        <v>29.8576325979446</v>
      </c>
      <c r="N190" s="14" t="b">
        <f aca="false">IF(C190="cap",L190&lt;=M190,M190&lt;L190)</f>
        <v>0</v>
      </c>
      <c r="O190" s="11" t="n">
        <f aca="false">$D$64/(H190+J190)</f>
        <v>42.7615631141583</v>
      </c>
      <c r="P190" s="11" t="n">
        <f aca="false">(1/G190)*(1-$E$64)</f>
        <v>31.7237346353162</v>
      </c>
      <c r="Q190" s="14" t="b">
        <f aca="false">IF(D190="cap",O190&lt;=P190,P190&lt;O190)</f>
        <v>1</v>
      </c>
      <c r="R190" s="14" t="b">
        <f aca="false">IF(B190=1,I190&gt;=0,I190&lt;=0)</f>
        <v>1</v>
      </c>
      <c r="S190" s="14" t="b">
        <f aca="false">AND(G190&gt;1/$B$56,G190&gt;1/$B$57,G190&lt;1/$B$55)</f>
        <v>1</v>
      </c>
      <c r="T190" s="14" t="b">
        <f aca="false">AND(N190,Q190,R190,S190,G190&gt;0)</f>
        <v>0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</row>
    <row r="191" customFormat="false" ht="15" hidden="false" customHeight="false" outlineLevel="0" collapsed="false">
      <c r="A191" s="6" t="s">
        <v>246</v>
      </c>
      <c r="B191" s="6" t="n">
        <v>1</v>
      </c>
      <c r="C191" s="6" t="s">
        <v>242</v>
      </c>
      <c r="D191" s="6" t="s">
        <v>240</v>
      </c>
      <c r="E191" s="9" t="n">
        <f aca="false">$B$15+((-($D$56*$B$6/($B$56*($B$15+$B$6/$B$56)))-($D$57*$B$6/($B$57*($B$15+$B$6/$B$57)))))-B191*$B$16</f>
        <v>32099336.6927678</v>
      </c>
      <c r="F191" s="9" t="n">
        <f aca="false">((($D$56*$B$6/($B$15+$B$6/$B$56))+($D$57*$B$6/($B$15+$B$6/$B$57))))+B191*$B$182*($B$181+$B$6)</f>
        <v>192207836.222313</v>
      </c>
      <c r="G191" s="12" t="n">
        <f aca="false">E191*(1+(($C$63/$D$63)))/($B$181-(F191+(($C$64/(1-$E$64))))*(1+(($C$63/$D$63))))</f>
        <v>0.0268098234605196</v>
      </c>
      <c r="H191" s="6" t="n">
        <f aca="false">E191+F191*G191</f>
        <v>37252394.8496165</v>
      </c>
      <c r="I191" s="13" t="n">
        <f aca="false">$B$182*($B$181+$B$6)*G191-$B$16</f>
        <v>589279.181310599</v>
      </c>
      <c r="J191" s="9" t="n">
        <f aca="false">($C$63/$D$63)*(H191+K191)</f>
        <v>186735.088779739</v>
      </c>
      <c r="K191" s="9" t="n">
        <f aca="false">$C$64*G191/(1-$E$64)</f>
        <v>94622.9063312457</v>
      </c>
      <c r="L191" s="11" t="n">
        <f aca="false">$D$63/(H191+K191)</f>
        <v>26.7758996591031</v>
      </c>
      <c r="M191" s="11" t="n">
        <f aca="false">(1/G191)*(1-$E$63)</f>
        <v>29.8398085753189</v>
      </c>
      <c r="N191" s="14" t="b">
        <f aca="false">IF(C191="cap",L191&lt;=M191,M191&lt;L191)</f>
        <v>1</v>
      </c>
      <c r="O191" s="11" t="n">
        <f aca="false">$D$64/(H191+J191)</f>
        <v>42.7360358702967</v>
      </c>
      <c r="P191" s="11" t="n">
        <f aca="false">(1/G191)*(1-$E$64)</f>
        <v>31.7047966112764</v>
      </c>
      <c r="Q191" s="14" t="b">
        <f aca="false">IF(D191="cap",O191&lt;=P191,P191&lt;O191)</f>
        <v>1</v>
      </c>
      <c r="R191" s="14" t="b">
        <f aca="false">IF(B191=1,I191&gt;=0,I191&lt;=0)</f>
        <v>1</v>
      </c>
      <c r="S191" s="14" t="b">
        <f aca="false">AND(G191&gt;1/$B$56,G191&gt;1/$B$57,G191&lt;1/$B$55)</f>
        <v>1</v>
      </c>
      <c r="T191" s="14" t="b">
        <f aca="false">AND(N191,Q191,R191,S191,G191&gt;0)</f>
        <v>1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 customFormat="false" ht="15" hidden="false" customHeight="false" outlineLevel="0" collapsed="false">
      <c r="A192" s="6" t="s">
        <v>247</v>
      </c>
      <c r="B192" s="6" t="n">
        <v>1</v>
      </c>
      <c r="C192" s="6" t="s">
        <v>240</v>
      </c>
      <c r="D192" s="6" t="s">
        <v>242</v>
      </c>
      <c r="E192" s="9" t="n">
        <f aca="false">$B$15+((-($D$56*$B$6/($B$56*($B$15+$B$6/$B$56)))-($D$57*$B$6/($B$57*($B$15+$B$6/$B$57)))))-B192*$B$16</f>
        <v>32099336.6927678</v>
      </c>
      <c r="F192" s="9" t="n">
        <f aca="false">((($D$56*$B$6/($B$15+$B$6/$B$56))+($D$57*$B$6/($B$15+$B$6/$B$57))))+B192*$B$182*($B$181+$B$6)</f>
        <v>192207836.222313</v>
      </c>
      <c r="G192" s="12" t="n">
        <f aca="false">E192*(1+(($C$64/$D$64)))/($B$181-(F192+(($C$63/(1-$E$63))))*(1+(($C$64/$D$64))))</f>
        <v>0.0267734970633311</v>
      </c>
      <c r="H192" s="6" t="n">
        <f aca="false">E192+F192*G192</f>
        <v>37245412.6314151</v>
      </c>
      <c r="I192" s="13" t="n">
        <f aca="false">$B$182*($B$181+$B$6)*G192-$B$16</f>
        <v>582526.104073256</v>
      </c>
      <c r="J192" s="9" t="n">
        <f aca="false">$C$63*G192/(1-$E$63)</f>
        <v>167334.35664582</v>
      </c>
      <c r="K192" s="9" t="n">
        <f aca="false">($C$64/$D$64)*(H192+J192)</f>
        <v>70148.9006026143</v>
      </c>
      <c r="L192" s="11" t="n">
        <f aca="false">$D$63/(H192+K192)</f>
        <v>26.7984711724617</v>
      </c>
      <c r="M192" s="11" t="n">
        <f aca="false">(1/G192)*(1-$E$63)</f>
        <v>29.8802953572948</v>
      </c>
      <c r="N192" s="14" t="b">
        <f aca="false">IF(C192="cap",L192&lt;=M192,M192&lt;L192)</f>
        <v>0</v>
      </c>
      <c r="O192" s="11" t="n">
        <f aca="false">$D$64/(H192+J192)</f>
        <v>42.7661727301282</v>
      </c>
      <c r="P192" s="11" t="n">
        <f aca="false">(1/G192)*(1-$E$64)</f>
        <v>31.7478138171258</v>
      </c>
      <c r="Q192" s="14" t="b">
        <f aca="false">IF(D192="cap",O192&lt;=P192,P192&lt;O192)</f>
        <v>0</v>
      </c>
      <c r="R192" s="14" t="b">
        <f aca="false">IF(B192=1,I192&gt;=0,I192&lt;=0)</f>
        <v>1</v>
      </c>
      <c r="S192" s="14" t="b">
        <f aca="false">AND(G192&gt;1/$B$56,G192&gt;1/$B$57,G192&lt;1/$B$55)</f>
        <v>1</v>
      </c>
      <c r="T192" s="14" t="b">
        <f aca="false">AND(N192,Q192,R192,S192,G192&gt;0)</f>
        <v>0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 customFormat="false" ht="15" hidden="false" customHeight="false" outlineLevel="0" collapsed="false">
      <c r="A193" s="6" t="s">
        <v>248</v>
      </c>
      <c r="B193" s="6" t="n">
        <v>1</v>
      </c>
      <c r="C193" s="6" t="s">
        <v>242</v>
      </c>
      <c r="D193" s="6" t="s">
        <v>242</v>
      </c>
      <c r="E193" s="9" t="n">
        <f aca="false">$B$15+((-($D$56*$B$6/($B$56*($B$15+$B$6/$B$56)))-($D$57*$B$6/($B$57*($B$15+$B$6/$B$57)))))-B193*$B$16</f>
        <v>32099336.6927678</v>
      </c>
      <c r="F193" s="9" t="n">
        <f aca="false">((($D$56*$B$6/($B$15+$B$6/$B$56))+($D$57*$B$6/($B$15+$B$6/$B$57))))+B193*$B$182*($B$181+$B$6)</f>
        <v>192207836.222313</v>
      </c>
      <c r="G193" s="12" t="n">
        <f aca="false">E193*(1+(((($C$63/$D$63))*(1+(($C$64/$D$64)))+(($C$64/$D$64))*(1+(($C$63/$D$63))))/(1-(($C$63/$D$63))*(($C$64/$D$64)))))/($B$181-F193*(1+(((($C$63/$D$63))*(1+(($C$64/$D$64)))+(($C$64/$D$64))*(1+(($C$63/$D$63))))/(1-(($C$63/$D$63))*(($C$64/$D$64))))))</f>
        <v>0.0267894773689153</v>
      </c>
      <c r="H193" s="6" t="n">
        <f aca="false">E193+F193*G193</f>
        <v>37248484.1713736</v>
      </c>
      <c r="I193" s="13" t="n">
        <f aca="false">$B$182*($B$181+$B$6)*G193-$B$16</f>
        <v>585496.842881354</v>
      </c>
      <c r="J193" s="9" t="n">
        <f aca="false">(($C$63/$D$63))*H193*(1+(($C$64/$D$64)))/(1-(($C$63/$D$63))*(($C$64/$D$64)))</f>
        <v>186593.374708863</v>
      </c>
      <c r="K193" s="9" t="n">
        <f aca="false">(($C$64/$D$64))*H193*(1+(($C$63/$D$63)))/(1-(($C$63/$D$63))*(($C$64/$D$64)))</f>
        <v>70190.7703989047</v>
      </c>
      <c r="L193" s="11" t="n">
        <f aca="false">$D$63/(H193+K193)</f>
        <v>26.7962354386986</v>
      </c>
      <c r="M193" s="11" t="n">
        <f aca="false">(1/G193)*(1-$E$63)</f>
        <v>29.8624713346691</v>
      </c>
      <c r="N193" s="14" t="b">
        <f aca="false">IF(C193="cap",L193&lt;=M193,M193&lt;L193)</f>
        <v>1</v>
      </c>
      <c r="O193" s="11" t="n">
        <f aca="false">$D$64/(H193+J193)</f>
        <v>42.7406620977452</v>
      </c>
      <c r="P193" s="11" t="n">
        <f aca="false">(1/G193)*(1-$E$64)</f>
        <v>31.7288757930859</v>
      </c>
      <c r="Q193" s="14" t="b">
        <f aca="false">IF(D193="cap",O193&lt;=P193,P193&lt;O193)</f>
        <v>0</v>
      </c>
      <c r="R193" s="14" t="b">
        <f aca="false">IF(B193=1,I193&gt;=0,I193&lt;=0)</f>
        <v>1</v>
      </c>
      <c r="S193" s="14" t="b">
        <f aca="false">AND(G193&gt;1/$B$56,G193&gt;1/$B$57,G193&lt;1/$B$55)</f>
        <v>1</v>
      </c>
      <c r="T193" s="14" t="b">
        <f aca="false">AND(N193,Q193,R193,S193,G193&gt;0)</f>
        <v>0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</row>
    <row r="195" customFormat="false" ht="15" hidden="false" customHeight="false" outlineLevel="0" collapsed="false">
      <c r="A195" s="6" t="s">
        <v>249</v>
      </c>
      <c r="B195" s="6" t="n">
        <f aca="false">MATCH(TRUE(),T186:T193,0)</f>
        <v>6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 customFormat="false" ht="15" hidden="false" customHeight="false" outlineLevel="0" collapsed="false">
      <c r="A196" s="6" t="s">
        <v>250</v>
      </c>
      <c r="B196" s="12" t="n">
        <f aca="false">INDEX(G186:G193,$B$195)</f>
        <v>0.0268098234605196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</row>
    <row r="197" customFormat="false" ht="15" hidden="false" customHeight="false" outlineLevel="0" collapsed="false">
      <c r="A197" s="6" t="s">
        <v>251</v>
      </c>
      <c r="B197" s="11" t="n">
        <f aca="false">1/$B$196</f>
        <v>37.2997607191487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 customFormat="false" ht="15" hidden="false" customHeight="false" outlineLevel="0" collapsed="false">
      <c r="A198" s="6" t="s">
        <v>252</v>
      </c>
      <c r="B198" s="9" t="n">
        <f aca="false">$B$6*$B$196</f>
        <v>804294.703815589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</row>
    <row r="199" customFormat="false" ht="15" hidden="false" customHeight="false" outlineLevel="0" collapsed="false">
      <c r="A199" s="6" t="s">
        <v>253</v>
      </c>
      <c r="B199" s="9" t="n">
        <f aca="false">($B$181+$B$6)*$B$196</f>
        <v>38338047.5485431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 customFormat="false" ht="15" hidden="false" customHeight="false" outlineLevel="0" collapsed="false">
      <c r="A200" s="6" t="s">
        <v>254</v>
      </c>
      <c r="B200" s="9" t="n">
        <f aca="false">$B$181*$B$196</f>
        <v>37533752.8447275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</row>
    <row r="201" customFormat="false" ht="15" hidden="false" customHeight="false" outlineLevel="0" collapsed="false">
      <c r="A201" s="6" t="s">
        <v>255</v>
      </c>
      <c r="B201" s="9" t="n">
        <f aca="false">MAX(0,$B$182*$B$199-$B$16)</f>
        <v>589279.181310599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customFormat="false" ht="15" hidden="false" customHeight="false" outlineLevel="0" collapsed="false">
      <c r="A202" s="6" t="s">
        <v>256</v>
      </c>
      <c r="B202" s="9" t="n">
        <f aca="false">SUM(E221:E226)-$B$15</f>
        <v>-13349512.3316941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customFormat="false" ht="15" hidden="false" customHeight="false" outlineLevel="0" collapsed="false">
      <c r="A203" s="6" t="s">
        <v>228</v>
      </c>
      <c r="B203" s="9" t="n">
        <f aca="false">INDEX(J186:J193,$B$195)</f>
        <v>186735.088779739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customFormat="false" ht="15" hidden="false" customHeight="false" outlineLevel="0" collapsed="false">
      <c r="A204" s="6" t="s">
        <v>229</v>
      </c>
      <c r="B204" s="9" t="n">
        <f aca="false">INDEX(K186:K193,$B$195)</f>
        <v>94622.9063312457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customFormat="false" ht="15" hidden="false" customHeight="false" outlineLevel="0" collapsed="false">
      <c r="A205" s="6" t="s">
        <v>257</v>
      </c>
      <c r="B205" s="6" t="str">
        <f aca="false">IF($B$207&lt;=$B$208,"cap","discount")</f>
        <v>cap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customFormat="false" ht="15" hidden="false" customHeight="false" outlineLevel="0" collapsed="false">
      <c r="A206" s="6" t="s">
        <v>258</v>
      </c>
      <c r="B206" s="6" t="str">
        <f aca="false">IF($B$210&lt;=$B$211,"cap","discount")</f>
        <v>discount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customFormat="false" ht="15" hidden="false" customHeight="false" outlineLevel="0" collapsed="false">
      <c r="A207" s="6" t="s">
        <v>259</v>
      </c>
      <c r="B207" s="11" t="n">
        <f aca="false">$D$63/($B$200-$B$203-$B$204+$B$204)</f>
        <v>26.7758996591031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customFormat="false" ht="15" hidden="false" customHeight="false" outlineLevel="0" collapsed="false">
      <c r="A208" s="6" t="s">
        <v>260</v>
      </c>
      <c r="B208" s="11" t="n">
        <f aca="false">$B$197*(1-$E$63)</f>
        <v>29.8398085753189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customFormat="false" ht="15" hidden="false" customHeight="false" outlineLevel="0" collapsed="false">
      <c r="A209" s="6" t="s">
        <v>261</v>
      </c>
      <c r="B209" s="11" t="n">
        <f aca="false">MIN($B$207,$B$208)</f>
        <v>26.7758996591031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customFormat="false" ht="15" hidden="false" customHeight="false" outlineLevel="0" collapsed="false">
      <c r="A210" s="6" t="s">
        <v>262</v>
      </c>
      <c r="B210" s="11" t="n">
        <f aca="false">$D$64/($B$200-$B$203-$B$204+$B$203)</f>
        <v>42.7360358702967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customFormat="false" ht="15" hidden="false" customHeight="false" outlineLevel="0" collapsed="false">
      <c r="A211" s="6" t="s">
        <v>263</v>
      </c>
      <c r="B211" s="11" t="n">
        <f aca="false">$B$197*(1-$E$64)</f>
        <v>31.7047966112764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customFormat="false" ht="15" hidden="false" customHeight="false" outlineLevel="0" collapsed="false">
      <c r="A212" s="6" t="s">
        <v>264</v>
      </c>
      <c r="B212" s="11" t="n">
        <f aca="false">MIN($B$210,$B$211)</f>
        <v>31.7047966112764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customFormat="false" ht="15" hidden="false" customHeight="false" outlineLevel="0" collapsed="false">
      <c r="A213" s="6" t="s">
        <v>182</v>
      </c>
      <c r="B213" s="11" t="n">
        <f aca="false">$B$8*$B$197</f>
        <v>31.7047966112764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customFormat="false" ht="15" hidden="false" customHeight="false" outlineLevel="0" collapsed="false">
      <c r="A214" s="6" t="s">
        <v>265</v>
      </c>
      <c r="B214" s="9" t="n">
        <f aca="false">$B$7/$B$213</f>
        <v>473114.531656229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customFormat="false" ht="15" hidden="false" customHeight="false" outlineLevel="0" collapsed="false">
      <c r="A215" s="6" t="s">
        <v>266</v>
      </c>
      <c r="B215" s="9" t="n">
        <f aca="false">$B$11*$B$196</f>
        <v>536196.469210393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customFormat="false" ht="15" hidden="false" customHeight="false" outlineLevel="0" collapsed="false">
      <c r="A216" s="6" t="s">
        <v>267</v>
      </c>
      <c r="B216" s="9" t="n">
        <f aca="false">$B$10*$B$196</f>
        <v>268098.234605196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customFormat="false" ht="15" hidden="false" customHeight="false" outlineLevel="0" collapsed="false">
      <c r="A217" s="6" t="s">
        <v>268</v>
      </c>
      <c r="B217" s="8" t="n">
        <f aca="false">$B$216/$B$199</f>
        <v>0.00699300699300699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customFormat="false" ht="15" hidden="false" customHeight="false" outlineLevel="0" collapsed="false">
      <c r="A220" s="5" t="s">
        <v>73</v>
      </c>
      <c r="B220" s="5" t="s">
        <v>269</v>
      </c>
      <c r="C220" s="5" t="s">
        <v>270</v>
      </c>
      <c r="D220" s="5" t="s">
        <v>171</v>
      </c>
      <c r="E220" s="5" t="s">
        <v>271</v>
      </c>
      <c r="F220" s="5" t="s">
        <v>272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customFormat="false" ht="15" hidden="false" customHeight="false" outlineLevel="0" collapsed="false">
      <c r="A221" s="6" t="str">
        <f aca="false">$A$52</f>
        <v>Seed</v>
      </c>
      <c r="B221" s="14" t="b">
        <f aca="false">$B$197&lt;$B$52</f>
        <v>0</v>
      </c>
      <c r="C221" s="11" t="n">
        <f aca="false">IF(B221,$B$52*($B$15+$B$6/$B$52)/($B$15+$B$6/$B$197),$B$52)</f>
        <v>1</v>
      </c>
      <c r="D221" s="6" t="n">
        <f aca="false">$C$52/C221</f>
        <v>1</v>
      </c>
      <c r="E221" s="9" t="n">
        <f aca="false">$D$52*$B$52/C221</f>
        <v>5000000</v>
      </c>
      <c r="F221" s="7" t="n">
        <f aca="false">$E$52</f>
        <v>5000000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customFormat="false" ht="15" hidden="false" customHeight="false" outlineLevel="0" collapsed="false">
      <c r="A222" s="6" t="str">
        <f aca="false">$A$53</f>
        <v>A</v>
      </c>
      <c r="B222" s="14" t="b">
        <f aca="false">$B$197&lt;$B$53</f>
        <v>0</v>
      </c>
      <c r="C222" s="11" t="n">
        <f aca="false">IF(B222,$B$53*($B$15+$B$6/$B$53)/($B$15+$B$6/$B$197),$B$53)</f>
        <v>3</v>
      </c>
      <c r="D222" s="6" t="n">
        <f aca="false">$C$53/C222</f>
        <v>1</v>
      </c>
      <c r="E222" s="9" t="n">
        <f aca="false">$D$53*$B$53/C222</f>
        <v>5000000</v>
      </c>
      <c r="F222" s="7" t="n">
        <f aca="false">$E$53</f>
        <v>15000000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customFormat="false" ht="15" hidden="false" customHeight="false" outlineLevel="0" collapsed="false">
      <c r="A223" s="6" t="str">
        <f aca="false">$A$54</f>
        <v>B</v>
      </c>
      <c r="B223" s="14" t="b">
        <f aca="false">$B$197&lt;$B$54</f>
        <v>0</v>
      </c>
      <c r="C223" s="11" t="n">
        <f aca="false">IF(B223,$B$54*($B$15+$B$6/$B$54)/($B$15+$B$6/$B$197),$B$54)</f>
        <v>10</v>
      </c>
      <c r="D223" s="6" t="n">
        <f aca="false">$C$54/C223</f>
        <v>1</v>
      </c>
      <c r="E223" s="9" t="n">
        <f aca="false">$D$54*$B$54/C223</f>
        <v>3000000</v>
      </c>
      <c r="F223" s="7" t="n">
        <f aca="false">$E$54</f>
        <v>30000000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customFormat="false" ht="15" hidden="false" customHeight="false" outlineLevel="0" collapsed="false">
      <c r="A224" s="6" t="str">
        <f aca="false">$A$55</f>
        <v>C</v>
      </c>
      <c r="B224" s="14" t="b">
        <f aca="false">$B$197&lt;$B$55</f>
        <v>0</v>
      </c>
      <c r="C224" s="11" t="n">
        <f aca="false">IF(B224,$B$55*($B$15+$B$6/$B$55)/($B$15+$B$6/$B$197),$B$55)</f>
        <v>25</v>
      </c>
      <c r="D224" s="6" t="n">
        <f aca="false">$C$55/C224</f>
        <v>1</v>
      </c>
      <c r="E224" s="9" t="n">
        <f aca="false">$D$55*$B$55/C224</f>
        <v>2400000</v>
      </c>
      <c r="F224" s="7" t="n">
        <f aca="false">$E$55</f>
        <v>60000000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customFormat="false" ht="15" hidden="false" customHeight="false" outlineLevel="0" collapsed="false">
      <c r="A225" s="6" t="str">
        <f aca="false">$A$56</f>
        <v>D</v>
      </c>
      <c r="B225" s="14" t="b">
        <f aca="false">$B$197&lt;$B$56</f>
        <v>1</v>
      </c>
      <c r="C225" s="11" t="n">
        <f aca="false">IF(B225,$B$56*($B$15+$B$6/$B$56)/($B$15+$B$6/$B$197),$B$56)</f>
        <v>57.6709052739015</v>
      </c>
      <c r="D225" s="6" t="n">
        <f aca="false">$C$56/C225</f>
        <v>1.04038595744313</v>
      </c>
      <c r="E225" s="9" t="n">
        <f aca="false">$D$56*$B$56/C225</f>
        <v>1733976.54447473</v>
      </c>
      <c r="F225" s="7" t="n">
        <f aca="false">$E$56</f>
        <v>100000000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customFormat="false" ht="15" hidden="false" customHeight="false" outlineLevel="0" collapsed="false">
      <c r="A226" s="6" t="str">
        <f aca="false">$A$57</f>
        <v>E</v>
      </c>
      <c r="B226" s="14" t="b">
        <f aca="false">$B$197&lt;$B$57</f>
        <v>1</v>
      </c>
      <c r="C226" s="11" t="n">
        <f aca="false">IF(B226,$B$57*($B$15+$B$6/$B$57)/($B$15+$B$6/$B$197),$B$57)</f>
        <v>48.903442098956</v>
      </c>
      <c r="D226" s="6" t="n">
        <f aca="false">$C$57/C226</f>
        <v>1.00521167611327</v>
      </c>
      <c r="E226" s="9" t="n">
        <f aca="false">$D$57*$B$57/C226</f>
        <v>6134472.12383117</v>
      </c>
      <c r="F226" s="7" t="n">
        <f aca="false">$E$57</f>
        <v>300000000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customFormat="false" ht="15" hidden="false" customHeight="false" outlineLevel="0" collapsed="false">
      <c r="A250" s="3" t="s">
        <v>273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 customFormat="false" ht="15" hidden="false" customHeight="false" outlineLevel="0" collapsed="false">
      <c r="A251" s="6" t="s">
        <v>217</v>
      </c>
      <c r="B251" s="7" t="n">
        <f aca="false">$B$40</f>
        <v>1200000000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customFormat="false" ht="15" hidden="false" customHeight="false" outlineLevel="0" collapsed="false">
      <c r="A252" s="6" t="s">
        <v>218</v>
      </c>
      <c r="B252" s="8" t="n">
        <f aca="false">$B$39</f>
        <v>0.11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customFormat="false" ht="15" hidden="false" customHeight="false" outlineLevel="0" collapsed="false">
      <c r="A255" s="5" t="s">
        <v>219</v>
      </c>
      <c r="B255" s="5" t="s">
        <v>220</v>
      </c>
      <c r="C255" s="5" t="s">
        <v>221</v>
      </c>
      <c r="D255" s="5" t="s">
        <v>222</v>
      </c>
      <c r="E255" s="5" t="s">
        <v>223</v>
      </c>
      <c r="F255" s="5" t="s">
        <v>224</v>
      </c>
      <c r="G255" s="5" t="s">
        <v>225</v>
      </c>
      <c r="H255" s="5" t="s">
        <v>226</v>
      </c>
      <c r="I255" s="5" t="s">
        <v>227</v>
      </c>
      <c r="J255" s="5" t="s">
        <v>228</v>
      </c>
      <c r="K255" s="5" t="s">
        <v>229</v>
      </c>
      <c r="L255" s="5" t="s">
        <v>230</v>
      </c>
      <c r="M255" s="5" t="s">
        <v>231</v>
      </c>
      <c r="N255" s="5" t="s">
        <v>232</v>
      </c>
      <c r="O255" s="5" t="s">
        <v>233</v>
      </c>
      <c r="P255" s="5" t="s">
        <v>234</v>
      </c>
      <c r="Q255" s="5" t="s">
        <v>235</v>
      </c>
      <c r="R255" s="5" t="s">
        <v>236</v>
      </c>
      <c r="S255" s="5" t="s">
        <v>237</v>
      </c>
      <c r="T255" s="5" t="s">
        <v>238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customFormat="false" ht="15" hidden="false" customHeight="false" outlineLevel="0" collapsed="false">
      <c r="A256" s="6" t="s">
        <v>239</v>
      </c>
      <c r="B256" s="6" t="n">
        <v>0</v>
      </c>
      <c r="C256" s="6" t="s">
        <v>240</v>
      </c>
      <c r="D256" s="6" t="s">
        <v>240</v>
      </c>
      <c r="E256" s="9" t="n">
        <f aca="false">$B$15+((-($D$56*$B$6/($B$56*($B$15+$B$6/$B$56)))-($D$57*$B$6/($B$57*($B$15+$B$6/$B$57)))))-B256*$B$16</f>
        <v>36494003.6927678</v>
      </c>
      <c r="F256" s="9" t="n">
        <f aca="false">((($D$56*$B$6/($B$15+$B$6/$B$56))+($D$57*$B$6/($B$15+$B$6/$B$57))))+B256*$B$252*($B$251+$B$6)</f>
        <v>6307836.22231272</v>
      </c>
      <c r="G256" s="12" t="n">
        <f aca="false">E256/($B$251-F256-(($C$63/(1-$E$63)))-(($C$64/(1-$E$64))))</f>
        <v>0.0308249097162927</v>
      </c>
      <c r="H256" s="6" t="n">
        <f aca="false">E256+F256*G256</f>
        <v>36688442.1748258</v>
      </c>
      <c r="I256" s="13" t="n">
        <f aca="false">$B$252*($B$251+$B$6)*G256-$B$16</f>
        <v>-224056.715385593</v>
      </c>
      <c r="J256" s="9" t="n">
        <f aca="false">$C$63*G256/(1-$E$63)</f>
        <v>192655.68572683</v>
      </c>
      <c r="K256" s="9" t="n">
        <f aca="false">$C$64*G256/(1-$E$64)</f>
        <v>108793.79899868</v>
      </c>
      <c r="L256" s="11" t="n">
        <f aca="false">$D$63/(H256+K256)</f>
        <v>27.1759542132824</v>
      </c>
      <c r="M256" s="11" t="n">
        <f aca="false">(1/G256)*(1-$E$63)</f>
        <v>25.9530362736847</v>
      </c>
      <c r="N256" s="14" t="b">
        <f aca="false">IF(C256="cap",L256&lt;=M256,M256&lt;L256)</f>
        <v>1</v>
      </c>
      <c r="O256" s="11" t="n">
        <f aca="false">$D$64/(H256+J256)</f>
        <v>43.3826565046843</v>
      </c>
      <c r="P256" s="11" t="n">
        <f aca="false">(1/G256)*(1-$E$64)</f>
        <v>27.57510104079</v>
      </c>
      <c r="Q256" s="14" t="b">
        <f aca="false">IF(D256="cap",O256&lt;=P256,P256&lt;O256)</f>
        <v>1</v>
      </c>
      <c r="R256" s="14" t="b">
        <f aca="false">IF(B256=1,I256&gt;=0,I256&lt;=0)</f>
        <v>1</v>
      </c>
      <c r="S256" s="14" t="b">
        <f aca="false">AND(G256&gt;1/$B$56,G256&gt;1/$B$57,G256&lt;1/$B$55)</f>
        <v>1</v>
      </c>
      <c r="T256" s="14" t="b">
        <f aca="false">AND(N256,Q256,R256,S256,G256&gt;0)</f>
        <v>1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 customFormat="false" ht="15" hidden="false" customHeight="false" outlineLevel="0" collapsed="false">
      <c r="A257" s="6" t="s">
        <v>241</v>
      </c>
      <c r="B257" s="6" t="n">
        <v>0</v>
      </c>
      <c r="C257" s="6" t="s">
        <v>242</v>
      </c>
      <c r="D257" s="6" t="s">
        <v>240</v>
      </c>
      <c r="E257" s="9" t="n">
        <f aca="false">$B$15+((-($D$56*$B$6/($B$56*($B$15+$B$6/$B$56)))-($D$57*$B$6/($B$57*($B$15+$B$6/$B$57)))))-B257*$B$16</f>
        <v>36494003.6927678</v>
      </c>
      <c r="F257" s="9" t="n">
        <f aca="false">((($D$56*$B$6/($B$15+$B$6/$B$56))+($D$57*$B$6/($B$15+$B$6/$B$57))))+B257*$B$252*($B$251+$B$6)</f>
        <v>6307836.22231272</v>
      </c>
      <c r="G257" s="12" t="n">
        <f aca="false">E257*(1+(($C$63/$D$63)))/($B$251-(F257+(($C$64/(1-$E$64))))*(1+(($C$63/$D$63))))</f>
        <v>0.0308176251124473</v>
      </c>
      <c r="H257" s="6" t="n">
        <f aca="false">E257+F257*G257</f>
        <v>36688396.2247378</v>
      </c>
      <c r="I257" s="13" t="n">
        <f aca="false">$B$252*($B$251+$B$6)*G257-$B$16</f>
        <v>-225042.322285878</v>
      </c>
      <c r="J257" s="9" t="n">
        <f aca="false">($C$63/$D$63)*(H257+K257)</f>
        <v>183985.82156685</v>
      </c>
      <c r="K257" s="9" t="n">
        <f aca="false">$C$64*G257/(1-$E$64)</f>
        <v>108768.088632167</v>
      </c>
      <c r="L257" s="11" t="n">
        <f aca="false">$D$63/(H257+K257)</f>
        <v>27.1760071369592</v>
      </c>
      <c r="M257" s="11" t="n">
        <f aca="false">(1/G257)*(1-$E$63)</f>
        <v>25.9591709964983</v>
      </c>
      <c r="N257" s="14" t="b">
        <f aca="false">IF(C257="cap",L257&lt;=M257,M257&lt;L257)</f>
        <v>0</v>
      </c>
      <c r="O257" s="11" t="n">
        <f aca="false">$D$64/(H257+J257)</f>
        <v>43.3929112035861</v>
      </c>
      <c r="P257" s="11" t="n">
        <f aca="false">(1/G257)*(1-$E$64)</f>
        <v>27.5816191837794</v>
      </c>
      <c r="Q257" s="14" t="b">
        <f aca="false">IF(D257="cap",O257&lt;=P257,P257&lt;O257)</f>
        <v>1</v>
      </c>
      <c r="R257" s="14" t="b">
        <f aca="false">IF(B257=1,I257&gt;=0,I257&lt;=0)</f>
        <v>1</v>
      </c>
      <c r="S257" s="14" t="b">
        <f aca="false">AND(G257&gt;1/$B$56,G257&gt;1/$B$57,G257&lt;1/$B$55)</f>
        <v>1</v>
      </c>
      <c r="T257" s="14" t="b">
        <f aca="false">AND(N257,Q257,R257,S257,G257&gt;0)</f>
        <v>0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customFormat="false" ht="15" hidden="false" customHeight="false" outlineLevel="0" collapsed="false">
      <c r="A258" s="6" t="s">
        <v>243</v>
      </c>
      <c r="B258" s="6" t="n">
        <v>0</v>
      </c>
      <c r="C258" s="6" t="s">
        <v>240</v>
      </c>
      <c r="D258" s="6" t="s">
        <v>242</v>
      </c>
      <c r="E258" s="9" t="n">
        <f aca="false">$B$15+((-($D$56*$B$6/($B$56*($B$15+$B$6/$B$56)))-($D$57*$B$6/($B$57*($B$15+$B$6/$B$57)))))-B258*$B$16</f>
        <v>36494003.6927678</v>
      </c>
      <c r="F258" s="9" t="n">
        <f aca="false">((($D$56*$B$6/($B$15+$B$6/$B$56))+($D$57*$B$6/($B$15+$B$6/$B$57))))+B258*$B$252*($B$251+$B$6)</f>
        <v>6307836.22231272</v>
      </c>
      <c r="G258" s="12" t="n">
        <f aca="false">E258*(1+(($C$64/$D$64)))/($B$251-(F258+(($C$63/(1-$E$63))))*(1+(($C$64/$D$64))))</f>
        <v>0.0307915249100292</v>
      </c>
      <c r="H258" s="6" t="n">
        <f aca="false">E258+F258*G258</f>
        <v>36688231.5889356</v>
      </c>
      <c r="I258" s="13" t="n">
        <f aca="false">$B$252*($B$251+$B$6)*G258-$B$16</f>
        <v>-228573.679673051</v>
      </c>
      <c r="J258" s="9" t="n">
        <f aca="false">$C$63*G258/(1-$E$63)</f>
        <v>192447.030687682</v>
      </c>
      <c r="K258" s="9" t="n">
        <f aca="false">($C$64/$D$64)*(H258+J258)</f>
        <v>69151.2724117936</v>
      </c>
      <c r="L258" s="11" t="n">
        <f aca="false">$D$63/(H258+K258)</f>
        <v>27.2054189432393</v>
      </c>
      <c r="M258" s="11" t="n">
        <f aca="false">(1/G258)*(1-$E$63)</f>
        <v>25.9811750907936</v>
      </c>
      <c r="N258" s="14" t="b">
        <f aca="false">IF(C258="cap",L258&lt;=M258,M258&lt;L258)</f>
        <v>1</v>
      </c>
      <c r="O258" s="11" t="n">
        <f aca="false">$D$64/(H258+J258)</f>
        <v>43.3831496568147</v>
      </c>
      <c r="P258" s="11" t="n">
        <f aca="false">(1/G258)*(1-$E$64)</f>
        <v>27.6049985339682</v>
      </c>
      <c r="Q258" s="14" t="b">
        <f aca="false">IF(D258="cap",O258&lt;=P258,P258&lt;O258)</f>
        <v>0</v>
      </c>
      <c r="R258" s="14" t="b">
        <f aca="false">IF(B258=1,I258&gt;=0,I258&lt;=0)</f>
        <v>1</v>
      </c>
      <c r="S258" s="14" t="b">
        <f aca="false">AND(G258&gt;1/$B$56,G258&gt;1/$B$57,G258&lt;1/$B$55)</f>
        <v>1</v>
      </c>
      <c r="T258" s="14" t="b">
        <f aca="false">AND(N258,Q258,R258,S258,G258&gt;0)</f>
        <v>0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 customFormat="false" ht="15" hidden="false" customHeight="false" outlineLevel="0" collapsed="false">
      <c r="A259" s="6" t="s">
        <v>244</v>
      </c>
      <c r="B259" s="6" t="n">
        <v>0</v>
      </c>
      <c r="C259" s="6" t="s">
        <v>242</v>
      </c>
      <c r="D259" s="6" t="s">
        <v>242</v>
      </c>
      <c r="E259" s="9" t="n">
        <f aca="false">$B$15+((-($D$56*$B$6/($B$56*($B$15+$B$6/$B$56)))-($D$57*$B$6/($B$57*($B$15+$B$6/$B$57)))))-B259*$B$16</f>
        <v>36494003.6927678</v>
      </c>
      <c r="F259" s="9" t="n">
        <f aca="false">((($D$56*$B$6/($B$15+$B$6/$B$56))+($D$57*$B$6/($B$15+$B$6/$B$57))))+B259*$B$252*($B$251+$B$6)</f>
        <v>6307836.22231272</v>
      </c>
      <c r="G259" s="12" t="n">
        <f aca="false">E259*(1+(((($C$63/$D$63))*(1+(($C$64/$D$64)))+(($C$64/$D$64))*(1+(($C$63/$D$63))))/(1-(($C$63/$D$63))*(($C$64/$D$64)))))/($B$251-F259*(1+(((($C$63/$D$63))*(1+(($C$64/$D$64)))+(($C$64/$D$64))*(1+(($C$63/$D$63))))/(1-(($C$63/$D$63))*(($C$64/$D$64))))))</f>
        <v>0.0307842560749059</v>
      </c>
      <c r="H259" s="6" t="n">
        <f aca="false">E259+F259*G259</f>
        <v>36688185.7383141</v>
      </c>
      <c r="I259" s="13" t="n">
        <f aca="false">$B$252*($B$251+$B$6)*G259-$B$16</f>
        <v>-229557.153065229</v>
      </c>
      <c r="J259" s="9" t="n">
        <f aca="false">(($C$63/$D$63))*H259*(1+(($C$64/$D$64)))/(1-(($C$63/$D$63))*(($C$64/$D$64)))</f>
        <v>183786.603432274</v>
      </c>
      <c r="K259" s="9" t="n">
        <f aca="false">(($C$64/$D$64))*H259*(1+(($C$63/$D$63)))/(1-(($C$63/$D$63))*(($C$64/$D$64)))</f>
        <v>69134.9481407744</v>
      </c>
      <c r="L259" s="11" t="n">
        <f aca="false">$D$63/(H259+K259)</f>
        <v>27.20546496112</v>
      </c>
      <c r="M259" s="11" t="n">
        <f aca="false">(1/G259)*(1-$E$63)</f>
        <v>25.9873098136072</v>
      </c>
      <c r="N259" s="14" t="b">
        <f aca="false">IF(C259="cap",L259&lt;=M259,M259&lt;L259)</f>
        <v>0</v>
      </c>
      <c r="O259" s="11" t="n">
        <f aca="false">$D$64/(H259+J259)</f>
        <v>43.3933933658462</v>
      </c>
      <c r="P259" s="11" t="n">
        <f aca="false">(1/G259)*(1-$E$64)</f>
        <v>27.6115166769577</v>
      </c>
      <c r="Q259" s="14" t="b">
        <f aca="false">IF(D259="cap",O259&lt;=P259,P259&lt;O259)</f>
        <v>0</v>
      </c>
      <c r="R259" s="14" t="b">
        <f aca="false">IF(B259=1,I259&gt;=0,I259&lt;=0)</f>
        <v>1</v>
      </c>
      <c r="S259" s="14" t="b">
        <f aca="false">AND(G259&gt;1/$B$56,G259&gt;1/$B$57,G259&lt;1/$B$55)</f>
        <v>1</v>
      </c>
      <c r="T259" s="14" t="b">
        <f aca="false">AND(N259,Q259,R259,S259,G259&gt;0)</f>
        <v>0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customFormat="false" ht="15" hidden="false" customHeight="false" outlineLevel="0" collapsed="false">
      <c r="A260" s="6" t="s">
        <v>245</v>
      </c>
      <c r="B260" s="6" t="n">
        <v>1</v>
      </c>
      <c r="C260" s="6" t="s">
        <v>240</v>
      </c>
      <c r="D260" s="6" t="s">
        <v>240</v>
      </c>
      <c r="E260" s="9" t="n">
        <f aca="false">$B$15+((-($D$56*$B$6/($B$56*($B$15+$B$6/$B$56)))-($D$57*$B$6/($B$57*($B$15+$B$6/$B$57)))))-B260*$B$16</f>
        <v>32099336.6927678</v>
      </c>
      <c r="F260" s="9" t="n">
        <f aca="false">((($D$56*$B$6/($B$15+$B$6/$B$56))+($D$57*$B$6/($B$15+$B$6/$B$57))))+B260*$B$252*($B$251+$B$6)</f>
        <v>141607836.222313</v>
      </c>
      <c r="G260" s="12" t="n">
        <f aca="false">E260/($B$251-F260-(($C$63/(1-$E$63)))-(($C$64/(1-$E$64))))</f>
        <v>0.0306112400704149</v>
      </c>
      <c r="H260" s="6" t="n">
        <f aca="false">E260+F260*G260</f>
        <v>36434128.163221</v>
      </c>
      <c r="I260" s="13" t="n">
        <f aca="false">$B$252*($B$251+$B$6)*G260-$B$16</f>
        <v>-252966.218472864</v>
      </c>
      <c r="J260" s="9" t="n">
        <f aca="false">$C$63*G260/(1-$E$63)</f>
        <v>191320.250440093</v>
      </c>
      <c r="K260" s="9" t="n">
        <f aca="false">$C$64*G260/(1-$E$64)</f>
        <v>108039.670836758</v>
      </c>
      <c r="L260" s="11" t="n">
        <f aca="false">$D$63/(H260+K260)</f>
        <v>27.3656452058651</v>
      </c>
      <c r="M260" s="11" t="n">
        <f aca="false">(1/G260)*(1-$E$63)</f>
        <v>26.1341911716011</v>
      </c>
      <c r="N260" s="14" t="b">
        <f aca="false">IF(C260="cap",L260&lt;=M260,M260&lt;L260)</f>
        <v>1</v>
      </c>
      <c r="O260" s="11" t="n">
        <f aca="false">$D$64/(H260+J260)</f>
        <v>43.6854719682615</v>
      </c>
      <c r="P260" s="11" t="n">
        <f aca="false">(1/G260)*(1-$E$64)</f>
        <v>27.7675781198262</v>
      </c>
      <c r="Q260" s="14" t="b">
        <f aca="false">IF(D260="cap",O260&lt;=P260,P260&lt;O260)</f>
        <v>1</v>
      </c>
      <c r="R260" s="14" t="b">
        <f aca="false">IF(B260=1,I260&gt;=0,I260&lt;=0)</f>
        <v>0</v>
      </c>
      <c r="S260" s="14" t="b">
        <f aca="false">AND(G260&gt;1/$B$56,G260&gt;1/$B$57,G260&lt;1/$B$55)</f>
        <v>1</v>
      </c>
      <c r="T260" s="14" t="b">
        <f aca="false">AND(N260,Q260,R260,S260,G260&gt;0)</f>
        <v>0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 customFormat="false" ht="15" hidden="false" customHeight="false" outlineLevel="0" collapsed="false">
      <c r="A261" s="6" t="s">
        <v>246</v>
      </c>
      <c r="B261" s="6" t="n">
        <v>1</v>
      </c>
      <c r="C261" s="6" t="s">
        <v>242</v>
      </c>
      <c r="D261" s="6" t="s">
        <v>240</v>
      </c>
      <c r="E261" s="9" t="n">
        <f aca="false">$B$15+((-($D$56*$B$6/($B$56*($B$15+$B$6/$B$56)))-($D$57*$B$6/($B$57*($B$15+$B$6/$B$57)))))-B261*$B$16</f>
        <v>32099336.6927678</v>
      </c>
      <c r="F261" s="9" t="n">
        <f aca="false">((($D$56*$B$6/($B$15+$B$6/$B$56))+($D$57*$B$6/($B$15+$B$6/$B$57))))+B261*$B$252*($B$251+$B$6)</f>
        <v>141607836.222313</v>
      </c>
      <c r="G261" s="12" t="n">
        <f aca="false">E261*(1+(($C$63/$D$63)))/($B$251-(F261+(($C$64/(1-$E$64))))*(1+(($C$63/$D$63))))</f>
        <v>0.0306030728106255</v>
      </c>
      <c r="H261" s="6" t="n">
        <f aca="false">E261+F261*G261</f>
        <v>36432971.6152344</v>
      </c>
      <c r="I261" s="13" t="n">
        <f aca="false">$B$252*($B$251+$B$6)*G261-$B$16</f>
        <v>-254071.24872237</v>
      </c>
      <c r="J261" s="9" t="n">
        <f aca="false">($C$63/$D$63)*(H261+K261)</f>
        <v>182704.912302242</v>
      </c>
      <c r="K261" s="9" t="n">
        <f aca="false">$C$64*G261/(1-$E$64)</f>
        <v>108010.845213972</v>
      </c>
      <c r="L261" s="11" t="n">
        <f aca="false">$D$63/(H261+K261)</f>
        <v>27.3665329355168</v>
      </c>
      <c r="M261" s="11" t="n">
        <f aca="false">(1/G261)*(1-$E$63)</f>
        <v>26.1411657891503</v>
      </c>
      <c r="N261" s="14" t="b">
        <f aca="false">IF(C261="cap",L261&lt;=M261,M261&lt;L261)</f>
        <v>0</v>
      </c>
      <c r="O261" s="11" t="n">
        <f aca="false">$D$64/(H261+J261)</f>
        <v>43.6971306209986</v>
      </c>
      <c r="P261" s="11" t="n">
        <f aca="false">(1/G261)*(1-$E$64)</f>
        <v>27.7749886509722</v>
      </c>
      <c r="Q261" s="14" t="b">
        <f aca="false">IF(D261="cap",O261&lt;=P261,P261&lt;O261)</f>
        <v>1</v>
      </c>
      <c r="R261" s="14" t="b">
        <f aca="false">IF(B261=1,I261&gt;=0,I261&lt;=0)</f>
        <v>0</v>
      </c>
      <c r="S261" s="14" t="b">
        <f aca="false">AND(G261&gt;1/$B$56,G261&gt;1/$B$57,G261&lt;1/$B$55)</f>
        <v>1</v>
      </c>
      <c r="T261" s="14" t="b">
        <f aca="false">AND(N261,Q261,R261,S261,G261&gt;0)</f>
        <v>0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customFormat="false" ht="15" hidden="false" customHeight="false" outlineLevel="0" collapsed="false">
      <c r="A262" s="6" t="s">
        <v>247</v>
      </c>
      <c r="B262" s="6" t="n">
        <v>1</v>
      </c>
      <c r="C262" s="6" t="s">
        <v>240</v>
      </c>
      <c r="D262" s="6" t="s">
        <v>242</v>
      </c>
      <c r="E262" s="9" t="n">
        <f aca="false">$B$15+((-($D$56*$B$6/($B$56*($B$15+$B$6/$B$56)))-($D$57*$B$6/($B$57*($B$15+$B$6/$B$57)))))-B262*$B$16</f>
        <v>32099336.6927678</v>
      </c>
      <c r="F262" s="9" t="n">
        <f aca="false">((($D$56*$B$6/($B$15+$B$6/$B$56))+($D$57*$B$6/($B$15+$B$6/$B$57))))+B262*$B$252*($B$251+$B$6)</f>
        <v>141607836.222313</v>
      </c>
      <c r="G262" s="12" t="n">
        <f aca="false">E262*(1+(($C$64/$D$64)))/($B$251-(F262+(($C$63/(1-$E$63))))*(1+(($C$64/$D$64))))</f>
        <v>0.0305738142052436</v>
      </c>
      <c r="H262" s="6" t="n">
        <f aca="false">E262+F262*G262</f>
        <v>36428828.3674354</v>
      </c>
      <c r="I262" s="13" t="n">
        <f aca="false">$B$252*($B$251+$B$6)*G262-$B$16</f>
        <v>-258029.938030543</v>
      </c>
      <c r="J262" s="9" t="n">
        <f aca="false">$C$63*G262/(1-$E$63)</f>
        <v>191086.338782772</v>
      </c>
      <c r="K262" s="9" t="n">
        <f aca="false">($C$64/$D$64)*(H262+J262)</f>
        <v>68662.340074159</v>
      </c>
      <c r="L262" s="11" t="n">
        <f aca="false">$D$63/(H262+K262)</f>
        <v>27.3991439031792</v>
      </c>
      <c r="M262" s="11" t="n">
        <f aca="false">(1/G262)*(1-$E$63)</f>
        <v>26.1661824275362</v>
      </c>
      <c r="N262" s="14" t="b">
        <f aca="false">IF(C262="cap",L262&lt;=M262,M262&lt;L262)</f>
        <v>1</v>
      </c>
      <c r="O262" s="11" t="n">
        <f aca="false">$D$64/(H262+J262)</f>
        <v>43.6920733659796</v>
      </c>
      <c r="P262" s="11" t="n">
        <f aca="false">(1/G262)*(1-$E$64)</f>
        <v>27.8015688292572</v>
      </c>
      <c r="Q262" s="14" t="b">
        <f aca="false">IF(D262="cap",O262&lt;=P262,P262&lt;O262)</f>
        <v>0</v>
      </c>
      <c r="R262" s="14" t="b">
        <f aca="false">IF(B262=1,I262&gt;=0,I262&lt;=0)</f>
        <v>0</v>
      </c>
      <c r="S262" s="14" t="b">
        <f aca="false">AND(G262&gt;1/$B$56,G262&gt;1/$B$57,G262&lt;1/$B$55)</f>
        <v>1</v>
      </c>
      <c r="T262" s="14" t="b">
        <f aca="false">AND(N262,Q262,R262,S262,G262&gt;0)</f>
        <v>0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 customFormat="false" ht="15" hidden="false" customHeight="false" outlineLevel="0" collapsed="false">
      <c r="A263" s="6" t="s">
        <v>248</v>
      </c>
      <c r="B263" s="6" t="n">
        <v>1</v>
      </c>
      <c r="C263" s="6" t="s">
        <v>242</v>
      </c>
      <c r="D263" s="6" t="s">
        <v>242</v>
      </c>
      <c r="E263" s="9" t="n">
        <f aca="false">$B$15+((-($D$56*$B$6/($B$56*($B$15+$B$6/$B$56)))-($D$57*$B$6/($B$57*($B$15+$B$6/$B$57)))))-B263*$B$16</f>
        <v>32099336.6927678</v>
      </c>
      <c r="F263" s="9" t="n">
        <f aca="false">((($D$56*$B$6/($B$15+$B$6/$B$56))+($D$57*$B$6/($B$15+$B$6/$B$57))))+B263*$B$252*($B$251+$B$6)</f>
        <v>141607836.222313</v>
      </c>
      <c r="G263" s="12" t="n">
        <f aca="false">E263*(1+(((($C$63/$D$63))*(1+(($C$64/$D$64)))+(($C$64/$D$64))*(1+(($C$63/$D$63))))/(1-(($C$63/$D$63))*(($C$64/$D$64)))))/($B$251-F263*(1+(((($C$63/$D$63))*(1+(($C$64/$D$64)))+(($C$64/$D$64))*(1+(($C$63/$D$63))))/(1-(($C$63/$D$63))*(($C$64/$D$64))))))</f>
        <v>0.0305656669014722</v>
      </c>
      <c r="H263" s="6" t="n">
        <f aca="false">E263+F263*G263</f>
        <v>36427674.6453773</v>
      </c>
      <c r="I263" s="13" t="n">
        <f aca="false">$B$252*($B$251+$B$6)*G263-$B$16</f>
        <v>-259132.268230808</v>
      </c>
      <c r="J263" s="9" t="n">
        <f aca="false">(($C$63/$D$63))*H263*(1+(($C$64/$D$64)))/(1-(($C$63/$D$63))*(($C$64/$D$64)))</f>
        <v>182481.593441625</v>
      </c>
      <c r="K263" s="9" t="n">
        <f aca="false">(($C$64/$D$64))*H263*(1+(($C$63/$D$63)))/(1-(($C$63/$D$63))*(($C$64/$D$64)))</f>
        <v>68644.0429477854</v>
      </c>
      <c r="L263" s="11" t="n">
        <f aca="false">$D$63/(H263+K263)</f>
        <v>27.4000237815737</v>
      </c>
      <c r="M263" s="11" t="n">
        <f aca="false">(1/G263)*(1-$E$63)</f>
        <v>26.1731570450854</v>
      </c>
      <c r="N263" s="14" t="b">
        <f aca="false">IF(C263="cap",L263&lt;=M263,M263&lt;L263)</f>
        <v>0</v>
      </c>
      <c r="O263" s="11" t="n">
        <f aca="false">$D$64/(H263+J263)</f>
        <v>43.7037195242415</v>
      </c>
      <c r="P263" s="11" t="n">
        <f aca="false">(1/G263)*(1-$E$64)</f>
        <v>27.8089793604032</v>
      </c>
      <c r="Q263" s="14" t="b">
        <f aca="false">IF(D263="cap",O263&lt;=P263,P263&lt;O263)</f>
        <v>0</v>
      </c>
      <c r="R263" s="14" t="b">
        <f aca="false">IF(B263=1,I263&gt;=0,I263&lt;=0)</f>
        <v>0</v>
      </c>
      <c r="S263" s="14" t="b">
        <f aca="false">AND(G263&gt;1/$B$56,G263&gt;1/$B$57,G263&lt;1/$B$55)</f>
        <v>1</v>
      </c>
      <c r="T263" s="14" t="b">
        <f aca="false">AND(N263,Q263,R263,S263,G263&gt;0)</f>
        <v>0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 customFormat="false" ht="15" hidden="false" customHeight="false" outlineLevel="0" collapsed="false">
      <c r="A265" s="6" t="s">
        <v>249</v>
      </c>
      <c r="B265" s="6" t="n">
        <f aca="false">MATCH(TRUE(),T256:T263,0)</f>
        <v>1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customFormat="false" ht="15" hidden="false" customHeight="false" outlineLevel="0" collapsed="false">
      <c r="A266" s="6" t="s">
        <v>250</v>
      </c>
      <c r="B266" s="12" t="n">
        <f aca="false">INDEX(G256:G263,$B$265)</f>
        <v>0.0308249097162927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 customFormat="false" ht="15" hidden="false" customHeight="false" outlineLevel="0" collapsed="false">
      <c r="A267" s="6" t="s">
        <v>251</v>
      </c>
      <c r="B267" s="11" t="n">
        <f aca="false">1/$B$266</f>
        <v>32.4412953421058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customFormat="false" ht="15" hidden="false" customHeight="false" outlineLevel="0" collapsed="false">
      <c r="A268" s="6" t="s">
        <v>252</v>
      </c>
      <c r="B268" s="9" t="n">
        <f aca="false">$B$6*$B$266</f>
        <v>924747.291488782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</row>
    <row r="269" customFormat="false" ht="15" hidden="false" customHeight="false" outlineLevel="0" collapsed="false">
      <c r="A269" s="6" t="s">
        <v>253</v>
      </c>
      <c r="B269" s="9" t="n">
        <f aca="false">($B$251+$B$6)*$B$266</f>
        <v>37914638.9510401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customFormat="false" ht="15" hidden="false" customHeight="false" outlineLevel="0" collapsed="false">
      <c r="A270" s="6" t="s">
        <v>254</v>
      </c>
      <c r="B270" s="9" t="n">
        <f aca="false">$B$251*$B$266</f>
        <v>36989891.6595513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 customFormat="false" ht="15" hidden="false" customHeight="false" outlineLevel="0" collapsed="false">
      <c r="A271" s="6" t="s">
        <v>255</v>
      </c>
      <c r="B271" s="9" t="n">
        <f aca="false">MAX(0,$B$252*$B$269-$B$16)</f>
        <v>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customFormat="false" ht="15" hidden="false" customHeight="false" outlineLevel="0" collapsed="false">
      <c r="A272" s="6" t="s">
        <v>256</v>
      </c>
      <c r="B272" s="9" t="n">
        <f aca="false">SUM(E291:E296)-$B$15</f>
        <v>-13324185.8251742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 customFormat="false" ht="15" hidden="false" customHeight="false" outlineLevel="0" collapsed="false">
      <c r="A273" s="6" t="s">
        <v>228</v>
      </c>
      <c r="B273" s="9" t="n">
        <f aca="false">INDEX(J256:J263,$B$265)</f>
        <v>192655.68572683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customFormat="false" ht="15" hidden="false" customHeight="false" outlineLevel="0" collapsed="false">
      <c r="A274" s="6" t="s">
        <v>229</v>
      </c>
      <c r="B274" s="9" t="n">
        <f aca="false">INDEX(K256:K263,$B$265)</f>
        <v>108793.79899868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 customFormat="false" ht="15" hidden="false" customHeight="false" outlineLevel="0" collapsed="false">
      <c r="A275" s="6" t="s">
        <v>257</v>
      </c>
      <c r="B275" s="6" t="str">
        <f aca="false">IF($B$277&lt;=$B$278,"cap","discount")</f>
        <v>discount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customFormat="false" ht="15" hidden="false" customHeight="false" outlineLevel="0" collapsed="false">
      <c r="A276" s="6" t="s">
        <v>258</v>
      </c>
      <c r="B276" s="6" t="str">
        <f aca="false">IF($B$280&lt;=$B$281,"cap","discount")</f>
        <v>discount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 customFormat="false" ht="15" hidden="false" customHeight="false" outlineLevel="0" collapsed="false">
      <c r="A277" s="6" t="s">
        <v>259</v>
      </c>
      <c r="B277" s="11" t="n">
        <f aca="false">$D$63/($B$270-$B$273-$B$274+$B$274)</f>
        <v>27.1759542132824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customFormat="false" ht="15" hidden="false" customHeight="false" outlineLevel="0" collapsed="false">
      <c r="A278" s="6" t="s">
        <v>260</v>
      </c>
      <c r="B278" s="11" t="n">
        <f aca="false">$B$267*(1-$E$63)</f>
        <v>25.9530362736847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 customFormat="false" ht="15" hidden="false" customHeight="false" outlineLevel="0" collapsed="false">
      <c r="A279" s="6" t="s">
        <v>261</v>
      </c>
      <c r="B279" s="11" t="n">
        <f aca="false">MIN($B$277,$B$278)</f>
        <v>25.9530362736847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customFormat="false" ht="15" hidden="false" customHeight="false" outlineLevel="0" collapsed="false">
      <c r="A280" s="6" t="s">
        <v>262</v>
      </c>
      <c r="B280" s="11" t="n">
        <f aca="false">$D$64/($B$270-$B$273-$B$274+$B$273)</f>
        <v>43.3826565046843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 customFormat="false" ht="15" hidden="false" customHeight="false" outlineLevel="0" collapsed="false">
      <c r="A281" s="6" t="s">
        <v>263</v>
      </c>
      <c r="B281" s="11" t="n">
        <f aca="false">$B$267*(1-$E$64)</f>
        <v>27.57510104079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customFormat="false" ht="15" hidden="false" customHeight="false" outlineLevel="0" collapsed="false">
      <c r="A282" s="6" t="s">
        <v>264</v>
      </c>
      <c r="B282" s="11" t="n">
        <f aca="false">MIN($B$280,$B$281)</f>
        <v>27.57510104079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 customFormat="false" ht="15" hidden="false" customHeight="false" outlineLevel="0" collapsed="false">
      <c r="A283" s="6" t="s">
        <v>182</v>
      </c>
      <c r="B283" s="11" t="n">
        <f aca="false">$B$8*$B$267</f>
        <v>27.57510104079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customFormat="false" ht="15" hidden="false" customHeight="false" outlineLevel="0" collapsed="false">
      <c r="A284" s="6" t="s">
        <v>265</v>
      </c>
      <c r="B284" s="9" t="n">
        <f aca="false">$B$7/$B$283</f>
        <v>543968.994993401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 customFormat="false" ht="15" hidden="false" customHeight="false" outlineLevel="0" collapsed="false">
      <c r="A285" s="6" t="s">
        <v>266</v>
      </c>
      <c r="B285" s="9" t="n">
        <f aca="false">$B$11*$B$266</f>
        <v>616498.194325855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customFormat="false" ht="15" hidden="false" customHeight="false" outlineLevel="0" collapsed="false">
      <c r="A286" s="6" t="s">
        <v>267</v>
      </c>
      <c r="B286" s="9" t="n">
        <f aca="false">$B$10*$B$266</f>
        <v>308249.097162927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 customFormat="false" ht="15" hidden="false" customHeight="false" outlineLevel="0" collapsed="false">
      <c r="A287" s="6" t="s">
        <v>268</v>
      </c>
      <c r="B287" s="8" t="n">
        <f aca="false">$B$286/$B$269</f>
        <v>0.00813008130081301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customFormat="false" ht="15" hidden="false" customHeight="false" outlineLevel="0" collapsed="false">
      <c r="A290" s="5" t="s">
        <v>73</v>
      </c>
      <c r="B290" s="5" t="s">
        <v>269</v>
      </c>
      <c r="C290" s="5" t="s">
        <v>270</v>
      </c>
      <c r="D290" s="5" t="s">
        <v>171</v>
      </c>
      <c r="E290" s="5" t="s">
        <v>271</v>
      </c>
      <c r="F290" s="5" t="s">
        <v>272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 customFormat="false" ht="15" hidden="false" customHeight="false" outlineLevel="0" collapsed="false">
      <c r="A291" s="6" t="str">
        <f aca="false">$A$52</f>
        <v>Seed</v>
      </c>
      <c r="B291" s="14" t="b">
        <f aca="false">$B$267&lt;$B$52</f>
        <v>0</v>
      </c>
      <c r="C291" s="11" t="n">
        <f aca="false">IF(B291,$B$52*($B$15+$B$6/$B$52)/($B$15+$B$6/$B$267),$B$52)</f>
        <v>1</v>
      </c>
      <c r="D291" s="6" t="n">
        <f aca="false">$C$52/C291</f>
        <v>1</v>
      </c>
      <c r="E291" s="9" t="n">
        <f aca="false">$D$52*$B$52/C291</f>
        <v>5000000</v>
      </c>
      <c r="F291" s="7" t="n">
        <f aca="false">$E$52</f>
        <v>5000000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customFormat="false" ht="15" hidden="false" customHeight="false" outlineLevel="0" collapsed="false">
      <c r="A292" s="6" t="str">
        <f aca="false">$A$53</f>
        <v>A</v>
      </c>
      <c r="B292" s="14" t="b">
        <f aca="false">$B$267&lt;$B$53</f>
        <v>0</v>
      </c>
      <c r="C292" s="11" t="n">
        <f aca="false">IF(B292,$B$53*($B$15+$B$6/$B$53)/($B$15+$B$6/$B$267),$B$53)</f>
        <v>3</v>
      </c>
      <c r="D292" s="6" t="n">
        <f aca="false">$C$53/C292</f>
        <v>1</v>
      </c>
      <c r="E292" s="9" t="n">
        <f aca="false">$D$53*$B$53/C292</f>
        <v>5000000</v>
      </c>
      <c r="F292" s="7" t="n">
        <f aca="false">$E$53</f>
        <v>15000000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 customFormat="false" ht="15" hidden="false" customHeight="false" outlineLevel="0" collapsed="false">
      <c r="A293" s="6" t="str">
        <f aca="false">$A$54</f>
        <v>B</v>
      </c>
      <c r="B293" s="14" t="b">
        <f aca="false">$B$267&lt;$B$54</f>
        <v>0</v>
      </c>
      <c r="C293" s="11" t="n">
        <f aca="false">IF(B293,$B$54*($B$15+$B$6/$B$54)/($B$15+$B$6/$B$267),$B$54)</f>
        <v>10</v>
      </c>
      <c r="D293" s="6" t="n">
        <f aca="false">$C$54/C293</f>
        <v>1</v>
      </c>
      <c r="E293" s="9" t="n">
        <f aca="false">$D$54*$B$54/C293</f>
        <v>3000000</v>
      </c>
      <c r="F293" s="7" t="n">
        <f aca="false">$E$54</f>
        <v>30000000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customFormat="false" ht="15" hidden="false" customHeight="false" outlineLevel="0" collapsed="false">
      <c r="A294" s="6" t="str">
        <f aca="false">$A$55</f>
        <v>C</v>
      </c>
      <c r="B294" s="14" t="b">
        <f aca="false">$B$267&lt;$B$55</f>
        <v>0</v>
      </c>
      <c r="C294" s="11" t="n">
        <f aca="false">IF(B294,$B$55*($B$15+$B$6/$B$55)/($B$15+$B$6/$B$267),$B$55)</f>
        <v>25</v>
      </c>
      <c r="D294" s="6" t="n">
        <f aca="false">$C$55/C294</f>
        <v>1</v>
      </c>
      <c r="E294" s="9" t="n">
        <f aca="false">$D$55*$B$55/C294</f>
        <v>2400000</v>
      </c>
      <c r="F294" s="7" t="n">
        <f aca="false">$E$55</f>
        <v>60000000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 customFormat="false" ht="15" hidden="false" customHeight="false" outlineLevel="0" collapsed="false">
      <c r="A295" s="6" t="str">
        <f aca="false">$A$56</f>
        <v>D</v>
      </c>
      <c r="B295" s="14" t="b">
        <f aca="false">$B$267&lt;$B$56</f>
        <v>1</v>
      </c>
      <c r="C295" s="11" t="n">
        <f aca="false">IF(B295,$B$56*($B$15+$B$6/$B$56)/($B$15+$B$6/$B$267),$B$56)</f>
        <v>57.4858730775089</v>
      </c>
      <c r="D295" s="6" t="n">
        <f aca="false">$C$56/C295</f>
        <v>1.04373469146239</v>
      </c>
      <c r="E295" s="9" t="n">
        <f aca="false">$D$56*$B$56/C295</f>
        <v>1739557.76767516</v>
      </c>
      <c r="F295" s="7" t="n">
        <f aca="false">$E$56</f>
        <v>100000000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customFormat="false" ht="15" hidden="false" customHeight="false" outlineLevel="0" collapsed="false">
      <c r="A296" s="6" t="str">
        <f aca="false">$A$57</f>
        <v>E</v>
      </c>
      <c r="B296" s="14" t="b">
        <f aca="false">$B$267&lt;$B$57</f>
        <v>1</v>
      </c>
      <c r="C296" s="11" t="n">
        <f aca="false">IF(B296,$B$57*($B$15+$B$6/$B$57)/($B$15+$B$6/$B$267),$B$57)</f>
        <v>48.7465395627508</v>
      </c>
      <c r="D296" s="6" t="n">
        <f aca="false">$C$57/C296</f>
        <v>1.00844719319449</v>
      </c>
      <c r="E296" s="9" t="n">
        <f aca="false">$D$57*$B$57/C296</f>
        <v>6154217.40715061</v>
      </c>
      <c r="F296" s="7" t="n">
        <f aca="false">$E$57</f>
        <v>300000000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customFormat="false" ht="15" hidden="false" customHeight="false" outlineLevel="0" collapsed="false">
      <c r="A320" s="3" t="s">
        <v>274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</row>
    <row r="321" customFormat="false" ht="15" hidden="false" customHeight="false" outlineLevel="0" collapsed="false">
      <c r="A321" s="6" t="s">
        <v>217</v>
      </c>
      <c r="B321" s="7" t="n">
        <f aca="false">$C$40</f>
        <v>1400000000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 customFormat="false" ht="15" hidden="false" customHeight="false" outlineLevel="0" collapsed="false">
      <c r="A322" s="6" t="s">
        <v>218</v>
      </c>
      <c r="B322" s="8" t="n">
        <f aca="false">$B$39</f>
        <v>0.11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</row>
    <row r="325" customFormat="false" ht="15" hidden="false" customHeight="false" outlineLevel="0" collapsed="false">
      <c r="A325" s="5" t="s">
        <v>219</v>
      </c>
      <c r="B325" s="5" t="s">
        <v>220</v>
      </c>
      <c r="C325" s="5" t="s">
        <v>221</v>
      </c>
      <c r="D325" s="5" t="s">
        <v>222</v>
      </c>
      <c r="E325" s="5" t="s">
        <v>223</v>
      </c>
      <c r="F325" s="5" t="s">
        <v>224</v>
      </c>
      <c r="G325" s="5" t="s">
        <v>225</v>
      </c>
      <c r="H325" s="5" t="s">
        <v>226</v>
      </c>
      <c r="I325" s="5" t="s">
        <v>227</v>
      </c>
      <c r="J325" s="5" t="s">
        <v>228</v>
      </c>
      <c r="K325" s="5" t="s">
        <v>229</v>
      </c>
      <c r="L325" s="5" t="s">
        <v>230</v>
      </c>
      <c r="M325" s="5" t="s">
        <v>231</v>
      </c>
      <c r="N325" s="5" t="s">
        <v>232</v>
      </c>
      <c r="O325" s="5" t="s">
        <v>233</v>
      </c>
      <c r="P325" s="5" t="s">
        <v>234</v>
      </c>
      <c r="Q325" s="5" t="s">
        <v>235</v>
      </c>
      <c r="R325" s="5" t="s">
        <v>236</v>
      </c>
      <c r="S325" s="5" t="s">
        <v>237</v>
      </c>
      <c r="T325" s="5" t="s">
        <v>238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 customFormat="false" ht="15" hidden="false" customHeight="false" outlineLevel="0" collapsed="false">
      <c r="A326" s="6" t="s">
        <v>239</v>
      </c>
      <c r="B326" s="6" t="n">
        <v>0</v>
      </c>
      <c r="C326" s="6" t="s">
        <v>240</v>
      </c>
      <c r="D326" s="6" t="s">
        <v>240</v>
      </c>
      <c r="E326" s="9" t="n">
        <f aca="false">$B$15+((-($D$56*$B$6/($B$56*($B$15+$B$6/$B$56)))-($D$57*$B$6/($B$57*($B$15+$B$6/$B$57)))))-B326*$B$16</f>
        <v>36494003.6927678</v>
      </c>
      <c r="F326" s="9" t="n">
        <f aca="false">((($D$56*$B$6/($B$15+$B$6/$B$56))+($D$57*$B$6/($B$15+$B$6/$B$57))))+B326*$B$322*($B$321+$B$6)</f>
        <v>6307836.22231272</v>
      </c>
      <c r="G326" s="12" t="n">
        <f aca="false">E326/($B$321-F326-(($C$63/(1-$E$63)))-(($C$64/(1-$E$64))))</f>
        <v>0.0263701621649813</v>
      </c>
      <c r="H326" s="6" t="n">
        <f aca="false">E326+F326*G326</f>
        <v>36660342.3568604</v>
      </c>
      <c r="I326" s="13" t="n">
        <f aca="false">$B$322*($B$321+$B$6)*G326-$B$16</f>
        <v>-246640.491448447</v>
      </c>
      <c r="J326" s="9" t="n">
        <f aca="false">$C$63*G326/(1-$E$63)</f>
        <v>164813.513531133</v>
      </c>
      <c r="K326" s="9" t="n">
        <f aca="false">$C$64*G326/(1-$E$64)</f>
        <v>93071.1605822868</v>
      </c>
      <c r="L326" s="11" t="n">
        <f aca="false">$D$63/(H326+K326)</f>
        <v>27.2083571101611</v>
      </c>
      <c r="M326" s="11" t="n">
        <f aca="false">(1/G326)*(1-$E$63)</f>
        <v>30.3373181778296</v>
      </c>
      <c r="N326" s="14" t="b">
        <f aca="false">IF(C326="cap",L326&lt;=M326,M326&lt;L326)</f>
        <v>0</v>
      </c>
      <c r="O326" s="11" t="n">
        <f aca="false">$D$64/(H326+J326)</f>
        <v>43.4485601535891</v>
      </c>
      <c r="P326" s="11" t="n">
        <f aca="false">(1/G326)*(1-$E$64)</f>
        <v>32.2334005639439</v>
      </c>
      <c r="Q326" s="14" t="b">
        <f aca="false">IF(D326="cap",O326&lt;=P326,P326&lt;O326)</f>
        <v>1</v>
      </c>
      <c r="R326" s="14" t="b">
        <f aca="false">IF(B326=1,I326&gt;=0,I326&lt;=0)</f>
        <v>1</v>
      </c>
      <c r="S326" s="14" t="b">
        <f aca="false">AND(G326&gt;1/$B$56,G326&gt;1/$B$57,G326&lt;1/$B$55)</f>
        <v>1</v>
      </c>
      <c r="T326" s="14" t="b">
        <f aca="false">AND(N326,Q326,R326,S326,G326&gt;0)</f>
        <v>0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</row>
    <row r="327" customFormat="false" ht="15" hidden="false" customHeight="false" outlineLevel="0" collapsed="false">
      <c r="A327" s="6" t="s">
        <v>241</v>
      </c>
      <c r="B327" s="6" t="n">
        <v>0</v>
      </c>
      <c r="C327" s="6" t="s">
        <v>242</v>
      </c>
      <c r="D327" s="6" t="s">
        <v>240</v>
      </c>
      <c r="E327" s="9" t="n">
        <f aca="false">$B$15+((-($D$56*$B$6/($B$56*($B$15+$B$6/$B$56)))-($D$57*$B$6/($B$57*($B$15+$B$6/$B$57)))))-B327*$B$16</f>
        <v>36494003.6927678</v>
      </c>
      <c r="F327" s="9" t="n">
        <f aca="false">((($D$56*$B$6/($B$15+$B$6/$B$56))+($D$57*$B$6/($B$15+$B$6/$B$57))))+B327*$B$322*($B$321+$B$6)</f>
        <v>6307836.22231272</v>
      </c>
      <c r="G327" s="12" t="n">
        <f aca="false">E327*(1+(($C$63/$D$63)))/($B$321-(F327+(($C$64/(1-$E$64))))*(1+(($C$63/$D$63))))</f>
        <v>0.0263837967014125</v>
      </c>
      <c r="H327" s="6" t="n">
        <f aca="false">E327+F327*G327</f>
        <v>36660428.3612831</v>
      </c>
      <c r="I327" s="13" t="n">
        <f aca="false">$B$322*($B$321+$B$6)*G327-$B$16</f>
        <v>-244495.778867815</v>
      </c>
      <c r="J327" s="9" t="n">
        <f aca="false">($C$63/$D$63)*(H327+K327)</f>
        <v>183767.738218794</v>
      </c>
      <c r="K327" s="9" t="n">
        <f aca="false">$C$64*G327/(1-$E$64)</f>
        <v>93119.2824755735</v>
      </c>
      <c r="L327" s="11" t="n">
        <f aca="false">$D$63/(H327+K327)</f>
        <v>27.208257817523</v>
      </c>
      <c r="M327" s="11" t="n">
        <f aca="false">(1/G327)*(1-$E$63)</f>
        <v>30.3216405528614</v>
      </c>
      <c r="N327" s="14" t="b">
        <f aca="false">IF(C327="cap",L327&lt;=M327,M327&lt;L327)</f>
        <v>1</v>
      </c>
      <c r="O327" s="11" t="n">
        <f aca="false">$D$64/(H327+J327)</f>
        <v>43.426106941756</v>
      </c>
      <c r="P327" s="11" t="n">
        <f aca="false">(1/G327)*(1-$E$64)</f>
        <v>32.2167430874152</v>
      </c>
      <c r="Q327" s="14" t="b">
        <f aca="false">IF(D327="cap",O327&lt;=P327,P327&lt;O327)</f>
        <v>1</v>
      </c>
      <c r="R327" s="14" t="b">
        <f aca="false">IF(B327=1,I327&gt;=0,I327&lt;=0)</f>
        <v>1</v>
      </c>
      <c r="S327" s="14" t="b">
        <f aca="false">AND(G327&gt;1/$B$56,G327&gt;1/$B$57,G327&lt;1/$B$55)</f>
        <v>1</v>
      </c>
      <c r="T327" s="14" t="b">
        <f aca="false">AND(N327,Q327,R327,S327,G327&gt;0)</f>
        <v>1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 customFormat="false" ht="15" hidden="false" customHeight="false" outlineLevel="0" collapsed="false">
      <c r="A328" s="6" t="s">
        <v>243</v>
      </c>
      <c r="B328" s="6" t="n">
        <v>0</v>
      </c>
      <c r="C328" s="6" t="s">
        <v>240</v>
      </c>
      <c r="D328" s="6" t="s">
        <v>242</v>
      </c>
      <c r="E328" s="9" t="n">
        <f aca="false">$B$15+((-($D$56*$B$6/($B$56*($B$15+$B$6/$B$56)))-($D$57*$B$6/($B$57*($B$15+$B$6/$B$57)))))-B328*$B$16</f>
        <v>36494003.6927678</v>
      </c>
      <c r="F328" s="9" t="n">
        <f aca="false">((($D$56*$B$6/($B$15+$B$6/$B$56))+($D$57*$B$6/($B$15+$B$6/$B$57))))+B328*$B$322*($B$321+$B$6)</f>
        <v>6307836.22231272</v>
      </c>
      <c r="G328" s="12" t="n">
        <f aca="false">E328*(1+(($C$64/$D$64)))/($B$321-(F328+(($C$63/(1-$E$63))))*(1+(($C$64/$D$64))))</f>
        <v>0.026352846559571</v>
      </c>
      <c r="H328" s="6" t="n">
        <f aca="false">E328+F328*G328</f>
        <v>36660233.1328573</v>
      </c>
      <c r="I328" s="13" t="n">
        <f aca="false">$B$322*($B$321+$B$6)*G328-$B$16</f>
        <v>-249364.236179484</v>
      </c>
      <c r="J328" s="9" t="n">
        <f aca="false">$C$63*G328/(1-$E$63)</f>
        <v>164705.290997319</v>
      </c>
      <c r="K328" s="9" t="n">
        <f aca="false">($C$64/$D$64)*(H328+J328)</f>
        <v>69046.7595447275</v>
      </c>
      <c r="L328" s="11" t="n">
        <f aca="false">$D$63/(H328+K328)</f>
        <v>27.2262348439579</v>
      </c>
      <c r="M328" s="11" t="n">
        <f aca="false">(1/G328)*(1-$E$63)</f>
        <v>30.3572518510131</v>
      </c>
      <c r="N328" s="14" t="b">
        <f aca="false">IF(C328="cap",L328&lt;=M328,M328&lt;L328)</f>
        <v>0</v>
      </c>
      <c r="O328" s="11" t="n">
        <f aca="false">$D$64/(H328+J328)</f>
        <v>43.4488167117625</v>
      </c>
      <c r="P328" s="11" t="n">
        <f aca="false">(1/G328)*(1-$E$64)</f>
        <v>32.2545800917014</v>
      </c>
      <c r="Q328" s="14" t="b">
        <f aca="false">IF(D328="cap",O328&lt;=P328,P328&lt;O328)</f>
        <v>0</v>
      </c>
      <c r="R328" s="14" t="b">
        <f aca="false">IF(B328=1,I328&gt;=0,I328&lt;=0)</f>
        <v>1</v>
      </c>
      <c r="S328" s="14" t="b">
        <f aca="false">AND(G328&gt;1/$B$56,G328&gt;1/$B$57,G328&lt;1/$B$55)</f>
        <v>1</v>
      </c>
      <c r="T328" s="14" t="b">
        <f aca="false">AND(N328,Q328,R328,S328,G328&gt;0)</f>
        <v>0</v>
      </c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</row>
    <row r="329" customFormat="false" ht="15" hidden="false" customHeight="false" outlineLevel="0" collapsed="false">
      <c r="A329" s="6" t="s">
        <v>244</v>
      </c>
      <c r="B329" s="6" t="n">
        <v>0</v>
      </c>
      <c r="C329" s="6" t="s">
        <v>242</v>
      </c>
      <c r="D329" s="6" t="s">
        <v>242</v>
      </c>
      <c r="E329" s="9" t="n">
        <f aca="false">$B$15+((-($D$56*$B$6/($B$56*($B$15+$B$6/$B$56)))-($D$57*$B$6/($B$57*($B$15+$B$6/$B$57)))))-B329*$B$16</f>
        <v>36494003.6927678</v>
      </c>
      <c r="F329" s="9" t="n">
        <f aca="false">((($D$56*$B$6/($B$15+$B$6/$B$56))+($D$57*$B$6/($B$15+$B$6/$B$57))))+B329*$B$322*($B$321+$B$6)</f>
        <v>6307836.22231272</v>
      </c>
      <c r="G329" s="12" t="n">
        <f aca="false">E329*(1+(((($C$63/$D$63))*(1+(($C$64/$D$64)))+(($C$64/$D$64))*(1+(($C$63/$D$63))))/(1-(($C$63/$D$63))*(($C$64/$D$64)))))/($B$321-F329*(1+(((($C$63/$D$63))*(1+(($C$64/$D$64)))+(($C$64/$D$64))*(1+(($C$63/$D$63))))/(1-(($C$63/$D$63))*(($C$64/$D$64))))))</f>
        <v>0.0263664631913953</v>
      </c>
      <c r="H329" s="6" t="n">
        <f aca="false">E329+F329*G329</f>
        <v>36660319.0243408</v>
      </c>
      <c r="I329" s="13" t="n">
        <f aca="false">$B$322*($B$321+$B$6)*G329-$B$16</f>
        <v>-247222.339993527</v>
      </c>
      <c r="J329" s="9" t="n">
        <f aca="false">(($C$63/$D$63))*H329*(1+(($C$64/$D$64)))/(1-(($C$63/$D$63))*(($C$64/$D$64)))</f>
        <v>183647.007303251</v>
      </c>
      <c r="K329" s="9" t="n">
        <f aca="false">(($C$64/$D$64))*H329*(1+(($C$63/$D$63)))/(1-(($C$63/$D$63))*(($C$64/$D$64)))</f>
        <v>69082.4363093325</v>
      </c>
      <c r="L329" s="11" t="n">
        <f aca="false">$D$63/(H329+K329)</f>
        <v>27.2261447296207</v>
      </c>
      <c r="M329" s="11" t="n">
        <f aca="false">(1/G329)*(1-$E$63)</f>
        <v>30.3415742260449</v>
      </c>
      <c r="N329" s="14" t="b">
        <f aca="false">IF(C329="cap",L329&lt;=M329,M329&lt;L329)</f>
        <v>1</v>
      </c>
      <c r="O329" s="11" t="n">
        <f aca="false">$D$64/(H329+J329)</f>
        <v>43.4263781110268</v>
      </c>
      <c r="P329" s="11" t="n">
        <f aca="false">(1/G329)*(1-$E$64)</f>
        <v>32.2379226151727</v>
      </c>
      <c r="Q329" s="14" t="b">
        <f aca="false">IF(D329="cap",O329&lt;=P329,P329&lt;O329)</f>
        <v>0</v>
      </c>
      <c r="R329" s="14" t="b">
        <f aca="false">IF(B329=1,I329&gt;=0,I329&lt;=0)</f>
        <v>1</v>
      </c>
      <c r="S329" s="14" t="b">
        <f aca="false">AND(G329&gt;1/$B$56,G329&gt;1/$B$57,G329&lt;1/$B$55)</f>
        <v>1</v>
      </c>
      <c r="T329" s="14" t="b">
        <f aca="false">AND(N329,Q329,R329,S329,G329&gt;0)</f>
        <v>0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 customFormat="false" ht="15" hidden="false" customHeight="false" outlineLevel="0" collapsed="false">
      <c r="A330" s="6" t="s">
        <v>245</v>
      </c>
      <c r="B330" s="6" t="n">
        <v>1</v>
      </c>
      <c r="C330" s="6" t="s">
        <v>240</v>
      </c>
      <c r="D330" s="6" t="s">
        <v>240</v>
      </c>
      <c r="E330" s="9" t="n">
        <f aca="false">$B$15+((-($D$56*$B$6/($B$56*($B$15+$B$6/$B$56)))-($D$57*$B$6/($B$57*($B$15+$B$6/$B$57)))))-B330*$B$16</f>
        <v>32099336.6927678</v>
      </c>
      <c r="F330" s="9" t="n">
        <f aca="false">((($D$56*$B$6/($B$15+$B$6/$B$56))+($D$57*$B$6/($B$15+$B$6/$B$57))))+B330*$B$322*($B$321+$B$6)</f>
        <v>163607836.222313</v>
      </c>
      <c r="G330" s="12" t="n">
        <f aca="false">E330/($B$321-F330-(($C$63/(1-$E$63)))-(($C$64/(1-$E$64))))</f>
        <v>0.0261690877092953</v>
      </c>
      <c r="H330" s="6" t="n">
        <f aca="false">E330+F330*G330</f>
        <v>36380804.5087976</v>
      </c>
      <c r="I330" s="13" t="n">
        <f aca="false">$B$322*($B$321+$B$6)*G330-$B$16</f>
        <v>-278269.503327846</v>
      </c>
      <c r="J330" s="9" t="n">
        <f aca="false">$C$63*G330/(1-$E$63)</f>
        <v>163556.798183096</v>
      </c>
      <c r="K330" s="9" t="n">
        <f aca="false">$C$64*G330/(1-$E$64)</f>
        <v>92361.486032807</v>
      </c>
      <c r="L330" s="11" t="n">
        <f aca="false">$D$63/(H330+K330)</f>
        <v>27.4174169618765</v>
      </c>
      <c r="M330" s="11" t="n">
        <f aca="false">(1/G330)*(1-$E$63)</f>
        <v>30.5704199124923</v>
      </c>
      <c r="N330" s="14" t="b">
        <f aca="false">IF(C330="cap",L330&lt;=M330,M330&lt;L330)</f>
        <v>0</v>
      </c>
      <c r="O330" s="11" t="n">
        <f aca="false">$D$64/(H330+J330)</f>
        <v>43.782404255465</v>
      </c>
      <c r="P330" s="11" t="n">
        <f aca="false">(1/G330)*(1-$E$64)</f>
        <v>32.4810711570231</v>
      </c>
      <c r="Q330" s="14" t="b">
        <f aca="false">IF(D330="cap",O330&lt;=P330,P330&lt;O330)</f>
        <v>1</v>
      </c>
      <c r="R330" s="14" t="b">
        <f aca="false">IF(B330=1,I330&gt;=0,I330&lt;=0)</f>
        <v>0</v>
      </c>
      <c r="S330" s="14" t="b">
        <f aca="false">AND(G330&gt;1/$B$56,G330&gt;1/$B$57,G330&lt;1/$B$55)</f>
        <v>1</v>
      </c>
      <c r="T330" s="14" t="b">
        <f aca="false">AND(N330,Q330,R330,S330,G330&gt;0)</f>
        <v>0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</row>
    <row r="331" customFormat="false" ht="15" hidden="false" customHeight="false" outlineLevel="0" collapsed="false">
      <c r="A331" s="6" t="s">
        <v>246</v>
      </c>
      <c r="B331" s="6" t="n">
        <v>1</v>
      </c>
      <c r="C331" s="6" t="s">
        <v>242</v>
      </c>
      <c r="D331" s="6" t="s">
        <v>240</v>
      </c>
      <c r="E331" s="9" t="n">
        <f aca="false">$B$15+((-($D$56*$B$6/($B$56*($B$15+$B$6/$B$56)))-($D$57*$B$6/($B$57*($B$15+$B$6/$B$57)))))-B331*$B$16</f>
        <v>32099336.6927678</v>
      </c>
      <c r="F331" s="9" t="n">
        <f aca="false">((($D$56*$B$6/($B$15+$B$6/$B$56))+($D$57*$B$6/($B$15+$B$6/$B$57))))+B331*$B$322*($B$321+$B$6)</f>
        <v>163607836.222313</v>
      </c>
      <c r="G331" s="12" t="n">
        <f aca="false">E331*(1+(($C$63/$D$63)))/($B$321-(F331+(($C$64/(1-$E$64))))*(1+(($C$63/$D$63))))</f>
        <v>0.0261843544451598</v>
      </c>
      <c r="H331" s="6" t="n">
        <f aca="false">E331+F331*G331</f>
        <v>36383302.2664185</v>
      </c>
      <c r="I331" s="13" t="n">
        <f aca="false">$B$322*($B$321+$B$6)*G331-$B$16</f>
        <v>-275868.045776363</v>
      </c>
      <c r="J331" s="9" t="n">
        <f aca="false">($C$63/$D$63)*(H331+K331)</f>
        <v>182378.588175242</v>
      </c>
      <c r="K331" s="9" t="n">
        <f aca="false">$C$64*G331/(1-$E$64)</f>
        <v>92415.3686299758</v>
      </c>
      <c r="L331" s="11" t="n">
        <f aca="false">$D$63/(H331+K331)</f>
        <v>27.4154989904607</v>
      </c>
      <c r="M331" s="11" t="n">
        <f aca="false">(1/G331)*(1-$E$63)</f>
        <v>30.5525958898666</v>
      </c>
      <c r="N331" s="14" t="b">
        <f aca="false">IF(C331="cap",L331&lt;=M331,M331&lt;L331)</f>
        <v>1</v>
      </c>
      <c r="O331" s="11" t="n">
        <f aca="false">$D$64/(H331+J331)</f>
        <v>43.7568770116034</v>
      </c>
      <c r="P331" s="11" t="n">
        <f aca="false">(1/G331)*(1-$E$64)</f>
        <v>32.4621331329833</v>
      </c>
      <c r="Q331" s="14" t="b">
        <f aca="false">IF(D331="cap",O331&lt;=P331,P331&lt;O331)</f>
        <v>1</v>
      </c>
      <c r="R331" s="14" t="b">
        <f aca="false">IF(B331=1,I331&gt;=0,I331&lt;=0)</f>
        <v>0</v>
      </c>
      <c r="S331" s="14" t="b">
        <f aca="false">AND(G331&gt;1/$B$56,G331&gt;1/$B$57,G331&lt;1/$B$55)</f>
        <v>1</v>
      </c>
      <c r="T331" s="14" t="b">
        <f aca="false">AND(N331,Q331,R331,S331,G331&gt;0)</f>
        <v>0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customFormat="false" ht="15" hidden="false" customHeight="false" outlineLevel="0" collapsed="false">
      <c r="A332" s="6" t="s">
        <v>247</v>
      </c>
      <c r="B332" s="6" t="n">
        <v>1</v>
      </c>
      <c r="C332" s="6" t="s">
        <v>240</v>
      </c>
      <c r="D332" s="6" t="s">
        <v>242</v>
      </c>
      <c r="E332" s="9" t="n">
        <f aca="false">$B$15+((-($D$56*$B$6/($B$56*($B$15+$B$6/$B$56)))-($D$57*$B$6/($B$57*($B$15+$B$6/$B$57)))))-B332*$B$16</f>
        <v>32099336.6927678</v>
      </c>
      <c r="F332" s="9" t="n">
        <f aca="false">((($D$56*$B$6/($B$15+$B$6/$B$56))+($D$57*$B$6/($B$15+$B$6/$B$57))))+B332*$B$322*($B$321+$B$6)</f>
        <v>163607836.222313</v>
      </c>
      <c r="G332" s="12" t="n">
        <f aca="false">E332*(1+(($C$64/$D$64)))/($B$321-(F332+(($C$63/(1-$E$63))))*(1+(($C$64/$D$64))))</f>
        <v>0.0261497021591848</v>
      </c>
      <c r="H332" s="6" t="n">
        <f aca="false">E332+F332*G332</f>
        <v>36377632.88089</v>
      </c>
      <c r="I332" s="13" t="n">
        <f aca="false">$B$322*($B$321+$B$6)*G332-$B$16</f>
        <v>-281318.850360229</v>
      </c>
      <c r="J332" s="9" t="n">
        <f aca="false">$C$63*G332/(1-$E$63)</f>
        <v>163435.638494905</v>
      </c>
      <c r="K332" s="9" t="n">
        <f aca="false">($C$64/$D$64)*(H332+J332)</f>
        <v>68514.5034738467</v>
      </c>
      <c r="L332" s="11" t="n">
        <f aca="false">$D$63/(H332+K332)</f>
        <v>27.4377423065852</v>
      </c>
      <c r="M332" s="11" t="n">
        <f aca="false">(1/G332)*(1-$E$63)</f>
        <v>30.5930826718425</v>
      </c>
      <c r="N332" s="14" t="b">
        <f aca="false">IF(C332="cap",L332&lt;=M332,M332&lt;L332)</f>
        <v>0</v>
      </c>
      <c r="O332" s="11" t="n">
        <f aca="false">$D$64/(H332+J332)</f>
        <v>43.7863495740746</v>
      </c>
      <c r="P332" s="11" t="n">
        <f aca="false">(1/G332)*(1-$E$64)</f>
        <v>32.5051503388327</v>
      </c>
      <c r="Q332" s="14" t="b">
        <f aca="false">IF(D332="cap",O332&lt;=P332,P332&lt;O332)</f>
        <v>0</v>
      </c>
      <c r="R332" s="14" t="b">
        <f aca="false">IF(B332=1,I332&gt;=0,I332&lt;=0)</f>
        <v>0</v>
      </c>
      <c r="S332" s="14" t="b">
        <f aca="false">AND(G332&gt;1/$B$56,G332&gt;1/$B$57,G332&lt;1/$B$55)</f>
        <v>1</v>
      </c>
      <c r="T332" s="14" t="b">
        <f aca="false">AND(N332,Q332,R332,S332,G332&gt;0)</f>
        <v>0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</row>
    <row r="333" customFormat="false" ht="15" hidden="false" customHeight="false" outlineLevel="0" collapsed="false">
      <c r="A333" s="6" t="s">
        <v>248</v>
      </c>
      <c r="B333" s="6" t="n">
        <v>1</v>
      </c>
      <c r="C333" s="6" t="s">
        <v>242</v>
      </c>
      <c r="D333" s="6" t="s">
        <v>242</v>
      </c>
      <c r="E333" s="9" t="n">
        <f aca="false">$B$15+((-($D$56*$B$6/($B$56*($B$15+$B$6/$B$56)))-($D$57*$B$6/($B$57*($B$15+$B$6/$B$57)))))-B333*$B$16</f>
        <v>32099336.6927678</v>
      </c>
      <c r="F333" s="9" t="n">
        <f aca="false">((($D$56*$B$6/($B$15+$B$6/$B$56))+($D$57*$B$6/($B$15+$B$6/$B$57))))+B333*$B$322*($B$321+$B$6)</f>
        <v>163607836.222313</v>
      </c>
      <c r="G333" s="12" t="n">
        <f aca="false">E333*(1+(((($C$63/$D$63))*(1+(($C$64/$D$64)))+(($C$64/$D$64))*(1+(($C$63/$D$63))))/(1-(($C$63/$D$63))*(($C$64/$D$64)))))/($B$321-F333*(1+(((($C$63/$D$63))*(1+(($C$64/$D$64)))+(($C$64/$D$64))*(1+(($C$63/$D$63))))/(1-(($C$63/$D$63))*(($C$64/$D$64))))))</f>
        <v>0.0261649462782383</v>
      </c>
      <c r="H333" s="6" t="n">
        <f aca="false">E333+F333*G333</f>
        <v>36380126.9382235</v>
      </c>
      <c r="I333" s="13" t="n">
        <f aca="false">$B$322*($B$321+$B$6)*G333-$B$16</f>
        <v>-278920.950433108</v>
      </c>
      <c r="J333" s="9" t="n">
        <f aca="false">(($C$63/$D$63))*H333*(1+(($C$64/$D$64)))/(1-(($C$63/$D$63))*(($C$64/$D$64)))</f>
        <v>182243.406913103</v>
      </c>
      <c r="K333" s="9" t="n">
        <f aca="false">(($C$64/$D$64))*H333*(1+(($C$63/$D$63)))/(1-(($C$63/$D$63))*(($C$64/$D$64)))</f>
        <v>68554.444397131</v>
      </c>
      <c r="L333" s="11" t="n">
        <f aca="false">$D$63/(H333+K333)</f>
        <v>27.4358347700562</v>
      </c>
      <c r="M333" s="11" t="n">
        <f aca="false">(1/G333)*(1-$E$63)</f>
        <v>30.5752586492168</v>
      </c>
      <c r="N333" s="14" t="b">
        <f aca="false">IF(C333="cap",L333&lt;=M333,M333&lt;L333)</f>
        <v>1</v>
      </c>
      <c r="O333" s="11" t="n">
        <f aca="false">$D$64/(H333+J333)</f>
        <v>43.7608389416916</v>
      </c>
      <c r="P333" s="11" t="n">
        <f aca="false">(1/G333)*(1-$E$64)</f>
        <v>32.4862123147929</v>
      </c>
      <c r="Q333" s="14" t="b">
        <f aca="false">IF(D333="cap",O333&lt;=P333,P333&lt;O333)</f>
        <v>0</v>
      </c>
      <c r="R333" s="14" t="b">
        <f aca="false">IF(B333=1,I333&gt;=0,I333&lt;=0)</f>
        <v>0</v>
      </c>
      <c r="S333" s="14" t="b">
        <f aca="false">AND(G333&gt;1/$B$56,G333&gt;1/$B$57,G333&lt;1/$B$55)</f>
        <v>1</v>
      </c>
      <c r="T333" s="14" t="b">
        <f aca="false">AND(N333,Q333,R333,S333,G333&gt;0)</f>
        <v>0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 customFormat="false" ht="15" hidden="false" customHeight="false" outlineLevel="0" collapsed="false">
      <c r="A335" s="6" t="s">
        <v>249</v>
      </c>
      <c r="B335" s="6" t="n">
        <f aca="false">MATCH(TRUE(),T326:T333,0)</f>
        <v>2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 customFormat="false" ht="15" hidden="false" customHeight="false" outlineLevel="0" collapsed="false">
      <c r="A336" s="6" t="s">
        <v>250</v>
      </c>
      <c r="B336" s="12" t="n">
        <f aca="false">INDEX(G326:G333,$B$335)</f>
        <v>0.0263837967014125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</row>
    <row r="337" customFormat="false" ht="15" hidden="false" customHeight="false" outlineLevel="0" collapsed="false">
      <c r="A337" s="6" t="s">
        <v>251</v>
      </c>
      <c r="B337" s="11" t="n">
        <f aca="false">1/$B$336</f>
        <v>37.9020506910768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 customFormat="false" ht="15" hidden="false" customHeight="false" outlineLevel="0" collapsed="false">
      <c r="A338" s="6" t="s">
        <v>252</v>
      </c>
      <c r="B338" s="9" t="n">
        <f aca="false">$B$6*$B$336</f>
        <v>791513.901042375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</row>
    <row r="339" customFormat="false" ht="15" hidden="false" customHeight="false" outlineLevel="0" collapsed="false">
      <c r="A339" s="6" t="s">
        <v>253</v>
      </c>
      <c r="B339" s="9" t="n">
        <f aca="false">($B$321+$B$6)*$B$336</f>
        <v>37728829.2830199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 customFormat="false" ht="15" hidden="false" customHeight="false" outlineLevel="0" collapsed="false">
      <c r="A340" s="6" t="s">
        <v>254</v>
      </c>
      <c r="B340" s="9" t="n">
        <f aca="false">$B$321*$B$336</f>
        <v>36937315.3819775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</row>
    <row r="341" customFormat="false" ht="15" hidden="false" customHeight="false" outlineLevel="0" collapsed="false">
      <c r="A341" s="6" t="s">
        <v>255</v>
      </c>
      <c r="B341" s="9" t="n">
        <f aca="false">MAX(0,$B$322*$B$339-$B$16)</f>
        <v>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 customFormat="false" ht="15" hidden="false" customHeight="false" outlineLevel="0" collapsed="false">
      <c r="A342" s="6" t="s">
        <v>256</v>
      </c>
      <c r="B342" s="9" t="n">
        <f aca="false">SUM(E361:E366)-$B$15</f>
        <v>-13352199.6387169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</row>
    <row r="343" customFormat="false" ht="15" hidden="false" customHeight="false" outlineLevel="0" collapsed="false">
      <c r="A343" s="6" t="s">
        <v>228</v>
      </c>
      <c r="B343" s="9" t="n">
        <f aca="false">INDEX(J326:J333,$B$335)</f>
        <v>183767.738218794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 customFormat="false" ht="15" hidden="false" customHeight="false" outlineLevel="0" collapsed="false">
      <c r="A344" s="6" t="s">
        <v>229</v>
      </c>
      <c r="B344" s="9" t="n">
        <f aca="false">INDEX(K326:K333,$B$335)</f>
        <v>93119.2824755735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</row>
    <row r="345" customFormat="false" ht="15" hidden="false" customHeight="false" outlineLevel="0" collapsed="false">
      <c r="A345" s="6" t="s">
        <v>257</v>
      </c>
      <c r="B345" s="6" t="str">
        <f aca="false">IF($B$347&lt;=$B$348,"cap","discount")</f>
        <v>cap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 customFormat="false" ht="15" hidden="false" customHeight="false" outlineLevel="0" collapsed="false">
      <c r="A346" s="6" t="s">
        <v>258</v>
      </c>
      <c r="B346" s="6" t="str">
        <f aca="false">IF($B$350&lt;=$B$351,"cap","discount")</f>
        <v>discount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</row>
    <row r="347" customFormat="false" ht="15" hidden="false" customHeight="false" outlineLevel="0" collapsed="false">
      <c r="A347" s="6" t="s">
        <v>259</v>
      </c>
      <c r="B347" s="11" t="n">
        <f aca="false">$D$63/($B$340-$B$343-$B$344+$B$344)</f>
        <v>27.208257817523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 customFormat="false" ht="15" hidden="false" customHeight="false" outlineLevel="0" collapsed="false">
      <c r="A348" s="6" t="s">
        <v>260</v>
      </c>
      <c r="B348" s="11" t="n">
        <f aca="false">$B$337*(1-$E$63)</f>
        <v>30.3216405528614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</row>
    <row r="349" customFormat="false" ht="15" hidden="false" customHeight="false" outlineLevel="0" collapsed="false">
      <c r="A349" s="6" t="s">
        <v>261</v>
      </c>
      <c r="B349" s="11" t="n">
        <f aca="false">MIN($B$347,$B$348)</f>
        <v>27.208257817523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 customFormat="false" ht="15" hidden="false" customHeight="false" outlineLevel="0" collapsed="false">
      <c r="A350" s="6" t="s">
        <v>262</v>
      </c>
      <c r="B350" s="11" t="n">
        <f aca="false">$D$64/($B$340-$B$343-$B$344+$B$343)</f>
        <v>43.426106941756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</row>
    <row r="351" customFormat="false" ht="15" hidden="false" customHeight="false" outlineLevel="0" collapsed="false">
      <c r="A351" s="6" t="s">
        <v>263</v>
      </c>
      <c r="B351" s="11" t="n">
        <f aca="false">$B$337*(1-$E$64)</f>
        <v>32.2167430874152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 customFormat="false" ht="15" hidden="false" customHeight="false" outlineLevel="0" collapsed="false">
      <c r="A352" s="6" t="s">
        <v>264</v>
      </c>
      <c r="B352" s="11" t="n">
        <f aca="false">MIN($B$350,$B$351)</f>
        <v>32.2167430874152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</row>
    <row r="353" customFormat="false" ht="15" hidden="false" customHeight="false" outlineLevel="0" collapsed="false">
      <c r="A353" s="6" t="s">
        <v>182</v>
      </c>
      <c r="B353" s="11" t="n">
        <f aca="false">$B$8*$B$337</f>
        <v>32.2167430874152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 customFormat="false" ht="15" hidden="false" customHeight="false" outlineLevel="0" collapsed="false">
      <c r="A354" s="6" t="s">
        <v>265</v>
      </c>
      <c r="B354" s="9" t="n">
        <f aca="false">$B$7/$B$353</f>
        <v>465596.412377868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</row>
    <row r="355" customFormat="false" ht="15" hidden="false" customHeight="false" outlineLevel="0" collapsed="false">
      <c r="A355" s="6" t="s">
        <v>266</v>
      </c>
      <c r="B355" s="9" t="n">
        <f aca="false">$B$11*$B$336</f>
        <v>527675.93402825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 customFormat="false" ht="15" hidden="false" customHeight="false" outlineLevel="0" collapsed="false">
      <c r="A356" s="6" t="s">
        <v>267</v>
      </c>
      <c r="B356" s="9" t="n">
        <f aca="false">$B$10*$B$336</f>
        <v>263837.967014125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</row>
    <row r="357" customFormat="false" ht="15" hidden="false" customHeight="false" outlineLevel="0" collapsed="false">
      <c r="A357" s="6" t="s">
        <v>268</v>
      </c>
      <c r="B357" s="8" t="n">
        <f aca="false">$B$356/$B$339</f>
        <v>0.00699300699300699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 customFormat="false" ht="15" hidden="false" customHeight="false" outlineLevel="0" collapsed="false">
      <c r="A360" s="5" t="s">
        <v>73</v>
      </c>
      <c r="B360" s="5" t="s">
        <v>269</v>
      </c>
      <c r="C360" s="5" t="s">
        <v>270</v>
      </c>
      <c r="D360" s="5" t="s">
        <v>171</v>
      </c>
      <c r="E360" s="5" t="s">
        <v>271</v>
      </c>
      <c r="F360" s="5" t="s">
        <v>272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</row>
    <row r="361" customFormat="false" ht="15" hidden="false" customHeight="false" outlineLevel="0" collapsed="false">
      <c r="A361" s="6" t="str">
        <f aca="false">$A$52</f>
        <v>Seed</v>
      </c>
      <c r="B361" s="14" t="b">
        <f aca="false">$B$337&lt;$B$52</f>
        <v>0</v>
      </c>
      <c r="C361" s="11" t="n">
        <f aca="false">IF(B361,$B$52*($B$15+$B$6/$B$52)/($B$15+$B$6/$B$337),$B$52)</f>
        <v>1</v>
      </c>
      <c r="D361" s="6" t="n">
        <f aca="false">$C$52/C361</f>
        <v>1</v>
      </c>
      <c r="E361" s="9" t="n">
        <f aca="false">$D$52*$B$52/C361</f>
        <v>5000000</v>
      </c>
      <c r="F361" s="7" t="n">
        <f aca="false">$E$52</f>
        <v>5000000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 customFormat="false" ht="15" hidden="false" customHeight="false" outlineLevel="0" collapsed="false">
      <c r="A362" s="6" t="str">
        <f aca="false">$A$53</f>
        <v>A</v>
      </c>
      <c r="B362" s="14" t="b">
        <f aca="false">$B$337&lt;$B$53</f>
        <v>0</v>
      </c>
      <c r="C362" s="11" t="n">
        <f aca="false">IF(B362,$B$53*($B$15+$B$6/$B$53)/($B$15+$B$6/$B$337),$B$53)</f>
        <v>3</v>
      </c>
      <c r="D362" s="6" t="n">
        <f aca="false">$C$53/C362</f>
        <v>1</v>
      </c>
      <c r="E362" s="9" t="n">
        <f aca="false">$D$53*$B$53/C362</f>
        <v>5000000</v>
      </c>
      <c r="F362" s="7" t="n">
        <f aca="false">$E$53</f>
        <v>15000000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</row>
    <row r="363" customFormat="false" ht="15" hidden="false" customHeight="false" outlineLevel="0" collapsed="false">
      <c r="A363" s="6" t="str">
        <f aca="false">$A$54</f>
        <v>B</v>
      </c>
      <c r="B363" s="14" t="b">
        <f aca="false">$B$337&lt;$B$54</f>
        <v>0</v>
      </c>
      <c r="C363" s="11" t="n">
        <f aca="false">IF(B363,$B$54*($B$15+$B$6/$B$54)/($B$15+$B$6/$B$337),$B$54)</f>
        <v>10</v>
      </c>
      <c r="D363" s="6" t="n">
        <f aca="false">$C$54/C363</f>
        <v>1</v>
      </c>
      <c r="E363" s="9" t="n">
        <f aca="false">$D$54*$B$54/C363</f>
        <v>3000000</v>
      </c>
      <c r="F363" s="7" t="n">
        <f aca="false">$E$54</f>
        <v>30000000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 customFormat="false" ht="15" hidden="false" customHeight="false" outlineLevel="0" collapsed="false">
      <c r="A364" s="6" t="str">
        <f aca="false">$A$55</f>
        <v>C</v>
      </c>
      <c r="B364" s="14" t="b">
        <f aca="false">$B$337&lt;$B$55</f>
        <v>0</v>
      </c>
      <c r="C364" s="11" t="n">
        <f aca="false">IF(B364,$B$55*($B$15+$B$6/$B$55)/($B$15+$B$6/$B$337),$B$55)</f>
        <v>25</v>
      </c>
      <c r="D364" s="6" t="n">
        <f aca="false">$C$55/C364</f>
        <v>1</v>
      </c>
      <c r="E364" s="9" t="n">
        <f aca="false">$D$55*$B$55/C364</f>
        <v>2400000</v>
      </c>
      <c r="F364" s="7" t="n">
        <f aca="false">$E$55</f>
        <v>60000000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</row>
    <row r="365" customFormat="false" ht="15" hidden="false" customHeight="false" outlineLevel="0" collapsed="false">
      <c r="A365" s="6" t="str">
        <f aca="false">$A$56</f>
        <v>D</v>
      </c>
      <c r="B365" s="14" t="b">
        <f aca="false">$B$337&lt;$B$56</f>
        <v>1</v>
      </c>
      <c r="C365" s="11" t="n">
        <f aca="false">IF(B365,$B$56*($B$15+$B$6/$B$56)/($B$15+$B$6/$B$337),$B$56)</f>
        <v>57.6906083161924</v>
      </c>
      <c r="D365" s="6" t="n">
        <f aca="false">$C$56/C365</f>
        <v>1.04003063498915</v>
      </c>
      <c r="E365" s="9" t="n">
        <f aca="false">$D$56*$B$56/C365</f>
        <v>1733384.34040227</v>
      </c>
      <c r="F365" s="7" t="n">
        <f aca="false">$E$56</f>
        <v>100000000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 customFormat="false" ht="15" hidden="false" customHeight="false" outlineLevel="0" collapsed="false">
      <c r="A366" s="6" t="str">
        <f aca="false">$A$57</f>
        <v>E</v>
      </c>
      <c r="B366" s="14" t="b">
        <f aca="false">$B$337&lt;$B$57</f>
        <v>1</v>
      </c>
      <c r="C366" s="11" t="n">
        <f aca="false">IF(B366,$B$57*($B$15+$B$6/$B$57)/($B$15+$B$6/$B$337),$B$57)</f>
        <v>48.9201497712783</v>
      </c>
      <c r="D366" s="6" t="n">
        <f aca="false">$C$57/C366</f>
        <v>1.0048683667126</v>
      </c>
      <c r="E366" s="9" t="n">
        <f aca="false">$D$57*$B$57/C366</f>
        <v>6132377.02088085</v>
      </c>
      <c r="F366" s="7" t="n">
        <f aca="false">$E$57</f>
        <v>300000000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 customFormat="false" ht="15" hidden="false" customHeight="false" outlineLevel="0" collapsed="false">
      <c r="A390" s="3" t="s">
        <v>275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</row>
    <row r="391" customFormat="false" ht="15" hidden="false" customHeight="false" outlineLevel="0" collapsed="false">
      <c r="A391" s="6" t="s">
        <v>217</v>
      </c>
      <c r="B391" s="7" t="n">
        <f aca="false">$D$40</f>
        <v>1800000000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 customFormat="false" ht="15" hidden="false" customHeight="false" outlineLevel="0" collapsed="false">
      <c r="A392" s="6" t="s">
        <v>218</v>
      </c>
      <c r="B392" s="8" t="n">
        <f aca="false">$B$39</f>
        <v>0.11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 customFormat="false" ht="15" hidden="false" customHeight="false" outlineLevel="0" collapsed="false">
      <c r="A395" s="5" t="s">
        <v>219</v>
      </c>
      <c r="B395" s="5" t="s">
        <v>220</v>
      </c>
      <c r="C395" s="5" t="s">
        <v>221</v>
      </c>
      <c r="D395" s="5" t="s">
        <v>222</v>
      </c>
      <c r="E395" s="5" t="s">
        <v>223</v>
      </c>
      <c r="F395" s="5" t="s">
        <v>224</v>
      </c>
      <c r="G395" s="5" t="s">
        <v>225</v>
      </c>
      <c r="H395" s="5" t="s">
        <v>226</v>
      </c>
      <c r="I395" s="5" t="s">
        <v>227</v>
      </c>
      <c r="J395" s="5" t="s">
        <v>228</v>
      </c>
      <c r="K395" s="5" t="s">
        <v>229</v>
      </c>
      <c r="L395" s="5" t="s">
        <v>230</v>
      </c>
      <c r="M395" s="5" t="s">
        <v>231</v>
      </c>
      <c r="N395" s="5" t="s">
        <v>232</v>
      </c>
      <c r="O395" s="5" t="s">
        <v>233</v>
      </c>
      <c r="P395" s="5" t="s">
        <v>234</v>
      </c>
      <c r="Q395" s="5" t="s">
        <v>235</v>
      </c>
      <c r="R395" s="5" t="s">
        <v>236</v>
      </c>
      <c r="S395" s="5" t="s">
        <v>237</v>
      </c>
      <c r="T395" s="5" t="s">
        <v>238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customFormat="false" ht="15" hidden="false" customHeight="false" outlineLevel="0" collapsed="false">
      <c r="A396" s="6" t="s">
        <v>239</v>
      </c>
      <c r="B396" s="6" t="n">
        <v>0</v>
      </c>
      <c r="C396" s="6" t="s">
        <v>240</v>
      </c>
      <c r="D396" s="6" t="s">
        <v>240</v>
      </c>
      <c r="E396" s="9" t="n">
        <f aca="false">$B$15+((-($D$56*$B$6/($B$56*($B$15+$B$6/$B$56)))-($D$57*$B$6/($B$57*($B$15+$B$6/$B$57)))))-B396*$B$16</f>
        <v>36494003.6927678</v>
      </c>
      <c r="F396" s="9" t="n">
        <f aca="false">((($D$56*$B$6/($B$15+$B$6/$B$56))+($D$57*$B$6/($B$15+$B$6/$B$57))))+B396*$B$392*($B$391+$B$6)</f>
        <v>6307836.22231272</v>
      </c>
      <c r="G396" s="12" t="n">
        <f aca="false">E396/($B$391-F396-(($C$63/(1-$E$63)))-(($C$64/(1-$E$64))))</f>
        <v>0.020457280576972</v>
      </c>
      <c r="H396" s="6" t="n">
        <f aca="false">E396+F396*G396</f>
        <v>36623044.8682013</v>
      </c>
      <c r="I396" s="13" t="n">
        <f aca="false">$B$392*($B$391+$B$6)*G396-$B$16</f>
        <v>-276616.419855538</v>
      </c>
      <c r="J396" s="9" t="n">
        <f aca="false">$C$63*G396/(1-$E$63)</f>
        <v>127858.003606075</v>
      </c>
      <c r="K396" s="9" t="n">
        <f aca="false">$C$64*G396/(1-$E$64)</f>
        <v>72202.1667422541</v>
      </c>
      <c r="L396" s="11" t="n">
        <f aca="false">$D$63/(H396+K396)</f>
        <v>27.2514857046128</v>
      </c>
      <c r="M396" s="11" t="n">
        <f aca="false">(1/G396)*(1-$E$63)</f>
        <v>39.1058819861194</v>
      </c>
      <c r="N396" s="14" t="b">
        <f aca="false">IF(C396="cap",L396&lt;=M396,M396&lt;L396)</f>
        <v>0</v>
      </c>
      <c r="O396" s="11" t="n">
        <f aca="false">$D$64/(H396+J396)</f>
        <v>43.536345367651</v>
      </c>
      <c r="P396" s="11" t="n">
        <f aca="false">(1/G396)*(1-$E$64)</f>
        <v>41.5499996102519</v>
      </c>
      <c r="Q396" s="14" t="b">
        <f aca="false">IF(D396="cap",O396&lt;=P396,P396&lt;O396)</f>
        <v>1</v>
      </c>
      <c r="R396" s="14" t="b">
        <f aca="false">IF(B396=1,I396&gt;=0,I396&lt;=0)</f>
        <v>1</v>
      </c>
      <c r="S396" s="14" t="b">
        <f aca="false">AND(G396&gt;1/$B$56,G396&gt;1/$B$57,G396&lt;1/$B$55)</f>
        <v>1</v>
      </c>
      <c r="T396" s="14" t="b">
        <f aca="false">AND(N396,Q396,R396,S396,G396&gt;0)</f>
        <v>0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 customFormat="false" ht="15" hidden="false" customHeight="false" outlineLevel="0" collapsed="false">
      <c r="A397" s="6" t="s">
        <v>241</v>
      </c>
      <c r="B397" s="6" t="n">
        <v>0</v>
      </c>
      <c r="C397" s="6" t="s">
        <v>242</v>
      </c>
      <c r="D397" s="6" t="s">
        <v>240</v>
      </c>
      <c r="E397" s="9" t="n">
        <f aca="false">$B$15+((-($D$56*$B$6/($B$56*($B$15+$B$6/$B$56)))-($D$57*$B$6/($B$57*($B$15+$B$6/$B$57)))))-B397*$B$16</f>
        <v>36494003.6927678</v>
      </c>
      <c r="F397" s="9" t="n">
        <f aca="false">((($D$56*$B$6/($B$15+$B$6/$B$56))+($D$57*$B$6/($B$15+$B$6/$B$57))))+B397*$B$392*($B$391+$B$6)</f>
        <v>6307836.22231272</v>
      </c>
      <c r="G397" s="12" t="n">
        <f aca="false">E397*(1+(($C$63/$D$63)))/($B$391-(F397+(($C$64/(1-$E$64))))*(1+(($C$63/$D$63))))</f>
        <v>0.0204883502435183</v>
      </c>
      <c r="H397" s="6" t="n">
        <f aca="false">E397+F397*G397</f>
        <v>36623240.8505693</v>
      </c>
      <c r="I397" s="13" t="n">
        <f aca="false">$B$392*($B$391+$B$6)*G397-$B$16</f>
        <v>-270362.09597976</v>
      </c>
      <c r="J397" s="9" t="n">
        <f aca="false">($C$63/$D$63)*(H397+K397)</f>
        <v>183477.763374791</v>
      </c>
      <c r="K397" s="9" t="n">
        <f aca="false">$C$64*G397/(1-$E$64)</f>
        <v>72311.8243888882</v>
      </c>
      <c r="L397" s="11" t="n">
        <f aca="false">$D$63/(H397+K397)</f>
        <v>27.2512587249414</v>
      </c>
      <c r="M397" s="11" t="n">
        <f aca="false">(1/G397)*(1-$E$63)</f>
        <v>39.0465796655876</v>
      </c>
      <c r="N397" s="14" t="b">
        <f aca="false">IF(C397="cap",L397&lt;=M397,M397&lt;L397)</f>
        <v>1</v>
      </c>
      <c r="O397" s="11" t="n">
        <f aca="false">$D$64/(H397+J397)</f>
        <v>43.470324447609</v>
      </c>
      <c r="P397" s="11" t="n">
        <f aca="false">(1/G397)*(1-$E$64)</f>
        <v>41.4869908946869</v>
      </c>
      <c r="Q397" s="14" t="b">
        <f aca="false">IF(D397="cap",O397&lt;=P397,P397&lt;O397)</f>
        <v>1</v>
      </c>
      <c r="R397" s="14" t="b">
        <f aca="false">IF(B397=1,I397&gt;=0,I397&lt;=0)</f>
        <v>1</v>
      </c>
      <c r="S397" s="14" t="b">
        <f aca="false">AND(G397&gt;1/$B$56,G397&gt;1/$B$57,G397&lt;1/$B$55)</f>
        <v>1</v>
      </c>
      <c r="T397" s="14" t="b">
        <f aca="false">AND(N397,Q397,R397,S397,G397&gt;0)</f>
        <v>1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customFormat="false" ht="15" hidden="false" customHeight="false" outlineLevel="0" collapsed="false">
      <c r="A398" s="6" t="s">
        <v>243</v>
      </c>
      <c r="B398" s="6" t="n">
        <v>0</v>
      </c>
      <c r="C398" s="6" t="s">
        <v>240</v>
      </c>
      <c r="D398" s="6" t="s">
        <v>242</v>
      </c>
      <c r="E398" s="9" t="n">
        <f aca="false">$B$15+((-($D$56*$B$6/($B$56*($B$15+$B$6/$B$56)))-($D$57*$B$6/($B$57*($B$15+$B$6/$B$57)))))-B398*$B$16</f>
        <v>36494003.6927678</v>
      </c>
      <c r="F398" s="9" t="n">
        <f aca="false">((($D$56*$B$6/($B$15+$B$6/$B$56))+($D$57*$B$6/($B$15+$B$6/$B$57))))+B398*$B$392*($B$391+$B$6)</f>
        <v>6307836.22231272</v>
      </c>
      <c r="G398" s="12" t="n">
        <f aca="false">E398*(1+(($C$64/$D$64)))/($B$391-(F398+(($C$63/(1-$E$63))))*(1+(($C$64/$D$64))))</f>
        <v>0.0204554375706249</v>
      </c>
      <c r="H398" s="6" t="n">
        <f aca="false">E398+F398*G398</f>
        <v>36623033.2428191</v>
      </c>
      <c r="I398" s="13" t="n">
        <f aca="false">$B$392*($B$391+$B$6)*G398-$B$16</f>
        <v>-276987.417033211</v>
      </c>
      <c r="J398" s="9" t="n">
        <f aca="false">$C$63*G398/(1-$E$63)</f>
        <v>127846.484816406</v>
      </c>
      <c r="K398" s="9" t="n">
        <f aca="false">($C$64/$D$64)*(H398+J398)</f>
        <v>68907.8994893165</v>
      </c>
      <c r="L398" s="11" t="n">
        <f aca="false">$D$63/(H398+K398)</f>
        <v>27.2539410254022</v>
      </c>
      <c r="M398" s="11" t="n">
        <f aca="false">(1/G398)*(1-$E$63)</f>
        <v>39.1094053714521</v>
      </c>
      <c r="N398" s="14" t="b">
        <f aca="false">IF(C398="cap",L398&lt;=M398,M398&lt;L398)</f>
        <v>0</v>
      </c>
      <c r="O398" s="11" t="n">
        <f aca="false">$D$64/(H398+J398)</f>
        <v>43.5363727850262</v>
      </c>
      <c r="P398" s="11" t="n">
        <f aca="false">(1/G398)*(1-$E$64)</f>
        <v>41.5537432071679</v>
      </c>
      <c r="Q398" s="14" t="b">
        <f aca="false">IF(D398="cap",O398&lt;=P398,P398&lt;O398)</f>
        <v>0</v>
      </c>
      <c r="R398" s="14" t="b">
        <f aca="false">IF(B398=1,I398&gt;=0,I398&lt;=0)</f>
        <v>1</v>
      </c>
      <c r="S398" s="14" t="b">
        <f aca="false">AND(G398&gt;1/$B$56,G398&gt;1/$B$57,G398&lt;1/$B$55)</f>
        <v>1</v>
      </c>
      <c r="T398" s="14" t="b">
        <f aca="false">AND(N398,Q398,R398,S398,G398&gt;0)</f>
        <v>0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</row>
    <row r="399" customFormat="false" ht="15" hidden="false" customHeight="false" outlineLevel="0" collapsed="false">
      <c r="A399" s="6" t="s">
        <v>244</v>
      </c>
      <c r="B399" s="6" t="n">
        <v>0</v>
      </c>
      <c r="C399" s="6" t="s">
        <v>242</v>
      </c>
      <c r="D399" s="6" t="s">
        <v>242</v>
      </c>
      <c r="E399" s="9" t="n">
        <f aca="false">$B$15+((-($D$56*$B$6/($B$56*($B$15+$B$6/$B$56)))-($D$57*$B$6/($B$57*($B$15+$B$6/$B$57)))))-B399*$B$16</f>
        <v>36494003.6927678</v>
      </c>
      <c r="F399" s="9" t="n">
        <f aca="false">((($D$56*$B$6/($B$15+$B$6/$B$56))+($D$57*$B$6/($B$15+$B$6/$B$57))))+B399*$B$392*($B$391+$B$6)</f>
        <v>6307836.22231272</v>
      </c>
      <c r="G399" s="12" t="n">
        <f aca="false">E399*(1+(((($C$63/$D$63))*(1+(($C$64/$D$64)))+(($C$64/$D$64))*(1+(($C$63/$D$63))))/(1-(($C$63/$D$63))*(($C$64/$D$64)))))/($B$391-F399*(1+(((($C$63/$D$63))*(1+(($C$64/$D$64)))+(($C$64/$D$64))*(1+(($C$63/$D$63))))/(1-(($C$63/$D$63))*(($C$64/$D$64))))))</f>
        <v>0.0204865016350103</v>
      </c>
      <c r="H399" s="6" t="n">
        <f aca="false">E399+F399*G399</f>
        <v>36623229.1898496</v>
      </c>
      <c r="I399" s="13" t="n">
        <f aca="false">$B$392*($B$391+$B$6)*G399-$B$16</f>
        <v>-270734.220872424</v>
      </c>
      <c r="J399" s="9" t="n">
        <f aca="false">(($C$63/$D$63))*H399*(1+(($C$64/$D$64)))/(1-(($C$63/$D$63))*(($C$64/$D$64)))</f>
        <v>183461.208671734</v>
      </c>
      <c r="K399" s="9" t="n">
        <f aca="false">(($C$64/$D$64))*H399*(1+(($C$63/$D$63)))/(1-(($C$63/$D$63))*(($C$64/$D$64)))</f>
        <v>69012.5444972275</v>
      </c>
      <c r="L399" s="11" t="n">
        <f aca="false">$D$63/(H399+K399)</f>
        <v>27.2537177542881</v>
      </c>
      <c r="M399" s="11" t="n">
        <f aca="false">(1/G399)*(1-$E$63)</f>
        <v>39.0501030509203</v>
      </c>
      <c r="N399" s="14" t="b">
        <f aca="false">IF(C399="cap",L399&lt;=M399,M399&lt;L399)</f>
        <v>1</v>
      </c>
      <c r="O399" s="11" t="n">
        <f aca="false">$D$64/(H399+J399)</f>
        <v>43.4703577712675</v>
      </c>
      <c r="P399" s="11" t="n">
        <f aca="false">(1/G399)*(1-$E$64)</f>
        <v>41.4907344916028</v>
      </c>
      <c r="Q399" s="14" t="b">
        <f aca="false">IF(D399="cap",O399&lt;=P399,P399&lt;O399)</f>
        <v>0</v>
      </c>
      <c r="R399" s="14" t="b">
        <f aca="false">IF(B399=1,I399&gt;=0,I399&lt;=0)</f>
        <v>1</v>
      </c>
      <c r="S399" s="14" t="b">
        <f aca="false">AND(G399&gt;1/$B$56,G399&gt;1/$B$57,G399&lt;1/$B$55)</f>
        <v>1</v>
      </c>
      <c r="T399" s="14" t="b">
        <f aca="false">AND(N399,Q399,R399,S399,G399&gt;0)</f>
        <v>0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 customFormat="false" ht="15" hidden="false" customHeight="false" outlineLevel="0" collapsed="false">
      <c r="A400" s="6" t="s">
        <v>245</v>
      </c>
      <c r="B400" s="6" t="n">
        <v>1</v>
      </c>
      <c r="C400" s="6" t="s">
        <v>240</v>
      </c>
      <c r="D400" s="6" t="s">
        <v>240</v>
      </c>
      <c r="E400" s="9" t="n">
        <f aca="false">$B$15+((-($D$56*$B$6/($B$56*($B$15+$B$6/$B$56)))-($D$57*$B$6/($B$57*($B$15+$B$6/$B$57)))))-B400*$B$16</f>
        <v>32099336.6927678</v>
      </c>
      <c r="F400" s="9" t="n">
        <f aca="false">((($D$56*$B$6/($B$15+$B$6/$B$56))+($D$57*$B$6/($B$15+$B$6/$B$57))))+B400*$B$392*($B$391+$B$6)</f>
        <v>207607836.222313</v>
      </c>
      <c r="G400" s="12" t="n">
        <f aca="false">E400/($B$391-F400-(($C$63/(1-$E$63)))-(($C$64/(1-$E$64))))</f>
        <v>0.0202824959245018</v>
      </c>
      <c r="H400" s="6" t="n">
        <f aca="false">E400+F400*G400</f>
        <v>36310141.7848415</v>
      </c>
      <c r="I400" s="13" t="n">
        <f aca="false">$B$392*($B$391+$B$6)*G400-$B$16</f>
        <v>-311800.570397794</v>
      </c>
      <c r="J400" s="9" t="n">
        <f aca="false">$C$63*G400/(1-$E$63)</f>
        <v>126765.599528136</v>
      </c>
      <c r="K400" s="9" t="n">
        <f aca="false">$C$64*G400/(1-$E$64)</f>
        <v>71585.2797335356</v>
      </c>
      <c r="L400" s="11" t="n">
        <f aca="false">$D$63/(H400+K400)</f>
        <v>27.486325710296</v>
      </c>
      <c r="M400" s="11" t="n">
        <f aca="false">(1/G400)*(1-$E$63)</f>
        <v>39.4428773942747</v>
      </c>
      <c r="N400" s="14" t="b">
        <f aca="false">IF(C400="cap",L400&lt;=M400,M400&lt;L400)</f>
        <v>0</v>
      </c>
      <c r="O400" s="11" t="n">
        <f aca="false">$D$64/(H400+J400)</f>
        <v>43.9115203472607</v>
      </c>
      <c r="P400" s="11" t="n">
        <f aca="false">(1/G400)*(1-$E$64)</f>
        <v>41.9080572314169</v>
      </c>
      <c r="Q400" s="14" t="b">
        <f aca="false">IF(D400="cap",O400&lt;=P400,P400&lt;O400)</f>
        <v>1</v>
      </c>
      <c r="R400" s="14" t="b">
        <f aca="false">IF(B400=1,I400&gt;=0,I400&lt;=0)</f>
        <v>0</v>
      </c>
      <c r="S400" s="14" t="b">
        <f aca="false">AND(G400&gt;1/$B$56,G400&gt;1/$B$57,G400&lt;1/$B$55)</f>
        <v>0</v>
      </c>
      <c r="T400" s="14" t="b">
        <f aca="false">AND(N400,Q400,R400,S400,G400&gt;0)</f>
        <v>0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</row>
    <row r="401" customFormat="false" ht="15" hidden="false" customHeight="false" outlineLevel="0" collapsed="false">
      <c r="A401" s="6" t="s">
        <v>246</v>
      </c>
      <c r="B401" s="6" t="n">
        <v>1</v>
      </c>
      <c r="C401" s="6" t="s">
        <v>242</v>
      </c>
      <c r="D401" s="6" t="s">
        <v>240</v>
      </c>
      <c r="E401" s="9" t="n">
        <f aca="false">$B$15+((-($D$56*$B$6/($B$56*($B$15+$B$6/$B$56)))-($D$57*$B$6/($B$57*($B$15+$B$6/$B$57)))))-B401*$B$16</f>
        <v>32099336.6927678</v>
      </c>
      <c r="F401" s="9" t="n">
        <f aca="false">((($D$56*$B$6/($B$15+$B$6/$B$56))+($D$57*$B$6/($B$15+$B$6/$B$57))))+B401*$B$392*($B$391+$B$6)</f>
        <v>207607836.222313</v>
      </c>
      <c r="G401" s="12" t="n">
        <f aca="false">E401*(1+(($C$63/$D$63)))/($B$391-(F401+(($C$64/(1-$E$64))))*(1+(($C$63/$D$63))))</f>
        <v>0.0203172249775356</v>
      </c>
      <c r="H401" s="6" t="n">
        <f aca="false">E401+F401*G401</f>
        <v>36317351.8083959</v>
      </c>
      <c r="I401" s="13" t="n">
        <f aca="false">$B$392*($B$391+$B$6)*G401-$B$16</f>
        <v>-304809.612022082</v>
      </c>
      <c r="J401" s="9" t="n">
        <f aca="false">($C$63/$D$63)*(H401+K401)</f>
        <v>181945.298306289</v>
      </c>
      <c r="K401" s="9" t="n">
        <f aca="false">$C$64*G401/(1-$E$64)</f>
        <v>71707.8528618904</v>
      </c>
      <c r="L401" s="11" t="n">
        <f aca="false">$D$63/(H401+K401)</f>
        <v>27.4807870637192</v>
      </c>
      <c r="M401" s="11" t="n">
        <f aca="false">(1/G401)*(1-$E$63)</f>
        <v>39.3754560912992</v>
      </c>
      <c r="N401" s="14" t="b">
        <f aca="false">IF(C401="cap",L401&lt;=M401,M401&lt;L401)</f>
        <v>1</v>
      </c>
      <c r="O401" s="11" t="n">
        <f aca="false">$D$64/(H401+J401)</f>
        <v>43.8364606124483</v>
      </c>
      <c r="P401" s="11" t="n">
        <f aca="false">(1/G401)*(1-$E$64)</f>
        <v>41.8364220970054</v>
      </c>
      <c r="Q401" s="14" t="b">
        <f aca="false">IF(D401="cap",O401&lt;=P401,P401&lt;O401)</f>
        <v>1</v>
      </c>
      <c r="R401" s="14" t="b">
        <f aca="false">IF(B401=1,I401&gt;=0,I401&lt;=0)</f>
        <v>0</v>
      </c>
      <c r="S401" s="14" t="b">
        <f aca="false">AND(G401&gt;1/$B$56,G401&gt;1/$B$57,G401&lt;1/$B$55)</f>
        <v>0</v>
      </c>
      <c r="T401" s="14" t="b">
        <f aca="false">AND(N401,Q401,R401,S401,G401&gt;0)</f>
        <v>0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</row>
    <row r="402" customFormat="false" ht="15" hidden="false" customHeight="false" outlineLevel="0" collapsed="false">
      <c r="A402" s="6" t="s">
        <v>247</v>
      </c>
      <c r="B402" s="6" t="n">
        <v>1</v>
      </c>
      <c r="C402" s="6" t="s">
        <v>240</v>
      </c>
      <c r="D402" s="6" t="s">
        <v>242</v>
      </c>
      <c r="E402" s="9" t="n">
        <f aca="false">$B$15+((-($D$56*$B$6/($B$56*($B$15+$B$6/$B$56)))-($D$57*$B$6/($B$57*($B$15+$B$6/$B$57)))))-B402*$B$16</f>
        <v>32099336.6927678</v>
      </c>
      <c r="F402" s="9" t="n">
        <f aca="false">((($D$56*$B$6/($B$15+$B$6/$B$56))+($D$57*$B$6/($B$15+$B$6/$B$57))))+B402*$B$392*($B$391+$B$6)</f>
        <v>207607836.222313</v>
      </c>
      <c r="G402" s="12" t="n">
        <f aca="false">E402*(1+(($C$64/$D$64)))/($B$391-(F402+(($C$63/(1-$E$63))))*(1+(($C$64/$D$64))))</f>
        <v>0.0202804362703613</v>
      </c>
      <c r="H402" s="6" t="n">
        <f aca="false">E402+F402*G402</f>
        <v>36309714.184502</v>
      </c>
      <c r="I402" s="13" t="n">
        <f aca="false">$B$392*($B$391+$B$6)*G402-$B$16</f>
        <v>-312215.178776278</v>
      </c>
      <c r="J402" s="9" t="n">
        <f aca="false">$C$63*G402/(1-$E$63)</f>
        <v>126752.726689758</v>
      </c>
      <c r="K402" s="9" t="n">
        <f aca="false">($C$64/$D$64)*(H402+J402)</f>
        <v>68318.3754584846</v>
      </c>
      <c r="L402" s="11" t="n">
        <f aca="false">$D$63/(H402+K402)</f>
        <v>27.4891171849862</v>
      </c>
      <c r="M402" s="11" t="n">
        <f aca="false">(1/G402)*(1-$E$63)</f>
        <v>39.4468831604553</v>
      </c>
      <c r="N402" s="14" t="b">
        <f aca="false">IF(C402="cap",L402&lt;=M402,M402&lt;L402)</f>
        <v>0</v>
      </c>
      <c r="O402" s="11" t="n">
        <f aca="false">$D$64/(H402+J402)</f>
        <v>43.9120511848679</v>
      </c>
      <c r="P402" s="11" t="n">
        <f aca="false">(1/G402)*(1-$E$64)</f>
        <v>41.9123133579837</v>
      </c>
      <c r="Q402" s="14" t="b">
        <f aca="false">IF(D402="cap",O402&lt;=P402,P402&lt;O402)</f>
        <v>0</v>
      </c>
      <c r="R402" s="14" t="b">
        <f aca="false">IF(B402=1,I402&gt;=0,I402&lt;=0)</f>
        <v>0</v>
      </c>
      <c r="S402" s="14" t="b">
        <f aca="false">AND(G402&gt;1/$B$56,G402&gt;1/$B$57,G402&lt;1/$B$55)</f>
        <v>0</v>
      </c>
      <c r="T402" s="14" t="b">
        <f aca="false">AND(N402,Q402,R402,S402,G402&gt;0)</f>
        <v>0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</row>
    <row r="403" customFormat="false" ht="15" hidden="false" customHeight="false" outlineLevel="0" collapsed="false">
      <c r="A403" s="6" t="s">
        <v>248</v>
      </c>
      <c r="B403" s="6" t="n">
        <v>1</v>
      </c>
      <c r="C403" s="6" t="s">
        <v>242</v>
      </c>
      <c r="D403" s="6" t="s">
        <v>242</v>
      </c>
      <c r="E403" s="9" t="n">
        <f aca="false">$B$15+((-($D$56*$B$6/($B$56*($B$15+$B$6/$B$56)))-($D$57*$B$6/($B$57*($B$15+$B$6/$B$57)))))-B403*$B$16</f>
        <v>32099336.6927678</v>
      </c>
      <c r="F403" s="9" t="n">
        <f aca="false">((($D$56*$B$6/($B$15+$B$6/$B$56))+($D$57*$B$6/($B$15+$B$6/$B$57))))+B403*$B$392*($B$391+$B$6)</f>
        <v>207607836.222313</v>
      </c>
      <c r="G403" s="12" t="n">
        <f aca="false">E403*(1+(((($C$63/$D$63))*(1+(($C$64/$D$64)))+(($C$64/$D$64))*(1+(($C$63/$D$63))))/(1-(($C$63/$D$63))*(($C$64/$D$64)))))/($B$391-F403*(1+(((($C$63/$D$63))*(1+(($C$64/$D$64)))+(($C$64/$D$64))*(1+(($C$63/$D$63))))/(1-(($C$63/$D$63))*(($C$64/$D$64))))))</f>
        <v>0.0203151582643593</v>
      </c>
      <c r="H403" s="6" t="n">
        <f aca="false">E403+F403*G403</f>
        <v>36316922.7425453</v>
      </c>
      <c r="I403" s="13" t="n">
        <f aca="false">$B$392*($B$391+$B$6)*G403-$B$16</f>
        <v>-305225.641384477</v>
      </c>
      <c r="J403" s="9" t="n">
        <f aca="false">(($C$63/$D$63))*H403*(1+(($C$64/$D$64)))/(1-(($C$63/$D$63))*(($C$64/$D$64)))</f>
        <v>181926.790427098</v>
      </c>
      <c r="K403" s="9" t="n">
        <f aca="false">(($C$64/$D$64))*H403*(1+(($C$63/$D$63)))/(1-(($C$63/$D$63))*(($C$64/$D$64)))</f>
        <v>68435.3428743232</v>
      </c>
      <c r="L403" s="11" t="n">
        <f aca="false">$D$63/(H403+K403)</f>
        <v>27.4835827546994</v>
      </c>
      <c r="M403" s="11" t="n">
        <f aca="false">(1/G403)*(1-$E$63)</f>
        <v>39.3794618574797</v>
      </c>
      <c r="N403" s="14" t="b">
        <f aca="false">IF(C403="cap",L403&lt;=M403,M403&lt;L403)</f>
        <v>1</v>
      </c>
      <c r="O403" s="11" t="n">
        <f aca="false">$D$64/(H403+J403)</f>
        <v>43.8369981649583</v>
      </c>
      <c r="P403" s="11" t="n">
        <f aca="false">(1/G403)*(1-$E$64)</f>
        <v>41.8406782235722</v>
      </c>
      <c r="Q403" s="14" t="b">
        <f aca="false">IF(D403="cap",O403&lt;=P403,P403&lt;O403)</f>
        <v>0</v>
      </c>
      <c r="R403" s="14" t="b">
        <f aca="false">IF(B403=1,I403&gt;=0,I403&lt;=0)</f>
        <v>0</v>
      </c>
      <c r="S403" s="14" t="b">
        <f aca="false">AND(G403&gt;1/$B$56,G403&gt;1/$B$57,G403&lt;1/$B$55)</f>
        <v>0</v>
      </c>
      <c r="T403" s="14" t="b">
        <f aca="false">AND(N403,Q403,R403,S403,G403&gt;0)</f>
        <v>0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</row>
    <row r="405" customFormat="false" ht="15" hidden="false" customHeight="false" outlineLevel="0" collapsed="false">
      <c r="A405" s="6" t="s">
        <v>249</v>
      </c>
      <c r="B405" s="6" t="n">
        <f aca="false">MATCH(TRUE(),T396:T403,0)</f>
        <v>2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</row>
    <row r="406" customFormat="false" ht="15" hidden="false" customHeight="false" outlineLevel="0" collapsed="false">
      <c r="A406" s="6" t="s">
        <v>250</v>
      </c>
      <c r="B406" s="12" t="n">
        <f aca="false">INDEX(G396:G403,$B$405)</f>
        <v>0.0204883502435183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</row>
    <row r="407" customFormat="false" ht="15" hidden="false" customHeight="false" outlineLevel="0" collapsed="false">
      <c r="A407" s="6" t="s">
        <v>251</v>
      </c>
      <c r="B407" s="11" t="n">
        <f aca="false">1/$B$406</f>
        <v>48.8082245819845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</row>
    <row r="408" customFormat="false" ht="15" hidden="false" customHeight="false" outlineLevel="0" collapsed="false">
      <c r="A408" s="6" t="s">
        <v>252</v>
      </c>
      <c r="B408" s="9" t="n">
        <f aca="false">$B$6*$B$406</f>
        <v>614650.50730555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</row>
    <row r="409" customFormat="false" ht="15" hidden="false" customHeight="false" outlineLevel="0" collapsed="false">
      <c r="A409" s="6" t="s">
        <v>253</v>
      </c>
      <c r="B409" s="9" t="n">
        <f aca="false">($B$391+$B$6)*$B$406</f>
        <v>37493680.9456385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</row>
    <row r="410" customFormat="false" ht="15" hidden="false" customHeight="false" outlineLevel="0" collapsed="false">
      <c r="A410" s="6" t="s">
        <v>254</v>
      </c>
      <c r="B410" s="9" t="n">
        <f aca="false">$B$391*$B$406</f>
        <v>36879030.438333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</row>
    <row r="411" customFormat="false" ht="15" hidden="false" customHeight="false" outlineLevel="0" collapsed="false">
      <c r="A411" s="6" t="s">
        <v>255</v>
      </c>
      <c r="B411" s="9" t="n">
        <f aca="false">MAX(0,$B$392*$B$409-$B$16)</f>
        <v>0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</row>
    <row r="412" customFormat="false" ht="15" hidden="false" customHeight="false" outlineLevel="0" collapsed="false">
      <c r="A412" s="6" t="s">
        <v>256</v>
      </c>
      <c r="B412" s="9" t="n">
        <f aca="false">SUM(E431:E436)-$B$15</f>
        <v>-13389387.1494307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</row>
    <row r="413" customFormat="false" ht="15" hidden="false" customHeight="false" outlineLevel="0" collapsed="false">
      <c r="A413" s="6" t="s">
        <v>228</v>
      </c>
      <c r="B413" s="9" t="n">
        <f aca="false">INDEX(J396:J403,$B$405)</f>
        <v>183477.763374791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</row>
    <row r="414" customFormat="false" ht="15" hidden="false" customHeight="false" outlineLevel="0" collapsed="false">
      <c r="A414" s="6" t="s">
        <v>229</v>
      </c>
      <c r="B414" s="9" t="n">
        <f aca="false">INDEX(K396:K403,$B$405)</f>
        <v>72311.8243888882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</row>
    <row r="415" customFormat="false" ht="15" hidden="false" customHeight="false" outlineLevel="0" collapsed="false">
      <c r="A415" s="6" t="s">
        <v>257</v>
      </c>
      <c r="B415" s="6" t="str">
        <f aca="false">IF($B$417&lt;=$B$418,"cap","discount")</f>
        <v>cap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</row>
    <row r="416" customFormat="false" ht="15" hidden="false" customHeight="false" outlineLevel="0" collapsed="false">
      <c r="A416" s="6" t="s">
        <v>258</v>
      </c>
      <c r="B416" s="6" t="str">
        <f aca="false">IF($B$420&lt;=$B$421,"cap","discount")</f>
        <v>discount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</row>
    <row r="417" customFormat="false" ht="15" hidden="false" customHeight="false" outlineLevel="0" collapsed="false">
      <c r="A417" s="6" t="s">
        <v>259</v>
      </c>
      <c r="B417" s="11" t="n">
        <f aca="false">$D$63/($B$410-$B$413-$B$414+$B$414)</f>
        <v>27.2512587249414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</row>
    <row r="418" customFormat="false" ht="15" hidden="false" customHeight="false" outlineLevel="0" collapsed="false">
      <c r="A418" s="6" t="s">
        <v>260</v>
      </c>
      <c r="B418" s="11" t="n">
        <f aca="false">$B$407*(1-$E$63)</f>
        <v>39.0465796655876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</row>
    <row r="419" customFormat="false" ht="15" hidden="false" customHeight="false" outlineLevel="0" collapsed="false">
      <c r="A419" s="6" t="s">
        <v>261</v>
      </c>
      <c r="B419" s="11" t="n">
        <f aca="false">MIN($B$417,$B$418)</f>
        <v>27.2512587249414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</row>
    <row r="420" customFormat="false" ht="15" hidden="false" customHeight="false" outlineLevel="0" collapsed="false">
      <c r="A420" s="6" t="s">
        <v>262</v>
      </c>
      <c r="B420" s="11" t="n">
        <f aca="false">$D$64/($B$410-$B$413-$B$414+$B$413)</f>
        <v>43.470324447609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</row>
    <row r="421" customFormat="false" ht="15" hidden="false" customHeight="false" outlineLevel="0" collapsed="false">
      <c r="A421" s="6" t="s">
        <v>263</v>
      </c>
      <c r="B421" s="11" t="n">
        <f aca="false">$B$407*(1-$E$64)</f>
        <v>41.4869908946869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</row>
    <row r="422" customFormat="false" ht="15" hidden="false" customHeight="false" outlineLevel="0" collapsed="false">
      <c r="A422" s="6" t="s">
        <v>264</v>
      </c>
      <c r="B422" s="11" t="n">
        <f aca="false">MIN($B$420,$B$421)</f>
        <v>41.4869908946869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</row>
    <row r="423" customFormat="false" ht="15" hidden="false" customHeight="false" outlineLevel="0" collapsed="false">
      <c r="A423" s="6" t="s">
        <v>182</v>
      </c>
      <c r="B423" s="11" t="n">
        <f aca="false">$B$8*$B$407</f>
        <v>41.4869908946869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</row>
    <row r="424" customFormat="false" ht="15" hidden="false" customHeight="false" outlineLevel="0" collapsed="false">
      <c r="A424" s="6" t="s">
        <v>265</v>
      </c>
      <c r="B424" s="9" t="n">
        <f aca="false">$B$7/$B$423</f>
        <v>361559.121944441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</row>
    <row r="425" customFormat="false" ht="15" hidden="false" customHeight="false" outlineLevel="0" collapsed="false">
      <c r="A425" s="6" t="s">
        <v>266</v>
      </c>
      <c r="B425" s="9" t="n">
        <f aca="false">$B$11*$B$406</f>
        <v>409767.004870367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</row>
    <row r="426" customFormat="false" ht="15" hidden="false" customHeight="false" outlineLevel="0" collapsed="false">
      <c r="A426" s="6" t="s">
        <v>267</v>
      </c>
      <c r="B426" s="9" t="n">
        <f aca="false">$B$10*$B$406</f>
        <v>204883.502435183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</row>
    <row r="427" customFormat="false" ht="15" hidden="false" customHeight="false" outlineLevel="0" collapsed="false">
      <c r="A427" s="6" t="s">
        <v>268</v>
      </c>
      <c r="B427" s="8" t="n">
        <f aca="false">$B$426/$B$409</f>
        <v>0.00546448087431694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</row>
    <row r="430" customFormat="false" ht="15" hidden="false" customHeight="false" outlineLevel="0" collapsed="false">
      <c r="A430" s="5" t="s">
        <v>73</v>
      </c>
      <c r="B430" s="5" t="s">
        <v>269</v>
      </c>
      <c r="C430" s="5" t="s">
        <v>270</v>
      </c>
      <c r="D430" s="5" t="s">
        <v>171</v>
      </c>
      <c r="E430" s="5" t="s">
        <v>271</v>
      </c>
      <c r="F430" s="5" t="s">
        <v>272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</row>
    <row r="431" customFormat="false" ht="15" hidden="false" customHeight="false" outlineLevel="0" collapsed="false">
      <c r="A431" s="6" t="str">
        <f aca="false">$A$52</f>
        <v>Seed</v>
      </c>
      <c r="B431" s="14" t="b">
        <f aca="false">$B$407&lt;$B$52</f>
        <v>0</v>
      </c>
      <c r="C431" s="11" t="n">
        <f aca="false">IF(B431,$B$52*($B$15+$B$6/$B$52)/($B$15+$B$6/$B$407),$B$52)</f>
        <v>1</v>
      </c>
      <c r="D431" s="6" t="n">
        <f aca="false">$C$52/C431</f>
        <v>1</v>
      </c>
      <c r="E431" s="9" t="n">
        <f aca="false">$D$52*$B$52/C431</f>
        <v>5000000</v>
      </c>
      <c r="F431" s="7" t="n">
        <f aca="false">$E$52</f>
        <v>5000000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</row>
    <row r="432" customFormat="false" ht="15" hidden="false" customHeight="false" outlineLevel="0" collapsed="false">
      <c r="A432" s="6" t="str">
        <f aca="false">$A$53</f>
        <v>A</v>
      </c>
      <c r="B432" s="14" t="b">
        <f aca="false">$B$407&lt;$B$53</f>
        <v>0</v>
      </c>
      <c r="C432" s="11" t="n">
        <f aca="false">IF(B432,$B$53*($B$15+$B$6/$B$53)/($B$15+$B$6/$B$407),$B$53)</f>
        <v>3</v>
      </c>
      <c r="D432" s="6" t="n">
        <f aca="false">$C$53/C432</f>
        <v>1</v>
      </c>
      <c r="E432" s="9" t="n">
        <f aca="false">$D$53*$B$53/C432</f>
        <v>5000000</v>
      </c>
      <c r="F432" s="7" t="n">
        <f aca="false">$E$53</f>
        <v>15000000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</row>
    <row r="433" customFormat="false" ht="15" hidden="false" customHeight="false" outlineLevel="0" collapsed="false">
      <c r="A433" s="6" t="str">
        <f aca="false">$A$54</f>
        <v>B</v>
      </c>
      <c r="B433" s="14" t="b">
        <f aca="false">$B$407&lt;$B$54</f>
        <v>0</v>
      </c>
      <c r="C433" s="11" t="n">
        <f aca="false">IF(B433,$B$54*($B$15+$B$6/$B$54)/($B$15+$B$6/$B$407),$B$54)</f>
        <v>10</v>
      </c>
      <c r="D433" s="6" t="n">
        <f aca="false">$C$54/C433</f>
        <v>1</v>
      </c>
      <c r="E433" s="9" t="n">
        <f aca="false">$D$54*$B$54/C433</f>
        <v>3000000</v>
      </c>
      <c r="F433" s="7" t="n">
        <f aca="false">$E$54</f>
        <v>30000000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</row>
    <row r="434" customFormat="false" ht="15" hidden="false" customHeight="false" outlineLevel="0" collapsed="false">
      <c r="A434" s="6" t="str">
        <f aca="false">$A$55</f>
        <v>C</v>
      </c>
      <c r="B434" s="14" t="b">
        <f aca="false">$B$407&lt;$B$55</f>
        <v>0</v>
      </c>
      <c r="C434" s="11" t="n">
        <f aca="false">IF(B434,$B$55*($B$15+$B$6/$B$55)/($B$15+$B$6/$B$407),$B$55)</f>
        <v>25</v>
      </c>
      <c r="D434" s="6" t="n">
        <f aca="false">$C$55/C434</f>
        <v>1</v>
      </c>
      <c r="E434" s="9" t="n">
        <f aca="false">$D$55*$B$55/C434</f>
        <v>2400000</v>
      </c>
      <c r="F434" s="7" t="n">
        <f aca="false">$E$55</f>
        <v>60000000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</row>
    <row r="435" customFormat="false" ht="15" hidden="false" customHeight="false" outlineLevel="0" collapsed="false">
      <c r="A435" s="6" t="str">
        <f aca="false">$A$56</f>
        <v>D</v>
      </c>
      <c r="B435" s="14" t="b">
        <f aca="false">$B$407&lt;$B$56</f>
        <v>1</v>
      </c>
      <c r="C435" s="11" t="n">
        <f aca="false">IF(B435,$B$56*($B$15+$B$6/$B$56)/($B$15+$B$6/$B$407),$B$56)</f>
        <v>57.9646518592176</v>
      </c>
      <c r="D435" s="6" t="n">
        <f aca="false">$C$56/C435</f>
        <v>1.03511360933773</v>
      </c>
      <c r="E435" s="9" t="n">
        <f aca="false">$D$56*$B$56/C435</f>
        <v>1725189.29789219</v>
      </c>
      <c r="F435" s="7" t="n">
        <f aca="false">$E$56</f>
        <v>100000000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</row>
    <row r="436" customFormat="false" ht="15" hidden="false" customHeight="false" outlineLevel="0" collapsed="false">
      <c r="A436" s="6" t="str">
        <f aca="false">$A$57</f>
        <v>E</v>
      </c>
      <c r="B436" s="14" t="b">
        <f aca="false">$B$407&lt;$B$57</f>
        <v>1</v>
      </c>
      <c r="C436" s="11" t="n">
        <f aca="false">IF(B436,$B$57*($B$15+$B$6/$B$57)/($B$15+$B$6/$B$407),$B$57)</f>
        <v>49.1525316365409</v>
      </c>
      <c r="D436" s="6" t="n">
        <f aca="false">$C$57/C436</f>
        <v>1.00011758017882</v>
      </c>
      <c r="E436" s="9" t="n">
        <f aca="false">$D$57*$B$57/C436</f>
        <v>6103384.55267712</v>
      </c>
      <c r="F436" s="7" t="n">
        <f aca="false">$E$57</f>
        <v>300000000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</row>
    <row r="460" customFormat="false" ht="15" hidden="false" customHeight="false" outlineLevel="0" collapsed="false">
      <c r="A460" s="3" t="s">
        <v>276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</row>
    <row r="461" customFormat="false" ht="15" hidden="false" customHeight="false" outlineLevel="0" collapsed="false">
      <c r="A461" s="6" t="s">
        <v>217</v>
      </c>
      <c r="B461" s="7" t="n">
        <f aca="false">$B$40</f>
        <v>1200000000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</row>
    <row r="462" customFormat="false" ht="15" hidden="false" customHeight="false" outlineLevel="0" collapsed="false">
      <c r="A462" s="6" t="s">
        <v>218</v>
      </c>
      <c r="B462" s="8" t="n">
        <f aca="false">$C$39</f>
        <v>0.13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</row>
    <row r="465" customFormat="false" ht="15" hidden="false" customHeight="false" outlineLevel="0" collapsed="false">
      <c r="A465" s="5" t="s">
        <v>219</v>
      </c>
      <c r="B465" s="5" t="s">
        <v>220</v>
      </c>
      <c r="C465" s="5" t="s">
        <v>221</v>
      </c>
      <c r="D465" s="5" t="s">
        <v>222</v>
      </c>
      <c r="E465" s="5" t="s">
        <v>223</v>
      </c>
      <c r="F465" s="5" t="s">
        <v>224</v>
      </c>
      <c r="G465" s="5" t="s">
        <v>225</v>
      </c>
      <c r="H465" s="5" t="s">
        <v>226</v>
      </c>
      <c r="I465" s="5" t="s">
        <v>227</v>
      </c>
      <c r="J465" s="5" t="s">
        <v>228</v>
      </c>
      <c r="K465" s="5" t="s">
        <v>229</v>
      </c>
      <c r="L465" s="5" t="s">
        <v>230</v>
      </c>
      <c r="M465" s="5" t="s">
        <v>231</v>
      </c>
      <c r="N465" s="5" t="s">
        <v>232</v>
      </c>
      <c r="O465" s="5" t="s">
        <v>233</v>
      </c>
      <c r="P465" s="5" t="s">
        <v>234</v>
      </c>
      <c r="Q465" s="5" t="s">
        <v>235</v>
      </c>
      <c r="R465" s="5" t="s">
        <v>236</v>
      </c>
      <c r="S465" s="5" t="s">
        <v>237</v>
      </c>
      <c r="T465" s="5" t="s">
        <v>238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</row>
    <row r="466" customFormat="false" ht="15" hidden="false" customHeight="false" outlineLevel="0" collapsed="false">
      <c r="A466" s="6" t="s">
        <v>239</v>
      </c>
      <c r="B466" s="6" t="n">
        <v>0</v>
      </c>
      <c r="C466" s="6" t="s">
        <v>240</v>
      </c>
      <c r="D466" s="6" t="s">
        <v>240</v>
      </c>
      <c r="E466" s="9" t="n">
        <f aca="false">$B$15+((-($D$56*$B$6/($B$56*($B$15+$B$6/$B$56)))-($D$57*$B$6/($B$57*($B$15+$B$6/$B$57)))))-B466*$B$16</f>
        <v>36494003.6927678</v>
      </c>
      <c r="F466" s="9" t="n">
        <f aca="false">((($D$56*$B$6/($B$15+$B$6/$B$56))+($D$57*$B$6/($B$15+$B$6/$B$57))))+B466*$B$462*($B$461+$B$6)</f>
        <v>6307836.22231272</v>
      </c>
      <c r="G466" s="12" t="n">
        <f aca="false">E466/($B$461-F466-(($C$63/(1-$E$63)))-(($C$64/(1-$E$64))))</f>
        <v>0.0308249097162927</v>
      </c>
      <c r="H466" s="6" t="n">
        <f aca="false">E466+F466*G466</f>
        <v>36688442.1748258</v>
      </c>
      <c r="I466" s="13" t="n">
        <f aca="false">$B$462*($B$461+$B$6)*G466-$B$16</f>
        <v>534236.063635209</v>
      </c>
      <c r="J466" s="9" t="n">
        <f aca="false">$C$63*G466/(1-$E$63)</f>
        <v>192655.68572683</v>
      </c>
      <c r="K466" s="9" t="n">
        <f aca="false">$C$64*G466/(1-$E$64)</f>
        <v>108793.79899868</v>
      </c>
      <c r="L466" s="11" t="n">
        <f aca="false">$D$63/(H466+K466)</f>
        <v>27.1759542132824</v>
      </c>
      <c r="M466" s="11" t="n">
        <f aca="false">(1/G466)*(1-$E$63)</f>
        <v>25.9530362736847</v>
      </c>
      <c r="N466" s="14" t="b">
        <f aca="false">IF(C466="cap",L466&lt;=M466,M466&lt;L466)</f>
        <v>1</v>
      </c>
      <c r="O466" s="11" t="n">
        <f aca="false">$D$64/(H466+J466)</f>
        <v>43.3826565046843</v>
      </c>
      <c r="P466" s="11" t="n">
        <f aca="false">(1/G466)*(1-$E$64)</f>
        <v>27.57510104079</v>
      </c>
      <c r="Q466" s="14" t="b">
        <f aca="false">IF(D466="cap",O466&lt;=P466,P466&lt;O466)</f>
        <v>1</v>
      </c>
      <c r="R466" s="14" t="b">
        <f aca="false">IF(B466=1,I466&gt;=0,I466&lt;=0)</f>
        <v>0</v>
      </c>
      <c r="S466" s="14" t="b">
        <f aca="false">AND(G466&gt;1/$B$56,G466&gt;1/$B$57,G466&lt;1/$B$55)</f>
        <v>1</v>
      </c>
      <c r="T466" s="14" t="b">
        <f aca="false">AND(N466,Q466,R466,S466,G466&gt;0)</f>
        <v>0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</row>
    <row r="467" customFormat="false" ht="15" hidden="false" customHeight="false" outlineLevel="0" collapsed="false">
      <c r="A467" s="6" t="s">
        <v>241</v>
      </c>
      <c r="B467" s="6" t="n">
        <v>0</v>
      </c>
      <c r="C467" s="6" t="s">
        <v>242</v>
      </c>
      <c r="D467" s="6" t="s">
        <v>240</v>
      </c>
      <c r="E467" s="9" t="n">
        <f aca="false">$B$15+((-($D$56*$B$6/($B$56*($B$15+$B$6/$B$56)))-($D$57*$B$6/($B$57*($B$15+$B$6/$B$57)))))-B467*$B$16</f>
        <v>36494003.6927678</v>
      </c>
      <c r="F467" s="9" t="n">
        <f aca="false">((($D$56*$B$6/($B$15+$B$6/$B$56))+($D$57*$B$6/($B$15+$B$6/$B$57))))+B467*$B$462*($B$461+$B$6)</f>
        <v>6307836.22231272</v>
      </c>
      <c r="G467" s="12" t="n">
        <f aca="false">E467*(1+(($C$63/$D$63)))/($B$461-(F467+(($C$64/(1-$E$64))))*(1+(($C$63/$D$63))))</f>
        <v>0.0308176251124473</v>
      </c>
      <c r="H467" s="6" t="n">
        <f aca="false">E467+F467*G467</f>
        <v>36688396.2247378</v>
      </c>
      <c r="I467" s="13" t="n">
        <f aca="false">$B$462*($B$461+$B$6)*G467-$B$16</f>
        <v>533071.255480327</v>
      </c>
      <c r="J467" s="9" t="n">
        <f aca="false">($C$63/$D$63)*(H467+K467)</f>
        <v>183985.82156685</v>
      </c>
      <c r="K467" s="9" t="n">
        <f aca="false">$C$64*G467/(1-$E$64)</f>
        <v>108768.088632167</v>
      </c>
      <c r="L467" s="11" t="n">
        <f aca="false">$D$63/(H467+K467)</f>
        <v>27.1760071369592</v>
      </c>
      <c r="M467" s="11" t="n">
        <f aca="false">(1/G467)*(1-$E$63)</f>
        <v>25.9591709964983</v>
      </c>
      <c r="N467" s="14" t="b">
        <f aca="false">IF(C467="cap",L467&lt;=M467,M467&lt;L467)</f>
        <v>0</v>
      </c>
      <c r="O467" s="11" t="n">
        <f aca="false">$D$64/(H467+J467)</f>
        <v>43.3929112035861</v>
      </c>
      <c r="P467" s="11" t="n">
        <f aca="false">(1/G467)*(1-$E$64)</f>
        <v>27.5816191837794</v>
      </c>
      <c r="Q467" s="14" t="b">
        <f aca="false">IF(D467="cap",O467&lt;=P467,P467&lt;O467)</f>
        <v>1</v>
      </c>
      <c r="R467" s="14" t="b">
        <f aca="false">IF(B467=1,I467&gt;=0,I467&lt;=0)</f>
        <v>0</v>
      </c>
      <c r="S467" s="14" t="b">
        <f aca="false">AND(G467&gt;1/$B$56,G467&gt;1/$B$57,G467&lt;1/$B$55)</f>
        <v>1</v>
      </c>
      <c r="T467" s="14" t="b">
        <f aca="false">AND(N467,Q467,R467,S467,G467&gt;0)</f>
        <v>0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</row>
    <row r="468" customFormat="false" ht="15" hidden="false" customHeight="false" outlineLevel="0" collapsed="false">
      <c r="A468" s="6" t="s">
        <v>243</v>
      </c>
      <c r="B468" s="6" t="n">
        <v>0</v>
      </c>
      <c r="C468" s="6" t="s">
        <v>240</v>
      </c>
      <c r="D468" s="6" t="s">
        <v>242</v>
      </c>
      <c r="E468" s="9" t="n">
        <f aca="false">$B$15+((-($D$56*$B$6/($B$56*($B$15+$B$6/$B$56)))-($D$57*$B$6/($B$57*($B$15+$B$6/$B$57)))))-B468*$B$16</f>
        <v>36494003.6927678</v>
      </c>
      <c r="F468" s="9" t="n">
        <f aca="false">((($D$56*$B$6/($B$15+$B$6/$B$56))+($D$57*$B$6/($B$15+$B$6/$B$57))))+B468*$B$462*($B$461+$B$6)</f>
        <v>6307836.22231272</v>
      </c>
      <c r="G468" s="12" t="n">
        <f aca="false">E468*(1+(($C$64/$D$64)))/($B$461-(F468+(($C$63/(1-$E$63))))*(1+(($C$64/$D$64))))</f>
        <v>0.0307915249100292</v>
      </c>
      <c r="H468" s="6" t="n">
        <f aca="false">E468+F468*G468</f>
        <v>36688231.5889356</v>
      </c>
      <c r="I468" s="13" t="n">
        <f aca="false">$B$462*($B$461+$B$6)*G468-$B$16</f>
        <v>528897.833113668</v>
      </c>
      <c r="J468" s="9" t="n">
        <f aca="false">$C$63*G468/(1-$E$63)</f>
        <v>192447.030687682</v>
      </c>
      <c r="K468" s="9" t="n">
        <f aca="false">($C$64/$D$64)*(H468+J468)</f>
        <v>69151.2724117936</v>
      </c>
      <c r="L468" s="11" t="n">
        <f aca="false">$D$63/(H468+K468)</f>
        <v>27.2054189432393</v>
      </c>
      <c r="M468" s="11" t="n">
        <f aca="false">(1/G468)*(1-$E$63)</f>
        <v>25.9811750907936</v>
      </c>
      <c r="N468" s="14" t="b">
        <f aca="false">IF(C468="cap",L468&lt;=M468,M468&lt;L468)</f>
        <v>1</v>
      </c>
      <c r="O468" s="11" t="n">
        <f aca="false">$D$64/(H468+J468)</f>
        <v>43.3831496568147</v>
      </c>
      <c r="P468" s="11" t="n">
        <f aca="false">(1/G468)*(1-$E$64)</f>
        <v>27.6049985339682</v>
      </c>
      <c r="Q468" s="14" t="b">
        <f aca="false">IF(D468="cap",O468&lt;=P468,P468&lt;O468)</f>
        <v>0</v>
      </c>
      <c r="R468" s="14" t="b">
        <f aca="false">IF(B468=1,I468&gt;=0,I468&lt;=0)</f>
        <v>0</v>
      </c>
      <c r="S468" s="14" t="b">
        <f aca="false">AND(G468&gt;1/$B$56,G468&gt;1/$B$57,G468&lt;1/$B$55)</f>
        <v>1</v>
      </c>
      <c r="T468" s="14" t="b">
        <f aca="false">AND(N468,Q468,R468,S468,G468&gt;0)</f>
        <v>0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</row>
    <row r="469" customFormat="false" ht="15" hidden="false" customHeight="false" outlineLevel="0" collapsed="false">
      <c r="A469" s="6" t="s">
        <v>244</v>
      </c>
      <c r="B469" s="6" t="n">
        <v>0</v>
      </c>
      <c r="C469" s="6" t="s">
        <v>242</v>
      </c>
      <c r="D469" s="6" t="s">
        <v>242</v>
      </c>
      <c r="E469" s="9" t="n">
        <f aca="false">$B$15+((-($D$56*$B$6/($B$56*($B$15+$B$6/$B$56)))-($D$57*$B$6/($B$57*($B$15+$B$6/$B$57)))))-B469*$B$16</f>
        <v>36494003.6927678</v>
      </c>
      <c r="F469" s="9" t="n">
        <f aca="false">((($D$56*$B$6/($B$15+$B$6/$B$56))+($D$57*$B$6/($B$15+$B$6/$B$57))))+B469*$B$462*($B$461+$B$6)</f>
        <v>6307836.22231272</v>
      </c>
      <c r="G469" s="12" t="n">
        <f aca="false">E469*(1+(((($C$63/$D$63))*(1+(($C$64/$D$64)))+(($C$64/$D$64))*(1+(($C$63/$D$63))))/(1-(($C$63/$D$63))*(($C$64/$D$64)))))/($B$461-F469*(1+(((($C$63/$D$63))*(1+(($C$64/$D$64)))+(($C$64/$D$64))*(1+(($C$63/$D$63))))/(1-(($C$63/$D$63))*(($C$64/$D$64))))))</f>
        <v>0.0307842560749059</v>
      </c>
      <c r="H469" s="6" t="n">
        <f aca="false">E469+F469*G469</f>
        <v>36688185.7383141</v>
      </c>
      <c r="I469" s="13" t="n">
        <f aca="false">$B$462*($B$461+$B$6)*G469-$B$16</f>
        <v>527735.546377457</v>
      </c>
      <c r="J469" s="9" t="n">
        <f aca="false">(($C$63/$D$63))*H469*(1+(($C$64/$D$64)))/(1-(($C$63/$D$63))*(($C$64/$D$64)))</f>
        <v>183786.603432274</v>
      </c>
      <c r="K469" s="9" t="n">
        <f aca="false">(($C$64/$D$64))*H469*(1+(($C$63/$D$63)))/(1-(($C$63/$D$63))*(($C$64/$D$64)))</f>
        <v>69134.9481407744</v>
      </c>
      <c r="L469" s="11" t="n">
        <f aca="false">$D$63/(H469+K469)</f>
        <v>27.20546496112</v>
      </c>
      <c r="M469" s="11" t="n">
        <f aca="false">(1/G469)*(1-$E$63)</f>
        <v>25.9873098136072</v>
      </c>
      <c r="N469" s="14" t="b">
        <f aca="false">IF(C469="cap",L469&lt;=M469,M469&lt;L469)</f>
        <v>0</v>
      </c>
      <c r="O469" s="11" t="n">
        <f aca="false">$D$64/(H469+J469)</f>
        <v>43.3933933658462</v>
      </c>
      <c r="P469" s="11" t="n">
        <f aca="false">(1/G469)*(1-$E$64)</f>
        <v>27.6115166769577</v>
      </c>
      <c r="Q469" s="14" t="b">
        <f aca="false">IF(D469="cap",O469&lt;=P469,P469&lt;O469)</f>
        <v>0</v>
      </c>
      <c r="R469" s="14" t="b">
        <f aca="false">IF(B469=1,I469&gt;=0,I469&lt;=0)</f>
        <v>0</v>
      </c>
      <c r="S469" s="14" t="b">
        <f aca="false">AND(G469&gt;1/$B$56,G469&gt;1/$B$57,G469&lt;1/$B$55)</f>
        <v>1</v>
      </c>
      <c r="T469" s="14" t="b">
        <f aca="false">AND(N469,Q469,R469,S469,G469&gt;0)</f>
        <v>0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</row>
    <row r="470" customFormat="false" ht="15" hidden="false" customHeight="false" outlineLevel="0" collapsed="false">
      <c r="A470" s="6" t="s">
        <v>245</v>
      </c>
      <c r="B470" s="6" t="n">
        <v>1</v>
      </c>
      <c r="C470" s="6" t="s">
        <v>240</v>
      </c>
      <c r="D470" s="6" t="s">
        <v>240</v>
      </c>
      <c r="E470" s="9" t="n">
        <f aca="false">$B$15+((-($D$56*$B$6/($B$56*($B$15+$B$6/$B$56)))-($D$57*$B$6/($B$57*($B$15+$B$6/$B$57)))))-B470*$B$16</f>
        <v>32099336.6927678</v>
      </c>
      <c r="F470" s="9" t="n">
        <f aca="false">((($D$56*$B$6/($B$15+$B$6/$B$56))+($D$57*$B$6/($B$15+$B$6/$B$57))))+B470*$B$462*($B$461+$B$6)</f>
        <v>166207836.222313</v>
      </c>
      <c r="G470" s="12" t="n">
        <f aca="false">E470/($B$461-F470-(($C$63/(1-$E$63)))-(($C$64/(1-$E$64))))</f>
        <v>0.0313466181252799</v>
      </c>
      <c r="H470" s="6" t="n">
        <f aca="false">E470+F470*G470</f>
        <v>37309390.2642577</v>
      </c>
      <c r="I470" s="13" t="n">
        <f aca="false">$B$462*($B$461+$B$6)*G470-$B$16</f>
        <v>617657.238232248</v>
      </c>
      <c r="J470" s="9" t="n">
        <f aca="false">$C$63*G470/(1-$E$63)</f>
        <v>195916.363282999</v>
      </c>
      <c r="K470" s="9" t="n">
        <f aca="false">$C$64*G470/(1-$E$64)</f>
        <v>110635.122795105</v>
      </c>
      <c r="L470" s="11" t="n">
        <f aca="false">$D$63/(H470+K470)</f>
        <v>26.7236590477033</v>
      </c>
      <c r="M470" s="11" t="n">
        <f aca="false">(1/G470)*(1-$E$63)</f>
        <v>25.5210943905566</v>
      </c>
      <c r="N470" s="14" t="b">
        <f aca="false">IF(C470="cap",L470&lt;=M470,M470&lt;L470)</f>
        <v>1</v>
      </c>
      <c r="O470" s="11" t="n">
        <f aca="false">$D$64/(H470+J470)</f>
        <v>42.6606297580592</v>
      </c>
      <c r="P470" s="11" t="n">
        <f aca="false">(1/G470)*(1-$E$64)</f>
        <v>27.1161627899664</v>
      </c>
      <c r="Q470" s="14" t="b">
        <f aca="false">IF(D470="cap",O470&lt;=P470,P470&lt;O470)</f>
        <v>1</v>
      </c>
      <c r="R470" s="14" t="b">
        <f aca="false">IF(B470=1,I470&gt;=0,I470&lt;=0)</f>
        <v>1</v>
      </c>
      <c r="S470" s="14" t="b">
        <f aca="false">AND(G470&gt;1/$B$56,G470&gt;1/$B$57,G470&lt;1/$B$55)</f>
        <v>1</v>
      </c>
      <c r="T470" s="14" t="b">
        <f aca="false">AND(N470,Q470,R470,S470,G470&gt;0)</f>
        <v>1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</row>
    <row r="471" customFormat="false" ht="15" hidden="false" customHeight="false" outlineLevel="0" collapsed="false">
      <c r="A471" s="6" t="s">
        <v>246</v>
      </c>
      <c r="B471" s="6" t="n">
        <v>1</v>
      </c>
      <c r="C471" s="6" t="s">
        <v>242</v>
      </c>
      <c r="D471" s="6" t="s">
        <v>240</v>
      </c>
      <c r="E471" s="9" t="n">
        <f aca="false">$B$15+((-($D$56*$B$6/($B$56*($B$15+$B$6/$B$56)))-($D$57*$B$6/($B$57*($B$15+$B$6/$B$57)))))-B471*$B$16</f>
        <v>32099336.6927678</v>
      </c>
      <c r="F471" s="9" t="n">
        <f aca="false">((($D$56*$B$6/($B$15+$B$6/$B$56))+($D$57*$B$6/($B$15+$B$6/$B$57))))+B471*$B$462*($B$461+$B$6)</f>
        <v>166207836.222313</v>
      </c>
      <c r="G471" s="12" t="n">
        <f aca="false">E471*(1+(($C$63/$D$63)))/($B$461-(F471+(($C$64/(1-$E$64))))*(1+(($C$63/$D$63))))</f>
        <v>0.0313380538005432</v>
      </c>
      <c r="H471" s="6" t="n">
        <f aca="false">E471+F471*G471</f>
        <v>37307966.8063745</v>
      </c>
      <c r="I471" s="13" t="n">
        <f aca="false">$B$462*($B$461+$B$6)*G471-$B$16</f>
        <v>616287.80270686</v>
      </c>
      <c r="J471" s="9" t="n">
        <f aca="false">($C$63/$D$63)*(H471+K471)</f>
        <v>187092.858510706</v>
      </c>
      <c r="K471" s="9" t="n">
        <f aca="false">$C$64*G471/(1-$E$64)</f>
        <v>110604.895766623</v>
      </c>
      <c r="L471" s="11" t="n">
        <f aca="false">$D$63/(H471+K471)</f>
        <v>26.7246972428608</v>
      </c>
      <c r="M471" s="11" t="n">
        <f aca="false">(1/G471)*(1-$E$63)</f>
        <v>25.5280690081058</v>
      </c>
      <c r="N471" s="14" t="b">
        <f aca="false">IF(C471="cap",L471&lt;=M471,M471&lt;L471)</f>
        <v>0</v>
      </c>
      <c r="O471" s="11" t="n">
        <f aca="false">$D$64/(H471+J471)</f>
        <v>42.6722884107964</v>
      </c>
      <c r="P471" s="11" t="n">
        <f aca="false">(1/G471)*(1-$E$64)</f>
        <v>27.1235733211124</v>
      </c>
      <c r="Q471" s="14" t="b">
        <f aca="false">IF(D471="cap",O471&lt;=P471,P471&lt;O471)</f>
        <v>1</v>
      </c>
      <c r="R471" s="14" t="b">
        <f aca="false">IF(B471=1,I471&gt;=0,I471&lt;=0)</f>
        <v>1</v>
      </c>
      <c r="S471" s="14" t="b">
        <f aca="false">AND(G471&gt;1/$B$56,G471&gt;1/$B$57,G471&lt;1/$B$55)</f>
        <v>1</v>
      </c>
      <c r="T471" s="14" t="b">
        <f aca="false">AND(N471,Q471,R471,S471,G471&gt;0)</f>
        <v>0</v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</row>
    <row r="472" customFormat="false" ht="15" hidden="false" customHeight="false" outlineLevel="0" collapsed="false">
      <c r="A472" s="6" t="s">
        <v>247</v>
      </c>
      <c r="B472" s="6" t="n">
        <v>1</v>
      </c>
      <c r="C472" s="6" t="s">
        <v>240</v>
      </c>
      <c r="D472" s="6" t="s">
        <v>242</v>
      </c>
      <c r="E472" s="9" t="n">
        <f aca="false">$B$15+((-($D$56*$B$6/($B$56*($B$15+$B$6/$B$56)))-($D$57*$B$6/($B$57*($B$15+$B$6/$B$57)))))-B472*$B$16</f>
        <v>32099336.6927678</v>
      </c>
      <c r="F472" s="9" t="n">
        <f aca="false">((($D$56*$B$6/($B$15+$B$6/$B$56))+($D$57*$B$6/($B$15+$B$6/$B$57))))+B472*$B$462*($B$461+$B$6)</f>
        <v>166207836.222313</v>
      </c>
      <c r="G472" s="12" t="n">
        <f aca="false">E472*(1+(($C$64/$D$64)))/($B$461-(F472+(($C$63/(1-$E$63))))*(1+(($C$64/$D$64))))</f>
        <v>0.0313073736404056</v>
      </c>
      <c r="H472" s="6" t="n">
        <f aca="false">E472+F472*G472</f>
        <v>37302867.5233431</v>
      </c>
      <c r="I472" s="13" t="n">
        <f aca="false">$B$462*($B$461+$B$6)*G472-$B$16</f>
        <v>611382.045100861</v>
      </c>
      <c r="J472" s="9" t="n">
        <f aca="false">$C$63*G472/(1-$E$63)</f>
        <v>195671.085252535</v>
      </c>
      <c r="K472" s="9" t="n">
        <f aca="false">($C$64/$D$64)*(H472+J472)</f>
        <v>70309.7598911168</v>
      </c>
      <c r="L472" s="11" t="n">
        <f aca="false">$D$63/(H472+K472)</f>
        <v>26.7571577450174</v>
      </c>
      <c r="M472" s="11" t="n">
        <f aca="false">(1/G472)*(1-$E$63)</f>
        <v>25.5530856464916</v>
      </c>
      <c r="N472" s="14" t="b">
        <f aca="false">IF(C472="cap",L472&lt;=M472,M472&lt;L472)</f>
        <v>1</v>
      </c>
      <c r="O472" s="11" t="n">
        <f aca="false">$D$64/(H472+J472)</f>
        <v>42.6683294701314</v>
      </c>
      <c r="P472" s="11" t="n">
        <f aca="false">(1/G472)*(1-$E$64)</f>
        <v>27.1501534993974</v>
      </c>
      <c r="Q472" s="14" t="b">
        <f aca="false">IF(D472="cap",O472&lt;=P472,P472&lt;O472)</f>
        <v>0</v>
      </c>
      <c r="R472" s="14" t="b">
        <f aca="false">IF(B472=1,I472&gt;=0,I472&lt;=0)</f>
        <v>1</v>
      </c>
      <c r="S472" s="14" t="b">
        <f aca="false">AND(G472&gt;1/$B$56,G472&gt;1/$B$57,G472&lt;1/$B$55)</f>
        <v>1</v>
      </c>
      <c r="T472" s="14" t="b">
        <f aca="false">AND(N472,Q472,R472,S472,G472&gt;0)</f>
        <v>0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</row>
    <row r="473" customFormat="false" ht="15" hidden="false" customHeight="false" outlineLevel="0" collapsed="false">
      <c r="A473" s="6" t="s">
        <v>248</v>
      </c>
      <c r="B473" s="6" t="n">
        <v>1</v>
      </c>
      <c r="C473" s="6" t="s">
        <v>242</v>
      </c>
      <c r="D473" s="6" t="s">
        <v>242</v>
      </c>
      <c r="E473" s="9" t="n">
        <f aca="false">$B$15+((-($D$56*$B$6/($B$56*($B$15+$B$6/$B$56)))-($D$57*$B$6/($B$57*($B$15+$B$6/$B$57)))))-B473*$B$16</f>
        <v>32099336.6927678</v>
      </c>
      <c r="F473" s="9" t="n">
        <f aca="false">((($D$56*$B$6/($B$15+$B$6/$B$56))+($D$57*$B$6/($B$15+$B$6/$B$57))))+B473*$B$462*($B$461+$B$6)</f>
        <v>166207836.222313</v>
      </c>
      <c r="G473" s="12" t="n">
        <f aca="false">E473*(1+(((($C$63/$D$63))*(1+(($C$64/$D$64)))+(($C$64/$D$64))*(1+(($C$63/$D$63))))/(1-(($C$63/$D$63))*(($C$64/$D$64)))))/($B$461-F473*(1+(((($C$63/$D$63))*(1+(($C$64/$D$64)))+(($C$64/$D$64))*(1+(($C$63/$D$63))))/(1-(($C$63/$D$63))*(($C$64/$D$64))))))</f>
        <v>0.0312988307435832</v>
      </c>
      <c r="H473" s="6" t="n">
        <f aca="false">E473+F473*G473</f>
        <v>37301447.6269472</v>
      </c>
      <c r="I473" s="13" t="n">
        <f aca="false">$B$462*($B$461+$B$6)*G473-$B$16</f>
        <v>610016.03589895</v>
      </c>
      <c r="J473" s="9" t="n">
        <f aca="false">(($C$63/$D$63))*H473*(1+(($C$64/$D$64)))/(1-(($C$63/$D$63))*(($C$64/$D$64)))</f>
        <v>186858.691006467</v>
      </c>
      <c r="K473" s="9" t="n">
        <f aca="false">(($C$64/$D$64))*H473*(1+(($C$63/$D$63)))/(1-(($C$63/$D$63))*(($C$64/$D$64)))</f>
        <v>70290.5743461631</v>
      </c>
      <c r="L473" s="11" t="n">
        <f aca="false">$D$63/(H473+K473)</f>
        <v>26.7581880889178</v>
      </c>
      <c r="M473" s="11" t="n">
        <f aca="false">(1/G473)*(1-$E$63)</f>
        <v>25.5600602640408</v>
      </c>
      <c r="N473" s="14" t="b">
        <f aca="false">IF(C473="cap",L473&lt;=M473,M473&lt;L473)</f>
        <v>0</v>
      </c>
      <c r="O473" s="11" t="n">
        <f aca="false">$D$64/(H473+J473)</f>
        <v>42.6799756283932</v>
      </c>
      <c r="P473" s="11" t="n">
        <f aca="false">(1/G473)*(1-$E$64)</f>
        <v>27.1575640305434</v>
      </c>
      <c r="Q473" s="14" t="b">
        <f aca="false">IF(D473="cap",O473&lt;=P473,P473&lt;O473)</f>
        <v>0</v>
      </c>
      <c r="R473" s="14" t="b">
        <f aca="false">IF(B473=1,I473&gt;=0,I473&lt;=0)</f>
        <v>1</v>
      </c>
      <c r="S473" s="14" t="b">
        <f aca="false">AND(G473&gt;1/$B$56,G473&gt;1/$B$57,G473&lt;1/$B$55)</f>
        <v>1</v>
      </c>
      <c r="T473" s="14" t="b">
        <f aca="false">AND(N473,Q473,R473,S473,G473&gt;0)</f>
        <v>0</v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</row>
    <row r="475" customFormat="false" ht="15" hidden="false" customHeight="false" outlineLevel="0" collapsed="false">
      <c r="A475" s="6" t="s">
        <v>249</v>
      </c>
      <c r="B475" s="6" t="n">
        <f aca="false">MATCH(TRUE(),T466:T473,0)</f>
        <v>5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</row>
    <row r="476" customFormat="false" ht="15" hidden="false" customHeight="false" outlineLevel="0" collapsed="false">
      <c r="A476" s="6" t="s">
        <v>250</v>
      </c>
      <c r="B476" s="12" t="n">
        <f aca="false">INDEX(G466:G473,$B$475)</f>
        <v>0.0313466181252799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</row>
    <row r="477" customFormat="false" ht="15" hidden="false" customHeight="false" outlineLevel="0" collapsed="false">
      <c r="A477" s="6" t="s">
        <v>251</v>
      </c>
      <c r="B477" s="11" t="n">
        <f aca="false">1/$B$476</f>
        <v>31.9013679881958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</row>
    <row r="478" customFormat="false" ht="15" hidden="false" customHeight="false" outlineLevel="0" collapsed="false">
      <c r="A478" s="6" t="s">
        <v>252</v>
      </c>
      <c r="B478" s="9" t="n">
        <f aca="false">$B$6*$B$476</f>
        <v>940398.543758396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</row>
    <row r="479" customFormat="false" ht="15" hidden="false" customHeight="false" outlineLevel="0" collapsed="false">
      <c r="A479" s="6" t="s">
        <v>253</v>
      </c>
      <c r="B479" s="9" t="n">
        <f aca="false">($B$461+$B$6)*$B$476</f>
        <v>38556340.2940942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</row>
    <row r="480" customFormat="false" ht="15" hidden="false" customHeight="false" outlineLevel="0" collapsed="false">
      <c r="A480" s="6" t="s">
        <v>254</v>
      </c>
      <c r="B480" s="9" t="n">
        <f aca="false">$B$461*$B$476</f>
        <v>37615941.7503358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</row>
    <row r="481" customFormat="false" ht="15" hidden="false" customHeight="false" outlineLevel="0" collapsed="false">
      <c r="A481" s="6" t="s">
        <v>255</v>
      </c>
      <c r="B481" s="9" t="n">
        <f aca="false">MAX(0,$B$462*$B$479-$B$16)</f>
        <v>617657.238232248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</row>
    <row r="482" customFormat="false" ht="15" hidden="false" customHeight="false" outlineLevel="0" collapsed="false">
      <c r="A482" s="6" t="s">
        <v>256</v>
      </c>
      <c r="B482" s="9" t="n">
        <f aca="false">SUM(E501:E506)-$B$15</f>
        <v>-13320894.9739745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</row>
    <row r="483" customFormat="false" ht="15" hidden="false" customHeight="false" outlineLevel="0" collapsed="false">
      <c r="A483" s="6" t="s">
        <v>228</v>
      </c>
      <c r="B483" s="9" t="n">
        <f aca="false">INDEX(J466:J473,$B$475)</f>
        <v>195916.363282999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</row>
    <row r="484" customFormat="false" ht="15" hidden="false" customHeight="false" outlineLevel="0" collapsed="false">
      <c r="A484" s="6" t="s">
        <v>229</v>
      </c>
      <c r="B484" s="9" t="n">
        <f aca="false">INDEX(K466:K473,$B$475)</f>
        <v>110635.122795105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</row>
    <row r="485" customFormat="false" ht="15" hidden="false" customHeight="false" outlineLevel="0" collapsed="false">
      <c r="A485" s="6" t="s">
        <v>257</v>
      </c>
      <c r="B485" s="6" t="str">
        <f aca="false">IF($B$487&lt;=$B$488,"cap","discount")</f>
        <v>discount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</row>
    <row r="486" customFormat="false" ht="15" hidden="false" customHeight="false" outlineLevel="0" collapsed="false">
      <c r="A486" s="6" t="s">
        <v>258</v>
      </c>
      <c r="B486" s="6" t="str">
        <f aca="false">IF($B$490&lt;=$B$491,"cap","discount")</f>
        <v>discount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</row>
    <row r="487" customFormat="false" ht="15" hidden="false" customHeight="false" outlineLevel="0" collapsed="false">
      <c r="A487" s="6" t="s">
        <v>259</v>
      </c>
      <c r="B487" s="11" t="n">
        <f aca="false">$D$63/($B$480-$B$483-$B$484+$B$484)</f>
        <v>26.7236590477033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</row>
    <row r="488" customFormat="false" ht="15" hidden="false" customHeight="false" outlineLevel="0" collapsed="false">
      <c r="A488" s="6" t="s">
        <v>260</v>
      </c>
      <c r="B488" s="11" t="n">
        <f aca="false">$B$477*(1-$E$63)</f>
        <v>25.5210943905566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</row>
    <row r="489" customFormat="false" ht="15" hidden="false" customHeight="false" outlineLevel="0" collapsed="false">
      <c r="A489" s="6" t="s">
        <v>261</v>
      </c>
      <c r="B489" s="11" t="n">
        <f aca="false">MIN($B$487,$B$488)</f>
        <v>25.5210943905566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</row>
    <row r="490" customFormat="false" ht="15" hidden="false" customHeight="false" outlineLevel="0" collapsed="false">
      <c r="A490" s="6" t="s">
        <v>262</v>
      </c>
      <c r="B490" s="11" t="n">
        <f aca="false">$D$64/($B$480-$B$483-$B$484+$B$483)</f>
        <v>42.6606297580592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</row>
    <row r="491" customFormat="false" ht="15" hidden="false" customHeight="false" outlineLevel="0" collapsed="false">
      <c r="A491" s="6" t="s">
        <v>263</v>
      </c>
      <c r="B491" s="11" t="n">
        <f aca="false">$B$477*(1-$E$64)</f>
        <v>27.1161627899664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</row>
    <row r="492" customFormat="false" ht="15" hidden="false" customHeight="false" outlineLevel="0" collapsed="false">
      <c r="A492" s="6" t="s">
        <v>264</v>
      </c>
      <c r="B492" s="11" t="n">
        <f aca="false">MIN($B$490,$B$491)</f>
        <v>27.1161627899664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</row>
    <row r="493" customFormat="false" ht="15" hidden="false" customHeight="false" outlineLevel="0" collapsed="false">
      <c r="A493" s="6" t="s">
        <v>182</v>
      </c>
      <c r="B493" s="11" t="n">
        <f aca="false">$B$8*$B$477</f>
        <v>27.1161627899664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</row>
    <row r="494" customFormat="false" ht="15" hidden="false" customHeight="false" outlineLevel="0" collapsed="false">
      <c r="A494" s="6" t="s">
        <v>265</v>
      </c>
      <c r="B494" s="9" t="n">
        <f aca="false">$B$7/$B$493</f>
        <v>553175.613975527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</row>
    <row r="495" customFormat="false" ht="15" hidden="false" customHeight="false" outlineLevel="0" collapsed="false">
      <c r="A495" s="6" t="s">
        <v>266</v>
      </c>
      <c r="B495" s="9" t="n">
        <f aca="false">$B$11*$B$476</f>
        <v>626932.362505597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</row>
    <row r="496" customFormat="false" ht="15" hidden="false" customHeight="false" outlineLevel="0" collapsed="false">
      <c r="A496" s="6" t="s">
        <v>267</v>
      </c>
      <c r="B496" s="9" t="n">
        <f aca="false">$B$10*$B$476</f>
        <v>313466.181252799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</row>
    <row r="497" customFormat="false" ht="15" hidden="false" customHeight="false" outlineLevel="0" collapsed="false">
      <c r="A497" s="6" t="s">
        <v>268</v>
      </c>
      <c r="B497" s="8" t="n">
        <f aca="false">$B$496/$B$479</f>
        <v>0.00813008130081301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</row>
    <row r="500" customFormat="false" ht="15" hidden="false" customHeight="false" outlineLevel="0" collapsed="false">
      <c r="A500" s="5" t="s">
        <v>73</v>
      </c>
      <c r="B500" s="5" t="s">
        <v>269</v>
      </c>
      <c r="C500" s="5" t="s">
        <v>270</v>
      </c>
      <c r="D500" s="5" t="s">
        <v>171</v>
      </c>
      <c r="E500" s="5" t="s">
        <v>271</v>
      </c>
      <c r="F500" s="5" t="s">
        <v>272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</row>
    <row r="501" customFormat="false" ht="15" hidden="false" customHeight="false" outlineLevel="0" collapsed="false">
      <c r="A501" s="6" t="str">
        <f aca="false">$A$52</f>
        <v>Seed</v>
      </c>
      <c r="B501" s="14" t="b">
        <f aca="false">$B$477&lt;$B$52</f>
        <v>0</v>
      </c>
      <c r="C501" s="11" t="n">
        <f aca="false">IF(B501,$B$52*($B$15+$B$6/$B$52)/($B$15+$B$6/$B$477),$B$52)</f>
        <v>1</v>
      </c>
      <c r="D501" s="6" t="n">
        <f aca="false">$C$52/C501</f>
        <v>1</v>
      </c>
      <c r="E501" s="9" t="n">
        <f aca="false">$D$52*$B$52/C501</f>
        <v>5000000</v>
      </c>
      <c r="F501" s="7" t="n">
        <f aca="false">$E$52</f>
        <v>5000000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</row>
    <row r="502" customFormat="false" ht="15" hidden="false" customHeight="false" outlineLevel="0" collapsed="false">
      <c r="A502" s="6" t="str">
        <f aca="false">$A$53</f>
        <v>A</v>
      </c>
      <c r="B502" s="14" t="b">
        <f aca="false">$B$477&lt;$B$53</f>
        <v>0</v>
      </c>
      <c r="C502" s="11" t="n">
        <f aca="false">IF(B502,$B$53*($B$15+$B$6/$B$53)/($B$15+$B$6/$B$477),$B$53)</f>
        <v>3</v>
      </c>
      <c r="D502" s="6" t="n">
        <f aca="false">$C$53/C502</f>
        <v>1</v>
      </c>
      <c r="E502" s="9" t="n">
        <f aca="false">$D$53*$B$53/C502</f>
        <v>5000000</v>
      </c>
      <c r="F502" s="7" t="n">
        <f aca="false">$E$53</f>
        <v>15000000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</row>
    <row r="503" customFormat="false" ht="15" hidden="false" customHeight="false" outlineLevel="0" collapsed="false">
      <c r="A503" s="6" t="str">
        <f aca="false">$A$54</f>
        <v>B</v>
      </c>
      <c r="B503" s="14" t="b">
        <f aca="false">$B$477&lt;$B$54</f>
        <v>0</v>
      </c>
      <c r="C503" s="11" t="n">
        <f aca="false">IF(B503,$B$54*($B$15+$B$6/$B$54)/($B$15+$B$6/$B$477),$B$54)</f>
        <v>10</v>
      </c>
      <c r="D503" s="6" t="n">
        <f aca="false">$C$54/C503</f>
        <v>1</v>
      </c>
      <c r="E503" s="9" t="n">
        <f aca="false">$D$54*$B$54/C503</f>
        <v>3000000</v>
      </c>
      <c r="F503" s="7" t="n">
        <f aca="false">$E$54</f>
        <v>30000000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</row>
    <row r="504" customFormat="false" ht="15" hidden="false" customHeight="false" outlineLevel="0" collapsed="false">
      <c r="A504" s="6" t="str">
        <f aca="false">$A$55</f>
        <v>C</v>
      </c>
      <c r="B504" s="14" t="b">
        <f aca="false">$B$477&lt;$B$55</f>
        <v>0</v>
      </c>
      <c r="C504" s="11" t="n">
        <f aca="false">IF(B504,$B$55*($B$15+$B$6/$B$55)/($B$15+$B$6/$B$477),$B$55)</f>
        <v>25</v>
      </c>
      <c r="D504" s="6" t="n">
        <f aca="false">$C$55/C504</f>
        <v>1</v>
      </c>
      <c r="E504" s="9" t="n">
        <f aca="false">$D$55*$B$55/C504</f>
        <v>2400000</v>
      </c>
      <c r="F504" s="7" t="n">
        <f aca="false">$E$55</f>
        <v>60000000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</row>
    <row r="505" customFormat="false" ht="15" hidden="false" customHeight="false" outlineLevel="0" collapsed="false">
      <c r="A505" s="6" t="str">
        <f aca="false">$A$56</f>
        <v>D</v>
      </c>
      <c r="B505" s="14" t="b">
        <f aca="false">$B$477&lt;$B$56</f>
        <v>1</v>
      </c>
      <c r="C505" s="11" t="n">
        <f aca="false">IF(B505,$B$56*($B$15+$B$6/$B$56)/($B$15+$B$6/$B$477),$B$56)</f>
        <v>57.4619176675176</v>
      </c>
      <c r="D505" s="6" t="n">
        <f aca="false">$C$56/C505</f>
        <v>1.04416981603656</v>
      </c>
      <c r="E505" s="9" t="n">
        <f aca="false">$D$56*$B$56/C505</f>
        <v>1740282.97527734</v>
      </c>
      <c r="F505" s="7" t="n">
        <f aca="false">$E$56</f>
        <v>100000000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</row>
    <row r="506" customFormat="false" ht="15" hidden="false" customHeight="false" outlineLevel="0" collapsed="false">
      <c r="A506" s="6" t="str">
        <f aca="false">$A$57</f>
        <v>E</v>
      </c>
      <c r="B506" s="14" t="b">
        <f aca="false">$B$477&lt;$B$57</f>
        <v>1</v>
      </c>
      <c r="C506" s="11" t="n">
        <f aca="false">IF(B506,$B$57*($B$15+$B$6/$B$57)/($B$15+$B$6/$B$477),$B$57)</f>
        <v>48.7262259921573</v>
      </c>
      <c r="D506" s="6" t="n">
        <f aca="false">$C$57/C506</f>
        <v>1.00886760669526</v>
      </c>
      <c r="E506" s="9" t="n">
        <f aca="false">$D$57*$B$57/C506</f>
        <v>6156783.05074812</v>
      </c>
      <c r="F506" s="7" t="n">
        <f aca="false">$E$57</f>
        <v>300000000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</row>
    <row r="530" customFormat="false" ht="15" hidden="false" customHeight="false" outlineLevel="0" collapsed="false">
      <c r="A530" s="3" t="s">
        <v>277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</row>
    <row r="531" customFormat="false" ht="15" hidden="false" customHeight="false" outlineLevel="0" collapsed="false">
      <c r="A531" s="6" t="s">
        <v>217</v>
      </c>
      <c r="B531" s="7" t="n">
        <f aca="false">$C$40</f>
        <v>1400000000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</row>
    <row r="532" customFormat="false" ht="15" hidden="false" customHeight="false" outlineLevel="0" collapsed="false">
      <c r="A532" s="6" t="s">
        <v>218</v>
      </c>
      <c r="B532" s="8" t="n">
        <f aca="false">$C$39</f>
        <v>0.13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</row>
    <row r="535" customFormat="false" ht="15" hidden="false" customHeight="false" outlineLevel="0" collapsed="false">
      <c r="A535" s="5" t="s">
        <v>219</v>
      </c>
      <c r="B535" s="5" t="s">
        <v>220</v>
      </c>
      <c r="C535" s="5" t="s">
        <v>221</v>
      </c>
      <c r="D535" s="5" t="s">
        <v>222</v>
      </c>
      <c r="E535" s="5" t="s">
        <v>223</v>
      </c>
      <c r="F535" s="5" t="s">
        <v>224</v>
      </c>
      <c r="G535" s="5" t="s">
        <v>225</v>
      </c>
      <c r="H535" s="5" t="s">
        <v>226</v>
      </c>
      <c r="I535" s="5" t="s">
        <v>227</v>
      </c>
      <c r="J535" s="5" t="s">
        <v>228</v>
      </c>
      <c r="K535" s="5" t="s">
        <v>229</v>
      </c>
      <c r="L535" s="5" t="s">
        <v>230</v>
      </c>
      <c r="M535" s="5" t="s">
        <v>231</v>
      </c>
      <c r="N535" s="5" t="s">
        <v>232</v>
      </c>
      <c r="O535" s="5" t="s">
        <v>233</v>
      </c>
      <c r="P535" s="5" t="s">
        <v>234</v>
      </c>
      <c r="Q535" s="5" t="s">
        <v>235</v>
      </c>
      <c r="R535" s="5" t="s">
        <v>236</v>
      </c>
      <c r="S535" s="5" t="s">
        <v>237</v>
      </c>
      <c r="T535" s="5" t="s">
        <v>238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</row>
    <row r="536" customFormat="false" ht="15" hidden="false" customHeight="false" outlineLevel="0" collapsed="false">
      <c r="A536" s="6" t="s">
        <v>239</v>
      </c>
      <c r="B536" s="6" t="n">
        <v>0</v>
      </c>
      <c r="C536" s="6" t="s">
        <v>240</v>
      </c>
      <c r="D536" s="6" t="s">
        <v>240</v>
      </c>
      <c r="E536" s="9" t="n">
        <f aca="false">$B$15+((-($D$56*$B$6/($B$56*($B$15+$B$6/$B$56)))-($D$57*$B$6/($B$57*($B$15+$B$6/$B$57)))))-B536*$B$16</f>
        <v>36494003.6927678</v>
      </c>
      <c r="F536" s="9" t="n">
        <f aca="false">((($D$56*$B$6/($B$15+$B$6/$B$56))+($D$57*$B$6/($B$15+$B$6/$B$57))))+B536*$B$532*($B$531+$B$6)</f>
        <v>6307836.22231272</v>
      </c>
      <c r="G536" s="12" t="n">
        <f aca="false">E536/($B$531-F536-(($C$63/(1-$E$63)))-(($C$64/(1-$E$64))))</f>
        <v>0.0263701621649813</v>
      </c>
      <c r="H536" s="6" t="n">
        <f aca="false">E536+F536*G536</f>
        <v>36660342.3568604</v>
      </c>
      <c r="I536" s="13" t="n">
        <f aca="false">$B$532*($B$531+$B$6)*G536-$B$16</f>
        <v>507546.146470017</v>
      </c>
      <c r="J536" s="9" t="n">
        <f aca="false">$C$63*G536/(1-$E$63)</f>
        <v>164813.513531133</v>
      </c>
      <c r="K536" s="9" t="n">
        <f aca="false">$C$64*G536/(1-$E$64)</f>
        <v>93071.1605822868</v>
      </c>
      <c r="L536" s="11" t="n">
        <f aca="false">$D$63/(H536+K536)</f>
        <v>27.2083571101611</v>
      </c>
      <c r="M536" s="11" t="n">
        <f aca="false">(1/G536)*(1-$E$63)</f>
        <v>30.3373181778296</v>
      </c>
      <c r="N536" s="14" t="b">
        <f aca="false">IF(C536="cap",L536&lt;=M536,M536&lt;L536)</f>
        <v>0</v>
      </c>
      <c r="O536" s="11" t="n">
        <f aca="false">$D$64/(H536+J536)</f>
        <v>43.4485601535891</v>
      </c>
      <c r="P536" s="11" t="n">
        <f aca="false">(1/G536)*(1-$E$64)</f>
        <v>32.2334005639439</v>
      </c>
      <c r="Q536" s="14" t="b">
        <f aca="false">IF(D536="cap",O536&lt;=P536,P536&lt;O536)</f>
        <v>1</v>
      </c>
      <c r="R536" s="14" t="b">
        <f aca="false">IF(B536=1,I536&gt;=0,I536&lt;=0)</f>
        <v>0</v>
      </c>
      <c r="S536" s="14" t="b">
        <f aca="false">AND(G536&gt;1/$B$56,G536&gt;1/$B$57,G536&lt;1/$B$55)</f>
        <v>1</v>
      </c>
      <c r="T536" s="14" t="b">
        <f aca="false">AND(N536,Q536,R536,S536,G536&gt;0)</f>
        <v>0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</row>
    <row r="537" customFormat="false" ht="15" hidden="false" customHeight="false" outlineLevel="0" collapsed="false">
      <c r="A537" s="6" t="s">
        <v>241</v>
      </c>
      <c r="B537" s="6" t="n">
        <v>0</v>
      </c>
      <c r="C537" s="6" t="s">
        <v>242</v>
      </c>
      <c r="D537" s="6" t="s">
        <v>240</v>
      </c>
      <c r="E537" s="9" t="n">
        <f aca="false">$B$15+((-($D$56*$B$6/($B$56*($B$15+$B$6/$B$56)))-($D$57*$B$6/($B$57*($B$15+$B$6/$B$57)))))-B537*$B$16</f>
        <v>36494003.6927678</v>
      </c>
      <c r="F537" s="9" t="n">
        <f aca="false">((($D$56*$B$6/($B$15+$B$6/$B$56))+($D$57*$B$6/($B$15+$B$6/$B$57))))+B537*$B$532*($B$531+$B$6)</f>
        <v>6307836.22231272</v>
      </c>
      <c r="G537" s="12" t="n">
        <f aca="false">E537*(1+(($C$63/$D$63)))/($B$531-(F537+(($C$64/(1-$E$64))))*(1+(($C$63/$D$63))))</f>
        <v>0.0263837967014125</v>
      </c>
      <c r="H537" s="6" t="n">
        <f aca="false">E537+F537*G537</f>
        <v>36660428.3612831</v>
      </c>
      <c r="I537" s="13" t="n">
        <f aca="false">$B$532*($B$531+$B$6)*G537-$B$16</f>
        <v>510080.806792582</v>
      </c>
      <c r="J537" s="9" t="n">
        <f aca="false">($C$63/$D$63)*(H537+K537)</f>
        <v>183767.738218794</v>
      </c>
      <c r="K537" s="9" t="n">
        <f aca="false">$C$64*G537/(1-$E$64)</f>
        <v>93119.2824755735</v>
      </c>
      <c r="L537" s="11" t="n">
        <f aca="false">$D$63/(H537+K537)</f>
        <v>27.208257817523</v>
      </c>
      <c r="M537" s="11" t="n">
        <f aca="false">(1/G537)*(1-$E$63)</f>
        <v>30.3216405528614</v>
      </c>
      <c r="N537" s="14" t="b">
        <f aca="false">IF(C537="cap",L537&lt;=M537,M537&lt;L537)</f>
        <v>1</v>
      </c>
      <c r="O537" s="11" t="n">
        <f aca="false">$D$64/(H537+J537)</f>
        <v>43.426106941756</v>
      </c>
      <c r="P537" s="11" t="n">
        <f aca="false">(1/G537)*(1-$E$64)</f>
        <v>32.2167430874152</v>
      </c>
      <c r="Q537" s="14" t="b">
        <f aca="false">IF(D537="cap",O537&lt;=P537,P537&lt;O537)</f>
        <v>1</v>
      </c>
      <c r="R537" s="14" t="b">
        <f aca="false">IF(B537=1,I537&gt;=0,I537&lt;=0)</f>
        <v>0</v>
      </c>
      <c r="S537" s="14" t="b">
        <f aca="false">AND(G537&gt;1/$B$56,G537&gt;1/$B$57,G537&lt;1/$B$55)</f>
        <v>1</v>
      </c>
      <c r="T537" s="14" t="b">
        <f aca="false">AND(N537,Q537,R537,S537,G537&gt;0)</f>
        <v>0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</row>
    <row r="538" customFormat="false" ht="15" hidden="false" customHeight="false" outlineLevel="0" collapsed="false">
      <c r="A538" s="6" t="s">
        <v>243</v>
      </c>
      <c r="B538" s="6" t="n">
        <v>0</v>
      </c>
      <c r="C538" s="6" t="s">
        <v>240</v>
      </c>
      <c r="D538" s="6" t="s">
        <v>242</v>
      </c>
      <c r="E538" s="9" t="n">
        <f aca="false">$B$15+((-($D$56*$B$6/($B$56*($B$15+$B$6/$B$56)))-($D$57*$B$6/($B$57*($B$15+$B$6/$B$57)))))-B538*$B$16</f>
        <v>36494003.6927678</v>
      </c>
      <c r="F538" s="9" t="n">
        <f aca="false">((($D$56*$B$6/($B$15+$B$6/$B$56))+($D$57*$B$6/($B$15+$B$6/$B$57))))+B538*$B$532*($B$531+$B$6)</f>
        <v>6307836.22231272</v>
      </c>
      <c r="G538" s="12" t="n">
        <f aca="false">E538*(1+(($C$64/$D$64)))/($B$531-(F538+(($C$63/(1-$E$63))))*(1+(($C$64/$D$64))))</f>
        <v>0.026352846559571</v>
      </c>
      <c r="H538" s="6" t="n">
        <f aca="false">E538+F538*G538</f>
        <v>36660233.1328573</v>
      </c>
      <c r="I538" s="13" t="n">
        <f aca="false">$B$532*($B$531+$B$6)*G538-$B$16</f>
        <v>504327.175424246</v>
      </c>
      <c r="J538" s="9" t="n">
        <f aca="false">$C$63*G538/(1-$E$63)</f>
        <v>164705.290997319</v>
      </c>
      <c r="K538" s="9" t="n">
        <f aca="false">($C$64/$D$64)*(H538+J538)</f>
        <v>69046.7595447275</v>
      </c>
      <c r="L538" s="11" t="n">
        <f aca="false">$D$63/(H538+K538)</f>
        <v>27.2262348439579</v>
      </c>
      <c r="M538" s="11" t="n">
        <f aca="false">(1/G538)*(1-$E$63)</f>
        <v>30.3572518510131</v>
      </c>
      <c r="N538" s="14" t="b">
        <f aca="false">IF(C538="cap",L538&lt;=M538,M538&lt;L538)</f>
        <v>0</v>
      </c>
      <c r="O538" s="11" t="n">
        <f aca="false">$D$64/(H538+J538)</f>
        <v>43.4488167117625</v>
      </c>
      <c r="P538" s="11" t="n">
        <f aca="false">(1/G538)*(1-$E$64)</f>
        <v>32.2545800917014</v>
      </c>
      <c r="Q538" s="14" t="b">
        <f aca="false">IF(D538="cap",O538&lt;=P538,P538&lt;O538)</f>
        <v>0</v>
      </c>
      <c r="R538" s="14" t="b">
        <f aca="false">IF(B538=1,I538&gt;=0,I538&lt;=0)</f>
        <v>0</v>
      </c>
      <c r="S538" s="14" t="b">
        <f aca="false">AND(G538&gt;1/$B$56,G538&gt;1/$B$57,G538&lt;1/$B$55)</f>
        <v>1</v>
      </c>
      <c r="T538" s="14" t="b">
        <f aca="false">AND(N538,Q538,R538,S538,G538&gt;0)</f>
        <v>0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</row>
    <row r="539" customFormat="false" ht="15" hidden="false" customHeight="false" outlineLevel="0" collapsed="false">
      <c r="A539" s="6" t="s">
        <v>244</v>
      </c>
      <c r="B539" s="6" t="n">
        <v>0</v>
      </c>
      <c r="C539" s="6" t="s">
        <v>242</v>
      </c>
      <c r="D539" s="6" t="s">
        <v>242</v>
      </c>
      <c r="E539" s="9" t="n">
        <f aca="false">$B$15+((-($D$56*$B$6/($B$56*($B$15+$B$6/$B$56)))-($D$57*$B$6/($B$57*($B$15+$B$6/$B$57)))))-B539*$B$16</f>
        <v>36494003.6927678</v>
      </c>
      <c r="F539" s="9" t="n">
        <f aca="false">((($D$56*$B$6/($B$15+$B$6/$B$56))+($D$57*$B$6/($B$15+$B$6/$B$57))))+B539*$B$532*($B$531+$B$6)</f>
        <v>6307836.22231272</v>
      </c>
      <c r="G539" s="12" t="n">
        <f aca="false">E539*(1+(((($C$63/$D$63))*(1+(($C$64/$D$64)))+(($C$64/$D$64))*(1+(($C$63/$D$63))))/(1-(($C$63/$D$63))*(($C$64/$D$64)))))/($B$531-F539*(1+(((($C$63/$D$63))*(1+(($C$64/$D$64)))+(($C$64/$D$64))*(1+(($C$63/$D$63))))/(1-(($C$63/$D$63))*(($C$64/$D$64))))))</f>
        <v>0.0263664631913953</v>
      </c>
      <c r="H539" s="6" t="n">
        <f aca="false">E539+F539*G539</f>
        <v>36660319.0243408</v>
      </c>
      <c r="I539" s="13" t="n">
        <f aca="false">$B$532*($B$531+$B$6)*G539-$B$16</f>
        <v>506858.507280378</v>
      </c>
      <c r="J539" s="9" t="n">
        <f aca="false">(($C$63/$D$63))*H539*(1+(($C$64/$D$64)))/(1-(($C$63/$D$63))*(($C$64/$D$64)))</f>
        <v>183647.007303251</v>
      </c>
      <c r="K539" s="9" t="n">
        <f aca="false">(($C$64/$D$64))*H539*(1+(($C$63/$D$63)))/(1-(($C$63/$D$63))*(($C$64/$D$64)))</f>
        <v>69082.4363093325</v>
      </c>
      <c r="L539" s="11" t="n">
        <f aca="false">$D$63/(H539+K539)</f>
        <v>27.2261447296207</v>
      </c>
      <c r="M539" s="11" t="n">
        <f aca="false">(1/G539)*(1-$E$63)</f>
        <v>30.3415742260449</v>
      </c>
      <c r="N539" s="14" t="b">
        <f aca="false">IF(C539="cap",L539&lt;=M539,M539&lt;L539)</f>
        <v>1</v>
      </c>
      <c r="O539" s="11" t="n">
        <f aca="false">$D$64/(H539+J539)</f>
        <v>43.4263781110268</v>
      </c>
      <c r="P539" s="11" t="n">
        <f aca="false">(1/G539)*(1-$E$64)</f>
        <v>32.2379226151727</v>
      </c>
      <c r="Q539" s="14" t="b">
        <f aca="false">IF(D539="cap",O539&lt;=P539,P539&lt;O539)</f>
        <v>0</v>
      </c>
      <c r="R539" s="14" t="b">
        <f aca="false">IF(B539=1,I539&gt;=0,I539&lt;=0)</f>
        <v>0</v>
      </c>
      <c r="S539" s="14" t="b">
        <f aca="false">AND(G539&gt;1/$B$56,G539&gt;1/$B$57,G539&lt;1/$B$55)</f>
        <v>1</v>
      </c>
      <c r="T539" s="14" t="b">
        <f aca="false">AND(N539,Q539,R539,S539,G539&gt;0)</f>
        <v>0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</row>
    <row r="540" customFormat="false" ht="15" hidden="false" customHeight="false" outlineLevel="0" collapsed="false">
      <c r="A540" s="6" t="s">
        <v>245</v>
      </c>
      <c r="B540" s="6" t="n">
        <v>1</v>
      </c>
      <c r="C540" s="6" t="s">
        <v>240</v>
      </c>
      <c r="D540" s="6" t="s">
        <v>240</v>
      </c>
      <c r="E540" s="9" t="n">
        <f aca="false">$B$15+((-($D$56*$B$6/($B$56*($B$15+$B$6/$B$56)))-($D$57*$B$6/($B$57*($B$15+$B$6/$B$57)))))-B540*$B$16</f>
        <v>32099336.6927678</v>
      </c>
      <c r="F540" s="9" t="n">
        <f aca="false">((($D$56*$B$6/($B$15+$B$6/$B$56))+($D$57*$B$6/($B$15+$B$6/$B$57))))+B540*$B$532*($B$531+$B$6)</f>
        <v>192207836.222313</v>
      </c>
      <c r="G540" s="12" t="n">
        <f aca="false">E540/($B$531-F540-(($C$63/(1-$E$63)))-(($C$64/(1-$E$64))))</f>
        <v>0.0267938188795005</v>
      </c>
      <c r="H540" s="6" t="n">
        <f aca="false">E540+F540*G540</f>
        <v>37249318.6437292</v>
      </c>
      <c r="I540" s="13" t="n">
        <f aca="false">$B$532*($B$531+$B$6)*G540-$B$16</f>
        <v>586303.929699151</v>
      </c>
      <c r="J540" s="9" t="n">
        <f aca="false">$C$63*G540/(1-$E$63)</f>
        <v>167461.367996878</v>
      </c>
      <c r="K540" s="9" t="n">
        <f aca="false">$C$64*G540/(1-$E$64)</f>
        <v>94566.4195747078</v>
      </c>
      <c r="L540" s="11" t="n">
        <f aca="false">$D$63/(H540+K540)</f>
        <v>26.778145827753</v>
      </c>
      <c r="M540" s="11" t="n">
        <f aca="false">(1/G540)*(1-$E$63)</f>
        <v>29.8576325979446</v>
      </c>
      <c r="N540" s="14" t="b">
        <f aca="false">IF(C540="cap",L540&lt;=M540,M540&lt;L540)</f>
        <v>0</v>
      </c>
      <c r="O540" s="11" t="n">
        <f aca="false">$D$64/(H540+J540)</f>
        <v>42.7615631141583</v>
      </c>
      <c r="P540" s="11" t="n">
        <f aca="false">(1/G540)*(1-$E$64)</f>
        <v>31.7237346353162</v>
      </c>
      <c r="Q540" s="14" t="b">
        <f aca="false">IF(D540="cap",O540&lt;=P540,P540&lt;O540)</f>
        <v>1</v>
      </c>
      <c r="R540" s="14" t="b">
        <f aca="false">IF(B540=1,I540&gt;=0,I540&lt;=0)</f>
        <v>1</v>
      </c>
      <c r="S540" s="14" t="b">
        <f aca="false">AND(G540&gt;1/$B$56,G540&gt;1/$B$57,G540&lt;1/$B$55)</f>
        <v>1</v>
      </c>
      <c r="T540" s="14" t="b">
        <f aca="false">AND(N540,Q540,R540,S540,G540&gt;0)</f>
        <v>0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</row>
    <row r="541" customFormat="false" ht="15" hidden="false" customHeight="false" outlineLevel="0" collapsed="false">
      <c r="A541" s="6" t="s">
        <v>246</v>
      </c>
      <c r="B541" s="6" t="n">
        <v>1</v>
      </c>
      <c r="C541" s="6" t="s">
        <v>242</v>
      </c>
      <c r="D541" s="6" t="s">
        <v>240</v>
      </c>
      <c r="E541" s="9" t="n">
        <f aca="false">$B$15+((-($D$56*$B$6/($B$56*($B$15+$B$6/$B$56)))-($D$57*$B$6/($B$57*($B$15+$B$6/$B$57)))))-B541*$B$16</f>
        <v>32099336.6927678</v>
      </c>
      <c r="F541" s="9" t="n">
        <f aca="false">((($D$56*$B$6/($B$15+$B$6/$B$56))+($D$57*$B$6/($B$15+$B$6/$B$57))))+B541*$B$532*($B$531+$B$6)</f>
        <v>192207836.222313</v>
      </c>
      <c r="G541" s="12" t="n">
        <f aca="false">E541*(1+(($C$63/$D$63)))/($B$531-(F541+(($C$64/(1-$E$64))))*(1+(($C$63/$D$63))))</f>
        <v>0.0268098234605196</v>
      </c>
      <c r="H541" s="6" t="n">
        <f aca="false">E541+F541*G541</f>
        <v>37252394.8496165</v>
      </c>
      <c r="I541" s="13" t="n">
        <f aca="false">$B$532*($B$531+$B$6)*G541-$B$16</f>
        <v>589279.181310599</v>
      </c>
      <c r="J541" s="9" t="n">
        <f aca="false">($C$63/$D$63)*(H541+K541)</f>
        <v>186735.088779739</v>
      </c>
      <c r="K541" s="9" t="n">
        <f aca="false">$C$64*G541/(1-$E$64)</f>
        <v>94622.9063312457</v>
      </c>
      <c r="L541" s="11" t="n">
        <f aca="false">$D$63/(H541+K541)</f>
        <v>26.7758996591031</v>
      </c>
      <c r="M541" s="11" t="n">
        <f aca="false">(1/G541)*(1-$E$63)</f>
        <v>29.8398085753189</v>
      </c>
      <c r="N541" s="14" t="b">
        <f aca="false">IF(C541="cap",L541&lt;=M541,M541&lt;L541)</f>
        <v>1</v>
      </c>
      <c r="O541" s="11" t="n">
        <f aca="false">$D$64/(H541+J541)</f>
        <v>42.7360358702967</v>
      </c>
      <c r="P541" s="11" t="n">
        <f aca="false">(1/G541)*(1-$E$64)</f>
        <v>31.7047966112764</v>
      </c>
      <c r="Q541" s="14" t="b">
        <f aca="false">IF(D541="cap",O541&lt;=P541,P541&lt;O541)</f>
        <v>1</v>
      </c>
      <c r="R541" s="14" t="b">
        <f aca="false">IF(B541=1,I541&gt;=0,I541&lt;=0)</f>
        <v>1</v>
      </c>
      <c r="S541" s="14" t="b">
        <f aca="false">AND(G541&gt;1/$B$56,G541&gt;1/$B$57,G541&lt;1/$B$55)</f>
        <v>1</v>
      </c>
      <c r="T541" s="14" t="b">
        <f aca="false">AND(N541,Q541,R541,S541,G541&gt;0)</f>
        <v>1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</row>
    <row r="542" customFormat="false" ht="15" hidden="false" customHeight="false" outlineLevel="0" collapsed="false">
      <c r="A542" s="6" t="s">
        <v>247</v>
      </c>
      <c r="B542" s="6" t="n">
        <v>1</v>
      </c>
      <c r="C542" s="6" t="s">
        <v>240</v>
      </c>
      <c r="D542" s="6" t="s">
        <v>242</v>
      </c>
      <c r="E542" s="9" t="n">
        <f aca="false">$B$15+((-($D$56*$B$6/($B$56*($B$15+$B$6/$B$56)))-($D$57*$B$6/($B$57*($B$15+$B$6/$B$57)))))-B542*$B$16</f>
        <v>32099336.6927678</v>
      </c>
      <c r="F542" s="9" t="n">
        <f aca="false">((($D$56*$B$6/($B$15+$B$6/$B$56))+($D$57*$B$6/($B$15+$B$6/$B$57))))+B542*$B$532*($B$531+$B$6)</f>
        <v>192207836.222313</v>
      </c>
      <c r="G542" s="12" t="n">
        <f aca="false">E542*(1+(($C$64/$D$64)))/($B$531-(F542+(($C$63/(1-$E$63))))*(1+(($C$64/$D$64))))</f>
        <v>0.0267734970633311</v>
      </c>
      <c r="H542" s="6" t="n">
        <f aca="false">E542+F542*G542</f>
        <v>37245412.6314151</v>
      </c>
      <c r="I542" s="13" t="n">
        <f aca="false">$B$532*($B$531+$B$6)*G542-$B$16</f>
        <v>582526.104073256</v>
      </c>
      <c r="J542" s="9" t="n">
        <f aca="false">$C$63*G542/(1-$E$63)</f>
        <v>167334.35664582</v>
      </c>
      <c r="K542" s="9" t="n">
        <f aca="false">($C$64/$D$64)*(H542+J542)</f>
        <v>70148.9006026143</v>
      </c>
      <c r="L542" s="11" t="n">
        <f aca="false">$D$63/(H542+K542)</f>
        <v>26.7984711724617</v>
      </c>
      <c r="M542" s="11" t="n">
        <f aca="false">(1/G542)*(1-$E$63)</f>
        <v>29.8802953572948</v>
      </c>
      <c r="N542" s="14" t="b">
        <f aca="false">IF(C542="cap",L542&lt;=M542,M542&lt;L542)</f>
        <v>0</v>
      </c>
      <c r="O542" s="11" t="n">
        <f aca="false">$D$64/(H542+J542)</f>
        <v>42.7661727301282</v>
      </c>
      <c r="P542" s="11" t="n">
        <f aca="false">(1/G542)*(1-$E$64)</f>
        <v>31.7478138171258</v>
      </c>
      <c r="Q542" s="14" t="b">
        <f aca="false">IF(D542="cap",O542&lt;=P542,P542&lt;O542)</f>
        <v>0</v>
      </c>
      <c r="R542" s="14" t="b">
        <f aca="false">IF(B542=1,I542&gt;=0,I542&lt;=0)</f>
        <v>1</v>
      </c>
      <c r="S542" s="14" t="b">
        <f aca="false">AND(G542&gt;1/$B$56,G542&gt;1/$B$57,G542&lt;1/$B$55)</f>
        <v>1</v>
      </c>
      <c r="T542" s="14" t="b">
        <f aca="false">AND(N542,Q542,R542,S542,G542&gt;0)</f>
        <v>0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</row>
    <row r="543" customFormat="false" ht="15" hidden="false" customHeight="false" outlineLevel="0" collapsed="false">
      <c r="A543" s="6" t="s">
        <v>248</v>
      </c>
      <c r="B543" s="6" t="n">
        <v>1</v>
      </c>
      <c r="C543" s="6" t="s">
        <v>242</v>
      </c>
      <c r="D543" s="6" t="s">
        <v>242</v>
      </c>
      <c r="E543" s="9" t="n">
        <f aca="false">$B$15+((-($D$56*$B$6/($B$56*($B$15+$B$6/$B$56)))-($D$57*$B$6/($B$57*($B$15+$B$6/$B$57)))))-B543*$B$16</f>
        <v>32099336.6927678</v>
      </c>
      <c r="F543" s="9" t="n">
        <f aca="false">((($D$56*$B$6/($B$15+$B$6/$B$56))+($D$57*$B$6/($B$15+$B$6/$B$57))))+B543*$B$532*($B$531+$B$6)</f>
        <v>192207836.222313</v>
      </c>
      <c r="G543" s="12" t="n">
        <f aca="false">E543*(1+(((($C$63/$D$63))*(1+(($C$64/$D$64)))+(($C$64/$D$64))*(1+(($C$63/$D$63))))/(1-(($C$63/$D$63))*(($C$64/$D$64)))))/($B$531-F543*(1+(((($C$63/$D$63))*(1+(($C$64/$D$64)))+(($C$64/$D$64))*(1+(($C$63/$D$63))))/(1-(($C$63/$D$63))*(($C$64/$D$64))))))</f>
        <v>0.0267894773689153</v>
      </c>
      <c r="H543" s="6" t="n">
        <f aca="false">E543+F543*G543</f>
        <v>37248484.1713736</v>
      </c>
      <c r="I543" s="13" t="n">
        <f aca="false">$B$532*($B$531+$B$6)*G543-$B$16</f>
        <v>585496.842881354</v>
      </c>
      <c r="J543" s="9" t="n">
        <f aca="false">(($C$63/$D$63))*H543*(1+(($C$64/$D$64)))/(1-(($C$63/$D$63))*(($C$64/$D$64)))</f>
        <v>186593.374708863</v>
      </c>
      <c r="K543" s="9" t="n">
        <f aca="false">(($C$64/$D$64))*H543*(1+(($C$63/$D$63)))/(1-(($C$63/$D$63))*(($C$64/$D$64)))</f>
        <v>70190.7703989047</v>
      </c>
      <c r="L543" s="11" t="n">
        <f aca="false">$D$63/(H543+K543)</f>
        <v>26.7962354386986</v>
      </c>
      <c r="M543" s="11" t="n">
        <f aca="false">(1/G543)*(1-$E$63)</f>
        <v>29.8624713346691</v>
      </c>
      <c r="N543" s="14" t="b">
        <f aca="false">IF(C543="cap",L543&lt;=M543,M543&lt;L543)</f>
        <v>1</v>
      </c>
      <c r="O543" s="11" t="n">
        <f aca="false">$D$64/(H543+J543)</f>
        <v>42.7406620977452</v>
      </c>
      <c r="P543" s="11" t="n">
        <f aca="false">(1/G543)*(1-$E$64)</f>
        <v>31.7288757930859</v>
      </c>
      <c r="Q543" s="14" t="b">
        <f aca="false">IF(D543="cap",O543&lt;=P543,P543&lt;O543)</f>
        <v>0</v>
      </c>
      <c r="R543" s="14" t="b">
        <f aca="false">IF(B543=1,I543&gt;=0,I543&lt;=0)</f>
        <v>1</v>
      </c>
      <c r="S543" s="14" t="b">
        <f aca="false">AND(G543&gt;1/$B$56,G543&gt;1/$B$57,G543&lt;1/$B$55)</f>
        <v>1</v>
      </c>
      <c r="T543" s="14" t="b">
        <f aca="false">AND(N543,Q543,R543,S543,G543&gt;0)</f>
        <v>0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</row>
    <row r="545" customFormat="false" ht="15" hidden="false" customHeight="false" outlineLevel="0" collapsed="false">
      <c r="A545" s="6" t="s">
        <v>249</v>
      </c>
      <c r="B545" s="6" t="n">
        <f aca="false">MATCH(TRUE(),T536:T543,0)</f>
        <v>6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</row>
    <row r="546" customFormat="false" ht="15" hidden="false" customHeight="false" outlineLevel="0" collapsed="false">
      <c r="A546" s="6" t="s">
        <v>250</v>
      </c>
      <c r="B546" s="12" t="n">
        <f aca="false">INDEX(G536:G543,$B$545)</f>
        <v>0.0268098234605196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</row>
    <row r="547" customFormat="false" ht="15" hidden="false" customHeight="false" outlineLevel="0" collapsed="false">
      <c r="A547" s="6" t="s">
        <v>251</v>
      </c>
      <c r="B547" s="11" t="n">
        <f aca="false">1/$B$546</f>
        <v>37.2997607191487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</row>
    <row r="548" customFormat="false" ht="15" hidden="false" customHeight="false" outlineLevel="0" collapsed="false">
      <c r="A548" s="6" t="s">
        <v>252</v>
      </c>
      <c r="B548" s="9" t="n">
        <f aca="false">$B$6*$B$546</f>
        <v>804294.703815589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</row>
    <row r="549" customFormat="false" ht="15" hidden="false" customHeight="false" outlineLevel="0" collapsed="false">
      <c r="A549" s="6" t="s">
        <v>253</v>
      </c>
      <c r="B549" s="9" t="n">
        <f aca="false">($B$531+$B$6)*$B$546</f>
        <v>38338047.5485431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</row>
    <row r="550" customFormat="false" ht="15" hidden="false" customHeight="false" outlineLevel="0" collapsed="false">
      <c r="A550" s="6" t="s">
        <v>254</v>
      </c>
      <c r="B550" s="9" t="n">
        <f aca="false">$B$531*$B$546</f>
        <v>37533752.8447275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</row>
    <row r="551" customFormat="false" ht="15" hidden="false" customHeight="false" outlineLevel="0" collapsed="false">
      <c r="A551" s="6" t="s">
        <v>255</v>
      </c>
      <c r="B551" s="9" t="n">
        <f aca="false">MAX(0,$B$532*$B$549-$B$16)</f>
        <v>589279.181310599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</row>
    <row r="552" customFormat="false" ht="15" hidden="false" customHeight="false" outlineLevel="0" collapsed="false">
      <c r="A552" s="6" t="s">
        <v>256</v>
      </c>
      <c r="B552" s="9" t="n">
        <f aca="false">SUM(E571:E576)-$B$15</f>
        <v>-13349512.3316941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</row>
    <row r="553" customFormat="false" ht="15" hidden="false" customHeight="false" outlineLevel="0" collapsed="false">
      <c r="A553" s="6" t="s">
        <v>228</v>
      </c>
      <c r="B553" s="9" t="n">
        <f aca="false">INDEX(J536:J543,$B$545)</f>
        <v>186735.088779739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</row>
    <row r="554" customFormat="false" ht="15" hidden="false" customHeight="false" outlineLevel="0" collapsed="false">
      <c r="A554" s="6" t="s">
        <v>229</v>
      </c>
      <c r="B554" s="9" t="n">
        <f aca="false">INDEX(K536:K543,$B$545)</f>
        <v>94622.9063312457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</row>
    <row r="555" customFormat="false" ht="15" hidden="false" customHeight="false" outlineLevel="0" collapsed="false">
      <c r="A555" s="6" t="s">
        <v>257</v>
      </c>
      <c r="B555" s="6" t="str">
        <f aca="false">IF($B$557&lt;=$B$558,"cap","discount")</f>
        <v>cap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</row>
    <row r="556" customFormat="false" ht="15" hidden="false" customHeight="false" outlineLevel="0" collapsed="false">
      <c r="A556" s="6" t="s">
        <v>258</v>
      </c>
      <c r="B556" s="6" t="str">
        <f aca="false">IF($B$560&lt;=$B$561,"cap","discount")</f>
        <v>discount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</row>
    <row r="557" customFormat="false" ht="15" hidden="false" customHeight="false" outlineLevel="0" collapsed="false">
      <c r="A557" s="6" t="s">
        <v>259</v>
      </c>
      <c r="B557" s="11" t="n">
        <f aca="false">$D$63/($B$550-$B$553-$B$554+$B$554)</f>
        <v>26.7758996591031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</row>
    <row r="558" customFormat="false" ht="15" hidden="false" customHeight="false" outlineLevel="0" collapsed="false">
      <c r="A558" s="6" t="s">
        <v>260</v>
      </c>
      <c r="B558" s="11" t="n">
        <f aca="false">$B$547*(1-$E$63)</f>
        <v>29.8398085753189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</row>
    <row r="559" customFormat="false" ht="15" hidden="false" customHeight="false" outlineLevel="0" collapsed="false">
      <c r="A559" s="6" t="s">
        <v>261</v>
      </c>
      <c r="B559" s="11" t="n">
        <f aca="false">MIN($B$557,$B$558)</f>
        <v>26.7758996591031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</row>
    <row r="560" customFormat="false" ht="15" hidden="false" customHeight="false" outlineLevel="0" collapsed="false">
      <c r="A560" s="6" t="s">
        <v>262</v>
      </c>
      <c r="B560" s="11" t="n">
        <f aca="false">$D$64/($B$550-$B$553-$B$554+$B$553)</f>
        <v>42.7360358702967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</row>
    <row r="561" customFormat="false" ht="15" hidden="false" customHeight="false" outlineLevel="0" collapsed="false">
      <c r="A561" s="6" t="s">
        <v>263</v>
      </c>
      <c r="B561" s="11" t="n">
        <f aca="false">$B$547*(1-$E$64)</f>
        <v>31.7047966112764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</row>
    <row r="562" customFormat="false" ht="15" hidden="false" customHeight="false" outlineLevel="0" collapsed="false">
      <c r="A562" s="6" t="s">
        <v>264</v>
      </c>
      <c r="B562" s="11" t="n">
        <f aca="false">MIN($B$560,$B$561)</f>
        <v>31.7047966112764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</row>
    <row r="563" customFormat="false" ht="15" hidden="false" customHeight="false" outlineLevel="0" collapsed="false">
      <c r="A563" s="6" t="s">
        <v>182</v>
      </c>
      <c r="B563" s="11" t="n">
        <f aca="false">$B$8*$B$547</f>
        <v>31.7047966112764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</row>
    <row r="564" customFormat="false" ht="15" hidden="false" customHeight="false" outlineLevel="0" collapsed="false">
      <c r="A564" s="6" t="s">
        <v>265</v>
      </c>
      <c r="B564" s="9" t="n">
        <f aca="false">$B$7/$B$563</f>
        <v>473114.531656229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</row>
    <row r="565" customFormat="false" ht="15" hidden="false" customHeight="false" outlineLevel="0" collapsed="false">
      <c r="A565" s="6" t="s">
        <v>266</v>
      </c>
      <c r="B565" s="9" t="n">
        <f aca="false">$B$11*$B$546</f>
        <v>536196.469210393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</row>
    <row r="566" customFormat="false" ht="15" hidden="false" customHeight="false" outlineLevel="0" collapsed="false">
      <c r="A566" s="6" t="s">
        <v>267</v>
      </c>
      <c r="B566" s="9" t="n">
        <f aca="false">$B$10*$B$546</f>
        <v>268098.234605196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</row>
    <row r="567" customFormat="false" ht="15" hidden="false" customHeight="false" outlineLevel="0" collapsed="false">
      <c r="A567" s="6" t="s">
        <v>268</v>
      </c>
      <c r="B567" s="8" t="n">
        <f aca="false">$B$566/$B$549</f>
        <v>0.00699300699300699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</row>
    <row r="570" customFormat="false" ht="15" hidden="false" customHeight="false" outlineLevel="0" collapsed="false">
      <c r="A570" s="5" t="s">
        <v>73</v>
      </c>
      <c r="B570" s="5" t="s">
        <v>269</v>
      </c>
      <c r="C570" s="5" t="s">
        <v>270</v>
      </c>
      <c r="D570" s="5" t="s">
        <v>171</v>
      </c>
      <c r="E570" s="5" t="s">
        <v>271</v>
      </c>
      <c r="F570" s="5" t="s">
        <v>272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</row>
    <row r="571" customFormat="false" ht="15" hidden="false" customHeight="false" outlineLevel="0" collapsed="false">
      <c r="A571" s="6" t="str">
        <f aca="false">$A$52</f>
        <v>Seed</v>
      </c>
      <c r="B571" s="14" t="b">
        <f aca="false">$B$547&lt;$B$52</f>
        <v>0</v>
      </c>
      <c r="C571" s="11" t="n">
        <f aca="false">IF(B571,$B$52*($B$15+$B$6/$B$52)/($B$15+$B$6/$B$547),$B$52)</f>
        <v>1</v>
      </c>
      <c r="D571" s="6" t="n">
        <f aca="false">$C$52/C571</f>
        <v>1</v>
      </c>
      <c r="E571" s="9" t="n">
        <f aca="false">$D$52*$B$52/C571</f>
        <v>5000000</v>
      </c>
      <c r="F571" s="7" t="n">
        <f aca="false">$E$52</f>
        <v>5000000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</row>
    <row r="572" customFormat="false" ht="15" hidden="false" customHeight="false" outlineLevel="0" collapsed="false">
      <c r="A572" s="6" t="str">
        <f aca="false">$A$53</f>
        <v>A</v>
      </c>
      <c r="B572" s="14" t="b">
        <f aca="false">$B$547&lt;$B$53</f>
        <v>0</v>
      </c>
      <c r="C572" s="11" t="n">
        <f aca="false">IF(B572,$B$53*($B$15+$B$6/$B$53)/($B$15+$B$6/$B$547),$B$53)</f>
        <v>3</v>
      </c>
      <c r="D572" s="6" t="n">
        <f aca="false">$C$53/C572</f>
        <v>1</v>
      </c>
      <c r="E572" s="9" t="n">
        <f aca="false">$D$53*$B$53/C572</f>
        <v>5000000</v>
      </c>
      <c r="F572" s="7" t="n">
        <f aca="false">$E$53</f>
        <v>15000000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</row>
    <row r="573" customFormat="false" ht="15" hidden="false" customHeight="false" outlineLevel="0" collapsed="false">
      <c r="A573" s="6" t="str">
        <f aca="false">$A$54</f>
        <v>B</v>
      </c>
      <c r="B573" s="14" t="b">
        <f aca="false">$B$547&lt;$B$54</f>
        <v>0</v>
      </c>
      <c r="C573" s="11" t="n">
        <f aca="false">IF(B573,$B$54*($B$15+$B$6/$B$54)/($B$15+$B$6/$B$547),$B$54)</f>
        <v>10</v>
      </c>
      <c r="D573" s="6" t="n">
        <f aca="false">$C$54/C573</f>
        <v>1</v>
      </c>
      <c r="E573" s="9" t="n">
        <f aca="false">$D$54*$B$54/C573</f>
        <v>3000000</v>
      </c>
      <c r="F573" s="7" t="n">
        <f aca="false">$E$54</f>
        <v>30000000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</row>
    <row r="574" customFormat="false" ht="15" hidden="false" customHeight="false" outlineLevel="0" collapsed="false">
      <c r="A574" s="6" t="str">
        <f aca="false">$A$55</f>
        <v>C</v>
      </c>
      <c r="B574" s="14" t="b">
        <f aca="false">$B$547&lt;$B$55</f>
        <v>0</v>
      </c>
      <c r="C574" s="11" t="n">
        <f aca="false">IF(B574,$B$55*($B$15+$B$6/$B$55)/($B$15+$B$6/$B$547),$B$55)</f>
        <v>25</v>
      </c>
      <c r="D574" s="6" t="n">
        <f aca="false">$C$55/C574</f>
        <v>1</v>
      </c>
      <c r="E574" s="9" t="n">
        <f aca="false">$D$55*$B$55/C574</f>
        <v>2400000</v>
      </c>
      <c r="F574" s="7" t="n">
        <f aca="false">$E$55</f>
        <v>60000000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</row>
    <row r="575" customFormat="false" ht="15" hidden="false" customHeight="false" outlineLevel="0" collapsed="false">
      <c r="A575" s="6" t="str">
        <f aca="false">$A$56</f>
        <v>D</v>
      </c>
      <c r="B575" s="14" t="b">
        <f aca="false">$B$547&lt;$B$56</f>
        <v>1</v>
      </c>
      <c r="C575" s="11" t="n">
        <f aca="false">IF(B575,$B$56*($B$15+$B$6/$B$56)/($B$15+$B$6/$B$547),$B$56)</f>
        <v>57.6709052739015</v>
      </c>
      <c r="D575" s="6" t="n">
        <f aca="false">$C$56/C575</f>
        <v>1.04038595744313</v>
      </c>
      <c r="E575" s="9" t="n">
        <f aca="false">$D$56*$B$56/C575</f>
        <v>1733976.54447473</v>
      </c>
      <c r="F575" s="7" t="n">
        <f aca="false">$E$56</f>
        <v>100000000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</row>
    <row r="576" customFormat="false" ht="15" hidden="false" customHeight="false" outlineLevel="0" collapsed="false">
      <c r="A576" s="6" t="str">
        <f aca="false">$A$57</f>
        <v>E</v>
      </c>
      <c r="B576" s="14" t="b">
        <f aca="false">$B$547&lt;$B$57</f>
        <v>1</v>
      </c>
      <c r="C576" s="11" t="n">
        <f aca="false">IF(B576,$B$57*($B$15+$B$6/$B$57)/($B$15+$B$6/$B$547),$B$57)</f>
        <v>48.903442098956</v>
      </c>
      <c r="D576" s="6" t="n">
        <f aca="false">$C$57/C576</f>
        <v>1.00521167611327</v>
      </c>
      <c r="E576" s="9" t="n">
        <f aca="false">$D$57*$B$57/C576</f>
        <v>6134472.12383117</v>
      </c>
      <c r="F576" s="7" t="n">
        <f aca="false">$E$57</f>
        <v>300000000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</row>
    <row r="600" customFormat="false" ht="15" hidden="false" customHeight="false" outlineLevel="0" collapsed="false">
      <c r="A600" s="3" t="s">
        <v>278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</row>
    <row r="601" customFormat="false" ht="15" hidden="false" customHeight="false" outlineLevel="0" collapsed="false">
      <c r="A601" s="6" t="s">
        <v>217</v>
      </c>
      <c r="B601" s="7" t="n">
        <f aca="false">$D$40</f>
        <v>1800000000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</row>
    <row r="602" customFormat="false" ht="15" hidden="false" customHeight="false" outlineLevel="0" collapsed="false">
      <c r="A602" s="6" t="s">
        <v>218</v>
      </c>
      <c r="B602" s="8" t="n">
        <f aca="false">$C$39</f>
        <v>0.13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</row>
    <row r="605" customFormat="false" ht="15" hidden="false" customHeight="false" outlineLevel="0" collapsed="false">
      <c r="A605" s="5" t="s">
        <v>219</v>
      </c>
      <c r="B605" s="5" t="s">
        <v>220</v>
      </c>
      <c r="C605" s="5" t="s">
        <v>221</v>
      </c>
      <c r="D605" s="5" t="s">
        <v>222</v>
      </c>
      <c r="E605" s="5" t="s">
        <v>223</v>
      </c>
      <c r="F605" s="5" t="s">
        <v>224</v>
      </c>
      <c r="G605" s="5" t="s">
        <v>225</v>
      </c>
      <c r="H605" s="5" t="s">
        <v>226</v>
      </c>
      <c r="I605" s="5" t="s">
        <v>227</v>
      </c>
      <c r="J605" s="5" t="s">
        <v>228</v>
      </c>
      <c r="K605" s="5" t="s">
        <v>229</v>
      </c>
      <c r="L605" s="5" t="s">
        <v>230</v>
      </c>
      <c r="M605" s="5" t="s">
        <v>231</v>
      </c>
      <c r="N605" s="5" t="s">
        <v>232</v>
      </c>
      <c r="O605" s="5" t="s">
        <v>233</v>
      </c>
      <c r="P605" s="5" t="s">
        <v>234</v>
      </c>
      <c r="Q605" s="5" t="s">
        <v>235</v>
      </c>
      <c r="R605" s="5" t="s">
        <v>236</v>
      </c>
      <c r="S605" s="5" t="s">
        <v>237</v>
      </c>
      <c r="T605" s="5" t="s">
        <v>238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</row>
    <row r="606" customFormat="false" ht="15" hidden="false" customHeight="false" outlineLevel="0" collapsed="false">
      <c r="A606" s="6" t="s">
        <v>239</v>
      </c>
      <c r="B606" s="6" t="n">
        <v>0</v>
      </c>
      <c r="C606" s="6" t="s">
        <v>240</v>
      </c>
      <c r="D606" s="6" t="s">
        <v>240</v>
      </c>
      <c r="E606" s="9" t="n">
        <f aca="false">$B$15+((-($D$56*$B$6/($B$56*($B$15+$B$6/$B$56)))-($D$57*$B$6/($B$57*($B$15+$B$6/$B$57)))))-B606*$B$16</f>
        <v>36494003.6927678</v>
      </c>
      <c r="F606" s="9" t="n">
        <f aca="false">((($D$56*$B$6/($B$15+$B$6/$B$56))+($D$57*$B$6/($B$15+$B$6/$B$57))))+B606*$B$602*($B$601+$B$6)</f>
        <v>6307836.22231272</v>
      </c>
      <c r="G606" s="12" t="n">
        <f aca="false">E606/($B$601-F606-(($C$63/(1-$E$63)))-(($C$64/(1-$E$64))))</f>
        <v>0.020457280576972</v>
      </c>
      <c r="H606" s="6" t="n">
        <f aca="false">E606+F606*G606</f>
        <v>36623044.8682013</v>
      </c>
      <c r="I606" s="13" t="n">
        <f aca="false">$B$602*($B$601+$B$6)*G606-$B$16</f>
        <v>472120.049261637</v>
      </c>
      <c r="J606" s="9" t="n">
        <f aca="false">$C$63*G606/(1-$E$63)</f>
        <v>127858.003606075</v>
      </c>
      <c r="K606" s="9" t="n">
        <f aca="false">$C$64*G606/(1-$E$64)</f>
        <v>72202.1667422541</v>
      </c>
      <c r="L606" s="11" t="n">
        <f aca="false">$D$63/(H606+K606)</f>
        <v>27.2514857046128</v>
      </c>
      <c r="M606" s="11" t="n">
        <f aca="false">(1/G606)*(1-$E$63)</f>
        <v>39.1058819861194</v>
      </c>
      <c r="N606" s="14" t="b">
        <f aca="false">IF(C606="cap",L606&lt;=M606,M606&lt;L606)</f>
        <v>0</v>
      </c>
      <c r="O606" s="11" t="n">
        <f aca="false">$D$64/(H606+J606)</f>
        <v>43.536345367651</v>
      </c>
      <c r="P606" s="11" t="n">
        <f aca="false">(1/G606)*(1-$E$64)</f>
        <v>41.5499996102519</v>
      </c>
      <c r="Q606" s="14" t="b">
        <f aca="false">IF(D606="cap",O606&lt;=P606,P606&lt;O606)</f>
        <v>1</v>
      </c>
      <c r="R606" s="14" t="b">
        <f aca="false">IF(B606=1,I606&gt;=0,I606&lt;=0)</f>
        <v>0</v>
      </c>
      <c r="S606" s="14" t="b">
        <f aca="false">AND(G606&gt;1/$B$56,G606&gt;1/$B$57,G606&lt;1/$B$55)</f>
        <v>1</v>
      </c>
      <c r="T606" s="14" t="b">
        <f aca="false">AND(N606,Q606,R606,S606,G606&gt;0)</f>
        <v>0</v>
      </c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</row>
    <row r="607" customFormat="false" ht="15" hidden="false" customHeight="false" outlineLevel="0" collapsed="false">
      <c r="A607" s="6" t="s">
        <v>241</v>
      </c>
      <c r="B607" s="6" t="n">
        <v>0</v>
      </c>
      <c r="C607" s="6" t="s">
        <v>242</v>
      </c>
      <c r="D607" s="6" t="s">
        <v>240</v>
      </c>
      <c r="E607" s="9" t="n">
        <f aca="false">$B$15+((-($D$56*$B$6/($B$56*($B$15+$B$6/$B$56)))-($D$57*$B$6/($B$57*($B$15+$B$6/$B$57)))))-B607*$B$16</f>
        <v>36494003.6927678</v>
      </c>
      <c r="F607" s="9" t="n">
        <f aca="false">((($D$56*$B$6/($B$15+$B$6/$B$56))+($D$57*$B$6/($B$15+$B$6/$B$57))))+B607*$B$602*($B$601+$B$6)</f>
        <v>6307836.22231272</v>
      </c>
      <c r="G607" s="12" t="n">
        <f aca="false">E607*(1+(($C$63/$D$63)))/($B$601-(F607+(($C$64/(1-$E$64))))*(1+(($C$63/$D$63))))</f>
        <v>0.0204883502435183</v>
      </c>
      <c r="H607" s="6" t="n">
        <f aca="false">E607+F607*G607</f>
        <v>36623240.8505693</v>
      </c>
      <c r="I607" s="13" t="n">
        <f aca="false">$B$602*($B$601+$B$6)*G607-$B$16</f>
        <v>479511.522933011</v>
      </c>
      <c r="J607" s="9" t="n">
        <f aca="false">($C$63/$D$63)*(H607+K607)</f>
        <v>183477.763374791</v>
      </c>
      <c r="K607" s="9" t="n">
        <f aca="false">$C$64*G607/(1-$E$64)</f>
        <v>72311.8243888882</v>
      </c>
      <c r="L607" s="11" t="n">
        <f aca="false">$D$63/(H607+K607)</f>
        <v>27.2512587249414</v>
      </c>
      <c r="M607" s="11" t="n">
        <f aca="false">(1/G607)*(1-$E$63)</f>
        <v>39.0465796655876</v>
      </c>
      <c r="N607" s="14" t="b">
        <f aca="false">IF(C607="cap",L607&lt;=M607,M607&lt;L607)</f>
        <v>1</v>
      </c>
      <c r="O607" s="11" t="n">
        <f aca="false">$D$64/(H607+J607)</f>
        <v>43.470324447609</v>
      </c>
      <c r="P607" s="11" t="n">
        <f aca="false">(1/G607)*(1-$E$64)</f>
        <v>41.4869908946869</v>
      </c>
      <c r="Q607" s="14" t="b">
        <f aca="false">IF(D607="cap",O607&lt;=P607,P607&lt;O607)</f>
        <v>1</v>
      </c>
      <c r="R607" s="14" t="b">
        <f aca="false">IF(B607=1,I607&gt;=0,I607&lt;=0)</f>
        <v>0</v>
      </c>
      <c r="S607" s="14" t="b">
        <f aca="false">AND(G607&gt;1/$B$56,G607&gt;1/$B$57,G607&lt;1/$B$55)</f>
        <v>1</v>
      </c>
      <c r="T607" s="14" t="b">
        <f aca="false">AND(N607,Q607,R607,S607,G607&gt;0)</f>
        <v>0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</row>
    <row r="608" customFormat="false" ht="15" hidden="false" customHeight="false" outlineLevel="0" collapsed="false">
      <c r="A608" s="6" t="s">
        <v>243</v>
      </c>
      <c r="B608" s="6" t="n">
        <v>0</v>
      </c>
      <c r="C608" s="6" t="s">
        <v>240</v>
      </c>
      <c r="D608" s="6" t="s">
        <v>242</v>
      </c>
      <c r="E608" s="9" t="n">
        <f aca="false">$B$15+((-($D$56*$B$6/($B$56*($B$15+$B$6/$B$56)))-($D$57*$B$6/($B$57*($B$15+$B$6/$B$57)))))-B608*$B$16</f>
        <v>36494003.6927678</v>
      </c>
      <c r="F608" s="9" t="n">
        <f aca="false">((($D$56*$B$6/($B$15+$B$6/$B$56))+($D$57*$B$6/($B$15+$B$6/$B$57))))+B608*$B$602*($B$601+$B$6)</f>
        <v>6307836.22231272</v>
      </c>
      <c r="G608" s="12" t="n">
        <f aca="false">E608*(1+(($C$64/$D$64)))/($B$601-(F608+(($C$63/(1-$E$63))))*(1+(($C$64/$D$64))))</f>
        <v>0.0204554375706249</v>
      </c>
      <c r="H608" s="6" t="n">
        <f aca="false">E608+F608*G608</f>
        <v>36623033.2428191</v>
      </c>
      <c r="I608" s="13" t="n">
        <f aca="false">$B$602*($B$601+$B$6)*G608-$B$16</f>
        <v>471681.59805166</v>
      </c>
      <c r="J608" s="9" t="n">
        <f aca="false">$C$63*G608/(1-$E$63)</f>
        <v>127846.484816406</v>
      </c>
      <c r="K608" s="9" t="n">
        <f aca="false">($C$64/$D$64)*(H608+J608)</f>
        <v>68907.8994893165</v>
      </c>
      <c r="L608" s="11" t="n">
        <f aca="false">$D$63/(H608+K608)</f>
        <v>27.2539410254022</v>
      </c>
      <c r="M608" s="11" t="n">
        <f aca="false">(1/G608)*(1-$E$63)</f>
        <v>39.1094053714521</v>
      </c>
      <c r="N608" s="14" t="b">
        <f aca="false">IF(C608="cap",L608&lt;=M608,M608&lt;L608)</f>
        <v>0</v>
      </c>
      <c r="O608" s="11" t="n">
        <f aca="false">$D$64/(H608+J608)</f>
        <v>43.5363727850262</v>
      </c>
      <c r="P608" s="11" t="n">
        <f aca="false">(1/G608)*(1-$E$64)</f>
        <v>41.5537432071679</v>
      </c>
      <c r="Q608" s="14" t="b">
        <f aca="false">IF(D608="cap",O608&lt;=P608,P608&lt;O608)</f>
        <v>0</v>
      </c>
      <c r="R608" s="14" t="b">
        <f aca="false">IF(B608=1,I608&gt;=0,I608&lt;=0)</f>
        <v>0</v>
      </c>
      <c r="S608" s="14" t="b">
        <f aca="false">AND(G608&gt;1/$B$56,G608&gt;1/$B$57,G608&lt;1/$B$55)</f>
        <v>1</v>
      </c>
      <c r="T608" s="14" t="b">
        <f aca="false">AND(N608,Q608,R608,S608,G608&gt;0)</f>
        <v>0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</row>
    <row r="609" customFormat="false" ht="15" hidden="false" customHeight="false" outlineLevel="0" collapsed="false">
      <c r="A609" s="6" t="s">
        <v>244</v>
      </c>
      <c r="B609" s="6" t="n">
        <v>0</v>
      </c>
      <c r="C609" s="6" t="s">
        <v>242</v>
      </c>
      <c r="D609" s="6" t="s">
        <v>242</v>
      </c>
      <c r="E609" s="9" t="n">
        <f aca="false">$B$15+((-($D$56*$B$6/($B$56*($B$15+$B$6/$B$56)))-($D$57*$B$6/($B$57*($B$15+$B$6/$B$57)))))-B609*$B$16</f>
        <v>36494003.6927678</v>
      </c>
      <c r="F609" s="9" t="n">
        <f aca="false">((($D$56*$B$6/($B$15+$B$6/$B$56))+($D$57*$B$6/($B$15+$B$6/$B$57))))+B609*$B$602*($B$601+$B$6)</f>
        <v>6307836.22231272</v>
      </c>
      <c r="G609" s="12" t="n">
        <f aca="false">E609*(1+(((($C$63/$D$63))*(1+(($C$64/$D$64)))+(($C$64/$D$64))*(1+(($C$63/$D$63))))/(1-(($C$63/$D$63))*(($C$64/$D$64)))))/($B$601-F609*(1+(((($C$63/$D$63))*(1+(($C$64/$D$64)))+(($C$64/$D$64))*(1+(($C$63/$D$63))))/(1-(($C$63/$D$63))*(($C$64/$D$64))))))</f>
        <v>0.0204865016350103</v>
      </c>
      <c r="H609" s="6" t="n">
        <f aca="false">E609+F609*G609</f>
        <v>36623229.1898496</v>
      </c>
      <c r="I609" s="13" t="n">
        <f aca="false">$B$602*($B$601+$B$6)*G609-$B$16</f>
        <v>479071.738968954</v>
      </c>
      <c r="J609" s="9" t="n">
        <f aca="false">(($C$63/$D$63))*H609*(1+(($C$64/$D$64)))/(1-(($C$63/$D$63))*(($C$64/$D$64)))</f>
        <v>183461.208671734</v>
      </c>
      <c r="K609" s="9" t="n">
        <f aca="false">(($C$64/$D$64))*H609*(1+(($C$63/$D$63)))/(1-(($C$63/$D$63))*(($C$64/$D$64)))</f>
        <v>69012.5444972275</v>
      </c>
      <c r="L609" s="11" t="n">
        <f aca="false">$D$63/(H609+K609)</f>
        <v>27.2537177542881</v>
      </c>
      <c r="M609" s="11" t="n">
        <f aca="false">(1/G609)*(1-$E$63)</f>
        <v>39.0501030509203</v>
      </c>
      <c r="N609" s="14" t="b">
        <f aca="false">IF(C609="cap",L609&lt;=M609,M609&lt;L609)</f>
        <v>1</v>
      </c>
      <c r="O609" s="11" t="n">
        <f aca="false">$D$64/(H609+J609)</f>
        <v>43.4703577712675</v>
      </c>
      <c r="P609" s="11" t="n">
        <f aca="false">(1/G609)*(1-$E$64)</f>
        <v>41.4907344916028</v>
      </c>
      <c r="Q609" s="14" t="b">
        <f aca="false">IF(D609="cap",O609&lt;=P609,P609&lt;O609)</f>
        <v>0</v>
      </c>
      <c r="R609" s="14" t="b">
        <f aca="false">IF(B609=1,I609&gt;=0,I609&lt;=0)</f>
        <v>0</v>
      </c>
      <c r="S609" s="14" t="b">
        <f aca="false">AND(G609&gt;1/$B$56,G609&gt;1/$B$57,G609&lt;1/$B$55)</f>
        <v>1</v>
      </c>
      <c r="T609" s="14" t="b">
        <f aca="false">AND(N609,Q609,R609,S609,G609&gt;0)</f>
        <v>0</v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</row>
    <row r="610" customFormat="false" ht="15" hidden="false" customHeight="false" outlineLevel="0" collapsed="false">
      <c r="A610" s="6" t="s">
        <v>245</v>
      </c>
      <c r="B610" s="6" t="n">
        <v>1</v>
      </c>
      <c r="C610" s="6" t="s">
        <v>240</v>
      </c>
      <c r="D610" s="6" t="s">
        <v>240</v>
      </c>
      <c r="E610" s="9" t="n">
        <f aca="false">$B$15+((-($D$56*$B$6/($B$56*($B$15+$B$6/$B$56)))-($D$57*$B$6/($B$57*($B$15+$B$6/$B$57)))))-B610*$B$16</f>
        <v>32099336.6927678</v>
      </c>
      <c r="F610" s="9" t="n">
        <f aca="false">((($D$56*$B$6/($B$15+$B$6/$B$56))+($D$57*$B$6/($B$15+$B$6/$B$57))))+B610*$B$602*($B$601+$B$6)</f>
        <v>244207836.222313</v>
      </c>
      <c r="G610" s="12" t="n">
        <f aca="false">E610/($B$601-F610-(($C$63/(1-$E$63)))-(($C$64/(1-$E$64))))</f>
        <v>0.0207626597199622</v>
      </c>
      <c r="H610" s="6" t="n">
        <f aca="false">E610+F610*G610</f>
        <v>37169740.8972</v>
      </c>
      <c r="I610" s="13" t="n">
        <f aca="false">$B$602*($B$601+$B$6)*G610-$B$16</f>
        <v>544769.747379005</v>
      </c>
      <c r="J610" s="9" t="n">
        <f aca="false">$C$63*G610/(1-$E$63)</f>
        <v>129766.623249764</v>
      </c>
      <c r="K610" s="9" t="n">
        <f aca="false">$C$64*G610/(1-$E$64)</f>
        <v>73279.9754822195</v>
      </c>
      <c r="L610" s="11" t="n">
        <f aca="false">$D$63/(H610+K610)</f>
        <v>26.8506683015475</v>
      </c>
      <c r="M610" s="11" t="n">
        <f aca="false">(1/G610)*(1-$E$63)</f>
        <v>38.5307090127207</v>
      </c>
      <c r="N610" s="14" t="b">
        <f aca="false">IF(C610="cap",L610&lt;=M610,M610&lt;L610)</f>
        <v>0</v>
      </c>
      <c r="O610" s="11" t="n">
        <f aca="false">$D$64/(H610+J610)</f>
        <v>42.8960087240505</v>
      </c>
      <c r="P610" s="11" t="n">
        <f aca="false">(1/G610)*(1-$E$64)</f>
        <v>40.9388783260157</v>
      </c>
      <c r="Q610" s="14" t="b">
        <f aca="false">IF(D610="cap",O610&lt;=P610,P610&lt;O610)</f>
        <v>1</v>
      </c>
      <c r="R610" s="14" t="b">
        <f aca="false">IF(B610=1,I610&gt;=0,I610&lt;=0)</f>
        <v>1</v>
      </c>
      <c r="S610" s="14" t="b">
        <f aca="false">AND(G610&gt;1/$B$56,G610&gt;1/$B$57,G610&lt;1/$B$55)</f>
        <v>1</v>
      </c>
      <c r="T610" s="14" t="b">
        <f aca="false">AND(N610,Q610,R610,S610,G610&gt;0)</f>
        <v>0</v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</row>
    <row r="611" customFormat="false" ht="15" hidden="false" customHeight="false" outlineLevel="0" collapsed="false">
      <c r="A611" s="6" t="s">
        <v>246</v>
      </c>
      <c r="B611" s="6" t="n">
        <v>1</v>
      </c>
      <c r="C611" s="6" t="s">
        <v>242</v>
      </c>
      <c r="D611" s="6" t="s">
        <v>240</v>
      </c>
      <c r="E611" s="9" t="n">
        <f aca="false">$B$15+((-($D$56*$B$6/($B$56*($B$15+$B$6/$B$56)))-($D$57*$B$6/($B$57*($B$15+$B$6/$B$57)))))-B611*$B$16</f>
        <v>32099336.6927678</v>
      </c>
      <c r="F611" s="9" t="n">
        <f aca="false">((($D$56*$B$6/($B$15+$B$6/$B$56))+($D$57*$B$6/($B$15+$B$6/$B$57))))+B611*$B$602*($B$601+$B$6)</f>
        <v>244207836.222313</v>
      </c>
      <c r="G611" s="12" t="n">
        <f aca="false">E611*(1+(($C$63/$D$63)))/($B$601-(F611+(($C$64/(1-$E$64))))*(1+(($C$63/$D$63))))</f>
        <v>0.0207990540495921</v>
      </c>
      <c r="H611" s="6" t="n">
        <f aca="false">E611+F611*G611</f>
        <v>37178628.6776896</v>
      </c>
      <c r="I611" s="13" t="n">
        <f aca="false">$B$602*($B$601+$B$6)*G611-$B$16</f>
        <v>553427.958397957</v>
      </c>
      <c r="J611" s="9" t="n">
        <f aca="false">($C$63/$D$63)*(H611+K611)</f>
        <v>186260.185518735</v>
      </c>
      <c r="K611" s="9" t="n">
        <f aca="false">$C$64*G611/(1-$E$64)</f>
        <v>73408.4260573838</v>
      </c>
      <c r="L611" s="11" t="n">
        <f aca="false">$D$63/(H611+K611)</f>
        <v>26.8441695474263</v>
      </c>
      <c r="M611" s="11" t="n">
        <f aca="false">(1/G611)*(1-$E$63)</f>
        <v>38.4632877097451</v>
      </c>
      <c r="N611" s="14" t="b">
        <f aca="false">IF(C611="cap",L611&lt;=M611,M611&lt;L611)</f>
        <v>1</v>
      </c>
      <c r="O611" s="11" t="n">
        <f aca="false">$D$64/(H611+J611)</f>
        <v>42.8209489892382</v>
      </c>
      <c r="P611" s="11" t="n">
        <f aca="false">(1/G611)*(1-$E$64)</f>
        <v>40.8672431916042</v>
      </c>
      <c r="Q611" s="14" t="b">
        <f aca="false">IF(D611="cap",O611&lt;=P611,P611&lt;O611)</f>
        <v>1</v>
      </c>
      <c r="R611" s="14" t="b">
        <f aca="false">IF(B611=1,I611&gt;=0,I611&lt;=0)</f>
        <v>1</v>
      </c>
      <c r="S611" s="14" t="b">
        <f aca="false">AND(G611&gt;1/$B$56,G611&gt;1/$B$57,G611&lt;1/$B$55)</f>
        <v>1</v>
      </c>
      <c r="T611" s="14" t="b">
        <f aca="false">AND(N611,Q611,R611,S611,G611&gt;0)</f>
        <v>1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</row>
    <row r="612" customFormat="false" ht="15" hidden="false" customHeight="false" outlineLevel="0" collapsed="false">
      <c r="A612" s="6" t="s">
        <v>247</v>
      </c>
      <c r="B612" s="6" t="n">
        <v>1</v>
      </c>
      <c r="C612" s="6" t="s">
        <v>240</v>
      </c>
      <c r="D612" s="6" t="s">
        <v>242</v>
      </c>
      <c r="E612" s="9" t="n">
        <f aca="false">$B$15+((-($D$56*$B$6/($B$56*($B$15+$B$6/$B$56)))-($D$57*$B$6/($B$57*($B$15+$B$6/$B$57)))))-B612*$B$16</f>
        <v>32099336.6927678</v>
      </c>
      <c r="F612" s="9" t="n">
        <f aca="false">((($D$56*$B$6/($B$15+$B$6/$B$56))+($D$57*$B$6/($B$15+$B$6/$B$57))))+B612*$B$602*($B$601+$B$6)</f>
        <v>244207836.222313</v>
      </c>
      <c r="G612" s="12" t="n">
        <f aca="false">E612*(1+(($C$64/$D$64)))/($B$601-(F612+(($C$63/(1-$E$63))))*(1+(($C$64/$D$64))))</f>
        <v>0.0207605013969903</v>
      </c>
      <c r="H612" s="6" t="n">
        <f aca="false">E612+F612*G612</f>
        <v>37169213.8178171</v>
      </c>
      <c r="I612" s="13" t="n">
        <f aca="false">$B$602*($B$601+$B$6)*G612-$B$16</f>
        <v>544256.282343982</v>
      </c>
      <c r="J612" s="9" t="n">
        <f aca="false">$C$63*G612/(1-$E$63)</f>
        <v>129753.133731189</v>
      </c>
      <c r="K612" s="9" t="n">
        <f aca="false">($C$64/$D$64)*(H612+J612)</f>
        <v>69935.5630341531</v>
      </c>
      <c r="L612" s="11" t="n">
        <f aca="false">$D$63/(H612+K612)</f>
        <v>26.8534597762378</v>
      </c>
      <c r="M612" s="11" t="n">
        <f aca="false">(1/G612)*(1-$E$63)</f>
        <v>38.5347147789012</v>
      </c>
      <c r="N612" s="14" t="b">
        <f aca="false">IF(C612="cap",L612&lt;=M612,M612&lt;L612)</f>
        <v>0</v>
      </c>
      <c r="O612" s="11" t="n">
        <f aca="false">$D$64/(H612+J612)</f>
        <v>42.8966304101241</v>
      </c>
      <c r="P612" s="11" t="n">
        <f aca="false">(1/G612)*(1-$E$64)</f>
        <v>40.9431344525826</v>
      </c>
      <c r="Q612" s="14" t="b">
        <f aca="false">IF(D612="cap",O612&lt;=P612,P612&lt;O612)</f>
        <v>0</v>
      </c>
      <c r="R612" s="14" t="b">
        <f aca="false">IF(B612=1,I612&gt;=0,I612&lt;=0)</f>
        <v>1</v>
      </c>
      <c r="S612" s="14" t="b">
        <f aca="false">AND(G612&gt;1/$B$56,G612&gt;1/$B$57,G612&lt;1/$B$55)</f>
        <v>1</v>
      </c>
      <c r="T612" s="14" t="b">
        <f aca="false">AND(N612,Q612,R612,S612,G612&gt;0)</f>
        <v>0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</row>
    <row r="613" customFormat="false" ht="15" hidden="false" customHeight="false" outlineLevel="0" collapsed="false">
      <c r="A613" s="6" t="s">
        <v>248</v>
      </c>
      <c r="B613" s="6" t="n">
        <v>1</v>
      </c>
      <c r="C613" s="6" t="s">
        <v>242</v>
      </c>
      <c r="D613" s="6" t="s">
        <v>242</v>
      </c>
      <c r="E613" s="9" t="n">
        <f aca="false">$B$15+((-($D$56*$B$6/($B$56*($B$15+$B$6/$B$56)))-($D$57*$B$6/($B$57*($B$15+$B$6/$B$57)))))-B613*$B$16</f>
        <v>32099336.6927678</v>
      </c>
      <c r="F613" s="9" t="n">
        <f aca="false">((($D$56*$B$6/($B$15+$B$6/$B$56))+($D$57*$B$6/($B$15+$B$6/$B$57))))+B613*$B$602*($B$601+$B$6)</f>
        <v>244207836.222313</v>
      </c>
      <c r="G613" s="12" t="n">
        <f aca="false">E613*(1+(((($C$63/$D$63))*(1+(($C$64/$D$64)))+(($C$64/$D$64))*(1+(($C$63/$D$63))))/(1-(($C$63/$D$63))*(($C$64/$D$64)))))/($B$601-F613*(1+(((($C$63/$D$63))*(1+(($C$64/$D$64)))+(($C$64/$D$64))*(1+(($C$63/$D$63))))/(1-(($C$63/$D$63))*(($C$64/$D$64))))))</f>
        <v>0.0207968881538461</v>
      </c>
      <c r="H613" s="6" t="n">
        <f aca="false">E613+F613*G613</f>
        <v>37178099.748976</v>
      </c>
      <c r="I613" s="13" t="n">
        <f aca="false">$B$602*($B$601+$B$6)*G613-$B$16</f>
        <v>552912.691799987</v>
      </c>
      <c r="J613" s="9" t="n">
        <f aca="false">(($C$63/$D$63))*H613*(1+(($C$64/$D$64)))/(1-(($C$63/$D$63))*(($C$64/$D$64)))</f>
        <v>186240.789437428</v>
      </c>
      <c r="K613" s="9" t="n">
        <f aca="false">(($C$64/$D$64))*H613*(1+(($C$63/$D$63)))/(1-(($C$63/$D$63))*(($C$64/$D$64)))</f>
        <v>70058.1385095252</v>
      </c>
      <c r="L613" s="11" t="n">
        <f aca="false">$D$63/(H613+K613)</f>
        <v>26.8469652384065</v>
      </c>
      <c r="M613" s="11" t="n">
        <f aca="false">(1/G613)*(1-$E$63)</f>
        <v>38.4672934759257</v>
      </c>
      <c r="N613" s="14" t="b">
        <f aca="false">IF(C613="cap",L613&lt;=M613,M613&lt;L613)</f>
        <v>1</v>
      </c>
      <c r="O613" s="11" t="n">
        <f aca="false">$D$64/(H613+J613)</f>
        <v>42.8215773902145</v>
      </c>
      <c r="P613" s="11" t="n">
        <f aca="false">(1/G613)*(1-$E$64)</f>
        <v>40.871499318171</v>
      </c>
      <c r="Q613" s="14" t="b">
        <f aca="false">IF(D613="cap",O613&lt;=P613,P613&lt;O613)</f>
        <v>0</v>
      </c>
      <c r="R613" s="14" t="b">
        <f aca="false">IF(B613=1,I613&gt;=0,I613&lt;=0)</f>
        <v>1</v>
      </c>
      <c r="S613" s="14" t="b">
        <f aca="false">AND(G613&gt;1/$B$56,G613&gt;1/$B$57,G613&lt;1/$B$55)</f>
        <v>1</v>
      </c>
      <c r="T613" s="14" t="b">
        <f aca="false">AND(N613,Q613,R613,S613,G613&gt;0)</f>
        <v>0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</row>
    <row r="615" customFormat="false" ht="15" hidden="false" customHeight="false" outlineLevel="0" collapsed="false">
      <c r="A615" s="6" t="s">
        <v>249</v>
      </c>
      <c r="B615" s="6" t="n">
        <f aca="false">MATCH(TRUE(),T606:T613,0)</f>
        <v>6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</row>
    <row r="616" customFormat="false" ht="15" hidden="false" customHeight="false" outlineLevel="0" collapsed="false">
      <c r="A616" s="6" t="s">
        <v>250</v>
      </c>
      <c r="B616" s="12" t="n">
        <f aca="false">INDEX(G606:G613,$B$615)</f>
        <v>0.0207990540495921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</row>
    <row r="617" customFormat="false" ht="15" hidden="false" customHeight="false" outlineLevel="0" collapsed="false">
      <c r="A617" s="6" t="s">
        <v>251</v>
      </c>
      <c r="B617" s="11" t="n">
        <f aca="false">1/$B$616</f>
        <v>48.0791096371814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</row>
    <row r="618" customFormat="false" ht="15" hidden="false" customHeight="false" outlineLevel="0" collapsed="false">
      <c r="A618" s="6" t="s">
        <v>252</v>
      </c>
      <c r="B618" s="9" t="n">
        <f aca="false">$B$6*$B$616</f>
        <v>623971.621487763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</row>
    <row r="619" customFormat="false" ht="15" hidden="false" customHeight="false" outlineLevel="0" collapsed="false">
      <c r="A619" s="6" t="s">
        <v>253</v>
      </c>
      <c r="B619" s="9" t="n">
        <f aca="false">($B$601+$B$6)*$B$616</f>
        <v>38062268.9107535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</row>
    <row r="620" customFormat="false" ht="15" hidden="false" customHeight="false" outlineLevel="0" collapsed="false">
      <c r="A620" s="6" t="s">
        <v>254</v>
      </c>
      <c r="B620" s="9" t="n">
        <f aca="false">$B$601*$B$616</f>
        <v>37438297.2892658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</row>
    <row r="621" customFormat="false" ht="15" hidden="false" customHeight="false" outlineLevel="0" collapsed="false">
      <c r="A621" s="6" t="s">
        <v>255</v>
      </c>
      <c r="B621" s="9" t="n">
        <f aca="false">MAX(0,$B$602*$B$619-$B$16)</f>
        <v>553427.958397958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</row>
    <row r="622" customFormat="false" ht="15" hidden="false" customHeight="false" outlineLevel="0" collapsed="false">
      <c r="A622" s="6" t="s">
        <v>256</v>
      </c>
      <c r="B622" s="9" t="n">
        <f aca="false">SUM(E641:E646)-$B$15</f>
        <v>-13387427.2807083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</row>
    <row r="623" customFormat="false" ht="15" hidden="false" customHeight="false" outlineLevel="0" collapsed="false">
      <c r="A623" s="6" t="s">
        <v>228</v>
      </c>
      <c r="B623" s="9" t="n">
        <f aca="false">INDEX(J606:J613,$B$615)</f>
        <v>186260.185518735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</row>
    <row r="624" customFormat="false" ht="15" hidden="false" customHeight="false" outlineLevel="0" collapsed="false">
      <c r="A624" s="6" t="s">
        <v>229</v>
      </c>
      <c r="B624" s="9" t="n">
        <f aca="false">INDEX(K606:K613,$B$615)</f>
        <v>73408.4260573838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</row>
    <row r="625" customFormat="false" ht="15" hidden="false" customHeight="false" outlineLevel="0" collapsed="false">
      <c r="A625" s="6" t="s">
        <v>257</v>
      </c>
      <c r="B625" s="6" t="str">
        <f aca="false">IF($B$627&lt;=$B$628,"cap","discount")</f>
        <v>cap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</row>
    <row r="626" customFormat="false" ht="15" hidden="false" customHeight="false" outlineLevel="0" collapsed="false">
      <c r="A626" s="6" t="s">
        <v>258</v>
      </c>
      <c r="B626" s="6" t="str">
        <f aca="false">IF($B$630&lt;=$B$631,"cap","discount")</f>
        <v>discount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</row>
    <row r="627" customFormat="false" ht="15" hidden="false" customHeight="false" outlineLevel="0" collapsed="false">
      <c r="A627" s="6" t="s">
        <v>259</v>
      </c>
      <c r="B627" s="11" t="n">
        <f aca="false">$D$63/($B$620-$B$623-$B$624+$B$624)</f>
        <v>26.8441695474263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</row>
    <row r="628" customFormat="false" ht="15" hidden="false" customHeight="false" outlineLevel="0" collapsed="false">
      <c r="A628" s="6" t="s">
        <v>260</v>
      </c>
      <c r="B628" s="11" t="n">
        <f aca="false">$B$617*(1-$E$63)</f>
        <v>38.4632877097451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</row>
    <row r="629" customFormat="false" ht="15" hidden="false" customHeight="false" outlineLevel="0" collapsed="false">
      <c r="A629" s="6" t="s">
        <v>261</v>
      </c>
      <c r="B629" s="11" t="n">
        <f aca="false">MIN($B$627,$B$628)</f>
        <v>26.8441695474263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</row>
    <row r="630" customFormat="false" ht="15" hidden="false" customHeight="false" outlineLevel="0" collapsed="false">
      <c r="A630" s="6" t="s">
        <v>262</v>
      </c>
      <c r="B630" s="11" t="n">
        <f aca="false">$D$64/($B$620-$B$623-$B$624+$B$623)</f>
        <v>42.8209489892382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</row>
    <row r="631" customFormat="false" ht="15" hidden="false" customHeight="false" outlineLevel="0" collapsed="false">
      <c r="A631" s="6" t="s">
        <v>263</v>
      </c>
      <c r="B631" s="11" t="n">
        <f aca="false">$B$617*(1-$E$64)</f>
        <v>40.8672431916042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</row>
    <row r="632" customFormat="false" ht="15" hidden="false" customHeight="false" outlineLevel="0" collapsed="false">
      <c r="A632" s="6" t="s">
        <v>264</v>
      </c>
      <c r="B632" s="11" t="n">
        <f aca="false">MIN($B$630,$B$631)</f>
        <v>40.8672431916042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</row>
    <row r="633" customFormat="false" ht="15" hidden="false" customHeight="false" outlineLevel="0" collapsed="false">
      <c r="A633" s="6" t="s">
        <v>182</v>
      </c>
      <c r="B633" s="11" t="n">
        <f aca="false">$B$8*$B$617</f>
        <v>40.8672431916042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</row>
    <row r="634" customFormat="false" ht="15" hidden="false" customHeight="false" outlineLevel="0" collapsed="false">
      <c r="A634" s="6" t="s">
        <v>265</v>
      </c>
      <c r="B634" s="9" t="n">
        <f aca="false">$B$7/$B$633</f>
        <v>367042.130286919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</row>
    <row r="635" customFormat="false" ht="15" hidden="false" customHeight="false" outlineLevel="0" collapsed="false">
      <c r="A635" s="6" t="s">
        <v>266</v>
      </c>
      <c r="B635" s="9" t="n">
        <f aca="false">$B$11*$B$616</f>
        <v>415981.080991842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</row>
    <row r="636" customFormat="false" ht="15" hidden="false" customHeight="false" outlineLevel="0" collapsed="false">
      <c r="A636" s="6" t="s">
        <v>267</v>
      </c>
      <c r="B636" s="9" t="n">
        <f aca="false">$B$10*$B$616</f>
        <v>207990.540495921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</row>
    <row r="637" customFormat="false" ht="15" hidden="false" customHeight="false" outlineLevel="0" collapsed="false">
      <c r="A637" s="6" t="s">
        <v>268</v>
      </c>
      <c r="B637" s="8" t="n">
        <f aca="false">$B$636/$B$619</f>
        <v>0.00546448087431694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</row>
    <row r="640" customFormat="false" ht="15" hidden="false" customHeight="false" outlineLevel="0" collapsed="false">
      <c r="A640" s="5" t="s">
        <v>73</v>
      </c>
      <c r="B640" s="5" t="s">
        <v>269</v>
      </c>
      <c r="C640" s="5" t="s">
        <v>270</v>
      </c>
      <c r="D640" s="5" t="s">
        <v>171</v>
      </c>
      <c r="E640" s="5" t="s">
        <v>271</v>
      </c>
      <c r="F640" s="5" t="s">
        <v>272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</row>
    <row r="641" customFormat="false" ht="15" hidden="false" customHeight="false" outlineLevel="0" collapsed="false">
      <c r="A641" s="6" t="str">
        <f aca="false">$A$52</f>
        <v>Seed</v>
      </c>
      <c r="B641" s="14" t="b">
        <f aca="false">$B$617&lt;$B$52</f>
        <v>0</v>
      </c>
      <c r="C641" s="11" t="n">
        <f aca="false">IF(B641,$B$52*($B$15+$B$6/$B$52)/($B$15+$B$6/$B$617),$B$52)</f>
        <v>1</v>
      </c>
      <c r="D641" s="6" t="n">
        <f aca="false">$C$52/C641</f>
        <v>1</v>
      </c>
      <c r="E641" s="9" t="n">
        <f aca="false">$D$52*$B$52/C641</f>
        <v>5000000</v>
      </c>
      <c r="F641" s="7" t="n">
        <f aca="false">$E$52</f>
        <v>5000000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</row>
    <row r="642" customFormat="false" ht="15" hidden="false" customHeight="false" outlineLevel="0" collapsed="false">
      <c r="A642" s="6" t="str">
        <f aca="false">$A$53</f>
        <v>A</v>
      </c>
      <c r="B642" s="14" t="b">
        <f aca="false">$B$617&lt;$B$53</f>
        <v>0</v>
      </c>
      <c r="C642" s="11" t="n">
        <f aca="false">IF(B642,$B$53*($B$15+$B$6/$B$53)/($B$15+$B$6/$B$617),$B$53)</f>
        <v>3</v>
      </c>
      <c r="D642" s="6" t="n">
        <f aca="false">$C$53/C642</f>
        <v>1</v>
      </c>
      <c r="E642" s="9" t="n">
        <f aca="false">$D$53*$B$53/C642</f>
        <v>5000000</v>
      </c>
      <c r="F642" s="7" t="n">
        <f aca="false">$E$53</f>
        <v>15000000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</row>
    <row r="643" customFormat="false" ht="15" hidden="false" customHeight="false" outlineLevel="0" collapsed="false">
      <c r="A643" s="6" t="str">
        <f aca="false">$A$54</f>
        <v>B</v>
      </c>
      <c r="B643" s="14" t="b">
        <f aca="false">$B$617&lt;$B$54</f>
        <v>0</v>
      </c>
      <c r="C643" s="11" t="n">
        <f aca="false">IF(B643,$B$54*($B$15+$B$6/$B$54)/($B$15+$B$6/$B$617),$B$54)</f>
        <v>10</v>
      </c>
      <c r="D643" s="6" t="n">
        <f aca="false">$C$54/C643</f>
        <v>1</v>
      </c>
      <c r="E643" s="9" t="n">
        <f aca="false">$D$54*$B$54/C643</f>
        <v>3000000</v>
      </c>
      <c r="F643" s="7" t="n">
        <f aca="false">$E$54</f>
        <v>30000000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</row>
    <row r="644" customFormat="false" ht="15" hidden="false" customHeight="false" outlineLevel="0" collapsed="false">
      <c r="A644" s="6" t="str">
        <f aca="false">$A$55</f>
        <v>C</v>
      </c>
      <c r="B644" s="14" t="b">
        <f aca="false">$B$617&lt;$B$55</f>
        <v>0</v>
      </c>
      <c r="C644" s="11" t="n">
        <f aca="false">IF(B644,$B$55*($B$15+$B$6/$B$55)/($B$15+$B$6/$B$617),$B$55)</f>
        <v>25</v>
      </c>
      <c r="D644" s="6" t="n">
        <f aca="false">$C$55/C644</f>
        <v>1</v>
      </c>
      <c r="E644" s="9" t="n">
        <f aca="false">$D$55*$B$55/C644</f>
        <v>2400000</v>
      </c>
      <c r="F644" s="7" t="n">
        <f aca="false">$E$55</f>
        <v>60000000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</row>
    <row r="645" customFormat="false" ht="15" hidden="false" customHeight="false" outlineLevel="0" collapsed="false">
      <c r="A645" s="6" t="str">
        <f aca="false">$A$56</f>
        <v>D</v>
      </c>
      <c r="B645" s="14" t="b">
        <f aca="false">$B$617&lt;$B$56</f>
        <v>1</v>
      </c>
      <c r="C645" s="11" t="n">
        <f aca="false">IF(B645,$B$56*($B$15+$B$6/$B$56)/($B$15+$B$6/$B$617),$B$56)</f>
        <v>57.9501441497493</v>
      </c>
      <c r="D645" s="6" t="n">
        <f aca="false">$C$56/C645</f>
        <v>1.03537274808072</v>
      </c>
      <c r="E645" s="9" t="n">
        <f aca="false">$D$56*$B$56/C645</f>
        <v>1725621.1957844</v>
      </c>
      <c r="F645" s="7" t="n">
        <f aca="false">$E$56</f>
        <v>100000000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</row>
    <row r="646" customFormat="false" ht="15" hidden="false" customHeight="false" outlineLevel="0" collapsed="false">
      <c r="A646" s="6" t="str">
        <f aca="false">$A$57</f>
        <v>E</v>
      </c>
      <c r="B646" s="14" t="b">
        <f aca="false">$B$617&lt;$B$57</f>
        <v>1</v>
      </c>
      <c r="C646" s="11" t="n">
        <f aca="false">IF(B646,$B$57*($B$15+$B$6/$B$57)/($B$15+$B$6/$B$617),$B$57)</f>
        <v>49.140229472623</v>
      </c>
      <c r="D646" s="6" t="n">
        <f aca="false">$C$57/C646</f>
        <v>1.0003679577318</v>
      </c>
      <c r="E646" s="9" t="n">
        <f aca="false">$D$57*$B$57/C646</f>
        <v>6104912.52350727</v>
      </c>
      <c r="F646" s="7" t="n">
        <f aca="false">$E$57</f>
        <v>300000000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</row>
    <row r="670" customFormat="false" ht="15" hidden="false" customHeight="false" outlineLevel="0" collapsed="false">
      <c r="A670" s="3" t="s">
        <v>279</v>
      </c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</row>
    <row r="671" customFormat="false" ht="15" hidden="false" customHeight="false" outlineLevel="0" collapsed="false">
      <c r="A671" s="6" t="s">
        <v>217</v>
      </c>
      <c r="B671" s="7" t="n">
        <f aca="false">$B$40</f>
        <v>1200000000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</row>
    <row r="672" customFormat="false" ht="15" hidden="false" customHeight="false" outlineLevel="0" collapsed="false">
      <c r="A672" s="6" t="s">
        <v>218</v>
      </c>
      <c r="B672" s="8" t="n">
        <f aca="false">$D$39</f>
        <v>0.15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</row>
    <row r="675" customFormat="false" ht="15" hidden="false" customHeight="false" outlineLevel="0" collapsed="false">
      <c r="A675" s="5" t="s">
        <v>219</v>
      </c>
      <c r="B675" s="5" t="s">
        <v>220</v>
      </c>
      <c r="C675" s="5" t="s">
        <v>221</v>
      </c>
      <c r="D675" s="5" t="s">
        <v>222</v>
      </c>
      <c r="E675" s="5" t="s">
        <v>223</v>
      </c>
      <c r="F675" s="5" t="s">
        <v>224</v>
      </c>
      <c r="G675" s="5" t="s">
        <v>225</v>
      </c>
      <c r="H675" s="5" t="s">
        <v>226</v>
      </c>
      <c r="I675" s="5" t="s">
        <v>227</v>
      </c>
      <c r="J675" s="5" t="s">
        <v>228</v>
      </c>
      <c r="K675" s="5" t="s">
        <v>229</v>
      </c>
      <c r="L675" s="5" t="s">
        <v>230</v>
      </c>
      <c r="M675" s="5" t="s">
        <v>231</v>
      </c>
      <c r="N675" s="5" t="s">
        <v>232</v>
      </c>
      <c r="O675" s="5" t="s">
        <v>233</v>
      </c>
      <c r="P675" s="5" t="s">
        <v>234</v>
      </c>
      <c r="Q675" s="5" t="s">
        <v>235</v>
      </c>
      <c r="R675" s="5" t="s">
        <v>236</v>
      </c>
      <c r="S675" s="5" t="s">
        <v>237</v>
      </c>
      <c r="T675" s="5" t="s">
        <v>238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</row>
    <row r="676" customFormat="false" ht="15" hidden="false" customHeight="false" outlineLevel="0" collapsed="false">
      <c r="A676" s="6" t="s">
        <v>239</v>
      </c>
      <c r="B676" s="6" t="n">
        <v>0</v>
      </c>
      <c r="C676" s="6" t="s">
        <v>240</v>
      </c>
      <c r="D676" s="6" t="s">
        <v>240</v>
      </c>
      <c r="E676" s="9" t="n">
        <f aca="false">$B$15+((-($D$56*$B$6/($B$56*($B$15+$B$6/$B$56)))-($D$57*$B$6/($B$57*($B$15+$B$6/$B$57)))))-B676*$B$16</f>
        <v>36494003.6927678</v>
      </c>
      <c r="F676" s="9" t="n">
        <f aca="false">((($D$56*$B$6/($B$15+$B$6/$B$56))+($D$57*$B$6/($B$15+$B$6/$B$57))))+B676*$B$672*($B$671+$B$6)</f>
        <v>6307836.22231272</v>
      </c>
      <c r="G676" s="12" t="n">
        <f aca="false">E676/($B$671-F676-(($C$63/(1-$E$63)))-(($C$64/(1-$E$64))))</f>
        <v>0.0308249097162927</v>
      </c>
      <c r="H676" s="6" t="n">
        <f aca="false">E676+F676*G676</f>
        <v>36688442.1748258</v>
      </c>
      <c r="I676" s="13" t="n">
        <f aca="false">$B$672*($B$671+$B$6)*G676-$B$16</f>
        <v>1292528.84265601</v>
      </c>
      <c r="J676" s="9" t="n">
        <f aca="false">$C$63*G676/(1-$E$63)</f>
        <v>192655.68572683</v>
      </c>
      <c r="K676" s="9" t="n">
        <f aca="false">$C$64*G676/(1-$E$64)</f>
        <v>108793.79899868</v>
      </c>
      <c r="L676" s="11" t="n">
        <f aca="false">$D$63/(H676+K676)</f>
        <v>27.1759542132824</v>
      </c>
      <c r="M676" s="11" t="n">
        <f aca="false">(1/G676)*(1-$E$63)</f>
        <v>25.9530362736847</v>
      </c>
      <c r="N676" s="14" t="b">
        <f aca="false">IF(C676="cap",L676&lt;=M676,M676&lt;L676)</f>
        <v>1</v>
      </c>
      <c r="O676" s="11" t="n">
        <f aca="false">$D$64/(H676+J676)</f>
        <v>43.3826565046843</v>
      </c>
      <c r="P676" s="11" t="n">
        <f aca="false">(1/G676)*(1-$E$64)</f>
        <v>27.57510104079</v>
      </c>
      <c r="Q676" s="14" t="b">
        <f aca="false">IF(D676="cap",O676&lt;=P676,P676&lt;O676)</f>
        <v>1</v>
      </c>
      <c r="R676" s="14" t="b">
        <f aca="false">IF(B676=1,I676&gt;=0,I676&lt;=0)</f>
        <v>0</v>
      </c>
      <c r="S676" s="14" t="b">
        <f aca="false">AND(G676&gt;1/$B$56,G676&gt;1/$B$57,G676&lt;1/$B$55)</f>
        <v>1</v>
      </c>
      <c r="T676" s="14" t="b">
        <f aca="false">AND(N676,Q676,R676,S676,G676&gt;0)</f>
        <v>0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</row>
    <row r="677" customFormat="false" ht="15" hidden="false" customHeight="false" outlineLevel="0" collapsed="false">
      <c r="A677" s="6" t="s">
        <v>241</v>
      </c>
      <c r="B677" s="6" t="n">
        <v>0</v>
      </c>
      <c r="C677" s="6" t="s">
        <v>242</v>
      </c>
      <c r="D677" s="6" t="s">
        <v>240</v>
      </c>
      <c r="E677" s="9" t="n">
        <f aca="false">$B$15+((-($D$56*$B$6/($B$56*($B$15+$B$6/$B$56)))-($D$57*$B$6/($B$57*($B$15+$B$6/$B$57)))))-B677*$B$16</f>
        <v>36494003.6927678</v>
      </c>
      <c r="F677" s="9" t="n">
        <f aca="false">((($D$56*$B$6/($B$15+$B$6/$B$56))+($D$57*$B$6/($B$15+$B$6/$B$57))))+B677*$B$672*($B$671+$B$6)</f>
        <v>6307836.22231272</v>
      </c>
      <c r="G677" s="12" t="n">
        <f aca="false">E677*(1+(($C$63/$D$63)))/($B$671-(F677+(($C$64/(1-$E$64))))*(1+(($C$63/$D$63))))</f>
        <v>0.0308176251124473</v>
      </c>
      <c r="H677" s="6" t="n">
        <f aca="false">E677+F677*G677</f>
        <v>36688396.2247378</v>
      </c>
      <c r="I677" s="13" t="n">
        <f aca="false">$B$672*($B$671+$B$6)*G677-$B$16</f>
        <v>1291184.83324653</v>
      </c>
      <c r="J677" s="9" t="n">
        <f aca="false">($C$63/$D$63)*(H677+K677)</f>
        <v>183985.82156685</v>
      </c>
      <c r="K677" s="9" t="n">
        <f aca="false">$C$64*G677/(1-$E$64)</f>
        <v>108768.088632167</v>
      </c>
      <c r="L677" s="11" t="n">
        <f aca="false">$D$63/(H677+K677)</f>
        <v>27.1760071369592</v>
      </c>
      <c r="M677" s="11" t="n">
        <f aca="false">(1/G677)*(1-$E$63)</f>
        <v>25.9591709964983</v>
      </c>
      <c r="N677" s="14" t="b">
        <f aca="false">IF(C677="cap",L677&lt;=M677,M677&lt;L677)</f>
        <v>0</v>
      </c>
      <c r="O677" s="11" t="n">
        <f aca="false">$D$64/(H677+J677)</f>
        <v>43.3929112035861</v>
      </c>
      <c r="P677" s="11" t="n">
        <f aca="false">(1/G677)*(1-$E$64)</f>
        <v>27.5816191837794</v>
      </c>
      <c r="Q677" s="14" t="b">
        <f aca="false">IF(D677="cap",O677&lt;=P677,P677&lt;O677)</f>
        <v>1</v>
      </c>
      <c r="R677" s="14" t="b">
        <f aca="false">IF(B677=1,I677&gt;=0,I677&lt;=0)</f>
        <v>0</v>
      </c>
      <c r="S677" s="14" t="b">
        <f aca="false">AND(G677&gt;1/$B$56,G677&gt;1/$B$57,G677&lt;1/$B$55)</f>
        <v>1</v>
      </c>
      <c r="T677" s="14" t="b">
        <f aca="false">AND(N677,Q677,R677,S677,G677&gt;0)</f>
        <v>0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</row>
    <row r="678" customFormat="false" ht="15" hidden="false" customHeight="false" outlineLevel="0" collapsed="false">
      <c r="A678" s="6" t="s">
        <v>243</v>
      </c>
      <c r="B678" s="6" t="n">
        <v>0</v>
      </c>
      <c r="C678" s="6" t="s">
        <v>240</v>
      </c>
      <c r="D678" s="6" t="s">
        <v>242</v>
      </c>
      <c r="E678" s="9" t="n">
        <f aca="false">$B$15+((-($D$56*$B$6/($B$56*($B$15+$B$6/$B$56)))-($D$57*$B$6/($B$57*($B$15+$B$6/$B$57)))))-B678*$B$16</f>
        <v>36494003.6927678</v>
      </c>
      <c r="F678" s="9" t="n">
        <f aca="false">((($D$56*$B$6/($B$15+$B$6/$B$56))+($D$57*$B$6/($B$15+$B$6/$B$57))))+B678*$B$672*($B$671+$B$6)</f>
        <v>6307836.22231272</v>
      </c>
      <c r="G678" s="12" t="n">
        <f aca="false">E678*(1+(($C$64/$D$64)))/($B$671-(F678+(($C$63/(1-$E$63))))*(1+(($C$64/$D$64))))</f>
        <v>0.0307915249100292</v>
      </c>
      <c r="H678" s="6" t="n">
        <f aca="false">E678+F678*G678</f>
        <v>36688231.5889356</v>
      </c>
      <c r="I678" s="13" t="n">
        <f aca="false">$B$672*($B$671+$B$6)*G678-$B$16</f>
        <v>1286369.34590039</v>
      </c>
      <c r="J678" s="9" t="n">
        <f aca="false">$C$63*G678/(1-$E$63)</f>
        <v>192447.030687682</v>
      </c>
      <c r="K678" s="9" t="n">
        <f aca="false">($C$64/$D$64)*(H678+J678)</f>
        <v>69151.2724117936</v>
      </c>
      <c r="L678" s="11" t="n">
        <f aca="false">$D$63/(H678+K678)</f>
        <v>27.2054189432393</v>
      </c>
      <c r="M678" s="11" t="n">
        <f aca="false">(1/G678)*(1-$E$63)</f>
        <v>25.9811750907936</v>
      </c>
      <c r="N678" s="14" t="b">
        <f aca="false">IF(C678="cap",L678&lt;=M678,M678&lt;L678)</f>
        <v>1</v>
      </c>
      <c r="O678" s="11" t="n">
        <f aca="false">$D$64/(H678+J678)</f>
        <v>43.3831496568147</v>
      </c>
      <c r="P678" s="11" t="n">
        <f aca="false">(1/G678)*(1-$E$64)</f>
        <v>27.6049985339682</v>
      </c>
      <c r="Q678" s="14" t="b">
        <f aca="false">IF(D678="cap",O678&lt;=P678,P678&lt;O678)</f>
        <v>0</v>
      </c>
      <c r="R678" s="14" t="b">
        <f aca="false">IF(B678=1,I678&gt;=0,I678&lt;=0)</f>
        <v>0</v>
      </c>
      <c r="S678" s="14" t="b">
        <f aca="false">AND(G678&gt;1/$B$56,G678&gt;1/$B$57,G678&lt;1/$B$55)</f>
        <v>1</v>
      </c>
      <c r="T678" s="14" t="b">
        <f aca="false">AND(N678,Q678,R678,S678,G678&gt;0)</f>
        <v>0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</row>
    <row r="679" customFormat="false" ht="15" hidden="false" customHeight="false" outlineLevel="0" collapsed="false">
      <c r="A679" s="6" t="s">
        <v>244</v>
      </c>
      <c r="B679" s="6" t="n">
        <v>0</v>
      </c>
      <c r="C679" s="6" t="s">
        <v>242</v>
      </c>
      <c r="D679" s="6" t="s">
        <v>242</v>
      </c>
      <c r="E679" s="9" t="n">
        <f aca="false">$B$15+((-($D$56*$B$6/($B$56*($B$15+$B$6/$B$56)))-($D$57*$B$6/($B$57*($B$15+$B$6/$B$57)))))-B679*$B$16</f>
        <v>36494003.6927678</v>
      </c>
      <c r="F679" s="9" t="n">
        <f aca="false">((($D$56*$B$6/($B$15+$B$6/$B$56))+($D$57*$B$6/($B$15+$B$6/$B$57))))+B679*$B$672*($B$671+$B$6)</f>
        <v>6307836.22231272</v>
      </c>
      <c r="G679" s="12" t="n">
        <f aca="false">E679*(1+(((($C$63/$D$63))*(1+(($C$64/$D$64)))+(($C$64/$D$64))*(1+(($C$63/$D$63))))/(1-(($C$63/$D$63))*(($C$64/$D$64)))))/($B$671-F679*(1+(((($C$63/$D$63))*(1+(($C$64/$D$64)))+(($C$64/$D$64))*(1+(($C$63/$D$63))))/(1-(($C$63/$D$63))*(($C$64/$D$64))))))</f>
        <v>0.0307842560749059</v>
      </c>
      <c r="H679" s="6" t="n">
        <f aca="false">E679+F679*G679</f>
        <v>36688185.7383141</v>
      </c>
      <c r="I679" s="13" t="n">
        <f aca="false">$B$672*($B$671+$B$6)*G679-$B$16</f>
        <v>1285028.24582014</v>
      </c>
      <c r="J679" s="9" t="n">
        <f aca="false">(($C$63/$D$63))*H679*(1+(($C$64/$D$64)))/(1-(($C$63/$D$63))*(($C$64/$D$64)))</f>
        <v>183786.603432274</v>
      </c>
      <c r="K679" s="9" t="n">
        <f aca="false">(($C$64/$D$64))*H679*(1+(($C$63/$D$63)))/(1-(($C$63/$D$63))*(($C$64/$D$64)))</f>
        <v>69134.9481407744</v>
      </c>
      <c r="L679" s="11" t="n">
        <f aca="false">$D$63/(H679+K679)</f>
        <v>27.20546496112</v>
      </c>
      <c r="M679" s="11" t="n">
        <f aca="false">(1/G679)*(1-$E$63)</f>
        <v>25.9873098136072</v>
      </c>
      <c r="N679" s="14" t="b">
        <f aca="false">IF(C679="cap",L679&lt;=M679,M679&lt;L679)</f>
        <v>0</v>
      </c>
      <c r="O679" s="11" t="n">
        <f aca="false">$D$64/(H679+J679)</f>
        <v>43.3933933658462</v>
      </c>
      <c r="P679" s="11" t="n">
        <f aca="false">(1/G679)*(1-$E$64)</f>
        <v>27.6115166769577</v>
      </c>
      <c r="Q679" s="14" t="b">
        <f aca="false">IF(D679="cap",O679&lt;=P679,P679&lt;O679)</f>
        <v>0</v>
      </c>
      <c r="R679" s="14" t="b">
        <f aca="false">IF(B679=1,I679&gt;=0,I679&lt;=0)</f>
        <v>0</v>
      </c>
      <c r="S679" s="14" t="b">
        <f aca="false">AND(G679&gt;1/$B$56,G679&gt;1/$B$57,G679&lt;1/$B$55)</f>
        <v>1</v>
      </c>
      <c r="T679" s="14" t="b">
        <f aca="false">AND(N679,Q679,R679,S679,G679&gt;0)</f>
        <v>0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</row>
    <row r="680" customFormat="false" ht="15" hidden="false" customHeight="false" outlineLevel="0" collapsed="false">
      <c r="A680" s="6" t="s">
        <v>245</v>
      </c>
      <c r="B680" s="6" t="n">
        <v>1</v>
      </c>
      <c r="C680" s="6" t="s">
        <v>240</v>
      </c>
      <c r="D680" s="6" t="s">
        <v>240</v>
      </c>
      <c r="E680" s="9" t="n">
        <f aca="false">$B$15+((-($D$56*$B$6/($B$56*($B$15+$B$6/$B$56)))-($D$57*$B$6/($B$57*($B$15+$B$6/$B$57)))))-B680*$B$16</f>
        <v>32099336.6927678</v>
      </c>
      <c r="F680" s="9" t="n">
        <f aca="false">((($D$56*$B$6/($B$15+$B$6/$B$56))+($D$57*$B$6/($B$15+$B$6/$B$57))))+B680*$B$672*($B$671+$B$6)</f>
        <v>190807836.222313</v>
      </c>
      <c r="G680" s="12" t="n">
        <f aca="false">E680/($B$671-F680-(($C$63/(1-$E$63)))-(($C$64/(1-$E$64))))</f>
        <v>0.0321181980399134</v>
      </c>
      <c r="H680" s="6" t="n">
        <f aca="false">E680+F680*G680</f>
        <v>38227740.5641234</v>
      </c>
      <c r="I680" s="13" t="n">
        <f aca="false">$B$672*($B$671+$B$6)*G680-$B$16</f>
        <v>1531140.53836403</v>
      </c>
      <c r="J680" s="9" t="n">
        <f aca="false">$C$63*G680/(1-$E$63)</f>
        <v>200738.737749459</v>
      </c>
      <c r="K680" s="9" t="n">
        <f aca="false">$C$64*G680/(1-$E$64)</f>
        <v>113358.346023224</v>
      </c>
      <c r="L680" s="11" t="n">
        <f aca="false">$D$63/(H680+K680)</f>
        <v>26.0816728895415</v>
      </c>
      <c r="M680" s="11" t="n">
        <f aca="false">(1/G680)*(1-$E$63)</f>
        <v>24.9079976095121</v>
      </c>
      <c r="N680" s="14" t="b">
        <f aca="false">IF(C680="cap",L680&lt;=M680,M680&lt;L680)</f>
        <v>1</v>
      </c>
      <c r="O680" s="11" t="n">
        <f aca="false">$D$64/(H680+J680)</f>
        <v>41.635787547857</v>
      </c>
      <c r="P680" s="11" t="n">
        <f aca="false">(1/G680)*(1-$E$64)</f>
        <v>26.4647474601066</v>
      </c>
      <c r="Q680" s="14" t="b">
        <f aca="false">IF(D680="cap",O680&lt;=P680,P680&lt;O680)</f>
        <v>1</v>
      </c>
      <c r="R680" s="14" t="b">
        <f aca="false">IF(B680=1,I680&gt;=0,I680&lt;=0)</f>
        <v>1</v>
      </c>
      <c r="S680" s="14" t="b">
        <f aca="false">AND(G680&gt;1/$B$56,G680&gt;1/$B$57,G680&lt;1/$B$55)</f>
        <v>1</v>
      </c>
      <c r="T680" s="14" t="b">
        <f aca="false">AND(N680,Q680,R680,S680,G680&gt;0)</f>
        <v>1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</row>
    <row r="681" customFormat="false" ht="15" hidden="false" customHeight="false" outlineLevel="0" collapsed="false">
      <c r="A681" s="6" t="s">
        <v>246</v>
      </c>
      <c r="B681" s="6" t="n">
        <v>1</v>
      </c>
      <c r="C681" s="6" t="s">
        <v>242</v>
      </c>
      <c r="D681" s="6" t="s">
        <v>240</v>
      </c>
      <c r="E681" s="9" t="n">
        <f aca="false">$B$15+((-($D$56*$B$6/($B$56*($B$15+$B$6/$B$56)))-($D$57*$B$6/($B$57*($B$15+$B$6/$B$57)))))-B681*$B$16</f>
        <v>32099336.6927678</v>
      </c>
      <c r="F681" s="9" t="n">
        <f aca="false">((($D$56*$B$6/($B$15+$B$6/$B$56))+($D$57*$B$6/($B$15+$B$6/$B$57))))+B681*$B$672*($B$671+$B$6)</f>
        <v>190807836.222313</v>
      </c>
      <c r="G681" s="12" t="n">
        <f aca="false">E681*(1+(($C$63/$D$63)))/($B$671-(F681+(($C$64/(1-$E$64))))*(1+(($C$63/$D$63))))</f>
        <v>0.0321092069743944</v>
      </c>
      <c r="H681" s="6" t="n">
        <f aca="false">E681+F681*G681</f>
        <v>38226024.9983664</v>
      </c>
      <c r="I681" s="13" t="n">
        <f aca="false">$B$672*($B$671+$B$6)*G681-$B$16</f>
        <v>1529481.68677577</v>
      </c>
      <c r="J681" s="9" t="n">
        <f aca="false">($C$63/$D$63)*(H681+K681)</f>
        <v>191696.758056086</v>
      </c>
      <c r="K681" s="9" t="n">
        <f aca="false">$C$64*G681/(1-$E$64)</f>
        <v>113326.612850804</v>
      </c>
      <c r="L681" s="11" t="n">
        <f aca="false">$D$63/(H681+K681)</f>
        <v>26.0828615502048</v>
      </c>
      <c r="M681" s="11" t="n">
        <f aca="false">(1/G681)*(1-$E$63)</f>
        <v>24.9149722270613</v>
      </c>
      <c r="N681" s="14" t="b">
        <f aca="false">IF(C681="cap",L681&lt;=M681,M681&lt;L681)</f>
        <v>0</v>
      </c>
      <c r="O681" s="11" t="n">
        <f aca="false">$D$64/(H681+J681)</f>
        <v>41.6474462005941</v>
      </c>
      <c r="P681" s="11" t="n">
        <f aca="false">(1/G681)*(1-$E$64)</f>
        <v>26.4721579912526</v>
      </c>
      <c r="Q681" s="14" t="b">
        <f aca="false">IF(D681="cap",O681&lt;=P681,P681&lt;O681)</f>
        <v>1</v>
      </c>
      <c r="R681" s="14" t="b">
        <f aca="false">IF(B681=1,I681&gt;=0,I681&lt;=0)</f>
        <v>1</v>
      </c>
      <c r="S681" s="14" t="b">
        <f aca="false">AND(G681&gt;1/$B$56,G681&gt;1/$B$57,G681&lt;1/$B$55)</f>
        <v>1</v>
      </c>
      <c r="T681" s="14" t="b">
        <f aca="false">AND(N681,Q681,R681,S681,G681&gt;0)</f>
        <v>0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</row>
    <row r="682" customFormat="false" ht="15" hidden="false" customHeight="false" outlineLevel="0" collapsed="false">
      <c r="A682" s="6" t="s">
        <v>247</v>
      </c>
      <c r="B682" s="6" t="n">
        <v>1</v>
      </c>
      <c r="C682" s="6" t="s">
        <v>240</v>
      </c>
      <c r="D682" s="6" t="s">
        <v>242</v>
      </c>
      <c r="E682" s="9" t="n">
        <f aca="false">$B$15+((-($D$56*$B$6/($B$56*($B$15+$B$6/$B$56)))-($D$57*$B$6/($B$57*($B$15+$B$6/$B$57)))))-B682*$B$16</f>
        <v>32099336.6927678</v>
      </c>
      <c r="F682" s="9" t="n">
        <f aca="false">((($D$56*$B$6/($B$15+$B$6/$B$56))+($D$57*$B$6/($B$15+$B$6/$B$57))))+B682*$B$672*($B$671+$B$6)</f>
        <v>190807836.222313</v>
      </c>
      <c r="G682" s="12" t="n">
        <f aca="false">E682*(1+(($C$64/$D$64)))/($B$671-(F682+(($C$63/(1-$E$63))))*(1+(($C$64/$D$64))))</f>
        <v>0.0320769990843241</v>
      </c>
      <c r="H682" s="6" t="n">
        <f aca="false">E682+F682*G682</f>
        <v>38219879.4805528</v>
      </c>
      <c r="I682" s="13" t="n">
        <f aca="false">$B$672*($B$671+$B$6)*G682-$B$16</f>
        <v>1523539.33105779</v>
      </c>
      <c r="J682" s="9" t="n">
        <f aca="false">$C$63*G682/(1-$E$63)</f>
        <v>200481.244277025</v>
      </c>
      <c r="K682" s="9" t="n">
        <f aca="false">($C$64/$D$64)*(H682+J682)</f>
        <v>72038.1763590559</v>
      </c>
      <c r="L682" s="11" t="n">
        <f aca="false">$D$63/(H682+K682)</f>
        <v>26.1151715868556</v>
      </c>
      <c r="M682" s="11" t="n">
        <f aca="false">(1/G682)*(1-$E$63)</f>
        <v>24.9399888654471</v>
      </c>
      <c r="N682" s="14" t="b">
        <f aca="false">IF(C682="cap",L682&lt;=M682,M682&lt;L682)</f>
        <v>1</v>
      </c>
      <c r="O682" s="11" t="n">
        <f aca="false">$D$64/(H682+J682)</f>
        <v>41.6445855742831</v>
      </c>
      <c r="P682" s="11" t="n">
        <f aca="false">(1/G682)*(1-$E$64)</f>
        <v>26.4987381695376</v>
      </c>
      <c r="Q682" s="14" t="b">
        <f aca="false">IF(D682="cap",O682&lt;=P682,P682&lt;O682)</f>
        <v>0</v>
      </c>
      <c r="R682" s="14" t="b">
        <f aca="false">IF(B682=1,I682&gt;=0,I682&lt;=0)</f>
        <v>1</v>
      </c>
      <c r="S682" s="14" t="b">
        <f aca="false">AND(G682&gt;1/$B$56,G682&gt;1/$B$57,G682&lt;1/$B$55)</f>
        <v>1</v>
      </c>
      <c r="T682" s="14" t="b">
        <f aca="false">AND(N682,Q682,R682,S682,G682&gt;0)</f>
        <v>0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</row>
    <row r="683" customFormat="false" ht="15" hidden="false" customHeight="false" outlineLevel="0" collapsed="false">
      <c r="A683" s="6" t="s">
        <v>248</v>
      </c>
      <c r="B683" s="6" t="n">
        <v>1</v>
      </c>
      <c r="C683" s="6" t="s">
        <v>242</v>
      </c>
      <c r="D683" s="6" t="s">
        <v>242</v>
      </c>
      <c r="E683" s="9" t="n">
        <f aca="false">$B$15+((-($D$56*$B$6/($B$56*($B$15+$B$6/$B$56)))-($D$57*$B$6/($B$57*($B$15+$B$6/$B$57)))))-B683*$B$16</f>
        <v>32099336.6927678</v>
      </c>
      <c r="F683" s="9" t="n">
        <f aca="false">((($D$56*$B$6/($B$15+$B$6/$B$56))+($D$57*$B$6/($B$15+$B$6/$B$57))))+B683*$B$672*($B$671+$B$6)</f>
        <v>190807836.222313</v>
      </c>
      <c r="G683" s="12" t="n">
        <f aca="false">E683*(1+(((($C$63/$D$63))*(1+(($C$64/$D$64)))+(($C$64/$D$64))*(1+(($C$63/$D$63))))/(1-(($C$63/$D$63))*(($C$64/$D$64)))))/($B$671-F683*(1+(((($C$63/$D$63))*(1+(($C$64/$D$64)))+(($C$64/$D$64))*(1+(($C$63/$D$63))))/(1-(($C$63/$D$63))*(($C$64/$D$64))))))</f>
        <v>0.0320680310669984</v>
      </c>
      <c r="H683" s="6" t="n">
        <f aca="false">E683+F683*G683</f>
        <v>38218168.3125717</v>
      </c>
      <c r="I683" s="13" t="n">
        <f aca="false">$B$672*($B$671+$B$6)*G683-$B$16</f>
        <v>1521884.7318612</v>
      </c>
      <c r="J683" s="9" t="n">
        <f aca="false">(($C$63/$D$63))*H683*(1+(($C$64/$D$64)))/(1-(($C$63/$D$63))*(($C$64/$D$64)))</f>
        <v>191450.931743274</v>
      </c>
      <c r="K683" s="9" t="n">
        <f aca="false">(($C$64/$D$64))*H683*(1+(($C$63/$D$63)))/(1-(($C$63/$D$63))*(($C$64/$D$64)))</f>
        <v>72018.0360830905</v>
      </c>
      <c r="L683" s="11" t="n">
        <f aca="false">$D$63/(H683+K683)</f>
        <v>26.1163523962618</v>
      </c>
      <c r="M683" s="11" t="n">
        <f aca="false">(1/G683)*(1-$E$63)</f>
        <v>24.9469634829963</v>
      </c>
      <c r="N683" s="14" t="b">
        <f aca="false">IF(C683="cap",L683&lt;=M683,M683&lt;L683)</f>
        <v>0</v>
      </c>
      <c r="O683" s="11" t="n">
        <f aca="false">$D$64/(H683+J683)</f>
        <v>41.6562317325449</v>
      </c>
      <c r="P683" s="11" t="n">
        <f aca="false">(1/G683)*(1-$E$64)</f>
        <v>26.5061487006836</v>
      </c>
      <c r="Q683" s="14" t="b">
        <f aca="false">IF(D683="cap",O683&lt;=P683,P683&lt;O683)</f>
        <v>0</v>
      </c>
      <c r="R683" s="14" t="b">
        <f aca="false">IF(B683=1,I683&gt;=0,I683&lt;=0)</f>
        <v>1</v>
      </c>
      <c r="S683" s="14" t="b">
        <f aca="false">AND(G683&gt;1/$B$56,G683&gt;1/$B$57,G683&lt;1/$B$55)</f>
        <v>1</v>
      </c>
      <c r="T683" s="14" t="b">
        <f aca="false">AND(N683,Q683,R683,S683,G683&gt;0)</f>
        <v>0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</row>
    <row r="685" customFormat="false" ht="15" hidden="false" customHeight="false" outlineLevel="0" collapsed="false">
      <c r="A685" s="6" t="s">
        <v>249</v>
      </c>
      <c r="B685" s="6" t="n">
        <f aca="false">MATCH(TRUE(),T676:T683,0)</f>
        <v>5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</row>
    <row r="686" customFormat="false" ht="15" hidden="false" customHeight="false" outlineLevel="0" collapsed="false">
      <c r="A686" s="6" t="s">
        <v>250</v>
      </c>
      <c r="B686" s="12" t="n">
        <f aca="false">INDEX(G676:G683,$B$685)</f>
        <v>0.0321181980399134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</row>
    <row r="687" customFormat="false" ht="15" hidden="false" customHeight="false" outlineLevel="0" collapsed="false">
      <c r="A687" s="6" t="s">
        <v>251</v>
      </c>
      <c r="B687" s="11" t="n">
        <f aca="false">1/$B$686</f>
        <v>31.1349970118901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</row>
    <row r="688" customFormat="false" ht="15" hidden="false" customHeight="false" outlineLevel="0" collapsed="false">
      <c r="A688" s="6" t="s">
        <v>252</v>
      </c>
      <c r="B688" s="9" t="n">
        <f aca="false">$B$6*$B$686</f>
        <v>963545.941197403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</row>
    <row r="689" customFormat="false" ht="15" hidden="false" customHeight="false" outlineLevel="0" collapsed="false">
      <c r="A689" s="6" t="s">
        <v>253</v>
      </c>
      <c r="B689" s="9" t="n">
        <f aca="false">($B$671+$B$6)*$B$686</f>
        <v>39505383.5890935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</row>
    <row r="690" customFormat="false" ht="15" hidden="false" customHeight="false" outlineLevel="0" collapsed="false">
      <c r="A690" s="6" t="s">
        <v>254</v>
      </c>
      <c r="B690" s="9" t="n">
        <f aca="false">$B$671*$B$686</f>
        <v>38541837.6478961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</row>
    <row r="691" customFormat="false" ht="15" hidden="false" customHeight="false" outlineLevel="0" collapsed="false">
      <c r="A691" s="6" t="s">
        <v>255</v>
      </c>
      <c r="B691" s="9" t="n">
        <f aca="false">MAX(0,$B$672*$B$689-$B$16)</f>
        <v>1531140.53836403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</row>
    <row r="692" customFormat="false" ht="15" hidden="false" customHeight="false" outlineLevel="0" collapsed="false">
      <c r="A692" s="6" t="s">
        <v>256</v>
      </c>
      <c r="B692" s="9" t="n">
        <f aca="false">SUM(E711:E716)-$B$15</f>
        <v>-13316027.9742406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</row>
    <row r="693" customFormat="false" ht="15" hidden="false" customHeight="false" outlineLevel="0" collapsed="false">
      <c r="A693" s="6" t="s">
        <v>228</v>
      </c>
      <c r="B693" s="9" t="n">
        <f aca="false">INDEX(J676:J683,$B$685)</f>
        <v>200738.737749459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</row>
    <row r="694" customFormat="false" ht="15" hidden="false" customHeight="false" outlineLevel="0" collapsed="false">
      <c r="A694" s="6" t="s">
        <v>229</v>
      </c>
      <c r="B694" s="9" t="n">
        <f aca="false">INDEX(K676:K683,$B$685)</f>
        <v>113358.346023224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</row>
    <row r="695" customFormat="false" ht="15" hidden="false" customHeight="false" outlineLevel="0" collapsed="false">
      <c r="A695" s="6" t="s">
        <v>257</v>
      </c>
      <c r="B695" s="6" t="str">
        <f aca="false">IF($B$697&lt;=$B$698,"cap","discount")</f>
        <v>discount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</row>
    <row r="696" customFormat="false" ht="15" hidden="false" customHeight="false" outlineLevel="0" collapsed="false">
      <c r="A696" s="6" t="s">
        <v>258</v>
      </c>
      <c r="B696" s="6" t="str">
        <f aca="false">IF($B$700&lt;=$B$701,"cap","discount")</f>
        <v>discount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</row>
    <row r="697" customFormat="false" ht="15" hidden="false" customHeight="false" outlineLevel="0" collapsed="false">
      <c r="A697" s="6" t="s">
        <v>259</v>
      </c>
      <c r="B697" s="11" t="n">
        <f aca="false">$D$63/($B$690-$B$693-$B$694+$B$694)</f>
        <v>26.0816728895415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</row>
    <row r="698" customFormat="false" ht="15" hidden="false" customHeight="false" outlineLevel="0" collapsed="false">
      <c r="A698" s="6" t="s">
        <v>260</v>
      </c>
      <c r="B698" s="11" t="n">
        <f aca="false">$B$687*(1-$E$63)</f>
        <v>24.9079976095121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</row>
    <row r="699" customFormat="false" ht="15" hidden="false" customHeight="false" outlineLevel="0" collapsed="false">
      <c r="A699" s="6" t="s">
        <v>261</v>
      </c>
      <c r="B699" s="11" t="n">
        <f aca="false">MIN($B$697,$B$698)</f>
        <v>24.9079976095121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</row>
    <row r="700" customFormat="false" ht="15" hidden="false" customHeight="false" outlineLevel="0" collapsed="false">
      <c r="A700" s="6" t="s">
        <v>262</v>
      </c>
      <c r="B700" s="11" t="n">
        <f aca="false">$D$64/($B$690-$B$693-$B$694+$B$693)</f>
        <v>41.635787547857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</row>
    <row r="701" customFormat="false" ht="15" hidden="false" customHeight="false" outlineLevel="0" collapsed="false">
      <c r="A701" s="6" t="s">
        <v>263</v>
      </c>
      <c r="B701" s="11" t="n">
        <f aca="false">$B$687*(1-$E$64)</f>
        <v>26.4647474601066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</row>
    <row r="702" customFormat="false" ht="15" hidden="false" customHeight="false" outlineLevel="0" collapsed="false">
      <c r="A702" s="6" t="s">
        <v>264</v>
      </c>
      <c r="B702" s="11" t="n">
        <f aca="false">MIN($B$700,$B$701)</f>
        <v>26.4647474601066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</row>
    <row r="703" customFormat="false" ht="15" hidden="false" customHeight="false" outlineLevel="0" collapsed="false">
      <c r="A703" s="6" t="s">
        <v>182</v>
      </c>
      <c r="B703" s="11" t="n">
        <f aca="false">$B$8*$B$687</f>
        <v>26.4647474601066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</row>
    <row r="704" customFormat="false" ht="15" hidden="false" customHeight="false" outlineLevel="0" collapsed="false">
      <c r="A704" s="6" t="s">
        <v>265</v>
      </c>
      <c r="B704" s="9" t="n">
        <f aca="false">$B$7/$B$703</f>
        <v>566791.730116119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</row>
    <row r="705" customFormat="false" ht="15" hidden="false" customHeight="false" outlineLevel="0" collapsed="false">
      <c r="A705" s="6" t="s">
        <v>266</v>
      </c>
      <c r="B705" s="9" t="n">
        <f aca="false">$B$11*$B$686</f>
        <v>642363.960798269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</row>
    <row r="706" customFormat="false" ht="15" hidden="false" customHeight="false" outlineLevel="0" collapsed="false">
      <c r="A706" s="6" t="s">
        <v>267</v>
      </c>
      <c r="B706" s="9" t="n">
        <f aca="false">$B$10*$B$686</f>
        <v>321181.980399134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</row>
    <row r="707" customFormat="false" ht="15" hidden="false" customHeight="false" outlineLevel="0" collapsed="false">
      <c r="A707" s="6" t="s">
        <v>268</v>
      </c>
      <c r="B707" s="8" t="n">
        <f aca="false">$B$706/$B$689</f>
        <v>0.00813008130081301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</row>
    <row r="710" customFormat="false" ht="15" hidden="false" customHeight="false" outlineLevel="0" collapsed="false">
      <c r="A710" s="5" t="s">
        <v>73</v>
      </c>
      <c r="B710" s="5" t="s">
        <v>269</v>
      </c>
      <c r="C710" s="5" t="s">
        <v>270</v>
      </c>
      <c r="D710" s="5" t="s">
        <v>171</v>
      </c>
      <c r="E710" s="5" t="s">
        <v>271</v>
      </c>
      <c r="F710" s="5" t="s">
        <v>272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</row>
    <row r="711" customFormat="false" ht="15" hidden="false" customHeight="false" outlineLevel="0" collapsed="false">
      <c r="A711" s="6" t="str">
        <f aca="false">$A$52</f>
        <v>Seed</v>
      </c>
      <c r="B711" s="14" t="b">
        <f aca="false">$B$687&lt;$B$52</f>
        <v>0</v>
      </c>
      <c r="C711" s="11" t="n">
        <f aca="false">IF(B711,$B$52*($B$15+$B$6/$B$52)/($B$15+$B$6/$B$687),$B$52)</f>
        <v>1</v>
      </c>
      <c r="D711" s="6" t="n">
        <f aca="false">$C$52/C711</f>
        <v>1</v>
      </c>
      <c r="E711" s="9" t="n">
        <f aca="false">$D$52*$B$52/C711</f>
        <v>5000000</v>
      </c>
      <c r="F711" s="7" t="n">
        <f aca="false">$E$52</f>
        <v>5000000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</row>
    <row r="712" customFormat="false" ht="15" hidden="false" customHeight="false" outlineLevel="0" collapsed="false">
      <c r="A712" s="6" t="str">
        <f aca="false">$A$53</f>
        <v>A</v>
      </c>
      <c r="B712" s="14" t="b">
        <f aca="false">$B$687&lt;$B$53</f>
        <v>0</v>
      </c>
      <c r="C712" s="11" t="n">
        <f aca="false">IF(B712,$B$53*($B$15+$B$6/$B$53)/($B$15+$B$6/$B$687),$B$53)</f>
        <v>3</v>
      </c>
      <c r="D712" s="6" t="n">
        <f aca="false">$C$53/C712</f>
        <v>1</v>
      </c>
      <c r="E712" s="9" t="n">
        <f aca="false">$D$53*$B$53/C712</f>
        <v>5000000</v>
      </c>
      <c r="F712" s="7" t="n">
        <f aca="false">$E$53</f>
        <v>15000000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</row>
    <row r="713" customFormat="false" ht="15" hidden="false" customHeight="false" outlineLevel="0" collapsed="false">
      <c r="A713" s="6" t="str">
        <f aca="false">$A$54</f>
        <v>B</v>
      </c>
      <c r="B713" s="14" t="b">
        <f aca="false">$B$687&lt;$B$54</f>
        <v>0</v>
      </c>
      <c r="C713" s="11" t="n">
        <f aca="false">IF(B713,$B$54*($B$15+$B$6/$B$54)/($B$15+$B$6/$B$687),$B$54)</f>
        <v>10</v>
      </c>
      <c r="D713" s="6" t="n">
        <f aca="false">$C$54/C713</f>
        <v>1</v>
      </c>
      <c r="E713" s="9" t="n">
        <f aca="false">$D$54*$B$54/C713</f>
        <v>3000000</v>
      </c>
      <c r="F713" s="7" t="n">
        <f aca="false">$E$54</f>
        <v>30000000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</row>
    <row r="714" customFormat="false" ht="15" hidden="false" customHeight="false" outlineLevel="0" collapsed="false">
      <c r="A714" s="6" t="str">
        <f aca="false">$A$55</f>
        <v>C</v>
      </c>
      <c r="B714" s="14" t="b">
        <f aca="false">$B$687&lt;$B$55</f>
        <v>0</v>
      </c>
      <c r="C714" s="11" t="n">
        <f aca="false">IF(B714,$B$55*($B$15+$B$6/$B$55)/($B$15+$B$6/$B$687),$B$55)</f>
        <v>25</v>
      </c>
      <c r="D714" s="6" t="n">
        <f aca="false">$C$55/C714</f>
        <v>1</v>
      </c>
      <c r="E714" s="9" t="n">
        <f aca="false">$D$55*$B$55/C714</f>
        <v>2400000</v>
      </c>
      <c r="F714" s="7" t="n">
        <f aca="false">$E$55</f>
        <v>60000000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</row>
    <row r="715" customFormat="false" ht="15" hidden="false" customHeight="false" outlineLevel="0" collapsed="false">
      <c r="A715" s="6" t="str">
        <f aca="false">$A$56</f>
        <v>D</v>
      </c>
      <c r="B715" s="14" t="b">
        <f aca="false">$B$687&lt;$B$56</f>
        <v>1</v>
      </c>
      <c r="C715" s="11" t="n">
        <f aca="false">IF(B715,$B$56*($B$15+$B$6/$B$56)/($B$15+$B$6/$B$687),$B$56)</f>
        <v>57.4265254239883</v>
      </c>
      <c r="D715" s="6" t="n">
        <f aca="false">$C$56/C715</f>
        <v>1.04481334291099</v>
      </c>
      <c r="E715" s="9" t="n">
        <f aca="false">$D$56*$B$56/C715</f>
        <v>1741355.52003633</v>
      </c>
      <c r="F715" s="7" t="n">
        <f aca="false">$E$56</f>
        <v>100000000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</row>
    <row r="716" customFormat="false" ht="15" hidden="false" customHeight="false" outlineLevel="0" collapsed="false">
      <c r="A716" s="6" t="str">
        <f aca="false">$A$57</f>
        <v>E</v>
      </c>
      <c r="B716" s="14" t="b">
        <f aca="false">$B$687&lt;$B$57</f>
        <v>1</v>
      </c>
      <c r="C716" s="11" t="n">
        <f aca="false">IF(B716,$B$57*($B$15+$B$6/$B$57)/($B$15+$B$6/$B$687),$B$57)</f>
        <v>48.6962142813308</v>
      </c>
      <c r="D716" s="6" t="n">
        <f aca="false">$C$57/C716</f>
        <v>1.00948937664845</v>
      </c>
      <c r="E716" s="9" t="n">
        <f aca="false">$D$57*$B$57/C716</f>
        <v>6160577.50572307</v>
      </c>
      <c r="F716" s="7" t="n">
        <f aca="false">$E$57</f>
        <v>300000000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</row>
    <row r="740" customFormat="false" ht="15" hidden="false" customHeight="false" outlineLevel="0" collapsed="false">
      <c r="A740" s="3" t="s">
        <v>280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</row>
    <row r="741" customFormat="false" ht="15" hidden="false" customHeight="false" outlineLevel="0" collapsed="false">
      <c r="A741" s="6" t="s">
        <v>217</v>
      </c>
      <c r="B741" s="7" t="n">
        <f aca="false">$C$40</f>
        <v>1400000000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</row>
    <row r="742" customFormat="false" ht="15" hidden="false" customHeight="false" outlineLevel="0" collapsed="false">
      <c r="A742" s="6" t="s">
        <v>218</v>
      </c>
      <c r="B742" s="8" t="n">
        <f aca="false">$D$39</f>
        <v>0.15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</row>
    <row r="745" customFormat="false" ht="15" hidden="false" customHeight="false" outlineLevel="0" collapsed="false">
      <c r="A745" s="5" t="s">
        <v>219</v>
      </c>
      <c r="B745" s="5" t="s">
        <v>220</v>
      </c>
      <c r="C745" s="5" t="s">
        <v>221</v>
      </c>
      <c r="D745" s="5" t="s">
        <v>222</v>
      </c>
      <c r="E745" s="5" t="s">
        <v>223</v>
      </c>
      <c r="F745" s="5" t="s">
        <v>224</v>
      </c>
      <c r="G745" s="5" t="s">
        <v>225</v>
      </c>
      <c r="H745" s="5" t="s">
        <v>226</v>
      </c>
      <c r="I745" s="5" t="s">
        <v>227</v>
      </c>
      <c r="J745" s="5" t="s">
        <v>228</v>
      </c>
      <c r="K745" s="5" t="s">
        <v>229</v>
      </c>
      <c r="L745" s="5" t="s">
        <v>230</v>
      </c>
      <c r="M745" s="5" t="s">
        <v>231</v>
      </c>
      <c r="N745" s="5" t="s">
        <v>232</v>
      </c>
      <c r="O745" s="5" t="s">
        <v>233</v>
      </c>
      <c r="P745" s="5" t="s">
        <v>234</v>
      </c>
      <c r="Q745" s="5" t="s">
        <v>235</v>
      </c>
      <c r="R745" s="5" t="s">
        <v>236</v>
      </c>
      <c r="S745" s="5" t="s">
        <v>237</v>
      </c>
      <c r="T745" s="5" t="s">
        <v>238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</row>
    <row r="746" customFormat="false" ht="15" hidden="false" customHeight="false" outlineLevel="0" collapsed="false">
      <c r="A746" s="6" t="s">
        <v>239</v>
      </c>
      <c r="B746" s="6" t="n">
        <v>0</v>
      </c>
      <c r="C746" s="6" t="s">
        <v>240</v>
      </c>
      <c r="D746" s="6" t="s">
        <v>240</v>
      </c>
      <c r="E746" s="9" t="n">
        <f aca="false">$B$15+((-($D$56*$B$6/($B$56*($B$15+$B$6/$B$56)))-($D$57*$B$6/($B$57*($B$15+$B$6/$B$57)))))-B746*$B$16</f>
        <v>36494003.6927678</v>
      </c>
      <c r="F746" s="9" t="n">
        <f aca="false">((($D$56*$B$6/($B$15+$B$6/$B$56))+($D$57*$B$6/($B$15+$B$6/$B$57))))+B746*$B$742*($B$741+$B$6)</f>
        <v>6307836.22231272</v>
      </c>
      <c r="G746" s="12" t="n">
        <f aca="false">E746/($B$741-F746-(($C$63/(1-$E$63)))-(($C$64/(1-$E$64))))</f>
        <v>0.0263701621649813</v>
      </c>
      <c r="H746" s="6" t="n">
        <f aca="false">E746+F746*G746</f>
        <v>36660342.3568604</v>
      </c>
      <c r="I746" s="13" t="n">
        <f aca="false">$B$742*($B$741+$B$6)*G746-$B$16</f>
        <v>1261732.78438848</v>
      </c>
      <c r="J746" s="9" t="n">
        <f aca="false">$C$63*G746/(1-$E$63)</f>
        <v>164813.513531133</v>
      </c>
      <c r="K746" s="9" t="n">
        <f aca="false">$C$64*G746/(1-$E$64)</f>
        <v>93071.1605822868</v>
      </c>
      <c r="L746" s="11" t="n">
        <f aca="false">$D$63/(H746+K746)</f>
        <v>27.2083571101611</v>
      </c>
      <c r="M746" s="11" t="n">
        <f aca="false">(1/G746)*(1-$E$63)</f>
        <v>30.3373181778296</v>
      </c>
      <c r="N746" s="14" t="b">
        <f aca="false">IF(C746="cap",L746&lt;=M746,M746&lt;L746)</f>
        <v>0</v>
      </c>
      <c r="O746" s="11" t="n">
        <f aca="false">$D$64/(H746+J746)</f>
        <v>43.4485601535891</v>
      </c>
      <c r="P746" s="11" t="n">
        <f aca="false">(1/G746)*(1-$E$64)</f>
        <v>32.2334005639439</v>
      </c>
      <c r="Q746" s="14" t="b">
        <f aca="false">IF(D746="cap",O746&lt;=P746,P746&lt;O746)</f>
        <v>1</v>
      </c>
      <c r="R746" s="14" t="b">
        <f aca="false">IF(B746=1,I746&gt;=0,I746&lt;=0)</f>
        <v>0</v>
      </c>
      <c r="S746" s="14" t="b">
        <f aca="false">AND(G746&gt;1/$B$56,G746&gt;1/$B$57,G746&lt;1/$B$55)</f>
        <v>1</v>
      </c>
      <c r="T746" s="14" t="b">
        <f aca="false">AND(N746,Q746,R746,S746,G746&gt;0)</f>
        <v>0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</row>
    <row r="747" customFormat="false" ht="15" hidden="false" customHeight="false" outlineLevel="0" collapsed="false">
      <c r="A747" s="6" t="s">
        <v>241</v>
      </c>
      <c r="B747" s="6" t="n">
        <v>0</v>
      </c>
      <c r="C747" s="6" t="s">
        <v>242</v>
      </c>
      <c r="D747" s="6" t="s">
        <v>240</v>
      </c>
      <c r="E747" s="9" t="n">
        <f aca="false">$B$15+((-($D$56*$B$6/($B$56*($B$15+$B$6/$B$56)))-($D$57*$B$6/($B$57*($B$15+$B$6/$B$57)))))-B747*$B$16</f>
        <v>36494003.6927678</v>
      </c>
      <c r="F747" s="9" t="n">
        <f aca="false">((($D$56*$B$6/($B$15+$B$6/$B$56))+($D$57*$B$6/($B$15+$B$6/$B$57))))+B747*$B$742*($B$741+$B$6)</f>
        <v>6307836.22231272</v>
      </c>
      <c r="G747" s="12" t="n">
        <f aca="false">E747*(1+(($C$63/$D$63)))/($B$741-(F747+(($C$64/(1-$E$64))))*(1+(($C$63/$D$63))))</f>
        <v>0.0263837967014125</v>
      </c>
      <c r="H747" s="6" t="n">
        <f aca="false">E747+F747*G747</f>
        <v>36660428.3612831</v>
      </c>
      <c r="I747" s="13" t="n">
        <f aca="false">$B$742*($B$741+$B$6)*G747-$B$16</f>
        <v>1264657.39245298</v>
      </c>
      <c r="J747" s="9" t="n">
        <f aca="false">($C$63/$D$63)*(H747+K747)</f>
        <v>183767.738218794</v>
      </c>
      <c r="K747" s="9" t="n">
        <f aca="false">$C$64*G747/(1-$E$64)</f>
        <v>93119.2824755735</v>
      </c>
      <c r="L747" s="11" t="n">
        <f aca="false">$D$63/(H747+K747)</f>
        <v>27.208257817523</v>
      </c>
      <c r="M747" s="11" t="n">
        <f aca="false">(1/G747)*(1-$E$63)</f>
        <v>30.3216405528614</v>
      </c>
      <c r="N747" s="14" t="b">
        <f aca="false">IF(C747="cap",L747&lt;=M747,M747&lt;L747)</f>
        <v>1</v>
      </c>
      <c r="O747" s="11" t="n">
        <f aca="false">$D$64/(H747+J747)</f>
        <v>43.426106941756</v>
      </c>
      <c r="P747" s="11" t="n">
        <f aca="false">(1/G747)*(1-$E$64)</f>
        <v>32.2167430874152</v>
      </c>
      <c r="Q747" s="14" t="b">
        <f aca="false">IF(D747="cap",O747&lt;=P747,P747&lt;O747)</f>
        <v>1</v>
      </c>
      <c r="R747" s="14" t="b">
        <f aca="false">IF(B747=1,I747&gt;=0,I747&lt;=0)</f>
        <v>0</v>
      </c>
      <c r="S747" s="14" t="b">
        <f aca="false">AND(G747&gt;1/$B$56,G747&gt;1/$B$57,G747&lt;1/$B$55)</f>
        <v>1</v>
      </c>
      <c r="T747" s="14" t="b">
        <f aca="false">AND(N747,Q747,R747,S747,G747&gt;0)</f>
        <v>0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</row>
    <row r="748" customFormat="false" ht="15" hidden="false" customHeight="false" outlineLevel="0" collapsed="false">
      <c r="A748" s="6" t="s">
        <v>243</v>
      </c>
      <c r="B748" s="6" t="n">
        <v>0</v>
      </c>
      <c r="C748" s="6" t="s">
        <v>240</v>
      </c>
      <c r="D748" s="6" t="s">
        <v>242</v>
      </c>
      <c r="E748" s="9" t="n">
        <f aca="false">$B$15+((-($D$56*$B$6/($B$56*($B$15+$B$6/$B$56)))-($D$57*$B$6/($B$57*($B$15+$B$6/$B$57)))))-B748*$B$16</f>
        <v>36494003.6927678</v>
      </c>
      <c r="F748" s="9" t="n">
        <f aca="false">((($D$56*$B$6/($B$15+$B$6/$B$56))+($D$57*$B$6/($B$15+$B$6/$B$57))))+B748*$B$742*($B$741+$B$6)</f>
        <v>6307836.22231272</v>
      </c>
      <c r="G748" s="12" t="n">
        <f aca="false">E748*(1+(($C$64/$D$64)))/($B$741-(F748+(($C$63/(1-$E$63))))*(1+(($C$64/$D$64))))</f>
        <v>0.026352846559571</v>
      </c>
      <c r="H748" s="6" t="n">
        <f aca="false">E748+F748*G748</f>
        <v>36660233.1328573</v>
      </c>
      <c r="I748" s="13" t="n">
        <f aca="false">$B$742*($B$741+$B$6)*G748-$B$16</f>
        <v>1258018.58702798</v>
      </c>
      <c r="J748" s="9" t="n">
        <f aca="false">$C$63*G748/(1-$E$63)</f>
        <v>164705.290997319</v>
      </c>
      <c r="K748" s="9" t="n">
        <f aca="false">($C$64/$D$64)*(H748+J748)</f>
        <v>69046.7595447275</v>
      </c>
      <c r="L748" s="11" t="n">
        <f aca="false">$D$63/(H748+K748)</f>
        <v>27.2262348439579</v>
      </c>
      <c r="M748" s="11" t="n">
        <f aca="false">(1/G748)*(1-$E$63)</f>
        <v>30.3572518510131</v>
      </c>
      <c r="N748" s="14" t="b">
        <f aca="false">IF(C748="cap",L748&lt;=M748,M748&lt;L748)</f>
        <v>0</v>
      </c>
      <c r="O748" s="11" t="n">
        <f aca="false">$D$64/(H748+J748)</f>
        <v>43.4488167117625</v>
      </c>
      <c r="P748" s="11" t="n">
        <f aca="false">(1/G748)*(1-$E$64)</f>
        <v>32.2545800917014</v>
      </c>
      <c r="Q748" s="14" t="b">
        <f aca="false">IF(D748="cap",O748&lt;=P748,P748&lt;O748)</f>
        <v>0</v>
      </c>
      <c r="R748" s="14" t="b">
        <f aca="false">IF(B748=1,I748&gt;=0,I748&lt;=0)</f>
        <v>0</v>
      </c>
      <c r="S748" s="14" t="b">
        <f aca="false">AND(G748&gt;1/$B$56,G748&gt;1/$B$57,G748&lt;1/$B$55)</f>
        <v>1</v>
      </c>
      <c r="T748" s="14" t="b">
        <f aca="false">AND(N748,Q748,R748,S748,G748&gt;0)</f>
        <v>0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</row>
    <row r="749" customFormat="false" ht="15" hidden="false" customHeight="false" outlineLevel="0" collapsed="false">
      <c r="A749" s="6" t="s">
        <v>244</v>
      </c>
      <c r="B749" s="6" t="n">
        <v>0</v>
      </c>
      <c r="C749" s="6" t="s">
        <v>242</v>
      </c>
      <c r="D749" s="6" t="s">
        <v>242</v>
      </c>
      <c r="E749" s="9" t="n">
        <f aca="false">$B$15+((-($D$56*$B$6/($B$56*($B$15+$B$6/$B$56)))-($D$57*$B$6/($B$57*($B$15+$B$6/$B$57)))))-B749*$B$16</f>
        <v>36494003.6927678</v>
      </c>
      <c r="F749" s="9" t="n">
        <f aca="false">((($D$56*$B$6/($B$15+$B$6/$B$56))+($D$57*$B$6/($B$15+$B$6/$B$57))))+B749*$B$742*($B$741+$B$6)</f>
        <v>6307836.22231272</v>
      </c>
      <c r="G749" s="12" t="n">
        <f aca="false">E749*(1+(((($C$63/$D$63))*(1+(($C$64/$D$64)))+(($C$64/$D$64))*(1+(($C$63/$D$63))))/(1-(($C$63/$D$63))*(($C$64/$D$64)))))/($B$741-F749*(1+(((($C$63/$D$63))*(1+(($C$64/$D$64)))+(($C$64/$D$64))*(1+(($C$63/$D$63))))/(1-(($C$63/$D$63))*(($C$64/$D$64))))))</f>
        <v>0.0263664631913953</v>
      </c>
      <c r="H749" s="6" t="n">
        <f aca="false">E749+F749*G749</f>
        <v>36660319.0243408</v>
      </c>
      <c r="I749" s="13" t="n">
        <f aca="false">$B$742*($B$741+$B$6)*G749-$B$16</f>
        <v>1260939.35455428</v>
      </c>
      <c r="J749" s="9" t="n">
        <f aca="false">(($C$63/$D$63))*H749*(1+(($C$64/$D$64)))/(1-(($C$63/$D$63))*(($C$64/$D$64)))</f>
        <v>183647.007303251</v>
      </c>
      <c r="K749" s="9" t="n">
        <f aca="false">(($C$64/$D$64))*H749*(1+(($C$63/$D$63)))/(1-(($C$63/$D$63))*(($C$64/$D$64)))</f>
        <v>69082.4363093325</v>
      </c>
      <c r="L749" s="11" t="n">
        <f aca="false">$D$63/(H749+K749)</f>
        <v>27.2261447296207</v>
      </c>
      <c r="M749" s="11" t="n">
        <f aca="false">(1/G749)*(1-$E$63)</f>
        <v>30.3415742260449</v>
      </c>
      <c r="N749" s="14" t="b">
        <f aca="false">IF(C749="cap",L749&lt;=M749,M749&lt;L749)</f>
        <v>1</v>
      </c>
      <c r="O749" s="11" t="n">
        <f aca="false">$D$64/(H749+J749)</f>
        <v>43.4263781110268</v>
      </c>
      <c r="P749" s="11" t="n">
        <f aca="false">(1/G749)*(1-$E$64)</f>
        <v>32.2379226151727</v>
      </c>
      <c r="Q749" s="14" t="b">
        <f aca="false">IF(D749="cap",O749&lt;=P749,P749&lt;O749)</f>
        <v>0</v>
      </c>
      <c r="R749" s="14" t="b">
        <f aca="false">IF(B749=1,I749&gt;=0,I749&lt;=0)</f>
        <v>0</v>
      </c>
      <c r="S749" s="14" t="b">
        <f aca="false">AND(G749&gt;1/$B$56,G749&gt;1/$B$57,G749&lt;1/$B$55)</f>
        <v>1</v>
      </c>
      <c r="T749" s="14" t="b">
        <f aca="false">AND(N749,Q749,R749,S749,G749&gt;0)</f>
        <v>0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</row>
    <row r="750" customFormat="false" ht="15" hidden="false" customHeight="false" outlineLevel="0" collapsed="false">
      <c r="A750" s="6" t="s">
        <v>245</v>
      </c>
      <c r="B750" s="6" t="n">
        <v>1</v>
      </c>
      <c r="C750" s="6" t="s">
        <v>240</v>
      </c>
      <c r="D750" s="6" t="s">
        <v>240</v>
      </c>
      <c r="E750" s="9" t="n">
        <f aca="false">$B$15+((-($D$56*$B$6/($B$56*($B$15+$B$6/$B$56)))-($D$57*$B$6/($B$57*($B$15+$B$6/$B$57)))))-B750*$B$16</f>
        <v>32099336.6927678</v>
      </c>
      <c r="F750" s="9" t="n">
        <f aca="false">((($D$56*$B$6/($B$15+$B$6/$B$56))+($D$57*$B$6/($B$15+$B$6/$B$57))))+B750*$B$742*($B$741+$B$6)</f>
        <v>220807836.222313</v>
      </c>
      <c r="G750" s="12" t="n">
        <f aca="false">E750/($B$741-F750-(($C$63/(1-$E$63)))-(($C$64/(1-$E$64))))</f>
        <v>0.0274491078000589</v>
      </c>
      <c r="H750" s="6" t="n">
        <f aca="false">E750+F750*G750</f>
        <v>38160314.7923318</v>
      </c>
      <c r="I750" s="13" t="n">
        <f aca="false">$B$742*($B$741+$B$6)*G750-$B$16</f>
        <v>1493166.62311262</v>
      </c>
      <c r="J750" s="9" t="n">
        <f aca="false">$C$63*G750/(1-$E$63)</f>
        <v>171556.923750368</v>
      </c>
      <c r="K750" s="9" t="n">
        <f aca="false">$C$64*G750/(1-$E$64)</f>
        <v>96879.2040002077</v>
      </c>
      <c r="L750" s="11" t="n">
        <f aca="false">$D$63/(H750+K750)</f>
        <v>26.1388746936296</v>
      </c>
      <c r="M750" s="11" t="n">
        <f aca="false">(1/G750)*(1-$E$63)</f>
        <v>29.144845283397</v>
      </c>
      <c r="N750" s="14" t="b">
        <f aca="false">IF(C750="cap",L750&lt;=M750,M750&lt;L750)</f>
        <v>0</v>
      </c>
      <c r="O750" s="11" t="n">
        <f aca="false">$D$64/(H750+J750)</f>
        <v>41.7407219728516</v>
      </c>
      <c r="P750" s="11" t="n">
        <f aca="false">(1/G750)*(1-$E$64)</f>
        <v>30.9663981136093</v>
      </c>
      <c r="Q750" s="14" t="b">
        <f aca="false">IF(D750="cap",O750&lt;=P750,P750&lt;O750)</f>
        <v>1</v>
      </c>
      <c r="R750" s="14" t="b">
        <f aca="false">IF(B750=1,I750&gt;=0,I750&lt;=0)</f>
        <v>1</v>
      </c>
      <c r="S750" s="14" t="b">
        <f aca="false">AND(G750&gt;1/$B$56,G750&gt;1/$B$57,G750&lt;1/$B$55)</f>
        <v>1</v>
      </c>
      <c r="T750" s="14" t="b">
        <f aca="false">AND(N750,Q750,R750,S750,G750&gt;0)</f>
        <v>0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</row>
    <row r="751" customFormat="false" ht="15" hidden="false" customHeight="false" outlineLevel="0" collapsed="false">
      <c r="A751" s="6" t="s">
        <v>246</v>
      </c>
      <c r="B751" s="6" t="n">
        <v>1</v>
      </c>
      <c r="C751" s="6" t="s">
        <v>242</v>
      </c>
      <c r="D751" s="6" t="s">
        <v>240</v>
      </c>
      <c r="E751" s="9" t="n">
        <f aca="false">$B$15+((-($D$56*$B$6/($B$56*($B$15+$B$6/$B$56)))-($D$57*$B$6/($B$57*($B$15+$B$6/$B$57)))))-B751*$B$16</f>
        <v>32099336.6927678</v>
      </c>
      <c r="F751" s="9" t="n">
        <f aca="false">((($D$56*$B$6/($B$15+$B$6/$B$56))+($D$57*$B$6/($B$15+$B$6/$B$57))))+B751*$B$742*($B$741+$B$6)</f>
        <v>220807836.222313</v>
      </c>
      <c r="G751" s="12" t="n">
        <f aca="false">E751*(1+(($C$63/$D$63)))/($B$741-(F751+(($C$64/(1-$E$64))))*(1+(($C$63/$D$63))))</f>
        <v>0.0274659050384068</v>
      </c>
      <c r="H751" s="6" t="n">
        <f aca="false">E751+F751*G751</f>
        <v>38164023.754186</v>
      </c>
      <c r="I751" s="13" t="n">
        <f aca="false">$B$742*($B$741+$B$6)*G751-$B$16</f>
        <v>1496769.63073827</v>
      </c>
      <c r="J751" s="9" t="n">
        <f aca="false">($C$63/$D$63)*(H751+K751)</f>
        <v>191304.811212784</v>
      </c>
      <c r="K751" s="9" t="n">
        <f aca="false">$C$64*G751/(1-$E$64)</f>
        <v>96938.4883708477</v>
      </c>
      <c r="L751" s="11" t="n">
        <f aca="false">$D$63/(H751+K751)</f>
        <v>26.1363003277456</v>
      </c>
      <c r="M751" s="11" t="n">
        <f aca="false">(1/G751)*(1-$E$63)</f>
        <v>29.1270212607712</v>
      </c>
      <c r="N751" s="14" t="b">
        <f aca="false">IF(C751="cap",L751&lt;=M751,M751&lt;L751)</f>
        <v>1</v>
      </c>
      <c r="O751" s="11" t="n">
        <f aca="false">$D$64/(H751+J751)</f>
        <v>41.71519472899</v>
      </c>
      <c r="P751" s="11" t="n">
        <f aca="false">(1/G751)*(1-$E$64)</f>
        <v>30.9474600895694</v>
      </c>
      <c r="Q751" s="14" t="b">
        <f aca="false">IF(D751="cap",O751&lt;=P751,P751&lt;O751)</f>
        <v>1</v>
      </c>
      <c r="R751" s="14" t="b">
        <f aca="false">IF(B751=1,I751&gt;=0,I751&lt;=0)</f>
        <v>1</v>
      </c>
      <c r="S751" s="14" t="b">
        <f aca="false">AND(G751&gt;1/$B$56,G751&gt;1/$B$57,G751&lt;1/$B$55)</f>
        <v>1</v>
      </c>
      <c r="T751" s="14" t="b">
        <f aca="false">AND(N751,Q751,R751,S751,G751&gt;0)</f>
        <v>1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</row>
    <row r="752" customFormat="false" ht="15" hidden="false" customHeight="false" outlineLevel="0" collapsed="false">
      <c r="A752" s="6" t="s">
        <v>247</v>
      </c>
      <c r="B752" s="6" t="n">
        <v>1</v>
      </c>
      <c r="C752" s="6" t="s">
        <v>240</v>
      </c>
      <c r="D752" s="6" t="s">
        <v>242</v>
      </c>
      <c r="E752" s="9" t="n">
        <f aca="false">$B$15+((-($D$56*$B$6/($B$56*($B$15+$B$6/$B$56)))-($D$57*$B$6/($B$57*($B$15+$B$6/$B$57)))))-B752*$B$16</f>
        <v>32099336.6927678</v>
      </c>
      <c r="F752" s="9" t="n">
        <f aca="false">((($D$56*$B$6/($B$15+$B$6/$B$56))+($D$57*$B$6/($B$15+$B$6/$B$57))))+B752*$B$742*($B$741+$B$6)</f>
        <v>220807836.222313</v>
      </c>
      <c r="G752" s="12" t="n">
        <f aca="false">E752*(1+(($C$64/$D$64)))/($B$741-(F752+(($C$63/(1-$E$63))))*(1+(($C$64/$D$64))))</f>
        <v>0.0274277802144613</v>
      </c>
      <c r="H752" s="6" t="n">
        <f aca="false">E752+F752*G752</f>
        <v>38155605.4943042</v>
      </c>
      <c r="I752" s="13" t="n">
        <f aca="false">$B$742*($B$741+$B$6)*G752-$B$16</f>
        <v>1488591.85600194</v>
      </c>
      <c r="J752" s="9" t="n">
        <f aca="false">$C$63*G752/(1-$E$63)</f>
        <v>171423.626340383</v>
      </c>
      <c r="K752" s="9" t="n">
        <f aca="false">($C$64/$D$64)*(H752+J752)</f>
        <v>71863.1796012085</v>
      </c>
      <c r="L752" s="11" t="n">
        <f aca="false">$D$63/(H752+K752)</f>
        <v>26.1592000383383</v>
      </c>
      <c r="M752" s="11" t="n">
        <f aca="false">(1/G752)*(1-$E$63)</f>
        <v>29.1675080427472</v>
      </c>
      <c r="N752" s="14" t="b">
        <f aca="false">IF(C752="cap",L752&lt;=M752,M752&lt;L752)</f>
        <v>0</v>
      </c>
      <c r="O752" s="11" t="n">
        <f aca="false">$D$64/(H752+J752)</f>
        <v>41.7459958861819</v>
      </c>
      <c r="P752" s="11" t="n">
        <f aca="false">(1/G752)*(1-$E$64)</f>
        <v>30.9904772954189</v>
      </c>
      <c r="Q752" s="14" t="b">
        <f aca="false">IF(D752="cap",O752&lt;=P752,P752&lt;O752)</f>
        <v>0</v>
      </c>
      <c r="R752" s="14" t="b">
        <f aca="false">IF(B752=1,I752&gt;=0,I752&lt;=0)</f>
        <v>1</v>
      </c>
      <c r="S752" s="14" t="b">
        <f aca="false">AND(G752&gt;1/$B$56,G752&gt;1/$B$57,G752&lt;1/$B$55)</f>
        <v>1</v>
      </c>
      <c r="T752" s="14" t="b">
        <f aca="false">AND(N752,Q752,R752,S752,G752&gt;0)</f>
        <v>0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</row>
    <row r="753" customFormat="false" ht="15" hidden="false" customHeight="false" outlineLevel="0" collapsed="false">
      <c r="A753" s="6" t="s">
        <v>248</v>
      </c>
      <c r="B753" s="6" t="n">
        <v>1</v>
      </c>
      <c r="C753" s="6" t="s">
        <v>242</v>
      </c>
      <c r="D753" s="6" t="s">
        <v>242</v>
      </c>
      <c r="E753" s="9" t="n">
        <f aca="false">$B$15+((-($D$56*$B$6/($B$56*($B$15+$B$6/$B$56)))-($D$57*$B$6/($B$57*($B$15+$B$6/$B$57)))))-B753*$B$16</f>
        <v>32099336.6927678</v>
      </c>
      <c r="F753" s="9" t="n">
        <f aca="false">((($D$56*$B$6/($B$15+$B$6/$B$56))+($D$57*$B$6/($B$15+$B$6/$B$57))))+B753*$B$742*($B$741+$B$6)</f>
        <v>220807836.222313</v>
      </c>
      <c r="G753" s="12" t="n">
        <f aca="false">E753*(1+(((($C$63/$D$63))*(1+(($C$64/$D$64)))+(($C$64/$D$64))*(1+(($C$63/$D$63))))/(1-(($C$63/$D$63))*(($C$64/$D$64)))))/($B$741-F753*(1+(((($C$63/$D$63))*(1+(($C$64/$D$64)))+(($C$64/$D$64))*(1+(($C$63/$D$63))))/(1-(($C$63/$D$63))*(($C$64/$D$64))))))</f>
        <v>0.0274445513525216</v>
      </c>
      <c r="H753" s="6" t="n">
        <f aca="false">E753+F753*G753</f>
        <v>38159308.6930103</v>
      </c>
      <c r="I753" s="13" t="n">
        <f aca="false">$B$742*($B$741+$B$6)*G753-$B$16</f>
        <v>1492189.26511588</v>
      </c>
      <c r="J753" s="9" t="n">
        <f aca="false">(($C$63/$D$63))*H753*(1+(($C$64/$D$64)))/(1-(($C$63/$D$63))*(($C$64/$D$64)))</f>
        <v>191156.07907229</v>
      </c>
      <c r="K753" s="9" t="n">
        <f aca="false">(($C$64/$D$64))*H753*(1+(($C$63/$D$63)))/(1-(($C$63/$D$63))*(($C$64/$D$64)))</f>
        <v>71907.1214476548</v>
      </c>
      <c r="L753" s="11" t="n">
        <f aca="false">$D$63/(H753+K753)</f>
        <v>26.1566361073411</v>
      </c>
      <c r="M753" s="11" t="n">
        <f aca="false">(1/G753)*(1-$E$63)</f>
        <v>29.1496840201214</v>
      </c>
      <c r="N753" s="14" t="b">
        <f aca="false">IF(C753="cap",L753&lt;=M753,M753&lt;L753)</f>
        <v>1</v>
      </c>
      <c r="O753" s="11" t="n">
        <f aca="false">$D$64/(H753+J753)</f>
        <v>41.7204852537988</v>
      </c>
      <c r="P753" s="11" t="n">
        <f aca="false">(1/G753)*(1-$E$64)</f>
        <v>30.971539271379</v>
      </c>
      <c r="Q753" s="14" t="b">
        <f aca="false">IF(D753="cap",O753&lt;=P753,P753&lt;O753)</f>
        <v>0</v>
      </c>
      <c r="R753" s="14" t="b">
        <f aca="false">IF(B753=1,I753&gt;=0,I753&lt;=0)</f>
        <v>1</v>
      </c>
      <c r="S753" s="14" t="b">
        <f aca="false">AND(G753&gt;1/$B$56,G753&gt;1/$B$57,G753&lt;1/$B$55)</f>
        <v>1</v>
      </c>
      <c r="T753" s="14" t="b">
        <f aca="false">AND(N753,Q753,R753,S753,G753&gt;0)</f>
        <v>0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</row>
    <row r="755" customFormat="false" ht="15" hidden="false" customHeight="false" outlineLevel="0" collapsed="false">
      <c r="A755" s="6" t="s">
        <v>249</v>
      </c>
      <c r="B755" s="6" t="n">
        <f aca="false">MATCH(TRUE(),T746:T753,0)</f>
        <v>6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</row>
    <row r="756" customFormat="false" ht="15" hidden="false" customHeight="false" outlineLevel="0" collapsed="false">
      <c r="A756" s="6" t="s">
        <v>250</v>
      </c>
      <c r="B756" s="12" t="n">
        <f aca="false">INDEX(G746:G753,$B$755)</f>
        <v>0.0274659050384068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</row>
    <row r="757" customFormat="false" ht="15" hidden="false" customHeight="false" outlineLevel="0" collapsed="false">
      <c r="A757" s="6" t="s">
        <v>251</v>
      </c>
      <c r="B757" s="11" t="n">
        <f aca="false">1/$B$756</f>
        <v>36.4087765759641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</row>
    <row r="758" customFormat="false" ht="15" hidden="false" customHeight="false" outlineLevel="0" collapsed="false">
      <c r="A758" s="6" t="s">
        <v>252</v>
      </c>
      <c r="B758" s="9" t="n">
        <f aca="false">$B$6*$B$756</f>
        <v>823977.151152205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</row>
    <row r="759" customFormat="false" ht="15" hidden="false" customHeight="false" outlineLevel="0" collapsed="false">
      <c r="A759" s="6" t="s">
        <v>253</v>
      </c>
      <c r="B759" s="9" t="n">
        <f aca="false">($B$741+$B$6)*$B$756</f>
        <v>39276244.2049218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</row>
    <row r="760" customFormat="false" ht="15" hidden="false" customHeight="false" outlineLevel="0" collapsed="false">
      <c r="A760" s="6" t="s">
        <v>254</v>
      </c>
      <c r="B760" s="9" t="n">
        <f aca="false">$B$741*$B$756</f>
        <v>38452267.0537696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</row>
    <row r="761" customFormat="false" ht="15" hidden="false" customHeight="false" outlineLevel="0" collapsed="false">
      <c r="A761" s="6" t="s">
        <v>255</v>
      </c>
      <c r="B761" s="9" t="n">
        <f aca="false">MAX(0,$B$742*$B$759-$B$16)</f>
        <v>1496769.63073827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</row>
    <row r="762" customFormat="false" ht="15" hidden="false" customHeight="false" outlineLevel="0" collapsed="false">
      <c r="A762" s="6" t="s">
        <v>256</v>
      </c>
      <c r="B762" s="9" t="n">
        <f aca="false">SUM(E781:E786)-$B$15</f>
        <v>-13345373.8765523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</row>
    <row r="763" customFormat="false" ht="15" hidden="false" customHeight="false" outlineLevel="0" collapsed="false">
      <c r="A763" s="6" t="s">
        <v>228</v>
      </c>
      <c r="B763" s="9" t="n">
        <f aca="false">INDEX(J746:J753,$B$755)</f>
        <v>191304.811212784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</row>
    <row r="764" customFormat="false" ht="15" hidden="false" customHeight="false" outlineLevel="0" collapsed="false">
      <c r="A764" s="6" t="s">
        <v>229</v>
      </c>
      <c r="B764" s="9" t="n">
        <f aca="false">INDEX(K746:K753,$B$755)</f>
        <v>96938.4883708477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</row>
    <row r="765" customFormat="false" ht="15" hidden="false" customHeight="false" outlineLevel="0" collapsed="false">
      <c r="A765" s="6" t="s">
        <v>257</v>
      </c>
      <c r="B765" s="6" t="str">
        <f aca="false">IF($B$767&lt;=$B$768,"cap","discount")</f>
        <v>cap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</row>
    <row r="766" customFormat="false" ht="15" hidden="false" customHeight="false" outlineLevel="0" collapsed="false">
      <c r="A766" s="6" t="s">
        <v>258</v>
      </c>
      <c r="B766" s="6" t="str">
        <f aca="false">IF($B$770&lt;=$B$771,"cap","discount")</f>
        <v>discount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</row>
    <row r="767" customFormat="false" ht="15" hidden="false" customHeight="false" outlineLevel="0" collapsed="false">
      <c r="A767" s="6" t="s">
        <v>259</v>
      </c>
      <c r="B767" s="11" t="n">
        <f aca="false">$D$63/($B$760-$B$763-$B$764+$B$764)</f>
        <v>26.1363003277456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</row>
    <row r="768" customFormat="false" ht="15" hidden="false" customHeight="false" outlineLevel="0" collapsed="false">
      <c r="A768" s="6" t="s">
        <v>260</v>
      </c>
      <c r="B768" s="11" t="n">
        <f aca="false">$B$757*(1-$E$63)</f>
        <v>29.1270212607712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</row>
    <row r="769" customFormat="false" ht="15" hidden="false" customHeight="false" outlineLevel="0" collapsed="false">
      <c r="A769" s="6" t="s">
        <v>261</v>
      </c>
      <c r="B769" s="11" t="n">
        <f aca="false">MIN($B$767,$B$768)</f>
        <v>26.1363003277456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</row>
    <row r="770" customFormat="false" ht="15" hidden="false" customHeight="false" outlineLevel="0" collapsed="false">
      <c r="A770" s="6" t="s">
        <v>262</v>
      </c>
      <c r="B770" s="11" t="n">
        <f aca="false">$D$64/($B$760-$B$763-$B$764+$B$763)</f>
        <v>41.71519472899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</row>
    <row r="771" customFormat="false" ht="15" hidden="false" customHeight="false" outlineLevel="0" collapsed="false">
      <c r="A771" s="6" t="s">
        <v>263</v>
      </c>
      <c r="B771" s="11" t="n">
        <f aca="false">$B$757*(1-$E$64)</f>
        <v>30.9474600895694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</row>
    <row r="772" customFormat="false" ht="15" hidden="false" customHeight="false" outlineLevel="0" collapsed="false">
      <c r="A772" s="6" t="s">
        <v>264</v>
      </c>
      <c r="B772" s="11" t="n">
        <f aca="false">MIN($B$770,$B$771)</f>
        <v>30.9474600895694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</row>
    <row r="773" customFormat="false" ht="15" hidden="false" customHeight="false" outlineLevel="0" collapsed="false">
      <c r="A773" s="6" t="s">
        <v>182</v>
      </c>
      <c r="B773" s="11" t="n">
        <f aca="false">$B$8*$B$757</f>
        <v>30.9474600895694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</row>
    <row r="774" customFormat="false" ht="15" hidden="false" customHeight="false" outlineLevel="0" collapsed="false">
      <c r="A774" s="6" t="s">
        <v>265</v>
      </c>
      <c r="B774" s="9" t="n">
        <f aca="false">$B$7/$B$773</f>
        <v>484692.441854238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</row>
    <row r="775" customFormat="false" ht="15" hidden="false" customHeight="false" outlineLevel="0" collapsed="false">
      <c r="A775" s="6" t="s">
        <v>266</v>
      </c>
      <c r="B775" s="9" t="n">
        <f aca="false">$B$11*$B$756</f>
        <v>549318.100768137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</row>
    <row r="776" customFormat="false" ht="15" hidden="false" customHeight="false" outlineLevel="0" collapsed="false">
      <c r="A776" s="6" t="s">
        <v>267</v>
      </c>
      <c r="B776" s="9" t="n">
        <f aca="false">$B$10*$B$756</f>
        <v>274659.050384068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</row>
    <row r="777" customFormat="false" ht="15" hidden="false" customHeight="false" outlineLevel="0" collapsed="false">
      <c r="A777" s="6" t="s">
        <v>268</v>
      </c>
      <c r="B777" s="8" t="n">
        <f aca="false">$B$776/$B$759</f>
        <v>0.00699300699300699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</row>
    <row r="780" customFormat="false" ht="15" hidden="false" customHeight="false" outlineLevel="0" collapsed="false">
      <c r="A780" s="5" t="s">
        <v>73</v>
      </c>
      <c r="B780" s="5" t="s">
        <v>269</v>
      </c>
      <c r="C780" s="5" t="s">
        <v>270</v>
      </c>
      <c r="D780" s="5" t="s">
        <v>171</v>
      </c>
      <c r="E780" s="5" t="s">
        <v>271</v>
      </c>
      <c r="F780" s="5" t="s">
        <v>272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</row>
    <row r="781" customFormat="false" ht="15" hidden="false" customHeight="false" outlineLevel="0" collapsed="false">
      <c r="A781" s="6" t="str">
        <f aca="false">$A$52</f>
        <v>Seed</v>
      </c>
      <c r="B781" s="14" t="b">
        <f aca="false">$B$757&lt;$B$52</f>
        <v>0</v>
      </c>
      <c r="C781" s="11" t="n">
        <f aca="false">IF(B781,$B$52*($B$15+$B$6/$B$52)/($B$15+$B$6/$B$757),$B$52)</f>
        <v>1</v>
      </c>
      <c r="D781" s="6" t="n">
        <f aca="false">$C$52/C781</f>
        <v>1</v>
      </c>
      <c r="E781" s="9" t="n">
        <f aca="false">$D$52*$B$52/C781</f>
        <v>5000000</v>
      </c>
      <c r="F781" s="7" t="n">
        <f aca="false">$E$52</f>
        <v>5000000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</row>
    <row r="782" customFormat="false" ht="15" hidden="false" customHeight="false" outlineLevel="0" collapsed="false">
      <c r="A782" s="6" t="str">
        <f aca="false">$A$53</f>
        <v>A</v>
      </c>
      <c r="B782" s="14" t="b">
        <f aca="false">$B$757&lt;$B$53</f>
        <v>0</v>
      </c>
      <c r="C782" s="11" t="n">
        <f aca="false">IF(B782,$B$53*($B$15+$B$6/$B$53)/($B$15+$B$6/$B$757),$B$53)</f>
        <v>3</v>
      </c>
      <c r="D782" s="6" t="n">
        <f aca="false">$C$53/C782</f>
        <v>1</v>
      </c>
      <c r="E782" s="9" t="n">
        <f aca="false">$D$53*$B$53/C782</f>
        <v>5000000</v>
      </c>
      <c r="F782" s="7" t="n">
        <f aca="false">$E$53</f>
        <v>15000000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</row>
    <row r="783" customFormat="false" ht="15" hidden="false" customHeight="false" outlineLevel="0" collapsed="false">
      <c r="A783" s="6" t="str">
        <f aca="false">$A$54</f>
        <v>B</v>
      </c>
      <c r="B783" s="14" t="b">
        <f aca="false">$B$757&lt;$B$54</f>
        <v>0</v>
      </c>
      <c r="C783" s="11" t="n">
        <f aca="false">IF(B783,$B$54*($B$15+$B$6/$B$54)/($B$15+$B$6/$B$757),$B$54)</f>
        <v>10</v>
      </c>
      <c r="D783" s="6" t="n">
        <f aca="false">$C$54/C783</f>
        <v>1</v>
      </c>
      <c r="E783" s="9" t="n">
        <f aca="false">$D$54*$B$54/C783</f>
        <v>3000000</v>
      </c>
      <c r="F783" s="7" t="n">
        <f aca="false">$E$54</f>
        <v>30000000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</row>
    <row r="784" customFormat="false" ht="15" hidden="false" customHeight="false" outlineLevel="0" collapsed="false">
      <c r="A784" s="6" t="str">
        <f aca="false">$A$55</f>
        <v>C</v>
      </c>
      <c r="B784" s="14" t="b">
        <f aca="false">$B$757&lt;$B$55</f>
        <v>0</v>
      </c>
      <c r="C784" s="11" t="n">
        <f aca="false">IF(B784,$B$55*($B$15+$B$6/$B$55)/($B$15+$B$6/$B$757),$B$55)</f>
        <v>25</v>
      </c>
      <c r="D784" s="6" t="n">
        <f aca="false">$C$55/C784</f>
        <v>1</v>
      </c>
      <c r="E784" s="9" t="n">
        <f aca="false">$D$55*$B$55/C784</f>
        <v>2400000</v>
      </c>
      <c r="F784" s="7" t="n">
        <f aca="false">$E$55</f>
        <v>60000000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</row>
    <row r="785" customFormat="false" ht="15" hidden="false" customHeight="false" outlineLevel="0" collapsed="false">
      <c r="A785" s="6" t="str">
        <f aca="false">$A$56</f>
        <v>D</v>
      </c>
      <c r="B785" s="14" t="b">
        <f aca="false">$B$757&lt;$B$56</f>
        <v>1</v>
      </c>
      <c r="C785" s="11" t="n">
        <f aca="false">IF(B785,$B$56*($B$15+$B$6/$B$56)/($B$15+$B$6/$B$757),$B$56)</f>
        <v>57.64058887972</v>
      </c>
      <c r="D785" s="6" t="n">
        <f aca="false">$C$56/C785</f>
        <v>1.0409331543299</v>
      </c>
      <c r="E785" s="9" t="n">
        <f aca="false">$D$56*$B$56/C785</f>
        <v>1734888.53925905</v>
      </c>
      <c r="F785" s="7" t="n">
        <f aca="false">$E$56</f>
        <v>100000000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</row>
    <row r="786" customFormat="false" ht="15" hidden="false" customHeight="false" outlineLevel="0" collapsed="false">
      <c r="A786" s="6" t="str">
        <f aca="false">$A$57</f>
        <v>E</v>
      </c>
      <c r="B786" s="14" t="b">
        <f aca="false">$B$757&lt;$B$57</f>
        <v>1</v>
      </c>
      <c r="C786" s="11" t="n">
        <f aca="false">IF(B786,$B$57*($B$15+$B$6/$B$57)/($B$15+$B$6/$B$757),$B$57)</f>
        <v>48.8777345776251</v>
      </c>
      <c r="D786" s="6" t="n">
        <f aca="false">$C$57/C786</f>
        <v>1.00574037288756</v>
      </c>
      <c r="E786" s="9" t="n">
        <f aca="false">$D$57*$B$57/C786</f>
        <v>6137698.58418863</v>
      </c>
      <c r="F786" s="7" t="n">
        <f aca="false">$E$57</f>
        <v>300000000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</row>
    <row r="810" customFormat="false" ht="15" hidden="false" customHeight="false" outlineLevel="0" collapsed="false">
      <c r="A810" s="3" t="s">
        <v>281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</row>
    <row r="811" customFormat="false" ht="15" hidden="false" customHeight="false" outlineLevel="0" collapsed="false">
      <c r="A811" s="6" t="s">
        <v>217</v>
      </c>
      <c r="B811" s="7" t="n">
        <f aca="false">$D$40</f>
        <v>1800000000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</row>
    <row r="812" customFormat="false" ht="15" hidden="false" customHeight="false" outlineLevel="0" collapsed="false">
      <c r="A812" s="6" t="s">
        <v>218</v>
      </c>
      <c r="B812" s="8" t="n">
        <f aca="false">$D$39</f>
        <v>0.15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</row>
    <row r="815" customFormat="false" ht="15" hidden="false" customHeight="false" outlineLevel="0" collapsed="false">
      <c r="A815" s="5" t="s">
        <v>219</v>
      </c>
      <c r="B815" s="5" t="s">
        <v>220</v>
      </c>
      <c r="C815" s="5" t="s">
        <v>221</v>
      </c>
      <c r="D815" s="5" t="s">
        <v>222</v>
      </c>
      <c r="E815" s="5" t="s">
        <v>223</v>
      </c>
      <c r="F815" s="5" t="s">
        <v>224</v>
      </c>
      <c r="G815" s="5" t="s">
        <v>225</v>
      </c>
      <c r="H815" s="5" t="s">
        <v>226</v>
      </c>
      <c r="I815" s="5" t="s">
        <v>227</v>
      </c>
      <c r="J815" s="5" t="s">
        <v>228</v>
      </c>
      <c r="K815" s="5" t="s">
        <v>229</v>
      </c>
      <c r="L815" s="5" t="s">
        <v>230</v>
      </c>
      <c r="M815" s="5" t="s">
        <v>231</v>
      </c>
      <c r="N815" s="5" t="s">
        <v>232</v>
      </c>
      <c r="O815" s="5" t="s">
        <v>233</v>
      </c>
      <c r="P815" s="5" t="s">
        <v>234</v>
      </c>
      <c r="Q815" s="5" t="s">
        <v>235</v>
      </c>
      <c r="R815" s="5" t="s">
        <v>236</v>
      </c>
      <c r="S815" s="5" t="s">
        <v>237</v>
      </c>
      <c r="T815" s="5" t="s">
        <v>238</v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</row>
    <row r="816" customFormat="false" ht="15" hidden="false" customHeight="false" outlineLevel="0" collapsed="false">
      <c r="A816" s="6" t="s">
        <v>239</v>
      </c>
      <c r="B816" s="6" t="n">
        <v>0</v>
      </c>
      <c r="C816" s="6" t="s">
        <v>240</v>
      </c>
      <c r="D816" s="6" t="s">
        <v>240</v>
      </c>
      <c r="E816" s="9" t="n">
        <f aca="false">$B$15+((-($D$56*$B$6/($B$56*($B$15+$B$6/$B$56)))-($D$57*$B$6/($B$57*($B$15+$B$6/$B$57)))))-B816*$B$16</f>
        <v>36494003.6927678</v>
      </c>
      <c r="F816" s="9" t="n">
        <f aca="false">((($D$56*$B$6/($B$15+$B$6/$B$56))+($D$57*$B$6/($B$15+$B$6/$B$57))))+B816*$B$812*($B$811+$B$6)</f>
        <v>6307836.22231272</v>
      </c>
      <c r="G816" s="12" t="n">
        <f aca="false">E816/($B$811-F816-(($C$63/(1-$E$63)))-(($C$64/(1-$E$64))))</f>
        <v>0.020457280576972</v>
      </c>
      <c r="H816" s="6" t="n">
        <f aca="false">E816+F816*G816</f>
        <v>36623044.8682013</v>
      </c>
      <c r="I816" s="13" t="n">
        <f aca="false">$B$812*($B$811+$B$6)*G816-$B$16</f>
        <v>1220856.51837881</v>
      </c>
      <c r="J816" s="9" t="n">
        <f aca="false">$C$63*G816/(1-$E$63)</f>
        <v>127858.003606075</v>
      </c>
      <c r="K816" s="9" t="n">
        <f aca="false">$C$64*G816/(1-$E$64)</f>
        <v>72202.1667422541</v>
      </c>
      <c r="L816" s="11" t="n">
        <f aca="false">$D$63/(H816+K816)</f>
        <v>27.2514857046128</v>
      </c>
      <c r="M816" s="11" t="n">
        <f aca="false">(1/G816)*(1-$E$63)</f>
        <v>39.1058819861194</v>
      </c>
      <c r="N816" s="14" t="b">
        <f aca="false">IF(C816="cap",L816&lt;=M816,M816&lt;L816)</f>
        <v>0</v>
      </c>
      <c r="O816" s="11" t="n">
        <f aca="false">$D$64/(H816+J816)</f>
        <v>43.536345367651</v>
      </c>
      <c r="P816" s="11" t="n">
        <f aca="false">(1/G816)*(1-$E$64)</f>
        <v>41.5499996102519</v>
      </c>
      <c r="Q816" s="14" t="b">
        <f aca="false">IF(D816="cap",O816&lt;=P816,P816&lt;O816)</f>
        <v>1</v>
      </c>
      <c r="R816" s="14" t="b">
        <f aca="false">IF(B816=1,I816&gt;=0,I816&lt;=0)</f>
        <v>0</v>
      </c>
      <c r="S816" s="14" t="b">
        <f aca="false">AND(G816&gt;1/$B$56,G816&gt;1/$B$57,G816&lt;1/$B$55)</f>
        <v>1</v>
      </c>
      <c r="T816" s="14" t="b">
        <f aca="false">AND(N816,Q816,R816,S816,G816&gt;0)</f>
        <v>0</v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</row>
    <row r="817" customFormat="false" ht="15" hidden="false" customHeight="false" outlineLevel="0" collapsed="false">
      <c r="A817" s="6" t="s">
        <v>241</v>
      </c>
      <c r="B817" s="6" t="n">
        <v>0</v>
      </c>
      <c r="C817" s="6" t="s">
        <v>242</v>
      </c>
      <c r="D817" s="6" t="s">
        <v>240</v>
      </c>
      <c r="E817" s="9" t="n">
        <f aca="false">$B$15+((-($D$56*$B$6/($B$56*($B$15+$B$6/$B$56)))-($D$57*$B$6/($B$57*($B$15+$B$6/$B$57)))))-B817*$B$16</f>
        <v>36494003.6927678</v>
      </c>
      <c r="F817" s="9" t="n">
        <f aca="false">((($D$56*$B$6/($B$15+$B$6/$B$56))+($D$57*$B$6/($B$15+$B$6/$B$57))))+B817*$B$812*($B$811+$B$6)</f>
        <v>6307836.22231272</v>
      </c>
      <c r="G817" s="12" t="n">
        <f aca="false">E817*(1+(($C$63/$D$63)))/($B$811-(F817+(($C$64/(1-$E$64))))*(1+(($C$63/$D$63))))</f>
        <v>0.0204883502435183</v>
      </c>
      <c r="H817" s="6" t="n">
        <f aca="false">E817+F817*G817</f>
        <v>36623240.8505693</v>
      </c>
      <c r="I817" s="13" t="n">
        <f aca="false">$B$812*($B$811+$B$6)*G817-$B$16</f>
        <v>1229385.14184578</v>
      </c>
      <c r="J817" s="9" t="n">
        <f aca="false">($C$63/$D$63)*(H817+K817)</f>
        <v>183477.763374791</v>
      </c>
      <c r="K817" s="9" t="n">
        <f aca="false">$C$64*G817/(1-$E$64)</f>
        <v>72311.8243888882</v>
      </c>
      <c r="L817" s="11" t="n">
        <f aca="false">$D$63/(H817+K817)</f>
        <v>27.2512587249414</v>
      </c>
      <c r="M817" s="11" t="n">
        <f aca="false">(1/G817)*(1-$E$63)</f>
        <v>39.0465796655876</v>
      </c>
      <c r="N817" s="14" t="b">
        <f aca="false">IF(C817="cap",L817&lt;=M817,M817&lt;L817)</f>
        <v>1</v>
      </c>
      <c r="O817" s="11" t="n">
        <f aca="false">$D$64/(H817+J817)</f>
        <v>43.470324447609</v>
      </c>
      <c r="P817" s="11" t="n">
        <f aca="false">(1/G817)*(1-$E$64)</f>
        <v>41.4869908946869</v>
      </c>
      <c r="Q817" s="14" t="b">
        <f aca="false">IF(D817="cap",O817&lt;=P817,P817&lt;O817)</f>
        <v>1</v>
      </c>
      <c r="R817" s="14" t="b">
        <f aca="false">IF(B817=1,I817&gt;=0,I817&lt;=0)</f>
        <v>0</v>
      </c>
      <c r="S817" s="14" t="b">
        <f aca="false">AND(G817&gt;1/$B$56,G817&gt;1/$B$57,G817&lt;1/$B$55)</f>
        <v>1</v>
      </c>
      <c r="T817" s="14" t="b">
        <f aca="false">AND(N817,Q817,R817,S817,G817&gt;0)</f>
        <v>0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</row>
    <row r="818" customFormat="false" ht="15" hidden="false" customHeight="false" outlineLevel="0" collapsed="false">
      <c r="A818" s="6" t="s">
        <v>243</v>
      </c>
      <c r="B818" s="6" t="n">
        <v>0</v>
      </c>
      <c r="C818" s="6" t="s">
        <v>240</v>
      </c>
      <c r="D818" s="6" t="s">
        <v>242</v>
      </c>
      <c r="E818" s="9" t="n">
        <f aca="false">$B$15+((-($D$56*$B$6/($B$56*($B$15+$B$6/$B$56)))-($D$57*$B$6/($B$57*($B$15+$B$6/$B$57)))))-B818*$B$16</f>
        <v>36494003.6927678</v>
      </c>
      <c r="F818" s="9" t="n">
        <f aca="false">((($D$56*$B$6/($B$15+$B$6/$B$56))+($D$57*$B$6/($B$15+$B$6/$B$57))))+B818*$B$812*($B$811+$B$6)</f>
        <v>6307836.22231272</v>
      </c>
      <c r="G818" s="12" t="n">
        <f aca="false">E818*(1+(($C$64/$D$64)))/($B$811-(F818+(($C$63/(1-$E$63))))*(1+(($C$64/$D$64))))</f>
        <v>0.0204554375706249</v>
      </c>
      <c r="H818" s="6" t="n">
        <f aca="false">E818+F818*G818</f>
        <v>36623033.2428191</v>
      </c>
      <c r="I818" s="13" t="n">
        <f aca="false">$B$812*($B$811+$B$6)*G818-$B$16</f>
        <v>1220350.61313653</v>
      </c>
      <c r="J818" s="9" t="n">
        <f aca="false">$C$63*G818/(1-$E$63)</f>
        <v>127846.484816406</v>
      </c>
      <c r="K818" s="9" t="n">
        <f aca="false">($C$64/$D$64)*(H818+J818)</f>
        <v>68907.8994893165</v>
      </c>
      <c r="L818" s="11" t="n">
        <f aca="false">$D$63/(H818+K818)</f>
        <v>27.2539410254022</v>
      </c>
      <c r="M818" s="11" t="n">
        <f aca="false">(1/G818)*(1-$E$63)</f>
        <v>39.1094053714521</v>
      </c>
      <c r="N818" s="14" t="b">
        <f aca="false">IF(C818="cap",L818&lt;=M818,M818&lt;L818)</f>
        <v>0</v>
      </c>
      <c r="O818" s="11" t="n">
        <f aca="false">$D$64/(H818+J818)</f>
        <v>43.5363727850262</v>
      </c>
      <c r="P818" s="11" t="n">
        <f aca="false">(1/G818)*(1-$E$64)</f>
        <v>41.5537432071679</v>
      </c>
      <c r="Q818" s="14" t="b">
        <f aca="false">IF(D818="cap",O818&lt;=P818,P818&lt;O818)</f>
        <v>0</v>
      </c>
      <c r="R818" s="14" t="b">
        <f aca="false">IF(B818=1,I818&gt;=0,I818&lt;=0)</f>
        <v>0</v>
      </c>
      <c r="S818" s="14" t="b">
        <f aca="false">AND(G818&gt;1/$B$56,G818&gt;1/$B$57,G818&lt;1/$B$55)</f>
        <v>1</v>
      </c>
      <c r="T818" s="14" t="b">
        <f aca="false">AND(N818,Q818,R818,S818,G818&gt;0)</f>
        <v>0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</row>
    <row r="819" customFormat="false" ht="15" hidden="false" customHeight="false" outlineLevel="0" collapsed="false">
      <c r="A819" s="6" t="s">
        <v>244</v>
      </c>
      <c r="B819" s="6" t="n">
        <v>0</v>
      </c>
      <c r="C819" s="6" t="s">
        <v>242</v>
      </c>
      <c r="D819" s="6" t="s">
        <v>242</v>
      </c>
      <c r="E819" s="9" t="n">
        <f aca="false">$B$15+((-($D$56*$B$6/($B$56*($B$15+$B$6/$B$56)))-($D$57*$B$6/($B$57*($B$15+$B$6/$B$57)))))-B819*$B$16</f>
        <v>36494003.6927678</v>
      </c>
      <c r="F819" s="9" t="n">
        <f aca="false">((($D$56*$B$6/($B$15+$B$6/$B$56))+($D$57*$B$6/($B$15+$B$6/$B$57))))+B819*$B$812*($B$811+$B$6)</f>
        <v>6307836.22231272</v>
      </c>
      <c r="G819" s="12" t="n">
        <f aca="false">E819*(1+(((($C$63/$D$63))*(1+(($C$64/$D$64)))+(($C$64/$D$64))*(1+(($C$63/$D$63))))/(1-(($C$63/$D$63))*(($C$64/$D$64)))))/($B$811-F819*(1+(((($C$63/$D$63))*(1+(($C$64/$D$64)))+(($C$64/$D$64))*(1+(($C$63/$D$63))))/(1-(($C$63/$D$63))*(($C$64/$D$64))))))</f>
        <v>0.0204865016350103</v>
      </c>
      <c r="H819" s="6" t="n">
        <f aca="false">E819+F819*G819</f>
        <v>36623229.1898496</v>
      </c>
      <c r="I819" s="13" t="n">
        <f aca="false">$B$812*($B$811+$B$6)*G819-$B$16</f>
        <v>1228877.69881033</v>
      </c>
      <c r="J819" s="9" t="n">
        <f aca="false">(($C$63/$D$63))*H819*(1+(($C$64/$D$64)))/(1-(($C$63/$D$63))*(($C$64/$D$64)))</f>
        <v>183461.208671734</v>
      </c>
      <c r="K819" s="9" t="n">
        <f aca="false">(($C$64/$D$64))*H819*(1+(($C$63/$D$63)))/(1-(($C$63/$D$63))*(($C$64/$D$64)))</f>
        <v>69012.5444972275</v>
      </c>
      <c r="L819" s="11" t="n">
        <f aca="false">$D$63/(H819+K819)</f>
        <v>27.2537177542881</v>
      </c>
      <c r="M819" s="11" t="n">
        <f aca="false">(1/G819)*(1-$E$63)</f>
        <v>39.0501030509203</v>
      </c>
      <c r="N819" s="14" t="b">
        <f aca="false">IF(C819="cap",L819&lt;=M819,M819&lt;L819)</f>
        <v>1</v>
      </c>
      <c r="O819" s="11" t="n">
        <f aca="false">$D$64/(H819+J819)</f>
        <v>43.4703577712675</v>
      </c>
      <c r="P819" s="11" t="n">
        <f aca="false">(1/G819)*(1-$E$64)</f>
        <v>41.4907344916028</v>
      </c>
      <c r="Q819" s="14" t="b">
        <f aca="false">IF(D819="cap",O819&lt;=P819,P819&lt;O819)</f>
        <v>0</v>
      </c>
      <c r="R819" s="14" t="b">
        <f aca="false">IF(B819=1,I819&gt;=0,I819&lt;=0)</f>
        <v>0</v>
      </c>
      <c r="S819" s="14" t="b">
        <f aca="false">AND(G819&gt;1/$B$56,G819&gt;1/$B$57,G819&lt;1/$B$55)</f>
        <v>1</v>
      </c>
      <c r="T819" s="14" t="b">
        <f aca="false">AND(N819,Q819,R819,S819,G819&gt;0)</f>
        <v>0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</row>
    <row r="820" customFormat="false" ht="15" hidden="false" customHeight="false" outlineLevel="0" collapsed="false">
      <c r="A820" s="6" t="s">
        <v>245</v>
      </c>
      <c r="B820" s="6" t="n">
        <v>1</v>
      </c>
      <c r="C820" s="6" t="s">
        <v>240</v>
      </c>
      <c r="D820" s="6" t="s">
        <v>240</v>
      </c>
      <c r="E820" s="9" t="n">
        <f aca="false">$B$15+((-($D$56*$B$6/($B$56*($B$15+$B$6/$B$56)))-($D$57*$B$6/($B$57*($B$15+$B$6/$B$57)))))-B820*$B$16</f>
        <v>32099336.6927678</v>
      </c>
      <c r="F820" s="9" t="n">
        <f aca="false">((($D$56*$B$6/($B$15+$B$6/$B$56))+($D$57*$B$6/($B$15+$B$6/$B$57))))+B820*$B$812*($B$811+$B$6)</f>
        <v>280807836.222313</v>
      </c>
      <c r="G820" s="12" t="n">
        <f aca="false">E820/($B$811-F820-(($C$63/(1-$E$63)))-(($C$64/(1-$E$64))))</f>
        <v>0.0212661093858917</v>
      </c>
      <c r="H820" s="6" t="n">
        <f aca="false">E820+F820*G820</f>
        <v>38071026.8542871</v>
      </c>
      <c r="I820" s="13" t="n">
        <f aca="false">$B$812*($B$811+$B$6)*G820-$B$16</f>
        <v>1442880.02642726</v>
      </c>
      <c r="J820" s="9" t="n">
        <f aca="false">$C$63*G820/(1-$E$63)</f>
        <v>132913.183661823</v>
      </c>
      <c r="K820" s="9" t="n">
        <f aca="false">$C$64*G820/(1-$E$64)</f>
        <v>75056.8566560882</v>
      </c>
      <c r="L820" s="11" t="n">
        <f aca="false">$D$63/(H820+K820)</f>
        <v>26.2150108927991</v>
      </c>
      <c r="M820" s="11" t="n">
        <f aca="false">(1/G820)*(1-$E$63)</f>
        <v>37.6185406311667</v>
      </c>
      <c r="N820" s="14" t="b">
        <f aca="false">IF(C820="cap",L820&lt;=M820,M820&lt;L820)</f>
        <v>0</v>
      </c>
      <c r="O820" s="11" t="n">
        <f aca="false">$D$64/(H820+J820)</f>
        <v>41.8804971008404</v>
      </c>
      <c r="P820" s="11" t="n">
        <f aca="false">(1/G820)*(1-$E$64)</f>
        <v>39.9696994206146</v>
      </c>
      <c r="Q820" s="14" t="b">
        <f aca="false">IF(D820="cap",O820&lt;=P820,P820&lt;O820)</f>
        <v>1</v>
      </c>
      <c r="R820" s="14" t="b">
        <f aca="false">IF(B820=1,I820&gt;=0,I820&lt;=0)</f>
        <v>1</v>
      </c>
      <c r="S820" s="14" t="b">
        <f aca="false">AND(G820&gt;1/$B$56,G820&gt;1/$B$57,G820&lt;1/$B$55)</f>
        <v>1</v>
      </c>
      <c r="T820" s="14" t="b">
        <f aca="false">AND(N820,Q820,R820,S820,G820&gt;0)</f>
        <v>0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</row>
    <row r="821" customFormat="false" ht="15" hidden="false" customHeight="false" outlineLevel="0" collapsed="false">
      <c r="A821" s="6" t="s">
        <v>246</v>
      </c>
      <c r="B821" s="6" t="n">
        <v>1</v>
      </c>
      <c r="C821" s="6" t="s">
        <v>242</v>
      </c>
      <c r="D821" s="6" t="s">
        <v>240</v>
      </c>
      <c r="E821" s="9" t="n">
        <f aca="false">$B$15+((-($D$56*$B$6/($B$56*($B$15+$B$6/$B$56)))-($D$57*$B$6/($B$57*($B$15+$B$6/$B$57)))))-B821*$B$16</f>
        <v>32099336.6927678</v>
      </c>
      <c r="F821" s="9" t="n">
        <f aca="false">((($D$56*$B$6/($B$15+$B$6/$B$56))+($D$57*$B$6/($B$15+$B$6/$B$57))))+B821*$B$812*($B$811+$B$6)</f>
        <v>280807836.222313</v>
      </c>
      <c r="G821" s="12" t="n">
        <f aca="false">E821*(1+(($C$63/$D$63)))/($B$811-(F821+(($C$64/(1-$E$64))))*(1+(($C$63/$D$63))))</f>
        <v>0.021304291704546</v>
      </c>
      <c r="H821" s="6" t="n">
        <f aca="false">E821+F821*G821</f>
        <v>38081748.7485704</v>
      </c>
      <c r="I821" s="13" t="n">
        <f aca="false">$B$812*($B$811+$B$6)*G821-$B$16</f>
        <v>1453361.07289789</v>
      </c>
      <c r="J821" s="9" t="n">
        <f aca="false">($C$63/$D$63)*(H821+K821)</f>
        <v>190784.701831756</v>
      </c>
      <c r="K821" s="9" t="n">
        <f aca="false">$C$64*G821/(1-$E$64)</f>
        <v>75191.6177807507</v>
      </c>
      <c r="L821" s="11" t="n">
        <f aca="false">$D$63/(H821+K821)</f>
        <v>26.2075520311334</v>
      </c>
      <c r="M821" s="11" t="n">
        <f aca="false">(1/G821)*(1-$E$63)</f>
        <v>37.5511193281911</v>
      </c>
      <c r="N821" s="14" t="b">
        <f aca="false">IF(C821="cap",L821&lt;=M821,M821&lt;L821)</f>
        <v>1</v>
      </c>
      <c r="O821" s="11" t="n">
        <f aca="false">$D$64/(H821+J821)</f>
        <v>41.8054373660281</v>
      </c>
      <c r="P821" s="11" t="n">
        <f aca="false">(1/G821)*(1-$E$64)</f>
        <v>39.898064286203</v>
      </c>
      <c r="Q821" s="14" t="b">
        <f aca="false">IF(D821="cap",O821&lt;=P821,P821&lt;O821)</f>
        <v>1</v>
      </c>
      <c r="R821" s="14" t="b">
        <f aca="false">IF(B821=1,I821&gt;=0,I821&lt;=0)</f>
        <v>1</v>
      </c>
      <c r="S821" s="14" t="b">
        <f aca="false">AND(G821&gt;1/$B$56,G821&gt;1/$B$57,G821&lt;1/$B$55)</f>
        <v>1</v>
      </c>
      <c r="T821" s="14" t="b">
        <f aca="false">AND(N821,Q821,R821,S821,G821&gt;0)</f>
        <v>1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</row>
    <row r="822" customFormat="false" ht="15" hidden="false" customHeight="false" outlineLevel="0" collapsed="false">
      <c r="A822" s="6" t="s">
        <v>247</v>
      </c>
      <c r="B822" s="6" t="n">
        <v>1</v>
      </c>
      <c r="C822" s="6" t="s">
        <v>240</v>
      </c>
      <c r="D822" s="6" t="s">
        <v>242</v>
      </c>
      <c r="E822" s="9" t="n">
        <f aca="false">$B$15+((-($D$56*$B$6/($B$56*($B$15+$B$6/$B$56)))-($D$57*$B$6/($B$57*($B$15+$B$6/$B$57)))))-B822*$B$16</f>
        <v>32099336.6927678</v>
      </c>
      <c r="F822" s="9" t="n">
        <f aca="false">((($D$56*$B$6/($B$15+$B$6/$B$56))+($D$57*$B$6/($B$15+$B$6/$B$57))))+B822*$B$812*($B$811+$B$6)</f>
        <v>280807836.222313</v>
      </c>
      <c r="G822" s="12" t="n">
        <f aca="false">E822*(1+(($C$64/$D$64)))/($B$811-(F822+(($C$63/(1-$E$63))))*(1+(($C$64/$D$64))))</f>
        <v>0.0212638451302809</v>
      </c>
      <c r="H822" s="6" t="n">
        <f aca="false">E822+F822*G822</f>
        <v>38070391.0335684</v>
      </c>
      <c r="I822" s="13" t="n">
        <f aca="false">$B$812*($B$811+$B$6)*G822-$B$16</f>
        <v>1442258.48826212</v>
      </c>
      <c r="J822" s="9" t="n">
        <f aca="false">$C$63*G822/(1-$E$63)</f>
        <v>132899.032064256</v>
      </c>
      <c r="K822" s="9" t="n">
        <f aca="false">($C$64/$D$64)*(H822+J822)</f>
        <v>71631.1688730612</v>
      </c>
      <c r="L822" s="11" t="n">
        <f aca="false">$D$63/(H822+K822)</f>
        <v>26.2178023674893</v>
      </c>
      <c r="M822" s="11" t="n">
        <f aca="false">(1/G822)*(1-$E$63)</f>
        <v>37.6225463973472</v>
      </c>
      <c r="N822" s="14" t="b">
        <f aca="false">IF(C822="cap",L822&lt;=M822,M822&lt;L822)</f>
        <v>0</v>
      </c>
      <c r="O822" s="11" t="n">
        <f aca="false">$D$64/(H822+J822)</f>
        <v>41.8812096353803</v>
      </c>
      <c r="P822" s="11" t="n">
        <f aca="false">(1/G822)*(1-$E$64)</f>
        <v>39.9739555471814</v>
      </c>
      <c r="Q822" s="14" t="b">
        <f aca="false">IF(D822="cap",O822&lt;=P822,P822&lt;O822)</f>
        <v>0</v>
      </c>
      <c r="R822" s="14" t="b">
        <f aca="false">IF(B822=1,I822&gt;=0,I822&lt;=0)</f>
        <v>1</v>
      </c>
      <c r="S822" s="14" t="b">
        <f aca="false">AND(G822&gt;1/$B$56,G822&gt;1/$B$57,G822&lt;1/$B$55)</f>
        <v>1</v>
      </c>
      <c r="T822" s="14" t="b">
        <f aca="false">AND(N822,Q822,R822,S822,G822&gt;0)</f>
        <v>0</v>
      </c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</row>
    <row r="823" customFormat="false" ht="15" hidden="false" customHeight="false" outlineLevel="0" collapsed="false">
      <c r="A823" s="6" t="s">
        <v>248</v>
      </c>
      <c r="B823" s="6" t="n">
        <v>1</v>
      </c>
      <c r="C823" s="6" t="s">
        <v>242</v>
      </c>
      <c r="D823" s="6" t="s">
        <v>242</v>
      </c>
      <c r="E823" s="9" t="n">
        <f aca="false">$B$15+((-($D$56*$B$6/($B$56*($B$15+$B$6/$B$56)))-($D$57*$B$6/($B$57*($B$15+$B$6/$B$57)))))-B823*$B$16</f>
        <v>32099336.6927678</v>
      </c>
      <c r="F823" s="9" t="n">
        <f aca="false">((($D$56*$B$6/($B$15+$B$6/$B$56))+($D$57*$B$6/($B$15+$B$6/$B$57))))+B823*$B$812*($B$811+$B$6)</f>
        <v>280807836.222313</v>
      </c>
      <c r="G823" s="12" t="n">
        <f aca="false">E823*(1+(((($C$63/$D$63))*(1+(($C$64/$D$64)))+(($C$64/$D$64))*(1+(($C$63/$D$63))))/(1-(($C$63/$D$63))*(($C$64/$D$64)))))/($B$811-F823*(1+(((($C$63/$D$63))*(1+(($C$64/$D$64)))+(($C$64/$D$64))*(1+(($C$63/$D$63))))/(1-(($C$63/$D$63))*(($C$64/$D$64))))))</f>
        <v>0.0213020193113375</v>
      </c>
      <c r="H823" s="6" t="n">
        <f aca="false">E823+F823*G823</f>
        <v>38081110.6427504</v>
      </c>
      <c r="I823" s="13" t="n">
        <f aca="false">$B$812*($B$811+$B$6)*G823-$B$16</f>
        <v>1452737.30096214</v>
      </c>
      <c r="J823" s="9" t="n">
        <f aca="false">(($C$63/$D$63))*H823*(1+(($C$64/$D$64)))/(1-(($C$63/$D$63))*(($C$64/$D$64)))</f>
        <v>190764.352041828</v>
      </c>
      <c r="K823" s="9" t="n">
        <f aca="false">(($C$64/$D$64))*H823*(1+(($C$63/$D$63)))/(1-(($C$63/$D$63))*(($C$64/$D$64)))</f>
        <v>71759.7656152355</v>
      </c>
      <c r="L823" s="11" t="n">
        <f aca="false">$D$63/(H823+K823)</f>
        <v>26.2103477221135</v>
      </c>
      <c r="M823" s="11" t="n">
        <f aca="false">(1/G823)*(1-$E$63)</f>
        <v>37.5551250943716</v>
      </c>
      <c r="N823" s="14" t="b">
        <f aca="false">IF(C823="cap",L823&lt;=M823,M823&lt;L823)</f>
        <v>1</v>
      </c>
      <c r="O823" s="11" t="n">
        <f aca="false">$D$64/(H823+J823)</f>
        <v>41.8061566154707</v>
      </c>
      <c r="P823" s="11" t="n">
        <f aca="false">(1/G823)*(1-$E$64)</f>
        <v>39.9023204127699</v>
      </c>
      <c r="Q823" s="14" t="b">
        <f aca="false">IF(D823="cap",O823&lt;=P823,P823&lt;O823)</f>
        <v>0</v>
      </c>
      <c r="R823" s="14" t="b">
        <f aca="false">IF(B823=1,I823&gt;=0,I823&lt;=0)</f>
        <v>1</v>
      </c>
      <c r="S823" s="14" t="b">
        <f aca="false">AND(G823&gt;1/$B$56,G823&gt;1/$B$57,G823&lt;1/$B$55)</f>
        <v>1</v>
      </c>
      <c r="T823" s="14" t="b">
        <f aca="false">AND(N823,Q823,R823,S823,G823&gt;0)</f>
        <v>0</v>
      </c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</row>
    <row r="825" customFormat="false" ht="15" hidden="false" customHeight="false" outlineLevel="0" collapsed="false">
      <c r="A825" s="6" t="s">
        <v>249</v>
      </c>
      <c r="B825" s="6" t="n">
        <f aca="false">MATCH(TRUE(),T816:T823,0)</f>
        <v>6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</row>
    <row r="826" customFormat="false" ht="15" hidden="false" customHeight="false" outlineLevel="0" collapsed="false">
      <c r="A826" s="6" t="s">
        <v>250</v>
      </c>
      <c r="B826" s="12" t="n">
        <f aca="false">INDEX(G816:G823,$B$825)</f>
        <v>0.021304291704546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</row>
    <row r="827" customFormat="false" ht="15" hidden="false" customHeight="false" outlineLevel="0" collapsed="false">
      <c r="A827" s="6" t="s">
        <v>251</v>
      </c>
      <c r="B827" s="11" t="n">
        <f aca="false">1/$B$826</f>
        <v>46.9388991602389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</row>
    <row r="828" customFormat="false" ht="15" hidden="false" customHeight="false" outlineLevel="0" collapsed="false">
      <c r="A828" s="6" t="s">
        <v>252</v>
      </c>
      <c r="B828" s="9" t="n">
        <f aca="false">$B$6*$B$826</f>
        <v>639128.751136381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</row>
    <row r="829" customFormat="false" ht="15" hidden="false" customHeight="false" outlineLevel="0" collapsed="false">
      <c r="A829" s="6" t="s">
        <v>253</v>
      </c>
      <c r="B829" s="9" t="n">
        <f aca="false">($B$811+$B$6)*$B$826</f>
        <v>38986853.8193193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</row>
    <row r="830" customFormat="false" ht="15" hidden="false" customHeight="false" outlineLevel="0" collapsed="false">
      <c r="A830" s="6" t="s">
        <v>254</v>
      </c>
      <c r="B830" s="9" t="n">
        <f aca="false">$B$811*$B$826</f>
        <v>38347725.0681829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</row>
    <row r="831" customFormat="false" ht="15" hidden="false" customHeight="false" outlineLevel="0" collapsed="false">
      <c r="A831" s="6" t="s">
        <v>255</v>
      </c>
      <c r="B831" s="9" t="n">
        <f aca="false">MAX(0,$B$812*$B$829-$B$16)</f>
        <v>1453361.07289789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</row>
    <row r="832" customFormat="false" ht="15" hidden="false" customHeight="false" outlineLevel="0" collapsed="false">
      <c r="A832" s="6" t="s">
        <v>256</v>
      </c>
      <c r="B832" s="9" t="n">
        <f aca="false">SUM(E851:E856)-$B$15</f>
        <v>-13384240.3243275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</row>
    <row r="833" customFormat="false" ht="15" hidden="false" customHeight="false" outlineLevel="0" collapsed="false">
      <c r="A833" s="6" t="s">
        <v>228</v>
      </c>
      <c r="B833" s="9" t="n">
        <f aca="false">INDEX(J816:J823,$B$825)</f>
        <v>190784.701831756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</row>
    <row r="834" customFormat="false" ht="15" hidden="false" customHeight="false" outlineLevel="0" collapsed="false">
      <c r="A834" s="6" t="s">
        <v>229</v>
      </c>
      <c r="B834" s="9" t="n">
        <f aca="false">INDEX(K816:K823,$B$825)</f>
        <v>75191.6177807507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</row>
    <row r="835" customFormat="false" ht="15" hidden="false" customHeight="false" outlineLevel="0" collapsed="false">
      <c r="A835" s="6" t="s">
        <v>257</v>
      </c>
      <c r="B835" s="6" t="str">
        <f aca="false">IF($B$837&lt;=$B$838,"cap","discount")</f>
        <v>cap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</row>
    <row r="836" customFormat="false" ht="15" hidden="false" customHeight="false" outlineLevel="0" collapsed="false">
      <c r="A836" s="6" t="s">
        <v>258</v>
      </c>
      <c r="B836" s="6" t="str">
        <f aca="false">IF($B$840&lt;=$B$841,"cap","discount")</f>
        <v>discount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</row>
    <row r="837" customFormat="false" ht="15" hidden="false" customHeight="false" outlineLevel="0" collapsed="false">
      <c r="A837" s="6" t="s">
        <v>259</v>
      </c>
      <c r="B837" s="11" t="n">
        <f aca="false">$D$63/($B$830-$B$833-$B$834+$B$834)</f>
        <v>26.2075520311334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</row>
    <row r="838" customFormat="false" ht="15" hidden="false" customHeight="false" outlineLevel="0" collapsed="false">
      <c r="A838" s="6" t="s">
        <v>260</v>
      </c>
      <c r="B838" s="11" t="n">
        <f aca="false">$B$827*(1-$E$63)</f>
        <v>37.5511193281911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</row>
    <row r="839" customFormat="false" ht="15" hidden="false" customHeight="false" outlineLevel="0" collapsed="false">
      <c r="A839" s="6" t="s">
        <v>261</v>
      </c>
      <c r="B839" s="11" t="n">
        <f aca="false">MIN($B$837,$B$838)</f>
        <v>26.2075520311334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</row>
    <row r="840" customFormat="false" ht="15" hidden="false" customHeight="false" outlineLevel="0" collapsed="false">
      <c r="A840" s="6" t="s">
        <v>262</v>
      </c>
      <c r="B840" s="11" t="n">
        <f aca="false">$D$64/($B$830-$B$833-$B$834+$B$833)</f>
        <v>41.8054373660281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</row>
    <row r="841" customFormat="false" ht="15" hidden="false" customHeight="false" outlineLevel="0" collapsed="false">
      <c r="A841" s="6" t="s">
        <v>263</v>
      </c>
      <c r="B841" s="11" t="n">
        <f aca="false">$B$827*(1-$E$64)</f>
        <v>39.898064286203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</row>
    <row r="842" customFormat="false" ht="15" hidden="false" customHeight="false" outlineLevel="0" collapsed="false">
      <c r="A842" s="6" t="s">
        <v>264</v>
      </c>
      <c r="B842" s="11" t="n">
        <f aca="false">MIN($B$840,$B$841)</f>
        <v>39.898064286203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</row>
    <row r="843" customFormat="false" ht="15" hidden="false" customHeight="false" outlineLevel="0" collapsed="false">
      <c r="A843" s="6" t="s">
        <v>182</v>
      </c>
      <c r="B843" s="11" t="n">
        <f aca="false">$B$8*$B$827</f>
        <v>39.898064286203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</row>
    <row r="844" customFormat="false" ht="15" hidden="false" customHeight="false" outlineLevel="0" collapsed="false">
      <c r="A844" s="6" t="s">
        <v>265</v>
      </c>
      <c r="B844" s="9" t="n">
        <f aca="false">$B$7/$B$843</f>
        <v>375958.088903754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</row>
    <row r="845" customFormat="false" ht="15" hidden="false" customHeight="false" outlineLevel="0" collapsed="false">
      <c r="A845" s="6" t="s">
        <v>266</v>
      </c>
      <c r="B845" s="9" t="n">
        <f aca="false">$B$11*$B$826</f>
        <v>426085.834090921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</row>
    <row r="846" customFormat="false" ht="15" hidden="false" customHeight="false" outlineLevel="0" collapsed="false">
      <c r="A846" s="6" t="s">
        <v>267</v>
      </c>
      <c r="B846" s="9" t="n">
        <f aca="false">$B$10*$B$826</f>
        <v>213042.91704546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</row>
    <row r="847" customFormat="false" ht="15" hidden="false" customHeight="false" outlineLevel="0" collapsed="false">
      <c r="A847" s="6" t="s">
        <v>268</v>
      </c>
      <c r="B847" s="8" t="n">
        <f aca="false">$B$846/$B$829</f>
        <v>0.00546448087431694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</row>
    <row r="850" customFormat="false" ht="15" hidden="false" customHeight="false" outlineLevel="0" collapsed="false">
      <c r="A850" s="5" t="s">
        <v>73</v>
      </c>
      <c r="B850" s="5" t="s">
        <v>269</v>
      </c>
      <c r="C850" s="5" t="s">
        <v>270</v>
      </c>
      <c r="D850" s="5" t="s">
        <v>171</v>
      </c>
      <c r="E850" s="5" t="s">
        <v>271</v>
      </c>
      <c r="F850" s="5" t="s">
        <v>272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</row>
    <row r="851" customFormat="false" ht="15" hidden="false" customHeight="false" outlineLevel="0" collapsed="false">
      <c r="A851" s="6" t="str">
        <f aca="false">$A$52</f>
        <v>Seed</v>
      </c>
      <c r="B851" s="14" t="b">
        <f aca="false">$B$827&lt;$B$52</f>
        <v>0</v>
      </c>
      <c r="C851" s="11" t="n">
        <f aca="false">IF(B851,$B$52*($B$15+$B$6/$B$52)/($B$15+$B$6/$B$827),$B$52)</f>
        <v>1</v>
      </c>
      <c r="D851" s="6" t="n">
        <f aca="false">$C$52/C851</f>
        <v>1</v>
      </c>
      <c r="E851" s="9" t="n">
        <f aca="false">$D$52*$B$52/C851</f>
        <v>5000000</v>
      </c>
      <c r="F851" s="7" t="n">
        <f aca="false">$E$52</f>
        <v>5000000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</row>
    <row r="852" customFormat="false" ht="15" hidden="false" customHeight="false" outlineLevel="0" collapsed="false">
      <c r="A852" s="6" t="str">
        <f aca="false">$A$53</f>
        <v>A</v>
      </c>
      <c r="B852" s="14" t="b">
        <f aca="false">$B$827&lt;$B$53</f>
        <v>0</v>
      </c>
      <c r="C852" s="11" t="n">
        <f aca="false">IF(B852,$B$53*($B$15+$B$6/$B$53)/($B$15+$B$6/$B$827),$B$53)</f>
        <v>3</v>
      </c>
      <c r="D852" s="6" t="n">
        <f aca="false">$C$53/C852</f>
        <v>1</v>
      </c>
      <c r="E852" s="9" t="n">
        <f aca="false">$D$53*$B$53/C852</f>
        <v>5000000</v>
      </c>
      <c r="F852" s="7" t="n">
        <f aca="false">$E$53</f>
        <v>15000000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</row>
    <row r="853" customFormat="false" ht="15" hidden="false" customHeight="false" outlineLevel="0" collapsed="false">
      <c r="A853" s="6" t="str">
        <f aca="false">$A$54</f>
        <v>B</v>
      </c>
      <c r="B853" s="14" t="b">
        <f aca="false">$B$827&lt;$B$54</f>
        <v>0</v>
      </c>
      <c r="C853" s="11" t="n">
        <f aca="false">IF(B853,$B$54*($B$15+$B$6/$B$54)/($B$15+$B$6/$B$827),$B$54)</f>
        <v>10</v>
      </c>
      <c r="D853" s="6" t="n">
        <f aca="false">$C$54/C853</f>
        <v>1</v>
      </c>
      <c r="E853" s="9" t="n">
        <f aca="false">$D$54*$B$54/C853</f>
        <v>3000000</v>
      </c>
      <c r="F853" s="7" t="n">
        <f aca="false">$E$54</f>
        <v>30000000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</row>
    <row r="854" customFormat="false" ht="15" hidden="false" customHeight="false" outlineLevel="0" collapsed="false">
      <c r="A854" s="6" t="str">
        <f aca="false">$A$55</f>
        <v>C</v>
      </c>
      <c r="B854" s="14" t="b">
        <f aca="false">$B$827&lt;$B$55</f>
        <v>0</v>
      </c>
      <c r="C854" s="11" t="n">
        <f aca="false">IF(B854,$B$55*($B$15+$B$6/$B$55)/($B$15+$B$6/$B$827),$B$55)</f>
        <v>25</v>
      </c>
      <c r="D854" s="6" t="n">
        <f aca="false">$C$55/C854</f>
        <v>1</v>
      </c>
      <c r="E854" s="9" t="n">
        <f aca="false">$D$55*$B$55/C854</f>
        <v>2400000</v>
      </c>
      <c r="F854" s="7" t="n">
        <f aca="false">$E$55</f>
        <v>60000000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</row>
    <row r="855" customFormat="false" ht="15" hidden="false" customHeight="false" outlineLevel="0" collapsed="false">
      <c r="A855" s="6" t="str">
        <f aca="false">$A$56</f>
        <v>D</v>
      </c>
      <c r="B855" s="14" t="b">
        <f aca="false">$B$827&lt;$B$56</f>
        <v>1</v>
      </c>
      <c r="C855" s="11" t="n">
        <f aca="false">IF(B855,$B$56*($B$15+$B$6/$B$56)/($B$15+$B$6/$B$827),$B$56)</f>
        <v>57.9265685604078</v>
      </c>
      <c r="D855" s="6" t="n">
        <f aca="false">$C$56/C855</f>
        <v>1.03579413542216</v>
      </c>
      <c r="E855" s="9" t="n">
        <f aca="false">$D$56*$B$56/C855</f>
        <v>1726323.50799937</v>
      </c>
      <c r="F855" s="7" t="n">
        <f aca="false">$E$56</f>
        <v>100000000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</row>
    <row r="856" customFormat="false" ht="15" hidden="false" customHeight="false" outlineLevel="0" collapsed="false">
      <c r="A856" s="6" t="str">
        <f aca="false">$A$57</f>
        <v>E</v>
      </c>
      <c r="B856" s="14" t="b">
        <f aca="false">$B$827&lt;$B$57</f>
        <v>1</v>
      </c>
      <c r="C856" s="11" t="n">
        <f aca="false">IF(B856,$B$57*($B$15+$B$6/$B$57)/($B$15+$B$6/$B$827),$B$57)</f>
        <v>49.1202379801566</v>
      </c>
      <c r="D856" s="6" t="n">
        <f aca="false">$C$57/C856</f>
        <v>1.00077509844026</v>
      </c>
      <c r="E856" s="9" t="n">
        <f aca="false">$D$57*$B$57/C856</f>
        <v>6107397.1676731</v>
      </c>
      <c r="F856" s="7" t="n">
        <f aca="false">$E$57</f>
        <v>300000000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</row>
    <row r="900" customFormat="false" ht="15" hidden="false" customHeight="false" outlineLevel="0" collapsed="false">
      <c r="A900" s="3" t="s">
        <v>282</v>
      </c>
      <c r="B900" s="15" t="n">
        <f aca="false">$B$30</f>
        <v>700000000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customFormat="false" ht="15" hidden="false" customHeight="false" outlineLevel="0" collapsed="false">
      <c r="A901" s="5" t="s">
        <v>283</v>
      </c>
      <c r="B901" s="5" t="s">
        <v>205</v>
      </c>
      <c r="C901" s="5" t="s">
        <v>89</v>
      </c>
      <c r="D901" s="5" t="s">
        <v>88</v>
      </c>
      <c r="E901" s="5" t="s">
        <v>87</v>
      </c>
      <c r="F901" s="5" t="s">
        <v>86</v>
      </c>
      <c r="G901" s="5" t="s">
        <v>85</v>
      </c>
      <c r="H901" s="5" t="s">
        <v>82</v>
      </c>
      <c r="I901" s="5" t="s">
        <v>284</v>
      </c>
      <c r="J901" s="5" t="s">
        <v>285</v>
      </c>
      <c r="K901" s="5" t="s">
        <v>286</v>
      </c>
      <c r="L901" s="5" t="s">
        <v>287</v>
      </c>
      <c r="M901" s="5" t="s">
        <v>288</v>
      </c>
      <c r="N901" s="5" t="s">
        <v>289</v>
      </c>
      <c r="O901" s="5" t="s">
        <v>290</v>
      </c>
      <c r="P901" s="5" t="s">
        <v>291</v>
      </c>
      <c r="Q901" s="5" t="s">
        <v>292</v>
      </c>
      <c r="R901" s="5" t="s">
        <v>293</v>
      </c>
      <c r="S901" s="5" t="s">
        <v>294</v>
      </c>
      <c r="T901" s="5" t="s">
        <v>295</v>
      </c>
      <c r="U901" s="5" t="s">
        <v>296</v>
      </c>
      <c r="V901" s="5" t="s">
        <v>297</v>
      </c>
      <c r="W901" s="5" t="s">
        <v>298</v>
      </c>
      <c r="X901" s="5" t="s">
        <v>299</v>
      </c>
      <c r="Y901" s="5" t="s">
        <v>300</v>
      </c>
      <c r="Z901" s="5" t="s">
        <v>301</v>
      </c>
      <c r="AA901" s="5" t="s">
        <v>302</v>
      </c>
      <c r="AB901" s="5" t="s">
        <v>303</v>
      </c>
      <c r="AC901" s="5" t="s">
        <v>304</v>
      </c>
      <c r="AD901" s="5" t="s">
        <v>305</v>
      </c>
      <c r="AE901" s="5" t="s">
        <v>306</v>
      </c>
      <c r="AF901" s="5" t="s">
        <v>307</v>
      </c>
      <c r="AG901" s="5" t="s">
        <v>308</v>
      </c>
      <c r="AH901" s="5" t="s">
        <v>309</v>
      </c>
      <c r="AI901" s="5" t="s">
        <v>310</v>
      </c>
      <c r="AJ901" s="5" t="s">
        <v>311</v>
      </c>
      <c r="AK901" s="5" t="s">
        <v>312</v>
      </c>
      <c r="AL901" s="5" t="s">
        <v>313</v>
      </c>
      <c r="AM901" s="5" t="s">
        <v>314</v>
      </c>
      <c r="AN901" s="5" t="s">
        <v>315</v>
      </c>
      <c r="AO901" s="5" t="s">
        <v>316</v>
      </c>
      <c r="AP901" s="5" t="s">
        <v>317</v>
      </c>
      <c r="AQ901" s="5" t="s">
        <v>318</v>
      </c>
      <c r="AR901" s="5" t="s">
        <v>319</v>
      </c>
      <c r="AS901" s="2"/>
      <c r="AT901" s="2"/>
      <c r="AU901" s="2"/>
      <c r="AV901" s="2"/>
      <c r="AW901" s="2"/>
      <c r="AX901" s="2"/>
    </row>
    <row r="902" customFormat="false" ht="15" hidden="false" customHeight="false" outlineLevel="0" collapsed="false">
      <c r="A902" s="6" t="n">
        <f aca="false">ROW()-902</f>
        <v>0</v>
      </c>
      <c r="B902" s="6" t="n">
        <f aca="false">MOD(INT($A902/64),2)</f>
        <v>0</v>
      </c>
      <c r="C902" s="6" t="n">
        <f aca="false">MOD(INT($A902/32),2)</f>
        <v>0</v>
      </c>
      <c r="D902" s="6" t="n">
        <f aca="false">MOD(INT($A902/16),2)</f>
        <v>0</v>
      </c>
      <c r="E902" s="6" t="n">
        <f aca="false">MOD(INT($A902/8),2)</f>
        <v>0</v>
      </c>
      <c r="F902" s="6" t="n">
        <f aca="false">MOD(INT($A902/4),2)</f>
        <v>0</v>
      </c>
      <c r="G902" s="6" t="n">
        <f aca="false">MOD(INT($A902/2),2)</f>
        <v>0</v>
      </c>
      <c r="H902" s="6" t="n">
        <f aca="false">MOD(INT($A902/1),2)</f>
        <v>0</v>
      </c>
      <c r="I902" s="7" t="n">
        <f aca="false">IF(B902=1,MIN($B$6,$B$900),0)</f>
        <v>0</v>
      </c>
      <c r="J902" s="7" t="n">
        <f aca="false">IF(C902=1,MIN($F$226,MAX(0,$B$900-I902)),0)</f>
        <v>0</v>
      </c>
      <c r="K902" s="7" t="n">
        <f aca="false">IF(D902=1,MIN($F$225,MAX(0,$B$900-SUM(I902:J902))),0)</f>
        <v>0</v>
      </c>
      <c r="L902" s="7" t="n">
        <f aca="false">IF(E902=1,MIN($F$224,MAX(0,$B$900-SUM(I902:K902))),0)</f>
        <v>0</v>
      </c>
      <c r="M902" s="7" t="n">
        <f aca="false">IF(F902=1,MIN($F$223,MAX(0,$B$900-SUM(I902:L902))),0)</f>
        <v>0</v>
      </c>
      <c r="N902" s="7" t="n">
        <f aca="false">IF(G902=1,MIN($F$222,MAX(0,$B$900-SUM(I902:M902))),0)</f>
        <v>0</v>
      </c>
      <c r="O902" s="7" t="n">
        <f aca="false">IF(H902=1,MIN($F$221,MAX(0,$B$900-SUM(I902:N902))),0)</f>
        <v>0</v>
      </c>
      <c r="P902" s="7" t="n">
        <f aca="false">MAX(0,$B$900-SUM(I902:O902))</f>
        <v>700000000</v>
      </c>
      <c r="Q902" s="7" t="n">
        <f aca="false">($B$203+$B$204)+$B$22+(1-B902)*$B$198+(1-C902)*$E$226+(1-D902)*$E$225+(1-E902)*$E$224+(1-F902)*$E$223+(1-G902)*$E$222+(1-H902)*$E$221</f>
        <v>33354101.3672325</v>
      </c>
      <c r="R902" s="7" t="n">
        <f aca="false">P902&gt;$B$12*Q902</f>
        <v>1</v>
      </c>
      <c r="S902" s="7" t="n">
        <f aca="false">IF(R902,(P902+$B$12*$B$13)/(Q902+$B$13),IF(Q902&gt;0,P902/Q902,0))</f>
        <v>19.5932954170209</v>
      </c>
      <c r="T902" s="7" t="n">
        <f aca="false">IF(R902,$B$13*(S902-$B$12),0)</f>
        <v>46483238.5425523</v>
      </c>
      <c r="U902" s="7" t="n">
        <f aca="false">($B$203+$B$204)*S902</f>
        <v>5512730.31615025</v>
      </c>
      <c r="V902" s="7" t="n">
        <f aca="false">$B$22*S902</f>
        <v>176339658.753188</v>
      </c>
      <c r="W902" s="7" t="n">
        <f aca="false">IF(B902=1,I902,S902*$B$198)</f>
        <v>15758783.7342042</v>
      </c>
      <c r="X902" s="7" t="n">
        <f aca="false">IF(C902=1,J902,S902*$E$226)</f>
        <v>120194524.549704</v>
      </c>
      <c r="Y902" s="7" t="n">
        <f aca="false">IF(D902=1,K902,S902*$E$225)</f>
        <v>33974314.6820785</v>
      </c>
      <c r="Z902" s="7" t="n">
        <f aca="false">IF(E902=1,L902,S902*$E$224)</f>
        <v>47023909.0008502</v>
      </c>
      <c r="AA902" s="7" t="n">
        <f aca="false">IF(F902=1,M902,S902*$E$223)</f>
        <v>58779886.2510628</v>
      </c>
      <c r="AB902" s="7" t="n">
        <f aca="false">IF(G902=1,N902,S902*$E$222)</f>
        <v>97966477.0851047</v>
      </c>
      <c r="AC902" s="7" t="n">
        <f aca="false">IF(H902=1,O902,S902*$E$221)</f>
        <v>97966477.0851047</v>
      </c>
      <c r="AD902" s="7" t="n">
        <f aca="false">INDEX($W$902:$W$1029,MATCH($A902+(1-B902)*64,$A$902:$A$1029,0))</f>
        <v>30000000</v>
      </c>
      <c r="AE902" s="7" t="n">
        <f aca="false">INDEX($W$902:$W$1029,MATCH($A902-B902*64,$A$902:$A$1029,0))</f>
        <v>15758783.7342042</v>
      </c>
      <c r="AF902" s="7" t="n">
        <f aca="false">INDEX($X$902:$X$1029,MATCH($A902+(1-C902)*32,$A$902:$A$1029,0))</f>
        <v>300000000</v>
      </c>
      <c r="AG902" s="7" t="n">
        <f aca="false">INDEX($X$902:$X$1029,MATCH($A902-C902*32,$A$902:$A$1029,0))</f>
        <v>120194524.549704</v>
      </c>
      <c r="AH902" s="7" t="n">
        <f aca="false">INDEX($Y$902:$Y$1029,MATCH($A902+(1-D902)*16,$A$902:$A$1029,0))</f>
        <v>100000000</v>
      </c>
      <c r="AI902" s="7" t="n">
        <f aca="false">INDEX($Y$902:$Y$1029,MATCH($A902-D902*16,$A$902:$A$1029,0))</f>
        <v>33974314.6820785</v>
      </c>
      <c r="AJ902" s="7" t="n">
        <f aca="false">INDEX($Z$902:$Z$1029,MATCH($A902+(1-E902)*8,$A$902:$A$1029,0))</f>
        <v>60000000</v>
      </c>
      <c r="AK902" s="7" t="n">
        <f aca="false">INDEX($Z$902:$Z$1029,MATCH($A902-E902*8,$A$902:$A$1029,0))</f>
        <v>47023909.0008502</v>
      </c>
      <c r="AL902" s="7" t="n">
        <f aca="false">INDEX($AA$902:$AA$1029,MATCH($A902+(1-F902)*4,$A$902:$A$1029,0))</f>
        <v>30000000</v>
      </c>
      <c r="AM902" s="7" t="n">
        <f aca="false">INDEX($AA$902:$AA$1029,MATCH($A902-F902*4,$A$902:$A$1029,0))</f>
        <v>58779886.2510628</v>
      </c>
      <c r="AN902" s="7" t="n">
        <f aca="false">INDEX($AB$902:$AB$1029,MATCH($A902+(1-G902)*2,$A$902:$A$1029,0))</f>
        <v>15000000</v>
      </c>
      <c r="AO902" s="7" t="n">
        <f aca="false">INDEX($AB$902:$AB$1029,MATCH($A902-G902*2,$A$902:$A$1029,0))</f>
        <v>97966477.0851047</v>
      </c>
      <c r="AP902" s="7" t="n">
        <f aca="false">INDEX($AC$902:$AC$1029,MATCH($A902+(1-H902)*1,$A$902:$A$1029,0))</f>
        <v>5000000</v>
      </c>
      <c r="AQ902" s="7" t="n">
        <f aca="false">INDEX($AC$902:$AC$1029,MATCH($A902-H902*1,$A$902:$A$1029,0))</f>
        <v>97966477.0851047</v>
      </c>
      <c r="AR902" s="14" t="b">
        <f aca="false">AND(IF(B902=1,AD902&gt;=AE902,AE902&gt;AD902),IF(C902=1,AF902&gt;=AG902,AG902&gt;AF902),IF(D902=1,AH902&gt;=AI902,AI902&gt;AH902),IF(E902=1,AJ902&gt;=AK902,AK902&gt;AJ902),IF(F902=1,AL902&gt;=AM902,AM902&gt;AL902),IF(G902=1,AN902&gt;=AO902,AO902&gt;AN902),IF(H902=1,AP902&gt;=AQ902,AQ902&gt;AP902))</f>
        <v>0</v>
      </c>
      <c r="AS902" s="2"/>
      <c r="AT902" s="2"/>
      <c r="AU902" s="2"/>
      <c r="AV902" s="2"/>
      <c r="AW902" s="2"/>
      <c r="AX902" s="2"/>
    </row>
    <row r="903" customFormat="false" ht="15" hidden="false" customHeight="false" outlineLevel="0" collapsed="false">
      <c r="A903" s="6" t="n">
        <f aca="false">ROW()-902</f>
        <v>1</v>
      </c>
      <c r="B903" s="6" t="n">
        <f aca="false">MOD(INT($A903/64),2)</f>
        <v>0</v>
      </c>
      <c r="C903" s="6" t="n">
        <f aca="false">MOD(INT($A903/32),2)</f>
        <v>0</v>
      </c>
      <c r="D903" s="6" t="n">
        <f aca="false">MOD(INT($A903/16),2)</f>
        <v>0</v>
      </c>
      <c r="E903" s="6" t="n">
        <f aca="false">MOD(INT($A903/8),2)</f>
        <v>0</v>
      </c>
      <c r="F903" s="6" t="n">
        <f aca="false">MOD(INT($A903/4),2)</f>
        <v>0</v>
      </c>
      <c r="G903" s="6" t="n">
        <f aca="false">MOD(INT($A903/2),2)</f>
        <v>0</v>
      </c>
      <c r="H903" s="6" t="n">
        <f aca="false">MOD(INT($A903/1),2)</f>
        <v>1</v>
      </c>
      <c r="I903" s="7" t="n">
        <f aca="false">IF(B903=1,MIN($B$6,$B$900),0)</f>
        <v>0</v>
      </c>
      <c r="J903" s="7" t="n">
        <f aca="false">IF(C903=1,MIN($F$226,MAX(0,$B$900-I903)),0)</f>
        <v>0</v>
      </c>
      <c r="K903" s="7" t="n">
        <f aca="false">IF(D903=1,MIN($F$225,MAX(0,$B$900-SUM(I903:J903))),0)</f>
        <v>0</v>
      </c>
      <c r="L903" s="7" t="n">
        <f aca="false">IF(E903=1,MIN($F$224,MAX(0,$B$900-SUM(I903:K903))),0)</f>
        <v>0</v>
      </c>
      <c r="M903" s="7" t="n">
        <f aca="false">IF(F903=1,MIN($F$223,MAX(0,$B$900-SUM(I903:L903))),0)</f>
        <v>0</v>
      </c>
      <c r="N903" s="7" t="n">
        <f aca="false">IF(G903=1,MIN($F$222,MAX(0,$B$900-SUM(I903:M903))),0)</f>
        <v>0</v>
      </c>
      <c r="O903" s="7" t="n">
        <f aca="false">IF(H903=1,MIN($F$221,MAX(0,$B$900-SUM(I903:N903))),0)</f>
        <v>5000000</v>
      </c>
      <c r="P903" s="7" t="n">
        <f aca="false">MAX(0,$B$900-SUM(I903:O903))</f>
        <v>695000000</v>
      </c>
      <c r="Q903" s="7" t="n">
        <f aca="false">($B$203+$B$204)+$B$22+(1-B903)*$B$198+(1-C903)*$E$226+(1-D903)*$E$225+(1-E903)*$E$224+(1-F903)*$E$223+(1-G903)*$E$222+(1-H903)*$E$221</f>
        <v>28354101.3672325</v>
      </c>
      <c r="R903" s="7" t="n">
        <f aca="false">P903&gt;$B$12*Q903</f>
        <v>1</v>
      </c>
      <c r="S903" s="7" t="n">
        <f aca="false">IF(R903,(P903+$B$12*$B$13)/(Q903+$B$13),IF(Q903&gt;0,P903/Q903,0))</f>
        <v>22.6063949067321</v>
      </c>
      <c r="T903" s="7" t="n">
        <f aca="false">IF(R903,$B$13*(S903-$B$12),0)</f>
        <v>54015987.2668303</v>
      </c>
      <c r="U903" s="7" t="n">
        <f aca="false">($B$203+$B$204)*S903</f>
        <v>6360489.94764531</v>
      </c>
      <c r="V903" s="7" t="n">
        <f aca="false">$B$22*S903</f>
        <v>203457554.160589</v>
      </c>
      <c r="W903" s="7" t="n">
        <f aca="false">IF(B903=1,I903,S903*$B$198)</f>
        <v>18182203.6958483</v>
      </c>
      <c r="X903" s="7" t="n">
        <f aca="false">IF(C903=1,J903,S903*$E$226)</f>
        <v>138678299.375667</v>
      </c>
      <c r="Y903" s="7" t="n">
        <f aca="false">IF(D903=1,K903,S903*$E$225)</f>
        <v>39198958.5234064</v>
      </c>
      <c r="Z903" s="7" t="n">
        <f aca="false">IF(E903=1,L903,S903*$E$224)</f>
        <v>54255347.776157</v>
      </c>
      <c r="AA903" s="7" t="n">
        <f aca="false">IF(F903=1,M903,S903*$E$223)</f>
        <v>67819184.7201963</v>
      </c>
      <c r="AB903" s="7" t="n">
        <f aca="false">IF(G903=1,N903,S903*$E$222)</f>
        <v>113031974.533661</v>
      </c>
      <c r="AC903" s="7" t="n">
        <f aca="false">IF(H903=1,O903,S903*$E$221)</f>
        <v>5000000</v>
      </c>
      <c r="AD903" s="7" t="n">
        <f aca="false">INDEX($W$902:$W$1029,MATCH($A903+(1-B903)*64,$A$902:$A$1029,0))</f>
        <v>30000000</v>
      </c>
      <c r="AE903" s="7" t="n">
        <f aca="false">INDEX($W$902:$W$1029,MATCH($A903-B903*64,$A$902:$A$1029,0))</f>
        <v>18182203.6958483</v>
      </c>
      <c r="AF903" s="7" t="n">
        <f aca="false">INDEX($X$902:$X$1029,MATCH($A903+(1-C903)*32,$A$902:$A$1029,0))</f>
        <v>300000000</v>
      </c>
      <c r="AG903" s="7" t="n">
        <f aca="false">INDEX($X$902:$X$1029,MATCH($A903-C903*32,$A$902:$A$1029,0))</f>
        <v>138678299.375667</v>
      </c>
      <c r="AH903" s="7" t="n">
        <f aca="false">INDEX($Y$902:$Y$1029,MATCH($A903+(1-D903)*16,$A$902:$A$1029,0))</f>
        <v>100000000</v>
      </c>
      <c r="AI903" s="7" t="n">
        <f aca="false">INDEX($Y$902:$Y$1029,MATCH($A903-D903*16,$A$902:$A$1029,0))</f>
        <v>39198958.5234064</v>
      </c>
      <c r="AJ903" s="7" t="n">
        <f aca="false">INDEX($Z$902:$Z$1029,MATCH($A903+(1-E903)*8,$A$902:$A$1029,0))</f>
        <v>60000000</v>
      </c>
      <c r="AK903" s="7" t="n">
        <f aca="false">INDEX($Z$902:$Z$1029,MATCH($A903-E903*8,$A$902:$A$1029,0))</f>
        <v>54255347.776157</v>
      </c>
      <c r="AL903" s="7" t="n">
        <f aca="false">INDEX($AA$902:$AA$1029,MATCH($A903+(1-F903)*4,$A$902:$A$1029,0))</f>
        <v>30000000</v>
      </c>
      <c r="AM903" s="7" t="n">
        <f aca="false">INDEX($AA$902:$AA$1029,MATCH($A903-F903*4,$A$902:$A$1029,0))</f>
        <v>67819184.7201963</v>
      </c>
      <c r="AN903" s="7" t="n">
        <f aca="false">INDEX($AB$902:$AB$1029,MATCH($A903+(1-G903)*2,$A$902:$A$1029,0))</f>
        <v>15000000</v>
      </c>
      <c r="AO903" s="7" t="n">
        <f aca="false">INDEX($AB$902:$AB$1029,MATCH($A903-G903*2,$A$902:$A$1029,0))</f>
        <v>113031974.533661</v>
      </c>
      <c r="AP903" s="7" t="n">
        <f aca="false">INDEX($AC$902:$AC$1029,MATCH($A903+(1-H903)*1,$A$902:$A$1029,0))</f>
        <v>5000000</v>
      </c>
      <c r="AQ903" s="7" t="n">
        <f aca="false">INDEX($AC$902:$AC$1029,MATCH($A903-H903*1,$A$902:$A$1029,0))</f>
        <v>97966477.0851047</v>
      </c>
      <c r="AR903" s="14" t="b">
        <f aca="false">AND(IF(B903=1,AD903&gt;=AE903,AE903&gt;AD903),IF(C903=1,AF903&gt;=AG903,AG903&gt;AF903),IF(D903=1,AH903&gt;=AI903,AI903&gt;AH903),IF(E903=1,AJ903&gt;=AK903,AK903&gt;AJ903),IF(F903=1,AL903&gt;=AM903,AM903&gt;AL903),IF(G903=1,AN903&gt;=AO903,AO903&gt;AN903),IF(H903=1,AP903&gt;=AQ903,AQ903&gt;AP903))</f>
        <v>0</v>
      </c>
      <c r="AS903" s="2"/>
      <c r="AT903" s="2"/>
      <c r="AU903" s="2"/>
      <c r="AV903" s="2"/>
      <c r="AW903" s="2"/>
      <c r="AX903" s="2"/>
    </row>
    <row r="904" customFormat="false" ht="15" hidden="false" customHeight="false" outlineLevel="0" collapsed="false">
      <c r="A904" s="6" t="n">
        <f aca="false">ROW()-902</f>
        <v>2</v>
      </c>
      <c r="B904" s="6" t="n">
        <f aca="false">MOD(INT($A904/64),2)</f>
        <v>0</v>
      </c>
      <c r="C904" s="6" t="n">
        <f aca="false">MOD(INT($A904/32),2)</f>
        <v>0</v>
      </c>
      <c r="D904" s="6" t="n">
        <f aca="false">MOD(INT($A904/16),2)</f>
        <v>0</v>
      </c>
      <c r="E904" s="6" t="n">
        <f aca="false">MOD(INT($A904/8),2)</f>
        <v>0</v>
      </c>
      <c r="F904" s="6" t="n">
        <f aca="false">MOD(INT($A904/4),2)</f>
        <v>0</v>
      </c>
      <c r="G904" s="6" t="n">
        <f aca="false">MOD(INT($A904/2),2)</f>
        <v>1</v>
      </c>
      <c r="H904" s="6" t="n">
        <f aca="false">MOD(INT($A904/1),2)</f>
        <v>0</v>
      </c>
      <c r="I904" s="7" t="n">
        <f aca="false">IF(B904=1,MIN($B$6,$B$900),0)</f>
        <v>0</v>
      </c>
      <c r="J904" s="7" t="n">
        <f aca="false">IF(C904=1,MIN($F$226,MAX(0,$B$900-I904)),0)</f>
        <v>0</v>
      </c>
      <c r="K904" s="7" t="n">
        <f aca="false">IF(D904=1,MIN($F$225,MAX(0,$B$900-SUM(I904:J904))),0)</f>
        <v>0</v>
      </c>
      <c r="L904" s="7" t="n">
        <f aca="false">IF(E904=1,MIN($F$224,MAX(0,$B$900-SUM(I904:K904))),0)</f>
        <v>0</v>
      </c>
      <c r="M904" s="7" t="n">
        <f aca="false">IF(F904=1,MIN($F$223,MAX(0,$B$900-SUM(I904:L904))),0)</f>
        <v>0</v>
      </c>
      <c r="N904" s="7" t="n">
        <f aca="false">IF(G904=1,MIN($F$222,MAX(0,$B$900-SUM(I904:M904))),0)</f>
        <v>15000000</v>
      </c>
      <c r="O904" s="7" t="n">
        <f aca="false">IF(H904=1,MIN($F$221,MAX(0,$B$900-SUM(I904:N904))),0)</f>
        <v>0</v>
      </c>
      <c r="P904" s="7" t="n">
        <f aca="false">MAX(0,$B$900-SUM(I904:O904))</f>
        <v>685000000</v>
      </c>
      <c r="Q904" s="7" t="n">
        <f aca="false">($B$203+$B$204)+$B$22+(1-B904)*$B$198+(1-C904)*$E$226+(1-D904)*$E$225+(1-E904)*$E$224+(1-F904)*$E$223+(1-G904)*$E$222+(1-H904)*$E$221</f>
        <v>28354101.3672325</v>
      </c>
      <c r="R904" s="7" t="n">
        <f aca="false">P904&gt;$B$12*Q904</f>
        <v>1</v>
      </c>
      <c r="S904" s="7" t="n">
        <f aca="false">IF(R904,(P904+$B$12*$B$13)/(Q904+$B$13),IF(Q904&gt;0,P904/Q904,0))</f>
        <v>22.2822888865639</v>
      </c>
      <c r="T904" s="7" t="n">
        <f aca="false">IF(R904,$B$13*(S904-$B$12),0)</f>
        <v>53205722.2164097</v>
      </c>
      <c r="U904" s="7" t="n">
        <f aca="false">($B$203+$B$204)*S904</f>
        <v>6269300.12760739</v>
      </c>
      <c r="V904" s="7" t="n">
        <f aca="false">$B$22*S904</f>
        <v>200540599.979075</v>
      </c>
      <c r="W904" s="7" t="n">
        <f aca="false">IF(B904=1,I904,S904*$B$198)</f>
        <v>17921526.9403523</v>
      </c>
      <c r="X904" s="7" t="n">
        <f aca="false">IF(C904=1,J904,S904*$E$226)</f>
        <v>136690080.029779</v>
      </c>
      <c r="Y904" s="7" t="n">
        <f aca="false">IF(D904=1,K904,S904*$E$225)</f>
        <v>38636966.2865117</v>
      </c>
      <c r="Z904" s="7" t="n">
        <f aca="false">IF(E904=1,L904,S904*$E$224)</f>
        <v>53477493.3277534</v>
      </c>
      <c r="AA904" s="7" t="n">
        <f aca="false">IF(F904=1,M904,S904*$E$223)</f>
        <v>66846866.6596917</v>
      </c>
      <c r="AB904" s="7" t="n">
        <f aca="false">IF(G904=1,N904,S904*$E$222)</f>
        <v>15000000</v>
      </c>
      <c r="AC904" s="7" t="n">
        <f aca="false">IF(H904=1,O904,S904*$E$221)</f>
        <v>111411444.432819</v>
      </c>
      <c r="AD904" s="7" t="n">
        <f aca="false">INDEX($W$902:$W$1029,MATCH($A904+(1-B904)*64,$A$902:$A$1029,0))</f>
        <v>30000000</v>
      </c>
      <c r="AE904" s="7" t="n">
        <f aca="false">INDEX($W$902:$W$1029,MATCH($A904-B904*64,$A$902:$A$1029,0))</f>
        <v>17921526.9403523</v>
      </c>
      <c r="AF904" s="7" t="n">
        <f aca="false">INDEX($X$902:$X$1029,MATCH($A904+(1-C904)*32,$A$902:$A$1029,0))</f>
        <v>300000000</v>
      </c>
      <c r="AG904" s="7" t="n">
        <f aca="false">INDEX($X$902:$X$1029,MATCH($A904-C904*32,$A$902:$A$1029,0))</f>
        <v>136690080.029779</v>
      </c>
      <c r="AH904" s="7" t="n">
        <f aca="false">INDEX($Y$902:$Y$1029,MATCH($A904+(1-D904)*16,$A$902:$A$1029,0))</f>
        <v>100000000</v>
      </c>
      <c r="AI904" s="7" t="n">
        <f aca="false">INDEX($Y$902:$Y$1029,MATCH($A904-D904*16,$A$902:$A$1029,0))</f>
        <v>38636966.2865117</v>
      </c>
      <c r="AJ904" s="7" t="n">
        <f aca="false">INDEX($Z$902:$Z$1029,MATCH($A904+(1-E904)*8,$A$902:$A$1029,0))</f>
        <v>60000000</v>
      </c>
      <c r="AK904" s="7" t="n">
        <f aca="false">INDEX($Z$902:$Z$1029,MATCH($A904-E904*8,$A$902:$A$1029,0))</f>
        <v>53477493.3277534</v>
      </c>
      <c r="AL904" s="7" t="n">
        <f aca="false">INDEX($AA$902:$AA$1029,MATCH($A904+(1-F904)*4,$A$902:$A$1029,0))</f>
        <v>30000000</v>
      </c>
      <c r="AM904" s="7" t="n">
        <f aca="false">INDEX($AA$902:$AA$1029,MATCH($A904-F904*4,$A$902:$A$1029,0))</f>
        <v>66846866.6596917</v>
      </c>
      <c r="AN904" s="7" t="n">
        <f aca="false">INDEX($AB$902:$AB$1029,MATCH($A904+(1-G904)*2,$A$902:$A$1029,0))</f>
        <v>15000000</v>
      </c>
      <c r="AO904" s="7" t="n">
        <f aca="false">INDEX($AB$902:$AB$1029,MATCH($A904-G904*2,$A$902:$A$1029,0))</f>
        <v>97966477.0851047</v>
      </c>
      <c r="AP904" s="7" t="n">
        <f aca="false">INDEX($AC$902:$AC$1029,MATCH($A904+(1-H904)*1,$A$902:$A$1029,0))</f>
        <v>5000000</v>
      </c>
      <c r="AQ904" s="7" t="n">
        <f aca="false">INDEX($AC$902:$AC$1029,MATCH($A904-H904*1,$A$902:$A$1029,0))</f>
        <v>111411444.432819</v>
      </c>
      <c r="AR904" s="14" t="b">
        <f aca="false">AND(IF(B904=1,AD904&gt;=AE904,AE904&gt;AD904),IF(C904=1,AF904&gt;=AG904,AG904&gt;AF904),IF(D904=1,AH904&gt;=AI904,AI904&gt;AH904),IF(E904=1,AJ904&gt;=AK904,AK904&gt;AJ904),IF(F904=1,AL904&gt;=AM904,AM904&gt;AL904),IF(G904=1,AN904&gt;=AO904,AO904&gt;AN904),IF(H904=1,AP904&gt;=AQ904,AQ904&gt;AP904))</f>
        <v>0</v>
      </c>
      <c r="AS904" s="2"/>
      <c r="AT904" s="2"/>
      <c r="AU904" s="2"/>
      <c r="AV904" s="2"/>
      <c r="AW904" s="2"/>
      <c r="AX904" s="2"/>
    </row>
    <row r="905" customFormat="false" ht="15" hidden="false" customHeight="false" outlineLevel="0" collapsed="false">
      <c r="A905" s="6" t="n">
        <f aca="false">ROW()-902</f>
        <v>3</v>
      </c>
      <c r="B905" s="6" t="n">
        <f aca="false">MOD(INT($A905/64),2)</f>
        <v>0</v>
      </c>
      <c r="C905" s="6" t="n">
        <f aca="false">MOD(INT($A905/32),2)</f>
        <v>0</v>
      </c>
      <c r="D905" s="6" t="n">
        <f aca="false">MOD(INT($A905/16),2)</f>
        <v>0</v>
      </c>
      <c r="E905" s="6" t="n">
        <f aca="false">MOD(INT($A905/8),2)</f>
        <v>0</v>
      </c>
      <c r="F905" s="6" t="n">
        <f aca="false">MOD(INT($A905/4),2)</f>
        <v>0</v>
      </c>
      <c r="G905" s="6" t="n">
        <f aca="false">MOD(INT($A905/2),2)</f>
        <v>1</v>
      </c>
      <c r="H905" s="6" t="n">
        <f aca="false">MOD(INT($A905/1),2)</f>
        <v>1</v>
      </c>
      <c r="I905" s="7" t="n">
        <f aca="false">IF(B905=1,MIN($B$6,$B$900),0)</f>
        <v>0</v>
      </c>
      <c r="J905" s="7" t="n">
        <f aca="false">IF(C905=1,MIN($F$226,MAX(0,$B$900-I905)),0)</f>
        <v>0</v>
      </c>
      <c r="K905" s="7" t="n">
        <f aca="false">IF(D905=1,MIN($F$225,MAX(0,$B$900-SUM(I905:J905))),0)</f>
        <v>0</v>
      </c>
      <c r="L905" s="7" t="n">
        <f aca="false">IF(E905=1,MIN($F$224,MAX(0,$B$900-SUM(I905:K905))),0)</f>
        <v>0</v>
      </c>
      <c r="M905" s="7" t="n">
        <f aca="false">IF(F905=1,MIN($F$223,MAX(0,$B$900-SUM(I905:L905))),0)</f>
        <v>0</v>
      </c>
      <c r="N905" s="7" t="n">
        <f aca="false">IF(G905=1,MIN($F$222,MAX(0,$B$900-SUM(I905:M905))),0)</f>
        <v>15000000</v>
      </c>
      <c r="O905" s="7" t="n">
        <f aca="false">IF(H905=1,MIN($F$221,MAX(0,$B$900-SUM(I905:N905))),0)</f>
        <v>5000000</v>
      </c>
      <c r="P905" s="7" t="n">
        <f aca="false">MAX(0,$B$900-SUM(I905:O905))</f>
        <v>680000000</v>
      </c>
      <c r="Q905" s="7" t="n">
        <f aca="false">($B$203+$B$204)+$B$22+(1-B905)*$B$198+(1-C905)*$E$226+(1-D905)*$E$225+(1-E905)*$E$224+(1-F905)*$E$223+(1-G905)*$E$222+(1-H905)*$E$221</f>
        <v>23354101.3672325</v>
      </c>
      <c r="R905" s="7" t="n">
        <f aca="false">P905&gt;$B$12*Q905</f>
        <v>1</v>
      </c>
      <c r="S905" s="7" t="n">
        <f aca="false">IF(R905,(P905+$B$12*$B$13)/(Q905+$B$13),IF(Q905&gt;0,P905/Q905,0))</f>
        <v>26.3981327490656</v>
      </c>
      <c r="T905" s="7" t="n">
        <f aca="false">IF(R905,$B$13*(S905-$B$12),0)</f>
        <v>63495331.8726639</v>
      </c>
      <c r="U905" s="7" t="n">
        <f aca="false">($B$203+$B$204)*S905</f>
        <v>7427325.70495071</v>
      </c>
      <c r="V905" s="7" t="n">
        <f aca="false">$B$22*S905</f>
        <v>237583194.74159</v>
      </c>
      <c r="W905" s="7" t="n">
        <f aca="false">IF(B905=1,I905,S905*$B$198)</f>
        <v>21231878.3606943</v>
      </c>
      <c r="X905" s="7" t="n">
        <f aca="false">IF(C905=1,J905,S905*$E$226)</f>
        <v>161938609.470337</v>
      </c>
      <c r="Y905" s="7" t="n">
        <f aca="false">IF(D905=1,K905,S905*$E$225)</f>
        <v>45773743.0048098</v>
      </c>
      <c r="Z905" s="7" t="n">
        <f aca="false">IF(E905=1,L905,S905*$E$224)</f>
        <v>63355518.5977573</v>
      </c>
      <c r="AA905" s="7" t="n">
        <f aca="false">IF(F905=1,M905,S905*$E$223)</f>
        <v>79194398.2471967</v>
      </c>
      <c r="AB905" s="7" t="n">
        <f aca="false">IF(G905=1,N905,S905*$E$222)</f>
        <v>15000000</v>
      </c>
      <c r="AC905" s="7" t="n">
        <f aca="false">IF(H905=1,O905,S905*$E$221)</f>
        <v>5000000</v>
      </c>
      <c r="AD905" s="7" t="n">
        <f aca="false">INDEX($W$902:$W$1029,MATCH($A905+(1-B905)*64,$A$902:$A$1029,0))</f>
        <v>30000000</v>
      </c>
      <c r="AE905" s="7" t="n">
        <f aca="false">INDEX($W$902:$W$1029,MATCH($A905-B905*64,$A$902:$A$1029,0))</f>
        <v>21231878.3606943</v>
      </c>
      <c r="AF905" s="7" t="n">
        <f aca="false">INDEX($X$902:$X$1029,MATCH($A905+(1-C905)*32,$A$902:$A$1029,0))</f>
        <v>300000000</v>
      </c>
      <c r="AG905" s="7" t="n">
        <f aca="false">INDEX($X$902:$X$1029,MATCH($A905-C905*32,$A$902:$A$1029,0))</f>
        <v>161938609.470337</v>
      </c>
      <c r="AH905" s="7" t="n">
        <f aca="false">INDEX($Y$902:$Y$1029,MATCH($A905+(1-D905)*16,$A$902:$A$1029,0))</f>
        <v>100000000</v>
      </c>
      <c r="AI905" s="7" t="n">
        <f aca="false">INDEX($Y$902:$Y$1029,MATCH($A905-D905*16,$A$902:$A$1029,0))</f>
        <v>45773743.0048098</v>
      </c>
      <c r="AJ905" s="7" t="n">
        <f aca="false">INDEX($Z$902:$Z$1029,MATCH($A905+(1-E905)*8,$A$902:$A$1029,0))</f>
        <v>60000000</v>
      </c>
      <c r="AK905" s="7" t="n">
        <f aca="false">INDEX($Z$902:$Z$1029,MATCH($A905-E905*8,$A$902:$A$1029,0))</f>
        <v>63355518.5977573</v>
      </c>
      <c r="AL905" s="7" t="n">
        <f aca="false">INDEX($AA$902:$AA$1029,MATCH($A905+(1-F905)*4,$A$902:$A$1029,0))</f>
        <v>30000000</v>
      </c>
      <c r="AM905" s="7" t="n">
        <f aca="false">INDEX($AA$902:$AA$1029,MATCH($A905-F905*4,$A$902:$A$1029,0))</f>
        <v>79194398.2471967</v>
      </c>
      <c r="AN905" s="7" t="n">
        <f aca="false">INDEX($AB$902:$AB$1029,MATCH($A905+(1-G905)*2,$A$902:$A$1029,0))</f>
        <v>15000000</v>
      </c>
      <c r="AO905" s="7" t="n">
        <f aca="false">INDEX($AB$902:$AB$1029,MATCH($A905-G905*2,$A$902:$A$1029,0))</f>
        <v>113031974.533661</v>
      </c>
      <c r="AP905" s="7" t="n">
        <f aca="false">INDEX($AC$902:$AC$1029,MATCH($A905+(1-H905)*1,$A$902:$A$1029,0))</f>
        <v>5000000</v>
      </c>
      <c r="AQ905" s="7" t="n">
        <f aca="false">INDEX($AC$902:$AC$1029,MATCH($A905-H905*1,$A$902:$A$1029,0))</f>
        <v>111411444.432819</v>
      </c>
      <c r="AR905" s="14" t="b">
        <f aca="false">AND(IF(B905=1,AD905&gt;=AE905,AE905&gt;AD905),IF(C905=1,AF905&gt;=AG905,AG905&gt;AF905),IF(D905=1,AH905&gt;=AI905,AI905&gt;AH905),IF(E905=1,AJ905&gt;=AK905,AK905&gt;AJ905),IF(F905=1,AL905&gt;=AM905,AM905&gt;AL905),IF(G905=1,AN905&gt;=AO905,AO905&gt;AN905),IF(H905=1,AP905&gt;=AQ905,AQ905&gt;AP905))</f>
        <v>0</v>
      </c>
      <c r="AS905" s="2"/>
      <c r="AT905" s="2"/>
      <c r="AU905" s="2"/>
      <c r="AV905" s="2"/>
      <c r="AW905" s="2"/>
      <c r="AX905" s="2"/>
    </row>
    <row r="906" customFormat="false" ht="15" hidden="false" customHeight="false" outlineLevel="0" collapsed="false">
      <c r="A906" s="6" t="n">
        <f aca="false">ROW()-902</f>
        <v>4</v>
      </c>
      <c r="B906" s="6" t="n">
        <f aca="false">MOD(INT($A906/64),2)</f>
        <v>0</v>
      </c>
      <c r="C906" s="6" t="n">
        <f aca="false">MOD(INT($A906/32),2)</f>
        <v>0</v>
      </c>
      <c r="D906" s="6" t="n">
        <f aca="false">MOD(INT($A906/16),2)</f>
        <v>0</v>
      </c>
      <c r="E906" s="6" t="n">
        <f aca="false">MOD(INT($A906/8),2)</f>
        <v>0</v>
      </c>
      <c r="F906" s="6" t="n">
        <f aca="false">MOD(INT($A906/4),2)</f>
        <v>1</v>
      </c>
      <c r="G906" s="6" t="n">
        <f aca="false">MOD(INT($A906/2),2)</f>
        <v>0</v>
      </c>
      <c r="H906" s="6" t="n">
        <f aca="false">MOD(INT($A906/1),2)</f>
        <v>0</v>
      </c>
      <c r="I906" s="7" t="n">
        <f aca="false">IF(B906=1,MIN($B$6,$B$900),0)</f>
        <v>0</v>
      </c>
      <c r="J906" s="7" t="n">
        <f aca="false">IF(C906=1,MIN($F$226,MAX(0,$B$900-I906)),0)</f>
        <v>0</v>
      </c>
      <c r="K906" s="7" t="n">
        <f aca="false">IF(D906=1,MIN($F$225,MAX(0,$B$900-SUM(I906:J906))),0)</f>
        <v>0</v>
      </c>
      <c r="L906" s="7" t="n">
        <f aca="false">IF(E906=1,MIN($F$224,MAX(0,$B$900-SUM(I906:K906))),0)</f>
        <v>0</v>
      </c>
      <c r="M906" s="7" t="n">
        <f aca="false">IF(F906=1,MIN($F$223,MAX(0,$B$900-SUM(I906:L906))),0)</f>
        <v>30000000</v>
      </c>
      <c r="N906" s="7" t="n">
        <f aca="false">IF(G906=1,MIN($F$222,MAX(0,$B$900-SUM(I906:M906))),0)</f>
        <v>0</v>
      </c>
      <c r="O906" s="7" t="n">
        <f aca="false">IF(H906=1,MIN($F$221,MAX(0,$B$900-SUM(I906:N906))),0)</f>
        <v>0</v>
      </c>
      <c r="P906" s="7" t="n">
        <f aca="false">MAX(0,$B$900-SUM(I906:O906))</f>
        <v>670000000</v>
      </c>
      <c r="Q906" s="7" t="n">
        <f aca="false">($B$203+$B$204)+$B$22+(1-B906)*$B$198+(1-C906)*$E$226+(1-D906)*$E$225+(1-E906)*$E$224+(1-F906)*$E$223+(1-G906)*$E$222+(1-H906)*$E$221</f>
        <v>30354101.3672325</v>
      </c>
      <c r="R906" s="7" t="n">
        <f aca="false">P906&gt;$B$12*Q906</f>
        <v>1</v>
      </c>
      <c r="S906" s="7" t="n">
        <f aca="false">IF(R906,(P906+$B$12*$B$13)/(Q906+$B$13),IF(Q906&gt;0,P906/Q906,0))</f>
        <v>20.4692860864771</v>
      </c>
      <c r="T906" s="7" t="n">
        <f aca="false">IF(R906,$B$13*(S906-$B$12),0)</f>
        <v>48673215.2161928</v>
      </c>
      <c r="U906" s="7" t="n">
        <f aca="false">($B$203+$B$204)*S906</f>
        <v>5759197.29464437</v>
      </c>
      <c r="V906" s="7" t="n">
        <f aca="false">$B$22*S906</f>
        <v>184223574.778294</v>
      </c>
      <c r="W906" s="7" t="n">
        <f aca="false">IF(B906=1,I906,S906*$B$198)</f>
        <v>16463338.3902397</v>
      </c>
      <c r="X906" s="7" t="n">
        <f aca="false">IF(C906=1,J906,S906*$E$226)</f>
        <v>125568264.892219</v>
      </c>
      <c r="Y906" s="7" t="n">
        <f aca="false">IF(D906=1,K906,S906*$E$225)</f>
        <v>35493261.9560942</v>
      </c>
      <c r="Z906" s="7" t="n">
        <f aca="false">IF(E906=1,L906,S906*$E$224)</f>
        <v>49126286.6075451</v>
      </c>
      <c r="AA906" s="7" t="n">
        <f aca="false">IF(F906=1,M906,S906*$E$223)</f>
        <v>30000000</v>
      </c>
      <c r="AB906" s="7" t="n">
        <f aca="false">IF(G906=1,N906,S906*$E$222)</f>
        <v>102346430.432386</v>
      </c>
      <c r="AC906" s="7" t="n">
        <f aca="false">IF(H906=1,O906,S906*$E$221)</f>
        <v>102346430.432386</v>
      </c>
      <c r="AD906" s="7" t="n">
        <f aca="false">INDEX($W$902:$W$1029,MATCH($A906+(1-B906)*64,$A$902:$A$1029,0))</f>
        <v>30000000</v>
      </c>
      <c r="AE906" s="7" t="n">
        <f aca="false">INDEX($W$902:$W$1029,MATCH($A906-B906*64,$A$902:$A$1029,0))</f>
        <v>16463338.3902397</v>
      </c>
      <c r="AF906" s="7" t="n">
        <f aca="false">INDEX($X$902:$X$1029,MATCH($A906+(1-C906)*32,$A$902:$A$1029,0))</f>
        <v>300000000</v>
      </c>
      <c r="AG906" s="7" t="n">
        <f aca="false">INDEX($X$902:$X$1029,MATCH($A906-C906*32,$A$902:$A$1029,0))</f>
        <v>125568264.892219</v>
      </c>
      <c r="AH906" s="7" t="n">
        <f aca="false">INDEX($Y$902:$Y$1029,MATCH($A906+(1-D906)*16,$A$902:$A$1029,0))</f>
        <v>100000000</v>
      </c>
      <c r="AI906" s="7" t="n">
        <f aca="false">INDEX($Y$902:$Y$1029,MATCH($A906-D906*16,$A$902:$A$1029,0))</f>
        <v>35493261.9560942</v>
      </c>
      <c r="AJ906" s="7" t="n">
        <f aca="false">INDEX($Z$902:$Z$1029,MATCH($A906+(1-E906)*8,$A$902:$A$1029,0))</f>
        <v>60000000</v>
      </c>
      <c r="AK906" s="7" t="n">
        <f aca="false">INDEX($Z$902:$Z$1029,MATCH($A906-E906*8,$A$902:$A$1029,0))</f>
        <v>49126286.6075451</v>
      </c>
      <c r="AL906" s="7" t="n">
        <f aca="false">INDEX($AA$902:$AA$1029,MATCH($A906+(1-F906)*4,$A$902:$A$1029,0))</f>
        <v>30000000</v>
      </c>
      <c r="AM906" s="7" t="n">
        <f aca="false">INDEX($AA$902:$AA$1029,MATCH($A906-F906*4,$A$902:$A$1029,0))</f>
        <v>58779886.2510628</v>
      </c>
      <c r="AN906" s="7" t="n">
        <f aca="false">INDEX($AB$902:$AB$1029,MATCH($A906+(1-G906)*2,$A$902:$A$1029,0))</f>
        <v>15000000</v>
      </c>
      <c r="AO906" s="7" t="n">
        <f aca="false">INDEX($AB$902:$AB$1029,MATCH($A906-G906*2,$A$902:$A$1029,0))</f>
        <v>102346430.432386</v>
      </c>
      <c r="AP906" s="7" t="n">
        <f aca="false">INDEX($AC$902:$AC$1029,MATCH($A906+(1-H906)*1,$A$902:$A$1029,0))</f>
        <v>5000000</v>
      </c>
      <c r="AQ906" s="7" t="n">
        <f aca="false">INDEX($AC$902:$AC$1029,MATCH($A906-H906*1,$A$902:$A$1029,0))</f>
        <v>102346430.432386</v>
      </c>
      <c r="AR906" s="14" t="b">
        <f aca="false">AND(IF(B906=1,AD906&gt;=AE906,AE906&gt;AD906),IF(C906=1,AF906&gt;=AG906,AG906&gt;AF906),IF(D906=1,AH906&gt;=AI906,AI906&gt;AH906),IF(E906=1,AJ906&gt;=AK906,AK906&gt;AJ906),IF(F906=1,AL906&gt;=AM906,AM906&gt;AL906),IF(G906=1,AN906&gt;=AO906,AO906&gt;AN906),IF(H906=1,AP906&gt;=AQ906,AQ906&gt;AP906))</f>
        <v>0</v>
      </c>
      <c r="AS906" s="2"/>
      <c r="AT906" s="2"/>
      <c r="AU906" s="2"/>
      <c r="AV906" s="2"/>
      <c r="AW906" s="2"/>
      <c r="AX906" s="2"/>
    </row>
    <row r="907" customFormat="false" ht="15" hidden="false" customHeight="false" outlineLevel="0" collapsed="false">
      <c r="A907" s="6" t="n">
        <f aca="false">ROW()-902</f>
        <v>5</v>
      </c>
      <c r="B907" s="6" t="n">
        <f aca="false">MOD(INT($A907/64),2)</f>
        <v>0</v>
      </c>
      <c r="C907" s="6" t="n">
        <f aca="false">MOD(INT($A907/32),2)</f>
        <v>0</v>
      </c>
      <c r="D907" s="6" t="n">
        <f aca="false">MOD(INT($A907/16),2)</f>
        <v>0</v>
      </c>
      <c r="E907" s="6" t="n">
        <f aca="false">MOD(INT($A907/8),2)</f>
        <v>0</v>
      </c>
      <c r="F907" s="6" t="n">
        <f aca="false">MOD(INT($A907/4),2)</f>
        <v>1</v>
      </c>
      <c r="G907" s="6" t="n">
        <f aca="false">MOD(INT($A907/2),2)</f>
        <v>0</v>
      </c>
      <c r="H907" s="6" t="n">
        <f aca="false">MOD(INT($A907/1),2)</f>
        <v>1</v>
      </c>
      <c r="I907" s="7" t="n">
        <f aca="false">IF(B907=1,MIN($B$6,$B$900),0)</f>
        <v>0</v>
      </c>
      <c r="J907" s="7" t="n">
        <f aca="false">IF(C907=1,MIN($F$226,MAX(0,$B$900-I907)),0)</f>
        <v>0</v>
      </c>
      <c r="K907" s="7" t="n">
        <f aca="false">IF(D907=1,MIN($F$225,MAX(0,$B$900-SUM(I907:J907))),0)</f>
        <v>0</v>
      </c>
      <c r="L907" s="7" t="n">
        <f aca="false">IF(E907=1,MIN($F$224,MAX(0,$B$900-SUM(I907:K907))),0)</f>
        <v>0</v>
      </c>
      <c r="M907" s="7" t="n">
        <f aca="false">IF(F907=1,MIN($F$223,MAX(0,$B$900-SUM(I907:L907))),0)</f>
        <v>30000000</v>
      </c>
      <c r="N907" s="7" t="n">
        <f aca="false">IF(G907=1,MIN($F$222,MAX(0,$B$900-SUM(I907:M907))),0)</f>
        <v>0</v>
      </c>
      <c r="O907" s="7" t="n">
        <f aca="false">IF(H907=1,MIN($F$221,MAX(0,$B$900-SUM(I907:N907))),0)</f>
        <v>5000000</v>
      </c>
      <c r="P907" s="7" t="n">
        <f aca="false">MAX(0,$B$900-SUM(I907:O907))</f>
        <v>665000000</v>
      </c>
      <c r="Q907" s="7" t="n">
        <f aca="false">($B$203+$B$204)+$B$22+(1-B907)*$B$198+(1-C907)*$E$226+(1-D907)*$E$225+(1-E907)*$E$224+(1-F907)*$E$223+(1-G907)*$E$222+(1-H907)*$E$221</f>
        <v>25354101.3672325</v>
      </c>
      <c r="R907" s="7" t="n">
        <f aca="false">P907&gt;$B$12*Q907</f>
        <v>1</v>
      </c>
      <c r="S907" s="7" t="n">
        <f aca="false">IF(R907,(P907+$B$12*$B$13)/(Q907+$B$13),IF(Q907&gt;0,P907/Q907,0))</f>
        <v>23.964154908449</v>
      </c>
      <c r="T907" s="7" t="n">
        <f aca="false">IF(R907,$B$13*(S907-$B$12),0)</f>
        <v>57410387.2711225</v>
      </c>
      <c r="U907" s="7" t="n">
        <f aca="false">($B$203+$B$204)*S907</f>
        <v>6742506.57957027</v>
      </c>
      <c r="V907" s="7" t="n">
        <f aca="false">$B$22*S907</f>
        <v>215677394.176041</v>
      </c>
      <c r="W907" s="7" t="n">
        <f aca="false">IF(B907=1,I907,S907*$B$198)</f>
        <v>19274242.8742819</v>
      </c>
      <c r="X907" s="7" t="n">
        <f aca="false">IF(C907=1,J907,S907*$E$226)</f>
        <v>147007440.257052</v>
      </c>
      <c r="Y907" s="7" t="n">
        <f aca="false">IF(D907=1,K907,S907*$E$225)</f>
        <v>41553282.5194095</v>
      </c>
      <c r="Z907" s="7" t="n">
        <f aca="false">IF(E907=1,L907,S907*$E$224)</f>
        <v>57513971.7802776</v>
      </c>
      <c r="AA907" s="7" t="n">
        <f aca="false">IF(F907=1,M907,S907*$E$223)</f>
        <v>30000000</v>
      </c>
      <c r="AB907" s="7" t="n">
        <f aca="false">IF(G907=1,N907,S907*$E$222)</f>
        <v>119820774.542245</v>
      </c>
      <c r="AC907" s="7" t="n">
        <f aca="false">IF(H907=1,O907,S907*$E$221)</f>
        <v>5000000</v>
      </c>
      <c r="AD907" s="7" t="n">
        <f aca="false">INDEX($W$902:$W$1029,MATCH($A907+(1-B907)*64,$A$902:$A$1029,0))</f>
        <v>30000000</v>
      </c>
      <c r="AE907" s="7" t="n">
        <f aca="false">INDEX($W$902:$W$1029,MATCH($A907-B907*64,$A$902:$A$1029,0))</f>
        <v>19274242.8742819</v>
      </c>
      <c r="AF907" s="7" t="n">
        <f aca="false">INDEX($X$902:$X$1029,MATCH($A907+(1-C907)*32,$A$902:$A$1029,0))</f>
        <v>300000000</v>
      </c>
      <c r="AG907" s="7" t="n">
        <f aca="false">INDEX($X$902:$X$1029,MATCH($A907-C907*32,$A$902:$A$1029,0))</f>
        <v>147007440.257052</v>
      </c>
      <c r="AH907" s="7" t="n">
        <f aca="false">INDEX($Y$902:$Y$1029,MATCH($A907+(1-D907)*16,$A$902:$A$1029,0))</f>
        <v>100000000</v>
      </c>
      <c r="AI907" s="7" t="n">
        <f aca="false">INDEX($Y$902:$Y$1029,MATCH($A907-D907*16,$A$902:$A$1029,0))</f>
        <v>41553282.5194095</v>
      </c>
      <c r="AJ907" s="7" t="n">
        <f aca="false">INDEX($Z$902:$Z$1029,MATCH($A907+(1-E907)*8,$A$902:$A$1029,0))</f>
        <v>60000000</v>
      </c>
      <c r="AK907" s="7" t="n">
        <f aca="false">INDEX($Z$902:$Z$1029,MATCH($A907-E907*8,$A$902:$A$1029,0))</f>
        <v>57513971.7802776</v>
      </c>
      <c r="AL907" s="7" t="n">
        <f aca="false">INDEX($AA$902:$AA$1029,MATCH($A907+(1-F907)*4,$A$902:$A$1029,0))</f>
        <v>30000000</v>
      </c>
      <c r="AM907" s="7" t="n">
        <f aca="false">INDEX($AA$902:$AA$1029,MATCH($A907-F907*4,$A$902:$A$1029,0))</f>
        <v>67819184.7201963</v>
      </c>
      <c r="AN907" s="7" t="n">
        <f aca="false">INDEX($AB$902:$AB$1029,MATCH($A907+(1-G907)*2,$A$902:$A$1029,0))</f>
        <v>15000000</v>
      </c>
      <c r="AO907" s="7" t="n">
        <f aca="false">INDEX($AB$902:$AB$1029,MATCH($A907-G907*2,$A$902:$A$1029,0))</f>
        <v>119820774.542245</v>
      </c>
      <c r="AP907" s="7" t="n">
        <f aca="false">INDEX($AC$902:$AC$1029,MATCH($A907+(1-H907)*1,$A$902:$A$1029,0))</f>
        <v>5000000</v>
      </c>
      <c r="AQ907" s="7" t="n">
        <f aca="false">INDEX($AC$902:$AC$1029,MATCH($A907-H907*1,$A$902:$A$1029,0))</f>
        <v>102346430.432386</v>
      </c>
      <c r="AR907" s="14" t="b">
        <f aca="false">AND(IF(B907=1,AD907&gt;=AE907,AE907&gt;AD907),IF(C907=1,AF907&gt;=AG907,AG907&gt;AF907),IF(D907=1,AH907&gt;=AI907,AI907&gt;AH907),IF(E907=1,AJ907&gt;=AK907,AK907&gt;AJ907),IF(F907=1,AL907&gt;=AM907,AM907&gt;AL907),IF(G907=1,AN907&gt;=AO907,AO907&gt;AN907),IF(H907=1,AP907&gt;=AQ907,AQ907&gt;AP907))</f>
        <v>0</v>
      </c>
      <c r="AS907" s="2"/>
      <c r="AT907" s="2"/>
      <c r="AU907" s="2"/>
      <c r="AV907" s="2"/>
      <c r="AW907" s="2"/>
      <c r="AX907" s="2"/>
    </row>
    <row r="908" customFormat="false" ht="15" hidden="false" customHeight="false" outlineLevel="0" collapsed="false">
      <c r="A908" s="6" t="n">
        <f aca="false">ROW()-902</f>
        <v>6</v>
      </c>
      <c r="B908" s="6" t="n">
        <f aca="false">MOD(INT($A908/64),2)</f>
        <v>0</v>
      </c>
      <c r="C908" s="6" t="n">
        <f aca="false">MOD(INT($A908/32),2)</f>
        <v>0</v>
      </c>
      <c r="D908" s="6" t="n">
        <f aca="false">MOD(INT($A908/16),2)</f>
        <v>0</v>
      </c>
      <c r="E908" s="6" t="n">
        <f aca="false">MOD(INT($A908/8),2)</f>
        <v>0</v>
      </c>
      <c r="F908" s="6" t="n">
        <f aca="false">MOD(INT($A908/4),2)</f>
        <v>1</v>
      </c>
      <c r="G908" s="6" t="n">
        <f aca="false">MOD(INT($A908/2),2)</f>
        <v>1</v>
      </c>
      <c r="H908" s="6" t="n">
        <f aca="false">MOD(INT($A908/1),2)</f>
        <v>0</v>
      </c>
      <c r="I908" s="7" t="n">
        <f aca="false">IF(B908=1,MIN($B$6,$B$900),0)</f>
        <v>0</v>
      </c>
      <c r="J908" s="7" t="n">
        <f aca="false">IF(C908=1,MIN($F$226,MAX(0,$B$900-I908)),0)</f>
        <v>0</v>
      </c>
      <c r="K908" s="7" t="n">
        <f aca="false">IF(D908=1,MIN($F$225,MAX(0,$B$900-SUM(I908:J908))),0)</f>
        <v>0</v>
      </c>
      <c r="L908" s="7" t="n">
        <f aca="false">IF(E908=1,MIN($F$224,MAX(0,$B$900-SUM(I908:K908))),0)</f>
        <v>0</v>
      </c>
      <c r="M908" s="7" t="n">
        <f aca="false">IF(F908=1,MIN($F$223,MAX(0,$B$900-SUM(I908:L908))),0)</f>
        <v>30000000</v>
      </c>
      <c r="N908" s="7" t="n">
        <f aca="false">IF(G908=1,MIN($F$222,MAX(0,$B$900-SUM(I908:M908))),0)</f>
        <v>15000000</v>
      </c>
      <c r="O908" s="7" t="n">
        <f aca="false">IF(H908=1,MIN($F$221,MAX(0,$B$900-SUM(I908:N908))),0)</f>
        <v>0</v>
      </c>
      <c r="P908" s="7" t="n">
        <f aca="false">MAX(0,$B$900-SUM(I908:O908))</f>
        <v>655000000</v>
      </c>
      <c r="Q908" s="7" t="n">
        <f aca="false">($B$203+$B$204)+$B$22+(1-B908)*$B$198+(1-C908)*$E$226+(1-D908)*$E$225+(1-E908)*$E$224+(1-F908)*$E$223+(1-G908)*$E$222+(1-H908)*$E$221</f>
        <v>25354101.3672325</v>
      </c>
      <c r="R908" s="7" t="n">
        <f aca="false">P908&gt;$B$12*Q908</f>
        <v>1</v>
      </c>
      <c r="S908" s="7" t="n">
        <f aca="false">IF(R908,(P908+$B$12*$B$13)/(Q908+$B$13),IF(Q908&gt;0,P908/Q908,0))</f>
        <v>23.6051413517681</v>
      </c>
      <c r="T908" s="7" t="n">
        <f aca="false">IF(R908,$B$13*(S908-$B$12),0)</f>
        <v>56512853.3794203</v>
      </c>
      <c r="U908" s="7" t="n">
        <f aca="false">($B$203+$B$204)*S908</f>
        <v>6641495.24504487</v>
      </c>
      <c r="V908" s="7" t="n">
        <f aca="false">$B$22*S908</f>
        <v>212446272.165913</v>
      </c>
      <c r="W908" s="7" t="n">
        <f aca="false">IF(B908=1,I908,S908*$B$198)</f>
        <v>18985490.1720454</v>
      </c>
      <c r="X908" s="7" t="n">
        <f aca="false">IF(C908=1,J908,S908*$E$226)</f>
        <v>144805081.601516</v>
      </c>
      <c r="Y908" s="7" t="n">
        <f aca="false">IF(D908=1,K908,S908*$E$225)</f>
        <v>40930761.4329764</v>
      </c>
      <c r="Z908" s="7" t="n">
        <f aca="false">IF(E908=1,L908,S908*$E$224)</f>
        <v>56652339.2442435</v>
      </c>
      <c r="AA908" s="7" t="n">
        <f aca="false">IF(F908=1,M908,S908*$E$223)</f>
        <v>30000000</v>
      </c>
      <c r="AB908" s="7" t="n">
        <f aca="false">IF(G908=1,N908,S908*$E$222)</f>
        <v>15000000</v>
      </c>
      <c r="AC908" s="7" t="n">
        <f aca="false">IF(H908=1,O908,S908*$E$221)</f>
        <v>118025706.758841</v>
      </c>
      <c r="AD908" s="7" t="n">
        <f aca="false">INDEX($W$902:$W$1029,MATCH($A908+(1-B908)*64,$A$902:$A$1029,0))</f>
        <v>30000000</v>
      </c>
      <c r="AE908" s="7" t="n">
        <f aca="false">INDEX($W$902:$W$1029,MATCH($A908-B908*64,$A$902:$A$1029,0))</f>
        <v>18985490.1720454</v>
      </c>
      <c r="AF908" s="7" t="n">
        <f aca="false">INDEX($X$902:$X$1029,MATCH($A908+(1-C908)*32,$A$902:$A$1029,0))</f>
        <v>300000000</v>
      </c>
      <c r="AG908" s="7" t="n">
        <f aca="false">INDEX($X$902:$X$1029,MATCH($A908-C908*32,$A$902:$A$1029,0))</f>
        <v>144805081.601516</v>
      </c>
      <c r="AH908" s="7" t="n">
        <f aca="false">INDEX($Y$902:$Y$1029,MATCH($A908+(1-D908)*16,$A$902:$A$1029,0))</f>
        <v>100000000</v>
      </c>
      <c r="AI908" s="7" t="n">
        <f aca="false">INDEX($Y$902:$Y$1029,MATCH($A908-D908*16,$A$902:$A$1029,0))</f>
        <v>40930761.4329764</v>
      </c>
      <c r="AJ908" s="7" t="n">
        <f aca="false">INDEX($Z$902:$Z$1029,MATCH($A908+(1-E908)*8,$A$902:$A$1029,0))</f>
        <v>60000000</v>
      </c>
      <c r="AK908" s="7" t="n">
        <f aca="false">INDEX($Z$902:$Z$1029,MATCH($A908-E908*8,$A$902:$A$1029,0))</f>
        <v>56652339.2442435</v>
      </c>
      <c r="AL908" s="7" t="n">
        <f aca="false">INDEX($AA$902:$AA$1029,MATCH($A908+(1-F908)*4,$A$902:$A$1029,0))</f>
        <v>30000000</v>
      </c>
      <c r="AM908" s="7" t="n">
        <f aca="false">INDEX($AA$902:$AA$1029,MATCH($A908-F908*4,$A$902:$A$1029,0))</f>
        <v>66846866.6596917</v>
      </c>
      <c r="AN908" s="7" t="n">
        <f aca="false">INDEX($AB$902:$AB$1029,MATCH($A908+(1-G908)*2,$A$902:$A$1029,0))</f>
        <v>15000000</v>
      </c>
      <c r="AO908" s="7" t="n">
        <f aca="false">INDEX($AB$902:$AB$1029,MATCH($A908-G908*2,$A$902:$A$1029,0))</f>
        <v>102346430.432386</v>
      </c>
      <c r="AP908" s="7" t="n">
        <f aca="false">INDEX($AC$902:$AC$1029,MATCH($A908+(1-H908)*1,$A$902:$A$1029,0))</f>
        <v>5000000</v>
      </c>
      <c r="AQ908" s="7" t="n">
        <f aca="false">INDEX($AC$902:$AC$1029,MATCH($A908-H908*1,$A$902:$A$1029,0))</f>
        <v>118025706.758841</v>
      </c>
      <c r="AR908" s="14" t="b">
        <f aca="false">AND(IF(B908=1,AD908&gt;=AE908,AE908&gt;AD908),IF(C908=1,AF908&gt;=AG908,AG908&gt;AF908),IF(D908=1,AH908&gt;=AI908,AI908&gt;AH908),IF(E908=1,AJ908&gt;=AK908,AK908&gt;AJ908),IF(F908=1,AL908&gt;=AM908,AM908&gt;AL908),IF(G908=1,AN908&gt;=AO908,AO908&gt;AN908),IF(H908=1,AP908&gt;=AQ908,AQ908&gt;AP908))</f>
        <v>0</v>
      </c>
      <c r="AS908" s="2"/>
      <c r="AT908" s="2"/>
      <c r="AU908" s="2"/>
      <c r="AV908" s="2"/>
      <c r="AW908" s="2"/>
      <c r="AX908" s="2"/>
    </row>
    <row r="909" customFormat="false" ht="15" hidden="false" customHeight="false" outlineLevel="0" collapsed="false">
      <c r="A909" s="6" t="n">
        <f aca="false">ROW()-902</f>
        <v>7</v>
      </c>
      <c r="B909" s="6" t="n">
        <f aca="false">MOD(INT($A909/64),2)</f>
        <v>0</v>
      </c>
      <c r="C909" s="6" t="n">
        <f aca="false">MOD(INT($A909/32),2)</f>
        <v>0</v>
      </c>
      <c r="D909" s="6" t="n">
        <f aca="false">MOD(INT($A909/16),2)</f>
        <v>0</v>
      </c>
      <c r="E909" s="6" t="n">
        <f aca="false">MOD(INT($A909/8),2)</f>
        <v>0</v>
      </c>
      <c r="F909" s="6" t="n">
        <f aca="false">MOD(INT($A909/4),2)</f>
        <v>1</v>
      </c>
      <c r="G909" s="6" t="n">
        <f aca="false">MOD(INT($A909/2),2)</f>
        <v>1</v>
      </c>
      <c r="H909" s="6" t="n">
        <f aca="false">MOD(INT($A909/1),2)</f>
        <v>1</v>
      </c>
      <c r="I909" s="7" t="n">
        <f aca="false">IF(B909=1,MIN($B$6,$B$900),0)</f>
        <v>0</v>
      </c>
      <c r="J909" s="7" t="n">
        <f aca="false">IF(C909=1,MIN($F$226,MAX(0,$B$900-I909)),0)</f>
        <v>0</v>
      </c>
      <c r="K909" s="7" t="n">
        <f aca="false">IF(D909=1,MIN($F$225,MAX(0,$B$900-SUM(I909:J909))),0)</f>
        <v>0</v>
      </c>
      <c r="L909" s="7" t="n">
        <f aca="false">IF(E909=1,MIN($F$224,MAX(0,$B$900-SUM(I909:K909))),0)</f>
        <v>0</v>
      </c>
      <c r="M909" s="7" t="n">
        <f aca="false">IF(F909=1,MIN($F$223,MAX(0,$B$900-SUM(I909:L909))),0)</f>
        <v>30000000</v>
      </c>
      <c r="N909" s="7" t="n">
        <f aca="false">IF(G909=1,MIN($F$222,MAX(0,$B$900-SUM(I909:M909))),0)</f>
        <v>15000000</v>
      </c>
      <c r="O909" s="7" t="n">
        <f aca="false">IF(H909=1,MIN($F$221,MAX(0,$B$900-SUM(I909:N909))),0)</f>
        <v>5000000</v>
      </c>
      <c r="P909" s="7" t="n">
        <f aca="false">MAX(0,$B$900-SUM(I909:O909))</f>
        <v>650000000</v>
      </c>
      <c r="Q909" s="7" t="n">
        <f aca="false">($B$203+$B$204)+$B$22+(1-B909)*$B$198+(1-C909)*$E$226+(1-D909)*$E$225+(1-E909)*$E$224+(1-F909)*$E$223+(1-G909)*$E$222+(1-H909)*$E$221</f>
        <v>20354101.3672325</v>
      </c>
      <c r="R909" s="7" t="n">
        <f aca="false">P909&gt;$B$12*Q909</f>
        <v>1</v>
      </c>
      <c r="S909" s="7" t="n">
        <f aca="false">IF(R909,(P909+$B$12*$B$13)/(Q909+$B$13),IF(Q909&gt;0,P909/Q909,0))</f>
        <v>28.5506741006905</v>
      </c>
      <c r="T909" s="7" t="n">
        <f aca="false">IF(R909,$B$13*(S909-$B$12),0)</f>
        <v>68876685.2517263</v>
      </c>
      <c r="U909" s="7" t="n">
        <f aca="false">($B$203+$B$204)*S909</f>
        <v>8032960.4240374</v>
      </c>
      <c r="V909" s="7" t="n">
        <f aca="false">$B$22*S909</f>
        <v>256956066.906215</v>
      </c>
      <c r="W909" s="7" t="n">
        <f aca="false">IF(B909=1,I909,S909*$B$198)</f>
        <v>22963155.9695503</v>
      </c>
      <c r="X909" s="7" t="n">
        <f aca="false">IF(C909=1,J909,S909*$E$226)</f>
        <v>175143314.387275</v>
      </c>
      <c r="Y909" s="7" t="n">
        <f aca="false">IF(D909=1,K909,S909*$E$225)</f>
        <v>49506199.2195395</v>
      </c>
      <c r="Z909" s="7" t="n">
        <f aca="false">IF(E909=1,L909,S909*$E$224)</f>
        <v>68521617.8416573</v>
      </c>
      <c r="AA909" s="7" t="n">
        <f aca="false">IF(F909=1,M909,S909*$E$223)</f>
        <v>30000000</v>
      </c>
      <c r="AB909" s="7" t="n">
        <f aca="false">IF(G909=1,N909,S909*$E$222)</f>
        <v>15000000</v>
      </c>
      <c r="AC909" s="7" t="n">
        <f aca="false">IF(H909=1,O909,S909*$E$221)</f>
        <v>5000000</v>
      </c>
      <c r="AD909" s="7" t="n">
        <f aca="false">INDEX($W$902:$W$1029,MATCH($A909+(1-B909)*64,$A$902:$A$1029,0))</f>
        <v>30000000</v>
      </c>
      <c r="AE909" s="7" t="n">
        <f aca="false">INDEX($W$902:$W$1029,MATCH($A909-B909*64,$A$902:$A$1029,0))</f>
        <v>22963155.9695503</v>
      </c>
      <c r="AF909" s="7" t="n">
        <f aca="false">INDEX($X$902:$X$1029,MATCH($A909+(1-C909)*32,$A$902:$A$1029,0))</f>
        <v>300000000</v>
      </c>
      <c r="AG909" s="7" t="n">
        <f aca="false">INDEX($X$902:$X$1029,MATCH($A909-C909*32,$A$902:$A$1029,0))</f>
        <v>175143314.387275</v>
      </c>
      <c r="AH909" s="7" t="n">
        <f aca="false">INDEX($Y$902:$Y$1029,MATCH($A909+(1-D909)*16,$A$902:$A$1029,0))</f>
        <v>100000000</v>
      </c>
      <c r="AI909" s="7" t="n">
        <f aca="false">INDEX($Y$902:$Y$1029,MATCH($A909-D909*16,$A$902:$A$1029,0))</f>
        <v>49506199.2195395</v>
      </c>
      <c r="AJ909" s="7" t="n">
        <f aca="false">INDEX($Z$902:$Z$1029,MATCH($A909+(1-E909)*8,$A$902:$A$1029,0))</f>
        <v>60000000</v>
      </c>
      <c r="AK909" s="7" t="n">
        <f aca="false">INDEX($Z$902:$Z$1029,MATCH($A909-E909*8,$A$902:$A$1029,0))</f>
        <v>68521617.8416573</v>
      </c>
      <c r="AL909" s="7" t="n">
        <f aca="false">INDEX($AA$902:$AA$1029,MATCH($A909+(1-F909)*4,$A$902:$A$1029,0))</f>
        <v>30000000</v>
      </c>
      <c r="AM909" s="7" t="n">
        <f aca="false">INDEX($AA$902:$AA$1029,MATCH($A909-F909*4,$A$902:$A$1029,0))</f>
        <v>79194398.2471967</v>
      </c>
      <c r="AN909" s="7" t="n">
        <f aca="false">INDEX($AB$902:$AB$1029,MATCH($A909+(1-G909)*2,$A$902:$A$1029,0))</f>
        <v>15000000</v>
      </c>
      <c r="AO909" s="7" t="n">
        <f aca="false">INDEX($AB$902:$AB$1029,MATCH($A909-G909*2,$A$902:$A$1029,0))</f>
        <v>119820774.542245</v>
      </c>
      <c r="AP909" s="7" t="n">
        <f aca="false">INDEX($AC$902:$AC$1029,MATCH($A909+(1-H909)*1,$A$902:$A$1029,0))</f>
        <v>5000000</v>
      </c>
      <c r="AQ909" s="7" t="n">
        <f aca="false">INDEX($AC$902:$AC$1029,MATCH($A909-H909*1,$A$902:$A$1029,0))</f>
        <v>118025706.758841</v>
      </c>
      <c r="AR909" s="14" t="b">
        <f aca="false">AND(IF(B909=1,AD909&gt;=AE909,AE909&gt;AD909),IF(C909=1,AF909&gt;=AG909,AG909&gt;AF909),IF(D909=1,AH909&gt;=AI909,AI909&gt;AH909),IF(E909=1,AJ909&gt;=AK909,AK909&gt;AJ909),IF(F909=1,AL909&gt;=AM909,AM909&gt;AL909),IF(G909=1,AN909&gt;=AO909,AO909&gt;AN909),IF(H909=1,AP909&gt;=AQ909,AQ909&gt;AP909))</f>
        <v>0</v>
      </c>
      <c r="AS909" s="2"/>
      <c r="AT909" s="2"/>
      <c r="AU909" s="2"/>
      <c r="AV909" s="2"/>
      <c r="AW909" s="2"/>
      <c r="AX909" s="2"/>
    </row>
    <row r="910" customFormat="false" ht="15" hidden="false" customHeight="false" outlineLevel="0" collapsed="false">
      <c r="A910" s="6" t="n">
        <f aca="false">ROW()-902</f>
        <v>8</v>
      </c>
      <c r="B910" s="6" t="n">
        <f aca="false">MOD(INT($A910/64),2)</f>
        <v>0</v>
      </c>
      <c r="C910" s="6" t="n">
        <f aca="false">MOD(INT($A910/32),2)</f>
        <v>0</v>
      </c>
      <c r="D910" s="6" t="n">
        <f aca="false">MOD(INT($A910/16),2)</f>
        <v>0</v>
      </c>
      <c r="E910" s="6" t="n">
        <f aca="false">MOD(INT($A910/8),2)</f>
        <v>1</v>
      </c>
      <c r="F910" s="6" t="n">
        <f aca="false">MOD(INT($A910/4),2)</f>
        <v>0</v>
      </c>
      <c r="G910" s="6" t="n">
        <f aca="false">MOD(INT($A910/2),2)</f>
        <v>0</v>
      </c>
      <c r="H910" s="6" t="n">
        <f aca="false">MOD(INT($A910/1),2)</f>
        <v>0</v>
      </c>
      <c r="I910" s="7" t="n">
        <f aca="false">IF(B910=1,MIN($B$6,$B$900),0)</f>
        <v>0</v>
      </c>
      <c r="J910" s="7" t="n">
        <f aca="false">IF(C910=1,MIN($F$226,MAX(0,$B$900-I910)),0)</f>
        <v>0</v>
      </c>
      <c r="K910" s="7" t="n">
        <f aca="false">IF(D910=1,MIN($F$225,MAX(0,$B$900-SUM(I910:J910))),0)</f>
        <v>0</v>
      </c>
      <c r="L910" s="7" t="n">
        <f aca="false">IF(E910=1,MIN($F$224,MAX(0,$B$900-SUM(I910:K910))),0)</f>
        <v>60000000</v>
      </c>
      <c r="M910" s="7" t="n">
        <f aca="false">IF(F910=1,MIN($F$223,MAX(0,$B$900-SUM(I910:L910))),0)</f>
        <v>0</v>
      </c>
      <c r="N910" s="7" t="n">
        <f aca="false">IF(G910=1,MIN($F$222,MAX(0,$B$900-SUM(I910:M910))),0)</f>
        <v>0</v>
      </c>
      <c r="O910" s="7" t="n">
        <f aca="false">IF(H910=1,MIN($F$221,MAX(0,$B$900-SUM(I910:N910))),0)</f>
        <v>0</v>
      </c>
      <c r="P910" s="7" t="n">
        <f aca="false">MAX(0,$B$900-SUM(I910:O910))</f>
        <v>640000000</v>
      </c>
      <c r="Q910" s="7" t="n">
        <f aca="false">($B$203+$B$204)+$B$22+(1-B910)*$B$198+(1-C910)*$E$226+(1-D910)*$E$225+(1-E910)*$E$224+(1-F910)*$E$223+(1-G910)*$E$222+(1-H910)*$E$221</f>
        <v>30954101.3672325</v>
      </c>
      <c r="R910" s="7" t="n">
        <f aca="false">P910&gt;$B$12*Q910</f>
        <v>1</v>
      </c>
      <c r="S910" s="7" t="n">
        <f aca="false">IF(R910,(P910+$B$12*$B$13)/(Q910+$B$13),IF(Q910&gt;0,P910/Q910,0))</f>
        <v>19.2054179828998</v>
      </c>
      <c r="T910" s="7" t="n">
        <f aca="false">IF(R910,$B$13*(S910-$B$12),0)</f>
        <v>45513544.9572496</v>
      </c>
      <c r="U910" s="7" t="n">
        <f aca="false">($B$203+$B$204)*S910</f>
        <v>5403597.89893714</v>
      </c>
      <c r="V910" s="7" t="n">
        <f aca="false">$B$22*S910</f>
        <v>172848761.846098</v>
      </c>
      <c r="W910" s="7" t="n">
        <f aca="false">IF(B910=1,I910,S910*$B$198)</f>
        <v>15446815.968211</v>
      </c>
      <c r="X910" s="7" t="n">
        <f aca="false">IF(C910=1,J910,S910*$E$226)</f>
        <v>117815101.242625</v>
      </c>
      <c r="Y910" s="7" t="n">
        <f aca="false">IF(D910=1,K910,S910*$E$225)</f>
        <v>33301744.3091814</v>
      </c>
      <c r="Z910" s="7" t="n">
        <f aca="false">IF(E910=1,L910,S910*$E$224)</f>
        <v>60000000</v>
      </c>
      <c r="AA910" s="7" t="n">
        <f aca="false">IF(F910=1,M910,S910*$E$223)</f>
        <v>57616253.9486995</v>
      </c>
      <c r="AB910" s="7" t="n">
        <f aca="false">IF(G910=1,N910,S910*$E$222)</f>
        <v>96027089.9144991</v>
      </c>
      <c r="AC910" s="7" t="n">
        <f aca="false">IF(H910=1,O910,S910*$E$221)</f>
        <v>96027089.9144991</v>
      </c>
      <c r="AD910" s="7" t="n">
        <f aca="false">INDEX($W$902:$W$1029,MATCH($A910+(1-B910)*64,$A$902:$A$1029,0))</f>
        <v>30000000</v>
      </c>
      <c r="AE910" s="7" t="n">
        <f aca="false">INDEX($W$902:$W$1029,MATCH($A910-B910*64,$A$902:$A$1029,0))</f>
        <v>15446815.968211</v>
      </c>
      <c r="AF910" s="7" t="n">
        <f aca="false">INDEX($X$902:$X$1029,MATCH($A910+(1-C910)*32,$A$902:$A$1029,0))</f>
        <v>300000000</v>
      </c>
      <c r="AG910" s="7" t="n">
        <f aca="false">INDEX($X$902:$X$1029,MATCH($A910-C910*32,$A$902:$A$1029,0))</f>
        <v>117815101.242625</v>
      </c>
      <c r="AH910" s="7" t="n">
        <f aca="false">INDEX($Y$902:$Y$1029,MATCH($A910+(1-D910)*16,$A$902:$A$1029,0))</f>
        <v>100000000</v>
      </c>
      <c r="AI910" s="7" t="n">
        <f aca="false">INDEX($Y$902:$Y$1029,MATCH($A910-D910*16,$A$902:$A$1029,0))</f>
        <v>33301744.3091814</v>
      </c>
      <c r="AJ910" s="7" t="n">
        <f aca="false">INDEX($Z$902:$Z$1029,MATCH($A910+(1-E910)*8,$A$902:$A$1029,0))</f>
        <v>60000000</v>
      </c>
      <c r="AK910" s="7" t="n">
        <f aca="false">INDEX($Z$902:$Z$1029,MATCH($A910-E910*8,$A$902:$A$1029,0))</f>
        <v>47023909.0008502</v>
      </c>
      <c r="AL910" s="7" t="n">
        <f aca="false">INDEX($AA$902:$AA$1029,MATCH($A910+(1-F910)*4,$A$902:$A$1029,0))</f>
        <v>30000000</v>
      </c>
      <c r="AM910" s="7" t="n">
        <f aca="false">INDEX($AA$902:$AA$1029,MATCH($A910-F910*4,$A$902:$A$1029,0))</f>
        <v>57616253.9486995</v>
      </c>
      <c r="AN910" s="7" t="n">
        <f aca="false">INDEX($AB$902:$AB$1029,MATCH($A910+(1-G910)*2,$A$902:$A$1029,0))</f>
        <v>15000000</v>
      </c>
      <c r="AO910" s="7" t="n">
        <f aca="false">INDEX($AB$902:$AB$1029,MATCH($A910-G910*2,$A$902:$A$1029,0))</f>
        <v>96027089.9144991</v>
      </c>
      <c r="AP910" s="7" t="n">
        <f aca="false">INDEX($AC$902:$AC$1029,MATCH($A910+(1-H910)*1,$A$902:$A$1029,0))</f>
        <v>5000000</v>
      </c>
      <c r="AQ910" s="7" t="n">
        <f aca="false">INDEX($AC$902:$AC$1029,MATCH($A910-H910*1,$A$902:$A$1029,0))</f>
        <v>96027089.9144991</v>
      </c>
      <c r="AR910" s="14" t="b">
        <f aca="false">AND(IF(B910=1,AD910&gt;=AE910,AE910&gt;AD910),IF(C910=1,AF910&gt;=AG910,AG910&gt;AF910),IF(D910=1,AH910&gt;=AI910,AI910&gt;AH910),IF(E910=1,AJ910&gt;=AK910,AK910&gt;AJ910),IF(F910=1,AL910&gt;=AM910,AM910&gt;AL910),IF(G910=1,AN910&gt;=AO910,AO910&gt;AN910),IF(H910=1,AP910&gt;=AQ910,AQ910&gt;AP910))</f>
        <v>0</v>
      </c>
      <c r="AS910" s="2"/>
      <c r="AT910" s="2"/>
      <c r="AU910" s="2"/>
      <c r="AV910" s="2"/>
      <c r="AW910" s="2"/>
      <c r="AX910" s="2"/>
    </row>
    <row r="911" customFormat="false" ht="15" hidden="false" customHeight="false" outlineLevel="0" collapsed="false">
      <c r="A911" s="6" t="n">
        <f aca="false">ROW()-902</f>
        <v>9</v>
      </c>
      <c r="B911" s="6" t="n">
        <f aca="false">MOD(INT($A911/64),2)</f>
        <v>0</v>
      </c>
      <c r="C911" s="6" t="n">
        <f aca="false">MOD(INT($A911/32),2)</f>
        <v>0</v>
      </c>
      <c r="D911" s="6" t="n">
        <f aca="false">MOD(INT($A911/16),2)</f>
        <v>0</v>
      </c>
      <c r="E911" s="6" t="n">
        <f aca="false">MOD(INT($A911/8),2)</f>
        <v>1</v>
      </c>
      <c r="F911" s="6" t="n">
        <f aca="false">MOD(INT($A911/4),2)</f>
        <v>0</v>
      </c>
      <c r="G911" s="6" t="n">
        <f aca="false">MOD(INT($A911/2),2)</f>
        <v>0</v>
      </c>
      <c r="H911" s="6" t="n">
        <f aca="false">MOD(INT($A911/1),2)</f>
        <v>1</v>
      </c>
      <c r="I911" s="7" t="n">
        <f aca="false">IF(B911=1,MIN($B$6,$B$900),0)</f>
        <v>0</v>
      </c>
      <c r="J911" s="7" t="n">
        <f aca="false">IF(C911=1,MIN($F$226,MAX(0,$B$900-I911)),0)</f>
        <v>0</v>
      </c>
      <c r="K911" s="7" t="n">
        <f aca="false">IF(D911=1,MIN($F$225,MAX(0,$B$900-SUM(I911:J911))),0)</f>
        <v>0</v>
      </c>
      <c r="L911" s="7" t="n">
        <f aca="false">IF(E911=1,MIN($F$224,MAX(0,$B$900-SUM(I911:K911))),0)</f>
        <v>60000000</v>
      </c>
      <c r="M911" s="7" t="n">
        <f aca="false">IF(F911=1,MIN($F$223,MAX(0,$B$900-SUM(I911:L911))),0)</f>
        <v>0</v>
      </c>
      <c r="N911" s="7" t="n">
        <f aca="false">IF(G911=1,MIN($F$222,MAX(0,$B$900-SUM(I911:M911))),0)</f>
        <v>0</v>
      </c>
      <c r="O911" s="7" t="n">
        <f aca="false">IF(H911=1,MIN($F$221,MAX(0,$B$900-SUM(I911:N911))),0)</f>
        <v>5000000</v>
      </c>
      <c r="P911" s="7" t="n">
        <f aca="false">MAX(0,$B$900-SUM(I911:O911))</f>
        <v>635000000</v>
      </c>
      <c r="Q911" s="7" t="n">
        <f aca="false">($B$203+$B$204)+$B$22+(1-B911)*$B$198+(1-C911)*$E$226+(1-D911)*$E$225+(1-E911)*$E$224+(1-F911)*$E$223+(1-G911)*$E$222+(1-H911)*$E$221</f>
        <v>25954101.3672325</v>
      </c>
      <c r="R911" s="7" t="n">
        <f aca="false">P911&gt;$B$12*Q911</f>
        <v>1</v>
      </c>
      <c r="S911" s="7" t="n">
        <f aca="false">IF(R911,(P911+$B$12*$B$13)/(Q911+$B$13),IF(Q911&gt;0,P911/Q911,0))</f>
        <v>22.4045030195239</v>
      </c>
      <c r="T911" s="7" t="n">
        <f aca="false">IF(R911,$B$13*(S911-$B$12),0)</f>
        <v>53511257.5488098</v>
      </c>
      <c r="U911" s="7" t="n">
        <f aca="false">($B$203+$B$204)*S911</f>
        <v>6303686.05103125</v>
      </c>
      <c r="V911" s="7" t="n">
        <f aca="false">$B$22*S911</f>
        <v>201640527.175715</v>
      </c>
      <c r="W911" s="7" t="n">
        <f aca="false">IF(B911=1,I911,S911*$B$198)</f>
        <v>18019823.1202235</v>
      </c>
      <c r="X911" s="7" t="n">
        <f aca="false">IF(C911=1,J911,S911*$E$226)</f>
        <v>137439799.221561</v>
      </c>
      <c r="Y911" s="7" t="n">
        <f aca="false">IF(D911=1,K911,S911*$E$225)</f>
        <v>38848882.7264677</v>
      </c>
      <c r="Z911" s="7" t="n">
        <f aca="false">IF(E911=1,L911,S911*$E$224)</f>
        <v>60000000</v>
      </c>
      <c r="AA911" s="7" t="n">
        <f aca="false">IF(F911=1,M911,S911*$E$223)</f>
        <v>67213509.0585718</v>
      </c>
      <c r="AB911" s="7" t="n">
        <f aca="false">IF(G911=1,N911,S911*$E$222)</f>
        <v>112022515.09762</v>
      </c>
      <c r="AC911" s="7" t="n">
        <f aca="false">IF(H911=1,O911,S911*$E$221)</f>
        <v>5000000</v>
      </c>
      <c r="AD911" s="7" t="n">
        <f aca="false">INDEX($W$902:$W$1029,MATCH($A911+(1-B911)*64,$A$902:$A$1029,0))</f>
        <v>30000000</v>
      </c>
      <c r="AE911" s="7" t="n">
        <f aca="false">INDEX($W$902:$W$1029,MATCH($A911-B911*64,$A$902:$A$1029,0))</f>
        <v>18019823.1202235</v>
      </c>
      <c r="AF911" s="7" t="n">
        <f aca="false">INDEX($X$902:$X$1029,MATCH($A911+(1-C911)*32,$A$902:$A$1029,0))</f>
        <v>300000000</v>
      </c>
      <c r="AG911" s="7" t="n">
        <f aca="false">INDEX($X$902:$X$1029,MATCH($A911-C911*32,$A$902:$A$1029,0))</f>
        <v>137439799.221561</v>
      </c>
      <c r="AH911" s="7" t="n">
        <f aca="false">INDEX($Y$902:$Y$1029,MATCH($A911+(1-D911)*16,$A$902:$A$1029,0))</f>
        <v>100000000</v>
      </c>
      <c r="AI911" s="7" t="n">
        <f aca="false">INDEX($Y$902:$Y$1029,MATCH($A911-D911*16,$A$902:$A$1029,0))</f>
        <v>38848882.7264677</v>
      </c>
      <c r="AJ911" s="7" t="n">
        <f aca="false">INDEX($Z$902:$Z$1029,MATCH($A911+(1-E911)*8,$A$902:$A$1029,0))</f>
        <v>60000000</v>
      </c>
      <c r="AK911" s="7" t="n">
        <f aca="false">INDEX($Z$902:$Z$1029,MATCH($A911-E911*8,$A$902:$A$1029,0))</f>
        <v>54255347.776157</v>
      </c>
      <c r="AL911" s="7" t="n">
        <f aca="false">INDEX($AA$902:$AA$1029,MATCH($A911+(1-F911)*4,$A$902:$A$1029,0))</f>
        <v>30000000</v>
      </c>
      <c r="AM911" s="7" t="n">
        <f aca="false">INDEX($AA$902:$AA$1029,MATCH($A911-F911*4,$A$902:$A$1029,0))</f>
        <v>67213509.0585718</v>
      </c>
      <c r="AN911" s="7" t="n">
        <f aca="false">INDEX($AB$902:$AB$1029,MATCH($A911+(1-G911)*2,$A$902:$A$1029,0))</f>
        <v>15000000</v>
      </c>
      <c r="AO911" s="7" t="n">
        <f aca="false">INDEX($AB$902:$AB$1029,MATCH($A911-G911*2,$A$902:$A$1029,0))</f>
        <v>112022515.09762</v>
      </c>
      <c r="AP911" s="7" t="n">
        <f aca="false">INDEX($AC$902:$AC$1029,MATCH($A911+(1-H911)*1,$A$902:$A$1029,0))</f>
        <v>5000000</v>
      </c>
      <c r="AQ911" s="7" t="n">
        <f aca="false">INDEX($AC$902:$AC$1029,MATCH($A911-H911*1,$A$902:$A$1029,0))</f>
        <v>96027089.9144991</v>
      </c>
      <c r="AR911" s="14" t="b">
        <f aca="false">AND(IF(B911=1,AD911&gt;=AE911,AE911&gt;AD911),IF(C911=1,AF911&gt;=AG911,AG911&gt;AF911),IF(D911=1,AH911&gt;=AI911,AI911&gt;AH911),IF(E911=1,AJ911&gt;=AK911,AK911&gt;AJ911),IF(F911=1,AL911&gt;=AM911,AM911&gt;AL911),IF(G911=1,AN911&gt;=AO911,AO911&gt;AN911),IF(H911=1,AP911&gt;=AQ911,AQ911&gt;AP911))</f>
        <v>0</v>
      </c>
      <c r="AS911" s="2"/>
      <c r="AT911" s="2"/>
      <c r="AU911" s="2"/>
      <c r="AV911" s="2"/>
      <c r="AW911" s="2"/>
      <c r="AX911" s="2"/>
    </row>
    <row r="912" customFormat="false" ht="15" hidden="false" customHeight="false" outlineLevel="0" collapsed="false">
      <c r="A912" s="6" t="n">
        <f aca="false">ROW()-902</f>
        <v>10</v>
      </c>
      <c r="B912" s="6" t="n">
        <f aca="false">MOD(INT($A912/64),2)</f>
        <v>0</v>
      </c>
      <c r="C912" s="6" t="n">
        <f aca="false">MOD(INT($A912/32),2)</f>
        <v>0</v>
      </c>
      <c r="D912" s="6" t="n">
        <f aca="false">MOD(INT($A912/16),2)</f>
        <v>0</v>
      </c>
      <c r="E912" s="6" t="n">
        <f aca="false">MOD(INT($A912/8),2)</f>
        <v>1</v>
      </c>
      <c r="F912" s="6" t="n">
        <f aca="false">MOD(INT($A912/4),2)</f>
        <v>0</v>
      </c>
      <c r="G912" s="6" t="n">
        <f aca="false">MOD(INT($A912/2),2)</f>
        <v>1</v>
      </c>
      <c r="H912" s="6" t="n">
        <f aca="false">MOD(INT($A912/1),2)</f>
        <v>0</v>
      </c>
      <c r="I912" s="7" t="n">
        <f aca="false">IF(B912=1,MIN($B$6,$B$900),0)</f>
        <v>0</v>
      </c>
      <c r="J912" s="7" t="n">
        <f aca="false">IF(C912=1,MIN($F$226,MAX(0,$B$900-I912)),0)</f>
        <v>0</v>
      </c>
      <c r="K912" s="7" t="n">
        <f aca="false">IF(D912=1,MIN($F$225,MAX(0,$B$900-SUM(I912:J912))),0)</f>
        <v>0</v>
      </c>
      <c r="L912" s="7" t="n">
        <f aca="false">IF(E912=1,MIN($F$224,MAX(0,$B$900-SUM(I912:K912))),0)</f>
        <v>60000000</v>
      </c>
      <c r="M912" s="7" t="n">
        <f aca="false">IF(F912=1,MIN($F$223,MAX(0,$B$900-SUM(I912:L912))),0)</f>
        <v>0</v>
      </c>
      <c r="N912" s="7" t="n">
        <f aca="false">IF(G912=1,MIN($F$222,MAX(0,$B$900-SUM(I912:M912))),0)</f>
        <v>15000000</v>
      </c>
      <c r="O912" s="7" t="n">
        <f aca="false">IF(H912=1,MIN($F$221,MAX(0,$B$900-SUM(I912:N912))),0)</f>
        <v>0</v>
      </c>
      <c r="P912" s="7" t="n">
        <f aca="false">MAX(0,$B$900-SUM(I912:O912))</f>
        <v>625000000</v>
      </c>
      <c r="Q912" s="7" t="n">
        <f aca="false">($B$203+$B$204)+$B$22+(1-B912)*$B$198+(1-C912)*$E$226+(1-D912)*$E$225+(1-E912)*$E$224+(1-F912)*$E$223+(1-G912)*$E$222+(1-H912)*$E$221</f>
        <v>25954101.3672325</v>
      </c>
      <c r="R912" s="7" t="n">
        <f aca="false">P912&gt;$B$12*Q912</f>
        <v>1</v>
      </c>
      <c r="S912" s="7" t="n">
        <f aca="false">IF(R912,(P912+$B$12*$B$13)/(Q912+$B$13),IF(Q912&gt;0,P912/Q912,0))</f>
        <v>22.053059834904</v>
      </c>
      <c r="T912" s="7" t="n">
        <f aca="false">IF(R912,$B$13*(S912-$B$12),0)</f>
        <v>52632649.5872599</v>
      </c>
      <c r="U912" s="7" t="n">
        <f aca="false">($B$203+$B$204)*S912</f>
        <v>6204804.70121115</v>
      </c>
      <c r="V912" s="7" t="n">
        <f aca="false">$B$22*S912</f>
        <v>198477538.514136</v>
      </c>
      <c r="W912" s="7" t="n">
        <f aca="false">IF(B912=1,I912,S912*$B$198)</f>
        <v>17737159.2281415</v>
      </c>
      <c r="X912" s="7" t="n">
        <f aca="false">IF(C912=1,J912,S912*$E$226)</f>
        <v>135283880.802399</v>
      </c>
      <c r="Y912" s="7" t="n">
        <f aca="false">IF(D912=1,K912,S912*$E$225)</f>
        <v>38239488.4876212</v>
      </c>
      <c r="Z912" s="7" t="n">
        <f aca="false">IF(E912=1,L912,S912*$E$224)</f>
        <v>60000000</v>
      </c>
      <c r="AA912" s="7" t="n">
        <f aca="false">IF(F912=1,M912,S912*$E$223)</f>
        <v>66159179.5047119</v>
      </c>
      <c r="AB912" s="7" t="n">
        <f aca="false">IF(G912=1,N912,S912*$E$222)</f>
        <v>15000000</v>
      </c>
      <c r="AC912" s="7" t="n">
        <f aca="false">IF(H912=1,O912,S912*$E$221)</f>
        <v>110265299.17452</v>
      </c>
      <c r="AD912" s="7" t="n">
        <f aca="false">INDEX($W$902:$W$1029,MATCH($A912+(1-B912)*64,$A$902:$A$1029,0))</f>
        <v>30000000</v>
      </c>
      <c r="AE912" s="7" t="n">
        <f aca="false">INDEX($W$902:$W$1029,MATCH($A912-B912*64,$A$902:$A$1029,0))</f>
        <v>17737159.2281415</v>
      </c>
      <c r="AF912" s="7" t="n">
        <f aca="false">INDEX($X$902:$X$1029,MATCH($A912+(1-C912)*32,$A$902:$A$1029,0))</f>
        <v>300000000</v>
      </c>
      <c r="AG912" s="7" t="n">
        <f aca="false">INDEX($X$902:$X$1029,MATCH($A912-C912*32,$A$902:$A$1029,0))</f>
        <v>135283880.802399</v>
      </c>
      <c r="AH912" s="7" t="n">
        <f aca="false">INDEX($Y$902:$Y$1029,MATCH($A912+(1-D912)*16,$A$902:$A$1029,0))</f>
        <v>100000000</v>
      </c>
      <c r="AI912" s="7" t="n">
        <f aca="false">INDEX($Y$902:$Y$1029,MATCH($A912-D912*16,$A$902:$A$1029,0))</f>
        <v>38239488.4876212</v>
      </c>
      <c r="AJ912" s="7" t="n">
        <f aca="false">INDEX($Z$902:$Z$1029,MATCH($A912+(1-E912)*8,$A$902:$A$1029,0))</f>
        <v>60000000</v>
      </c>
      <c r="AK912" s="7" t="n">
        <f aca="false">INDEX($Z$902:$Z$1029,MATCH($A912-E912*8,$A$902:$A$1029,0))</f>
        <v>53477493.3277534</v>
      </c>
      <c r="AL912" s="7" t="n">
        <f aca="false">INDEX($AA$902:$AA$1029,MATCH($A912+(1-F912)*4,$A$902:$A$1029,0))</f>
        <v>30000000</v>
      </c>
      <c r="AM912" s="7" t="n">
        <f aca="false">INDEX($AA$902:$AA$1029,MATCH($A912-F912*4,$A$902:$A$1029,0))</f>
        <v>66159179.5047119</v>
      </c>
      <c r="AN912" s="7" t="n">
        <f aca="false">INDEX($AB$902:$AB$1029,MATCH($A912+(1-G912)*2,$A$902:$A$1029,0))</f>
        <v>15000000</v>
      </c>
      <c r="AO912" s="7" t="n">
        <f aca="false">INDEX($AB$902:$AB$1029,MATCH($A912-G912*2,$A$902:$A$1029,0))</f>
        <v>96027089.9144991</v>
      </c>
      <c r="AP912" s="7" t="n">
        <f aca="false">INDEX($AC$902:$AC$1029,MATCH($A912+(1-H912)*1,$A$902:$A$1029,0))</f>
        <v>5000000</v>
      </c>
      <c r="AQ912" s="7" t="n">
        <f aca="false">INDEX($AC$902:$AC$1029,MATCH($A912-H912*1,$A$902:$A$1029,0))</f>
        <v>110265299.17452</v>
      </c>
      <c r="AR912" s="14" t="b">
        <f aca="false">AND(IF(B912=1,AD912&gt;=AE912,AE912&gt;AD912),IF(C912=1,AF912&gt;=AG912,AG912&gt;AF912),IF(D912=1,AH912&gt;=AI912,AI912&gt;AH912),IF(E912=1,AJ912&gt;=AK912,AK912&gt;AJ912),IF(F912=1,AL912&gt;=AM912,AM912&gt;AL912),IF(G912=1,AN912&gt;=AO912,AO912&gt;AN912),IF(H912=1,AP912&gt;=AQ912,AQ912&gt;AP912))</f>
        <v>0</v>
      </c>
      <c r="AS912" s="2"/>
      <c r="AT912" s="2"/>
      <c r="AU912" s="2"/>
      <c r="AV912" s="2"/>
      <c r="AW912" s="2"/>
      <c r="AX912" s="2"/>
    </row>
    <row r="913" customFormat="false" ht="15" hidden="false" customHeight="false" outlineLevel="0" collapsed="false">
      <c r="A913" s="6" t="n">
        <f aca="false">ROW()-902</f>
        <v>11</v>
      </c>
      <c r="B913" s="6" t="n">
        <f aca="false">MOD(INT($A913/64),2)</f>
        <v>0</v>
      </c>
      <c r="C913" s="6" t="n">
        <f aca="false">MOD(INT($A913/32),2)</f>
        <v>0</v>
      </c>
      <c r="D913" s="6" t="n">
        <f aca="false">MOD(INT($A913/16),2)</f>
        <v>0</v>
      </c>
      <c r="E913" s="6" t="n">
        <f aca="false">MOD(INT($A913/8),2)</f>
        <v>1</v>
      </c>
      <c r="F913" s="6" t="n">
        <f aca="false">MOD(INT($A913/4),2)</f>
        <v>0</v>
      </c>
      <c r="G913" s="6" t="n">
        <f aca="false">MOD(INT($A913/2),2)</f>
        <v>1</v>
      </c>
      <c r="H913" s="6" t="n">
        <f aca="false">MOD(INT($A913/1),2)</f>
        <v>1</v>
      </c>
      <c r="I913" s="7" t="n">
        <f aca="false">IF(B913=1,MIN($B$6,$B$900),0)</f>
        <v>0</v>
      </c>
      <c r="J913" s="7" t="n">
        <f aca="false">IF(C913=1,MIN($F$226,MAX(0,$B$900-I913)),0)</f>
        <v>0</v>
      </c>
      <c r="K913" s="7" t="n">
        <f aca="false">IF(D913=1,MIN($F$225,MAX(0,$B$900-SUM(I913:J913))),0)</f>
        <v>0</v>
      </c>
      <c r="L913" s="7" t="n">
        <f aca="false">IF(E913=1,MIN($F$224,MAX(0,$B$900-SUM(I913:K913))),0)</f>
        <v>60000000</v>
      </c>
      <c r="M913" s="7" t="n">
        <f aca="false">IF(F913=1,MIN($F$223,MAX(0,$B$900-SUM(I913:L913))),0)</f>
        <v>0</v>
      </c>
      <c r="N913" s="7" t="n">
        <f aca="false">IF(G913=1,MIN($F$222,MAX(0,$B$900-SUM(I913:M913))),0)</f>
        <v>15000000</v>
      </c>
      <c r="O913" s="7" t="n">
        <f aca="false">IF(H913=1,MIN($F$221,MAX(0,$B$900-SUM(I913:N913))),0)</f>
        <v>5000000</v>
      </c>
      <c r="P913" s="7" t="n">
        <f aca="false">MAX(0,$B$900-SUM(I913:O913))</f>
        <v>620000000</v>
      </c>
      <c r="Q913" s="7" t="n">
        <f aca="false">($B$203+$B$204)+$B$22+(1-B913)*$B$198+(1-C913)*$E$226+(1-D913)*$E$225+(1-E913)*$E$224+(1-F913)*$E$223+(1-G913)*$E$222+(1-H913)*$E$221</f>
        <v>20954101.3672325</v>
      </c>
      <c r="R913" s="7" t="n">
        <f aca="false">P913&gt;$B$12*Q913</f>
        <v>1</v>
      </c>
      <c r="S913" s="7" t="n">
        <f aca="false">IF(R913,(P913+$B$12*$B$13)/(Q913+$B$13),IF(Q913&gt;0,P913/Q913,0))</f>
        <v>26.5412002043144</v>
      </c>
      <c r="T913" s="7" t="n">
        <f aca="false">IF(R913,$B$13*(S913-$B$12),0)</f>
        <v>63853000.5107859</v>
      </c>
      <c r="U913" s="7" t="n">
        <f aca="false">($B$203+$B$204)*S913</f>
        <v>7467578.87732514</v>
      </c>
      <c r="V913" s="7" t="n">
        <f aca="false">$B$22*S913</f>
        <v>238870801.838829</v>
      </c>
      <c r="W913" s="7" t="n">
        <f aca="false">IF(B913=1,I913,S913*$B$198)</f>
        <v>21346946.7572393</v>
      </c>
      <c r="X913" s="7" t="n">
        <f aca="false">IF(C913=1,J913,S913*$E$226)</f>
        <v>162816252.786389</v>
      </c>
      <c r="Y913" s="7" t="n">
        <f aca="false">IF(D913=1,K913,S913*$E$225)</f>
        <v>46021818.616489</v>
      </c>
      <c r="Z913" s="7" t="n">
        <f aca="false">IF(E913=1,L913,S913*$E$224)</f>
        <v>60000000</v>
      </c>
      <c r="AA913" s="7" t="n">
        <f aca="false">IF(F913=1,M913,S913*$E$223)</f>
        <v>79623600.6129431</v>
      </c>
      <c r="AB913" s="7" t="n">
        <f aca="false">IF(G913=1,N913,S913*$E$222)</f>
        <v>15000000</v>
      </c>
      <c r="AC913" s="7" t="n">
        <f aca="false">IF(H913=1,O913,S913*$E$221)</f>
        <v>5000000</v>
      </c>
      <c r="AD913" s="7" t="n">
        <f aca="false">INDEX($W$902:$W$1029,MATCH($A913+(1-B913)*64,$A$902:$A$1029,0))</f>
        <v>30000000</v>
      </c>
      <c r="AE913" s="7" t="n">
        <f aca="false">INDEX($W$902:$W$1029,MATCH($A913-B913*64,$A$902:$A$1029,0))</f>
        <v>21346946.7572393</v>
      </c>
      <c r="AF913" s="7" t="n">
        <f aca="false">INDEX($X$902:$X$1029,MATCH($A913+(1-C913)*32,$A$902:$A$1029,0))</f>
        <v>300000000</v>
      </c>
      <c r="AG913" s="7" t="n">
        <f aca="false">INDEX($X$902:$X$1029,MATCH($A913-C913*32,$A$902:$A$1029,0))</f>
        <v>162816252.786389</v>
      </c>
      <c r="AH913" s="7" t="n">
        <f aca="false">INDEX($Y$902:$Y$1029,MATCH($A913+(1-D913)*16,$A$902:$A$1029,0))</f>
        <v>100000000</v>
      </c>
      <c r="AI913" s="7" t="n">
        <f aca="false">INDEX($Y$902:$Y$1029,MATCH($A913-D913*16,$A$902:$A$1029,0))</f>
        <v>46021818.616489</v>
      </c>
      <c r="AJ913" s="7" t="n">
        <f aca="false">INDEX($Z$902:$Z$1029,MATCH($A913+(1-E913)*8,$A$902:$A$1029,0))</f>
        <v>60000000</v>
      </c>
      <c r="AK913" s="7" t="n">
        <f aca="false">INDEX($Z$902:$Z$1029,MATCH($A913-E913*8,$A$902:$A$1029,0))</f>
        <v>63355518.5977573</v>
      </c>
      <c r="AL913" s="7" t="n">
        <f aca="false">INDEX($AA$902:$AA$1029,MATCH($A913+(1-F913)*4,$A$902:$A$1029,0))</f>
        <v>30000000</v>
      </c>
      <c r="AM913" s="7" t="n">
        <f aca="false">INDEX($AA$902:$AA$1029,MATCH($A913-F913*4,$A$902:$A$1029,0))</f>
        <v>79623600.6129431</v>
      </c>
      <c r="AN913" s="7" t="n">
        <f aca="false">INDEX($AB$902:$AB$1029,MATCH($A913+(1-G913)*2,$A$902:$A$1029,0))</f>
        <v>15000000</v>
      </c>
      <c r="AO913" s="7" t="n">
        <f aca="false">INDEX($AB$902:$AB$1029,MATCH($A913-G913*2,$A$902:$A$1029,0))</f>
        <v>112022515.09762</v>
      </c>
      <c r="AP913" s="7" t="n">
        <f aca="false">INDEX($AC$902:$AC$1029,MATCH($A913+(1-H913)*1,$A$902:$A$1029,0))</f>
        <v>5000000</v>
      </c>
      <c r="AQ913" s="7" t="n">
        <f aca="false">INDEX($AC$902:$AC$1029,MATCH($A913-H913*1,$A$902:$A$1029,0))</f>
        <v>110265299.17452</v>
      </c>
      <c r="AR913" s="14" t="b">
        <f aca="false">AND(IF(B913=1,AD913&gt;=AE913,AE913&gt;AD913),IF(C913=1,AF913&gt;=AG913,AG913&gt;AF913),IF(D913=1,AH913&gt;=AI913,AI913&gt;AH913),IF(E913=1,AJ913&gt;=AK913,AK913&gt;AJ913),IF(F913=1,AL913&gt;=AM913,AM913&gt;AL913),IF(G913=1,AN913&gt;=AO913,AO913&gt;AN913),IF(H913=1,AP913&gt;=AQ913,AQ913&gt;AP913))</f>
        <v>0</v>
      </c>
      <c r="AS913" s="2"/>
      <c r="AT913" s="2"/>
      <c r="AU913" s="2"/>
      <c r="AV913" s="2"/>
      <c r="AW913" s="2"/>
      <c r="AX913" s="2"/>
    </row>
    <row r="914" customFormat="false" ht="15" hidden="false" customHeight="false" outlineLevel="0" collapsed="false">
      <c r="A914" s="6" t="n">
        <f aca="false">ROW()-902</f>
        <v>12</v>
      </c>
      <c r="B914" s="6" t="n">
        <f aca="false">MOD(INT($A914/64),2)</f>
        <v>0</v>
      </c>
      <c r="C914" s="6" t="n">
        <f aca="false">MOD(INT($A914/32),2)</f>
        <v>0</v>
      </c>
      <c r="D914" s="6" t="n">
        <f aca="false">MOD(INT($A914/16),2)</f>
        <v>0</v>
      </c>
      <c r="E914" s="6" t="n">
        <f aca="false">MOD(INT($A914/8),2)</f>
        <v>1</v>
      </c>
      <c r="F914" s="6" t="n">
        <f aca="false">MOD(INT($A914/4),2)</f>
        <v>1</v>
      </c>
      <c r="G914" s="6" t="n">
        <f aca="false">MOD(INT($A914/2),2)</f>
        <v>0</v>
      </c>
      <c r="H914" s="6" t="n">
        <f aca="false">MOD(INT($A914/1),2)</f>
        <v>0</v>
      </c>
      <c r="I914" s="7" t="n">
        <f aca="false">IF(B914=1,MIN($B$6,$B$900),0)</f>
        <v>0</v>
      </c>
      <c r="J914" s="7" t="n">
        <f aca="false">IF(C914=1,MIN($F$226,MAX(0,$B$900-I914)),0)</f>
        <v>0</v>
      </c>
      <c r="K914" s="7" t="n">
        <f aca="false">IF(D914=1,MIN($F$225,MAX(0,$B$900-SUM(I914:J914))),0)</f>
        <v>0</v>
      </c>
      <c r="L914" s="7" t="n">
        <f aca="false">IF(E914=1,MIN($F$224,MAX(0,$B$900-SUM(I914:K914))),0)</f>
        <v>60000000</v>
      </c>
      <c r="M914" s="7" t="n">
        <f aca="false">IF(F914=1,MIN($F$223,MAX(0,$B$900-SUM(I914:L914))),0)</f>
        <v>30000000</v>
      </c>
      <c r="N914" s="7" t="n">
        <f aca="false">IF(G914=1,MIN($F$222,MAX(0,$B$900-SUM(I914:M914))),0)</f>
        <v>0</v>
      </c>
      <c r="O914" s="7" t="n">
        <f aca="false">IF(H914=1,MIN($F$221,MAX(0,$B$900-SUM(I914:N914))),0)</f>
        <v>0</v>
      </c>
      <c r="P914" s="7" t="n">
        <f aca="false">MAX(0,$B$900-SUM(I914:O914))</f>
        <v>610000000</v>
      </c>
      <c r="Q914" s="7" t="n">
        <f aca="false">($B$203+$B$204)+$B$22+(1-B914)*$B$198+(1-C914)*$E$226+(1-D914)*$E$225+(1-E914)*$E$224+(1-F914)*$E$223+(1-G914)*$E$222+(1-H914)*$E$221</f>
        <v>27954101.3672325</v>
      </c>
      <c r="R914" s="7" t="n">
        <f aca="false">P914&gt;$B$12*Q914</f>
        <v>1</v>
      </c>
      <c r="S914" s="7" t="n">
        <f aca="false">IF(R914,(P914+$B$12*$B$13)/(Q914+$B$13),IF(Q914&gt;0,P914/Q914,0))</f>
        <v>20.1122335745237</v>
      </c>
      <c r="T914" s="7" t="n">
        <f aca="false">IF(R914,$B$13*(S914-$B$12),0)</f>
        <v>47780583.9363092</v>
      </c>
      <c r="U914" s="7" t="n">
        <f aca="false">($B$203+$B$204)*S914</f>
        <v>5658737.71573181</v>
      </c>
      <c r="V914" s="7" t="n">
        <f aca="false">$B$22*S914</f>
        <v>181010102.170713</v>
      </c>
      <c r="W914" s="7" t="n">
        <f aca="false">IF(B914=1,I914,S914*$B$198)</f>
        <v>16176162.9458915</v>
      </c>
      <c r="X914" s="7" t="n">
        <f aca="false">IF(C914=1,J914,S914*$E$226)</f>
        <v>123377936.210897</v>
      </c>
      <c r="Y914" s="7" t="n">
        <f aca="false">IF(D914=1,K914,S914*$E$225)</f>
        <v>34874141.2752212</v>
      </c>
      <c r="Z914" s="7" t="n">
        <f aca="false">IF(E914=1,L914,S914*$E$224)</f>
        <v>60000000</v>
      </c>
      <c r="AA914" s="7" t="n">
        <f aca="false">IF(F914=1,M914,S914*$E$223)</f>
        <v>30000000</v>
      </c>
      <c r="AB914" s="7" t="n">
        <f aca="false">IF(G914=1,N914,S914*$E$222)</f>
        <v>100561167.872618</v>
      </c>
      <c r="AC914" s="7" t="n">
        <f aca="false">IF(H914=1,O914,S914*$E$221)</f>
        <v>100561167.872618</v>
      </c>
      <c r="AD914" s="7" t="n">
        <f aca="false">INDEX($W$902:$W$1029,MATCH($A914+(1-B914)*64,$A$902:$A$1029,0))</f>
        <v>30000000</v>
      </c>
      <c r="AE914" s="7" t="n">
        <f aca="false">INDEX($W$902:$W$1029,MATCH($A914-B914*64,$A$902:$A$1029,0))</f>
        <v>16176162.9458915</v>
      </c>
      <c r="AF914" s="7" t="n">
        <f aca="false">INDEX($X$902:$X$1029,MATCH($A914+(1-C914)*32,$A$902:$A$1029,0))</f>
        <v>300000000</v>
      </c>
      <c r="AG914" s="7" t="n">
        <f aca="false">INDEX($X$902:$X$1029,MATCH($A914-C914*32,$A$902:$A$1029,0))</f>
        <v>123377936.210897</v>
      </c>
      <c r="AH914" s="7" t="n">
        <f aca="false">INDEX($Y$902:$Y$1029,MATCH($A914+(1-D914)*16,$A$902:$A$1029,0))</f>
        <v>100000000</v>
      </c>
      <c r="AI914" s="7" t="n">
        <f aca="false">INDEX($Y$902:$Y$1029,MATCH($A914-D914*16,$A$902:$A$1029,0))</f>
        <v>34874141.2752212</v>
      </c>
      <c r="AJ914" s="7" t="n">
        <f aca="false">INDEX($Z$902:$Z$1029,MATCH($A914+(1-E914)*8,$A$902:$A$1029,0))</f>
        <v>60000000</v>
      </c>
      <c r="AK914" s="7" t="n">
        <f aca="false">INDEX($Z$902:$Z$1029,MATCH($A914-E914*8,$A$902:$A$1029,0))</f>
        <v>49126286.6075451</v>
      </c>
      <c r="AL914" s="7" t="n">
        <f aca="false">INDEX($AA$902:$AA$1029,MATCH($A914+(1-F914)*4,$A$902:$A$1029,0))</f>
        <v>30000000</v>
      </c>
      <c r="AM914" s="7" t="n">
        <f aca="false">INDEX($AA$902:$AA$1029,MATCH($A914-F914*4,$A$902:$A$1029,0))</f>
        <v>57616253.9486995</v>
      </c>
      <c r="AN914" s="7" t="n">
        <f aca="false">INDEX($AB$902:$AB$1029,MATCH($A914+(1-G914)*2,$A$902:$A$1029,0))</f>
        <v>15000000</v>
      </c>
      <c r="AO914" s="7" t="n">
        <f aca="false">INDEX($AB$902:$AB$1029,MATCH($A914-G914*2,$A$902:$A$1029,0))</f>
        <v>100561167.872618</v>
      </c>
      <c r="AP914" s="7" t="n">
        <f aca="false">INDEX($AC$902:$AC$1029,MATCH($A914+(1-H914)*1,$A$902:$A$1029,0))</f>
        <v>5000000</v>
      </c>
      <c r="AQ914" s="7" t="n">
        <f aca="false">INDEX($AC$902:$AC$1029,MATCH($A914-H914*1,$A$902:$A$1029,0))</f>
        <v>100561167.872618</v>
      </c>
      <c r="AR914" s="14" t="b">
        <f aca="false">AND(IF(B914=1,AD914&gt;=AE914,AE914&gt;AD914),IF(C914=1,AF914&gt;=AG914,AG914&gt;AF914),IF(D914=1,AH914&gt;=AI914,AI914&gt;AH914),IF(E914=1,AJ914&gt;=AK914,AK914&gt;AJ914),IF(F914=1,AL914&gt;=AM914,AM914&gt;AL914),IF(G914=1,AN914&gt;=AO914,AO914&gt;AN914),IF(H914=1,AP914&gt;=AQ914,AQ914&gt;AP914))</f>
        <v>0</v>
      </c>
      <c r="AS914" s="2"/>
      <c r="AT914" s="2"/>
      <c r="AU914" s="2"/>
      <c r="AV914" s="2"/>
      <c r="AW914" s="2"/>
      <c r="AX914" s="2"/>
    </row>
    <row r="915" customFormat="false" ht="15" hidden="false" customHeight="false" outlineLevel="0" collapsed="false">
      <c r="A915" s="6" t="n">
        <f aca="false">ROW()-902</f>
        <v>13</v>
      </c>
      <c r="B915" s="6" t="n">
        <f aca="false">MOD(INT($A915/64),2)</f>
        <v>0</v>
      </c>
      <c r="C915" s="6" t="n">
        <f aca="false">MOD(INT($A915/32),2)</f>
        <v>0</v>
      </c>
      <c r="D915" s="6" t="n">
        <f aca="false">MOD(INT($A915/16),2)</f>
        <v>0</v>
      </c>
      <c r="E915" s="6" t="n">
        <f aca="false">MOD(INT($A915/8),2)</f>
        <v>1</v>
      </c>
      <c r="F915" s="6" t="n">
        <f aca="false">MOD(INT($A915/4),2)</f>
        <v>1</v>
      </c>
      <c r="G915" s="6" t="n">
        <f aca="false">MOD(INT($A915/2),2)</f>
        <v>0</v>
      </c>
      <c r="H915" s="6" t="n">
        <f aca="false">MOD(INT($A915/1),2)</f>
        <v>1</v>
      </c>
      <c r="I915" s="7" t="n">
        <f aca="false">IF(B915=1,MIN($B$6,$B$900),0)</f>
        <v>0</v>
      </c>
      <c r="J915" s="7" t="n">
        <f aca="false">IF(C915=1,MIN($F$226,MAX(0,$B$900-I915)),0)</f>
        <v>0</v>
      </c>
      <c r="K915" s="7" t="n">
        <f aca="false">IF(D915=1,MIN($F$225,MAX(0,$B$900-SUM(I915:J915))),0)</f>
        <v>0</v>
      </c>
      <c r="L915" s="7" t="n">
        <f aca="false">IF(E915=1,MIN($F$224,MAX(0,$B$900-SUM(I915:K915))),0)</f>
        <v>60000000</v>
      </c>
      <c r="M915" s="7" t="n">
        <f aca="false">IF(F915=1,MIN($F$223,MAX(0,$B$900-SUM(I915:L915))),0)</f>
        <v>30000000</v>
      </c>
      <c r="N915" s="7" t="n">
        <f aca="false">IF(G915=1,MIN($F$222,MAX(0,$B$900-SUM(I915:M915))),0)</f>
        <v>0</v>
      </c>
      <c r="O915" s="7" t="n">
        <f aca="false">IF(H915=1,MIN($F$221,MAX(0,$B$900-SUM(I915:N915))),0)</f>
        <v>5000000</v>
      </c>
      <c r="P915" s="7" t="n">
        <f aca="false">MAX(0,$B$900-SUM(I915:O915))</f>
        <v>605000000</v>
      </c>
      <c r="Q915" s="7" t="n">
        <f aca="false">($B$203+$B$204)+$B$22+(1-B915)*$B$198+(1-C915)*$E$226+(1-D915)*$E$225+(1-E915)*$E$224+(1-F915)*$E$223+(1-G915)*$E$222+(1-H915)*$E$221</f>
        <v>22954101.3672325</v>
      </c>
      <c r="R915" s="7" t="n">
        <f aca="false">P915&gt;$B$12*Q915</f>
        <v>1</v>
      </c>
      <c r="S915" s="7" t="n">
        <f aca="false">IF(R915,(P915+$B$12*$B$13)/(Q915+$B$13),IF(Q915&gt;0,P915/Q915,0))</f>
        <v>23.8664878101745</v>
      </c>
      <c r="T915" s="7" t="n">
        <f aca="false">IF(R915,$B$13*(S915-$B$12),0)</f>
        <v>57166219.5254363</v>
      </c>
      <c r="U915" s="7" t="n">
        <f aca="false">($B$203+$B$204)*S915</f>
        <v>6715027.16061145</v>
      </c>
      <c r="V915" s="7" t="n">
        <f aca="false">$B$22*S915</f>
        <v>214798390.291571</v>
      </c>
      <c r="W915" s="7" t="n">
        <f aca="false">IF(B915=1,I915,S915*$B$198)</f>
        <v>19195689.7444027</v>
      </c>
      <c r="X915" s="7" t="n">
        <f aca="false">IF(C915=1,J915,S915*$E$226)</f>
        <v>146408304.165272</v>
      </c>
      <c r="Y915" s="7" t="n">
        <f aca="false">IF(D915=1,K915,S915*$E$225)</f>
        <v>41383930.0618346</v>
      </c>
      <c r="Z915" s="7" t="n">
        <f aca="false">IF(E915=1,L915,S915*$E$224)</f>
        <v>60000000</v>
      </c>
      <c r="AA915" s="7" t="n">
        <f aca="false">IF(F915=1,M915,S915*$E$223)</f>
        <v>30000000</v>
      </c>
      <c r="AB915" s="7" t="n">
        <f aca="false">IF(G915=1,N915,S915*$E$222)</f>
        <v>119332439.050873</v>
      </c>
      <c r="AC915" s="7" t="n">
        <f aca="false">IF(H915=1,O915,S915*$E$221)</f>
        <v>5000000</v>
      </c>
      <c r="AD915" s="7" t="n">
        <f aca="false">INDEX($W$902:$W$1029,MATCH($A915+(1-B915)*64,$A$902:$A$1029,0))</f>
        <v>30000000</v>
      </c>
      <c r="AE915" s="7" t="n">
        <f aca="false">INDEX($W$902:$W$1029,MATCH($A915-B915*64,$A$902:$A$1029,0))</f>
        <v>19195689.7444027</v>
      </c>
      <c r="AF915" s="7" t="n">
        <f aca="false">INDEX($X$902:$X$1029,MATCH($A915+(1-C915)*32,$A$902:$A$1029,0))</f>
        <v>300000000</v>
      </c>
      <c r="AG915" s="7" t="n">
        <f aca="false">INDEX($X$902:$X$1029,MATCH($A915-C915*32,$A$902:$A$1029,0))</f>
        <v>146408304.165272</v>
      </c>
      <c r="AH915" s="7" t="n">
        <f aca="false">INDEX($Y$902:$Y$1029,MATCH($A915+(1-D915)*16,$A$902:$A$1029,0))</f>
        <v>100000000</v>
      </c>
      <c r="AI915" s="7" t="n">
        <f aca="false">INDEX($Y$902:$Y$1029,MATCH($A915-D915*16,$A$902:$A$1029,0))</f>
        <v>41383930.0618346</v>
      </c>
      <c r="AJ915" s="7" t="n">
        <f aca="false">INDEX($Z$902:$Z$1029,MATCH($A915+(1-E915)*8,$A$902:$A$1029,0))</f>
        <v>60000000</v>
      </c>
      <c r="AK915" s="7" t="n">
        <f aca="false">INDEX($Z$902:$Z$1029,MATCH($A915-E915*8,$A$902:$A$1029,0))</f>
        <v>57513971.7802776</v>
      </c>
      <c r="AL915" s="7" t="n">
        <f aca="false">INDEX($AA$902:$AA$1029,MATCH($A915+(1-F915)*4,$A$902:$A$1029,0))</f>
        <v>30000000</v>
      </c>
      <c r="AM915" s="7" t="n">
        <f aca="false">INDEX($AA$902:$AA$1029,MATCH($A915-F915*4,$A$902:$A$1029,0))</f>
        <v>67213509.0585718</v>
      </c>
      <c r="AN915" s="7" t="n">
        <f aca="false">INDEX($AB$902:$AB$1029,MATCH($A915+(1-G915)*2,$A$902:$A$1029,0))</f>
        <v>15000000</v>
      </c>
      <c r="AO915" s="7" t="n">
        <f aca="false">INDEX($AB$902:$AB$1029,MATCH($A915-G915*2,$A$902:$A$1029,0))</f>
        <v>119332439.050873</v>
      </c>
      <c r="AP915" s="7" t="n">
        <f aca="false">INDEX($AC$902:$AC$1029,MATCH($A915+(1-H915)*1,$A$902:$A$1029,0))</f>
        <v>5000000</v>
      </c>
      <c r="AQ915" s="7" t="n">
        <f aca="false">INDEX($AC$902:$AC$1029,MATCH($A915-H915*1,$A$902:$A$1029,0))</f>
        <v>100561167.872618</v>
      </c>
      <c r="AR915" s="14" t="b">
        <f aca="false">AND(IF(B915=1,AD915&gt;=AE915,AE915&gt;AD915),IF(C915=1,AF915&gt;=AG915,AG915&gt;AF915),IF(D915=1,AH915&gt;=AI915,AI915&gt;AH915),IF(E915=1,AJ915&gt;=AK915,AK915&gt;AJ915),IF(F915=1,AL915&gt;=AM915,AM915&gt;AL915),IF(G915=1,AN915&gt;=AO915,AO915&gt;AN915),IF(H915=1,AP915&gt;=AQ915,AQ915&gt;AP915))</f>
        <v>0</v>
      </c>
      <c r="AS915" s="2"/>
      <c r="AT915" s="2"/>
      <c r="AU915" s="2"/>
      <c r="AV915" s="2"/>
      <c r="AW915" s="2"/>
      <c r="AX915" s="2"/>
    </row>
    <row r="916" customFormat="false" ht="15" hidden="false" customHeight="false" outlineLevel="0" collapsed="false">
      <c r="A916" s="6" t="n">
        <f aca="false">ROW()-902</f>
        <v>14</v>
      </c>
      <c r="B916" s="6" t="n">
        <f aca="false">MOD(INT($A916/64),2)</f>
        <v>0</v>
      </c>
      <c r="C916" s="6" t="n">
        <f aca="false">MOD(INT($A916/32),2)</f>
        <v>0</v>
      </c>
      <c r="D916" s="6" t="n">
        <f aca="false">MOD(INT($A916/16),2)</f>
        <v>0</v>
      </c>
      <c r="E916" s="6" t="n">
        <f aca="false">MOD(INT($A916/8),2)</f>
        <v>1</v>
      </c>
      <c r="F916" s="6" t="n">
        <f aca="false">MOD(INT($A916/4),2)</f>
        <v>1</v>
      </c>
      <c r="G916" s="6" t="n">
        <f aca="false">MOD(INT($A916/2),2)</f>
        <v>1</v>
      </c>
      <c r="H916" s="6" t="n">
        <f aca="false">MOD(INT($A916/1),2)</f>
        <v>0</v>
      </c>
      <c r="I916" s="7" t="n">
        <f aca="false">IF(B916=1,MIN($B$6,$B$900),0)</f>
        <v>0</v>
      </c>
      <c r="J916" s="7" t="n">
        <f aca="false">IF(C916=1,MIN($F$226,MAX(0,$B$900-I916)),0)</f>
        <v>0</v>
      </c>
      <c r="K916" s="7" t="n">
        <f aca="false">IF(D916=1,MIN($F$225,MAX(0,$B$900-SUM(I916:J916))),0)</f>
        <v>0</v>
      </c>
      <c r="L916" s="7" t="n">
        <f aca="false">IF(E916=1,MIN($F$224,MAX(0,$B$900-SUM(I916:K916))),0)</f>
        <v>60000000</v>
      </c>
      <c r="M916" s="7" t="n">
        <f aca="false">IF(F916=1,MIN($F$223,MAX(0,$B$900-SUM(I916:L916))),0)</f>
        <v>30000000</v>
      </c>
      <c r="N916" s="7" t="n">
        <f aca="false">IF(G916=1,MIN($F$222,MAX(0,$B$900-SUM(I916:M916))),0)</f>
        <v>15000000</v>
      </c>
      <c r="O916" s="7" t="n">
        <f aca="false">IF(H916=1,MIN($F$221,MAX(0,$B$900-SUM(I916:N916))),0)</f>
        <v>0</v>
      </c>
      <c r="P916" s="7" t="n">
        <f aca="false">MAX(0,$B$900-SUM(I916:O916))</f>
        <v>595000000</v>
      </c>
      <c r="Q916" s="7" t="n">
        <f aca="false">($B$203+$B$204)+$B$22+(1-B916)*$B$198+(1-C916)*$E$226+(1-D916)*$E$225+(1-E916)*$E$224+(1-F916)*$E$223+(1-G916)*$E$222+(1-H916)*$E$221</f>
        <v>22954101.3672325</v>
      </c>
      <c r="R916" s="7" t="n">
        <f aca="false">P916&gt;$B$12*Q916</f>
        <v>1</v>
      </c>
      <c r="S916" s="7" t="n">
        <f aca="false">IF(R916,(P916+$B$12*$B$13)/(Q916+$B$13),IF(Q916&gt;0,P916/Q916,0))</f>
        <v>23.4736238132992</v>
      </c>
      <c r="T916" s="7" t="n">
        <f aca="false">IF(R916,$B$13*(S916-$B$12),0)</f>
        <v>56184059.533248</v>
      </c>
      <c r="U916" s="7" t="n">
        <f aca="false">($B$203+$B$204)*S916</f>
        <v>6604491.73409933</v>
      </c>
      <c r="V916" s="7" t="n">
        <f aca="false">$B$22*S916</f>
        <v>211262614.319693</v>
      </c>
      <c r="W916" s="7" t="n">
        <f aca="false">IF(B916=1,I916,S916*$B$198)</f>
        <v>18879711.312396</v>
      </c>
      <c r="X916" s="7" t="n">
        <f aca="false">IF(C916=1,J916,S916*$E$226)</f>
        <v>143998290.927983</v>
      </c>
      <c r="Y916" s="7" t="n">
        <f aca="false">IF(D916=1,K916,S916*$E$225)</f>
        <v>40702713.1060843</v>
      </c>
      <c r="Z916" s="7" t="n">
        <f aca="false">IF(E916=1,L916,S916*$E$224)</f>
        <v>60000000</v>
      </c>
      <c r="AA916" s="7" t="n">
        <f aca="false">IF(F916=1,M916,S916*$E$223)</f>
        <v>30000000</v>
      </c>
      <c r="AB916" s="7" t="n">
        <f aca="false">IF(G916=1,N916,S916*$E$222)</f>
        <v>15000000</v>
      </c>
      <c r="AC916" s="7" t="n">
        <f aca="false">IF(H916=1,O916,S916*$E$221)</f>
        <v>117368119.066496</v>
      </c>
      <c r="AD916" s="7" t="n">
        <f aca="false">INDEX($W$902:$W$1029,MATCH($A916+(1-B916)*64,$A$902:$A$1029,0))</f>
        <v>30000000</v>
      </c>
      <c r="AE916" s="7" t="n">
        <f aca="false">INDEX($W$902:$W$1029,MATCH($A916-B916*64,$A$902:$A$1029,0))</f>
        <v>18879711.312396</v>
      </c>
      <c r="AF916" s="7" t="n">
        <f aca="false">INDEX($X$902:$X$1029,MATCH($A916+(1-C916)*32,$A$902:$A$1029,0))</f>
        <v>300000000</v>
      </c>
      <c r="AG916" s="7" t="n">
        <f aca="false">INDEX($X$902:$X$1029,MATCH($A916-C916*32,$A$902:$A$1029,0))</f>
        <v>143998290.927983</v>
      </c>
      <c r="AH916" s="7" t="n">
        <f aca="false">INDEX($Y$902:$Y$1029,MATCH($A916+(1-D916)*16,$A$902:$A$1029,0))</f>
        <v>100000000</v>
      </c>
      <c r="AI916" s="7" t="n">
        <f aca="false">INDEX($Y$902:$Y$1029,MATCH($A916-D916*16,$A$902:$A$1029,0))</f>
        <v>40702713.1060843</v>
      </c>
      <c r="AJ916" s="7" t="n">
        <f aca="false">INDEX($Z$902:$Z$1029,MATCH($A916+(1-E916)*8,$A$902:$A$1029,0))</f>
        <v>60000000</v>
      </c>
      <c r="AK916" s="7" t="n">
        <f aca="false">INDEX($Z$902:$Z$1029,MATCH($A916-E916*8,$A$902:$A$1029,0))</f>
        <v>56652339.2442435</v>
      </c>
      <c r="AL916" s="7" t="n">
        <f aca="false">INDEX($AA$902:$AA$1029,MATCH($A916+(1-F916)*4,$A$902:$A$1029,0))</f>
        <v>30000000</v>
      </c>
      <c r="AM916" s="7" t="n">
        <f aca="false">INDEX($AA$902:$AA$1029,MATCH($A916-F916*4,$A$902:$A$1029,0))</f>
        <v>66159179.5047119</v>
      </c>
      <c r="AN916" s="7" t="n">
        <f aca="false">INDEX($AB$902:$AB$1029,MATCH($A916+(1-G916)*2,$A$902:$A$1029,0))</f>
        <v>15000000</v>
      </c>
      <c r="AO916" s="7" t="n">
        <f aca="false">INDEX($AB$902:$AB$1029,MATCH($A916-G916*2,$A$902:$A$1029,0))</f>
        <v>100561167.872618</v>
      </c>
      <c r="AP916" s="7" t="n">
        <f aca="false">INDEX($AC$902:$AC$1029,MATCH($A916+(1-H916)*1,$A$902:$A$1029,0))</f>
        <v>5000000</v>
      </c>
      <c r="AQ916" s="7" t="n">
        <f aca="false">INDEX($AC$902:$AC$1029,MATCH($A916-H916*1,$A$902:$A$1029,0))</f>
        <v>117368119.066496</v>
      </c>
      <c r="AR916" s="14" t="b">
        <f aca="false">AND(IF(B916=1,AD916&gt;=AE916,AE916&gt;AD916),IF(C916=1,AF916&gt;=AG916,AG916&gt;AF916),IF(D916=1,AH916&gt;=AI916,AI916&gt;AH916),IF(E916=1,AJ916&gt;=AK916,AK916&gt;AJ916),IF(F916=1,AL916&gt;=AM916,AM916&gt;AL916),IF(G916=1,AN916&gt;=AO916,AO916&gt;AN916),IF(H916=1,AP916&gt;=AQ916,AQ916&gt;AP916))</f>
        <v>0</v>
      </c>
      <c r="AS916" s="2"/>
      <c r="AT916" s="2"/>
      <c r="AU916" s="2"/>
      <c r="AV916" s="2"/>
      <c r="AW916" s="2"/>
      <c r="AX916" s="2"/>
    </row>
    <row r="917" customFormat="false" ht="15" hidden="false" customHeight="false" outlineLevel="0" collapsed="false">
      <c r="A917" s="6" t="n">
        <f aca="false">ROW()-902</f>
        <v>15</v>
      </c>
      <c r="B917" s="6" t="n">
        <f aca="false">MOD(INT($A917/64),2)</f>
        <v>0</v>
      </c>
      <c r="C917" s="6" t="n">
        <f aca="false">MOD(INT($A917/32),2)</f>
        <v>0</v>
      </c>
      <c r="D917" s="6" t="n">
        <f aca="false">MOD(INT($A917/16),2)</f>
        <v>0</v>
      </c>
      <c r="E917" s="6" t="n">
        <f aca="false">MOD(INT($A917/8),2)</f>
        <v>1</v>
      </c>
      <c r="F917" s="6" t="n">
        <f aca="false">MOD(INT($A917/4),2)</f>
        <v>1</v>
      </c>
      <c r="G917" s="6" t="n">
        <f aca="false">MOD(INT($A917/2),2)</f>
        <v>1</v>
      </c>
      <c r="H917" s="6" t="n">
        <f aca="false">MOD(INT($A917/1),2)</f>
        <v>1</v>
      </c>
      <c r="I917" s="7" t="n">
        <f aca="false">IF(B917=1,MIN($B$6,$B$900),0)</f>
        <v>0</v>
      </c>
      <c r="J917" s="7" t="n">
        <f aca="false">IF(C917=1,MIN($F$226,MAX(0,$B$900-I917)),0)</f>
        <v>0</v>
      </c>
      <c r="K917" s="7" t="n">
        <f aca="false">IF(D917=1,MIN($F$225,MAX(0,$B$900-SUM(I917:J917))),0)</f>
        <v>0</v>
      </c>
      <c r="L917" s="7" t="n">
        <f aca="false">IF(E917=1,MIN($F$224,MAX(0,$B$900-SUM(I917:K917))),0)</f>
        <v>60000000</v>
      </c>
      <c r="M917" s="7" t="n">
        <f aca="false">IF(F917=1,MIN($F$223,MAX(0,$B$900-SUM(I917:L917))),0)</f>
        <v>30000000</v>
      </c>
      <c r="N917" s="7" t="n">
        <f aca="false">IF(G917=1,MIN($F$222,MAX(0,$B$900-SUM(I917:M917))),0)</f>
        <v>15000000</v>
      </c>
      <c r="O917" s="7" t="n">
        <f aca="false">IF(H917=1,MIN($F$221,MAX(0,$B$900-SUM(I917:N917))),0)</f>
        <v>5000000</v>
      </c>
      <c r="P917" s="7" t="n">
        <f aca="false">MAX(0,$B$900-SUM(I917:O917))</f>
        <v>590000000</v>
      </c>
      <c r="Q917" s="7" t="n">
        <f aca="false">($B$203+$B$204)+$B$22+(1-B917)*$B$198+(1-C917)*$E$226+(1-D917)*$E$225+(1-E917)*$E$224+(1-F917)*$E$223+(1-G917)*$E$222+(1-H917)*$E$221</f>
        <v>17954101.3672325</v>
      </c>
      <c r="R917" s="7" t="n">
        <f aca="false">P917&gt;$B$12*Q917</f>
        <v>1</v>
      </c>
      <c r="S917" s="7" t="n">
        <f aca="false">IF(R917,(P917+$B$12*$B$13)/(Q917+$B$13),IF(Q917&gt;0,P917/Q917,0))</f>
        <v>28.9672955737467</v>
      </c>
      <c r="T917" s="7" t="n">
        <f aca="false">IF(R917,$B$13*(S917-$B$12),0)</f>
        <v>69918238.9343668</v>
      </c>
      <c r="U917" s="7" t="n">
        <f aca="false">($B$203+$B$204)*S917</f>
        <v>8150180.20641667</v>
      </c>
      <c r="V917" s="7" t="n">
        <f aca="false">$B$22*S917</f>
        <v>260705660.163721</v>
      </c>
      <c r="W917" s="7" t="n">
        <f aca="false">IF(B917=1,I917,S917*$B$198)</f>
        <v>23298242.4138252</v>
      </c>
      <c r="X917" s="7" t="n">
        <f aca="false">IF(C917=1,J917,S917*$E$226)</f>
        <v>177699067.199927</v>
      </c>
      <c r="Y917" s="7" t="n">
        <f aca="false">IF(D917=1,K917,S917*$E$225)</f>
        <v>50228611.0817434</v>
      </c>
      <c r="Z917" s="7" t="n">
        <f aca="false">IF(E917=1,L917,S917*$E$224)</f>
        <v>60000000</v>
      </c>
      <c r="AA917" s="7" t="n">
        <f aca="false">IF(F917=1,M917,S917*$E$223)</f>
        <v>30000000</v>
      </c>
      <c r="AB917" s="7" t="n">
        <f aca="false">IF(G917=1,N917,S917*$E$222)</f>
        <v>15000000</v>
      </c>
      <c r="AC917" s="7" t="n">
        <f aca="false">IF(H917=1,O917,S917*$E$221)</f>
        <v>5000000</v>
      </c>
      <c r="AD917" s="7" t="n">
        <f aca="false">INDEX($W$902:$W$1029,MATCH($A917+(1-B917)*64,$A$902:$A$1029,0))</f>
        <v>30000000</v>
      </c>
      <c r="AE917" s="7" t="n">
        <f aca="false">INDEX($W$902:$W$1029,MATCH($A917-B917*64,$A$902:$A$1029,0))</f>
        <v>23298242.4138252</v>
      </c>
      <c r="AF917" s="7" t="n">
        <f aca="false">INDEX($X$902:$X$1029,MATCH($A917+(1-C917)*32,$A$902:$A$1029,0))</f>
        <v>300000000</v>
      </c>
      <c r="AG917" s="7" t="n">
        <f aca="false">INDEX($X$902:$X$1029,MATCH($A917-C917*32,$A$902:$A$1029,0))</f>
        <v>177699067.199927</v>
      </c>
      <c r="AH917" s="7" t="n">
        <f aca="false">INDEX($Y$902:$Y$1029,MATCH($A917+(1-D917)*16,$A$902:$A$1029,0))</f>
        <v>100000000</v>
      </c>
      <c r="AI917" s="7" t="n">
        <f aca="false">INDEX($Y$902:$Y$1029,MATCH($A917-D917*16,$A$902:$A$1029,0))</f>
        <v>50228611.0817434</v>
      </c>
      <c r="AJ917" s="7" t="n">
        <f aca="false">INDEX($Z$902:$Z$1029,MATCH($A917+(1-E917)*8,$A$902:$A$1029,0))</f>
        <v>60000000</v>
      </c>
      <c r="AK917" s="7" t="n">
        <f aca="false">INDEX($Z$902:$Z$1029,MATCH($A917-E917*8,$A$902:$A$1029,0))</f>
        <v>68521617.8416573</v>
      </c>
      <c r="AL917" s="7" t="n">
        <f aca="false">INDEX($AA$902:$AA$1029,MATCH($A917+(1-F917)*4,$A$902:$A$1029,0))</f>
        <v>30000000</v>
      </c>
      <c r="AM917" s="7" t="n">
        <f aca="false">INDEX($AA$902:$AA$1029,MATCH($A917-F917*4,$A$902:$A$1029,0))</f>
        <v>79623600.6129431</v>
      </c>
      <c r="AN917" s="7" t="n">
        <f aca="false">INDEX($AB$902:$AB$1029,MATCH($A917+(1-G917)*2,$A$902:$A$1029,0))</f>
        <v>15000000</v>
      </c>
      <c r="AO917" s="7" t="n">
        <f aca="false">INDEX($AB$902:$AB$1029,MATCH($A917-G917*2,$A$902:$A$1029,0))</f>
        <v>119332439.050873</v>
      </c>
      <c r="AP917" s="7" t="n">
        <f aca="false">INDEX($AC$902:$AC$1029,MATCH($A917+(1-H917)*1,$A$902:$A$1029,0))</f>
        <v>5000000</v>
      </c>
      <c r="AQ917" s="7" t="n">
        <f aca="false">INDEX($AC$902:$AC$1029,MATCH($A917-H917*1,$A$902:$A$1029,0))</f>
        <v>117368119.066496</v>
      </c>
      <c r="AR917" s="14" t="b">
        <f aca="false">AND(IF(B917=1,AD917&gt;=AE917,AE917&gt;AD917),IF(C917=1,AF917&gt;=AG917,AG917&gt;AF917),IF(D917=1,AH917&gt;=AI917,AI917&gt;AH917),IF(E917=1,AJ917&gt;=AK917,AK917&gt;AJ917),IF(F917=1,AL917&gt;=AM917,AM917&gt;AL917),IF(G917=1,AN917&gt;=AO917,AO917&gt;AN917),IF(H917=1,AP917&gt;=AQ917,AQ917&gt;AP917))</f>
        <v>0</v>
      </c>
      <c r="AS917" s="2"/>
      <c r="AT917" s="2"/>
      <c r="AU917" s="2"/>
      <c r="AV917" s="2"/>
      <c r="AW917" s="2"/>
      <c r="AX917" s="2"/>
    </row>
    <row r="918" customFormat="false" ht="15" hidden="false" customHeight="false" outlineLevel="0" collapsed="false">
      <c r="A918" s="6" t="n">
        <f aca="false">ROW()-902</f>
        <v>16</v>
      </c>
      <c r="B918" s="6" t="n">
        <f aca="false">MOD(INT($A918/64),2)</f>
        <v>0</v>
      </c>
      <c r="C918" s="6" t="n">
        <f aca="false">MOD(INT($A918/32),2)</f>
        <v>0</v>
      </c>
      <c r="D918" s="6" t="n">
        <f aca="false">MOD(INT($A918/16),2)</f>
        <v>1</v>
      </c>
      <c r="E918" s="6" t="n">
        <f aca="false">MOD(INT($A918/8),2)</f>
        <v>0</v>
      </c>
      <c r="F918" s="6" t="n">
        <f aca="false">MOD(INT($A918/4),2)</f>
        <v>0</v>
      </c>
      <c r="G918" s="6" t="n">
        <f aca="false">MOD(INT($A918/2),2)</f>
        <v>0</v>
      </c>
      <c r="H918" s="6" t="n">
        <f aca="false">MOD(INT($A918/1),2)</f>
        <v>0</v>
      </c>
      <c r="I918" s="7" t="n">
        <f aca="false">IF(B918=1,MIN($B$6,$B$900),0)</f>
        <v>0</v>
      </c>
      <c r="J918" s="7" t="n">
        <f aca="false">IF(C918=1,MIN($F$226,MAX(0,$B$900-I918)),0)</f>
        <v>0</v>
      </c>
      <c r="K918" s="7" t="n">
        <f aca="false">IF(D918=1,MIN($F$225,MAX(0,$B$900-SUM(I918:J918))),0)</f>
        <v>100000000</v>
      </c>
      <c r="L918" s="7" t="n">
        <f aca="false">IF(E918=1,MIN($F$224,MAX(0,$B$900-SUM(I918:K918))),0)</f>
        <v>0</v>
      </c>
      <c r="M918" s="7" t="n">
        <f aca="false">IF(F918=1,MIN($F$223,MAX(0,$B$900-SUM(I918:L918))),0)</f>
        <v>0</v>
      </c>
      <c r="N918" s="7" t="n">
        <f aca="false">IF(G918=1,MIN($F$222,MAX(0,$B$900-SUM(I918:M918))),0)</f>
        <v>0</v>
      </c>
      <c r="O918" s="7" t="n">
        <f aca="false">IF(H918=1,MIN($F$221,MAX(0,$B$900-SUM(I918:N918))),0)</f>
        <v>0</v>
      </c>
      <c r="P918" s="7" t="n">
        <f aca="false">MAX(0,$B$900-SUM(I918:O918))</f>
        <v>600000000</v>
      </c>
      <c r="Q918" s="7" t="n">
        <f aca="false">($B$203+$B$204)+$B$22+(1-B918)*$B$198+(1-C918)*$E$226+(1-D918)*$E$225+(1-E918)*$E$224+(1-F918)*$E$223+(1-G918)*$E$222+(1-H918)*$E$221</f>
        <v>31620124.8227577</v>
      </c>
      <c r="R918" s="7" t="n">
        <f aca="false">P918&gt;$B$12*Q918</f>
        <v>1</v>
      </c>
      <c r="S918" s="7" t="n">
        <f aca="false">IF(R918,(P918+$B$12*$B$13)/(Q918+$B$13),IF(Q918&gt;0,P918/Q918,0))</f>
        <v>17.6582003474424</v>
      </c>
      <c r="T918" s="7" t="n">
        <f aca="false">IF(R918,$B$13*(S918-$B$12),0)</f>
        <v>41645500.8686061</v>
      </c>
      <c r="U918" s="7" t="n">
        <f aca="false">($B$203+$B$204)*S918</f>
        <v>4968275.84702449</v>
      </c>
      <c r="V918" s="7" t="n">
        <f aca="false">$B$22*S918</f>
        <v>158923803.126982</v>
      </c>
      <c r="W918" s="7" t="n">
        <f aca="false">IF(B918=1,I918,S918*$B$198)</f>
        <v>14202397.0183625</v>
      </c>
      <c r="X918" s="7" t="n">
        <f aca="false">IF(C918=1,J918,S918*$E$226)</f>
        <v>108323737.788411</v>
      </c>
      <c r="Y918" s="7" t="n">
        <f aca="false">IF(D918=1,K918,S918*$E$225)</f>
        <v>100000000</v>
      </c>
      <c r="Z918" s="7" t="n">
        <f aca="false">IF(E918=1,L918,S918*$E$224)</f>
        <v>42379680.8338619</v>
      </c>
      <c r="AA918" s="7" t="n">
        <f aca="false">IF(F918=1,M918,S918*$E$223)</f>
        <v>52974601.0423273</v>
      </c>
      <c r="AB918" s="7" t="n">
        <f aca="false">IF(G918=1,N918,S918*$E$222)</f>
        <v>88291001.7372122</v>
      </c>
      <c r="AC918" s="7" t="n">
        <f aca="false">IF(H918=1,O918,S918*$E$221)</f>
        <v>88291001.7372122</v>
      </c>
      <c r="AD918" s="7" t="n">
        <f aca="false">INDEX($W$902:$W$1029,MATCH($A918+(1-B918)*64,$A$902:$A$1029,0))</f>
        <v>30000000</v>
      </c>
      <c r="AE918" s="7" t="n">
        <f aca="false">INDEX($W$902:$W$1029,MATCH($A918-B918*64,$A$902:$A$1029,0))</f>
        <v>14202397.0183625</v>
      </c>
      <c r="AF918" s="7" t="n">
        <f aca="false">INDEX($X$902:$X$1029,MATCH($A918+(1-C918)*32,$A$902:$A$1029,0))</f>
        <v>300000000</v>
      </c>
      <c r="AG918" s="7" t="n">
        <f aca="false">INDEX($X$902:$X$1029,MATCH($A918-C918*32,$A$902:$A$1029,0))</f>
        <v>108323737.788411</v>
      </c>
      <c r="AH918" s="7" t="n">
        <f aca="false">INDEX($Y$902:$Y$1029,MATCH($A918+(1-D918)*16,$A$902:$A$1029,0))</f>
        <v>100000000</v>
      </c>
      <c r="AI918" s="7" t="n">
        <f aca="false">INDEX($Y$902:$Y$1029,MATCH($A918-D918*16,$A$902:$A$1029,0))</f>
        <v>33974314.6820785</v>
      </c>
      <c r="AJ918" s="7" t="n">
        <f aca="false">INDEX($Z$902:$Z$1029,MATCH($A918+(1-E918)*8,$A$902:$A$1029,0))</f>
        <v>60000000</v>
      </c>
      <c r="AK918" s="7" t="n">
        <f aca="false">INDEX($Z$902:$Z$1029,MATCH($A918-E918*8,$A$902:$A$1029,0))</f>
        <v>42379680.8338619</v>
      </c>
      <c r="AL918" s="7" t="n">
        <f aca="false">INDEX($AA$902:$AA$1029,MATCH($A918+(1-F918)*4,$A$902:$A$1029,0))</f>
        <v>30000000</v>
      </c>
      <c r="AM918" s="7" t="n">
        <f aca="false">INDEX($AA$902:$AA$1029,MATCH($A918-F918*4,$A$902:$A$1029,0))</f>
        <v>52974601.0423273</v>
      </c>
      <c r="AN918" s="7" t="n">
        <f aca="false">INDEX($AB$902:$AB$1029,MATCH($A918+(1-G918)*2,$A$902:$A$1029,0))</f>
        <v>15000000</v>
      </c>
      <c r="AO918" s="7" t="n">
        <f aca="false">INDEX($AB$902:$AB$1029,MATCH($A918-G918*2,$A$902:$A$1029,0))</f>
        <v>88291001.7372122</v>
      </c>
      <c r="AP918" s="7" t="n">
        <f aca="false">INDEX($AC$902:$AC$1029,MATCH($A918+(1-H918)*1,$A$902:$A$1029,0))</f>
        <v>5000000</v>
      </c>
      <c r="AQ918" s="7" t="n">
        <f aca="false">INDEX($AC$902:$AC$1029,MATCH($A918-H918*1,$A$902:$A$1029,0))</f>
        <v>88291001.7372122</v>
      </c>
      <c r="AR918" s="14" t="b">
        <f aca="false">AND(IF(B918=1,AD918&gt;=AE918,AE918&gt;AD918),IF(C918=1,AF918&gt;=AG918,AG918&gt;AF918),IF(D918=1,AH918&gt;=AI918,AI918&gt;AH918),IF(E918=1,AJ918&gt;=AK918,AK918&gt;AJ918),IF(F918=1,AL918&gt;=AM918,AM918&gt;AL918),IF(G918=1,AN918&gt;=AO918,AO918&gt;AN918),IF(H918=1,AP918&gt;=AQ918,AQ918&gt;AP918))</f>
        <v>0</v>
      </c>
      <c r="AS918" s="2"/>
      <c r="AT918" s="2"/>
      <c r="AU918" s="2"/>
      <c r="AV918" s="2"/>
      <c r="AW918" s="2"/>
      <c r="AX918" s="2"/>
    </row>
    <row r="919" customFormat="false" ht="15" hidden="false" customHeight="false" outlineLevel="0" collapsed="false">
      <c r="A919" s="6" t="n">
        <f aca="false">ROW()-902</f>
        <v>17</v>
      </c>
      <c r="B919" s="6" t="n">
        <f aca="false">MOD(INT($A919/64),2)</f>
        <v>0</v>
      </c>
      <c r="C919" s="6" t="n">
        <f aca="false">MOD(INT($A919/32),2)</f>
        <v>0</v>
      </c>
      <c r="D919" s="6" t="n">
        <f aca="false">MOD(INT($A919/16),2)</f>
        <v>1</v>
      </c>
      <c r="E919" s="6" t="n">
        <f aca="false">MOD(INT($A919/8),2)</f>
        <v>0</v>
      </c>
      <c r="F919" s="6" t="n">
        <f aca="false">MOD(INT($A919/4),2)</f>
        <v>0</v>
      </c>
      <c r="G919" s="6" t="n">
        <f aca="false">MOD(INT($A919/2),2)</f>
        <v>0</v>
      </c>
      <c r="H919" s="6" t="n">
        <f aca="false">MOD(INT($A919/1),2)</f>
        <v>1</v>
      </c>
      <c r="I919" s="7" t="n">
        <f aca="false">IF(B919=1,MIN($B$6,$B$900),0)</f>
        <v>0</v>
      </c>
      <c r="J919" s="7" t="n">
        <f aca="false">IF(C919=1,MIN($F$226,MAX(0,$B$900-I919)),0)</f>
        <v>0</v>
      </c>
      <c r="K919" s="7" t="n">
        <f aca="false">IF(D919=1,MIN($F$225,MAX(0,$B$900-SUM(I919:J919))),0)</f>
        <v>100000000</v>
      </c>
      <c r="L919" s="7" t="n">
        <f aca="false">IF(E919=1,MIN($F$224,MAX(0,$B$900-SUM(I919:K919))),0)</f>
        <v>0</v>
      </c>
      <c r="M919" s="7" t="n">
        <f aca="false">IF(F919=1,MIN($F$223,MAX(0,$B$900-SUM(I919:L919))),0)</f>
        <v>0</v>
      </c>
      <c r="N919" s="7" t="n">
        <f aca="false">IF(G919=1,MIN($F$222,MAX(0,$B$900-SUM(I919:M919))),0)</f>
        <v>0</v>
      </c>
      <c r="O919" s="7" t="n">
        <f aca="false">IF(H919=1,MIN($F$221,MAX(0,$B$900-SUM(I919:N919))),0)</f>
        <v>5000000</v>
      </c>
      <c r="P919" s="7" t="n">
        <f aca="false">MAX(0,$B$900-SUM(I919:O919))</f>
        <v>595000000</v>
      </c>
      <c r="Q919" s="7" t="n">
        <f aca="false">($B$203+$B$204)+$B$22+(1-B919)*$B$198+(1-C919)*$E$226+(1-D919)*$E$225+(1-E919)*$E$224+(1-F919)*$E$223+(1-G919)*$E$222+(1-H919)*$E$221</f>
        <v>26620124.8227577</v>
      </c>
      <c r="R919" s="7" t="n">
        <f aca="false">P919&gt;$B$12*Q919</f>
        <v>1</v>
      </c>
      <c r="S919" s="7" t="n">
        <f aca="false">IF(R919,(P919+$B$12*$B$13)/(Q919+$B$13),IF(Q919&gt;0,P919/Q919,0))</f>
        <v>20.5184560037684</v>
      </c>
      <c r="T919" s="7" t="n">
        <f aca="false">IF(R919,$B$13*(S919-$B$12),0)</f>
        <v>48796140.0094211</v>
      </c>
      <c r="U919" s="7" t="n">
        <f aca="false">($B$203+$B$204)*S919</f>
        <v>5773031.64399323</v>
      </c>
      <c r="V919" s="7" t="n">
        <f aca="false">$B$22*S919</f>
        <v>184666104.033916</v>
      </c>
      <c r="W919" s="7" t="n">
        <f aca="false">IF(B919=1,I919,S919*$B$198)</f>
        <v>16502885.4943041</v>
      </c>
      <c r="X919" s="7" t="n">
        <f aca="false">IF(C919=1,J919,S919*$E$226)</f>
        <v>125869896.379174</v>
      </c>
      <c r="Y919" s="7" t="n">
        <f aca="false">IF(D919=1,K919,S919*$E$225)</f>
        <v>100000000</v>
      </c>
      <c r="Z919" s="7" t="n">
        <f aca="false">IF(E919=1,L919,S919*$E$224)</f>
        <v>49244294.4090443</v>
      </c>
      <c r="AA919" s="7" t="n">
        <f aca="false">IF(F919=1,M919,S919*$E$223)</f>
        <v>61555368.0113053</v>
      </c>
      <c r="AB919" s="7" t="n">
        <f aca="false">IF(G919=1,N919,S919*$E$222)</f>
        <v>102592280.018842</v>
      </c>
      <c r="AC919" s="7" t="n">
        <f aca="false">IF(H919=1,O919,S919*$E$221)</f>
        <v>5000000</v>
      </c>
      <c r="AD919" s="7" t="n">
        <f aca="false">INDEX($W$902:$W$1029,MATCH($A919+(1-B919)*64,$A$902:$A$1029,0))</f>
        <v>30000000</v>
      </c>
      <c r="AE919" s="7" t="n">
        <f aca="false">INDEX($W$902:$W$1029,MATCH($A919-B919*64,$A$902:$A$1029,0))</f>
        <v>16502885.4943041</v>
      </c>
      <c r="AF919" s="7" t="n">
        <f aca="false">INDEX($X$902:$X$1029,MATCH($A919+(1-C919)*32,$A$902:$A$1029,0))</f>
        <v>300000000</v>
      </c>
      <c r="AG919" s="7" t="n">
        <f aca="false">INDEX($X$902:$X$1029,MATCH($A919-C919*32,$A$902:$A$1029,0))</f>
        <v>125869896.379174</v>
      </c>
      <c r="AH919" s="7" t="n">
        <f aca="false">INDEX($Y$902:$Y$1029,MATCH($A919+(1-D919)*16,$A$902:$A$1029,0))</f>
        <v>100000000</v>
      </c>
      <c r="AI919" s="7" t="n">
        <f aca="false">INDEX($Y$902:$Y$1029,MATCH($A919-D919*16,$A$902:$A$1029,0))</f>
        <v>39198958.5234064</v>
      </c>
      <c r="AJ919" s="7" t="n">
        <f aca="false">INDEX($Z$902:$Z$1029,MATCH($A919+(1-E919)*8,$A$902:$A$1029,0))</f>
        <v>60000000</v>
      </c>
      <c r="AK919" s="7" t="n">
        <f aca="false">INDEX($Z$902:$Z$1029,MATCH($A919-E919*8,$A$902:$A$1029,0))</f>
        <v>49244294.4090443</v>
      </c>
      <c r="AL919" s="7" t="n">
        <f aca="false">INDEX($AA$902:$AA$1029,MATCH($A919+(1-F919)*4,$A$902:$A$1029,0))</f>
        <v>30000000</v>
      </c>
      <c r="AM919" s="7" t="n">
        <f aca="false">INDEX($AA$902:$AA$1029,MATCH($A919-F919*4,$A$902:$A$1029,0))</f>
        <v>61555368.0113053</v>
      </c>
      <c r="AN919" s="7" t="n">
        <f aca="false">INDEX($AB$902:$AB$1029,MATCH($A919+(1-G919)*2,$A$902:$A$1029,0))</f>
        <v>15000000</v>
      </c>
      <c r="AO919" s="7" t="n">
        <f aca="false">INDEX($AB$902:$AB$1029,MATCH($A919-G919*2,$A$902:$A$1029,0))</f>
        <v>102592280.018842</v>
      </c>
      <c r="AP919" s="7" t="n">
        <f aca="false">INDEX($AC$902:$AC$1029,MATCH($A919+(1-H919)*1,$A$902:$A$1029,0))</f>
        <v>5000000</v>
      </c>
      <c r="AQ919" s="7" t="n">
        <f aca="false">INDEX($AC$902:$AC$1029,MATCH($A919-H919*1,$A$902:$A$1029,0))</f>
        <v>88291001.7372122</v>
      </c>
      <c r="AR919" s="14" t="b">
        <f aca="false">AND(IF(B919=1,AD919&gt;=AE919,AE919&gt;AD919),IF(C919=1,AF919&gt;=AG919,AG919&gt;AF919),IF(D919=1,AH919&gt;=AI919,AI919&gt;AH919),IF(E919=1,AJ919&gt;=AK919,AK919&gt;AJ919),IF(F919=1,AL919&gt;=AM919,AM919&gt;AL919),IF(G919=1,AN919&gt;=AO919,AO919&gt;AN919),IF(H919=1,AP919&gt;=AQ919,AQ919&gt;AP919))</f>
        <v>0</v>
      </c>
      <c r="AS919" s="2"/>
      <c r="AT919" s="2"/>
      <c r="AU919" s="2"/>
      <c r="AV919" s="2"/>
      <c r="AW919" s="2"/>
      <c r="AX919" s="2"/>
    </row>
    <row r="920" customFormat="false" ht="15" hidden="false" customHeight="false" outlineLevel="0" collapsed="false">
      <c r="A920" s="6" t="n">
        <f aca="false">ROW()-902</f>
        <v>18</v>
      </c>
      <c r="B920" s="6" t="n">
        <f aca="false">MOD(INT($A920/64),2)</f>
        <v>0</v>
      </c>
      <c r="C920" s="6" t="n">
        <f aca="false">MOD(INT($A920/32),2)</f>
        <v>0</v>
      </c>
      <c r="D920" s="6" t="n">
        <f aca="false">MOD(INT($A920/16),2)</f>
        <v>1</v>
      </c>
      <c r="E920" s="6" t="n">
        <f aca="false">MOD(INT($A920/8),2)</f>
        <v>0</v>
      </c>
      <c r="F920" s="6" t="n">
        <f aca="false">MOD(INT($A920/4),2)</f>
        <v>0</v>
      </c>
      <c r="G920" s="6" t="n">
        <f aca="false">MOD(INT($A920/2),2)</f>
        <v>1</v>
      </c>
      <c r="H920" s="6" t="n">
        <f aca="false">MOD(INT($A920/1),2)</f>
        <v>0</v>
      </c>
      <c r="I920" s="7" t="n">
        <f aca="false">IF(B920=1,MIN($B$6,$B$900),0)</f>
        <v>0</v>
      </c>
      <c r="J920" s="7" t="n">
        <f aca="false">IF(C920=1,MIN($F$226,MAX(0,$B$900-I920)),0)</f>
        <v>0</v>
      </c>
      <c r="K920" s="7" t="n">
        <f aca="false">IF(D920=1,MIN($F$225,MAX(0,$B$900-SUM(I920:J920))),0)</f>
        <v>100000000</v>
      </c>
      <c r="L920" s="7" t="n">
        <f aca="false">IF(E920=1,MIN($F$224,MAX(0,$B$900-SUM(I920:K920))),0)</f>
        <v>0</v>
      </c>
      <c r="M920" s="7" t="n">
        <f aca="false">IF(F920=1,MIN($F$223,MAX(0,$B$900-SUM(I920:L920))),0)</f>
        <v>0</v>
      </c>
      <c r="N920" s="7" t="n">
        <f aca="false">IF(G920=1,MIN($F$222,MAX(0,$B$900-SUM(I920:M920))),0)</f>
        <v>15000000</v>
      </c>
      <c r="O920" s="7" t="n">
        <f aca="false">IF(H920=1,MIN($F$221,MAX(0,$B$900-SUM(I920:N920))),0)</f>
        <v>0</v>
      </c>
      <c r="P920" s="7" t="n">
        <f aca="false">MAX(0,$B$900-SUM(I920:O920))</f>
        <v>585000000</v>
      </c>
      <c r="Q920" s="7" t="n">
        <f aca="false">($B$203+$B$204)+$B$22+(1-B920)*$B$198+(1-C920)*$E$226+(1-D920)*$E$225+(1-E920)*$E$224+(1-F920)*$E$223+(1-G920)*$E$222+(1-H920)*$E$221</f>
        <v>26620124.8227577</v>
      </c>
      <c r="R920" s="7" t="n">
        <f aca="false">P920&gt;$B$12*Q920</f>
        <v>1</v>
      </c>
      <c r="S920" s="7" t="n">
        <f aca="false">IF(R920,(P920+$B$12*$B$13)/(Q920+$B$13),IF(Q920&gt;0,P920/Q920,0))</f>
        <v>20.1750508823665</v>
      </c>
      <c r="T920" s="7" t="n">
        <f aca="false">IF(R920,$B$13*(S920-$B$12),0)</f>
        <v>47937627.2059162</v>
      </c>
      <c r="U920" s="7" t="n">
        <f aca="false">($B$203+$B$204)*S920</f>
        <v>5676411.86752472</v>
      </c>
      <c r="V920" s="7" t="n">
        <f aca="false">$B$22*S920</f>
        <v>181575457.941298</v>
      </c>
      <c r="W920" s="7" t="n">
        <f aca="false">IF(B920=1,I920,S920*$B$198)</f>
        <v>16226686.5738974</v>
      </c>
      <c r="X920" s="7" t="n">
        <f aca="false">IF(C920=1,J920,S920*$E$226)</f>
        <v>123763287.234752</v>
      </c>
      <c r="Y920" s="7" t="n">
        <f aca="false">IF(D920=1,K920,S920*$E$225)</f>
        <v>100000000</v>
      </c>
      <c r="Z920" s="7" t="n">
        <f aca="false">IF(E920=1,L920,S920*$E$224)</f>
        <v>48420122.1176795</v>
      </c>
      <c r="AA920" s="7" t="n">
        <f aca="false">IF(F920=1,M920,S920*$E$223)</f>
        <v>60525152.6470994</v>
      </c>
      <c r="AB920" s="7" t="n">
        <f aca="false">IF(G920=1,N920,S920*$E$222)</f>
        <v>15000000</v>
      </c>
      <c r="AC920" s="7" t="n">
        <f aca="false">IF(H920=1,O920,S920*$E$221)</f>
        <v>100875254.411832</v>
      </c>
      <c r="AD920" s="7" t="n">
        <f aca="false">INDEX($W$902:$W$1029,MATCH($A920+(1-B920)*64,$A$902:$A$1029,0))</f>
        <v>30000000</v>
      </c>
      <c r="AE920" s="7" t="n">
        <f aca="false">INDEX($W$902:$W$1029,MATCH($A920-B920*64,$A$902:$A$1029,0))</f>
        <v>16226686.5738974</v>
      </c>
      <c r="AF920" s="7" t="n">
        <f aca="false">INDEX($X$902:$X$1029,MATCH($A920+(1-C920)*32,$A$902:$A$1029,0))</f>
        <v>300000000</v>
      </c>
      <c r="AG920" s="7" t="n">
        <f aca="false">INDEX($X$902:$X$1029,MATCH($A920-C920*32,$A$902:$A$1029,0))</f>
        <v>123763287.234752</v>
      </c>
      <c r="AH920" s="7" t="n">
        <f aca="false">INDEX($Y$902:$Y$1029,MATCH($A920+(1-D920)*16,$A$902:$A$1029,0))</f>
        <v>100000000</v>
      </c>
      <c r="AI920" s="7" t="n">
        <f aca="false">INDEX($Y$902:$Y$1029,MATCH($A920-D920*16,$A$902:$A$1029,0))</f>
        <v>38636966.2865117</v>
      </c>
      <c r="AJ920" s="7" t="n">
        <f aca="false">INDEX($Z$902:$Z$1029,MATCH($A920+(1-E920)*8,$A$902:$A$1029,0))</f>
        <v>60000000</v>
      </c>
      <c r="AK920" s="7" t="n">
        <f aca="false">INDEX($Z$902:$Z$1029,MATCH($A920-E920*8,$A$902:$A$1029,0))</f>
        <v>48420122.1176795</v>
      </c>
      <c r="AL920" s="7" t="n">
        <f aca="false">INDEX($AA$902:$AA$1029,MATCH($A920+(1-F920)*4,$A$902:$A$1029,0))</f>
        <v>30000000</v>
      </c>
      <c r="AM920" s="7" t="n">
        <f aca="false">INDEX($AA$902:$AA$1029,MATCH($A920-F920*4,$A$902:$A$1029,0))</f>
        <v>60525152.6470994</v>
      </c>
      <c r="AN920" s="7" t="n">
        <f aca="false">INDEX($AB$902:$AB$1029,MATCH($A920+(1-G920)*2,$A$902:$A$1029,0))</f>
        <v>15000000</v>
      </c>
      <c r="AO920" s="7" t="n">
        <f aca="false">INDEX($AB$902:$AB$1029,MATCH($A920-G920*2,$A$902:$A$1029,0))</f>
        <v>88291001.7372122</v>
      </c>
      <c r="AP920" s="7" t="n">
        <f aca="false">INDEX($AC$902:$AC$1029,MATCH($A920+(1-H920)*1,$A$902:$A$1029,0))</f>
        <v>5000000</v>
      </c>
      <c r="AQ920" s="7" t="n">
        <f aca="false">INDEX($AC$902:$AC$1029,MATCH($A920-H920*1,$A$902:$A$1029,0))</f>
        <v>100875254.411832</v>
      </c>
      <c r="AR920" s="14" t="b">
        <f aca="false">AND(IF(B920=1,AD920&gt;=AE920,AE920&gt;AD920),IF(C920=1,AF920&gt;=AG920,AG920&gt;AF920),IF(D920=1,AH920&gt;=AI920,AI920&gt;AH920),IF(E920=1,AJ920&gt;=AK920,AK920&gt;AJ920),IF(F920=1,AL920&gt;=AM920,AM920&gt;AL920),IF(G920=1,AN920&gt;=AO920,AO920&gt;AN920),IF(H920=1,AP920&gt;=AQ920,AQ920&gt;AP920))</f>
        <v>0</v>
      </c>
      <c r="AS920" s="2"/>
      <c r="AT920" s="2"/>
      <c r="AU920" s="2"/>
      <c r="AV920" s="2"/>
      <c r="AW920" s="2"/>
      <c r="AX920" s="2"/>
    </row>
    <row r="921" customFormat="false" ht="15" hidden="false" customHeight="false" outlineLevel="0" collapsed="false">
      <c r="A921" s="6" t="n">
        <f aca="false">ROW()-902</f>
        <v>19</v>
      </c>
      <c r="B921" s="6" t="n">
        <f aca="false">MOD(INT($A921/64),2)</f>
        <v>0</v>
      </c>
      <c r="C921" s="6" t="n">
        <f aca="false">MOD(INT($A921/32),2)</f>
        <v>0</v>
      </c>
      <c r="D921" s="6" t="n">
        <f aca="false">MOD(INT($A921/16),2)</f>
        <v>1</v>
      </c>
      <c r="E921" s="6" t="n">
        <f aca="false">MOD(INT($A921/8),2)</f>
        <v>0</v>
      </c>
      <c r="F921" s="6" t="n">
        <f aca="false">MOD(INT($A921/4),2)</f>
        <v>0</v>
      </c>
      <c r="G921" s="6" t="n">
        <f aca="false">MOD(INT($A921/2),2)</f>
        <v>1</v>
      </c>
      <c r="H921" s="6" t="n">
        <f aca="false">MOD(INT($A921/1),2)</f>
        <v>1</v>
      </c>
      <c r="I921" s="7" t="n">
        <f aca="false">IF(B921=1,MIN($B$6,$B$900),0)</f>
        <v>0</v>
      </c>
      <c r="J921" s="7" t="n">
        <f aca="false">IF(C921=1,MIN($F$226,MAX(0,$B$900-I921)),0)</f>
        <v>0</v>
      </c>
      <c r="K921" s="7" t="n">
        <f aca="false">IF(D921=1,MIN($F$225,MAX(0,$B$900-SUM(I921:J921))),0)</f>
        <v>100000000</v>
      </c>
      <c r="L921" s="7" t="n">
        <f aca="false">IF(E921=1,MIN($F$224,MAX(0,$B$900-SUM(I921:K921))),0)</f>
        <v>0</v>
      </c>
      <c r="M921" s="7" t="n">
        <f aca="false">IF(F921=1,MIN($F$223,MAX(0,$B$900-SUM(I921:L921))),0)</f>
        <v>0</v>
      </c>
      <c r="N921" s="7" t="n">
        <f aca="false">IF(G921=1,MIN($F$222,MAX(0,$B$900-SUM(I921:M921))),0)</f>
        <v>15000000</v>
      </c>
      <c r="O921" s="7" t="n">
        <f aca="false">IF(H921=1,MIN($F$221,MAX(0,$B$900-SUM(I921:N921))),0)</f>
        <v>5000000</v>
      </c>
      <c r="P921" s="7" t="n">
        <f aca="false">MAX(0,$B$900-SUM(I921:O921))</f>
        <v>580000000</v>
      </c>
      <c r="Q921" s="7" t="n">
        <f aca="false">($B$203+$B$204)+$B$22+(1-B921)*$B$198+(1-C921)*$E$226+(1-D921)*$E$225+(1-E921)*$E$224+(1-F921)*$E$223+(1-G921)*$E$222+(1-H921)*$E$221</f>
        <v>21620124.8227577</v>
      </c>
      <c r="R921" s="7" t="n">
        <f aca="false">P921&gt;$B$12*Q921</f>
        <v>1</v>
      </c>
      <c r="S921" s="7" t="n">
        <f aca="false">IF(R921,(P921+$B$12*$B$13)/(Q921+$B$13),IF(Q921&gt;0,P921/Q921,0))</f>
        <v>24.1499579409474</v>
      </c>
      <c r="T921" s="7" t="n">
        <f aca="false">IF(R921,$B$13*(S921-$B$12),0)</f>
        <v>57874894.8523684</v>
      </c>
      <c r="U921" s="7" t="n">
        <f aca="false">($B$203+$B$204)*S921</f>
        <v>6794783.74827955</v>
      </c>
      <c r="V921" s="7" t="n">
        <f aca="false">$B$22*S921</f>
        <v>217349621.468526</v>
      </c>
      <c r="W921" s="7" t="n">
        <f aca="false">IF(B921=1,I921,S921*$B$198)</f>
        <v>19423683.2692732</v>
      </c>
      <c r="X921" s="7" t="n">
        <f aca="false">IF(C921=1,J921,S921*$E$226)</f>
        <v>148147243.780437</v>
      </c>
      <c r="Y921" s="7" t="n">
        <f aca="false">IF(D921=1,K921,S921*$E$225)</f>
        <v>100000000</v>
      </c>
      <c r="Z921" s="7" t="n">
        <f aca="false">IF(E921=1,L921,S921*$E$224)</f>
        <v>57959899.0582737</v>
      </c>
      <c r="AA921" s="7" t="n">
        <f aca="false">IF(F921=1,M921,S921*$E$223)</f>
        <v>72449873.8228421</v>
      </c>
      <c r="AB921" s="7" t="n">
        <f aca="false">IF(G921=1,N921,S921*$E$222)</f>
        <v>15000000</v>
      </c>
      <c r="AC921" s="7" t="n">
        <f aca="false">IF(H921=1,O921,S921*$E$221)</f>
        <v>5000000</v>
      </c>
      <c r="AD921" s="7" t="n">
        <f aca="false">INDEX($W$902:$W$1029,MATCH($A921+(1-B921)*64,$A$902:$A$1029,0))</f>
        <v>30000000</v>
      </c>
      <c r="AE921" s="7" t="n">
        <f aca="false">INDEX($W$902:$W$1029,MATCH($A921-B921*64,$A$902:$A$1029,0))</f>
        <v>19423683.2692732</v>
      </c>
      <c r="AF921" s="7" t="n">
        <f aca="false">INDEX($X$902:$X$1029,MATCH($A921+(1-C921)*32,$A$902:$A$1029,0))</f>
        <v>300000000</v>
      </c>
      <c r="AG921" s="7" t="n">
        <f aca="false">INDEX($X$902:$X$1029,MATCH($A921-C921*32,$A$902:$A$1029,0))</f>
        <v>148147243.780437</v>
      </c>
      <c r="AH921" s="7" t="n">
        <f aca="false">INDEX($Y$902:$Y$1029,MATCH($A921+(1-D921)*16,$A$902:$A$1029,0))</f>
        <v>100000000</v>
      </c>
      <c r="AI921" s="7" t="n">
        <f aca="false">INDEX($Y$902:$Y$1029,MATCH($A921-D921*16,$A$902:$A$1029,0))</f>
        <v>45773743.0048098</v>
      </c>
      <c r="AJ921" s="7" t="n">
        <f aca="false">INDEX($Z$902:$Z$1029,MATCH($A921+(1-E921)*8,$A$902:$A$1029,0))</f>
        <v>60000000</v>
      </c>
      <c r="AK921" s="7" t="n">
        <f aca="false">INDEX($Z$902:$Z$1029,MATCH($A921-E921*8,$A$902:$A$1029,0))</f>
        <v>57959899.0582737</v>
      </c>
      <c r="AL921" s="7" t="n">
        <f aca="false">INDEX($AA$902:$AA$1029,MATCH($A921+(1-F921)*4,$A$902:$A$1029,0))</f>
        <v>30000000</v>
      </c>
      <c r="AM921" s="7" t="n">
        <f aca="false">INDEX($AA$902:$AA$1029,MATCH($A921-F921*4,$A$902:$A$1029,0))</f>
        <v>72449873.8228421</v>
      </c>
      <c r="AN921" s="7" t="n">
        <f aca="false">INDEX($AB$902:$AB$1029,MATCH($A921+(1-G921)*2,$A$902:$A$1029,0))</f>
        <v>15000000</v>
      </c>
      <c r="AO921" s="7" t="n">
        <f aca="false">INDEX($AB$902:$AB$1029,MATCH($A921-G921*2,$A$902:$A$1029,0))</f>
        <v>102592280.018842</v>
      </c>
      <c r="AP921" s="7" t="n">
        <f aca="false">INDEX($AC$902:$AC$1029,MATCH($A921+(1-H921)*1,$A$902:$A$1029,0))</f>
        <v>5000000</v>
      </c>
      <c r="AQ921" s="7" t="n">
        <f aca="false">INDEX($AC$902:$AC$1029,MATCH($A921-H921*1,$A$902:$A$1029,0))</f>
        <v>100875254.411832</v>
      </c>
      <c r="AR921" s="14" t="b">
        <f aca="false">AND(IF(B921=1,AD921&gt;=AE921,AE921&gt;AD921),IF(C921=1,AF921&gt;=AG921,AG921&gt;AF921),IF(D921=1,AH921&gt;=AI921,AI921&gt;AH921),IF(E921=1,AJ921&gt;=AK921,AK921&gt;AJ921),IF(F921=1,AL921&gt;=AM921,AM921&gt;AL921),IF(G921=1,AN921&gt;=AO921,AO921&gt;AN921),IF(H921=1,AP921&gt;=AQ921,AQ921&gt;AP921))</f>
        <v>0</v>
      </c>
      <c r="AS921" s="2"/>
      <c r="AT921" s="2"/>
      <c r="AU921" s="2"/>
      <c r="AV921" s="2"/>
      <c r="AW921" s="2"/>
      <c r="AX921" s="2"/>
    </row>
    <row r="922" customFormat="false" ht="15" hidden="false" customHeight="false" outlineLevel="0" collapsed="false">
      <c r="A922" s="6" t="n">
        <f aca="false">ROW()-902</f>
        <v>20</v>
      </c>
      <c r="B922" s="6" t="n">
        <f aca="false">MOD(INT($A922/64),2)</f>
        <v>0</v>
      </c>
      <c r="C922" s="6" t="n">
        <f aca="false">MOD(INT($A922/32),2)</f>
        <v>0</v>
      </c>
      <c r="D922" s="6" t="n">
        <f aca="false">MOD(INT($A922/16),2)</f>
        <v>1</v>
      </c>
      <c r="E922" s="6" t="n">
        <f aca="false">MOD(INT($A922/8),2)</f>
        <v>0</v>
      </c>
      <c r="F922" s="6" t="n">
        <f aca="false">MOD(INT($A922/4),2)</f>
        <v>1</v>
      </c>
      <c r="G922" s="6" t="n">
        <f aca="false">MOD(INT($A922/2),2)</f>
        <v>0</v>
      </c>
      <c r="H922" s="6" t="n">
        <f aca="false">MOD(INT($A922/1),2)</f>
        <v>0</v>
      </c>
      <c r="I922" s="7" t="n">
        <f aca="false">IF(B922=1,MIN($B$6,$B$900),0)</f>
        <v>0</v>
      </c>
      <c r="J922" s="7" t="n">
        <f aca="false">IF(C922=1,MIN($F$226,MAX(0,$B$900-I922)),0)</f>
        <v>0</v>
      </c>
      <c r="K922" s="7" t="n">
        <f aca="false">IF(D922=1,MIN($F$225,MAX(0,$B$900-SUM(I922:J922))),0)</f>
        <v>100000000</v>
      </c>
      <c r="L922" s="7" t="n">
        <f aca="false">IF(E922=1,MIN($F$224,MAX(0,$B$900-SUM(I922:K922))),0)</f>
        <v>0</v>
      </c>
      <c r="M922" s="7" t="n">
        <f aca="false">IF(F922=1,MIN($F$223,MAX(0,$B$900-SUM(I922:L922))),0)</f>
        <v>30000000</v>
      </c>
      <c r="N922" s="7" t="n">
        <f aca="false">IF(G922=1,MIN($F$222,MAX(0,$B$900-SUM(I922:M922))),0)</f>
        <v>0</v>
      </c>
      <c r="O922" s="7" t="n">
        <f aca="false">IF(H922=1,MIN($F$221,MAX(0,$B$900-SUM(I922:N922))),0)</f>
        <v>0</v>
      </c>
      <c r="P922" s="7" t="n">
        <f aca="false">MAX(0,$B$900-SUM(I922:O922))</f>
        <v>570000000</v>
      </c>
      <c r="Q922" s="7" t="n">
        <f aca="false">($B$203+$B$204)+$B$22+(1-B922)*$B$198+(1-C922)*$E$226+(1-D922)*$E$225+(1-E922)*$E$224+(1-F922)*$E$223+(1-G922)*$E$222+(1-H922)*$E$221</f>
        <v>28620124.8227577</v>
      </c>
      <c r="R922" s="7" t="n">
        <f aca="false">P922&gt;$B$12*Q922</f>
        <v>1</v>
      </c>
      <c r="S922" s="7" t="n">
        <f aca="false">IF(R922,(P922+$B$12*$B$13)/(Q922+$B$13),IF(Q922&gt;0,P922/Q922,0))</f>
        <v>18.3964557745391</v>
      </c>
      <c r="T922" s="7" t="n">
        <f aca="false">IF(R922,$B$13*(S922-$B$12),0)</f>
        <v>43491139.4363478</v>
      </c>
      <c r="U922" s="7" t="n">
        <f aca="false">($B$203+$B$204)*S922</f>
        <v>5175989.91387222</v>
      </c>
      <c r="V922" s="7" t="n">
        <f aca="false">$B$22*S922</f>
        <v>165568101.970852</v>
      </c>
      <c r="W922" s="7" t="n">
        <f aca="false">IF(B922=1,I922,S922*$B$198)</f>
        <v>14796171.9484395</v>
      </c>
      <c r="X922" s="7" t="n">
        <f aca="false">IF(C922=1,J922,S922*$E$226)</f>
        <v>112852545.126203</v>
      </c>
      <c r="Y922" s="7" t="n">
        <f aca="false">IF(D922=1,K922,S922*$E$225)</f>
        <v>100000000</v>
      </c>
      <c r="Z922" s="7" t="n">
        <f aca="false">IF(E922=1,L922,S922*$E$224)</f>
        <v>44151493.8588939</v>
      </c>
      <c r="AA922" s="7" t="n">
        <f aca="false">IF(F922=1,M922,S922*$E$223)</f>
        <v>30000000</v>
      </c>
      <c r="AB922" s="7" t="n">
        <f aca="false">IF(G922=1,N922,S922*$E$222)</f>
        <v>91982278.8726956</v>
      </c>
      <c r="AC922" s="7" t="n">
        <f aca="false">IF(H922=1,O922,S922*$E$221)</f>
        <v>91982278.8726956</v>
      </c>
      <c r="AD922" s="7" t="n">
        <f aca="false">INDEX($W$902:$W$1029,MATCH($A922+(1-B922)*64,$A$902:$A$1029,0))</f>
        <v>30000000</v>
      </c>
      <c r="AE922" s="7" t="n">
        <f aca="false">INDEX($W$902:$W$1029,MATCH($A922-B922*64,$A$902:$A$1029,0))</f>
        <v>14796171.9484395</v>
      </c>
      <c r="AF922" s="7" t="n">
        <f aca="false">INDEX($X$902:$X$1029,MATCH($A922+(1-C922)*32,$A$902:$A$1029,0))</f>
        <v>300000000</v>
      </c>
      <c r="AG922" s="7" t="n">
        <f aca="false">INDEX($X$902:$X$1029,MATCH($A922-C922*32,$A$902:$A$1029,0))</f>
        <v>112852545.126203</v>
      </c>
      <c r="AH922" s="7" t="n">
        <f aca="false">INDEX($Y$902:$Y$1029,MATCH($A922+(1-D922)*16,$A$902:$A$1029,0))</f>
        <v>100000000</v>
      </c>
      <c r="AI922" s="7" t="n">
        <f aca="false">INDEX($Y$902:$Y$1029,MATCH($A922-D922*16,$A$902:$A$1029,0))</f>
        <v>35493261.9560942</v>
      </c>
      <c r="AJ922" s="7" t="n">
        <f aca="false">INDEX($Z$902:$Z$1029,MATCH($A922+(1-E922)*8,$A$902:$A$1029,0))</f>
        <v>60000000</v>
      </c>
      <c r="AK922" s="7" t="n">
        <f aca="false">INDEX($Z$902:$Z$1029,MATCH($A922-E922*8,$A$902:$A$1029,0))</f>
        <v>44151493.8588939</v>
      </c>
      <c r="AL922" s="7" t="n">
        <f aca="false">INDEX($AA$902:$AA$1029,MATCH($A922+(1-F922)*4,$A$902:$A$1029,0))</f>
        <v>30000000</v>
      </c>
      <c r="AM922" s="7" t="n">
        <f aca="false">INDEX($AA$902:$AA$1029,MATCH($A922-F922*4,$A$902:$A$1029,0))</f>
        <v>52974601.0423273</v>
      </c>
      <c r="AN922" s="7" t="n">
        <f aca="false">INDEX($AB$902:$AB$1029,MATCH($A922+(1-G922)*2,$A$902:$A$1029,0))</f>
        <v>15000000</v>
      </c>
      <c r="AO922" s="7" t="n">
        <f aca="false">INDEX($AB$902:$AB$1029,MATCH($A922-G922*2,$A$902:$A$1029,0))</f>
        <v>91982278.8726956</v>
      </c>
      <c r="AP922" s="7" t="n">
        <f aca="false">INDEX($AC$902:$AC$1029,MATCH($A922+(1-H922)*1,$A$902:$A$1029,0))</f>
        <v>5000000</v>
      </c>
      <c r="AQ922" s="7" t="n">
        <f aca="false">INDEX($AC$902:$AC$1029,MATCH($A922-H922*1,$A$902:$A$1029,0))</f>
        <v>91982278.8726956</v>
      </c>
      <c r="AR922" s="14" t="b">
        <f aca="false">AND(IF(B922=1,AD922&gt;=AE922,AE922&gt;AD922),IF(C922=1,AF922&gt;=AG922,AG922&gt;AF922),IF(D922=1,AH922&gt;=AI922,AI922&gt;AH922),IF(E922=1,AJ922&gt;=AK922,AK922&gt;AJ922),IF(F922=1,AL922&gt;=AM922,AM922&gt;AL922),IF(G922=1,AN922&gt;=AO922,AO922&gt;AN922),IF(H922=1,AP922&gt;=AQ922,AQ922&gt;AP922))</f>
        <v>0</v>
      </c>
      <c r="AS922" s="2"/>
      <c r="AT922" s="2"/>
      <c r="AU922" s="2"/>
      <c r="AV922" s="2"/>
      <c r="AW922" s="2"/>
      <c r="AX922" s="2"/>
    </row>
    <row r="923" customFormat="false" ht="15" hidden="false" customHeight="false" outlineLevel="0" collapsed="false">
      <c r="A923" s="6" t="n">
        <f aca="false">ROW()-902</f>
        <v>21</v>
      </c>
      <c r="B923" s="6" t="n">
        <f aca="false">MOD(INT($A923/64),2)</f>
        <v>0</v>
      </c>
      <c r="C923" s="6" t="n">
        <f aca="false">MOD(INT($A923/32),2)</f>
        <v>0</v>
      </c>
      <c r="D923" s="6" t="n">
        <f aca="false">MOD(INT($A923/16),2)</f>
        <v>1</v>
      </c>
      <c r="E923" s="6" t="n">
        <f aca="false">MOD(INT($A923/8),2)</f>
        <v>0</v>
      </c>
      <c r="F923" s="6" t="n">
        <f aca="false">MOD(INT($A923/4),2)</f>
        <v>1</v>
      </c>
      <c r="G923" s="6" t="n">
        <f aca="false">MOD(INT($A923/2),2)</f>
        <v>0</v>
      </c>
      <c r="H923" s="6" t="n">
        <f aca="false">MOD(INT($A923/1),2)</f>
        <v>1</v>
      </c>
      <c r="I923" s="7" t="n">
        <f aca="false">IF(B923=1,MIN($B$6,$B$900),0)</f>
        <v>0</v>
      </c>
      <c r="J923" s="7" t="n">
        <f aca="false">IF(C923=1,MIN($F$226,MAX(0,$B$900-I923)),0)</f>
        <v>0</v>
      </c>
      <c r="K923" s="7" t="n">
        <f aca="false">IF(D923=1,MIN($F$225,MAX(0,$B$900-SUM(I923:J923))),0)</f>
        <v>100000000</v>
      </c>
      <c r="L923" s="7" t="n">
        <f aca="false">IF(E923=1,MIN($F$224,MAX(0,$B$900-SUM(I923:K923))),0)</f>
        <v>0</v>
      </c>
      <c r="M923" s="7" t="n">
        <f aca="false">IF(F923=1,MIN($F$223,MAX(0,$B$900-SUM(I923:L923))),0)</f>
        <v>30000000</v>
      </c>
      <c r="N923" s="7" t="n">
        <f aca="false">IF(G923=1,MIN($F$222,MAX(0,$B$900-SUM(I923:M923))),0)</f>
        <v>0</v>
      </c>
      <c r="O923" s="7" t="n">
        <f aca="false">IF(H923=1,MIN($F$221,MAX(0,$B$900-SUM(I923:N923))),0)</f>
        <v>5000000</v>
      </c>
      <c r="P923" s="7" t="n">
        <f aca="false">MAX(0,$B$900-SUM(I923:O923))</f>
        <v>565000000</v>
      </c>
      <c r="Q923" s="7" t="n">
        <f aca="false">($B$203+$B$204)+$B$22+(1-B923)*$B$198+(1-C923)*$E$226+(1-D923)*$E$225+(1-E923)*$E$224+(1-F923)*$E$223+(1-G923)*$E$222+(1-H923)*$E$221</f>
        <v>23620124.8227577</v>
      </c>
      <c r="R923" s="7" t="n">
        <f aca="false">P923&gt;$B$12*Q923</f>
        <v>1</v>
      </c>
      <c r="S923" s="7" t="n">
        <f aca="false">IF(R923,(P923+$B$12*$B$13)/(Q923+$B$13),IF(Q923&gt;0,P923/Q923,0))</f>
        <v>21.7265424208675</v>
      </c>
      <c r="T923" s="7" t="n">
        <f aca="false">IF(R923,$B$13*(S923-$B$12),0)</f>
        <v>51816356.0521687</v>
      </c>
      <c r="U923" s="7" t="n">
        <f aca="false">($B$203+$B$204)*S923</f>
        <v>6112936.41622903</v>
      </c>
      <c r="V923" s="7" t="n">
        <f aca="false">$B$22*S923</f>
        <v>195538881.787807</v>
      </c>
      <c r="W923" s="7" t="n">
        <f aca="false">IF(B923=1,I923,S923*$B$198)</f>
        <v>17474543.0013284</v>
      </c>
      <c r="X923" s="7" t="n">
        <f aca="false">IF(C923=1,J923,S923*$E$226)</f>
        <v>133280868.828047</v>
      </c>
      <c r="Y923" s="7" t="n">
        <f aca="false">IF(D923=1,K923,S923*$E$225)</f>
        <v>100000000</v>
      </c>
      <c r="Z923" s="7" t="n">
        <f aca="false">IF(E923=1,L923,S923*$E$224)</f>
        <v>52143701.810082</v>
      </c>
      <c r="AA923" s="7" t="n">
        <f aca="false">IF(F923=1,M923,S923*$E$223)</f>
        <v>30000000</v>
      </c>
      <c r="AB923" s="7" t="n">
        <f aca="false">IF(G923=1,N923,S923*$E$222)</f>
        <v>108632712.104337</v>
      </c>
      <c r="AC923" s="7" t="n">
        <f aca="false">IF(H923=1,O923,S923*$E$221)</f>
        <v>5000000</v>
      </c>
      <c r="AD923" s="7" t="n">
        <f aca="false">INDEX($W$902:$W$1029,MATCH($A923+(1-B923)*64,$A$902:$A$1029,0))</f>
        <v>30000000</v>
      </c>
      <c r="AE923" s="7" t="n">
        <f aca="false">INDEX($W$902:$W$1029,MATCH($A923-B923*64,$A$902:$A$1029,0))</f>
        <v>17474543.0013284</v>
      </c>
      <c r="AF923" s="7" t="n">
        <f aca="false">INDEX($X$902:$X$1029,MATCH($A923+(1-C923)*32,$A$902:$A$1029,0))</f>
        <v>300000000</v>
      </c>
      <c r="AG923" s="7" t="n">
        <f aca="false">INDEX($X$902:$X$1029,MATCH($A923-C923*32,$A$902:$A$1029,0))</f>
        <v>133280868.828047</v>
      </c>
      <c r="AH923" s="7" t="n">
        <f aca="false">INDEX($Y$902:$Y$1029,MATCH($A923+(1-D923)*16,$A$902:$A$1029,0))</f>
        <v>100000000</v>
      </c>
      <c r="AI923" s="7" t="n">
        <f aca="false">INDEX($Y$902:$Y$1029,MATCH($A923-D923*16,$A$902:$A$1029,0))</f>
        <v>41553282.5194095</v>
      </c>
      <c r="AJ923" s="7" t="n">
        <f aca="false">INDEX($Z$902:$Z$1029,MATCH($A923+(1-E923)*8,$A$902:$A$1029,0))</f>
        <v>60000000</v>
      </c>
      <c r="AK923" s="7" t="n">
        <f aca="false">INDEX($Z$902:$Z$1029,MATCH($A923-E923*8,$A$902:$A$1029,0))</f>
        <v>52143701.810082</v>
      </c>
      <c r="AL923" s="7" t="n">
        <f aca="false">INDEX($AA$902:$AA$1029,MATCH($A923+(1-F923)*4,$A$902:$A$1029,0))</f>
        <v>30000000</v>
      </c>
      <c r="AM923" s="7" t="n">
        <f aca="false">INDEX($AA$902:$AA$1029,MATCH($A923-F923*4,$A$902:$A$1029,0))</f>
        <v>61555368.0113053</v>
      </c>
      <c r="AN923" s="7" t="n">
        <f aca="false">INDEX($AB$902:$AB$1029,MATCH($A923+(1-G923)*2,$A$902:$A$1029,0))</f>
        <v>15000000</v>
      </c>
      <c r="AO923" s="7" t="n">
        <f aca="false">INDEX($AB$902:$AB$1029,MATCH($A923-G923*2,$A$902:$A$1029,0))</f>
        <v>108632712.104337</v>
      </c>
      <c r="AP923" s="7" t="n">
        <f aca="false">INDEX($AC$902:$AC$1029,MATCH($A923+(1-H923)*1,$A$902:$A$1029,0))</f>
        <v>5000000</v>
      </c>
      <c r="AQ923" s="7" t="n">
        <f aca="false">INDEX($AC$902:$AC$1029,MATCH($A923-H923*1,$A$902:$A$1029,0))</f>
        <v>91982278.8726956</v>
      </c>
      <c r="AR923" s="14" t="b">
        <f aca="false">AND(IF(B923=1,AD923&gt;=AE923,AE923&gt;AD923),IF(C923=1,AF923&gt;=AG923,AG923&gt;AF923),IF(D923=1,AH923&gt;=AI923,AI923&gt;AH923),IF(E923=1,AJ923&gt;=AK923,AK923&gt;AJ923),IF(F923=1,AL923&gt;=AM923,AM923&gt;AL923),IF(G923=1,AN923&gt;=AO923,AO923&gt;AN923),IF(H923=1,AP923&gt;=AQ923,AQ923&gt;AP923))</f>
        <v>0</v>
      </c>
      <c r="AS923" s="2"/>
      <c r="AT923" s="2"/>
      <c r="AU923" s="2"/>
      <c r="AV923" s="2"/>
      <c r="AW923" s="2"/>
      <c r="AX923" s="2"/>
    </row>
    <row r="924" customFormat="false" ht="15" hidden="false" customHeight="false" outlineLevel="0" collapsed="false">
      <c r="A924" s="6" t="n">
        <f aca="false">ROW()-902</f>
        <v>22</v>
      </c>
      <c r="B924" s="6" t="n">
        <f aca="false">MOD(INT($A924/64),2)</f>
        <v>0</v>
      </c>
      <c r="C924" s="6" t="n">
        <f aca="false">MOD(INT($A924/32),2)</f>
        <v>0</v>
      </c>
      <c r="D924" s="6" t="n">
        <f aca="false">MOD(INT($A924/16),2)</f>
        <v>1</v>
      </c>
      <c r="E924" s="6" t="n">
        <f aca="false">MOD(INT($A924/8),2)</f>
        <v>0</v>
      </c>
      <c r="F924" s="6" t="n">
        <f aca="false">MOD(INT($A924/4),2)</f>
        <v>1</v>
      </c>
      <c r="G924" s="6" t="n">
        <f aca="false">MOD(INT($A924/2),2)</f>
        <v>1</v>
      </c>
      <c r="H924" s="6" t="n">
        <f aca="false">MOD(INT($A924/1),2)</f>
        <v>0</v>
      </c>
      <c r="I924" s="7" t="n">
        <f aca="false">IF(B924=1,MIN($B$6,$B$900),0)</f>
        <v>0</v>
      </c>
      <c r="J924" s="7" t="n">
        <f aca="false">IF(C924=1,MIN($F$226,MAX(0,$B$900-I924)),0)</f>
        <v>0</v>
      </c>
      <c r="K924" s="7" t="n">
        <f aca="false">IF(D924=1,MIN($F$225,MAX(0,$B$900-SUM(I924:J924))),0)</f>
        <v>100000000</v>
      </c>
      <c r="L924" s="7" t="n">
        <f aca="false">IF(E924=1,MIN($F$224,MAX(0,$B$900-SUM(I924:K924))),0)</f>
        <v>0</v>
      </c>
      <c r="M924" s="7" t="n">
        <f aca="false">IF(F924=1,MIN($F$223,MAX(0,$B$900-SUM(I924:L924))),0)</f>
        <v>30000000</v>
      </c>
      <c r="N924" s="7" t="n">
        <f aca="false">IF(G924=1,MIN($F$222,MAX(0,$B$900-SUM(I924:M924))),0)</f>
        <v>15000000</v>
      </c>
      <c r="O924" s="7" t="n">
        <f aca="false">IF(H924=1,MIN($F$221,MAX(0,$B$900-SUM(I924:N924))),0)</f>
        <v>0</v>
      </c>
      <c r="P924" s="7" t="n">
        <f aca="false">MAX(0,$B$900-SUM(I924:O924))</f>
        <v>555000000</v>
      </c>
      <c r="Q924" s="7" t="n">
        <f aca="false">($B$203+$B$204)+$B$22+(1-B924)*$B$198+(1-C924)*$E$226+(1-D924)*$E$225+(1-E924)*$E$224+(1-F924)*$E$223+(1-G924)*$E$222+(1-H924)*$E$221</f>
        <v>23620124.8227577</v>
      </c>
      <c r="R924" s="7" t="n">
        <f aca="false">P924&gt;$B$12*Q924</f>
        <v>1</v>
      </c>
      <c r="S924" s="7" t="n">
        <f aca="false">IF(R924,(P924+$B$12*$B$13)/(Q924+$B$13),IF(Q924&gt;0,P924/Q924,0))</f>
        <v>21.3436958583852</v>
      </c>
      <c r="T924" s="7" t="n">
        <f aca="false">IF(R924,$B$13*(S924-$B$12),0)</f>
        <v>50859239.6459631</v>
      </c>
      <c r="U924" s="7" t="n">
        <f aca="false">($B$203+$B$204)*S924</f>
        <v>6005219.4749739</v>
      </c>
      <c r="V924" s="7" t="n">
        <f aca="false">$B$22*S924</f>
        <v>192093262.725467</v>
      </c>
      <c r="W924" s="7" t="n">
        <f aca="false">IF(B924=1,I924,S924*$B$198)</f>
        <v>17166621.53875</v>
      </c>
      <c r="X924" s="7" t="n">
        <f aca="false">IF(C924=1,J924,S924*$E$226)</f>
        <v>130932307.262795</v>
      </c>
      <c r="Y924" s="7" t="n">
        <f aca="false">IF(D924=1,K924,S924*$E$225)</f>
        <v>100000000</v>
      </c>
      <c r="Z924" s="7" t="n">
        <f aca="false">IF(E924=1,L924,S924*$E$224)</f>
        <v>51224870.0601246</v>
      </c>
      <c r="AA924" s="7" t="n">
        <f aca="false">IF(F924=1,M924,S924*$E$223)</f>
        <v>30000000</v>
      </c>
      <c r="AB924" s="7" t="n">
        <f aca="false">IF(G924=1,N924,S924*$E$222)</f>
        <v>15000000</v>
      </c>
      <c r="AC924" s="7" t="n">
        <f aca="false">IF(H924=1,O924,S924*$E$221)</f>
        <v>106718479.291926</v>
      </c>
      <c r="AD924" s="7" t="n">
        <f aca="false">INDEX($W$902:$W$1029,MATCH($A924+(1-B924)*64,$A$902:$A$1029,0))</f>
        <v>30000000</v>
      </c>
      <c r="AE924" s="7" t="n">
        <f aca="false">INDEX($W$902:$W$1029,MATCH($A924-B924*64,$A$902:$A$1029,0))</f>
        <v>17166621.53875</v>
      </c>
      <c r="AF924" s="7" t="n">
        <f aca="false">INDEX($X$902:$X$1029,MATCH($A924+(1-C924)*32,$A$902:$A$1029,0))</f>
        <v>300000000</v>
      </c>
      <c r="AG924" s="7" t="n">
        <f aca="false">INDEX($X$902:$X$1029,MATCH($A924-C924*32,$A$902:$A$1029,0))</f>
        <v>130932307.262795</v>
      </c>
      <c r="AH924" s="7" t="n">
        <f aca="false">INDEX($Y$902:$Y$1029,MATCH($A924+(1-D924)*16,$A$902:$A$1029,0))</f>
        <v>100000000</v>
      </c>
      <c r="AI924" s="7" t="n">
        <f aca="false">INDEX($Y$902:$Y$1029,MATCH($A924-D924*16,$A$902:$A$1029,0))</f>
        <v>40930761.4329764</v>
      </c>
      <c r="AJ924" s="7" t="n">
        <f aca="false">INDEX($Z$902:$Z$1029,MATCH($A924+(1-E924)*8,$A$902:$A$1029,0))</f>
        <v>60000000</v>
      </c>
      <c r="AK924" s="7" t="n">
        <f aca="false">INDEX($Z$902:$Z$1029,MATCH($A924-E924*8,$A$902:$A$1029,0))</f>
        <v>51224870.0601246</v>
      </c>
      <c r="AL924" s="7" t="n">
        <f aca="false">INDEX($AA$902:$AA$1029,MATCH($A924+(1-F924)*4,$A$902:$A$1029,0))</f>
        <v>30000000</v>
      </c>
      <c r="AM924" s="7" t="n">
        <f aca="false">INDEX($AA$902:$AA$1029,MATCH($A924-F924*4,$A$902:$A$1029,0))</f>
        <v>60525152.6470994</v>
      </c>
      <c r="AN924" s="7" t="n">
        <f aca="false">INDEX($AB$902:$AB$1029,MATCH($A924+(1-G924)*2,$A$902:$A$1029,0))</f>
        <v>15000000</v>
      </c>
      <c r="AO924" s="7" t="n">
        <f aca="false">INDEX($AB$902:$AB$1029,MATCH($A924-G924*2,$A$902:$A$1029,0))</f>
        <v>91982278.8726956</v>
      </c>
      <c r="AP924" s="7" t="n">
        <f aca="false">INDEX($AC$902:$AC$1029,MATCH($A924+(1-H924)*1,$A$902:$A$1029,0))</f>
        <v>5000000</v>
      </c>
      <c r="AQ924" s="7" t="n">
        <f aca="false">INDEX($AC$902:$AC$1029,MATCH($A924-H924*1,$A$902:$A$1029,0))</f>
        <v>106718479.291926</v>
      </c>
      <c r="AR924" s="14" t="b">
        <f aca="false">AND(IF(B924=1,AD924&gt;=AE924,AE924&gt;AD924),IF(C924=1,AF924&gt;=AG924,AG924&gt;AF924),IF(D924=1,AH924&gt;=AI924,AI924&gt;AH924),IF(E924=1,AJ924&gt;=AK924,AK924&gt;AJ924),IF(F924=1,AL924&gt;=AM924,AM924&gt;AL924),IF(G924=1,AN924&gt;=AO924,AO924&gt;AN924),IF(H924=1,AP924&gt;=AQ924,AQ924&gt;AP924))</f>
        <v>0</v>
      </c>
      <c r="AS924" s="2"/>
      <c r="AT924" s="2"/>
      <c r="AU924" s="2"/>
      <c r="AV924" s="2"/>
      <c r="AW924" s="2"/>
      <c r="AX924" s="2"/>
    </row>
    <row r="925" customFormat="false" ht="15" hidden="false" customHeight="false" outlineLevel="0" collapsed="false">
      <c r="A925" s="6" t="n">
        <f aca="false">ROW()-902</f>
        <v>23</v>
      </c>
      <c r="B925" s="6" t="n">
        <f aca="false">MOD(INT($A925/64),2)</f>
        <v>0</v>
      </c>
      <c r="C925" s="6" t="n">
        <f aca="false">MOD(INT($A925/32),2)</f>
        <v>0</v>
      </c>
      <c r="D925" s="6" t="n">
        <f aca="false">MOD(INT($A925/16),2)</f>
        <v>1</v>
      </c>
      <c r="E925" s="6" t="n">
        <f aca="false">MOD(INT($A925/8),2)</f>
        <v>0</v>
      </c>
      <c r="F925" s="6" t="n">
        <f aca="false">MOD(INT($A925/4),2)</f>
        <v>1</v>
      </c>
      <c r="G925" s="6" t="n">
        <f aca="false">MOD(INT($A925/2),2)</f>
        <v>1</v>
      </c>
      <c r="H925" s="6" t="n">
        <f aca="false">MOD(INT($A925/1),2)</f>
        <v>1</v>
      </c>
      <c r="I925" s="7" t="n">
        <f aca="false">IF(B925=1,MIN($B$6,$B$900),0)</f>
        <v>0</v>
      </c>
      <c r="J925" s="7" t="n">
        <f aca="false">IF(C925=1,MIN($F$226,MAX(0,$B$900-I925)),0)</f>
        <v>0</v>
      </c>
      <c r="K925" s="7" t="n">
        <f aca="false">IF(D925=1,MIN($F$225,MAX(0,$B$900-SUM(I925:J925))),0)</f>
        <v>100000000</v>
      </c>
      <c r="L925" s="7" t="n">
        <f aca="false">IF(E925=1,MIN($F$224,MAX(0,$B$900-SUM(I925:K925))),0)</f>
        <v>0</v>
      </c>
      <c r="M925" s="7" t="n">
        <f aca="false">IF(F925=1,MIN($F$223,MAX(0,$B$900-SUM(I925:L925))),0)</f>
        <v>30000000</v>
      </c>
      <c r="N925" s="7" t="n">
        <f aca="false">IF(G925=1,MIN($F$222,MAX(0,$B$900-SUM(I925:M925))),0)</f>
        <v>15000000</v>
      </c>
      <c r="O925" s="7" t="n">
        <f aca="false">IF(H925=1,MIN($F$221,MAX(0,$B$900-SUM(I925:N925))),0)</f>
        <v>5000000</v>
      </c>
      <c r="P925" s="7" t="n">
        <f aca="false">MAX(0,$B$900-SUM(I925:O925))</f>
        <v>550000000</v>
      </c>
      <c r="Q925" s="7" t="n">
        <f aca="false">($B$203+$B$204)+$B$22+(1-B925)*$B$198+(1-C925)*$E$226+(1-D925)*$E$225+(1-E925)*$E$224+(1-F925)*$E$223+(1-G925)*$E$222+(1-H925)*$E$221</f>
        <v>18620124.8227577</v>
      </c>
      <c r="R925" s="7" t="n">
        <f aca="false">P925&gt;$B$12*Q925</f>
        <v>1</v>
      </c>
      <c r="S925" s="7" t="n">
        <f aca="false">IF(R925,(P925+$B$12*$B$13)/(Q925+$B$13),IF(Q925&gt;0,P925/Q925,0))</f>
        <v>26.159883269471</v>
      </c>
      <c r="T925" s="7" t="n">
        <f aca="false">IF(R925,$B$13*(S925-$B$12),0)</f>
        <v>62899708.1736776</v>
      </c>
      <c r="U925" s="7" t="n">
        <f aca="false">($B$203+$B$204)*S925</f>
        <v>7360292.30903575</v>
      </c>
      <c r="V925" s="7" t="n">
        <f aca="false">$B$22*S925</f>
        <v>235438949.425239</v>
      </c>
      <c r="W925" s="7" t="n">
        <f aca="false">IF(B925=1,I925,S925*$B$198)</f>
        <v>21040255.5660696</v>
      </c>
      <c r="X925" s="7" t="n">
        <f aca="false">IF(C925=1,J925,S925*$E$226)</f>
        <v>160477074.679247</v>
      </c>
      <c r="Y925" s="7" t="n">
        <f aca="false">IF(D925=1,K925,S925*$E$225)</f>
        <v>100000000</v>
      </c>
      <c r="Z925" s="7" t="n">
        <f aca="false">IF(E925=1,L925,S925*$E$224)</f>
        <v>62783719.8467305</v>
      </c>
      <c r="AA925" s="7" t="n">
        <f aca="false">IF(F925=1,M925,S925*$E$223)</f>
        <v>30000000</v>
      </c>
      <c r="AB925" s="7" t="n">
        <f aca="false">IF(G925=1,N925,S925*$E$222)</f>
        <v>15000000</v>
      </c>
      <c r="AC925" s="7" t="n">
        <f aca="false">IF(H925=1,O925,S925*$E$221)</f>
        <v>5000000</v>
      </c>
      <c r="AD925" s="7" t="n">
        <f aca="false">INDEX($W$902:$W$1029,MATCH($A925+(1-B925)*64,$A$902:$A$1029,0))</f>
        <v>30000000</v>
      </c>
      <c r="AE925" s="7" t="n">
        <f aca="false">INDEX($W$902:$W$1029,MATCH($A925-B925*64,$A$902:$A$1029,0))</f>
        <v>21040255.5660696</v>
      </c>
      <c r="AF925" s="7" t="n">
        <f aca="false">INDEX($X$902:$X$1029,MATCH($A925+(1-C925)*32,$A$902:$A$1029,0))</f>
        <v>300000000</v>
      </c>
      <c r="AG925" s="7" t="n">
        <f aca="false">INDEX($X$902:$X$1029,MATCH($A925-C925*32,$A$902:$A$1029,0))</f>
        <v>160477074.679247</v>
      </c>
      <c r="AH925" s="7" t="n">
        <f aca="false">INDEX($Y$902:$Y$1029,MATCH($A925+(1-D925)*16,$A$902:$A$1029,0))</f>
        <v>100000000</v>
      </c>
      <c r="AI925" s="7" t="n">
        <f aca="false">INDEX($Y$902:$Y$1029,MATCH($A925-D925*16,$A$902:$A$1029,0))</f>
        <v>49506199.2195395</v>
      </c>
      <c r="AJ925" s="7" t="n">
        <f aca="false">INDEX($Z$902:$Z$1029,MATCH($A925+(1-E925)*8,$A$902:$A$1029,0))</f>
        <v>60000000</v>
      </c>
      <c r="AK925" s="7" t="n">
        <f aca="false">INDEX($Z$902:$Z$1029,MATCH($A925-E925*8,$A$902:$A$1029,0))</f>
        <v>62783719.8467305</v>
      </c>
      <c r="AL925" s="7" t="n">
        <f aca="false">INDEX($AA$902:$AA$1029,MATCH($A925+(1-F925)*4,$A$902:$A$1029,0))</f>
        <v>30000000</v>
      </c>
      <c r="AM925" s="7" t="n">
        <f aca="false">INDEX($AA$902:$AA$1029,MATCH($A925-F925*4,$A$902:$A$1029,0))</f>
        <v>72449873.8228421</v>
      </c>
      <c r="AN925" s="7" t="n">
        <f aca="false">INDEX($AB$902:$AB$1029,MATCH($A925+(1-G925)*2,$A$902:$A$1029,0))</f>
        <v>15000000</v>
      </c>
      <c r="AO925" s="7" t="n">
        <f aca="false">INDEX($AB$902:$AB$1029,MATCH($A925-G925*2,$A$902:$A$1029,0))</f>
        <v>108632712.104337</v>
      </c>
      <c r="AP925" s="7" t="n">
        <f aca="false">INDEX($AC$902:$AC$1029,MATCH($A925+(1-H925)*1,$A$902:$A$1029,0))</f>
        <v>5000000</v>
      </c>
      <c r="AQ925" s="7" t="n">
        <f aca="false">INDEX($AC$902:$AC$1029,MATCH($A925-H925*1,$A$902:$A$1029,0))</f>
        <v>106718479.291926</v>
      </c>
      <c r="AR925" s="14" t="b">
        <f aca="false">AND(IF(B925=1,AD925&gt;=AE925,AE925&gt;AD925),IF(C925=1,AF925&gt;=AG925,AG925&gt;AF925),IF(D925=1,AH925&gt;=AI925,AI925&gt;AH925),IF(E925=1,AJ925&gt;=AK925,AK925&gt;AJ925),IF(F925=1,AL925&gt;=AM925,AM925&gt;AL925),IF(G925=1,AN925&gt;=AO925,AO925&gt;AN925),IF(H925=1,AP925&gt;=AQ925,AQ925&gt;AP925))</f>
        <v>0</v>
      </c>
      <c r="AS925" s="2"/>
      <c r="AT925" s="2"/>
      <c r="AU925" s="2"/>
      <c r="AV925" s="2"/>
      <c r="AW925" s="2"/>
      <c r="AX925" s="2"/>
    </row>
    <row r="926" customFormat="false" ht="15" hidden="false" customHeight="false" outlineLevel="0" collapsed="false">
      <c r="A926" s="6" t="n">
        <f aca="false">ROW()-902</f>
        <v>24</v>
      </c>
      <c r="B926" s="6" t="n">
        <f aca="false">MOD(INT($A926/64),2)</f>
        <v>0</v>
      </c>
      <c r="C926" s="6" t="n">
        <f aca="false">MOD(INT($A926/32),2)</f>
        <v>0</v>
      </c>
      <c r="D926" s="6" t="n">
        <f aca="false">MOD(INT($A926/16),2)</f>
        <v>1</v>
      </c>
      <c r="E926" s="6" t="n">
        <f aca="false">MOD(INT($A926/8),2)</f>
        <v>1</v>
      </c>
      <c r="F926" s="6" t="n">
        <f aca="false">MOD(INT($A926/4),2)</f>
        <v>0</v>
      </c>
      <c r="G926" s="6" t="n">
        <f aca="false">MOD(INT($A926/2),2)</f>
        <v>0</v>
      </c>
      <c r="H926" s="6" t="n">
        <f aca="false">MOD(INT($A926/1),2)</f>
        <v>0</v>
      </c>
      <c r="I926" s="7" t="n">
        <f aca="false">IF(B926=1,MIN($B$6,$B$900),0)</f>
        <v>0</v>
      </c>
      <c r="J926" s="7" t="n">
        <f aca="false">IF(C926=1,MIN($F$226,MAX(0,$B$900-I926)),0)</f>
        <v>0</v>
      </c>
      <c r="K926" s="7" t="n">
        <f aca="false">IF(D926=1,MIN($F$225,MAX(0,$B$900-SUM(I926:J926))),0)</f>
        <v>100000000</v>
      </c>
      <c r="L926" s="7" t="n">
        <f aca="false">IF(E926=1,MIN($F$224,MAX(0,$B$900-SUM(I926:K926))),0)</f>
        <v>60000000</v>
      </c>
      <c r="M926" s="7" t="n">
        <f aca="false">IF(F926=1,MIN($F$223,MAX(0,$B$900-SUM(I926:L926))),0)</f>
        <v>0</v>
      </c>
      <c r="N926" s="7" t="n">
        <f aca="false">IF(G926=1,MIN($F$222,MAX(0,$B$900-SUM(I926:M926))),0)</f>
        <v>0</v>
      </c>
      <c r="O926" s="7" t="n">
        <f aca="false">IF(H926=1,MIN($F$221,MAX(0,$B$900-SUM(I926:N926))),0)</f>
        <v>0</v>
      </c>
      <c r="P926" s="7" t="n">
        <f aca="false">MAX(0,$B$900-SUM(I926:O926))</f>
        <v>540000000</v>
      </c>
      <c r="Q926" s="7" t="n">
        <f aca="false">($B$203+$B$204)+$B$22+(1-B926)*$B$198+(1-C926)*$E$226+(1-D926)*$E$225+(1-E926)*$E$224+(1-F926)*$E$223+(1-G926)*$E$222+(1-H926)*$E$221</f>
        <v>29220124.8227577</v>
      </c>
      <c r="R926" s="7" t="n">
        <f aca="false">P926&gt;$B$12*Q926</f>
        <v>1</v>
      </c>
      <c r="S926" s="7" t="n">
        <f aca="false">IF(R926,(P926+$B$12*$B$13)/(Q926+$B$13),IF(Q926&gt;0,P926/Q926,0))</f>
        <v>17.1027069732961</v>
      </c>
      <c r="T926" s="7" t="n">
        <f aca="false">IF(R926,$B$13*(S926-$B$12),0)</f>
        <v>40256767.4332401</v>
      </c>
      <c r="U926" s="7" t="n">
        <f aca="false">($B$203+$B$204)*S926</f>
        <v>4811983.34497723</v>
      </c>
      <c r="V926" s="7" t="n">
        <f aca="false">$B$22*S926</f>
        <v>153924362.759664</v>
      </c>
      <c r="W926" s="7" t="n">
        <f aca="false">IF(B926=1,I926,S926*$B$198)</f>
        <v>13755616.639532</v>
      </c>
      <c r="X926" s="7" t="n">
        <f aca="false">IF(C926=1,J926,S926*$E$226)</f>
        <v>104916079.169738</v>
      </c>
      <c r="Y926" s="7" t="n">
        <f aca="false">IF(D926=1,K926,S926*$E$225)</f>
        <v>100000000</v>
      </c>
      <c r="Z926" s="7" t="n">
        <f aca="false">IF(E926=1,L926,S926*$E$224)</f>
        <v>60000000</v>
      </c>
      <c r="AA926" s="7" t="n">
        <f aca="false">IF(F926=1,M926,S926*$E$223)</f>
        <v>51308120.9198882</v>
      </c>
      <c r="AB926" s="7" t="n">
        <f aca="false">IF(G926=1,N926,S926*$E$222)</f>
        <v>85513534.8664803</v>
      </c>
      <c r="AC926" s="7" t="n">
        <f aca="false">IF(H926=1,O926,S926*$E$221)</f>
        <v>85513534.8664803</v>
      </c>
      <c r="AD926" s="7" t="n">
        <f aca="false">INDEX($W$902:$W$1029,MATCH($A926+(1-B926)*64,$A$902:$A$1029,0))</f>
        <v>30000000</v>
      </c>
      <c r="AE926" s="7" t="n">
        <f aca="false">INDEX($W$902:$W$1029,MATCH($A926-B926*64,$A$902:$A$1029,0))</f>
        <v>13755616.639532</v>
      </c>
      <c r="AF926" s="7" t="n">
        <f aca="false">INDEX($X$902:$X$1029,MATCH($A926+(1-C926)*32,$A$902:$A$1029,0))</f>
        <v>300000000</v>
      </c>
      <c r="AG926" s="7" t="n">
        <f aca="false">INDEX($X$902:$X$1029,MATCH($A926-C926*32,$A$902:$A$1029,0))</f>
        <v>104916079.169738</v>
      </c>
      <c r="AH926" s="7" t="n">
        <f aca="false">INDEX($Y$902:$Y$1029,MATCH($A926+(1-D926)*16,$A$902:$A$1029,0))</f>
        <v>100000000</v>
      </c>
      <c r="AI926" s="7" t="n">
        <f aca="false">INDEX($Y$902:$Y$1029,MATCH($A926-D926*16,$A$902:$A$1029,0))</f>
        <v>33301744.3091814</v>
      </c>
      <c r="AJ926" s="7" t="n">
        <f aca="false">INDEX($Z$902:$Z$1029,MATCH($A926+(1-E926)*8,$A$902:$A$1029,0))</f>
        <v>60000000</v>
      </c>
      <c r="AK926" s="7" t="n">
        <f aca="false">INDEX($Z$902:$Z$1029,MATCH($A926-E926*8,$A$902:$A$1029,0))</f>
        <v>42379680.8338619</v>
      </c>
      <c r="AL926" s="7" t="n">
        <f aca="false">INDEX($AA$902:$AA$1029,MATCH($A926+(1-F926)*4,$A$902:$A$1029,0))</f>
        <v>30000000</v>
      </c>
      <c r="AM926" s="7" t="n">
        <f aca="false">INDEX($AA$902:$AA$1029,MATCH($A926-F926*4,$A$902:$A$1029,0))</f>
        <v>51308120.9198882</v>
      </c>
      <c r="AN926" s="7" t="n">
        <f aca="false">INDEX($AB$902:$AB$1029,MATCH($A926+(1-G926)*2,$A$902:$A$1029,0))</f>
        <v>15000000</v>
      </c>
      <c r="AO926" s="7" t="n">
        <f aca="false">INDEX($AB$902:$AB$1029,MATCH($A926-G926*2,$A$902:$A$1029,0))</f>
        <v>85513534.8664803</v>
      </c>
      <c r="AP926" s="7" t="n">
        <f aca="false">INDEX($AC$902:$AC$1029,MATCH($A926+(1-H926)*1,$A$902:$A$1029,0))</f>
        <v>5000000</v>
      </c>
      <c r="AQ926" s="7" t="n">
        <f aca="false">INDEX($AC$902:$AC$1029,MATCH($A926-H926*1,$A$902:$A$1029,0))</f>
        <v>85513534.8664803</v>
      </c>
      <c r="AR926" s="14" t="b">
        <f aca="false">AND(IF(B926=1,AD926&gt;=AE926,AE926&gt;AD926),IF(C926=1,AF926&gt;=AG926,AG926&gt;AF926),IF(D926=1,AH926&gt;=AI926,AI926&gt;AH926),IF(E926=1,AJ926&gt;=AK926,AK926&gt;AJ926),IF(F926=1,AL926&gt;=AM926,AM926&gt;AL926),IF(G926=1,AN926&gt;=AO926,AO926&gt;AN926),IF(H926=1,AP926&gt;=AQ926,AQ926&gt;AP926))</f>
        <v>0</v>
      </c>
      <c r="AS926" s="2"/>
      <c r="AT926" s="2"/>
      <c r="AU926" s="2"/>
      <c r="AV926" s="2"/>
      <c r="AW926" s="2"/>
      <c r="AX926" s="2"/>
    </row>
    <row r="927" customFormat="false" ht="15" hidden="false" customHeight="false" outlineLevel="0" collapsed="false">
      <c r="A927" s="6" t="n">
        <f aca="false">ROW()-902</f>
        <v>25</v>
      </c>
      <c r="B927" s="6" t="n">
        <f aca="false">MOD(INT($A927/64),2)</f>
        <v>0</v>
      </c>
      <c r="C927" s="6" t="n">
        <f aca="false">MOD(INT($A927/32),2)</f>
        <v>0</v>
      </c>
      <c r="D927" s="6" t="n">
        <f aca="false">MOD(INT($A927/16),2)</f>
        <v>1</v>
      </c>
      <c r="E927" s="6" t="n">
        <f aca="false">MOD(INT($A927/8),2)</f>
        <v>1</v>
      </c>
      <c r="F927" s="6" t="n">
        <f aca="false">MOD(INT($A927/4),2)</f>
        <v>0</v>
      </c>
      <c r="G927" s="6" t="n">
        <f aca="false">MOD(INT($A927/2),2)</f>
        <v>0</v>
      </c>
      <c r="H927" s="6" t="n">
        <f aca="false">MOD(INT($A927/1),2)</f>
        <v>1</v>
      </c>
      <c r="I927" s="7" t="n">
        <f aca="false">IF(B927=1,MIN($B$6,$B$900),0)</f>
        <v>0</v>
      </c>
      <c r="J927" s="7" t="n">
        <f aca="false">IF(C927=1,MIN($F$226,MAX(0,$B$900-I927)),0)</f>
        <v>0</v>
      </c>
      <c r="K927" s="7" t="n">
        <f aca="false">IF(D927=1,MIN($F$225,MAX(0,$B$900-SUM(I927:J927))),0)</f>
        <v>100000000</v>
      </c>
      <c r="L927" s="7" t="n">
        <f aca="false">IF(E927=1,MIN($F$224,MAX(0,$B$900-SUM(I927:K927))),0)</f>
        <v>60000000</v>
      </c>
      <c r="M927" s="7" t="n">
        <f aca="false">IF(F927=1,MIN($F$223,MAX(0,$B$900-SUM(I927:L927))),0)</f>
        <v>0</v>
      </c>
      <c r="N927" s="7" t="n">
        <f aca="false">IF(G927=1,MIN($F$222,MAX(0,$B$900-SUM(I927:M927))),0)</f>
        <v>0</v>
      </c>
      <c r="O927" s="7" t="n">
        <f aca="false">IF(H927=1,MIN($F$221,MAX(0,$B$900-SUM(I927:N927))),0)</f>
        <v>5000000</v>
      </c>
      <c r="P927" s="7" t="n">
        <f aca="false">MAX(0,$B$900-SUM(I927:O927))</f>
        <v>535000000</v>
      </c>
      <c r="Q927" s="7" t="n">
        <f aca="false">($B$203+$B$204)+$B$22+(1-B927)*$B$198+(1-C927)*$E$226+(1-D927)*$E$225+(1-E927)*$E$224+(1-F927)*$E$223+(1-G927)*$E$222+(1-H927)*$E$221</f>
        <v>24220124.8227577</v>
      </c>
      <c r="R927" s="7" t="n">
        <f aca="false">P927&gt;$B$12*Q927</f>
        <v>1</v>
      </c>
      <c r="S927" s="7" t="n">
        <f aca="false">IF(R927,(P927+$B$12*$B$13)/(Q927+$B$13),IF(Q927&gt;0,P927/Q927,0))</f>
        <v>20.1159239923238</v>
      </c>
      <c r="T927" s="7" t="n">
        <f aca="false">IF(R927,$B$13*(S927-$B$12),0)</f>
        <v>47789809.9808096</v>
      </c>
      <c r="U927" s="7" t="n">
        <f aca="false">($B$203+$B$204)*S927</f>
        <v>5659776.04428518</v>
      </c>
      <c r="V927" s="7" t="n">
        <f aca="false">$B$22*S927</f>
        <v>181043315.930915</v>
      </c>
      <c r="W927" s="7" t="n">
        <f aca="false">IF(B927=1,I927,S927*$B$198)</f>
        <v>16179131.129383</v>
      </c>
      <c r="X927" s="7" t="n">
        <f aca="false">IF(C927=1,J927,S927*$E$226)</f>
        <v>123400574.976017</v>
      </c>
      <c r="Y927" s="7" t="n">
        <f aca="false">IF(D927=1,K927,S927*$E$225)</f>
        <v>100000000</v>
      </c>
      <c r="Z927" s="7" t="n">
        <f aca="false">IF(E927=1,L927,S927*$E$224)</f>
        <v>60000000</v>
      </c>
      <c r="AA927" s="7" t="n">
        <f aca="false">IF(F927=1,M927,S927*$E$223)</f>
        <v>60347771.9769715</v>
      </c>
      <c r="AB927" s="7" t="n">
        <f aca="false">IF(G927=1,N927,S927*$E$222)</f>
        <v>100579619.961619</v>
      </c>
      <c r="AC927" s="7" t="n">
        <f aca="false">IF(H927=1,O927,S927*$E$221)</f>
        <v>5000000</v>
      </c>
      <c r="AD927" s="7" t="n">
        <f aca="false">INDEX($W$902:$W$1029,MATCH($A927+(1-B927)*64,$A$902:$A$1029,0))</f>
        <v>30000000</v>
      </c>
      <c r="AE927" s="7" t="n">
        <f aca="false">INDEX($W$902:$W$1029,MATCH($A927-B927*64,$A$902:$A$1029,0))</f>
        <v>16179131.129383</v>
      </c>
      <c r="AF927" s="7" t="n">
        <f aca="false">INDEX($X$902:$X$1029,MATCH($A927+(1-C927)*32,$A$902:$A$1029,0))</f>
        <v>300000000</v>
      </c>
      <c r="AG927" s="7" t="n">
        <f aca="false">INDEX($X$902:$X$1029,MATCH($A927-C927*32,$A$902:$A$1029,0))</f>
        <v>123400574.976017</v>
      </c>
      <c r="AH927" s="7" t="n">
        <f aca="false">INDEX($Y$902:$Y$1029,MATCH($A927+(1-D927)*16,$A$902:$A$1029,0))</f>
        <v>100000000</v>
      </c>
      <c r="AI927" s="7" t="n">
        <f aca="false">INDEX($Y$902:$Y$1029,MATCH($A927-D927*16,$A$902:$A$1029,0))</f>
        <v>38848882.7264677</v>
      </c>
      <c r="AJ927" s="7" t="n">
        <f aca="false">INDEX($Z$902:$Z$1029,MATCH($A927+(1-E927)*8,$A$902:$A$1029,0))</f>
        <v>60000000</v>
      </c>
      <c r="AK927" s="7" t="n">
        <f aca="false">INDEX($Z$902:$Z$1029,MATCH($A927-E927*8,$A$902:$A$1029,0))</f>
        <v>49244294.4090443</v>
      </c>
      <c r="AL927" s="7" t="n">
        <f aca="false">INDEX($AA$902:$AA$1029,MATCH($A927+(1-F927)*4,$A$902:$A$1029,0))</f>
        <v>30000000</v>
      </c>
      <c r="AM927" s="7" t="n">
        <f aca="false">INDEX($AA$902:$AA$1029,MATCH($A927-F927*4,$A$902:$A$1029,0))</f>
        <v>60347771.9769715</v>
      </c>
      <c r="AN927" s="7" t="n">
        <f aca="false">INDEX($AB$902:$AB$1029,MATCH($A927+(1-G927)*2,$A$902:$A$1029,0))</f>
        <v>15000000</v>
      </c>
      <c r="AO927" s="7" t="n">
        <f aca="false">INDEX($AB$902:$AB$1029,MATCH($A927-G927*2,$A$902:$A$1029,0))</f>
        <v>100579619.961619</v>
      </c>
      <c r="AP927" s="7" t="n">
        <f aca="false">INDEX($AC$902:$AC$1029,MATCH($A927+(1-H927)*1,$A$902:$A$1029,0))</f>
        <v>5000000</v>
      </c>
      <c r="AQ927" s="7" t="n">
        <f aca="false">INDEX($AC$902:$AC$1029,MATCH($A927-H927*1,$A$902:$A$1029,0))</f>
        <v>85513534.8664803</v>
      </c>
      <c r="AR927" s="14" t="b">
        <f aca="false">AND(IF(B927=1,AD927&gt;=AE927,AE927&gt;AD927),IF(C927=1,AF927&gt;=AG927,AG927&gt;AF927),IF(D927=1,AH927&gt;=AI927,AI927&gt;AH927),IF(E927=1,AJ927&gt;=AK927,AK927&gt;AJ927),IF(F927=1,AL927&gt;=AM927,AM927&gt;AL927),IF(G927=1,AN927&gt;=AO927,AO927&gt;AN927),IF(H927=1,AP927&gt;=AQ927,AQ927&gt;AP927))</f>
        <v>0</v>
      </c>
      <c r="AS927" s="2"/>
      <c r="AT927" s="2"/>
      <c r="AU927" s="2"/>
      <c r="AV927" s="2"/>
      <c r="AW927" s="2"/>
      <c r="AX927" s="2"/>
    </row>
    <row r="928" customFormat="false" ht="15" hidden="false" customHeight="false" outlineLevel="0" collapsed="false">
      <c r="A928" s="6" t="n">
        <f aca="false">ROW()-902</f>
        <v>26</v>
      </c>
      <c r="B928" s="6" t="n">
        <f aca="false">MOD(INT($A928/64),2)</f>
        <v>0</v>
      </c>
      <c r="C928" s="6" t="n">
        <f aca="false">MOD(INT($A928/32),2)</f>
        <v>0</v>
      </c>
      <c r="D928" s="6" t="n">
        <f aca="false">MOD(INT($A928/16),2)</f>
        <v>1</v>
      </c>
      <c r="E928" s="6" t="n">
        <f aca="false">MOD(INT($A928/8),2)</f>
        <v>1</v>
      </c>
      <c r="F928" s="6" t="n">
        <f aca="false">MOD(INT($A928/4),2)</f>
        <v>0</v>
      </c>
      <c r="G928" s="6" t="n">
        <f aca="false">MOD(INT($A928/2),2)</f>
        <v>1</v>
      </c>
      <c r="H928" s="6" t="n">
        <f aca="false">MOD(INT($A928/1),2)</f>
        <v>0</v>
      </c>
      <c r="I928" s="7" t="n">
        <f aca="false">IF(B928=1,MIN($B$6,$B$900),0)</f>
        <v>0</v>
      </c>
      <c r="J928" s="7" t="n">
        <f aca="false">IF(C928=1,MIN($F$226,MAX(0,$B$900-I928)),0)</f>
        <v>0</v>
      </c>
      <c r="K928" s="7" t="n">
        <f aca="false">IF(D928=1,MIN($F$225,MAX(0,$B$900-SUM(I928:J928))),0)</f>
        <v>100000000</v>
      </c>
      <c r="L928" s="7" t="n">
        <f aca="false">IF(E928=1,MIN($F$224,MAX(0,$B$900-SUM(I928:K928))),0)</f>
        <v>60000000</v>
      </c>
      <c r="M928" s="7" t="n">
        <f aca="false">IF(F928=1,MIN($F$223,MAX(0,$B$900-SUM(I928:L928))),0)</f>
        <v>0</v>
      </c>
      <c r="N928" s="7" t="n">
        <f aca="false">IF(G928=1,MIN($F$222,MAX(0,$B$900-SUM(I928:M928))),0)</f>
        <v>15000000</v>
      </c>
      <c r="O928" s="7" t="n">
        <f aca="false">IF(H928=1,MIN($F$221,MAX(0,$B$900-SUM(I928:N928))),0)</f>
        <v>0</v>
      </c>
      <c r="P928" s="7" t="n">
        <f aca="false">MAX(0,$B$900-SUM(I928:O928))</f>
        <v>525000000</v>
      </c>
      <c r="Q928" s="7" t="n">
        <f aca="false">($B$203+$B$204)+$B$22+(1-B928)*$B$198+(1-C928)*$E$226+(1-D928)*$E$225+(1-E928)*$E$224+(1-F928)*$E$223+(1-G928)*$E$222+(1-H928)*$E$221</f>
        <v>24220124.8227577</v>
      </c>
      <c r="R928" s="7" t="n">
        <f aca="false">P928&gt;$B$12*Q928</f>
        <v>1</v>
      </c>
      <c r="S928" s="7" t="n">
        <f aca="false">IF(R928,(P928+$B$12*$B$13)/(Q928+$B$13),IF(Q928&gt;0,P928/Q928,0))</f>
        <v>19.7416742436294</v>
      </c>
      <c r="T928" s="7" t="n">
        <f aca="false">IF(R928,$B$13*(S928-$B$12),0)</f>
        <v>46854185.6090736</v>
      </c>
      <c r="U928" s="7" t="n">
        <f aca="false">($B$203+$B$204)*S928</f>
        <v>5554477.88532174</v>
      </c>
      <c r="V928" s="7" t="n">
        <f aca="false">$B$22*S928</f>
        <v>177675068.192665</v>
      </c>
      <c r="W928" s="7" t="n">
        <f aca="false">IF(B928=1,I928,S928*$B$198)</f>
        <v>15878124.0386038</v>
      </c>
      <c r="X928" s="7" t="n">
        <f aca="false">IF(C928=1,J928,S928*$E$226)</f>
        <v>121104750.325301</v>
      </c>
      <c r="Y928" s="7" t="n">
        <f aca="false">IF(D928=1,K928,S928*$E$225)</f>
        <v>100000000</v>
      </c>
      <c r="Z928" s="7" t="n">
        <f aca="false">IF(E928=1,L928,S928*$E$224)</f>
        <v>60000000</v>
      </c>
      <c r="AA928" s="7" t="n">
        <f aca="false">IF(F928=1,M928,S928*$E$223)</f>
        <v>59225022.7308883</v>
      </c>
      <c r="AB928" s="7" t="n">
        <f aca="false">IF(G928=1,N928,S928*$E$222)</f>
        <v>15000000</v>
      </c>
      <c r="AC928" s="7" t="n">
        <f aca="false">IF(H928=1,O928,S928*$E$221)</f>
        <v>98708371.2181472</v>
      </c>
      <c r="AD928" s="7" t="n">
        <f aca="false">INDEX($W$902:$W$1029,MATCH($A928+(1-B928)*64,$A$902:$A$1029,0))</f>
        <v>30000000</v>
      </c>
      <c r="AE928" s="7" t="n">
        <f aca="false">INDEX($W$902:$W$1029,MATCH($A928-B928*64,$A$902:$A$1029,0))</f>
        <v>15878124.0386038</v>
      </c>
      <c r="AF928" s="7" t="n">
        <f aca="false">INDEX($X$902:$X$1029,MATCH($A928+(1-C928)*32,$A$902:$A$1029,0))</f>
        <v>300000000</v>
      </c>
      <c r="AG928" s="7" t="n">
        <f aca="false">INDEX($X$902:$X$1029,MATCH($A928-C928*32,$A$902:$A$1029,0))</f>
        <v>121104750.325301</v>
      </c>
      <c r="AH928" s="7" t="n">
        <f aca="false">INDEX($Y$902:$Y$1029,MATCH($A928+(1-D928)*16,$A$902:$A$1029,0))</f>
        <v>100000000</v>
      </c>
      <c r="AI928" s="7" t="n">
        <f aca="false">INDEX($Y$902:$Y$1029,MATCH($A928-D928*16,$A$902:$A$1029,0))</f>
        <v>38239488.4876212</v>
      </c>
      <c r="AJ928" s="7" t="n">
        <f aca="false">INDEX($Z$902:$Z$1029,MATCH($A928+(1-E928)*8,$A$902:$A$1029,0))</f>
        <v>60000000</v>
      </c>
      <c r="AK928" s="7" t="n">
        <f aca="false">INDEX($Z$902:$Z$1029,MATCH($A928-E928*8,$A$902:$A$1029,0))</f>
        <v>48420122.1176795</v>
      </c>
      <c r="AL928" s="7" t="n">
        <f aca="false">INDEX($AA$902:$AA$1029,MATCH($A928+(1-F928)*4,$A$902:$A$1029,0))</f>
        <v>30000000</v>
      </c>
      <c r="AM928" s="7" t="n">
        <f aca="false">INDEX($AA$902:$AA$1029,MATCH($A928-F928*4,$A$902:$A$1029,0))</f>
        <v>59225022.7308883</v>
      </c>
      <c r="AN928" s="7" t="n">
        <f aca="false">INDEX($AB$902:$AB$1029,MATCH($A928+(1-G928)*2,$A$902:$A$1029,0))</f>
        <v>15000000</v>
      </c>
      <c r="AO928" s="7" t="n">
        <f aca="false">INDEX($AB$902:$AB$1029,MATCH($A928-G928*2,$A$902:$A$1029,0))</f>
        <v>85513534.8664803</v>
      </c>
      <c r="AP928" s="7" t="n">
        <f aca="false">INDEX($AC$902:$AC$1029,MATCH($A928+(1-H928)*1,$A$902:$A$1029,0))</f>
        <v>5000000</v>
      </c>
      <c r="AQ928" s="7" t="n">
        <f aca="false">INDEX($AC$902:$AC$1029,MATCH($A928-H928*1,$A$902:$A$1029,0))</f>
        <v>98708371.2181472</v>
      </c>
      <c r="AR928" s="14" t="b">
        <f aca="false">AND(IF(B928=1,AD928&gt;=AE928,AE928&gt;AD928),IF(C928=1,AF928&gt;=AG928,AG928&gt;AF928),IF(D928=1,AH928&gt;=AI928,AI928&gt;AH928),IF(E928=1,AJ928&gt;=AK928,AK928&gt;AJ928),IF(F928=1,AL928&gt;=AM928,AM928&gt;AL928),IF(G928=1,AN928&gt;=AO928,AO928&gt;AN928),IF(H928=1,AP928&gt;=AQ928,AQ928&gt;AP928))</f>
        <v>0</v>
      </c>
      <c r="AS928" s="2"/>
      <c r="AT928" s="2"/>
      <c r="AU928" s="2"/>
      <c r="AV928" s="2"/>
      <c r="AW928" s="2"/>
      <c r="AX928" s="2"/>
    </row>
    <row r="929" customFormat="false" ht="15" hidden="false" customHeight="false" outlineLevel="0" collapsed="false">
      <c r="A929" s="6" t="n">
        <f aca="false">ROW()-902</f>
        <v>27</v>
      </c>
      <c r="B929" s="6" t="n">
        <f aca="false">MOD(INT($A929/64),2)</f>
        <v>0</v>
      </c>
      <c r="C929" s="6" t="n">
        <f aca="false">MOD(INT($A929/32),2)</f>
        <v>0</v>
      </c>
      <c r="D929" s="6" t="n">
        <f aca="false">MOD(INT($A929/16),2)</f>
        <v>1</v>
      </c>
      <c r="E929" s="6" t="n">
        <f aca="false">MOD(INT($A929/8),2)</f>
        <v>1</v>
      </c>
      <c r="F929" s="6" t="n">
        <f aca="false">MOD(INT($A929/4),2)</f>
        <v>0</v>
      </c>
      <c r="G929" s="6" t="n">
        <f aca="false">MOD(INT($A929/2),2)</f>
        <v>1</v>
      </c>
      <c r="H929" s="6" t="n">
        <f aca="false">MOD(INT($A929/1),2)</f>
        <v>1</v>
      </c>
      <c r="I929" s="7" t="n">
        <f aca="false">IF(B929=1,MIN($B$6,$B$900),0)</f>
        <v>0</v>
      </c>
      <c r="J929" s="7" t="n">
        <f aca="false">IF(C929=1,MIN($F$226,MAX(0,$B$900-I929)),0)</f>
        <v>0</v>
      </c>
      <c r="K929" s="7" t="n">
        <f aca="false">IF(D929=1,MIN($F$225,MAX(0,$B$900-SUM(I929:J929))),0)</f>
        <v>100000000</v>
      </c>
      <c r="L929" s="7" t="n">
        <f aca="false">IF(E929=1,MIN($F$224,MAX(0,$B$900-SUM(I929:K929))),0)</f>
        <v>60000000</v>
      </c>
      <c r="M929" s="7" t="n">
        <f aca="false">IF(F929=1,MIN($F$223,MAX(0,$B$900-SUM(I929:L929))),0)</f>
        <v>0</v>
      </c>
      <c r="N929" s="7" t="n">
        <f aca="false">IF(G929=1,MIN($F$222,MAX(0,$B$900-SUM(I929:M929))),0)</f>
        <v>15000000</v>
      </c>
      <c r="O929" s="7" t="n">
        <f aca="false">IF(H929=1,MIN($F$221,MAX(0,$B$900-SUM(I929:N929))),0)</f>
        <v>5000000</v>
      </c>
      <c r="P929" s="7" t="n">
        <f aca="false">MAX(0,$B$900-SUM(I929:O929))</f>
        <v>520000000</v>
      </c>
      <c r="Q929" s="7" t="n">
        <f aca="false">($B$203+$B$204)+$B$22+(1-B929)*$B$198+(1-C929)*$E$226+(1-D929)*$E$225+(1-E929)*$E$224+(1-F929)*$E$223+(1-G929)*$E$222+(1-H929)*$E$221</f>
        <v>19220124.8227577</v>
      </c>
      <c r="R929" s="7" t="n">
        <f aca="false">P929&gt;$B$12*Q929</f>
        <v>1</v>
      </c>
      <c r="S929" s="7" t="n">
        <f aca="false">IF(R929,(P929+$B$12*$B$13)/(Q929+$B$13),IF(Q929&gt;0,P929/Q929,0))</f>
        <v>24.0560311813926</v>
      </c>
      <c r="T929" s="7" t="n">
        <f aca="false">IF(R929,$B$13*(S929-$B$12),0)</f>
        <v>57640077.9534816</v>
      </c>
      <c r="U929" s="7" t="n">
        <f aca="false">($B$203+$B$204)*S929</f>
        <v>6768356.70352395</v>
      </c>
      <c r="V929" s="7" t="n">
        <f aca="false">$B$22*S929</f>
        <v>216504280.632534</v>
      </c>
      <c r="W929" s="7" t="n">
        <f aca="false">IF(B929=1,I929,S929*$B$198)</f>
        <v>19348138.4740167</v>
      </c>
      <c r="X929" s="7" t="n">
        <f aca="false">IF(C929=1,J929,S929*$E$226)</f>
        <v>147571052.692266</v>
      </c>
      <c r="Y929" s="7" t="n">
        <f aca="false">IF(D929=1,K929,S929*$E$225)</f>
        <v>100000000</v>
      </c>
      <c r="Z929" s="7" t="n">
        <f aca="false">IF(E929=1,L929,S929*$E$224)</f>
        <v>60000000</v>
      </c>
      <c r="AA929" s="7" t="n">
        <f aca="false">IF(F929=1,M929,S929*$E$223)</f>
        <v>72168093.5441779</v>
      </c>
      <c r="AB929" s="7" t="n">
        <f aca="false">IF(G929=1,N929,S929*$E$222)</f>
        <v>15000000</v>
      </c>
      <c r="AC929" s="7" t="n">
        <f aca="false">IF(H929=1,O929,S929*$E$221)</f>
        <v>5000000</v>
      </c>
      <c r="AD929" s="7" t="n">
        <f aca="false">INDEX($W$902:$W$1029,MATCH($A929+(1-B929)*64,$A$902:$A$1029,0))</f>
        <v>30000000</v>
      </c>
      <c r="AE929" s="7" t="n">
        <f aca="false">INDEX($W$902:$W$1029,MATCH($A929-B929*64,$A$902:$A$1029,0))</f>
        <v>19348138.4740167</v>
      </c>
      <c r="AF929" s="7" t="n">
        <f aca="false">INDEX($X$902:$X$1029,MATCH($A929+(1-C929)*32,$A$902:$A$1029,0))</f>
        <v>300000000</v>
      </c>
      <c r="AG929" s="7" t="n">
        <f aca="false">INDEX($X$902:$X$1029,MATCH($A929-C929*32,$A$902:$A$1029,0))</f>
        <v>147571052.692266</v>
      </c>
      <c r="AH929" s="7" t="n">
        <f aca="false">INDEX($Y$902:$Y$1029,MATCH($A929+(1-D929)*16,$A$902:$A$1029,0))</f>
        <v>100000000</v>
      </c>
      <c r="AI929" s="7" t="n">
        <f aca="false">INDEX($Y$902:$Y$1029,MATCH($A929-D929*16,$A$902:$A$1029,0))</f>
        <v>46021818.616489</v>
      </c>
      <c r="AJ929" s="7" t="n">
        <f aca="false">INDEX($Z$902:$Z$1029,MATCH($A929+(1-E929)*8,$A$902:$A$1029,0))</f>
        <v>60000000</v>
      </c>
      <c r="AK929" s="7" t="n">
        <f aca="false">INDEX($Z$902:$Z$1029,MATCH($A929-E929*8,$A$902:$A$1029,0))</f>
        <v>57959899.0582737</v>
      </c>
      <c r="AL929" s="7" t="n">
        <f aca="false">INDEX($AA$902:$AA$1029,MATCH($A929+(1-F929)*4,$A$902:$A$1029,0))</f>
        <v>30000000</v>
      </c>
      <c r="AM929" s="7" t="n">
        <f aca="false">INDEX($AA$902:$AA$1029,MATCH($A929-F929*4,$A$902:$A$1029,0))</f>
        <v>72168093.5441779</v>
      </c>
      <c r="AN929" s="7" t="n">
        <f aca="false">INDEX($AB$902:$AB$1029,MATCH($A929+(1-G929)*2,$A$902:$A$1029,0))</f>
        <v>15000000</v>
      </c>
      <c r="AO929" s="7" t="n">
        <f aca="false">INDEX($AB$902:$AB$1029,MATCH($A929-G929*2,$A$902:$A$1029,0))</f>
        <v>100579619.961619</v>
      </c>
      <c r="AP929" s="7" t="n">
        <f aca="false">INDEX($AC$902:$AC$1029,MATCH($A929+(1-H929)*1,$A$902:$A$1029,0))</f>
        <v>5000000</v>
      </c>
      <c r="AQ929" s="7" t="n">
        <f aca="false">INDEX($AC$902:$AC$1029,MATCH($A929-H929*1,$A$902:$A$1029,0))</f>
        <v>98708371.2181472</v>
      </c>
      <c r="AR929" s="14" t="b">
        <f aca="false">AND(IF(B929=1,AD929&gt;=AE929,AE929&gt;AD929),IF(C929=1,AF929&gt;=AG929,AG929&gt;AF929),IF(D929=1,AH929&gt;=AI929,AI929&gt;AH929),IF(E929=1,AJ929&gt;=AK929,AK929&gt;AJ929),IF(F929=1,AL929&gt;=AM929,AM929&gt;AL929),IF(G929=1,AN929&gt;=AO929,AO929&gt;AN929),IF(H929=1,AP929&gt;=AQ929,AQ929&gt;AP929))</f>
        <v>0</v>
      </c>
      <c r="AS929" s="2"/>
      <c r="AT929" s="2"/>
      <c r="AU929" s="2"/>
      <c r="AV929" s="2"/>
      <c r="AW929" s="2"/>
      <c r="AX929" s="2"/>
    </row>
    <row r="930" customFormat="false" ht="15" hidden="false" customHeight="false" outlineLevel="0" collapsed="false">
      <c r="A930" s="6" t="n">
        <f aca="false">ROW()-902</f>
        <v>28</v>
      </c>
      <c r="B930" s="6" t="n">
        <f aca="false">MOD(INT($A930/64),2)</f>
        <v>0</v>
      </c>
      <c r="C930" s="6" t="n">
        <f aca="false">MOD(INT($A930/32),2)</f>
        <v>0</v>
      </c>
      <c r="D930" s="6" t="n">
        <f aca="false">MOD(INT($A930/16),2)</f>
        <v>1</v>
      </c>
      <c r="E930" s="6" t="n">
        <f aca="false">MOD(INT($A930/8),2)</f>
        <v>1</v>
      </c>
      <c r="F930" s="6" t="n">
        <f aca="false">MOD(INT($A930/4),2)</f>
        <v>1</v>
      </c>
      <c r="G930" s="6" t="n">
        <f aca="false">MOD(INT($A930/2),2)</f>
        <v>0</v>
      </c>
      <c r="H930" s="6" t="n">
        <f aca="false">MOD(INT($A930/1),2)</f>
        <v>0</v>
      </c>
      <c r="I930" s="7" t="n">
        <f aca="false">IF(B930=1,MIN($B$6,$B$900),0)</f>
        <v>0</v>
      </c>
      <c r="J930" s="7" t="n">
        <f aca="false">IF(C930=1,MIN($F$226,MAX(0,$B$900-I930)),0)</f>
        <v>0</v>
      </c>
      <c r="K930" s="7" t="n">
        <f aca="false">IF(D930=1,MIN($F$225,MAX(0,$B$900-SUM(I930:J930))),0)</f>
        <v>100000000</v>
      </c>
      <c r="L930" s="7" t="n">
        <f aca="false">IF(E930=1,MIN($F$224,MAX(0,$B$900-SUM(I930:K930))),0)</f>
        <v>60000000</v>
      </c>
      <c r="M930" s="7" t="n">
        <f aca="false">IF(F930=1,MIN($F$223,MAX(0,$B$900-SUM(I930:L930))),0)</f>
        <v>30000000</v>
      </c>
      <c r="N930" s="7" t="n">
        <f aca="false">IF(G930=1,MIN($F$222,MAX(0,$B$900-SUM(I930:M930))),0)</f>
        <v>0</v>
      </c>
      <c r="O930" s="7" t="n">
        <f aca="false">IF(H930=1,MIN($F$221,MAX(0,$B$900-SUM(I930:N930))),0)</f>
        <v>0</v>
      </c>
      <c r="P930" s="7" t="n">
        <f aca="false">MAX(0,$B$900-SUM(I930:O930))</f>
        <v>510000000</v>
      </c>
      <c r="Q930" s="7" t="n">
        <f aca="false">($B$203+$B$204)+$B$22+(1-B930)*$B$198+(1-C930)*$E$226+(1-D930)*$E$225+(1-E930)*$E$224+(1-F930)*$E$223+(1-G930)*$E$222+(1-H930)*$E$221</f>
        <v>26220124.8227577</v>
      </c>
      <c r="R930" s="7" t="n">
        <f aca="false">P930&gt;$B$12*Q930</f>
        <v>1</v>
      </c>
      <c r="S930" s="7" t="n">
        <f aca="false">IF(R930,(P930+$B$12*$B$13)/(Q930+$B$13),IF(Q930&gt;0,P930/Q930,0))</f>
        <v>17.8446299646266</v>
      </c>
      <c r="T930" s="7" t="n">
        <f aca="false">IF(R930,$B$13*(S930-$B$12),0)</f>
        <v>42111574.9115666</v>
      </c>
      <c r="U930" s="7" t="n">
        <f aca="false">($B$203+$B$204)*S930</f>
        <v>5020729.31034475</v>
      </c>
      <c r="V930" s="7" t="n">
        <f aca="false">$B$22*S930</f>
        <v>160601669.68164</v>
      </c>
      <c r="W930" s="7" t="n">
        <f aca="false">IF(B930=1,I930,S930*$B$198)</f>
        <v>14352341.3720982</v>
      </c>
      <c r="X930" s="7" t="n">
        <f aca="false">IF(C930=1,J930,S930*$E$226)</f>
        <v>109467385.078084</v>
      </c>
      <c r="Y930" s="7" t="n">
        <f aca="false">IF(D930=1,K930,S930*$E$225)</f>
        <v>100000000</v>
      </c>
      <c r="Z930" s="7" t="n">
        <f aca="false">IF(E930=1,L930,S930*$E$224)</f>
        <v>60000000</v>
      </c>
      <c r="AA930" s="7" t="n">
        <f aca="false">IF(F930=1,M930,S930*$E$223)</f>
        <v>30000000</v>
      </c>
      <c r="AB930" s="7" t="n">
        <f aca="false">IF(G930=1,N930,S930*$E$222)</f>
        <v>89223149.8231332</v>
      </c>
      <c r="AC930" s="7" t="n">
        <f aca="false">IF(H930=1,O930,S930*$E$221)</f>
        <v>89223149.8231332</v>
      </c>
      <c r="AD930" s="7" t="n">
        <f aca="false">INDEX($W$902:$W$1029,MATCH($A930+(1-B930)*64,$A$902:$A$1029,0))</f>
        <v>30000000</v>
      </c>
      <c r="AE930" s="7" t="n">
        <f aca="false">INDEX($W$902:$W$1029,MATCH($A930-B930*64,$A$902:$A$1029,0))</f>
        <v>14352341.3720982</v>
      </c>
      <c r="AF930" s="7" t="n">
        <f aca="false">INDEX($X$902:$X$1029,MATCH($A930+(1-C930)*32,$A$902:$A$1029,0))</f>
        <v>300000000</v>
      </c>
      <c r="AG930" s="7" t="n">
        <f aca="false">INDEX($X$902:$X$1029,MATCH($A930-C930*32,$A$902:$A$1029,0))</f>
        <v>109467385.078084</v>
      </c>
      <c r="AH930" s="7" t="n">
        <f aca="false">INDEX($Y$902:$Y$1029,MATCH($A930+(1-D930)*16,$A$902:$A$1029,0))</f>
        <v>100000000</v>
      </c>
      <c r="AI930" s="7" t="n">
        <f aca="false">INDEX($Y$902:$Y$1029,MATCH($A930-D930*16,$A$902:$A$1029,0))</f>
        <v>34874141.2752212</v>
      </c>
      <c r="AJ930" s="7" t="n">
        <f aca="false">INDEX($Z$902:$Z$1029,MATCH($A930+(1-E930)*8,$A$902:$A$1029,0))</f>
        <v>60000000</v>
      </c>
      <c r="AK930" s="7" t="n">
        <f aca="false">INDEX($Z$902:$Z$1029,MATCH($A930-E930*8,$A$902:$A$1029,0))</f>
        <v>44151493.8588939</v>
      </c>
      <c r="AL930" s="7" t="n">
        <f aca="false">INDEX($AA$902:$AA$1029,MATCH($A930+(1-F930)*4,$A$902:$A$1029,0))</f>
        <v>30000000</v>
      </c>
      <c r="AM930" s="7" t="n">
        <f aca="false">INDEX($AA$902:$AA$1029,MATCH($A930-F930*4,$A$902:$A$1029,0))</f>
        <v>51308120.9198882</v>
      </c>
      <c r="AN930" s="7" t="n">
        <f aca="false">INDEX($AB$902:$AB$1029,MATCH($A930+(1-G930)*2,$A$902:$A$1029,0))</f>
        <v>15000000</v>
      </c>
      <c r="AO930" s="7" t="n">
        <f aca="false">INDEX($AB$902:$AB$1029,MATCH($A930-G930*2,$A$902:$A$1029,0))</f>
        <v>89223149.8231332</v>
      </c>
      <c r="AP930" s="7" t="n">
        <f aca="false">INDEX($AC$902:$AC$1029,MATCH($A930+(1-H930)*1,$A$902:$A$1029,0))</f>
        <v>5000000</v>
      </c>
      <c r="AQ930" s="7" t="n">
        <f aca="false">INDEX($AC$902:$AC$1029,MATCH($A930-H930*1,$A$902:$A$1029,0))</f>
        <v>89223149.8231332</v>
      </c>
      <c r="AR930" s="14" t="b">
        <f aca="false">AND(IF(B930=1,AD930&gt;=AE930,AE930&gt;AD930),IF(C930=1,AF930&gt;=AG930,AG930&gt;AF930),IF(D930=1,AH930&gt;=AI930,AI930&gt;AH930),IF(E930=1,AJ930&gt;=AK930,AK930&gt;AJ930),IF(F930=1,AL930&gt;=AM930,AM930&gt;AL930),IF(G930=1,AN930&gt;=AO930,AO930&gt;AN930),IF(H930=1,AP930&gt;=AQ930,AQ930&gt;AP930))</f>
        <v>0</v>
      </c>
      <c r="AS930" s="2"/>
      <c r="AT930" s="2"/>
      <c r="AU930" s="2"/>
      <c r="AV930" s="2"/>
      <c r="AW930" s="2"/>
      <c r="AX930" s="2"/>
    </row>
    <row r="931" customFormat="false" ht="15" hidden="false" customHeight="false" outlineLevel="0" collapsed="false">
      <c r="A931" s="6" t="n">
        <f aca="false">ROW()-902</f>
        <v>29</v>
      </c>
      <c r="B931" s="6" t="n">
        <f aca="false">MOD(INT($A931/64),2)</f>
        <v>0</v>
      </c>
      <c r="C931" s="6" t="n">
        <f aca="false">MOD(INT($A931/32),2)</f>
        <v>0</v>
      </c>
      <c r="D931" s="6" t="n">
        <f aca="false">MOD(INT($A931/16),2)</f>
        <v>1</v>
      </c>
      <c r="E931" s="6" t="n">
        <f aca="false">MOD(INT($A931/8),2)</f>
        <v>1</v>
      </c>
      <c r="F931" s="6" t="n">
        <f aca="false">MOD(INT($A931/4),2)</f>
        <v>1</v>
      </c>
      <c r="G931" s="6" t="n">
        <f aca="false">MOD(INT($A931/2),2)</f>
        <v>0</v>
      </c>
      <c r="H931" s="6" t="n">
        <f aca="false">MOD(INT($A931/1),2)</f>
        <v>1</v>
      </c>
      <c r="I931" s="7" t="n">
        <f aca="false">IF(B931=1,MIN($B$6,$B$900),0)</f>
        <v>0</v>
      </c>
      <c r="J931" s="7" t="n">
        <f aca="false">IF(C931=1,MIN($F$226,MAX(0,$B$900-I931)),0)</f>
        <v>0</v>
      </c>
      <c r="K931" s="7" t="n">
        <f aca="false">IF(D931=1,MIN($F$225,MAX(0,$B$900-SUM(I931:J931))),0)</f>
        <v>100000000</v>
      </c>
      <c r="L931" s="7" t="n">
        <f aca="false">IF(E931=1,MIN($F$224,MAX(0,$B$900-SUM(I931:K931))),0)</f>
        <v>60000000</v>
      </c>
      <c r="M931" s="7" t="n">
        <f aca="false">IF(F931=1,MIN($F$223,MAX(0,$B$900-SUM(I931:L931))),0)</f>
        <v>30000000</v>
      </c>
      <c r="N931" s="7" t="n">
        <f aca="false">IF(G931=1,MIN($F$222,MAX(0,$B$900-SUM(I931:M931))),0)</f>
        <v>0</v>
      </c>
      <c r="O931" s="7" t="n">
        <f aca="false">IF(H931=1,MIN($F$221,MAX(0,$B$900-SUM(I931:N931))),0)</f>
        <v>5000000</v>
      </c>
      <c r="P931" s="7" t="n">
        <f aca="false">MAX(0,$B$900-SUM(I931:O931))</f>
        <v>505000000</v>
      </c>
      <c r="Q931" s="7" t="n">
        <f aca="false">($B$203+$B$204)+$B$22+(1-B931)*$B$198+(1-C931)*$E$226+(1-D931)*$E$225+(1-E931)*$E$224+(1-F931)*$E$223+(1-G931)*$E$222+(1-H931)*$E$221</f>
        <v>21220124.8227577</v>
      </c>
      <c r="R931" s="7" t="n">
        <f aca="false">P931&gt;$B$12*Q931</f>
        <v>1</v>
      </c>
      <c r="S931" s="7" t="n">
        <f aca="false">IF(R931,(P931+$B$12*$B$13)/(Q931+$B$13),IF(Q931&gt;0,P931/Q931,0))</f>
        <v>21.3953342906986</v>
      </c>
      <c r="T931" s="7" t="n">
        <f aca="false">IF(R931,$B$13*(S931-$B$12),0)</f>
        <v>50988335.7267465</v>
      </c>
      <c r="U931" s="7" t="n">
        <f aca="false">($B$203+$B$204)*S931</f>
        <v>6019748.36076026</v>
      </c>
      <c r="V931" s="7" t="n">
        <f aca="false">$B$22*S931</f>
        <v>192558008.616288</v>
      </c>
      <c r="W931" s="7" t="n">
        <f aca="false">IF(B931=1,I931,S931*$B$198)</f>
        <v>17208154.056373</v>
      </c>
      <c r="X931" s="7" t="n">
        <f aca="false">IF(C931=1,J931,S931*$E$226)</f>
        <v>131249081.78634</v>
      </c>
      <c r="Y931" s="7" t="n">
        <f aca="false">IF(D931=1,K931,S931*$E$225)</f>
        <v>100000000</v>
      </c>
      <c r="Z931" s="7" t="n">
        <f aca="false">IF(E931=1,L931,S931*$E$224)</f>
        <v>60000000</v>
      </c>
      <c r="AA931" s="7" t="n">
        <f aca="false">IF(F931=1,M931,S931*$E$223)</f>
        <v>30000000</v>
      </c>
      <c r="AB931" s="7" t="n">
        <f aca="false">IF(G931=1,N931,S931*$E$222)</f>
        <v>106976671.453493</v>
      </c>
      <c r="AC931" s="7" t="n">
        <f aca="false">IF(H931=1,O931,S931*$E$221)</f>
        <v>5000000</v>
      </c>
      <c r="AD931" s="7" t="n">
        <f aca="false">INDEX($W$902:$W$1029,MATCH($A931+(1-B931)*64,$A$902:$A$1029,0))</f>
        <v>30000000</v>
      </c>
      <c r="AE931" s="7" t="n">
        <f aca="false">INDEX($W$902:$W$1029,MATCH($A931-B931*64,$A$902:$A$1029,0))</f>
        <v>17208154.056373</v>
      </c>
      <c r="AF931" s="7" t="n">
        <f aca="false">INDEX($X$902:$X$1029,MATCH($A931+(1-C931)*32,$A$902:$A$1029,0))</f>
        <v>300000000</v>
      </c>
      <c r="AG931" s="7" t="n">
        <f aca="false">INDEX($X$902:$X$1029,MATCH($A931-C931*32,$A$902:$A$1029,0))</f>
        <v>131249081.78634</v>
      </c>
      <c r="AH931" s="7" t="n">
        <f aca="false">INDEX($Y$902:$Y$1029,MATCH($A931+(1-D931)*16,$A$902:$A$1029,0))</f>
        <v>100000000</v>
      </c>
      <c r="AI931" s="7" t="n">
        <f aca="false">INDEX($Y$902:$Y$1029,MATCH($A931-D931*16,$A$902:$A$1029,0))</f>
        <v>41383930.0618346</v>
      </c>
      <c r="AJ931" s="7" t="n">
        <f aca="false">INDEX($Z$902:$Z$1029,MATCH($A931+(1-E931)*8,$A$902:$A$1029,0))</f>
        <v>60000000</v>
      </c>
      <c r="AK931" s="7" t="n">
        <f aca="false">INDEX($Z$902:$Z$1029,MATCH($A931-E931*8,$A$902:$A$1029,0))</f>
        <v>52143701.810082</v>
      </c>
      <c r="AL931" s="7" t="n">
        <f aca="false">INDEX($AA$902:$AA$1029,MATCH($A931+(1-F931)*4,$A$902:$A$1029,0))</f>
        <v>30000000</v>
      </c>
      <c r="AM931" s="7" t="n">
        <f aca="false">INDEX($AA$902:$AA$1029,MATCH($A931-F931*4,$A$902:$A$1029,0))</f>
        <v>60347771.9769715</v>
      </c>
      <c r="AN931" s="7" t="n">
        <f aca="false">INDEX($AB$902:$AB$1029,MATCH($A931+(1-G931)*2,$A$902:$A$1029,0))</f>
        <v>15000000</v>
      </c>
      <c r="AO931" s="7" t="n">
        <f aca="false">INDEX($AB$902:$AB$1029,MATCH($A931-G931*2,$A$902:$A$1029,0))</f>
        <v>106976671.453493</v>
      </c>
      <c r="AP931" s="7" t="n">
        <f aca="false">INDEX($AC$902:$AC$1029,MATCH($A931+(1-H931)*1,$A$902:$A$1029,0))</f>
        <v>5000000</v>
      </c>
      <c r="AQ931" s="7" t="n">
        <f aca="false">INDEX($AC$902:$AC$1029,MATCH($A931-H931*1,$A$902:$A$1029,0))</f>
        <v>89223149.8231332</v>
      </c>
      <c r="AR931" s="14" t="b">
        <f aca="false">AND(IF(B931=1,AD931&gt;=AE931,AE931&gt;AD931),IF(C931=1,AF931&gt;=AG931,AG931&gt;AF931),IF(D931=1,AH931&gt;=AI931,AI931&gt;AH931),IF(E931=1,AJ931&gt;=AK931,AK931&gt;AJ931),IF(F931=1,AL931&gt;=AM931,AM931&gt;AL931),IF(G931=1,AN931&gt;=AO931,AO931&gt;AN931),IF(H931=1,AP931&gt;=AQ931,AQ931&gt;AP931))</f>
        <v>0</v>
      </c>
      <c r="AS931" s="2"/>
      <c r="AT931" s="2"/>
      <c r="AU931" s="2"/>
      <c r="AV931" s="2"/>
      <c r="AW931" s="2"/>
      <c r="AX931" s="2"/>
    </row>
    <row r="932" customFormat="false" ht="15" hidden="false" customHeight="false" outlineLevel="0" collapsed="false">
      <c r="A932" s="6" t="n">
        <f aca="false">ROW()-902</f>
        <v>30</v>
      </c>
      <c r="B932" s="6" t="n">
        <f aca="false">MOD(INT($A932/64),2)</f>
        <v>0</v>
      </c>
      <c r="C932" s="6" t="n">
        <f aca="false">MOD(INT($A932/32),2)</f>
        <v>0</v>
      </c>
      <c r="D932" s="6" t="n">
        <f aca="false">MOD(INT($A932/16),2)</f>
        <v>1</v>
      </c>
      <c r="E932" s="6" t="n">
        <f aca="false">MOD(INT($A932/8),2)</f>
        <v>1</v>
      </c>
      <c r="F932" s="6" t="n">
        <f aca="false">MOD(INT($A932/4),2)</f>
        <v>1</v>
      </c>
      <c r="G932" s="6" t="n">
        <f aca="false">MOD(INT($A932/2),2)</f>
        <v>1</v>
      </c>
      <c r="H932" s="6" t="n">
        <f aca="false">MOD(INT($A932/1),2)</f>
        <v>0</v>
      </c>
      <c r="I932" s="7" t="n">
        <f aca="false">IF(B932=1,MIN($B$6,$B$900),0)</f>
        <v>0</v>
      </c>
      <c r="J932" s="7" t="n">
        <f aca="false">IF(C932=1,MIN($F$226,MAX(0,$B$900-I932)),0)</f>
        <v>0</v>
      </c>
      <c r="K932" s="7" t="n">
        <f aca="false">IF(D932=1,MIN($F$225,MAX(0,$B$900-SUM(I932:J932))),0)</f>
        <v>100000000</v>
      </c>
      <c r="L932" s="7" t="n">
        <f aca="false">IF(E932=1,MIN($F$224,MAX(0,$B$900-SUM(I932:K932))),0)</f>
        <v>60000000</v>
      </c>
      <c r="M932" s="7" t="n">
        <f aca="false">IF(F932=1,MIN($F$223,MAX(0,$B$900-SUM(I932:L932))),0)</f>
        <v>30000000</v>
      </c>
      <c r="N932" s="7" t="n">
        <f aca="false">IF(G932=1,MIN($F$222,MAX(0,$B$900-SUM(I932:M932))),0)</f>
        <v>15000000</v>
      </c>
      <c r="O932" s="7" t="n">
        <f aca="false">IF(H932=1,MIN($F$221,MAX(0,$B$900-SUM(I932:N932))),0)</f>
        <v>0</v>
      </c>
      <c r="P932" s="7" t="n">
        <f aca="false">MAX(0,$B$900-SUM(I932:O932))</f>
        <v>495000000</v>
      </c>
      <c r="Q932" s="7" t="n">
        <f aca="false">($B$203+$B$204)+$B$22+(1-B932)*$B$198+(1-C932)*$E$226+(1-D932)*$E$225+(1-E932)*$E$224+(1-F932)*$E$223+(1-G932)*$E$222+(1-H932)*$E$221</f>
        <v>21220124.8227577</v>
      </c>
      <c r="R932" s="7" t="n">
        <f aca="false">P932&gt;$B$12*Q932</f>
        <v>1</v>
      </c>
      <c r="S932" s="7" t="n">
        <f aca="false">IF(R932,(P932+$B$12*$B$13)/(Q932+$B$13),IF(Q932&gt;0,P932/Q932,0))</f>
        <v>20.97375134901</v>
      </c>
      <c r="T932" s="7" t="n">
        <f aca="false">IF(R932,$B$13*(S932-$B$12),0)</f>
        <v>49934378.3725249</v>
      </c>
      <c r="U932" s="7" t="n">
        <f aca="false">($B$203+$B$204)*S932</f>
        <v>5901132.62951375</v>
      </c>
      <c r="V932" s="7" t="n">
        <f aca="false">$B$22*S932</f>
        <v>188763762.14109</v>
      </c>
      <c r="W932" s="7" t="n">
        <f aca="false">IF(B932=1,I932,S932*$B$198)</f>
        <v>16869077.1291538</v>
      </c>
      <c r="X932" s="7" t="n">
        <f aca="false">IF(C932=1,J932,S932*$E$226)</f>
        <v>128662892.982668</v>
      </c>
      <c r="Y932" s="7" t="n">
        <f aca="false">IF(D932=1,K932,S932*$E$225)</f>
        <v>100000000</v>
      </c>
      <c r="Z932" s="7" t="n">
        <f aca="false">IF(E932=1,L932,S932*$E$224)</f>
        <v>60000000</v>
      </c>
      <c r="AA932" s="7" t="n">
        <f aca="false">IF(F932=1,M932,S932*$E$223)</f>
        <v>30000000</v>
      </c>
      <c r="AB932" s="7" t="n">
        <f aca="false">IF(G932=1,N932,S932*$E$222)</f>
        <v>15000000</v>
      </c>
      <c r="AC932" s="7" t="n">
        <f aca="false">IF(H932=1,O932,S932*$E$221)</f>
        <v>104868756.74505</v>
      </c>
      <c r="AD932" s="7" t="n">
        <f aca="false">INDEX($W$902:$W$1029,MATCH($A932+(1-B932)*64,$A$902:$A$1029,0))</f>
        <v>30000000</v>
      </c>
      <c r="AE932" s="7" t="n">
        <f aca="false">INDEX($W$902:$W$1029,MATCH($A932-B932*64,$A$902:$A$1029,0))</f>
        <v>16869077.1291538</v>
      </c>
      <c r="AF932" s="7" t="n">
        <f aca="false">INDEX($X$902:$X$1029,MATCH($A932+(1-C932)*32,$A$902:$A$1029,0))</f>
        <v>300000000</v>
      </c>
      <c r="AG932" s="7" t="n">
        <f aca="false">INDEX($X$902:$X$1029,MATCH($A932-C932*32,$A$902:$A$1029,0))</f>
        <v>128662892.982668</v>
      </c>
      <c r="AH932" s="7" t="n">
        <f aca="false">INDEX($Y$902:$Y$1029,MATCH($A932+(1-D932)*16,$A$902:$A$1029,0))</f>
        <v>100000000</v>
      </c>
      <c r="AI932" s="7" t="n">
        <f aca="false">INDEX($Y$902:$Y$1029,MATCH($A932-D932*16,$A$902:$A$1029,0))</f>
        <v>40702713.1060843</v>
      </c>
      <c r="AJ932" s="7" t="n">
        <f aca="false">INDEX($Z$902:$Z$1029,MATCH($A932+(1-E932)*8,$A$902:$A$1029,0))</f>
        <v>60000000</v>
      </c>
      <c r="AK932" s="7" t="n">
        <f aca="false">INDEX($Z$902:$Z$1029,MATCH($A932-E932*8,$A$902:$A$1029,0))</f>
        <v>51224870.0601246</v>
      </c>
      <c r="AL932" s="7" t="n">
        <f aca="false">INDEX($AA$902:$AA$1029,MATCH($A932+(1-F932)*4,$A$902:$A$1029,0))</f>
        <v>30000000</v>
      </c>
      <c r="AM932" s="7" t="n">
        <f aca="false">INDEX($AA$902:$AA$1029,MATCH($A932-F932*4,$A$902:$A$1029,0))</f>
        <v>59225022.7308883</v>
      </c>
      <c r="AN932" s="7" t="n">
        <f aca="false">INDEX($AB$902:$AB$1029,MATCH($A932+(1-G932)*2,$A$902:$A$1029,0))</f>
        <v>15000000</v>
      </c>
      <c r="AO932" s="7" t="n">
        <f aca="false">INDEX($AB$902:$AB$1029,MATCH($A932-G932*2,$A$902:$A$1029,0))</f>
        <v>89223149.8231332</v>
      </c>
      <c r="AP932" s="7" t="n">
        <f aca="false">INDEX($AC$902:$AC$1029,MATCH($A932+(1-H932)*1,$A$902:$A$1029,0))</f>
        <v>5000000</v>
      </c>
      <c r="AQ932" s="7" t="n">
        <f aca="false">INDEX($AC$902:$AC$1029,MATCH($A932-H932*1,$A$902:$A$1029,0))</f>
        <v>104868756.74505</v>
      </c>
      <c r="AR932" s="14" t="b">
        <f aca="false">AND(IF(B932=1,AD932&gt;=AE932,AE932&gt;AD932),IF(C932=1,AF932&gt;=AG932,AG932&gt;AF932),IF(D932=1,AH932&gt;=AI932,AI932&gt;AH932),IF(E932=1,AJ932&gt;=AK932,AK932&gt;AJ932),IF(F932=1,AL932&gt;=AM932,AM932&gt;AL932),IF(G932=1,AN932&gt;=AO932,AO932&gt;AN932),IF(H932=1,AP932&gt;=AQ932,AQ932&gt;AP932))</f>
        <v>0</v>
      </c>
      <c r="AS932" s="2"/>
      <c r="AT932" s="2"/>
      <c r="AU932" s="2"/>
      <c r="AV932" s="2"/>
      <c r="AW932" s="2"/>
      <c r="AX932" s="2"/>
    </row>
    <row r="933" customFormat="false" ht="15" hidden="false" customHeight="false" outlineLevel="0" collapsed="false">
      <c r="A933" s="6" t="n">
        <f aca="false">ROW()-902</f>
        <v>31</v>
      </c>
      <c r="B933" s="6" t="n">
        <f aca="false">MOD(INT($A933/64),2)</f>
        <v>0</v>
      </c>
      <c r="C933" s="6" t="n">
        <f aca="false">MOD(INT($A933/32),2)</f>
        <v>0</v>
      </c>
      <c r="D933" s="6" t="n">
        <f aca="false">MOD(INT($A933/16),2)</f>
        <v>1</v>
      </c>
      <c r="E933" s="6" t="n">
        <f aca="false">MOD(INT($A933/8),2)</f>
        <v>1</v>
      </c>
      <c r="F933" s="6" t="n">
        <f aca="false">MOD(INT($A933/4),2)</f>
        <v>1</v>
      </c>
      <c r="G933" s="6" t="n">
        <f aca="false">MOD(INT($A933/2),2)</f>
        <v>1</v>
      </c>
      <c r="H933" s="6" t="n">
        <f aca="false">MOD(INT($A933/1),2)</f>
        <v>1</v>
      </c>
      <c r="I933" s="7" t="n">
        <f aca="false">IF(B933=1,MIN($B$6,$B$900),0)</f>
        <v>0</v>
      </c>
      <c r="J933" s="7" t="n">
        <f aca="false">IF(C933=1,MIN($F$226,MAX(0,$B$900-I933)),0)</f>
        <v>0</v>
      </c>
      <c r="K933" s="7" t="n">
        <f aca="false">IF(D933=1,MIN($F$225,MAX(0,$B$900-SUM(I933:J933))),0)</f>
        <v>100000000</v>
      </c>
      <c r="L933" s="7" t="n">
        <f aca="false">IF(E933=1,MIN($F$224,MAX(0,$B$900-SUM(I933:K933))),0)</f>
        <v>60000000</v>
      </c>
      <c r="M933" s="7" t="n">
        <f aca="false">IF(F933=1,MIN($F$223,MAX(0,$B$900-SUM(I933:L933))),0)</f>
        <v>30000000</v>
      </c>
      <c r="N933" s="7" t="n">
        <f aca="false">IF(G933=1,MIN($F$222,MAX(0,$B$900-SUM(I933:M933))),0)</f>
        <v>15000000</v>
      </c>
      <c r="O933" s="7" t="n">
        <f aca="false">IF(H933=1,MIN($F$221,MAX(0,$B$900-SUM(I933:N933))),0)</f>
        <v>5000000</v>
      </c>
      <c r="P933" s="7" t="n">
        <f aca="false">MAX(0,$B$900-SUM(I933:O933))</f>
        <v>490000000</v>
      </c>
      <c r="Q933" s="7" t="n">
        <f aca="false">($B$203+$B$204)+$B$22+(1-B933)*$B$198+(1-C933)*$E$226+(1-D933)*$E$225+(1-E933)*$E$224+(1-F933)*$E$223+(1-G933)*$E$222+(1-H933)*$E$221</f>
        <v>16220124.8227577</v>
      </c>
      <c r="R933" s="7" t="n">
        <f aca="false">P933&gt;$B$12*Q933</f>
        <v>1</v>
      </c>
      <c r="S933" s="7" t="n">
        <f aca="false">IF(R933,(P933+$B$12*$B$13)/(Q933+$B$13),IF(Q933&gt;0,P933/Q933,0))</f>
        <v>26.3085852612092</v>
      </c>
      <c r="T933" s="7" t="n">
        <f aca="false">IF(R933,$B$13*(S933-$B$12),0)</f>
        <v>63271463.1530229</v>
      </c>
      <c r="U933" s="7" t="n">
        <f aca="false">($B$203+$B$204)*S933</f>
        <v>7402130.8033002</v>
      </c>
      <c r="V933" s="7" t="n">
        <f aca="false">$B$22*S933</f>
        <v>236777267.350882</v>
      </c>
      <c r="W933" s="7" t="n">
        <f aca="false">IF(B933=1,I933,S933*$B$198)</f>
        <v>21159855.7904714</v>
      </c>
      <c r="X933" s="7" t="n">
        <f aca="false">IF(C933=1,J933,S933*$E$226)</f>
        <v>161389282.902323</v>
      </c>
      <c r="Y933" s="7" t="n">
        <f aca="false">IF(D933=1,K933,S933*$E$225)</f>
        <v>100000000</v>
      </c>
      <c r="Z933" s="7" t="n">
        <f aca="false">IF(E933=1,L933,S933*$E$224)</f>
        <v>60000000</v>
      </c>
      <c r="AA933" s="7" t="n">
        <f aca="false">IF(F933=1,M933,S933*$E$223)</f>
        <v>30000000</v>
      </c>
      <c r="AB933" s="7" t="n">
        <f aca="false">IF(G933=1,N933,S933*$E$222)</f>
        <v>15000000</v>
      </c>
      <c r="AC933" s="7" t="n">
        <f aca="false">IF(H933=1,O933,S933*$E$221)</f>
        <v>5000000</v>
      </c>
      <c r="AD933" s="7" t="n">
        <f aca="false">INDEX($W$902:$W$1029,MATCH($A933+(1-B933)*64,$A$902:$A$1029,0))</f>
        <v>30000000</v>
      </c>
      <c r="AE933" s="7" t="n">
        <f aca="false">INDEX($W$902:$W$1029,MATCH($A933-B933*64,$A$902:$A$1029,0))</f>
        <v>21159855.7904714</v>
      </c>
      <c r="AF933" s="7" t="n">
        <f aca="false">INDEX($X$902:$X$1029,MATCH($A933+(1-C933)*32,$A$902:$A$1029,0))</f>
        <v>300000000</v>
      </c>
      <c r="AG933" s="7" t="n">
        <f aca="false">INDEX($X$902:$X$1029,MATCH($A933-C933*32,$A$902:$A$1029,0))</f>
        <v>161389282.902323</v>
      </c>
      <c r="AH933" s="7" t="n">
        <f aca="false">INDEX($Y$902:$Y$1029,MATCH($A933+(1-D933)*16,$A$902:$A$1029,0))</f>
        <v>100000000</v>
      </c>
      <c r="AI933" s="7" t="n">
        <f aca="false">INDEX($Y$902:$Y$1029,MATCH($A933-D933*16,$A$902:$A$1029,0))</f>
        <v>50228611.0817434</v>
      </c>
      <c r="AJ933" s="7" t="n">
        <f aca="false">INDEX($Z$902:$Z$1029,MATCH($A933+(1-E933)*8,$A$902:$A$1029,0))</f>
        <v>60000000</v>
      </c>
      <c r="AK933" s="7" t="n">
        <f aca="false">INDEX($Z$902:$Z$1029,MATCH($A933-E933*8,$A$902:$A$1029,0))</f>
        <v>62783719.8467305</v>
      </c>
      <c r="AL933" s="7" t="n">
        <f aca="false">INDEX($AA$902:$AA$1029,MATCH($A933+(1-F933)*4,$A$902:$A$1029,0))</f>
        <v>30000000</v>
      </c>
      <c r="AM933" s="7" t="n">
        <f aca="false">INDEX($AA$902:$AA$1029,MATCH($A933-F933*4,$A$902:$A$1029,0))</f>
        <v>72168093.5441779</v>
      </c>
      <c r="AN933" s="7" t="n">
        <f aca="false">INDEX($AB$902:$AB$1029,MATCH($A933+(1-G933)*2,$A$902:$A$1029,0))</f>
        <v>15000000</v>
      </c>
      <c r="AO933" s="7" t="n">
        <f aca="false">INDEX($AB$902:$AB$1029,MATCH($A933-G933*2,$A$902:$A$1029,0))</f>
        <v>106976671.453493</v>
      </c>
      <c r="AP933" s="7" t="n">
        <f aca="false">INDEX($AC$902:$AC$1029,MATCH($A933+(1-H933)*1,$A$902:$A$1029,0))</f>
        <v>5000000</v>
      </c>
      <c r="AQ933" s="7" t="n">
        <f aca="false">INDEX($AC$902:$AC$1029,MATCH($A933-H933*1,$A$902:$A$1029,0))</f>
        <v>104868756.74505</v>
      </c>
      <c r="AR933" s="14" t="b">
        <f aca="false">AND(IF(B933=1,AD933&gt;=AE933,AE933&gt;AD933),IF(C933=1,AF933&gt;=AG933,AG933&gt;AF933),IF(D933=1,AH933&gt;=AI933,AI933&gt;AH933),IF(E933=1,AJ933&gt;=AK933,AK933&gt;AJ933),IF(F933=1,AL933&gt;=AM933,AM933&gt;AL933),IF(G933=1,AN933&gt;=AO933,AO933&gt;AN933),IF(H933=1,AP933&gt;=AQ933,AQ933&gt;AP933))</f>
        <v>0</v>
      </c>
      <c r="AS933" s="2"/>
      <c r="AT933" s="2"/>
      <c r="AU933" s="2"/>
      <c r="AV933" s="2"/>
      <c r="AW933" s="2"/>
      <c r="AX933" s="2"/>
    </row>
    <row r="934" customFormat="false" ht="15" hidden="false" customHeight="false" outlineLevel="0" collapsed="false">
      <c r="A934" s="6" t="n">
        <f aca="false">ROW()-902</f>
        <v>32</v>
      </c>
      <c r="B934" s="6" t="n">
        <f aca="false">MOD(INT($A934/64),2)</f>
        <v>0</v>
      </c>
      <c r="C934" s="6" t="n">
        <f aca="false">MOD(INT($A934/32),2)</f>
        <v>1</v>
      </c>
      <c r="D934" s="6" t="n">
        <f aca="false">MOD(INT($A934/16),2)</f>
        <v>0</v>
      </c>
      <c r="E934" s="6" t="n">
        <f aca="false">MOD(INT($A934/8),2)</f>
        <v>0</v>
      </c>
      <c r="F934" s="6" t="n">
        <f aca="false">MOD(INT($A934/4),2)</f>
        <v>0</v>
      </c>
      <c r="G934" s="6" t="n">
        <f aca="false">MOD(INT($A934/2),2)</f>
        <v>0</v>
      </c>
      <c r="H934" s="6" t="n">
        <f aca="false">MOD(INT($A934/1),2)</f>
        <v>0</v>
      </c>
      <c r="I934" s="7" t="n">
        <f aca="false">IF(B934=1,MIN($B$6,$B$900),0)</f>
        <v>0</v>
      </c>
      <c r="J934" s="7" t="n">
        <f aca="false">IF(C934=1,MIN($F$226,MAX(0,$B$900-I934)),0)</f>
        <v>300000000</v>
      </c>
      <c r="K934" s="7" t="n">
        <f aca="false">IF(D934=1,MIN($F$225,MAX(0,$B$900-SUM(I934:J934))),0)</f>
        <v>0</v>
      </c>
      <c r="L934" s="7" t="n">
        <f aca="false">IF(E934=1,MIN($F$224,MAX(0,$B$900-SUM(I934:K934))),0)</f>
        <v>0</v>
      </c>
      <c r="M934" s="7" t="n">
        <f aca="false">IF(F934=1,MIN($F$223,MAX(0,$B$900-SUM(I934:L934))),0)</f>
        <v>0</v>
      </c>
      <c r="N934" s="7" t="n">
        <f aca="false">IF(G934=1,MIN($F$222,MAX(0,$B$900-SUM(I934:M934))),0)</f>
        <v>0</v>
      </c>
      <c r="O934" s="7" t="n">
        <f aca="false">IF(H934=1,MIN($F$221,MAX(0,$B$900-SUM(I934:N934))),0)</f>
        <v>0</v>
      </c>
      <c r="P934" s="7" t="n">
        <f aca="false">MAX(0,$B$900-SUM(I934:O934))</f>
        <v>400000000</v>
      </c>
      <c r="Q934" s="7" t="n">
        <f aca="false">($B$203+$B$204)+$B$22+(1-B934)*$B$198+(1-C934)*$E$226+(1-D934)*$E$225+(1-E934)*$E$224+(1-F934)*$E$223+(1-G934)*$E$222+(1-H934)*$E$221</f>
        <v>27219629.2434013</v>
      </c>
      <c r="R934" s="7" t="n">
        <f aca="false">P934&gt;$B$12*Q934</f>
        <v>1</v>
      </c>
      <c r="S934" s="7" t="n">
        <f aca="false">IF(R934,(P934+$B$12*$B$13)/(Q934+$B$13),IF(Q934&gt;0,P934/Q934,0))</f>
        <v>13.5432375923521</v>
      </c>
      <c r="T934" s="7" t="n">
        <f aca="false">IF(R934,$B$13*(S934-$B$12),0)</f>
        <v>31358093.9808803</v>
      </c>
      <c r="U934" s="7" t="n">
        <f aca="false">($B$203+$B$204)*S934</f>
        <v>3810498.17629591</v>
      </c>
      <c r="V934" s="7" t="n">
        <f aca="false">$B$22*S934</f>
        <v>121889138.331169</v>
      </c>
      <c r="W934" s="7" t="n">
        <f aca="false">IF(B934=1,I934,S934*$B$198)</f>
        <v>10892754.268045</v>
      </c>
      <c r="X934" s="7" t="n">
        <f aca="false">IF(C934=1,J934,S934*$E$226)</f>
        <v>300000000</v>
      </c>
      <c r="Y934" s="7" t="n">
        <f aca="false">IF(D934=1,K934,S934*$E$225)</f>
        <v>23483656.321387</v>
      </c>
      <c r="Z934" s="7" t="n">
        <f aca="false">IF(E934=1,L934,S934*$E$224)</f>
        <v>32503770.2216451</v>
      </c>
      <c r="AA934" s="7" t="n">
        <f aca="false">IF(F934=1,M934,S934*$E$223)</f>
        <v>40629712.7770564</v>
      </c>
      <c r="AB934" s="7" t="n">
        <f aca="false">IF(G934=1,N934,S934*$E$222)</f>
        <v>67716187.9617606</v>
      </c>
      <c r="AC934" s="7" t="n">
        <f aca="false">IF(H934=1,O934,S934*$E$221)</f>
        <v>67716187.9617606</v>
      </c>
      <c r="AD934" s="7" t="n">
        <f aca="false">INDEX($W$902:$W$1029,MATCH($A934+(1-B934)*64,$A$902:$A$1029,0))</f>
        <v>30000000</v>
      </c>
      <c r="AE934" s="7" t="n">
        <f aca="false">INDEX($W$902:$W$1029,MATCH($A934-B934*64,$A$902:$A$1029,0))</f>
        <v>10892754.268045</v>
      </c>
      <c r="AF934" s="7" t="n">
        <f aca="false">INDEX($X$902:$X$1029,MATCH($A934+(1-C934)*32,$A$902:$A$1029,0))</f>
        <v>300000000</v>
      </c>
      <c r="AG934" s="7" t="n">
        <f aca="false">INDEX($X$902:$X$1029,MATCH($A934-C934*32,$A$902:$A$1029,0))</f>
        <v>120194524.549704</v>
      </c>
      <c r="AH934" s="7" t="n">
        <f aca="false">INDEX($Y$902:$Y$1029,MATCH($A934+(1-D934)*16,$A$902:$A$1029,0))</f>
        <v>100000000</v>
      </c>
      <c r="AI934" s="7" t="n">
        <f aca="false">INDEX($Y$902:$Y$1029,MATCH($A934-D934*16,$A$902:$A$1029,0))</f>
        <v>23483656.321387</v>
      </c>
      <c r="AJ934" s="7" t="n">
        <f aca="false">INDEX($Z$902:$Z$1029,MATCH($A934+(1-E934)*8,$A$902:$A$1029,0))</f>
        <v>60000000</v>
      </c>
      <c r="AK934" s="7" t="n">
        <f aca="false">INDEX($Z$902:$Z$1029,MATCH($A934-E934*8,$A$902:$A$1029,0))</f>
        <v>32503770.2216451</v>
      </c>
      <c r="AL934" s="7" t="n">
        <f aca="false">INDEX($AA$902:$AA$1029,MATCH($A934+(1-F934)*4,$A$902:$A$1029,0))</f>
        <v>30000000</v>
      </c>
      <c r="AM934" s="7" t="n">
        <f aca="false">INDEX($AA$902:$AA$1029,MATCH($A934-F934*4,$A$902:$A$1029,0))</f>
        <v>40629712.7770564</v>
      </c>
      <c r="AN934" s="7" t="n">
        <f aca="false">INDEX($AB$902:$AB$1029,MATCH($A934+(1-G934)*2,$A$902:$A$1029,0))</f>
        <v>15000000</v>
      </c>
      <c r="AO934" s="7" t="n">
        <f aca="false">INDEX($AB$902:$AB$1029,MATCH($A934-G934*2,$A$902:$A$1029,0))</f>
        <v>67716187.9617606</v>
      </c>
      <c r="AP934" s="7" t="n">
        <f aca="false">INDEX($AC$902:$AC$1029,MATCH($A934+(1-H934)*1,$A$902:$A$1029,0))</f>
        <v>5000000</v>
      </c>
      <c r="AQ934" s="7" t="n">
        <f aca="false">INDEX($AC$902:$AC$1029,MATCH($A934-H934*1,$A$902:$A$1029,0))</f>
        <v>67716187.9617606</v>
      </c>
      <c r="AR934" s="14" t="b">
        <f aca="false">AND(IF(B934=1,AD934&gt;=AE934,AE934&gt;AD934),IF(C934=1,AF934&gt;=AG934,AG934&gt;AF934),IF(D934=1,AH934&gt;=AI934,AI934&gt;AH934),IF(E934=1,AJ934&gt;=AK934,AK934&gt;AJ934),IF(F934=1,AL934&gt;=AM934,AM934&gt;AL934),IF(G934=1,AN934&gt;=AO934,AO934&gt;AN934),IF(H934=1,AP934&gt;=AQ934,AQ934&gt;AP934))</f>
        <v>0</v>
      </c>
      <c r="AS934" s="2"/>
      <c r="AT934" s="2"/>
      <c r="AU934" s="2"/>
      <c r="AV934" s="2"/>
      <c r="AW934" s="2"/>
      <c r="AX934" s="2"/>
    </row>
    <row r="935" customFormat="false" ht="15" hidden="false" customHeight="false" outlineLevel="0" collapsed="false">
      <c r="A935" s="6" t="n">
        <f aca="false">ROW()-902</f>
        <v>33</v>
      </c>
      <c r="B935" s="6" t="n">
        <f aca="false">MOD(INT($A935/64),2)</f>
        <v>0</v>
      </c>
      <c r="C935" s="6" t="n">
        <f aca="false">MOD(INT($A935/32),2)</f>
        <v>1</v>
      </c>
      <c r="D935" s="6" t="n">
        <f aca="false">MOD(INT($A935/16),2)</f>
        <v>0</v>
      </c>
      <c r="E935" s="6" t="n">
        <f aca="false">MOD(INT($A935/8),2)</f>
        <v>0</v>
      </c>
      <c r="F935" s="6" t="n">
        <f aca="false">MOD(INT($A935/4),2)</f>
        <v>0</v>
      </c>
      <c r="G935" s="6" t="n">
        <f aca="false">MOD(INT($A935/2),2)</f>
        <v>0</v>
      </c>
      <c r="H935" s="6" t="n">
        <f aca="false">MOD(INT($A935/1),2)</f>
        <v>1</v>
      </c>
      <c r="I935" s="7" t="n">
        <f aca="false">IF(B935=1,MIN($B$6,$B$900),0)</f>
        <v>0</v>
      </c>
      <c r="J935" s="7" t="n">
        <f aca="false">IF(C935=1,MIN($F$226,MAX(0,$B$900-I935)),0)</f>
        <v>300000000</v>
      </c>
      <c r="K935" s="7" t="n">
        <f aca="false">IF(D935=1,MIN($F$225,MAX(0,$B$900-SUM(I935:J935))),0)</f>
        <v>0</v>
      </c>
      <c r="L935" s="7" t="n">
        <f aca="false">IF(E935=1,MIN($F$224,MAX(0,$B$900-SUM(I935:K935))),0)</f>
        <v>0</v>
      </c>
      <c r="M935" s="7" t="n">
        <f aca="false">IF(F935=1,MIN($F$223,MAX(0,$B$900-SUM(I935:L935))),0)</f>
        <v>0</v>
      </c>
      <c r="N935" s="7" t="n">
        <f aca="false">IF(G935=1,MIN($F$222,MAX(0,$B$900-SUM(I935:M935))),0)</f>
        <v>0</v>
      </c>
      <c r="O935" s="7" t="n">
        <f aca="false">IF(H935=1,MIN($F$221,MAX(0,$B$900-SUM(I935:N935))),0)</f>
        <v>5000000</v>
      </c>
      <c r="P935" s="7" t="n">
        <f aca="false">MAX(0,$B$900-SUM(I935:O935))</f>
        <v>395000000</v>
      </c>
      <c r="Q935" s="7" t="n">
        <f aca="false">($B$203+$B$204)+$B$22+(1-B935)*$B$198+(1-C935)*$E$226+(1-D935)*$E$225+(1-E935)*$E$224+(1-F935)*$E$223+(1-G935)*$E$222+(1-H935)*$E$221</f>
        <v>22219629.2434013</v>
      </c>
      <c r="R935" s="7" t="n">
        <f aca="false">P935&gt;$B$12*Q935</f>
        <v>1</v>
      </c>
      <c r="S935" s="7" t="n">
        <f aca="false">IF(R935,(P935+$B$12*$B$13)/(Q935+$B$13),IF(Q935&gt;0,P935/Q935,0))</f>
        <v>16.0803382642201</v>
      </c>
      <c r="T935" s="7" t="n">
        <f aca="false">IF(R935,$B$13*(S935-$B$12),0)</f>
        <v>37700845.6605502</v>
      </c>
      <c r="U935" s="7" t="n">
        <f aca="false">($B$203+$B$204)*S935</f>
        <v>4524331.73472741</v>
      </c>
      <c r="V935" s="7" t="n">
        <f aca="false">$B$22*S935</f>
        <v>144723044.377981</v>
      </c>
      <c r="W935" s="7" t="n">
        <f aca="false">IF(B935=1,I935,S935*$B$198)</f>
        <v>12933330.9014754</v>
      </c>
      <c r="X935" s="7" t="n">
        <f aca="false">IF(C935=1,J935,S935*$E$226)</f>
        <v>300000000</v>
      </c>
      <c r="Y935" s="7" t="n">
        <f aca="false">IF(D935=1,K935,S935*$E$225)</f>
        <v>27882929.3773771</v>
      </c>
      <c r="Z935" s="7" t="n">
        <f aca="false">IF(E935=1,L935,S935*$E$224)</f>
        <v>38592811.8341282</v>
      </c>
      <c r="AA935" s="7" t="n">
        <f aca="false">IF(F935=1,M935,S935*$E$223)</f>
        <v>48241014.7926603</v>
      </c>
      <c r="AB935" s="7" t="n">
        <f aca="false">IF(G935=1,N935,S935*$E$222)</f>
        <v>80401691.3211005</v>
      </c>
      <c r="AC935" s="7" t="n">
        <f aca="false">IF(H935=1,O935,S935*$E$221)</f>
        <v>5000000</v>
      </c>
      <c r="AD935" s="7" t="n">
        <f aca="false">INDEX($W$902:$W$1029,MATCH($A935+(1-B935)*64,$A$902:$A$1029,0))</f>
        <v>30000000</v>
      </c>
      <c r="AE935" s="7" t="n">
        <f aca="false">INDEX($W$902:$W$1029,MATCH($A935-B935*64,$A$902:$A$1029,0))</f>
        <v>12933330.9014754</v>
      </c>
      <c r="AF935" s="7" t="n">
        <f aca="false">INDEX($X$902:$X$1029,MATCH($A935+(1-C935)*32,$A$902:$A$1029,0))</f>
        <v>300000000</v>
      </c>
      <c r="AG935" s="7" t="n">
        <f aca="false">INDEX($X$902:$X$1029,MATCH($A935-C935*32,$A$902:$A$1029,0))</f>
        <v>138678299.375667</v>
      </c>
      <c r="AH935" s="7" t="n">
        <f aca="false">INDEX($Y$902:$Y$1029,MATCH($A935+(1-D935)*16,$A$902:$A$1029,0))</f>
        <v>100000000</v>
      </c>
      <c r="AI935" s="7" t="n">
        <f aca="false">INDEX($Y$902:$Y$1029,MATCH($A935-D935*16,$A$902:$A$1029,0))</f>
        <v>27882929.3773771</v>
      </c>
      <c r="AJ935" s="7" t="n">
        <f aca="false">INDEX($Z$902:$Z$1029,MATCH($A935+(1-E935)*8,$A$902:$A$1029,0))</f>
        <v>60000000</v>
      </c>
      <c r="AK935" s="7" t="n">
        <f aca="false">INDEX($Z$902:$Z$1029,MATCH($A935-E935*8,$A$902:$A$1029,0))</f>
        <v>38592811.8341282</v>
      </c>
      <c r="AL935" s="7" t="n">
        <f aca="false">INDEX($AA$902:$AA$1029,MATCH($A935+(1-F935)*4,$A$902:$A$1029,0))</f>
        <v>30000000</v>
      </c>
      <c r="AM935" s="7" t="n">
        <f aca="false">INDEX($AA$902:$AA$1029,MATCH($A935-F935*4,$A$902:$A$1029,0))</f>
        <v>48241014.7926603</v>
      </c>
      <c r="AN935" s="7" t="n">
        <f aca="false">INDEX($AB$902:$AB$1029,MATCH($A935+(1-G935)*2,$A$902:$A$1029,0))</f>
        <v>15000000</v>
      </c>
      <c r="AO935" s="7" t="n">
        <f aca="false">INDEX($AB$902:$AB$1029,MATCH($A935-G935*2,$A$902:$A$1029,0))</f>
        <v>80401691.3211005</v>
      </c>
      <c r="AP935" s="7" t="n">
        <f aca="false">INDEX($AC$902:$AC$1029,MATCH($A935+(1-H935)*1,$A$902:$A$1029,0))</f>
        <v>5000000</v>
      </c>
      <c r="AQ935" s="7" t="n">
        <f aca="false">INDEX($AC$902:$AC$1029,MATCH($A935-H935*1,$A$902:$A$1029,0))</f>
        <v>67716187.9617606</v>
      </c>
      <c r="AR935" s="14" t="b">
        <f aca="false">AND(IF(B935=1,AD935&gt;=AE935,AE935&gt;AD935),IF(C935=1,AF935&gt;=AG935,AG935&gt;AF935),IF(D935=1,AH935&gt;=AI935,AI935&gt;AH935),IF(E935=1,AJ935&gt;=AK935,AK935&gt;AJ935),IF(F935=1,AL935&gt;=AM935,AM935&gt;AL935),IF(G935=1,AN935&gt;=AO935,AO935&gt;AN935),IF(H935=1,AP935&gt;=AQ935,AQ935&gt;AP935))</f>
        <v>0</v>
      </c>
      <c r="AS935" s="2"/>
      <c r="AT935" s="2"/>
      <c r="AU935" s="2"/>
      <c r="AV935" s="2"/>
      <c r="AW935" s="2"/>
      <c r="AX935" s="2"/>
    </row>
    <row r="936" customFormat="false" ht="15" hidden="false" customHeight="false" outlineLevel="0" collapsed="false">
      <c r="A936" s="6" t="n">
        <f aca="false">ROW()-902</f>
        <v>34</v>
      </c>
      <c r="B936" s="6" t="n">
        <f aca="false">MOD(INT($A936/64),2)</f>
        <v>0</v>
      </c>
      <c r="C936" s="6" t="n">
        <f aca="false">MOD(INT($A936/32),2)</f>
        <v>1</v>
      </c>
      <c r="D936" s="6" t="n">
        <f aca="false">MOD(INT($A936/16),2)</f>
        <v>0</v>
      </c>
      <c r="E936" s="6" t="n">
        <f aca="false">MOD(INT($A936/8),2)</f>
        <v>0</v>
      </c>
      <c r="F936" s="6" t="n">
        <f aca="false">MOD(INT($A936/4),2)</f>
        <v>0</v>
      </c>
      <c r="G936" s="6" t="n">
        <f aca="false">MOD(INT($A936/2),2)</f>
        <v>1</v>
      </c>
      <c r="H936" s="6" t="n">
        <f aca="false">MOD(INT($A936/1),2)</f>
        <v>0</v>
      </c>
      <c r="I936" s="7" t="n">
        <f aca="false">IF(B936=1,MIN($B$6,$B$900),0)</f>
        <v>0</v>
      </c>
      <c r="J936" s="7" t="n">
        <f aca="false">IF(C936=1,MIN($F$226,MAX(0,$B$900-I936)),0)</f>
        <v>300000000</v>
      </c>
      <c r="K936" s="7" t="n">
        <f aca="false">IF(D936=1,MIN($F$225,MAX(0,$B$900-SUM(I936:J936))),0)</f>
        <v>0</v>
      </c>
      <c r="L936" s="7" t="n">
        <f aca="false">IF(E936=1,MIN($F$224,MAX(0,$B$900-SUM(I936:K936))),0)</f>
        <v>0</v>
      </c>
      <c r="M936" s="7" t="n">
        <f aca="false">IF(F936=1,MIN($F$223,MAX(0,$B$900-SUM(I936:L936))),0)</f>
        <v>0</v>
      </c>
      <c r="N936" s="7" t="n">
        <f aca="false">IF(G936=1,MIN($F$222,MAX(0,$B$900-SUM(I936:M936))),0)</f>
        <v>15000000</v>
      </c>
      <c r="O936" s="7" t="n">
        <f aca="false">IF(H936=1,MIN($F$221,MAX(0,$B$900-SUM(I936:N936))),0)</f>
        <v>0</v>
      </c>
      <c r="P936" s="7" t="n">
        <f aca="false">MAX(0,$B$900-SUM(I936:O936))</f>
        <v>385000000</v>
      </c>
      <c r="Q936" s="7" t="n">
        <f aca="false">($B$203+$B$204)+$B$22+(1-B936)*$B$198+(1-C936)*$E$226+(1-D936)*$E$225+(1-E936)*$E$224+(1-F936)*$E$223+(1-G936)*$E$222+(1-H936)*$E$221</f>
        <v>22219629.2434013</v>
      </c>
      <c r="R936" s="7" t="n">
        <f aca="false">P936&gt;$B$12*Q936</f>
        <v>1</v>
      </c>
      <c r="S936" s="7" t="n">
        <f aca="false">IF(R936,(P936+$B$12*$B$13)/(Q936+$B$13),IF(Q936&gt;0,P936/Q936,0))</f>
        <v>15.6758014525416</v>
      </c>
      <c r="T936" s="7" t="n">
        <f aca="false">IF(R936,$B$13*(S936-$B$12),0)</f>
        <v>36689503.631354</v>
      </c>
      <c r="U936" s="7" t="n">
        <f aca="false">($B$203+$B$204)*S936</f>
        <v>4410512.06844496</v>
      </c>
      <c r="V936" s="7" t="n">
        <f aca="false">$B$22*S936</f>
        <v>141082213.072874</v>
      </c>
      <c r="W936" s="7" t="n">
        <f aca="false">IF(B936=1,I936,S936*$B$198)</f>
        <v>12607964.0863439</v>
      </c>
      <c r="X936" s="7" t="n">
        <f aca="false">IF(C936=1,J936,S936*$E$226)</f>
        <v>300000000</v>
      </c>
      <c r="Y936" s="7" t="n">
        <f aca="false">IF(D936=1,K936,S936*$E$225)</f>
        <v>27181472.03455</v>
      </c>
      <c r="Z936" s="7" t="n">
        <f aca="false">IF(E936=1,L936,S936*$E$224)</f>
        <v>37621923.4860998</v>
      </c>
      <c r="AA936" s="7" t="n">
        <f aca="false">IF(F936=1,M936,S936*$E$223)</f>
        <v>47027404.3576248</v>
      </c>
      <c r="AB936" s="7" t="n">
        <f aca="false">IF(G936=1,N936,S936*$E$222)</f>
        <v>15000000</v>
      </c>
      <c r="AC936" s="7" t="n">
        <f aca="false">IF(H936=1,O936,S936*$E$221)</f>
        <v>78379007.262708</v>
      </c>
      <c r="AD936" s="7" t="n">
        <f aca="false">INDEX($W$902:$W$1029,MATCH($A936+(1-B936)*64,$A$902:$A$1029,0))</f>
        <v>30000000</v>
      </c>
      <c r="AE936" s="7" t="n">
        <f aca="false">INDEX($W$902:$W$1029,MATCH($A936-B936*64,$A$902:$A$1029,0))</f>
        <v>12607964.0863439</v>
      </c>
      <c r="AF936" s="7" t="n">
        <f aca="false">INDEX($X$902:$X$1029,MATCH($A936+(1-C936)*32,$A$902:$A$1029,0))</f>
        <v>300000000</v>
      </c>
      <c r="AG936" s="7" t="n">
        <f aca="false">INDEX($X$902:$X$1029,MATCH($A936-C936*32,$A$902:$A$1029,0))</f>
        <v>136690080.029779</v>
      </c>
      <c r="AH936" s="7" t="n">
        <f aca="false">INDEX($Y$902:$Y$1029,MATCH($A936+(1-D936)*16,$A$902:$A$1029,0))</f>
        <v>100000000</v>
      </c>
      <c r="AI936" s="7" t="n">
        <f aca="false">INDEX($Y$902:$Y$1029,MATCH($A936-D936*16,$A$902:$A$1029,0))</f>
        <v>27181472.03455</v>
      </c>
      <c r="AJ936" s="7" t="n">
        <f aca="false">INDEX($Z$902:$Z$1029,MATCH($A936+(1-E936)*8,$A$902:$A$1029,0))</f>
        <v>60000000</v>
      </c>
      <c r="AK936" s="7" t="n">
        <f aca="false">INDEX($Z$902:$Z$1029,MATCH($A936-E936*8,$A$902:$A$1029,0))</f>
        <v>37621923.4860998</v>
      </c>
      <c r="AL936" s="7" t="n">
        <f aca="false">INDEX($AA$902:$AA$1029,MATCH($A936+(1-F936)*4,$A$902:$A$1029,0))</f>
        <v>30000000</v>
      </c>
      <c r="AM936" s="7" t="n">
        <f aca="false">INDEX($AA$902:$AA$1029,MATCH($A936-F936*4,$A$902:$A$1029,0))</f>
        <v>47027404.3576248</v>
      </c>
      <c r="AN936" s="7" t="n">
        <f aca="false">INDEX($AB$902:$AB$1029,MATCH($A936+(1-G936)*2,$A$902:$A$1029,0))</f>
        <v>15000000</v>
      </c>
      <c r="AO936" s="7" t="n">
        <f aca="false">INDEX($AB$902:$AB$1029,MATCH($A936-G936*2,$A$902:$A$1029,0))</f>
        <v>67716187.9617606</v>
      </c>
      <c r="AP936" s="7" t="n">
        <f aca="false">INDEX($AC$902:$AC$1029,MATCH($A936+(1-H936)*1,$A$902:$A$1029,0))</f>
        <v>5000000</v>
      </c>
      <c r="AQ936" s="7" t="n">
        <f aca="false">INDEX($AC$902:$AC$1029,MATCH($A936-H936*1,$A$902:$A$1029,0))</f>
        <v>78379007.262708</v>
      </c>
      <c r="AR936" s="14" t="b">
        <f aca="false">AND(IF(B936=1,AD936&gt;=AE936,AE936&gt;AD936),IF(C936=1,AF936&gt;=AG936,AG936&gt;AF936),IF(D936=1,AH936&gt;=AI936,AI936&gt;AH936),IF(E936=1,AJ936&gt;=AK936,AK936&gt;AJ936),IF(F936=1,AL936&gt;=AM936,AM936&gt;AL936),IF(G936=1,AN936&gt;=AO936,AO936&gt;AN936),IF(H936=1,AP936&gt;=AQ936,AQ936&gt;AP936))</f>
        <v>0</v>
      </c>
      <c r="AS936" s="2"/>
      <c r="AT936" s="2"/>
      <c r="AU936" s="2"/>
      <c r="AV936" s="2"/>
      <c r="AW936" s="2"/>
      <c r="AX936" s="2"/>
    </row>
    <row r="937" customFormat="false" ht="15" hidden="false" customHeight="false" outlineLevel="0" collapsed="false">
      <c r="A937" s="6" t="n">
        <f aca="false">ROW()-902</f>
        <v>35</v>
      </c>
      <c r="B937" s="6" t="n">
        <f aca="false">MOD(INT($A937/64),2)</f>
        <v>0</v>
      </c>
      <c r="C937" s="6" t="n">
        <f aca="false">MOD(INT($A937/32),2)</f>
        <v>1</v>
      </c>
      <c r="D937" s="6" t="n">
        <f aca="false">MOD(INT($A937/16),2)</f>
        <v>0</v>
      </c>
      <c r="E937" s="6" t="n">
        <f aca="false">MOD(INT($A937/8),2)</f>
        <v>0</v>
      </c>
      <c r="F937" s="6" t="n">
        <f aca="false">MOD(INT($A937/4),2)</f>
        <v>0</v>
      </c>
      <c r="G937" s="6" t="n">
        <f aca="false">MOD(INT($A937/2),2)</f>
        <v>1</v>
      </c>
      <c r="H937" s="6" t="n">
        <f aca="false">MOD(INT($A937/1),2)</f>
        <v>1</v>
      </c>
      <c r="I937" s="7" t="n">
        <f aca="false">IF(B937=1,MIN($B$6,$B$900),0)</f>
        <v>0</v>
      </c>
      <c r="J937" s="7" t="n">
        <f aca="false">IF(C937=1,MIN($F$226,MAX(0,$B$900-I937)),0)</f>
        <v>300000000</v>
      </c>
      <c r="K937" s="7" t="n">
        <f aca="false">IF(D937=1,MIN($F$225,MAX(0,$B$900-SUM(I937:J937))),0)</f>
        <v>0</v>
      </c>
      <c r="L937" s="7" t="n">
        <f aca="false">IF(E937=1,MIN($F$224,MAX(0,$B$900-SUM(I937:K937))),0)</f>
        <v>0</v>
      </c>
      <c r="M937" s="7" t="n">
        <f aca="false">IF(F937=1,MIN($F$223,MAX(0,$B$900-SUM(I937:L937))),0)</f>
        <v>0</v>
      </c>
      <c r="N937" s="7" t="n">
        <f aca="false">IF(G937=1,MIN($F$222,MAX(0,$B$900-SUM(I937:M937))),0)</f>
        <v>15000000</v>
      </c>
      <c r="O937" s="7" t="n">
        <f aca="false">IF(H937=1,MIN($F$221,MAX(0,$B$900-SUM(I937:N937))),0)</f>
        <v>5000000</v>
      </c>
      <c r="P937" s="7" t="n">
        <f aca="false">MAX(0,$B$900-SUM(I937:O937))</f>
        <v>380000000</v>
      </c>
      <c r="Q937" s="7" t="n">
        <f aca="false">($B$203+$B$204)+$B$22+(1-B937)*$B$198+(1-C937)*$E$226+(1-D937)*$E$225+(1-E937)*$E$224+(1-F937)*$E$223+(1-G937)*$E$222+(1-H937)*$E$221</f>
        <v>17219629.2434013</v>
      </c>
      <c r="R937" s="7" t="n">
        <f aca="false">P937&gt;$B$12*Q937</f>
        <v>1</v>
      </c>
      <c r="S937" s="7" t="n">
        <f aca="false">IF(R937,(P937+$B$12*$B$13)/(Q937+$B$13),IF(Q937&gt;0,P937/Q937,0))</f>
        <v>19.3969164064276</v>
      </c>
      <c r="T937" s="7" t="n">
        <f aca="false">IF(R937,$B$13*(S937-$B$12),0)</f>
        <v>45992291.016069</v>
      </c>
      <c r="U937" s="7" t="n">
        <f aca="false">($B$203+$B$204)*S937</f>
        <v>5457477.51144783</v>
      </c>
      <c r="V937" s="7" t="n">
        <f aca="false">$B$22*S937</f>
        <v>174572247.657848</v>
      </c>
      <c r="W937" s="7" t="n">
        <f aca="false">IF(B937=1,I937,S937*$B$198)</f>
        <v>15600837.1360434</v>
      </c>
      <c r="X937" s="7" t="n">
        <f aca="false">IF(C937=1,J937,S937*$E$226)</f>
        <v>300000000</v>
      </c>
      <c r="Y937" s="7" t="n">
        <f aca="false">IF(D937=1,K937,S937*$E$225)</f>
        <v>33633798.0838825</v>
      </c>
      <c r="Z937" s="7" t="n">
        <f aca="false">IF(E937=1,L937,S937*$E$224)</f>
        <v>46552599.3754262</v>
      </c>
      <c r="AA937" s="7" t="n">
        <f aca="false">IF(F937=1,M937,S937*$E$223)</f>
        <v>58190749.2192828</v>
      </c>
      <c r="AB937" s="7" t="n">
        <f aca="false">IF(G937=1,N937,S937*$E$222)</f>
        <v>15000000</v>
      </c>
      <c r="AC937" s="7" t="n">
        <f aca="false">IF(H937=1,O937,S937*$E$221)</f>
        <v>5000000</v>
      </c>
      <c r="AD937" s="7" t="n">
        <f aca="false">INDEX($W$902:$W$1029,MATCH($A937+(1-B937)*64,$A$902:$A$1029,0))</f>
        <v>30000000</v>
      </c>
      <c r="AE937" s="7" t="n">
        <f aca="false">INDEX($W$902:$W$1029,MATCH($A937-B937*64,$A$902:$A$1029,0))</f>
        <v>15600837.1360434</v>
      </c>
      <c r="AF937" s="7" t="n">
        <f aca="false">INDEX($X$902:$X$1029,MATCH($A937+(1-C937)*32,$A$902:$A$1029,0))</f>
        <v>300000000</v>
      </c>
      <c r="AG937" s="7" t="n">
        <f aca="false">INDEX($X$902:$X$1029,MATCH($A937-C937*32,$A$902:$A$1029,0))</f>
        <v>161938609.470337</v>
      </c>
      <c r="AH937" s="7" t="n">
        <f aca="false">INDEX($Y$902:$Y$1029,MATCH($A937+(1-D937)*16,$A$902:$A$1029,0))</f>
        <v>100000000</v>
      </c>
      <c r="AI937" s="7" t="n">
        <f aca="false">INDEX($Y$902:$Y$1029,MATCH($A937-D937*16,$A$902:$A$1029,0))</f>
        <v>33633798.0838825</v>
      </c>
      <c r="AJ937" s="7" t="n">
        <f aca="false">INDEX($Z$902:$Z$1029,MATCH($A937+(1-E937)*8,$A$902:$A$1029,0))</f>
        <v>60000000</v>
      </c>
      <c r="AK937" s="7" t="n">
        <f aca="false">INDEX($Z$902:$Z$1029,MATCH($A937-E937*8,$A$902:$A$1029,0))</f>
        <v>46552599.3754262</v>
      </c>
      <c r="AL937" s="7" t="n">
        <f aca="false">INDEX($AA$902:$AA$1029,MATCH($A937+(1-F937)*4,$A$902:$A$1029,0))</f>
        <v>30000000</v>
      </c>
      <c r="AM937" s="7" t="n">
        <f aca="false">INDEX($AA$902:$AA$1029,MATCH($A937-F937*4,$A$902:$A$1029,0))</f>
        <v>58190749.2192828</v>
      </c>
      <c r="AN937" s="7" t="n">
        <f aca="false">INDEX($AB$902:$AB$1029,MATCH($A937+(1-G937)*2,$A$902:$A$1029,0))</f>
        <v>15000000</v>
      </c>
      <c r="AO937" s="7" t="n">
        <f aca="false">INDEX($AB$902:$AB$1029,MATCH($A937-G937*2,$A$902:$A$1029,0))</f>
        <v>80401691.3211005</v>
      </c>
      <c r="AP937" s="7" t="n">
        <f aca="false">INDEX($AC$902:$AC$1029,MATCH($A937+(1-H937)*1,$A$902:$A$1029,0))</f>
        <v>5000000</v>
      </c>
      <c r="AQ937" s="7" t="n">
        <f aca="false">INDEX($AC$902:$AC$1029,MATCH($A937-H937*1,$A$902:$A$1029,0))</f>
        <v>78379007.262708</v>
      </c>
      <c r="AR937" s="14" t="b">
        <f aca="false">AND(IF(B937=1,AD937&gt;=AE937,AE937&gt;AD937),IF(C937=1,AF937&gt;=AG937,AG937&gt;AF937),IF(D937=1,AH937&gt;=AI937,AI937&gt;AH937),IF(E937=1,AJ937&gt;=AK937,AK937&gt;AJ937),IF(F937=1,AL937&gt;=AM937,AM937&gt;AL937),IF(G937=1,AN937&gt;=AO937,AO937&gt;AN937),IF(H937=1,AP937&gt;=AQ937,AQ937&gt;AP937))</f>
        <v>0</v>
      </c>
      <c r="AS937" s="2"/>
      <c r="AT937" s="2"/>
      <c r="AU937" s="2"/>
      <c r="AV937" s="2"/>
      <c r="AW937" s="2"/>
      <c r="AX937" s="2"/>
    </row>
    <row r="938" customFormat="false" ht="15" hidden="false" customHeight="false" outlineLevel="0" collapsed="false">
      <c r="A938" s="6" t="n">
        <f aca="false">ROW()-902</f>
        <v>36</v>
      </c>
      <c r="B938" s="6" t="n">
        <f aca="false">MOD(INT($A938/64),2)</f>
        <v>0</v>
      </c>
      <c r="C938" s="6" t="n">
        <f aca="false">MOD(INT($A938/32),2)</f>
        <v>1</v>
      </c>
      <c r="D938" s="6" t="n">
        <f aca="false">MOD(INT($A938/16),2)</f>
        <v>0</v>
      </c>
      <c r="E938" s="6" t="n">
        <f aca="false">MOD(INT($A938/8),2)</f>
        <v>0</v>
      </c>
      <c r="F938" s="6" t="n">
        <f aca="false">MOD(INT($A938/4),2)</f>
        <v>1</v>
      </c>
      <c r="G938" s="6" t="n">
        <f aca="false">MOD(INT($A938/2),2)</f>
        <v>0</v>
      </c>
      <c r="H938" s="6" t="n">
        <f aca="false">MOD(INT($A938/1),2)</f>
        <v>0</v>
      </c>
      <c r="I938" s="7" t="n">
        <f aca="false">IF(B938=1,MIN($B$6,$B$900),0)</f>
        <v>0</v>
      </c>
      <c r="J938" s="7" t="n">
        <f aca="false">IF(C938=1,MIN($F$226,MAX(0,$B$900-I938)),0)</f>
        <v>300000000</v>
      </c>
      <c r="K938" s="7" t="n">
        <f aca="false">IF(D938=1,MIN($F$225,MAX(0,$B$900-SUM(I938:J938))),0)</f>
        <v>0</v>
      </c>
      <c r="L938" s="7" t="n">
        <f aca="false">IF(E938=1,MIN($F$224,MAX(0,$B$900-SUM(I938:K938))),0)</f>
        <v>0</v>
      </c>
      <c r="M938" s="7" t="n">
        <f aca="false">IF(F938=1,MIN($F$223,MAX(0,$B$900-SUM(I938:L938))),0)</f>
        <v>30000000</v>
      </c>
      <c r="N938" s="7" t="n">
        <f aca="false">IF(G938=1,MIN($F$222,MAX(0,$B$900-SUM(I938:M938))),0)</f>
        <v>0</v>
      </c>
      <c r="O938" s="7" t="n">
        <f aca="false">IF(H938=1,MIN($F$221,MAX(0,$B$900-SUM(I938:N938))),0)</f>
        <v>0</v>
      </c>
      <c r="P938" s="7" t="n">
        <f aca="false">MAX(0,$B$900-SUM(I938:O938))</f>
        <v>370000000</v>
      </c>
      <c r="Q938" s="7" t="n">
        <f aca="false">($B$203+$B$204)+$B$22+(1-B938)*$B$198+(1-C938)*$E$226+(1-D938)*$E$225+(1-E938)*$E$224+(1-F938)*$E$223+(1-G938)*$E$222+(1-H938)*$E$221</f>
        <v>24219629.2434013</v>
      </c>
      <c r="R938" s="7" t="n">
        <f aca="false">P938&gt;$B$12*Q938</f>
        <v>1</v>
      </c>
      <c r="S938" s="7" t="n">
        <f aca="false">IF(R938,(P938+$B$12*$B$13)/(Q938+$B$13),IF(Q938&gt;0,P938/Q938,0))</f>
        <v>13.9410617043645</v>
      </c>
      <c r="T938" s="7" t="n">
        <f aca="false">IF(R938,$B$13*(S938-$B$12),0)</f>
        <v>32352654.2609113</v>
      </c>
      <c r="U938" s="7" t="n">
        <f aca="false">($B$203+$B$204)*S938</f>
        <v>3922429.17085852</v>
      </c>
      <c r="V938" s="7" t="n">
        <f aca="false">$B$22*S938</f>
        <v>125469555.339281</v>
      </c>
      <c r="W938" s="7" t="n">
        <f aca="false">IF(B938=1,I938,S938*$B$198)</f>
        <v>11212722.0943867</v>
      </c>
      <c r="X938" s="7" t="n">
        <f aca="false">IF(C938=1,J938,S938*$E$226)</f>
        <v>300000000</v>
      </c>
      <c r="Y938" s="7" t="n">
        <f aca="false">IF(D938=1,K938,S938*$E$225)</f>
        <v>24173474.0004429</v>
      </c>
      <c r="Z938" s="7" t="n">
        <f aca="false">IF(E938=1,L938,S938*$E$224)</f>
        <v>33458548.0904748</v>
      </c>
      <c r="AA938" s="7" t="n">
        <f aca="false">IF(F938=1,M938,S938*$E$223)</f>
        <v>30000000</v>
      </c>
      <c r="AB938" s="7" t="n">
        <f aca="false">IF(G938=1,N938,S938*$E$222)</f>
        <v>69705308.5218226</v>
      </c>
      <c r="AC938" s="7" t="n">
        <f aca="false">IF(H938=1,O938,S938*$E$221)</f>
        <v>69705308.5218226</v>
      </c>
      <c r="AD938" s="7" t="n">
        <f aca="false">INDEX($W$902:$W$1029,MATCH($A938+(1-B938)*64,$A$902:$A$1029,0))</f>
        <v>30000000</v>
      </c>
      <c r="AE938" s="7" t="n">
        <f aca="false">INDEX($W$902:$W$1029,MATCH($A938-B938*64,$A$902:$A$1029,0))</f>
        <v>11212722.0943867</v>
      </c>
      <c r="AF938" s="7" t="n">
        <f aca="false">INDEX($X$902:$X$1029,MATCH($A938+(1-C938)*32,$A$902:$A$1029,0))</f>
        <v>300000000</v>
      </c>
      <c r="AG938" s="7" t="n">
        <f aca="false">INDEX($X$902:$X$1029,MATCH($A938-C938*32,$A$902:$A$1029,0))</f>
        <v>125568264.892219</v>
      </c>
      <c r="AH938" s="7" t="n">
        <f aca="false">INDEX($Y$902:$Y$1029,MATCH($A938+(1-D938)*16,$A$902:$A$1029,0))</f>
        <v>100000000</v>
      </c>
      <c r="AI938" s="7" t="n">
        <f aca="false">INDEX($Y$902:$Y$1029,MATCH($A938-D938*16,$A$902:$A$1029,0))</f>
        <v>24173474.0004429</v>
      </c>
      <c r="AJ938" s="7" t="n">
        <f aca="false">INDEX($Z$902:$Z$1029,MATCH($A938+(1-E938)*8,$A$902:$A$1029,0))</f>
        <v>60000000</v>
      </c>
      <c r="AK938" s="7" t="n">
        <f aca="false">INDEX($Z$902:$Z$1029,MATCH($A938-E938*8,$A$902:$A$1029,0))</f>
        <v>33458548.0904748</v>
      </c>
      <c r="AL938" s="7" t="n">
        <f aca="false">INDEX($AA$902:$AA$1029,MATCH($A938+(1-F938)*4,$A$902:$A$1029,0))</f>
        <v>30000000</v>
      </c>
      <c r="AM938" s="7" t="n">
        <f aca="false">INDEX($AA$902:$AA$1029,MATCH($A938-F938*4,$A$902:$A$1029,0))</f>
        <v>40629712.7770564</v>
      </c>
      <c r="AN938" s="7" t="n">
        <f aca="false">INDEX($AB$902:$AB$1029,MATCH($A938+(1-G938)*2,$A$902:$A$1029,0))</f>
        <v>15000000</v>
      </c>
      <c r="AO938" s="7" t="n">
        <f aca="false">INDEX($AB$902:$AB$1029,MATCH($A938-G938*2,$A$902:$A$1029,0))</f>
        <v>69705308.5218226</v>
      </c>
      <c r="AP938" s="7" t="n">
        <f aca="false">INDEX($AC$902:$AC$1029,MATCH($A938+(1-H938)*1,$A$902:$A$1029,0))</f>
        <v>5000000</v>
      </c>
      <c r="AQ938" s="7" t="n">
        <f aca="false">INDEX($AC$902:$AC$1029,MATCH($A938-H938*1,$A$902:$A$1029,0))</f>
        <v>69705308.5218226</v>
      </c>
      <c r="AR938" s="14" t="b">
        <f aca="false">AND(IF(B938=1,AD938&gt;=AE938,AE938&gt;AD938),IF(C938=1,AF938&gt;=AG938,AG938&gt;AF938),IF(D938=1,AH938&gt;=AI938,AI938&gt;AH938),IF(E938=1,AJ938&gt;=AK938,AK938&gt;AJ938),IF(F938=1,AL938&gt;=AM938,AM938&gt;AL938),IF(G938=1,AN938&gt;=AO938,AO938&gt;AN938),IF(H938=1,AP938&gt;=AQ938,AQ938&gt;AP938))</f>
        <v>0</v>
      </c>
      <c r="AS938" s="2"/>
      <c r="AT938" s="2"/>
      <c r="AU938" s="2"/>
      <c r="AV938" s="2"/>
      <c r="AW938" s="2"/>
      <c r="AX938" s="2"/>
    </row>
    <row r="939" customFormat="false" ht="15" hidden="false" customHeight="false" outlineLevel="0" collapsed="false">
      <c r="A939" s="6" t="n">
        <f aca="false">ROW()-902</f>
        <v>37</v>
      </c>
      <c r="B939" s="6" t="n">
        <f aca="false">MOD(INT($A939/64),2)</f>
        <v>0</v>
      </c>
      <c r="C939" s="6" t="n">
        <f aca="false">MOD(INT($A939/32),2)</f>
        <v>1</v>
      </c>
      <c r="D939" s="6" t="n">
        <f aca="false">MOD(INT($A939/16),2)</f>
        <v>0</v>
      </c>
      <c r="E939" s="6" t="n">
        <f aca="false">MOD(INT($A939/8),2)</f>
        <v>0</v>
      </c>
      <c r="F939" s="6" t="n">
        <f aca="false">MOD(INT($A939/4),2)</f>
        <v>1</v>
      </c>
      <c r="G939" s="6" t="n">
        <f aca="false">MOD(INT($A939/2),2)</f>
        <v>0</v>
      </c>
      <c r="H939" s="6" t="n">
        <f aca="false">MOD(INT($A939/1),2)</f>
        <v>1</v>
      </c>
      <c r="I939" s="7" t="n">
        <f aca="false">IF(B939=1,MIN($B$6,$B$900),0)</f>
        <v>0</v>
      </c>
      <c r="J939" s="7" t="n">
        <f aca="false">IF(C939=1,MIN($F$226,MAX(0,$B$900-I939)),0)</f>
        <v>300000000</v>
      </c>
      <c r="K939" s="7" t="n">
        <f aca="false">IF(D939=1,MIN($F$225,MAX(0,$B$900-SUM(I939:J939))),0)</f>
        <v>0</v>
      </c>
      <c r="L939" s="7" t="n">
        <f aca="false">IF(E939=1,MIN($F$224,MAX(0,$B$900-SUM(I939:K939))),0)</f>
        <v>0</v>
      </c>
      <c r="M939" s="7" t="n">
        <f aca="false">IF(F939=1,MIN($F$223,MAX(0,$B$900-SUM(I939:L939))),0)</f>
        <v>30000000</v>
      </c>
      <c r="N939" s="7" t="n">
        <f aca="false">IF(G939=1,MIN($F$222,MAX(0,$B$900-SUM(I939:M939))),0)</f>
        <v>0</v>
      </c>
      <c r="O939" s="7" t="n">
        <f aca="false">IF(H939=1,MIN($F$221,MAX(0,$B$900-SUM(I939:N939))),0)</f>
        <v>5000000</v>
      </c>
      <c r="P939" s="7" t="n">
        <f aca="false">MAX(0,$B$900-SUM(I939:O939))</f>
        <v>365000000</v>
      </c>
      <c r="Q939" s="7" t="n">
        <f aca="false">($B$203+$B$204)+$B$22+(1-B939)*$B$198+(1-C939)*$E$226+(1-D939)*$E$225+(1-E939)*$E$224+(1-F939)*$E$223+(1-G939)*$E$222+(1-H939)*$E$221</f>
        <v>19219629.2434013</v>
      </c>
      <c r="R939" s="7" t="n">
        <f aca="false">P939&gt;$B$12*Q939</f>
        <v>1</v>
      </c>
      <c r="S939" s="7" t="n">
        <f aca="false">IF(R939,(P939+$B$12*$B$13)/(Q939+$B$13),IF(Q939&gt;0,P939/Q939,0))</f>
        <v>16.9201783272452</v>
      </c>
      <c r="T939" s="7" t="n">
        <f aca="false">IF(R939,$B$13*(S939-$B$12),0)</f>
        <v>39800445.818113</v>
      </c>
      <c r="U939" s="7" t="n">
        <f aca="false">($B$203+$B$204)*S939</f>
        <v>4760627.45107404</v>
      </c>
      <c r="V939" s="7" t="n">
        <f aca="false">$B$22*S939</f>
        <v>152281604.945207</v>
      </c>
      <c r="W939" s="7" t="n">
        <f aca="false">IF(B939=1,I939,S939*$B$198)</f>
        <v>13608809.8162186</v>
      </c>
      <c r="X939" s="7" t="n">
        <f aca="false">IF(C939=1,J939,S939*$E$226)</f>
        <v>300000000</v>
      </c>
      <c r="Y939" s="7" t="n">
        <f aca="false">IF(D939=1,K939,S939*$E$225)</f>
        <v>29339192.3477728</v>
      </c>
      <c r="Z939" s="7" t="n">
        <f aca="false">IF(E939=1,L939,S939*$E$224)</f>
        <v>40608427.9853885</v>
      </c>
      <c r="AA939" s="7" t="n">
        <f aca="false">IF(F939=1,M939,S939*$E$223)</f>
        <v>30000000</v>
      </c>
      <c r="AB939" s="7" t="n">
        <f aca="false">IF(G939=1,N939,S939*$E$222)</f>
        <v>84600891.6362261</v>
      </c>
      <c r="AC939" s="7" t="n">
        <f aca="false">IF(H939=1,O939,S939*$E$221)</f>
        <v>5000000</v>
      </c>
      <c r="AD939" s="7" t="n">
        <f aca="false">INDEX($W$902:$W$1029,MATCH($A939+(1-B939)*64,$A$902:$A$1029,0))</f>
        <v>30000000</v>
      </c>
      <c r="AE939" s="7" t="n">
        <f aca="false">INDEX($W$902:$W$1029,MATCH($A939-B939*64,$A$902:$A$1029,0))</f>
        <v>13608809.8162186</v>
      </c>
      <c r="AF939" s="7" t="n">
        <f aca="false">INDEX($X$902:$X$1029,MATCH($A939+(1-C939)*32,$A$902:$A$1029,0))</f>
        <v>300000000</v>
      </c>
      <c r="AG939" s="7" t="n">
        <f aca="false">INDEX($X$902:$X$1029,MATCH($A939-C939*32,$A$902:$A$1029,0))</f>
        <v>147007440.257052</v>
      </c>
      <c r="AH939" s="7" t="n">
        <f aca="false">INDEX($Y$902:$Y$1029,MATCH($A939+(1-D939)*16,$A$902:$A$1029,0))</f>
        <v>100000000</v>
      </c>
      <c r="AI939" s="7" t="n">
        <f aca="false">INDEX($Y$902:$Y$1029,MATCH($A939-D939*16,$A$902:$A$1029,0))</f>
        <v>29339192.3477728</v>
      </c>
      <c r="AJ939" s="7" t="n">
        <f aca="false">INDEX($Z$902:$Z$1029,MATCH($A939+(1-E939)*8,$A$902:$A$1029,0))</f>
        <v>60000000</v>
      </c>
      <c r="AK939" s="7" t="n">
        <f aca="false">INDEX($Z$902:$Z$1029,MATCH($A939-E939*8,$A$902:$A$1029,0))</f>
        <v>40608427.9853885</v>
      </c>
      <c r="AL939" s="7" t="n">
        <f aca="false">INDEX($AA$902:$AA$1029,MATCH($A939+(1-F939)*4,$A$902:$A$1029,0))</f>
        <v>30000000</v>
      </c>
      <c r="AM939" s="7" t="n">
        <f aca="false">INDEX($AA$902:$AA$1029,MATCH($A939-F939*4,$A$902:$A$1029,0))</f>
        <v>48241014.7926603</v>
      </c>
      <c r="AN939" s="7" t="n">
        <f aca="false">INDEX($AB$902:$AB$1029,MATCH($A939+(1-G939)*2,$A$902:$A$1029,0))</f>
        <v>15000000</v>
      </c>
      <c r="AO939" s="7" t="n">
        <f aca="false">INDEX($AB$902:$AB$1029,MATCH($A939-G939*2,$A$902:$A$1029,0))</f>
        <v>84600891.6362261</v>
      </c>
      <c r="AP939" s="7" t="n">
        <f aca="false">INDEX($AC$902:$AC$1029,MATCH($A939+(1-H939)*1,$A$902:$A$1029,0))</f>
        <v>5000000</v>
      </c>
      <c r="AQ939" s="7" t="n">
        <f aca="false">INDEX($AC$902:$AC$1029,MATCH($A939-H939*1,$A$902:$A$1029,0))</f>
        <v>69705308.5218226</v>
      </c>
      <c r="AR939" s="14" t="b">
        <f aca="false">AND(IF(B939=1,AD939&gt;=AE939,AE939&gt;AD939),IF(C939=1,AF939&gt;=AG939,AG939&gt;AF939),IF(D939=1,AH939&gt;=AI939,AI939&gt;AH939),IF(E939=1,AJ939&gt;=AK939,AK939&gt;AJ939),IF(F939=1,AL939&gt;=AM939,AM939&gt;AL939),IF(G939=1,AN939&gt;=AO939,AO939&gt;AN939),IF(H939=1,AP939&gt;=AQ939,AQ939&gt;AP939))</f>
        <v>0</v>
      </c>
      <c r="AS939" s="2"/>
      <c r="AT939" s="2"/>
      <c r="AU939" s="2"/>
      <c r="AV939" s="2"/>
      <c r="AW939" s="2"/>
      <c r="AX939" s="2"/>
    </row>
    <row r="940" customFormat="false" ht="15" hidden="false" customHeight="false" outlineLevel="0" collapsed="false">
      <c r="A940" s="6" t="n">
        <f aca="false">ROW()-902</f>
        <v>38</v>
      </c>
      <c r="B940" s="6" t="n">
        <f aca="false">MOD(INT($A940/64),2)</f>
        <v>0</v>
      </c>
      <c r="C940" s="6" t="n">
        <f aca="false">MOD(INT($A940/32),2)</f>
        <v>1</v>
      </c>
      <c r="D940" s="6" t="n">
        <f aca="false">MOD(INT($A940/16),2)</f>
        <v>0</v>
      </c>
      <c r="E940" s="6" t="n">
        <f aca="false">MOD(INT($A940/8),2)</f>
        <v>0</v>
      </c>
      <c r="F940" s="6" t="n">
        <f aca="false">MOD(INT($A940/4),2)</f>
        <v>1</v>
      </c>
      <c r="G940" s="6" t="n">
        <f aca="false">MOD(INT($A940/2),2)</f>
        <v>1</v>
      </c>
      <c r="H940" s="6" t="n">
        <f aca="false">MOD(INT($A940/1),2)</f>
        <v>0</v>
      </c>
      <c r="I940" s="7" t="n">
        <f aca="false">IF(B940=1,MIN($B$6,$B$900),0)</f>
        <v>0</v>
      </c>
      <c r="J940" s="7" t="n">
        <f aca="false">IF(C940=1,MIN($F$226,MAX(0,$B$900-I940)),0)</f>
        <v>300000000</v>
      </c>
      <c r="K940" s="7" t="n">
        <f aca="false">IF(D940=1,MIN($F$225,MAX(0,$B$900-SUM(I940:J940))),0)</f>
        <v>0</v>
      </c>
      <c r="L940" s="7" t="n">
        <f aca="false">IF(E940=1,MIN($F$224,MAX(0,$B$900-SUM(I940:K940))),0)</f>
        <v>0</v>
      </c>
      <c r="M940" s="7" t="n">
        <f aca="false">IF(F940=1,MIN($F$223,MAX(0,$B$900-SUM(I940:L940))),0)</f>
        <v>30000000</v>
      </c>
      <c r="N940" s="7" t="n">
        <f aca="false">IF(G940=1,MIN($F$222,MAX(0,$B$900-SUM(I940:M940))),0)</f>
        <v>15000000</v>
      </c>
      <c r="O940" s="7" t="n">
        <f aca="false">IF(H940=1,MIN($F$221,MAX(0,$B$900-SUM(I940:N940))),0)</f>
        <v>0</v>
      </c>
      <c r="P940" s="7" t="n">
        <f aca="false">MAX(0,$B$900-SUM(I940:O940))</f>
        <v>355000000</v>
      </c>
      <c r="Q940" s="7" t="n">
        <f aca="false">($B$203+$B$204)+$B$22+(1-B940)*$B$198+(1-C940)*$E$226+(1-D940)*$E$225+(1-E940)*$E$224+(1-F940)*$E$223+(1-G940)*$E$222+(1-H940)*$E$221</f>
        <v>19219629.2434013</v>
      </c>
      <c r="R940" s="7" t="n">
        <f aca="false">P940&gt;$B$12*Q940</f>
        <v>1</v>
      </c>
      <c r="S940" s="7" t="n">
        <f aca="false">IF(R940,(P940+$B$12*$B$13)/(Q940+$B$13),IF(Q940&gt;0,P940/Q940,0))</f>
        <v>16.4597653115379</v>
      </c>
      <c r="T940" s="7" t="n">
        <f aca="false">IF(R940,$B$13*(S940-$B$12),0)</f>
        <v>38649413.2788447</v>
      </c>
      <c r="U940" s="7" t="n">
        <f aca="false">($B$203+$B$204)*S940</f>
        <v>4631086.56805162</v>
      </c>
      <c r="V940" s="7" t="n">
        <f aca="false">$B$22*S940</f>
        <v>148137887.803841</v>
      </c>
      <c r="W940" s="7" t="n">
        <f aca="false">IF(B940=1,I940,S940*$B$198)</f>
        <v>13238502.0661174</v>
      </c>
      <c r="X940" s="7" t="n">
        <f aca="false">IF(C940=1,J940,S940*$E$226)</f>
        <v>300000000</v>
      </c>
      <c r="Y940" s="7" t="n">
        <f aca="false">IF(D940=1,K940,S940*$E$225)</f>
        <v>28540846.9777654</v>
      </c>
      <c r="Z940" s="7" t="n">
        <f aca="false">IF(E940=1,L940,S940*$E$224)</f>
        <v>39503436.7476909</v>
      </c>
      <c r="AA940" s="7" t="n">
        <f aca="false">IF(F940=1,M940,S940*$E$223)</f>
        <v>30000000</v>
      </c>
      <c r="AB940" s="7" t="n">
        <f aca="false">IF(G940=1,N940,S940*$E$222)</f>
        <v>15000000</v>
      </c>
      <c r="AC940" s="7" t="n">
        <f aca="false">IF(H940=1,O940,S940*$E$221)</f>
        <v>82298826.5576893</v>
      </c>
      <c r="AD940" s="7" t="n">
        <f aca="false">INDEX($W$902:$W$1029,MATCH($A940+(1-B940)*64,$A$902:$A$1029,0))</f>
        <v>30000000</v>
      </c>
      <c r="AE940" s="7" t="n">
        <f aca="false">INDEX($W$902:$W$1029,MATCH($A940-B940*64,$A$902:$A$1029,0))</f>
        <v>13238502.0661174</v>
      </c>
      <c r="AF940" s="7" t="n">
        <f aca="false">INDEX($X$902:$X$1029,MATCH($A940+(1-C940)*32,$A$902:$A$1029,0))</f>
        <v>300000000</v>
      </c>
      <c r="AG940" s="7" t="n">
        <f aca="false">INDEX($X$902:$X$1029,MATCH($A940-C940*32,$A$902:$A$1029,0))</f>
        <v>144805081.601516</v>
      </c>
      <c r="AH940" s="7" t="n">
        <f aca="false">INDEX($Y$902:$Y$1029,MATCH($A940+(1-D940)*16,$A$902:$A$1029,0))</f>
        <v>100000000</v>
      </c>
      <c r="AI940" s="7" t="n">
        <f aca="false">INDEX($Y$902:$Y$1029,MATCH($A940-D940*16,$A$902:$A$1029,0))</f>
        <v>28540846.9777654</v>
      </c>
      <c r="AJ940" s="7" t="n">
        <f aca="false">INDEX($Z$902:$Z$1029,MATCH($A940+(1-E940)*8,$A$902:$A$1029,0))</f>
        <v>60000000</v>
      </c>
      <c r="AK940" s="7" t="n">
        <f aca="false">INDEX($Z$902:$Z$1029,MATCH($A940-E940*8,$A$902:$A$1029,0))</f>
        <v>39503436.7476909</v>
      </c>
      <c r="AL940" s="7" t="n">
        <f aca="false">INDEX($AA$902:$AA$1029,MATCH($A940+(1-F940)*4,$A$902:$A$1029,0))</f>
        <v>30000000</v>
      </c>
      <c r="AM940" s="7" t="n">
        <f aca="false">INDEX($AA$902:$AA$1029,MATCH($A940-F940*4,$A$902:$A$1029,0))</f>
        <v>47027404.3576248</v>
      </c>
      <c r="AN940" s="7" t="n">
        <f aca="false">INDEX($AB$902:$AB$1029,MATCH($A940+(1-G940)*2,$A$902:$A$1029,0))</f>
        <v>15000000</v>
      </c>
      <c r="AO940" s="7" t="n">
        <f aca="false">INDEX($AB$902:$AB$1029,MATCH($A940-G940*2,$A$902:$A$1029,0))</f>
        <v>69705308.5218226</v>
      </c>
      <c r="AP940" s="7" t="n">
        <f aca="false">INDEX($AC$902:$AC$1029,MATCH($A940+(1-H940)*1,$A$902:$A$1029,0))</f>
        <v>5000000</v>
      </c>
      <c r="AQ940" s="7" t="n">
        <f aca="false">INDEX($AC$902:$AC$1029,MATCH($A940-H940*1,$A$902:$A$1029,0))</f>
        <v>82298826.5576893</v>
      </c>
      <c r="AR940" s="14" t="b">
        <f aca="false">AND(IF(B940=1,AD940&gt;=AE940,AE940&gt;AD940),IF(C940=1,AF940&gt;=AG940,AG940&gt;AF940),IF(D940=1,AH940&gt;=AI940,AI940&gt;AH940),IF(E940=1,AJ940&gt;=AK940,AK940&gt;AJ940),IF(F940=1,AL940&gt;=AM940,AM940&gt;AL940),IF(G940=1,AN940&gt;=AO940,AO940&gt;AN940),IF(H940=1,AP940&gt;=AQ940,AQ940&gt;AP940))</f>
        <v>0</v>
      </c>
      <c r="AS940" s="2"/>
      <c r="AT940" s="2"/>
      <c r="AU940" s="2"/>
      <c r="AV940" s="2"/>
      <c r="AW940" s="2"/>
      <c r="AX940" s="2"/>
    </row>
    <row r="941" customFormat="false" ht="15" hidden="false" customHeight="false" outlineLevel="0" collapsed="false">
      <c r="A941" s="6" t="n">
        <f aca="false">ROW()-902</f>
        <v>39</v>
      </c>
      <c r="B941" s="6" t="n">
        <f aca="false">MOD(INT($A941/64),2)</f>
        <v>0</v>
      </c>
      <c r="C941" s="6" t="n">
        <f aca="false">MOD(INT($A941/32),2)</f>
        <v>1</v>
      </c>
      <c r="D941" s="6" t="n">
        <f aca="false">MOD(INT($A941/16),2)</f>
        <v>0</v>
      </c>
      <c r="E941" s="6" t="n">
        <f aca="false">MOD(INT($A941/8),2)</f>
        <v>0</v>
      </c>
      <c r="F941" s="6" t="n">
        <f aca="false">MOD(INT($A941/4),2)</f>
        <v>1</v>
      </c>
      <c r="G941" s="6" t="n">
        <f aca="false">MOD(INT($A941/2),2)</f>
        <v>1</v>
      </c>
      <c r="H941" s="6" t="n">
        <f aca="false">MOD(INT($A941/1),2)</f>
        <v>1</v>
      </c>
      <c r="I941" s="7" t="n">
        <f aca="false">IF(B941=1,MIN($B$6,$B$900),0)</f>
        <v>0</v>
      </c>
      <c r="J941" s="7" t="n">
        <f aca="false">IF(C941=1,MIN($F$226,MAX(0,$B$900-I941)),0)</f>
        <v>300000000</v>
      </c>
      <c r="K941" s="7" t="n">
        <f aca="false">IF(D941=1,MIN($F$225,MAX(0,$B$900-SUM(I941:J941))),0)</f>
        <v>0</v>
      </c>
      <c r="L941" s="7" t="n">
        <f aca="false">IF(E941=1,MIN($F$224,MAX(0,$B$900-SUM(I941:K941))),0)</f>
        <v>0</v>
      </c>
      <c r="M941" s="7" t="n">
        <f aca="false">IF(F941=1,MIN($F$223,MAX(0,$B$900-SUM(I941:L941))),0)</f>
        <v>30000000</v>
      </c>
      <c r="N941" s="7" t="n">
        <f aca="false">IF(G941=1,MIN($F$222,MAX(0,$B$900-SUM(I941:M941))),0)</f>
        <v>15000000</v>
      </c>
      <c r="O941" s="7" t="n">
        <f aca="false">IF(H941=1,MIN($F$221,MAX(0,$B$900-SUM(I941:N941))),0)</f>
        <v>5000000</v>
      </c>
      <c r="P941" s="7" t="n">
        <f aca="false">MAX(0,$B$900-SUM(I941:O941))</f>
        <v>350000000</v>
      </c>
      <c r="Q941" s="7" t="n">
        <f aca="false">($B$203+$B$204)+$B$22+(1-B941)*$B$198+(1-C941)*$E$226+(1-D941)*$E$225+(1-E941)*$E$224+(1-F941)*$E$223+(1-G941)*$E$222+(1-H941)*$E$221</f>
        <v>14219629.2434013</v>
      </c>
      <c r="R941" s="7" t="n">
        <f aca="false">P941&gt;$B$12*Q941</f>
        <v>1</v>
      </c>
      <c r="S941" s="7" t="n">
        <f aca="false">IF(R941,(P941+$B$12*$B$13)/(Q941+$B$13),IF(Q941&gt;0,P941/Q941,0))</f>
        <v>21.0830033889131</v>
      </c>
      <c r="T941" s="7" t="n">
        <f aca="false">IF(R941,$B$13*(S941-$B$12),0)</f>
        <v>50207508.4722827</v>
      </c>
      <c r="U941" s="7" t="n">
        <f aca="false">($B$203+$B$204)*S941</f>
        <v>5931871.56442268</v>
      </c>
      <c r="V941" s="7" t="n">
        <f aca="false">$B$22*S941</f>
        <v>189747030.500218</v>
      </c>
      <c r="W941" s="7" t="n">
        <f aca="false">IF(B941=1,I941,S941*$B$198)</f>
        <v>16956947.9662289</v>
      </c>
      <c r="X941" s="7" t="n">
        <f aca="false">IF(C941=1,J941,S941*$E$226)</f>
        <v>300000000</v>
      </c>
      <c r="Y941" s="7" t="n">
        <f aca="false">IF(D941=1,K941,S941*$E$225)</f>
        <v>36557433.3634565</v>
      </c>
      <c r="Z941" s="7" t="n">
        <f aca="false">IF(E941=1,L941,S941*$E$224)</f>
        <v>50599208.1333914</v>
      </c>
      <c r="AA941" s="7" t="n">
        <f aca="false">IF(F941=1,M941,S941*$E$223)</f>
        <v>30000000</v>
      </c>
      <c r="AB941" s="7" t="n">
        <f aca="false">IF(G941=1,N941,S941*$E$222)</f>
        <v>15000000</v>
      </c>
      <c r="AC941" s="7" t="n">
        <f aca="false">IF(H941=1,O941,S941*$E$221)</f>
        <v>5000000</v>
      </c>
      <c r="AD941" s="7" t="n">
        <f aca="false">INDEX($W$902:$W$1029,MATCH($A941+(1-B941)*64,$A$902:$A$1029,0))</f>
        <v>30000000</v>
      </c>
      <c r="AE941" s="7" t="n">
        <f aca="false">INDEX($W$902:$W$1029,MATCH($A941-B941*64,$A$902:$A$1029,0))</f>
        <v>16956947.9662289</v>
      </c>
      <c r="AF941" s="7" t="n">
        <f aca="false">INDEX($X$902:$X$1029,MATCH($A941+(1-C941)*32,$A$902:$A$1029,0))</f>
        <v>300000000</v>
      </c>
      <c r="AG941" s="7" t="n">
        <f aca="false">INDEX($X$902:$X$1029,MATCH($A941-C941*32,$A$902:$A$1029,0))</f>
        <v>175143314.387275</v>
      </c>
      <c r="AH941" s="7" t="n">
        <f aca="false">INDEX($Y$902:$Y$1029,MATCH($A941+(1-D941)*16,$A$902:$A$1029,0))</f>
        <v>100000000</v>
      </c>
      <c r="AI941" s="7" t="n">
        <f aca="false">INDEX($Y$902:$Y$1029,MATCH($A941-D941*16,$A$902:$A$1029,0))</f>
        <v>36557433.3634565</v>
      </c>
      <c r="AJ941" s="7" t="n">
        <f aca="false">INDEX($Z$902:$Z$1029,MATCH($A941+(1-E941)*8,$A$902:$A$1029,0))</f>
        <v>60000000</v>
      </c>
      <c r="AK941" s="7" t="n">
        <f aca="false">INDEX($Z$902:$Z$1029,MATCH($A941-E941*8,$A$902:$A$1029,0))</f>
        <v>50599208.1333914</v>
      </c>
      <c r="AL941" s="7" t="n">
        <f aca="false">INDEX($AA$902:$AA$1029,MATCH($A941+(1-F941)*4,$A$902:$A$1029,0))</f>
        <v>30000000</v>
      </c>
      <c r="AM941" s="7" t="n">
        <f aca="false">INDEX($AA$902:$AA$1029,MATCH($A941-F941*4,$A$902:$A$1029,0))</f>
        <v>58190749.2192828</v>
      </c>
      <c r="AN941" s="7" t="n">
        <f aca="false">INDEX($AB$902:$AB$1029,MATCH($A941+(1-G941)*2,$A$902:$A$1029,0))</f>
        <v>15000000</v>
      </c>
      <c r="AO941" s="7" t="n">
        <f aca="false">INDEX($AB$902:$AB$1029,MATCH($A941-G941*2,$A$902:$A$1029,0))</f>
        <v>84600891.6362261</v>
      </c>
      <c r="AP941" s="7" t="n">
        <f aca="false">INDEX($AC$902:$AC$1029,MATCH($A941+(1-H941)*1,$A$902:$A$1029,0))</f>
        <v>5000000</v>
      </c>
      <c r="AQ941" s="7" t="n">
        <f aca="false">INDEX($AC$902:$AC$1029,MATCH($A941-H941*1,$A$902:$A$1029,0))</f>
        <v>82298826.5576893</v>
      </c>
      <c r="AR941" s="14" t="b">
        <f aca="false">AND(IF(B941=1,AD941&gt;=AE941,AE941&gt;AD941),IF(C941=1,AF941&gt;=AG941,AG941&gt;AF941),IF(D941=1,AH941&gt;=AI941,AI941&gt;AH941),IF(E941=1,AJ941&gt;=AK941,AK941&gt;AJ941),IF(F941=1,AL941&gt;=AM941,AM941&gt;AL941),IF(G941=1,AN941&gt;=AO941,AO941&gt;AN941),IF(H941=1,AP941&gt;=AQ941,AQ941&gt;AP941))</f>
        <v>0</v>
      </c>
      <c r="AS941" s="2"/>
      <c r="AT941" s="2"/>
      <c r="AU941" s="2"/>
      <c r="AV941" s="2"/>
      <c r="AW941" s="2"/>
      <c r="AX941" s="2"/>
    </row>
    <row r="942" customFormat="false" ht="15" hidden="false" customHeight="false" outlineLevel="0" collapsed="false">
      <c r="A942" s="6" t="n">
        <f aca="false">ROW()-902</f>
        <v>40</v>
      </c>
      <c r="B942" s="6" t="n">
        <f aca="false">MOD(INT($A942/64),2)</f>
        <v>0</v>
      </c>
      <c r="C942" s="6" t="n">
        <f aca="false">MOD(INT($A942/32),2)</f>
        <v>1</v>
      </c>
      <c r="D942" s="6" t="n">
        <f aca="false">MOD(INT($A942/16),2)</f>
        <v>0</v>
      </c>
      <c r="E942" s="6" t="n">
        <f aca="false">MOD(INT($A942/8),2)</f>
        <v>1</v>
      </c>
      <c r="F942" s="6" t="n">
        <f aca="false">MOD(INT($A942/4),2)</f>
        <v>0</v>
      </c>
      <c r="G942" s="6" t="n">
        <f aca="false">MOD(INT($A942/2),2)</f>
        <v>0</v>
      </c>
      <c r="H942" s="6" t="n">
        <f aca="false">MOD(INT($A942/1),2)</f>
        <v>0</v>
      </c>
      <c r="I942" s="7" t="n">
        <f aca="false">IF(B942=1,MIN($B$6,$B$900),0)</f>
        <v>0</v>
      </c>
      <c r="J942" s="7" t="n">
        <f aca="false">IF(C942=1,MIN($F$226,MAX(0,$B$900-I942)),0)</f>
        <v>300000000</v>
      </c>
      <c r="K942" s="7" t="n">
        <f aca="false">IF(D942=1,MIN($F$225,MAX(0,$B$900-SUM(I942:J942))),0)</f>
        <v>0</v>
      </c>
      <c r="L942" s="7" t="n">
        <f aca="false">IF(E942=1,MIN($F$224,MAX(0,$B$900-SUM(I942:K942))),0)</f>
        <v>60000000</v>
      </c>
      <c r="M942" s="7" t="n">
        <f aca="false">IF(F942=1,MIN($F$223,MAX(0,$B$900-SUM(I942:L942))),0)</f>
        <v>0</v>
      </c>
      <c r="N942" s="7" t="n">
        <f aca="false">IF(G942=1,MIN($F$222,MAX(0,$B$900-SUM(I942:M942))),0)</f>
        <v>0</v>
      </c>
      <c r="O942" s="7" t="n">
        <f aca="false">IF(H942=1,MIN($F$221,MAX(0,$B$900-SUM(I942:N942))),0)</f>
        <v>0</v>
      </c>
      <c r="P942" s="7" t="n">
        <f aca="false">MAX(0,$B$900-SUM(I942:O942))</f>
        <v>340000000</v>
      </c>
      <c r="Q942" s="7" t="n">
        <f aca="false">($B$203+$B$204)+$B$22+(1-B942)*$B$198+(1-C942)*$E$226+(1-D942)*$E$225+(1-E942)*$E$224+(1-F942)*$E$223+(1-G942)*$E$222+(1-H942)*$E$221</f>
        <v>24819629.2434013</v>
      </c>
      <c r="R942" s="7" t="n">
        <f aca="false">P942&gt;$B$12*Q942</f>
        <v>1</v>
      </c>
      <c r="S942" s="7" t="n">
        <f aca="false">IF(R942,(P942+$B$12*$B$13)/(Q942+$B$13),IF(Q942&gt;0,P942/Q942,0))</f>
        <v>12.5367733562024</v>
      </c>
      <c r="T942" s="7" t="n">
        <f aca="false">IF(R942,$B$13*(S942-$B$12),0)</f>
        <v>28841933.3905059</v>
      </c>
      <c r="U942" s="7" t="n">
        <f aca="false">($B$203+$B$204)*S942</f>
        <v>3527321.4166619</v>
      </c>
      <c r="V942" s="7" t="n">
        <f aca="false">$B$22*S942</f>
        <v>112830960.205821</v>
      </c>
      <c r="W942" s="7" t="n">
        <f aca="false">IF(B942=1,I942,S942*$B$198)</f>
        <v>10083260.4133299</v>
      </c>
      <c r="X942" s="7" t="n">
        <f aca="false">IF(C942=1,J942,S942*$E$226)</f>
        <v>300000000</v>
      </c>
      <c r="Y942" s="7" t="n">
        <f aca="false">IF(D942=1,K942,S942*$E$225)</f>
        <v>21738470.9430506</v>
      </c>
      <c r="Z942" s="7" t="n">
        <f aca="false">IF(E942=1,L942,S942*$E$224)</f>
        <v>60000000</v>
      </c>
      <c r="AA942" s="7" t="n">
        <f aca="false">IF(F942=1,M942,S942*$E$223)</f>
        <v>37610320.0686071</v>
      </c>
      <c r="AB942" s="7" t="n">
        <f aca="false">IF(G942=1,N942,S942*$E$222)</f>
        <v>62683866.7810117</v>
      </c>
      <c r="AC942" s="7" t="n">
        <f aca="false">IF(H942=1,O942,S942*$E$221)</f>
        <v>62683866.7810117</v>
      </c>
      <c r="AD942" s="7" t="n">
        <f aca="false">INDEX($W$902:$W$1029,MATCH($A942+(1-B942)*64,$A$902:$A$1029,0))</f>
        <v>30000000</v>
      </c>
      <c r="AE942" s="7" t="n">
        <f aca="false">INDEX($W$902:$W$1029,MATCH($A942-B942*64,$A$902:$A$1029,0))</f>
        <v>10083260.4133299</v>
      </c>
      <c r="AF942" s="7" t="n">
        <f aca="false">INDEX($X$902:$X$1029,MATCH($A942+(1-C942)*32,$A$902:$A$1029,0))</f>
        <v>300000000</v>
      </c>
      <c r="AG942" s="7" t="n">
        <f aca="false">INDEX($X$902:$X$1029,MATCH($A942-C942*32,$A$902:$A$1029,0))</f>
        <v>117815101.242625</v>
      </c>
      <c r="AH942" s="7" t="n">
        <f aca="false">INDEX($Y$902:$Y$1029,MATCH($A942+(1-D942)*16,$A$902:$A$1029,0))</f>
        <v>100000000</v>
      </c>
      <c r="AI942" s="7" t="n">
        <f aca="false">INDEX($Y$902:$Y$1029,MATCH($A942-D942*16,$A$902:$A$1029,0))</f>
        <v>21738470.9430506</v>
      </c>
      <c r="AJ942" s="7" t="n">
        <f aca="false">INDEX($Z$902:$Z$1029,MATCH($A942+(1-E942)*8,$A$902:$A$1029,0))</f>
        <v>60000000</v>
      </c>
      <c r="AK942" s="7" t="n">
        <f aca="false">INDEX($Z$902:$Z$1029,MATCH($A942-E942*8,$A$902:$A$1029,0))</f>
        <v>32503770.2216451</v>
      </c>
      <c r="AL942" s="7" t="n">
        <f aca="false">INDEX($AA$902:$AA$1029,MATCH($A942+(1-F942)*4,$A$902:$A$1029,0))</f>
        <v>30000000</v>
      </c>
      <c r="AM942" s="7" t="n">
        <f aca="false">INDEX($AA$902:$AA$1029,MATCH($A942-F942*4,$A$902:$A$1029,0))</f>
        <v>37610320.0686071</v>
      </c>
      <c r="AN942" s="7" t="n">
        <f aca="false">INDEX($AB$902:$AB$1029,MATCH($A942+(1-G942)*2,$A$902:$A$1029,0))</f>
        <v>15000000</v>
      </c>
      <c r="AO942" s="7" t="n">
        <f aca="false">INDEX($AB$902:$AB$1029,MATCH($A942-G942*2,$A$902:$A$1029,0))</f>
        <v>62683866.7810117</v>
      </c>
      <c r="AP942" s="7" t="n">
        <f aca="false">INDEX($AC$902:$AC$1029,MATCH($A942+(1-H942)*1,$A$902:$A$1029,0))</f>
        <v>5000000</v>
      </c>
      <c r="AQ942" s="7" t="n">
        <f aca="false">INDEX($AC$902:$AC$1029,MATCH($A942-H942*1,$A$902:$A$1029,0))</f>
        <v>62683866.7810117</v>
      </c>
      <c r="AR942" s="14" t="b">
        <f aca="false">AND(IF(B942=1,AD942&gt;=AE942,AE942&gt;AD942),IF(C942=1,AF942&gt;=AG942,AG942&gt;AF942),IF(D942=1,AH942&gt;=AI942,AI942&gt;AH942),IF(E942=1,AJ942&gt;=AK942,AK942&gt;AJ942),IF(F942=1,AL942&gt;=AM942,AM942&gt;AL942),IF(G942=1,AN942&gt;=AO942,AO942&gt;AN942),IF(H942=1,AP942&gt;=AQ942,AQ942&gt;AP942))</f>
        <v>0</v>
      </c>
      <c r="AS942" s="2"/>
      <c r="AT942" s="2"/>
      <c r="AU942" s="2"/>
      <c r="AV942" s="2"/>
      <c r="AW942" s="2"/>
      <c r="AX942" s="2"/>
    </row>
    <row r="943" customFormat="false" ht="15" hidden="false" customHeight="false" outlineLevel="0" collapsed="false">
      <c r="A943" s="6" t="n">
        <f aca="false">ROW()-902</f>
        <v>41</v>
      </c>
      <c r="B943" s="6" t="n">
        <f aca="false">MOD(INT($A943/64),2)</f>
        <v>0</v>
      </c>
      <c r="C943" s="6" t="n">
        <f aca="false">MOD(INT($A943/32),2)</f>
        <v>1</v>
      </c>
      <c r="D943" s="6" t="n">
        <f aca="false">MOD(INT($A943/16),2)</f>
        <v>0</v>
      </c>
      <c r="E943" s="6" t="n">
        <f aca="false">MOD(INT($A943/8),2)</f>
        <v>1</v>
      </c>
      <c r="F943" s="6" t="n">
        <f aca="false">MOD(INT($A943/4),2)</f>
        <v>0</v>
      </c>
      <c r="G943" s="6" t="n">
        <f aca="false">MOD(INT($A943/2),2)</f>
        <v>0</v>
      </c>
      <c r="H943" s="6" t="n">
        <f aca="false">MOD(INT($A943/1),2)</f>
        <v>1</v>
      </c>
      <c r="I943" s="7" t="n">
        <f aca="false">IF(B943=1,MIN($B$6,$B$900),0)</f>
        <v>0</v>
      </c>
      <c r="J943" s="7" t="n">
        <f aca="false">IF(C943=1,MIN($F$226,MAX(0,$B$900-I943)),0)</f>
        <v>300000000</v>
      </c>
      <c r="K943" s="7" t="n">
        <f aca="false">IF(D943=1,MIN($F$225,MAX(0,$B$900-SUM(I943:J943))),0)</f>
        <v>0</v>
      </c>
      <c r="L943" s="7" t="n">
        <f aca="false">IF(E943=1,MIN($F$224,MAX(0,$B$900-SUM(I943:K943))),0)</f>
        <v>60000000</v>
      </c>
      <c r="M943" s="7" t="n">
        <f aca="false">IF(F943=1,MIN($F$223,MAX(0,$B$900-SUM(I943:L943))),0)</f>
        <v>0</v>
      </c>
      <c r="N943" s="7" t="n">
        <f aca="false">IF(G943=1,MIN($F$222,MAX(0,$B$900-SUM(I943:M943))),0)</f>
        <v>0</v>
      </c>
      <c r="O943" s="7" t="n">
        <f aca="false">IF(H943=1,MIN($F$221,MAX(0,$B$900-SUM(I943:N943))),0)</f>
        <v>5000000</v>
      </c>
      <c r="P943" s="7" t="n">
        <f aca="false">MAX(0,$B$900-SUM(I943:O943))</f>
        <v>335000000</v>
      </c>
      <c r="Q943" s="7" t="n">
        <f aca="false">($B$203+$B$204)+$B$22+(1-B943)*$B$198+(1-C943)*$E$226+(1-D943)*$E$225+(1-E943)*$E$224+(1-F943)*$E$223+(1-G943)*$E$222+(1-H943)*$E$221</f>
        <v>19819629.2434013</v>
      </c>
      <c r="R943" s="7" t="n">
        <f aca="false">P943&gt;$B$12*Q943</f>
        <v>1</v>
      </c>
      <c r="S943" s="7" t="n">
        <f aca="false">IF(R943,(P943+$B$12*$B$13)/(Q943+$B$13),IF(Q943&gt;0,P943/Q943,0))</f>
        <v>15.1212189198788</v>
      </c>
      <c r="T943" s="7" t="n">
        <f aca="false">IF(R943,$B$13*(S943-$B$12),0)</f>
        <v>35303047.299697</v>
      </c>
      <c r="U943" s="7" t="n">
        <f aca="false">($B$203+$B$204)*S943</f>
        <v>4254475.83893139</v>
      </c>
      <c r="V943" s="7" t="n">
        <f aca="false">$B$22*S943</f>
        <v>136090970.278909</v>
      </c>
      <c r="W943" s="7" t="n">
        <f aca="false">IF(B943=1,I943,S943*$B$198)</f>
        <v>12161916.2924946</v>
      </c>
      <c r="X943" s="7" t="n">
        <f aca="false">IF(C943=1,J943,S943*$E$226)</f>
        <v>300000000</v>
      </c>
      <c r="Y943" s="7" t="n">
        <f aca="false">IF(D943=1,K943,S943*$E$225)</f>
        <v>26219838.9309373</v>
      </c>
      <c r="Z943" s="7" t="n">
        <f aca="false">IF(E943=1,L943,S943*$E$224)</f>
        <v>60000000</v>
      </c>
      <c r="AA943" s="7" t="n">
        <f aca="false">IF(F943=1,M943,S943*$E$223)</f>
        <v>45363656.7596364</v>
      </c>
      <c r="AB943" s="7" t="n">
        <f aca="false">IF(G943=1,N943,S943*$E$222)</f>
        <v>75606094.599394</v>
      </c>
      <c r="AC943" s="7" t="n">
        <f aca="false">IF(H943=1,O943,S943*$E$221)</f>
        <v>5000000</v>
      </c>
      <c r="AD943" s="7" t="n">
        <f aca="false">INDEX($W$902:$W$1029,MATCH($A943+(1-B943)*64,$A$902:$A$1029,0))</f>
        <v>30000000</v>
      </c>
      <c r="AE943" s="7" t="n">
        <f aca="false">INDEX($W$902:$W$1029,MATCH($A943-B943*64,$A$902:$A$1029,0))</f>
        <v>12161916.2924946</v>
      </c>
      <c r="AF943" s="7" t="n">
        <f aca="false">INDEX($X$902:$X$1029,MATCH($A943+(1-C943)*32,$A$902:$A$1029,0))</f>
        <v>300000000</v>
      </c>
      <c r="AG943" s="7" t="n">
        <f aca="false">INDEX($X$902:$X$1029,MATCH($A943-C943*32,$A$902:$A$1029,0))</f>
        <v>137439799.221561</v>
      </c>
      <c r="AH943" s="7" t="n">
        <f aca="false">INDEX($Y$902:$Y$1029,MATCH($A943+(1-D943)*16,$A$902:$A$1029,0))</f>
        <v>100000000</v>
      </c>
      <c r="AI943" s="7" t="n">
        <f aca="false">INDEX($Y$902:$Y$1029,MATCH($A943-D943*16,$A$902:$A$1029,0))</f>
        <v>26219838.9309373</v>
      </c>
      <c r="AJ943" s="7" t="n">
        <f aca="false">INDEX($Z$902:$Z$1029,MATCH($A943+(1-E943)*8,$A$902:$A$1029,0))</f>
        <v>60000000</v>
      </c>
      <c r="AK943" s="7" t="n">
        <f aca="false">INDEX($Z$902:$Z$1029,MATCH($A943-E943*8,$A$902:$A$1029,0))</f>
        <v>38592811.8341282</v>
      </c>
      <c r="AL943" s="7" t="n">
        <f aca="false">INDEX($AA$902:$AA$1029,MATCH($A943+(1-F943)*4,$A$902:$A$1029,0))</f>
        <v>30000000</v>
      </c>
      <c r="AM943" s="7" t="n">
        <f aca="false">INDEX($AA$902:$AA$1029,MATCH($A943-F943*4,$A$902:$A$1029,0))</f>
        <v>45363656.7596364</v>
      </c>
      <c r="AN943" s="7" t="n">
        <f aca="false">INDEX($AB$902:$AB$1029,MATCH($A943+(1-G943)*2,$A$902:$A$1029,0))</f>
        <v>15000000</v>
      </c>
      <c r="AO943" s="7" t="n">
        <f aca="false">INDEX($AB$902:$AB$1029,MATCH($A943-G943*2,$A$902:$A$1029,0))</f>
        <v>75606094.599394</v>
      </c>
      <c r="AP943" s="7" t="n">
        <f aca="false">INDEX($AC$902:$AC$1029,MATCH($A943+(1-H943)*1,$A$902:$A$1029,0))</f>
        <v>5000000</v>
      </c>
      <c r="AQ943" s="7" t="n">
        <f aca="false">INDEX($AC$902:$AC$1029,MATCH($A943-H943*1,$A$902:$A$1029,0))</f>
        <v>62683866.7810117</v>
      </c>
      <c r="AR943" s="14" t="b">
        <f aca="false">AND(IF(B943=1,AD943&gt;=AE943,AE943&gt;AD943),IF(C943=1,AF943&gt;=AG943,AG943&gt;AF943),IF(D943=1,AH943&gt;=AI943,AI943&gt;AH943),IF(E943=1,AJ943&gt;=AK943,AK943&gt;AJ943),IF(F943=1,AL943&gt;=AM943,AM943&gt;AL943),IF(G943=1,AN943&gt;=AO943,AO943&gt;AN943),IF(H943=1,AP943&gt;=AQ943,AQ943&gt;AP943))</f>
        <v>0</v>
      </c>
      <c r="AS943" s="2"/>
      <c r="AT943" s="2"/>
      <c r="AU943" s="2"/>
      <c r="AV943" s="2"/>
      <c r="AW943" s="2"/>
      <c r="AX943" s="2"/>
    </row>
    <row r="944" customFormat="false" ht="15" hidden="false" customHeight="false" outlineLevel="0" collapsed="false">
      <c r="A944" s="6" t="n">
        <f aca="false">ROW()-902</f>
        <v>42</v>
      </c>
      <c r="B944" s="6" t="n">
        <f aca="false">MOD(INT($A944/64),2)</f>
        <v>0</v>
      </c>
      <c r="C944" s="6" t="n">
        <f aca="false">MOD(INT($A944/32),2)</f>
        <v>1</v>
      </c>
      <c r="D944" s="6" t="n">
        <f aca="false">MOD(INT($A944/16),2)</f>
        <v>0</v>
      </c>
      <c r="E944" s="6" t="n">
        <f aca="false">MOD(INT($A944/8),2)</f>
        <v>1</v>
      </c>
      <c r="F944" s="6" t="n">
        <f aca="false">MOD(INT($A944/4),2)</f>
        <v>0</v>
      </c>
      <c r="G944" s="6" t="n">
        <f aca="false">MOD(INT($A944/2),2)</f>
        <v>1</v>
      </c>
      <c r="H944" s="6" t="n">
        <f aca="false">MOD(INT($A944/1),2)</f>
        <v>0</v>
      </c>
      <c r="I944" s="7" t="n">
        <f aca="false">IF(B944=1,MIN($B$6,$B$900),0)</f>
        <v>0</v>
      </c>
      <c r="J944" s="7" t="n">
        <f aca="false">IF(C944=1,MIN($F$226,MAX(0,$B$900-I944)),0)</f>
        <v>300000000</v>
      </c>
      <c r="K944" s="7" t="n">
        <f aca="false">IF(D944=1,MIN($F$225,MAX(0,$B$900-SUM(I944:J944))),0)</f>
        <v>0</v>
      </c>
      <c r="L944" s="7" t="n">
        <f aca="false">IF(E944=1,MIN($F$224,MAX(0,$B$900-SUM(I944:K944))),0)</f>
        <v>60000000</v>
      </c>
      <c r="M944" s="7" t="n">
        <f aca="false">IF(F944=1,MIN($F$223,MAX(0,$B$900-SUM(I944:L944))),0)</f>
        <v>0</v>
      </c>
      <c r="N944" s="7" t="n">
        <f aca="false">IF(G944=1,MIN($F$222,MAX(0,$B$900-SUM(I944:M944))),0)</f>
        <v>15000000</v>
      </c>
      <c r="O944" s="7" t="n">
        <f aca="false">IF(H944=1,MIN($F$221,MAX(0,$B$900-SUM(I944:N944))),0)</f>
        <v>0</v>
      </c>
      <c r="P944" s="7" t="n">
        <f aca="false">MAX(0,$B$900-SUM(I944:O944))</f>
        <v>325000000</v>
      </c>
      <c r="Q944" s="7" t="n">
        <f aca="false">($B$203+$B$204)+$B$22+(1-B944)*$B$198+(1-C944)*$E$226+(1-D944)*$E$225+(1-E944)*$E$224+(1-F944)*$E$223+(1-G944)*$E$222+(1-H944)*$E$221</f>
        <v>19819629.2434013</v>
      </c>
      <c r="R944" s="7" t="n">
        <f aca="false">P944&gt;$B$12*Q944</f>
        <v>1</v>
      </c>
      <c r="S944" s="7" t="n">
        <f aca="false">IF(R944,(P944+$B$12*$B$13)/(Q944+$B$13),IF(Q944&gt;0,P944/Q944,0))</f>
        <v>14.6731828037342</v>
      </c>
      <c r="T944" s="7" t="n">
        <f aca="false">IF(R944,$B$13*(S944-$B$12),0)</f>
        <v>34182957.0093356</v>
      </c>
      <c r="U944" s="7" t="n">
        <f aca="false">($B$203+$B$204)*S944</f>
        <v>4128417.29555564</v>
      </c>
      <c r="V944" s="7" t="n">
        <f aca="false">$B$22*S944</f>
        <v>132058645.233608</v>
      </c>
      <c r="W944" s="7" t="n">
        <f aca="false">IF(B944=1,I944,S944*$B$198)</f>
        <v>11801563.2171614</v>
      </c>
      <c r="X944" s="7" t="n">
        <f aca="false">IF(C944=1,J944,S944*$E$226)</f>
        <v>300000000</v>
      </c>
      <c r="Y944" s="7" t="n">
        <f aca="false">IF(D944=1,K944,S944*$E$225)</f>
        <v>25442954.8144651</v>
      </c>
      <c r="Z944" s="7" t="n">
        <f aca="false">IF(E944=1,L944,S944*$E$224)</f>
        <v>60000000</v>
      </c>
      <c r="AA944" s="7" t="n">
        <f aca="false">IF(F944=1,M944,S944*$E$223)</f>
        <v>44019548.4112027</v>
      </c>
      <c r="AB944" s="7" t="n">
        <f aca="false">IF(G944=1,N944,S944*$E$222)</f>
        <v>15000000</v>
      </c>
      <c r="AC944" s="7" t="n">
        <f aca="false">IF(H944=1,O944,S944*$E$221)</f>
        <v>73365914.0186712</v>
      </c>
      <c r="AD944" s="7" t="n">
        <f aca="false">INDEX($W$902:$W$1029,MATCH($A944+(1-B944)*64,$A$902:$A$1029,0))</f>
        <v>30000000</v>
      </c>
      <c r="AE944" s="7" t="n">
        <f aca="false">INDEX($W$902:$W$1029,MATCH($A944-B944*64,$A$902:$A$1029,0))</f>
        <v>11801563.2171614</v>
      </c>
      <c r="AF944" s="7" t="n">
        <f aca="false">INDEX($X$902:$X$1029,MATCH($A944+(1-C944)*32,$A$902:$A$1029,0))</f>
        <v>300000000</v>
      </c>
      <c r="AG944" s="7" t="n">
        <f aca="false">INDEX($X$902:$X$1029,MATCH($A944-C944*32,$A$902:$A$1029,0))</f>
        <v>135283880.802399</v>
      </c>
      <c r="AH944" s="7" t="n">
        <f aca="false">INDEX($Y$902:$Y$1029,MATCH($A944+(1-D944)*16,$A$902:$A$1029,0))</f>
        <v>100000000</v>
      </c>
      <c r="AI944" s="7" t="n">
        <f aca="false">INDEX($Y$902:$Y$1029,MATCH($A944-D944*16,$A$902:$A$1029,0))</f>
        <v>25442954.8144651</v>
      </c>
      <c r="AJ944" s="7" t="n">
        <f aca="false">INDEX($Z$902:$Z$1029,MATCH($A944+(1-E944)*8,$A$902:$A$1029,0))</f>
        <v>60000000</v>
      </c>
      <c r="AK944" s="7" t="n">
        <f aca="false">INDEX($Z$902:$Z$1029,MATCH($A944-E944*8,$A$902:$A$1029,0))</f>
        <v>37621923.4860998</v>
      </c>
      <c r="AL944" s="7" t="n">
        <f aca="false">INDEX($AA$902:$AA$1029,MATCH($A944+(1-F944)*4,$A$902:$A$1029,0))</f>
        <v>30000000</v>
      </c>
      <c r="AM944" s="7" t="n">
        <f aca="false">INDEX($AA$902:$AA$1029,MATCH($A944-F944*4,$A$902:$A$1029,0))</f>
        <v>44019548.4112027</v>
      </c>
      <c r="AN944" s="7" t="n">
        <f aca="false">INDEX($AB$902:$AB$1029,MATCH($A944+(1-G944)*2,$A$902:$A$1029,0))</f>
        <v>15000000</v>
      </c>
      <c r="AO944" s="7" t="n">
        <f aca="false">INDEX($AB$902:$AB$1029,MATCH($A944-G944*2,$A$902:$A$1029,0))</f>
        <v>62683866.7810117</v>
      </c>
      <c r="AP944" s="7" t="n">
        <f aca="false">INDEX($AC$902:$AC$1029,MATCH($A944+(1-H944)*1,$A$902:$A$1029,0))</f>
        <v>5000000</v>
      </c>
      <c r="AQ944" s="7" t="n">
        <f aca="false">INDEX($AC$902:$AC$1029,MATCH($A944-H944*1,$A$902:$A$1029,0))</f>
        <v>73365914.0186712</v>
      </c>
      <c r="AR944" s="14" t="b">
        <f aca="false">AND(IF(B944=1,AD944&gt;=AE944,AE944&gt;AD944),IF(C944=1,AF944&gt;=AG944,AG944&gt;AF944),IF(D944=1,AH944&gt;=AI944,AI944&gt;AH944),IF(E944=1,AJ944&gt;=AK944,AK944&gt;AJ944),IF(F944=1,AL944&gt;=AM944,AM944&gt;AL944),IF(G944=1,AN944&gt;=AO944,AO944&gt;AN944),IF(H944=1,AP944&gt;=AQ944,AQ944&gt;AP944))</f>
        <v>0</v>
      </c>
      <c r="AS944" s="2"/>
      <c r="AT944" s="2"/>
      <c r="AU944" s="2"/>
      <c r="AV944" s="2"/>
      <c r="AW944" s="2"/>
      <c r="AX944" s="2"/>
    </row>
    <row r="945" customFormat="false" ht="15" hidden="false" customHeight="false" outlineLevel="0" collapsed="false">
      <c r="A945" s="6" t="n">
        <f aca="false">ROW()-902</f>
        <v>43</v>
      </c>
      <c r="B945" s="6" t="n">
        <f aca="false">MOD(INT($A945/64),2)</f>
        <v>0</v>
      </c>
      <c r="C945" s="6" t="n">
        <f aca="false">MOD(INT($A945/32),2)</f>
        <v>1</v>
      </c>
      <c r="D945" s="6" t="n">
        <f aca="false">MOD(INT($A945/16),2)</f>
        <v>0</v>
      </c>
      <c r="E945" s="6" t="n">
        <f aca="false">MOD(INT($A945/8),2)</f>
        <v>1</v>
      </c>
      <c r="F945" s="6" t="n">
        <f aca="false">MOD(INT($A945/4),2)</f>
        <v>0</v>
      </c>
      <c r="G945" s="6" t="n">
        <f aca="false">MOD(INT($A945/2),2)</f>
        <v>1</v>
      </c>
      <c r="H945" s="6" t="n">
        <f aca="false">MOD(INT($A945/1),2)</f>
        <v>1</v>
      </c>
      <c r="I945" s="7" t="n">
        <f aca="false">IF(B945=1,MIN($B$6,$B$900),0)</f>
        <v>0</v>
      </c>
      <c r="J945" s="7" t="n">
        <f aca="false">IF(C945=1,MIN($F$226,MAX(0,$B$900-I945)),0)</f>
        <v>300000000</v>
      </c>
      <c r="K945" s="7" t="n">
        <f aca="false">IF(D945=1,MIN($F$225,MAX(0,$B$900-SUM(I945:J945))),0)</f>
        <v>0</v>
      </c>
      <c r="L945" s="7" t="n">
        <f aca="false">IF(E945=1,MIN($F$224,MAX(0,$B$900-SUM(I945:K945))),0)</f>
        <v>60000000</v>
      </c>
      <c r="M945" s="7" t="n">
        <f aca="false">IF(F945=1,MIN($F$223,MAX(0,$B$900-SUM(I945:L945))),0)</f>
        <v>0</v>
      </c>
      <c r="N945" s="7" t="n">
        <f aca="false">IF(G945=1,MIN($F$222,MAX(0,$B$900-SUM(I945:M945))),0)</f>
        <v>15000000</v>
      </c>
      <c r="O945" s="7" t="n">
        <f aca="false">IF(H945=1,MIN($F$221,MAX(0,$B$900-SUM(I945:N945))),0)</f>
        <v>5000000</v>
      </c>
      <c r="P945" s="7" t="n">
        <f aca="false">MAX(0,$B$900-SUM(I945:O945))</f>
        <v>320000000</v>
      </c>
      <c r="Q945" s="7" t="n">
        <f aca="false">($B$203+$B$204)+$B$22+(1-B945)*$B$198+(1-C945)*$E$226+(1-D945)*$E$225+(1-E945)*$E$224+(1-F945)*$E$223+(1-G945)*$E$222+(1-H945)*$E$221</f>
        <v>14819629.2434013</v>
      </c>
      <c r="R945" s="7" t="n">
        <f aca="false">P945&gt;$B$12*Q945</f>
        <v>1</v>
      </c>
      <c r="S945" s="7" t="n">
        <f aca="false">IF(R945,(P945+$B$12*$B$13)/(Q945+$B$13),IF(Q945&gt;0,P945/Q945,0))</f>
        <v>18.6204909740127</v>
      </c>
      <c r="T945" s="7" t="n">
        <f aca="false">IF(R945,$B$13*(S945-$B$12),0)</f>
        <v>44051227.4350317</v>
      </c>
      <c r="U945" s="7" t="n">
        <f aca="false">($B$203+$B$204)*S945</f>
        <v>5239024.00843039</v>
      </c>
      <c r="V945" s="7" t="n">
        <f aca="false">$B$22*S945</f>
        <v>167584418.766114</v>
      </c>
      <c r="W945" s="7" t="n">
        <f aca="false">IF(B945=1,I945,S945*$B$198)</f>
        <v>14976362.2728444</v>
      </c>
      <c r="X945" s="7" t="n">
        <f aca="false">IF(C945=1,J945,S945*$E$226)</f>
        <v>300000000</v>
      </c>
      <c r="Y945" s="7" t="n">
        <f aca="false">IF(D945=1,K945,S945*$E$225)</f>
        <v>32287494.5955414</v>
      </c>
      <c r="Z945" s="7" t="n">
        <f aca="false">IF(E945=1,L945,S945*$E$224)</f>
        <v>60000000</v>
      </c>
      <c r="AA945" s="7" t="n">
        <f aca="false">IF(F945=1,M945,S945*$E$223)</f>
        <v>55861472.922038</v>
      </c>
      <c r="AB945" s="7" t="n">
        <f aca="false">IF(G945=1,N945,S945*$E$222)</f>
        <v>15000000</v>
      </c>
      <c r="AC945" s="7" t="n">
        <f aca="false">IF(H945=1,O945,S945*$E$221)</f>
        <v>5000000</v>
      </c>
      <c r="AD945" s="7" t="n">
        <f aca="false">INDEX($W$902:$W$1029,MATCH($A945+(1-B945)*64,$A$902:$A$1029,0))</f>
        <v>30000000</v>
      </c>
      <c r="AE945" s="7" t="n">
        <f aca="false">INDEX($W$902:$W$1029,MATCH($A945-B945*64,$A$902:$A$1029,0))</f>
        <v>14976362.2728444</v>
      </c>
      <c r="AF945" s="7" t="n">
        <f aca="false">INDEX($X$902:$X$1029,MATCH($A945+(1-C945)*32,$A$902:$A$1029,0))</f>
        <v>300000000</v>
      </c>
      <c r="AG945" s="7" t="n">
        <f aca="false">INDEX($X$902:$X$1029,MATCH($A945-C945*32,$A$902:$A$1029,0))</f>
        <v>162816252.786389</v>
      </c>
      <c r="AH945" s="7" t="n">
        <f aca="false">INDEX($Y$902:$Y$1029,MATCH($A945+(1-D945)*16,$A$902:$A$1029,0))</f>
        <v>100000000</v>
      </c>
      <c r="AI945" s="7" t="n">
        <f aca="false">INDEX($Y$902:$Y$1029,MATCH($A945-D945*16,$A$902:$A$1029,0))</f>
        <v>32287494.5955414</v>
      </c>
      <c r="AJ945" s="7" t="n">
        <f aca="false">INDEX($Z$902:$Z$1029,MATCH($A945+(1-E945)*8,$A$902:$A$1029,0))</f>
        <v>60000000</v>
      </c>
      <c r="AK945" s="7" t="n">
        <f aca="false">INDEX($Z$902:$Z$1029,MATCH($A945-E945*8,$A$902:$A$1029,0))</f>
        <v>46552599.3754262</v>
      </c>
      <c r="AL945" s="7" t="n">
        <f aca="false">INDEX($AA$902:$AA$1029,MATCH($A945+(1-F945)*4,$A$902:$A$1029,0))</f>
        <v>30000000</v>
      </c>
      <c r="AM945" s="7" t="n">
        <f aca="false">INDEX($AA$902:$AA$1029,MATCH($A945-F945*4,$A$902:$A$1029,0))</f>
        <v>55861472.922038</v>
      </c>
      <c r="AN945" s="7" t="n">
        <f aca="false">INDEX($AB$902:$AB$1029,MATCH($A945+(1-G945)*2,$A$902:$A$1029,0))</f>
        <v>15000000</v>
      </c>
      <c r="AO945" s="7" t="n">
        <f aca="false">INDEX($AB$902:$AB$1029,MATCH($A945-G945*2,$A$902:$A$1029,0))</f>
        <v>75606094.599394</v>
      </c>
      <c r="AP945" s="7" t="n">
        <f aca="false">INDEX($AC$902:$AC$1029,MATCH($A945+(1-H945)*1,$A$902:$A$1029,0))</f>
        <v>5000000</v>
      </c>
      <c r="AQ945" s="7" t="n">
        <f aca="false">INDEX($AC$902:$AC$1029,MATCH($A945-H945*1,$A$902:$A$1029,0))</f>
        <v>73365914.0186712</v>
      </c>
      <c r="AR945" s="14" t="b">
        <f aca="false">AND(IF(B945=1,AD945&gt;=AE945,AE945&gt;AD945),IF(C945=1,AF945&gt;=AG945,AG945&gt;AF945),IF(D945=1,AH945&gt;=AI945,AI945&gt;AH945),IF(E945=1,AJ945&gt;=AK945,AK945&gt;AJ945),IF(F945=1,AL945&gt;=AM945,AM945&gt;AL945),IF(G945=1,AN945&gt;=AO945,AO945&gt;AN945),IF(H945=1,AP945&gt;=AQ945,AQ945&gt;AP945))</f>
        <v>0</v>
      </c>
      <c r="AS945" s="2"/>
      <c r="AT945" s="2"/>
      <c r="AU945" s="2"/>
      <c r="AV945" s="2"/>
      <c r="AW945" s="2"/>
      <c r="AX945" s="2"/>
    </row>
    <row r="946" customFormat="false" ht="15" hidden="false" customHeight="false" outlineLevel="0" collapsed="false">
      <c r="A946" s="6" t="n">
        <f aca="false">ROW()-902</f>
        <v>44</v>
      </c>
      <c r="B946" s="6" t="n">
        <f aca="false">MOD(INT($A946/64),2)</f>
        <v>0</v>
      </c>
      <c r="C946" s="6" t="n">
        <f aca="false">MOD(INT($A946/32),2)</f>
        <v>1</v>
      </c>
      <c r="D946" s="6" t="n">
        <f aca="false">MOD(INT($A946/16),2)</f>
        <v>0</v>
      </c>
      <c r="E946" s="6" t="n">
        <f aca="false">MOD(INT($A946/8),2)</f>
        <v>1</v>
      </c>
      <c r="F946" s="6" t="n">
        <f aca="false">MOD(INT($A946/4),2)</f>
        <v>1</v>
      </c>
      <c r="G946" s="6" t="n">
        <f aca="false">MOD(INT($A946/2),2)</f>
        <v>0</v>
      </c>
      <c r="H946" s="6" t="n">
        <f aca="false">MOD(INT($A946/1),2)</f>
        <v>0</v>
      </c>
      <c r="I946" s="7" t="n">
        <f aca="false">IF(B946=1,MIN($B$6,$B$900),0)</f>
        <v>0</v>
      </c>
      <c r="J946" s="7" t="n">
        <f aca="false">IF(C946=1,MIN($F$226,MAX(0,$B$900-I946)),0)</f>
        <v>300000000</v>
      </c>
      <c r="K946" s="7" t="n">
        <f aca="false">IF(D946=1,MIN($F$225,MAX(0,$B$900-SUM(I946:J946))),0)</f>
        <v>0</v>
      </c>
      <c r="L946" s="7" t="n">
        <f aca="false">IF(E946=1,MIN($F$224,MAX(0,$B$900-SUM(I946:K946))),0)</f>
        <v>60000000</v>
      </c>
      <c r="M946" s="7" t="n">
        <f aca="false">IF(F946=1,MIN($F$223,MAX(0,$B$900-SUM(I946:L946))),0)</f>
        <v>30000000</v>
      </c>
      <c r="N946" s="7" t="n">
        <f aca="false">IF(G946=1,MIN($F$222,MAX(0,$B$900-SUM(I946:M946))),0)</f>
        <v>0</v>
      </c>
      <c r="O946" s="7" t="n">
        <f aca="false">IF(H946=1,MIN($F$221,MAX(0,$B$900-SUM(I946:N946))),0)</f>
        <v>0</v>
      </c>
      <c r="P946" s="7" t="n">
        <f aca="false">MAX(0,$B$900-SUM(I946:O946))</f>
        <v>310000000</v>
      </c>
      <c r="Q946" s="7" t="n">
        <f aca="false">($B$203+$B$204)+$B$22+(1-B946)*$B$198+(1-C946)*$E$226+(1-D946)*$E$225+(1-E946)*$E$224+(1-F946)*$E$223+(1-G946)*$E$222+(1-H946)*$E$221</f>
        <v>21819629.2434013</v>
      </c>
      <c r="R946" s="7" t="n">
        <f aca="false">P946&gt;$B$12*Q946</f>
        <v>1</v>
      </c>
      <c r="S946" s="7" t="n">
        <f aca="false">IF(R946,(P946+$B$12*$B$13)/(Q946+$B$13),IF(Q946&gt;0,P946/Q946,0))</f>
        <v>12.8497024717098</v>
      </c>
      <c r="T946" s="7" t="n">
        <f aca="false">IF(R946,$B$13*(S946-$B$12),0)</f>
        <v>29624256.1792745</v>
      </c>
      <c r="U946" s="7" t="n">
        <f aca="false">($B$203+$B$204)*S946</f>
        <v>3615366.52521293</v>
      </c>
      <c r="V946" s="7" t="n">
        <f aca="false">$B$22*S946</f>
        <v>115647322.245388</v>
      </c>
      <c r="W946" s="7" t="n">
        <f aca="false">IF(B946=1,I946,S946*$B$198)</f>
        <v>10334947.6436023</v>
      </c>
      <c r="X946" s="7" t="n">
        <f aca="false">IF(C946=1,J946,S946*$E$226)</f>
        <v>300000000</v>
      </c>
      <c r="Y946" s="7" t="n">
        <f aca="false">IF(D946=1,K946,S946*$E$225)</f>
        <v>22281082.6894238</v>
      </c>
      <c r="Z946" s="7" t="n">
        <f aca="false">IF(E946=1,L946,S946*$E$224)</f>
        <v>60000000</v>
      </c>
      <c r="AA946" s="7" t="n">
        <f aca="false">IF(F946=1,M946,S946*$E$223)</f>
        <v>30000000</v>
      </c>
      <c r="AB946" s="7" t="n">
        <f aca="false">IF(G946=1,N946,S946*$E$222)</f>
        <v>64248512.3585491</v>
      </c>
      <c r="AC946" s="7" t="n">
        <f aca="false">IF(H946=1,O946,S946*$E$221)</f>
        <v>64248512.3585491</v>
      </c>
      <c r="AD946" s="7" t="n">
        <f aca="false">INDEX($W$902:$W$1029,MATCH($A946+(1-B946)*64,$A$902:$A$1029,0))</f>
        <v>30000000</v>
      </c>
      <c r="AE946" s="7" t="n">
        <f aca="false">INDEX($W$902:$W$1029,MATCH($A946-B946*64,$A$902:$A$1029,0))</f>
        <v>10334947.6436023</v>
      </c>
      <c r="AF946" s="7" t="n">
        <f aca="false">INDEX($X$902:$X$1029,MATCH($A946+(1-C946)*32,$A$902:$A$1029,0))</f>
        <v>300000000</v>
      </c>
      <c r="AG946" s="7" t="n">
        <f aca="false">INDEX($X$902:$X$1029,MATCH($A946-C946*32,$A$902:$A$1029,0))</f>
        <v>123377936.210897</v>
      </c>
      <c r="AH946" s="7" t="n">
        <f aca="false">INDEX($Y$902:$Y$1029,MATCH($A946+(1-D946)*16,$A$902:$A$1029,0))</f>
        <v>100000000</v>
      </c>
      <c r="AI946" s="7" t="n">
        <f aca="false">INDEX($Y$902:$Y$1029,MATCH($A946-D946*16,$A$902:$A$1029,0))</f>
        <v>22281082.6894238</v>
      </c>
      <c r="AJ946" s="7" t="n">
        <f aca="false">INDEX($Z$902:$Z$1029,MATCH($A946+(1-E946)*8,$A$902:$A$1029,0))</f>
        <v>60000000</v>
      </c>
      <c r="AK946" s="7" t="n">
        <f aca="false">INDEX($Z$902:$Z$1029,MATCH($A946-E946*8,$A$902:$A$1029,0))</f>
        <v>33458548.0904748</v>
      </c>
      <c r="AL946" s="7" t="n">
        <f aca="false">INDEX($AA$902:$AA$1029,MATCH($A946+(1-F946)*4,$A$902:$A$1029,0))</f>
        <v>30000000</v>
      </c>
      <c r="AM946" s="7" t="n">
        <f aca="false">INDEX($AA$902:$AA$1029,MATCH($A946-F946*4,$A$902:$A$1029,0))</f>
        <v>37610320.0686071</v>
      </c>
      <c r="AN946" s="7" t="n">
        <f aca="false">INDEX($AB$902:$AB$1029,MATCH($A946+(1-G946)*2,$A$902:$A$1029,0))</f>
        <v>15000000</v>
      </c>
      <c r="AO946" s="7" t="n">
        <f aca="false">INDEX($AB$902:$AB$1029,MATCH($A946-G946*2,$A$902:$A$1029,0))</f>
        <v>64248512.3585491</v>
      </c>
      <c r="AP946" s="7" t="n">
        <f aca="false">INDEX($AC$902:$AC$1029,MATCH($A946+(1-H946)*1,$A$902:$A$1029,0))</f>
        <v>5000000</v>
      </c>
      <c r="AQ946" s="7" t="n">
        <f aca="false">INDEX($AC$902:$AC$1029,MATCH($A946-H946*1,$A$902:$A$1029,0))</f>
        <v>64248512.3585491</v>
      </c>
      <c r="AR946" s="14" t="b">
        <f aca="false">AND(IF(B946=1,AD946&gt;=AE946,AE946&gt;AD946),IF(C946=1,AF946&gt;=AG946,AG946&gt;AF946),IF(D946=1,AH946&gt;=AI946,AI946&gt;AH946),IF(E946=1,AJ946&gt;=AK946,AK946&gt;AJ946),IF(F946=1,AL946&gt;=AM946,AM946&gt;AL946),IF(G946=1,AN946&gt;=AO946,AO946&gt;AN946),IF(H946=1,AP946&gt;=AQ946,AQ946&gt;AP946))</f>
        <v>0</v>
      </c>
      <c r="AS946" s="2"/>
      <c r="AT946" s="2"/>
      <c r="AU946" s="2"/>
      <c r="AV946" s="2"/>
      <c r="AW946" s="2"/>
      <c r="AX946" s="2"/>
    </row>
    <row r="947" customFormat="false" ht="15" hidden="false" customHeight="false" outlineLevel="0" collapsed="false">
      <c r="A947" s="6" t="n">
        <f aca="false">ROW()-902</f>
        <v>45</v>
      </c>
      <c r="B947" s="6" t="n">
        <f aca="false">MOD(INT($A947/64),2)</f>
        <v>0</v>
      </c>
      <c r="C947" s="6" t="n">
        <f aca="false">MOD(INT($A947/32),2)</f>
        <v>1</v>
      </c>
      <c r="D947" s="6" t="n">
        <f aca="false">MOD(INT($A947/16),2)</f>
        <v>0</v>
      </c>
      <c r="E947" s="6" t="n">
        <f aca="false">MOD(INT($A947/8),2)</f>
        <v>1</v>
      </c>
      <c r="F947" s="6" t="n">
        <f aca="false">MOD(INT($A947/4),2)</f>
        <v>1</v>
      </c>
      <c r="G947" s="6" t="n">
        <f aca="false">MOD(INT($A947/2),2)</f>
        <v>0</v>
      </c>
      <c r="H947" s="6" t="n">
        <f aca="false">MOD(INT($A947/1),2)</f>
        <v>1</v>
      </c>
      <c r="I947" s="7" t="n">
        <f aca="false">IF(B947=1,MIN($B$6,$B$900),0)</f>
        <v>0</v>
      </c>
      <c r="J947" s="7" t="n">
        <f aca="false">IF(C947=1,MIN($F$226,MAX(0,$B$900-I947)),0)</f>
        <v>300000000</v>
      </c>
      <c r="K947" s="7" t="n">
        <f aca="false">IF(D947=1,MIN($F$225,MAX(0,$B$900-SUM(I947:J947))),0)</f>
        <v>0</v>
      </c>
      <c r="L947" s="7" t="n">
        <f aca="false">IF(E947=1,MIN($F$224,MAX(0,$B$900-SUM(I947:K947))),0)</f>
        <v>60000000</v>
      </c>
      <c r="M947" s="7" t="n">
        <f aca="false">IF(F947=1,MIN($F$223,MAX(0,$B$900-SUM(I947:L947))),0)</f>
        <v>30000000</v>
      </c>
      <c r="N947" s="7" t="n">
        <f aca="false">IF(G947=1,MIN($F$222,MAX(0,$B$900-SUM(I947:M947))),0)</f>
        <v>0</v>
      </c>
      <c r="O947" s="7" t="n">
        <f aca="false">IF(H947=1,MIN($F$221,MAX(0,$B$900-SUM(I947:N947))),0)</f>
        <v>5000000</v>
      </c>
      <c r="P947" s="7" t="n">
        <f aca="false">MAX(0,$B$900-SUM(I947:O947))</f>
        <v>305000000</v>
      </c>
      <c r="Q947" s="7" t="n">
        <f aca="false">($B$203+$B$204)+$B$22+(1-B947)*$B$198+(1-C947)*$E$226+(1-D947)*$E$225+(1-E947)*$E$224+(1-F947)*$E$223+(1-G947)*$E$222+(1-H947)*$E$221</f>
        <v>16819629.2434013</v>
      </c>
      <c r="R947" s="7" t="n">
        <f aca="false">P947&gt;$B$12*Q947</f>
        <v>1</v>
      </c>
      <c r="S947" s="7" t="n">
        <f aca="false">IF(R947,(P947+$B$12*$B$13)/(Q947+$B$13),IF(Q947&gt;0,P947/Q947,0))</f>
        <v>15.9164545098622</v>
      </c>
      <c r="T947" s="7" t="n">
        <f aca="false">IF(R947,$B$13*(S947-$B$12),0)</f>
        <v>37291136.2746555</v>
      </c>
      <c r="U947" s="7" t="n">
        <f aca="false">($B$203+$B$204)*S947</f>
        <v>4478221.73017001</v>
      </c>
      <c r="V947" s="7" t="n">
        <f aca="false">$B$22*S947</f>
        <v>143248090.58876</v>
      </c>
      <c r="W947" s="7" t="n">
        <f aca="false">IF(B947=1,I947,S947*$B$198)</f>
        <v>12801520.0658039</v>
      </c>
      <c r="X947" s="7" t="n">
        <f aca="false">IF(C947=1,J947,S947*$E$226)</f>
        <v>300000000</v>
      </c>
      <c r="Y947" s="7" t="n">
        <f aca="false">IF(D947=1,K947,S947*$E$225)</f>
        <v>27598758.7913</v>
      </c>
      <c r="Z947" s="7" t="n">
        <f aca="false">IF(E947=1,L947,S947*$E$224)</f>
        <v>60000000</v>
      </c>
      <c r="AA947" s="7" t="n">
        <f aca="false">IF(F947=1,M947,S947*$E$223)</f>
        <v>30000000</v>
      </c>
      <c r="AB947" s="7" t="n">
        <f aca="false">IF(G947=1,N947,S947*$E$222)</f>
        <v>79582272.5493109</v>
      </c>
      <c r="AC947" s="7" t="n">
        <f aca="false">IF(H947=1,O947,S947*$E$221)</f>
        <v>5000000</v>
      </c>
      <c r="AD947" s="7" t="n">
        <f aca="false">INDEX($W$902:$W$1029,MATCH($A947+(1-B947)*64,$A$902:$A$1029,0))</f>
        <v>30000000</v>
      </c>
      <c r="AE947" s="7" t="n">
        <f aca="false">INDEX($W$902:$W$1029,MATCH($A947-B947*64,$A$902:$A$1029,0))</f>
        <v>12801520.0658039</v>
      </c>
      <c r="AF947" s="7" t="n">
        <f aca="false">INDEX($X$902:$X$1029,MATCH($A947+(1-C947)*32,$A$902:$A$1029,0))</f>
        <v>300000000</v>
      </c>
      <c r="AG947" s="7" t="n">
        <f aca="false">INDEX($X$902:$X$1029,MATCH($A947-C947*32,$A$902:$A$1029,0))</f>
        <v>146408304.165272</v>
      </c>
      <c r="AH947" s="7" t="n">
        <f aca="false">INDEX($Y$902:$Y$1029,MATCH($A947+(1-D947)*16,$A$902:$A$1029,0))</f>
        <v>100000000</v>
      </c>
      <c r="AI947" s="7" t="n">
        <f aca="false">INDEX($Y$902:$Y$1029,MATCH($A947-D947*16,$A$902:$A$1029,0))</f>
        <v>27598758.7913</v>
      </c>
      <c r="AJ947" s="7" t="n">
        <f aca="false">INDEX($Z$902:$Z$1029,MATCH($A947+(1-E947)*8,$A$902:$A$1029,0))</f>
        <v>60000000</v>
      </c>
      <c r="AK947" s="7" t="n">
        <f aca="false">INDEX($Z$902:$Z$1029,MATCH($A947-E947*8,$A$902:$A$1029,0))</f>
        <v>40608427.9853885</v>
      </c>
      <c r="AL947" s="7" t="n">
        <f aca="false">INDEX($AA$902:$AA$1029,MATCH($A947+(1-F947)*4,$A$902:$A$1029,0))</f>
        <v>30000000</v>
      </c>
      <c r="AM947" s="7" t="n">
        <f aca="false">INDEX($AA$902:$AA$1029,MATCH($A947-F947*4,$A$902:$A$1029,0))</f>
        <v>45363656.7596364</v>
      </c>
      <c r="AN947" s="7" t="n">
        <f aca="false">INDEX($AB$902:$AB$1029,MATCH($A947+(1-G947)*2,$A$902:$A$1029,0))</f>
        <v>15000000</v>
      </c>
      <c r="AO947" s="7" t="n">
        <f aca="false">INDEX($AB$902:$AB$1029,MATCH($A947-G947*2,$A$902:$A$1029,0))</f>
        <v>79582272.5493109</v>
      </c>
      <c r="AP947" s="7" t="n">
        <f aca="false">INDEX($AC$902:$AC$1029,MATCH($A947+(1-H947)*1,$A$902:$A$1029,0))</f>
        <v>5000000</v>
      </c>
      <c r="AQ947" s="7" t="n">
        <f aca="false">INDEX($AC$902:$AC$1029,MATCH($A947-H947*1,$A$902:$A$1029,0))</f>
        <v>64248512.3585491</v>
      </c>
      <c r="AR947" s="14" t="b">
        <f aca="false">AND(IF(B947=1,AD947&gt;=AE947,AE947&gt;AD947),IF(C947=1,AF947&gt;=AG947,AG947&gt;AF947),IF(D947=1,AH947&gt;=AI947,AI947&gt;AH947),IF(E947=1,AJ947&gt;=AK947,AK947&gt;AJ947),IF(F947=1,AL947&gt;=AM947,AM947&gt;AL947),IF(G947=1,AN947&gt;=AO947,AO947&gt;AN947),IF(H947=1,AP947&gt;=AQ947,AQ947&gt;AP947))</f>
        <v>0</v>
      </c>
      <c r="AS947" s="2"/>
      <c r="AT947" s="2"/>
      <c r="AU947" s="2"/>
      <c r="AV947" s="2"/>
      <c r="AW947" s="2"/>
      <c r="AX947" s="2"/>
    </row>
    <row r="948" customFormat="false" ht="15" hidden="false" customHeight="false" outlineLevel="0" collapsed="false">
      <c r="A948" s="6" t="n">
        <f aca="false">ROW()-902</f>
        <v>46</v>
      </c>
      <c r="B948" s="6" t="n">
        <f aca="false">MOD(INT($A948/64),2)</f>
        <v>0</v>
      </c>
      <c r="C948" s="6" t="n">
        <f aca="false">MOD(INT($A948/32),2)</f>
        <v>1</v>
      </c>
      <c r="D948" s="6" t="n">
        <f aca="false">MOD(INT($A948/16),2)</f>
        <v>0</v>
      </c>
      <c r="E948" s="6" t="n">
        <f aca="false">MOD(INT($A948/8),2)</f>
        <v>1</v>
      </c>
      <c r="F948" s="6" t="n">
        <f aca="false">MOD(INT($A948/4),2)</f>
        <v>1</v>
      </c>
      <c r="G948" s="6" t="n">
        <f aca="false">MOD(INT($A948/2),2)</f>
        <v>1</v>
      </c>
      <c r="H948" s="6" t="n">
        <f aca="false">MOD(INT($A948/1),2)</f>
        <v>0</v>
      </c>
      <c r="I948" s="7" t="n">
        <f aca="false">IF(B948=1,MIN($B$6,$B$900),0)</f>
        <v>0</v>
      </c>
      <c r="J948" s="7" t="n">
        <f aca="false">IF(C948=1,MIN($F$226,MAX(0,$B$900-I948)),0)</f>
        <v>300000000</v>
      </c>
      <c r="K948" s="7" t="n">
        <f aca="false">IF(D948=1,MIN($F$225,MAX(0,$B$900-SUM(I948:J948))),0)</f>
        <v>0</v>
      </c>
      <c r="L948" s="7" t="n">
        <f aca="false">IF(E948=1,MIN($F$224,MAX(0,$B$900-SUM(I948:K948))),0)</f>
        <v>60000000</v>
      </c>
      <c r="M948" s="7" t="n">
        <f aca="false">IF(F948=1,MIN($F$223,MAX(0,$B$900-SUM(I948:L948))),0)</f>
        <v>30000000</v>
      </c>
      <c r="N948" s="7" t="n">
        <f aca="false">IF(G948=1,MIN($F$222,MAX(0,$B$900-SUM(I948:M948))),0)</f>
        <v>15000000</v>
      </c>
      <c r="O948" s="7" t="n">
        <f aca="false">IF(H948=1,MIN($F$221,MAX(0,$B$900-SUM(I948:N948))),0)</f>
        <v>0</v>
      </c>
      <c r="P948" s="7" t="n">
        <f aca="false">MAX(0,$B$900-SUM(I948:O948))</f>
        <v>295000000</v>
      </c>
      <c r="Q948" s="7" t="n">
        <f aca="false">($B$203+$B$204)+$B$22+(1-B948)*$B$198+(1-C948)*$E$226+(1-D948)*$E$225+(1-E948)*$E$224+(1-F948)*$E$223+(1-G948)*$E$222+(1-H948)*$E$221</f>
        <v>16819629.2434013</v>
      </c>
      <c r="R948" s="7" t="n">
        <f aca="false">P948&gt;$B$12*Q948</f>
        <v>1</v>
      </c>
      <c r="S948" s="7" t="n">
        <f aca="false">IF(R948,(P948+$B$12*$B$13)/(Q948+$B$13),IF(Q948&gt;0,P948/Q948,0))</f>
        <v>15.3988462331187</v>
      </c>
      <c r="T948" s="7" t="n">
        <f aca="false">IF(R948,$B$13*(S948-$B$12),0)</f>
        <v>35997115.5827967</v>
      </c>
      <c r="U948" s="7" t="n">
        <f aca="false">($B$203+$B$204)*S948</f>
        <v>4332588.50317261</v>
      </c>
      <c r="V948" s="7" t="n">
        <f aca="false">$B$22*S948</f>
        <v>138589616.098068</v>
      </c>
      <c r="W948" s="7" t="n">
        <f aca="false">IF(B948=1,I948,S948*$B$198)</f>
        <v>12385210.470168</v>
      </c>
      <c r="X948" s="7" t="n">
        <f aca="false">IF(C948=1,J948,S948*$E$226)</f>
        <v>300000000</v>
      </c>
      <c r="Y948" s="7" t="n">
        <f aca="false">IF(D948=1,K948,S948*$E$225)</f>
        <v>26701238.1802008</v>
      </c>
      <c r="Z948" s="7" t="n">
        <f aca="false">IF(E948=1,L948,S948*$E$224)</f>
        <v>60000000</v>
      </c>
      <c r="AA948" s="7" t="n">
        <f aca="false">IF(F948=1,M948,S948*$E$223)</f>
        <v>30000000</v>
      </c>
      <c r="AB948" s="7" t="n">
        <f aca="false">IF(G948=1,N948,S948*$E$222)</f>
        <v>15000000</v>
      </c>
      <c r="AC948" s="7" t="n">
        <f aca="false">IF(H948=1,O948,S948*$E$221)</f>
        <v>76994231.1655935</v>
      </c>
      <c r="AD948" s="7" t="n">
        <f aca="false">INDEX($W$902:$W$1029,MATCH($A948+(1-B948)*64,$A$902:$A$1029,0))</f>
        <v>30000000</v>
      </c>
      <c r="AE948" s="7" t="n">
        <f aca="false">INDEX($W$902:$W$1029,MATCH($A948-B948*64,$A$902:$A$1029,0))</f>
        <v>12385210.470168</v>
      </c>
      <c r="AF948" s="7" t="n">
        <f aca="false">INDEX($X$902:$X$1029,MATCH($A948+(1-C948)*32,$A$902:$A$1029,0))</f>
        <v>300000000</v>
      </c>
      <c r="AG948" s="7" t="n">
        <f aca="false">INDEX($X$902:$X$1029,MATCH($A948-C948*32,$A$902:$A$1029,0))</f>
        <v>143998290.927983</v>
      </c>
      <c r="AH948" s="7" t="n">
        <f aca="false">INDEX($Y$902:$Y$1029,MATCH($A948+(1-D948)*16,$A$902:$A$1029,0))</f>
        <v>100000000</v>
      </c>
      <c r="AI948" s="7" t="n">
        <f aca="false">INDEX($Y$902:$Y$1029,MATCH($A948-D948*16,$A$902:$A$1029,0))</f>
        <v>26701238.1802008</v>
      </c>
      <c r="AJ948" s="7" t="n">
        <f aca="false">INDEX($Z$902:$Z$1029,MATCH($A948+(1-E948)*8,$A$902:$A$1029,0))</f>
        <v>60000000</v>
      </c>
      <c r="AK948" s="7" t="n">
        <f aca="false">INDEX($Z$902:$Z$1029,MATCH($A948-E948*8,$A$902:$A$1029,0))</f>
        <v>39503436.7476909</v>
      </c>
      <c r="AL948" s="7" t="n">
        <f aca="false">INDEX($AA$902:$AA$1029,MATCH($A948+(1-F948)*4,$A$902:$A$1029,0))</f>
        <v>30000000</v>
      </c>
      <c r="AM948" s="7" t="n">
        <f aca="false">INDEX($AA$902:$AA$1029,MATCH($A948-F948*4,$A$902:$A$1029,0))</f>
        <v>44019548.4112027</v>
      </c>
      <c r="AN948" s="7" t="n">
        <f aca="false">INDEX($AB$902:$AB$1029,MATCH($A948+(1-G948)*2,$A$902:$A$1029,0))</f>
        <v>15000000</v>
      </c>
      <c r="AO948" s="7" t="n">
        <f aca="false">INDEX($AB$902:$AB$1029,MATCH($A948-G948*2,$A$902:$A$1029,0))</f>
        <v>64248512.3585491</v>
      </c>
      <c r="AP948" s="7" t="n">
        <f aca="false">INDEX($AC$902:$AC$1029,MATCH($A948+(1-H948)*1,$A$902:$A$1029,0))</f>
        <v>5000000</v>
      </c>
      <c r="AQ948" s="7" t="n">
        <f aca="false">INDEX($AC$902:$AC$1029,MATCH($A948-H948*1,$A$902:$A$1029,0))</f>
        <v>76994231.1655935</v>
      </c>
      <c r="AR948" s="14" t="b">
        <f aca="false">AND(IF(B948=1,AD948&gt;=AE948,AE948&gt;AD948),IF(C948=1,AF948&gt;=AG948,AG948&gt;AF948),IF(D948=1,AH948&gt;=AI948,AI948&gt;AH948),IF(E948=1,AJ948&gt;=AK948,AK948&gt;AJ948),IF(F948=1,AL948&gt;=AM948,AM948&gt;AL948),IF(G948=1,AN948&gt;=AO948,AO948&gt;AN948),IF(H948=1,AP948&gt;=AQ948,AQ948&gt;AP948))</f>
        <v>0</v>
      </c>
      <c r="AS948" s="2"/>
      <c r="AT948" s="2"/>
      <c r="AU948" s="2"/>
      <c r="AV948" s="2"/>
      <c r="AW948" s="2"/>
      <c r="AX948" s="2"/>
    </row>
    <row r="949" customFormat="false" ht="15" hidden="false" customHeight="false" outlineLevel="0" collapsed="false">
      <c r="A949" s="6" t="n">
        <f aca="false">ROW()-902</f>
        <v>47</v>
      </c>
      <c r="B949" s="6" t="n">
        <f aca="false">MOD(INT($A949/64),2)</f>
        <v>0</v>
      </c>
      <c r="C949" s="6" t="n">
        <f aca="false">MOD(INT($A949/32),2)</f>
        <v>1</v>
      </c>
      <c r="D949" s="6" t="n">
        <f aca="false">MOD(INT($A949/16),2)</f>
        <v>0</v>
      </c>
      <c r="E949" s="6" t="n">
        <f aca="false">MOD(INT($A949/8),2)</f>
        <v>1</v>
      </c>
      <c r="F949" s="6" t="n">
        <f aca="false">MOD(INT($A949/4),2)</f>
        <v>1</v>
      </c>
      <c r="G949" s="6" t="n">
        <f aca="false">MOD(INT($A949/2),2)</f>
        <v>1</v>
      </c>
      <c r="H949" s="6" t="n">
        <f aca="false">MOD(INT($A949/1),2)</f>
        <v>1</v>
      </c>
      <c r="I949" s="7" t="n">
        <f aca="false">IF(B949=1,MIN($B$6,$B$900),0)</f>
        <v>0</v>
      </c>
      <c r="J949" s="7" t="n">
        <f aca="false">IF(C949=1,MIN($F$226,MAX(0,$B$900-I949)),0)</f>
        <v>300000000</v>
      </c>
      <c r="K949" s="7" t="n">
        <f aca="false">IF(D949=1,MIN($F$225,MAX(0,$B$900-SUM(I949:J949))),0)</f>
        <v>0</v>
      </c>
      <c r="L949" s="7" t="n">
        <f aca="false">IF(E949=1,MIN($F$224,MAX(0,$B$900-SUM(I949:K949))),0)</f>
        <v>60000000</v>
      </c>
      <c r="M949" s="7" t="n">
        <f aca="false">IF(F949=1,MIN($F$223,MAX(0,$B$900-SUM(I949:L949))),0)</f>
        <v>30000000</v>
      </c>
      <c r="N949" s="7" t="n">
        <f aca="false">IF(G949=1,MIN($F$222,MAX(0,$B$900-SUM(I949:M949))),0)</f>
        <v>15000000</v>
      </c>
      <c r="O949" s="7" t="n">
        <f aca="false">IF(H949=1,MIN($F$221,MAX(0,$B$900-SUM(I949:N949))),0)</f>
        <v>5000000</v>
      </c>
      <c r="P949" s="7" t="n">
        <f aca="false">MAX(0,$B$900-SUM(I949:O949))</f>
        <v>290000000</v>
      </c>
      <c r="Q949" s="7" t="n">
        <f aca="false">($B$203+$B$204)+$B$22+(1-B949)*$B$198+(1-C949)*$E$226+(1-D949)*$E$225+(1-E949)*$E$224+(1-F949)*$E$223+(1-G949)*$E$222+(1-H949)*$E$221</f>
        <v>11819629.2434013</v>
      </c>
      <c r="R949" s="7" t="n">
        <f aca="false">P949&gt;$B$12*Q949</f>
        <v>1</v>
      </c>
      <c r="S949" s="7" t="n">
        <f aca="false">IF(R949,(P949+$B$12*$B$13)/(Q949+$B$13),IF(Q949&gt;0,P949/Q949,0))</f>
        <v>20.4265065127149</v>
      </c>
      <c r="T949" s="7" t="n">
        <f aca="false">IF(R949,$B$13*(S949-$B$12),0)</f>
        <v>48566266.2817874</v>
      </c>
      <c r="U949" s="7" t="n">
        <f aca="false">($B$203+$B$204)*S949</f>
        <v>5747160.91953894</v>
      </c>
      <c r="V949" s="7" t="n">
        <f aca="false">$B$22*S949</f>
        <v>183838558.614434</v>
      </c>
      <c r="W949" s="7" t="n">
        <f aca="false">IF(B949=1,I949,S949*$B$198)</f>
        <v>16428931.0056313</v>
      </c>
      <c r="X949" s="7" t="n">
        <f aca="false">IF(C949=1,J949,S949*$E$226)</f>
        <v>300000000</v>
      </c>
      <c r="Y949" s="7" t="n">
        <f aca="false">IF(D949=1,K949,S949*$E$225)</f>
        <v>35419083.178608</v>
      </c>
      <c r="Z949" s="7" t="n">
        <f aca="false">IF(E949=1,L949,S949*$E$224)</f>
        <v>60000000</v>
      </c>
      <c r="AA949" s="7" t="n">
        <f aca="false">IF(F949=1,M949,S949*$E$223)</f>
        <v>30000000</v>
      </c>
      <c r="AB949" s="7" t="n">
        <f aca="false">IF(G949=1,N949,S949*$E$222)</f>
        <v>15000000</v>
      </c>
      <c r="AC949" s="7" t="n">
        <f aca="false">IF(H949=1,O949,S949*$E$221)</f>
        <v>5000000</v>
      </c>
      <c r="AD949" s="7" t="n">
        <f aca="false">INDEX($W$902:$W$1029,MATCH($A949+(1-B949)*64,$A$902:$A$1029,0))</f>
        <v>30000000</v>
      </c>
      <c r="AE949" s="7" t="n">
        <f aca="false">INDEX($W$902:$W$1029,MATCH($A949-B949*64,$A$902:$A$1029,0))</f>
        <v>16428931.0056313</v>
      </c>
      <c r="AF949" s="7" t="n">
        <f aca="false">INDEX($X$902:$X$1029,MATCH($A949+(1-C949)*32,$A$902:$A$1029,0))</f>
        <v>300000000</v>
      </c>
      <c r="AG949" s="7" t="n">
        <f aca="false">INDEX($X$902:$X$1029,MATCH($A949-C949*32,$A$902:$A$1029,0))</f>
        <v>177699067.199927</v>
      </c>
      <c r="AH949" s="7" t="n">
        <f aca="false">INDEX($Y$902:$Y$1029,MATCH($A949+(1-D949)*16,$A$902:$A$1029,0))</f>
        <v>100000000</v>
      </c>
      <c r="AI949" s="7" t="n">
        <f aca="false">INDEX($Y$902:$Y$1029,MATCH($A949-D949*16,$A$902:$A$1029,0))</f>
        <v>35419083.178608</v>
      </c>
      <c r="AJ949" s="7" t="n">
        <f aca="false">INDEX($Z$902:$Z$1029,MATCH($A949+(1-E949)*8,$A$902:$A$1029,0))</f>
        <v>60000000</v>
      </c>
      <c r="AK949" s="7" t="n">
        <f aca="false">INDEX($Z$902:$Z$1029,MATCH($A949-E949*8,$A$902:$A$1029,0))</f>
        <v>50599208.1333914</v>
      </c>
      <c r="AL949" s="7" t="n">
        <f aca="false">INDEX($AA$902:$AA$1029,MATCH($A949+(1-F949)*4,$A$902:$A$1029,0))</f>
        <v>30000000</v>
      </c>
      <c r="AM949" s="7" t="n">
        <f aca="false">INDEX($AA$902:$AA$1029,MATCH($A949-F949*4,$A$902:$A$1029,0))</f>
        <v>55861472.922038</v>
      </c>
      <c r="AN949" s="7" t="n">
        <f aca="false">INDEX($AB$902:$AB$1029,MATCH($A949+(1-G949)*2,$A$902:$A$1029,0))</f>
        <v>15000000</v>
      </c>
      <c r="AO949" s="7" t="n">
        <f aca="false">INDEX($AB$902:$AB$1029,MATCH($A949-G949*2,$A$902:$A$1029,0))</f>
        <v>79582272.5493109</v>
      </c>
      <c r="AP949" s="7" t="n">
        <f aca="false">INDEX($AC$902:$AC$1029,MATCH($A949+(1-H949)*1,$A$902:$A$1029,0))</f>
        <v>5000000</v>
      </c>
      <c r="AQ949" s="7" t="n">
        <f aca="false">INDEX($AC$902:$AC$1029,MATCH($A949-H949*1,$A$902:$A$1029,0))</f>
        <v>76994231.1655935</v>
      </c>
      <c r="AR949" s="14" t="b">
        <f aca="false">AND(IF(B949=1,AD949&gt;=AE949,AE949&gt;AD949),IF(C949=1,AF949&gt;=AG949,AG949&gt;AF949),IF(D949=1,AH949&gt;=AI949,AI949&gt;AH949),IF(E949=1,AJ949&gt;=AK949,AK949&gt;AJ949),IF(F949=1,AL949&gt;=AM949,AM949&gt;AL949),IF(G949=1,AN949&gt;=AO949,AO949&gt;AN949),IF(H949=1,AP949&gt;=AQ949,AQ949&gt;AP949))</f>
        <v>0</v>
      </c>
      <c r="AS949" s="2"/>
      <c r="AT949" s="2"/>
      <c r="AU949" s="2"/>
      <c r="AV949" s="2"/>
      <c r="AW949" s="2"/>
      <c r="AX949" s="2"/>
    </row>
    <row r="950" customFormat="false" ht="15" hidden="false" customHeight="false" outlineLevel="0" collapsed="false">
      <c r="A950" s="6" t="n">
        <f aca="false">ROW()-902</f>
        <v>48</v>
      </c>
      <c r="B950" s="6" t="n">
        <f aca="false">MOD(INT($A950/64),2)</f>
        <v>0</v>
      </c>
      <c r="C950" s="6" t="n">
        <f aca="false">MOD(INT($A950/32),2)</f>
        <v>1</v>
      </c>
      <c r="D950" s="6" t="n">
        <f aca="false">MOD(INT($A950/16),2)</f>
        <v>1</v>
      </c>
      <c r="E950" s="6" t="n">
        <f aca="false">MOD(INT($A950/8),2)</f>
        <v>0</v>
      </c>
      <c r="F950" s="6" t="n">
        <f aca="false">MOD(INT($A950/4),2)</f>
        <v>0</v>
      </c>
      <c r="G950" s="6" t="n">
        <f aca="false">MOD(INT($A950/2),2)</f>
        <v>0</v>
      </c>
      <c r="H950" s="6" t="n">
        <f aca="false">MOD(INT($A950/1),2)</f>
        <v>0</v>
      </c>
      <c r="I950" s="7" t="n">
        <f aca="false">IF(B950=1,MIN($B$6,$B$900),0)</f>
        <v>0</v>
      </c>
      <c r="J950" s="7" t="n">
        <f aca="false">IF(C950=1,MIN($F$226,MAX(0,$B$900-I950)),0)</f>
        <v>300000000</v>
      </c>
      <c r="K950" s="7" t="n">
        <f aca="false">IF(D950=1,MIN($F$225,MAX(0,$B$900-SUM(I950:J950))),0)</f>
        <v>100000000</v>
      </c>
      <c r="L950" s="7" t="n">
        <f aca="false">IF(E950=1,MIN($F$224,MAX(0,$B$900-SUM(I950:K950))),0)</f>
        <v>0</v>
      </c>
      <c r="M950" s="7" t="n">
        <f aca="false">IF(F950=1,MIN($F$223,MAX(0,$B$900-SUM(I950:L950))),0)</f>
        <v>0</v>
      </c>
      <c r="N950" s="7" t="n">
        <f aca="false">IF(G950=1,MIN($F$222,MAX(0,$B$900-SUM(I950:M950))),0)</f>
        <v>0</v>
      </c>
      <c r="O950" s="7" t="n">
        <f aca="false">IF(H950=1,MIN($F$221,MAX(0,$B$900-SUM(I950:N950))),0)</f>
        <v>0</v>
      </c>
      <c r="P950" s="7" t="n">
        <f aca="false">MAX(0,$B$900-SUM(I950:O950))</f>
        <v>300000000</v>
      </c>
      <c r="Q950" s="7" t="n">
        <f aca="false">($B$203+$B$204)+$B$22+(1-B950)*$B$198+(1-C950)*$E$226+(1-D950)*$E$225+(1-E950)*$E$224+(1-F950)*$E$223+(1-G950)*$E$222+(1-H950)*$E$221</f>
        <v>25485652.6989266</v>
      </c>
      <c r="R950" s="7" t="n">
        <f aca="false">P950&gt;$B$12*Q950</f>
        <v>1</v>
      </c>
      <c r="S950" s="7" t="n">
        <f aca="false">IF(R950,(P950+$B$12*$B$13)/(Q950+$B$13),IF(Q950&gt;0,P950/Q950,0))</f>
        <v>10.8091100555823</v>
      </c>
      <c r="T950" s="7" t="n">
        <f aca="false">IF(R950,$B$13*(S950-$B$12),0)</f>
        <v>24522775.1389556</v>
      </c>
      <c r="U950" s="7" t="n">
        <f aca="false">($B$203+$B$204)*S950</f>
        <v>3041229.53417261</v>
      </c>
      <c r="V950" s="7" t="n">
        <f aca="false">$B$22*S950</f>
        <v>97281990.5002403</v>
      </c>
      <c r="W950" s="7" t="n">
        <f aca="false">IF(B950=1,I950,S950*$B$198)</f>
        <v>8693709.97066463</v>
      </c>
      <c r="X950" s="7" t="n">
        <f aca="false">IF(C950=1,J950,S950*$E$226)</f>
        <v>300000000</v>
      </c>
      <c r="Y950" s="7" t="n">
        <f aca="false">IF(D950=1,K950,S950*$E$225)</f>
        <v>100000000</v>
      </c>
      <c r="Z950" s="7" t="n">
        <f aca="false">IF(E950=1,L950,S950*$E$224)</f>
        <v>25941864.1333974</v>
      </c>
      <c r="AA950" s="7" t="n">
        <f aca="false">IF(F950=1,M950,S950*$E$223)</f>
        <v>32427330.1667468</v>
      </c>
      <c r="AB950" s="7" t="n">
        <f aca="false">IF(G950=1,N950,S950*$E$222)</f>
        <v>54045550.2779113</v>
      </c>
      <c r="AC950" s="7" t="n">
        <f aca="false">IF(H950=1,O950,S950*$E$221)</f>
        <v>54045550.2779113</v>
      </c>
      <c r="AD950" s="7" t="n">
        <f aca="false">INDEX($W$902:$W$1029,MATCH($A950+(1-B950)*64,$A$902:$A$1029,0))</f>
        <v>30000000</v>
      </c>
      <c r="AE950" s="7" t="n">
        <f aca="false">INDEX($W$902:$W$1029,MATCH($A950-B950*64,$A$902:$A$1029,0))</f>
        <v>8693709.97066463</v>
      </c>
      <c r="AF950" s="7" t="n">
        <f aca="false">INDEX($X$902:$X$1029,MATCH($A950+(1-C950)*32,$A$902:$A$1029,0))</f>
        <v>300000000</v>
      </c>
      <c r="AG950" s="7" t="n">
        <f aca="false">INDEX($X$902:$X$1029,MATCH($A950-C950*32,$A$902:$A$1029,0))</f>
        <v>108323737.788411</v>
      </c>
      <c r="AH950" s="7" t="n">
        <f aca="false">INDEX($Y$902:$Y$1029,MATCH($A950+(1-D950)*16,$A$902:$A$1029,0))</f>
        <v>100000000</v>
      </c>
      <c r="AI950" s="7" t="n">
        <f aca="false">INDEX($Y$902:$Y$1029,MATCH($A950-D950*16,$A$902:$A$1029,0))</f>
        <v>23483656.321387</v>
      </c>
      <c r="AJ950" s="7" t="n">
        <f aca="false">INDEX($Z$902:$Z$1029,MATCH($A950+(1-E950)*8,$A$902:$A$1029,0))</f>
        <v>60000000</v>
      </c>
      <c r="AK950" s="7" t="n">
        <f aca="false">INDEX($Z$902:$Z$1029,MATCH($A950-E950*8,$A$902:$A$1029,0))</f>
        <v>25941864.1333974</v>
      </c>
      <c r="AL950" s="7" t="n">
        <f aca="false">INDEX($AA$902:$AA$1029,MATCH($A950+(1-F950)*4,$A$902:$A$1029,0))</f>
        <v>30000000</v>
      </c>
      <c r="AM950" s="7" t="n">
        <f aca="false">INDEX($AA$902:$AA$1029,MATCH($A950-F950*4,$A$902:$A$1029,0))</f>
        <v>32427330.1667468</v>
      </c>
      <c r="AN950" s="7" t="n">
        <f aca="false">INDEX($AB$902:$AB$1029,MATCH($A950+(1-G950)*2,$A$902:$A$1029,0))</f>
        <v>15000000</v>
      </c>
      <c r="AO950" s="7" t="n">
        <f aca="false">INDEX($AB$902:$AB$1029,MATCH($A950-G950*2,$A$902:$A$1029,0))</f>
        <v>54045550.2779113</v>
      </c>
      <c r="AP950" s="7" t="n">
        <f aca="false">INDEX($AC$902:$AC$1029,MATCH($A950+(1-H950)*1,$A$902:$A$1029,0))</f>
        <v>5000000</v>
      </c>
      <c r="AQ950" s="7" t="n">
        <f aca="false">INDEX($AC$902:$AC$1029,MATCH($A950-H950*1,$A$902:$A$1029,0))</f>
        <v>54045550.2779113</v>
      </c>
      <c r="AR950" s="14" t="b">
        <f aca="false">AND(IF(B950=1,AD950&gt;=AE950,AE950&gt;AD950),IF(C950=1,AF950&gt;=AG950,AG950&gt;AF950),IF(D950=1,AH950&gt;=AI950,AI950&gt;AH950),IF(E950=1,AJ950&gt;=AK950,AK950&gt;AJ950),IF(F950=1,AL950&gt;=AM950,AM950&gt;AL950),IF(G950=1,AN950&gt;=AO950,AO950&gt;AN950),IF(H950=1,AP950&gt;=AQ950,AQ950&gt;AP950))</f>
        <v>0</v>
      </c>
      <c r="AS950" s="2"/>
      <c r="AT950" s="2"/>
      <c r="AU950" s="2"/>
      <c r="AV950" s="2"/>
      <c r="AW950" s="2"/>
      <c r="AX950" s="2"/>
    </row>
    <row r="951" customFormat="false" ht="15" hidden="false" customHeight="false" outlineLevel="0" collapsed="false">
      <c r="A951" s="6" t="n">
        <f aca="false">ROW()-902</f>
        <v>49</v>
      </c>
      <c r="B951" s="6" t="n">
        <f aca="false">MOD(INT($A951/64),2)</f>
        <v>0</v>
      </c>
      <c r="C951" s="6" t="n">
        <f aca="false">MOD(INT($A951/32),2)</f>
        <v>1</v>
      </c>
      <c r="D951" s="6" t="n">
        <f aca="false">MOD(INT($A951/16),2)</f>
        <v>1</v>
      </c>
      <c r="E951" s="6" t="n">
        <f aca="false">MOD(INT($A951/8),2)</f>
        <v>0</v>
      </c>
      <c r="F951" s="6" t="n">
        <f aca="false">MOD(INT($A951/4),2)</f>
        <v>0</v>
      </c>
      <c r="G951" s="6" t="n">
        <f aca="false">MOD(INT($A951/2),2)</f>
        <v>0</v>
      </c>
      <c r="H951" s="6" t="n">
        <f aca="false">MOD(INT($A951/1),2)</f>
        <v>1</v>
      </c>
      <c r="I951" s="7" t="n">
        <f aca="false">IF(B951=1,MIN($B$6,$B$900),0)</f>
        <v>0</v>
      </c>
      <c r="J951" s="7" t="n">
        <f aca="false">IF(C951=1,MIN($F$226,MAX(0,$B$900-I951)),0)</f>
        <v>300000000</v>
      </c>
      <c r="K951" s="7" t="n">
        <f aca="false">IF(D951=1,MIN($F$225,MAX(0,$B$900-SUM(I951:J951))),0)</f>
        <v>100000000</v>
      </c>
      <c r="L951" s="7" t="n">
        <f aca="false">IF(E951=1,MIN($F$224,MAX(0,$B$900-SUM(I951:K951))),0)</f>
        <v>0</v>
      </c>
      <c r="M951" s="7" t="n">
        <f aca="false">IF(F951=1,MIN($F$223,MAX(0,$B$900-SUM(I951:L951))),0)</f>
        <v>0</v>
      </c>
      <c r="N951" s="7" t="n">
        <f aca="false">IF(G951=1,MIN($F$222,MAX(0,$B$900-SUM(I951:M951))),0)</f>
        <v>0</v>
      </c>
      <c r="O951" s="7" t="n">
        <f aca="false">IF(H951=1,MIN($F$221,MAX(0,$B$900-SUM(I951:N951))),0)</f>
        <v>5000000</v>
      </c>
      <c r="P951" s="7" t="n">
        <f aca="false">MAX(0,$B$900-SUM(I951:O951))</f>
        <v>295000000</v>
      </c>
      <c r="Q951" s="7" t="n">
        <f aca="false">($B$203+$B$204)+$B$22+(1-B951)*$B$198+(1-C951)*$E$226+(1-D951)*$E$225+(1-E951)*$E$224+(1-F951)*$E$223+(1-G951)*$E$222+(1-H951)*$E$221</f>
        <v>20485652.6989266</v>
      </c>
      <c r="R951" s="7" t="n">
        <f aca="false">P951&gt;$B$12*Q951</f>
        <v>1</v>
      </c>
      <c r="S951" s="7" t="n">
        <f aca="false">IF(R951,(P951+$B$12*$B$13)/(Q951+$B$13),IF(Q951&gt;0,P951/Q951,0))</f>
        <v>12.9428563067906</v>
      </c>
      <c r="T951" s="7" t="n">
        <f aca="false">IF(R951,$B$13*(S951-$B$12),0)</f>
        <v>29857140.7669765</v>
      </c>
      <c r="U951" s="7" t="n">
        <f aca="false">($B$203+$B$204)*S951</f>
        <v>3641576.10148816</v>
      </c>
      <c r="V951" s="7" t="n">
        <f aca="false">$B$22*S951</f>
        <v>116485706.761115</v>
      </c>
      <c r="W951" s="7" t="n">
        <f aca="false">IF(B951=1,I951,S951*$B$198)</f>
        <v>10409870.7797979</v>
      </c>
      <c r="X951" s="7" t="n">
        <f aca="false">IF(C951=1,J951,S951*$E$226)</f>
        <v>300000000</v>
      </c>
      <c r="Y951" s="7" t="n">
        <f aca="false">IF(D951=1,K951,S951*$E$225)</f>
        <v>100000000</v>
      </c>
      <c r="Z951" s="7" t="n">
        <f aca="false">IF(E951=1,L951,S951*$E$224)</f>
        <v>31062855.1362974</v>
      </c>
      <c r="AA951" s="7" t="n">
        <f aca="false">IF(F951=1,M951,S951*$E$223)</f>
        <v>38828568.9203718</v>
      </c>
      <c r="AB951" s="7" t="n">
        <f aca="false">IF(G951=1,N951,S951*$E$222)</f>
        <v>64714281.533953</v>
      </c>
      <c r="AC951" s="7" t="n">
        <f aca="false">IF(H951=1,O951,S951*$E$221)</f>
        <v>5000000</v>
      </c>
      <c r="AD951" s="7" t="n">
        <f aca="false">INDEX($W$902:$W$1029,MATCH($A951+(1-B951)*64,$A$902:$A$1029,0))</f>
        <v>30000000</v>
      </c>
      <c r="AE951" s="7" t="n">
        <f aca="false">INDEX($W$902:$W$1029,MATCH($A951-B951*64,$A$902:$A$1029,0))</f>
        <v>10409870.7797979</v>
      </c>
      <c r="AF951" s="7" t="n">
        <f aca="false">INDEX($X$902:$X$1029,MATCH($A951+(1-C951)*32,$A$902:$A$1029,0))</f>
        <v>300000000</v>
      </c>
      <c r="AG951" s="7" t="n">
        <f aca="false">INDEX($X$902:$X$1029,MATCH($A951-C951*32,$A$902:$A$1029,0))</f>
        <v>125869896.379174</v>
      </c>
      <c r="AH951" s="7" t="n">
        <f aca="false">INDEX($Y$902:$Y$1029,MATCH($A951+(1-D951)*16,$A$902:$A$1029,0))</f>
        <v>100000000</v>
      </c>
      <c r="AI951" s="7" t="n">
        <f aca="false">INDEX($Y$902:$Y$1029,MATCH($A951-D951*16,$A$902:$A$1029,0))</f>
        <v>27882929.3773771</v>
      </c>
      <c r="AJ951" s="7" t="n">
        <f aca="false">INDEX($Z$902:$Z$1029,MATCH($A951+(1-E951)*8,$A$902:$A$1029,0))</f>
        <v>60000000</v>
      </c>
      <c r="AK951" s="7" t="n">
        <f aca="false">INDEX($Z$902:$Z$1029,MATCH($A951-E951*8,$A$902:$A$1029,0))</f>
        <v>31062855.1362974</v>
      </c>
      <c r="AL951" s="7" t="n">
        <f aca="false">INDEX($AA$902:$AA$1029,MATCH($A951+(1-F951)*4,$A$902:$A$1029,0))</f>
        <v>30000000</v>
      </c>
      <c r="AM951" s="7" t="n">
        <f aca="false">INDEX($AA$902:$AA$1029,MATCH($A951-F951*4,$A$902:$A$1029,0))</f>
        <v>38828568.9203718</v>
      </c>
      <c r="AN951" s="7" t="n">
        <f aca="false">INDEX($AB$902:$AB$1029,MATCH($A951+(1-G951)*2,$A$902:$A$1029,0))</f>
        <v>15000000</v>
      </c>
      <c r="AO951" s="7" t="n">
        <f aca="false">INDEX($AB$902:$AB$1029,MATCH($A951-G951*2,$A$902:$A$1029,0))</f>
        <v>64714281.533953</v>
      </c>
      <c r="AP951" s="7" t="n">
        <f aca="false">INDEX($AC$902:$AC$1029,MATCH($A951+(1-H951)*1,$A$902:$A$1029,0))</f>
        <v>5000000</v>
      </c>
      <c r="AQ951" s="7" t="n">
        <f aca="false">INDEX($AC$902:$AC$1029,MATCH($A951-H951*1,$A$902:$A$1029,0))</f>
        <v>54045550.2779113</v>
      </c>
      <c r="AR951" s="14" t="b">
        <f aca="false">AND(IF(B951=1,AD951&gt;=AE951,AE951&gt;AD951),IF(C951=1,AF951&gt;=AG951,AG951&gt;AF951),IF(D951=1,AH951&gt;=AI951,AI951&gt;AH951),IF(E951=1,AJ951&gt;=AK951,AK951&gt;AJ951),IF(F951=1,AL951&gt;=AM951,AM951&gt;AL951),IF(G951=1,AN951&gt;=AO951,AO951&gt;AN951),IF(H951=1,AP951&gt;=AQ951,AQ951&gt;AP951))</f>
        <v>0</v>
      </c>
      <c r="AS951" s="2"/>
      <c r="AT951" s="2"/>
      <c r="AU951" s="2"/>
      <c r="AV951" s="2"/>
      <c r="AW951" s="2"/>
      <c r="AX951" s="2"/>
    </row>
    <row r="952" customFormat="false" ht="15" hidden="false" customHeight="false" outlineLevel="0" collapsed="false">
      <c r="A952" s="6" t="n">
        <f aca="false">ROW()-902</f>
        <v>50</v>
      </c>
      <c r="B952" s="6" t="n">
        <f aca="false">MOD(INT($A952/64),2)</f>
        <v>0</v>
      </c>
      <c r="C952" s="6" t="n">
        <f aca="false">MOD(INT($A952/32),2)</f>
        <v>1</v>
      </c>
      <c r="D952" s="6" t="n">
        <f aca="false">MOD(INT($A952/16),2)</f>
        <v>1</v>
      </c>
      <c r="E952" s="6" t="n">
        <f aca="false">MOD(INT($A952/8),2)</f>
        <v>0</v>
      </c>
      <c r="F952" s="6" t="n">
        <f aca="false">MOD(INT($A952/4),2)</f>
        <v>0</v>
      </c>
      <c r="G952" s="6" t="n">
        <f aca="false">MOD(INT($A952/2),2)</f>
        <v>1</v>
      </c>
      <c r="H952" s="6" t="n">
        <f aca="false">MOD(INT($A952/1),2)</f>
        <v>0</v>
      </c>
      <c r="I952" s="7" t="n">
        <f aca="false">IF(B952=1,MIN($B$6,$B$900),0)</f>
        <v>0</v>
      </c>
      <c r="J952" s="7" t="n">
        <f aca="false">IF(C952=1,MIN($F$226,MAX(0,$B$900-I952)),0)</f>
        <v>300000000</v>
      </c>
      <c r="K952" s="7" t="n">
        <f aca="false">IF(D952=1,MIN($F$225,MAX(0,$B$900-SUM(I952:J952))),0)</f>
        <v>100000000</v>
      </c>
      <c r="L952" s="7" t="n">
        <f aca="false">IF(E952=1,MIN($F$224,MAX(0,$B$900-SUM(I952:K952))),0)</f>
        <v>0</v>
      </c>
      <c r="M952" s="7" t="n">
        <f aca="false">IF(F952=1,MIN($F$223,MAX(0,$B$900-SUM(I952:L952))),0)</f>
        <v>0</v>
      </c>
      <c r="N952" s="7" t="n">
        <f aca="false">IF(G952=1,MIN($F$222,MAX(0,$B$900-SUM(I952:M952))),0)</f>
        <v>15000000</v>
      </c>
      <c r="O952" s="7" t="n">
        <f aca="false">IF(H952=1,MIN($F$221,MAX(0,$B$900-SUM(I952:N952))),0)</f>
        <v>0</v>
      </c>
      <c r="P952" s="7" t="n">
        <f aca="false">MAX(0,$B$900-SUM(I952:O952))</f>
        <v>285000000</v>
      </c>
      <c r="Q952" s="7" t="n">
        <f aca="false">($B$203+$B$204)+$B$22+(1-B952)*$B$198+(1-C952)*$E$226+(1-D952)*$E$225+(1-E952)*$E$224+(1-F952)*$E$223+(1-G952)*$E$222+(1-H952)*$E$221</f>
        <v>20485652.6989266</v>
      </c>
      <c r="R952" s="7" t="n">
        <f aca="false">P952&gt;$B$12*Q952</f>
        <v>1</v>
      </c>
      <c r="S952" s="7" t="n">
        <f aca="false">IF(R952,(P952+$B$12*$B$13)/(Q952+$B$13),IF(Q952&gt;0,P952/Q952,0))</f>
        <v>12.507802313285</v>
      </c>
      <c r="T952" s="7" t="n">
        <f aca="false">IF(R952,$B$13*(S952-$B$12),0)</f>
        <v>28769505.7832126</v>
      </c>
      <c r="U952" s="7" t="n">
        <f aca="false">($B$203+$B$204)*S952</f>
        <v>3519170.18211041</v>
      </c>
      <c r="V952" s="7" t="n">
        <f aca="false">$B$22*S952</f>
        <v>112570220.819565</v>
      </c>
      <c r="W952" s="7" t="n">
        <f aca="false">IF(B952=1,I952,S952*$B$198)</f>
        <v>10059959.1569475</v>
      </c>
      <c r="X952" s="7" t="n">
        <f aca="false">IF(C952=1,J952,S952*$E$226)</f>
        <v>300000000</v>
      </c>
      <c r="Y952" s="7" t="n">
        <f aca="false">IF(D952=1,K952,S952*$E$225)</f>
        <v>100000000</v>
      </c>
      <c r="Z952" s="7" t="n">
        <f aca="false">IF(E952=1,L952,S952*$E$224)</f>
        <v>30018725.5518841</v>
      </c>
      <c r="AA952" s="7" t="n">
        <f aca="false">IF(F952=1,M952,S952*$E$223)</f>
        <v>37523406.9398551</v>
      </c>
      <c r="AB952" s="7" t="n">
        <f aca="false">IF(G952=1,N952,S952*$E$222)</f>
        <v>15000000</v>
      </c>
      <c r="AC952" s="7" t="n">
        <f aca="false">IF(H952=1,O952,S952*$E$221)</f>
        <v>62539011.5664251</v>
      </c>
      <c r="AD952" s="7" t="n">
        <f aca="false">INDEX($W$902:$W$1029,MATCH($A952+(1-B952)*64,$A$902:$A$1029,0))</f>
        <v>30000000</v>
      </c>
      <c r="AE952" s="7" t="n">
        <f aca="false">INDEX($W$902:$W$1029,MATCH($A952-B952*64,$A$902:$A$1029,0))</f>
        <v>10059959.1569475</v>
      </c>
      <c r="AF952" s="7" t="n">
        <f aca="false">INDEX($X$902:$X$1029,MATCH($A952+(1-C952)*32,$A$902:$A$1029,0))</f>
        <v>300000000</v>
      </c>
      <c r="AG952" s="7" t="n">
        <f aca="false">INDEX($X$902:$X$1029,MATCH($A952-C952*32,$A$902:$A$1029,0))</f>
        <v>123763287.234752</v>
      </c>
      <c r="AH952" s="7" t="n">
        <f aca="false">INDEX($Y$902:$Y$1029,MATCH($A952+(1-D952)*16,$A$902:$A$1029,0))</f>
        <v>100000000</v>
      </c>
      <c r="AI952" s="7" t="n">
        <f aca="false">INDEX($Y$902:$Y$1029,MATCH($A952-D952*16,$A$902:$A$1029,0))</f>
        <v>27181472.03455</v>
      </c>
      <c r="AJ952" s="7" t="n">
        <f aca="false">INDEX($Z$902:$Z$1029,MATCH($A952+(1-E952)*8,$A$902:$A$1029,0))</f>
        <v>60000000</v>
      </c>
      <c r="AK952" s="7" t="n">
        <f aca="false">INDEX($Z$902:$Z$1029,MATCH($A952-E952*8,$A$902:$A$1029,0))</f>
        <v>30018725.5518841</v>
      </c>
      <c r="AL952" s="7" t="n">
        <f aca="false">INDEX($AA$902:$AA$1029,MATCH($A952+(1-F952)*4,$A$902:$A$1029,0))</f>
        <v>30000000</v>
      </c>
      <c r="AM952" s="7" t="n">
        <f aca="false">INDEX($AA$902:$AA$1029,MATCH($A952-F952*4,$A$902:$A$1029,0))</f>
        <v>37523406.9398551</v>
      </c>
      <c r="AN952" s="7" t="n">
        <f aca="false">INDEX($AB$902:$AB$1029,MATCH($A952+(1-G952)*2,$A$902:$A$1029,0))</f>
        <v>15000000</v>
      </c>
      <c r="AO952" s="7" t="n">
        <f aca="false">INDEX($AB$902:$AB$1029,MATCH($A952-G952*2,$A$902:$A$1029,0))</f>
        <v>54045550.2779113</v>
      </c>
      <c r="AP952" s="7" t="n">
        <f aca="false">INDEX($AC$902:$AC$1029,MATCH($A952+(1-H952)*1,$A$902:$A$1029,0))</f>
        <v>5000000</v>
      </c>
      <c r="AQ952" s="7" t="n">
        <f aca="false">INDEX($AC$902:$AC$1029,MATCH($A952-H952*1,$A$902:$A$1029,0))</f>
        <v>62539011.5664251</v>
      </c>
      <c r="AR952" s="14" t="b">
        <f aca="false">AND(IF(B952=1,AD952&gt;=AE952,AE952&gt;AD952),IF(C952=1,AF952&gt;=AG952,AG952&gt;AF952),IF(D952=1,AH952&gt;=AI952,AI952&gt;AH952),IF(E952=1,AJ952&gt;=AK952,AK952&gt;AJ952),IF(F952=1,AL952&gt;=AM952,AM952&gt;AL952),IF(G952=1,AN952&gt;=AO952,AO952&gt;AN952),IF(H952=1,AP952&gt;=AQ952,AQ952&gt;AP952))</f>
        <v>0</v>
      </c>
      <c r="AS952" s="2"/>
      <c r="AT952" s="2"/>
      <c r="AU952" s="2"/>
      <c r="AV952" s="2"/>
      <c r="AW952" s="2"/>
      <c r="AX952" s="2"/>
    </row>
    <row r="953" customFormat="false" ht="15" hidden="false" customHeight="false" outlineLevel="0" collapsed="false">
      <c r="A953" s="6" t="n">
        <f aca="false">ROW()-902</f>
        <v>51</v>
      </c>
      <c r="B953" s="6" t="n">
        <f aca="false">MOD(INT($A953/64),2)</f>
        <v>0</v>
      </c>
      <c r="C953" s="6" t="n">
        <f aca="false">MOD(INT($A953/32),2)</f>
        <v>1</v>
      </c>
      <c r="D953" s="6" t="n">
        <f aca="false">MOD(INT($A953/16),2)</f>
        <v>1</v>
      </c>
      <c r="E953" s="6" t="n">
        <f aca="false">MOD(INT($A953/8),2)</f>
        <v>0</v>
      </c>
      <c r="F953" s="6" t="n">
        <f aca="false">MOD(INT($A953/4),2)</f>
        <v>0</v>
      </c>
      <c r="G953" s="6" t="n">
        <f aca="false">MOD(INT($A953/2),2)</f>
        <v>1</v>
      </c>
      <c r="H953" s="6" t="n">
        <f aca="false">MOD(INT($A953/1),2)</f>
        <v>1</v>
      </c>
      <c r="I953" s="7" t="n">
        <f aca="false">IF(B953=1,MIN($B$6,$B$900),0)</f>
        <v>0</v>
      </c>
      <c r="J953" s="7" t="n">
        <f aca="false">IF(C953=1,MIN($F$226,MAX(0,$B$900-I953)),0)</f>
        <v>300000000</v>
      </c>
      <c r="K953" s="7" t="n">
        <f aca="false">IF(D953=1,MIN($F$225,MAX(0,$B$900-SUM(I953:J953))),0)</f>
        <v>100000000</v>
      </c>
      <c r="L953" s="7" t="n">
        <f aca="false">IF(E953=1,MIN($F$224,MAX(0,$B$900-SUM(I953:K953))),0)</f>
        <v>0</v>
      </c>
      <c r="M953" s="7" t="n">
        <f aca="false">IF(F953=1,MIN($F$223,MAX(0,$B$900-SUM(I953:L953))),0)</f>
        <v>0</v>
      </c>
      <c r="N953" s="7" t="n">
        <f aca="false">IF(G953=1,MIN($F$222,MAX(0,$B$900-SUM(I953:M953))),0)</f>
        <v>15000000</v>
      </c>
      <c r="O953" s="7" t="n">
        <f aca="false">IF(H953=1,MIN($F$221,MAX(0,$B$900-SUM(I953:N953))),0)</f>
        <v>5000000</v>
      </c>
      <c r="P953" s="7" t="n">
        <f aca="false">MAX(0,$B$900-SUM(I953:O953))</f>
        <v>280000000</v>
      </c>
      <c r="Q953" s="7" t="n">
        <f aca="false">($B$203+$B$204)+$B$22+(1-B953)*$B$198+(1-C953)*$E$226+(1-D953)*$E$225+(1-E953)*$E$224+(1-F953)*$E$223+(1-G953)*$E$222+(1-H953)*$E$221</f>
        <v>15485652.6989266</v>
      </c>
      <c r="R953" s="7" t="n">
        <f aca="false">P953&gt;$B$12*Q953</f>
        <v>1</v>
      </c>
      <c r="S953" s="7" t="n">
        <f aca="false">IF(R953,(P953+$B$12*$B$13)/(Q953+$B$13),IF(Q953&gt;0,P953/Q953,0))</f>
        <v>15.706964030105</v>
      </c>
      <c r="T953" s="7" t="n">
        <f aca="false">IF(R953,$B$13*(S953-$B$12),0)</f>
        <v>36767410.0752624</v>
      </c>
      <c r="U953" s="7" t="n">
        <f aca="false">($B$203+$B$204)*S953</f>
        <v>4419279.90879068</v>
      </c>
      <c r="V953" s="7" t="n">
        <f aca="false">$B$22*S953</f>
        <v>141362676.270945</v>
      </c>
      <c r="W953" s="7" t="n">
        <f aca="false">IF(B953=1,I953,S953*$B$198)</f>
        <v>12633027.9824354</v>
      </c>
      <c r="X953" s="7" t="n">
        <f aca="false">IF(C953=1,J953,S953*$E$226)</f>
        <v>300000000</v>
      </c>
      <c r="Y953" s="7" t="n">
        <f aca="false">IF(D953=1,K953,S953*$E$225)</f>
        <v>100000000</v>
      </c>
      <c r="Z953" s="7" t="n">
        <f aca="false">IF(E953=1,L953,S953*$E$224)</f>
        <v>37696713.6722519</v>
      </c>
      <c r="AA953" s="7" t="n">
        <f aca="false">IF(F953=1,M953,S953*$E$223)</f>
        <v>47120892.0903149</v>
      </c>
      <c r="AB953" s="7" t="n">
        <f aca="false">IF(G953=1,N953,S953*$E$222)</f>
        <v>15000000</v>
      </c>
      <c r="AC953" s="7" t="n">
        <f aca="false">IF(H953=1,O953,S953*$E$221)</f>
        <v>5000000</v>
      </c>
      <c r="AD953" s="7" t="n">
        <f aca="false">INDEX($W$902:$W$1029,MATCH($A953+(1-B953)*64,$A$902:$A$1029,0))</f>
        <v>30000000</v>
      </c>
      <c r="AE953" s="7" t="n">
        <f aca="false">INDEX($W$902:$W$1029,MATCH($A953-B953*64,$A$902:$A$1029,0))</f>
        <v>12633027.9824354</v>
      </c>
      <c r="AF953" s="7" t="n">
        <f aca="false">INDEX($X$902:$X$1029,MATCH($A953+(1-C953)*32,$A$902:$A$1029,0))</f>
        <v>300000000</v>
      </c>
      <c r="AG953" s="7" t="n">
        <f aca="false">INDEX($X$902:$X$1029,MATCH($A953-C953*32,$A$902:$A$1029,0))</f>
        <v>148147243.780437</v>
      </c>
      <c r="AH953" s="7" t="n">
        <f aca="false">INDEX($Y$902:$Y$1029,MATCH($A953+(1-D953)*16,$A$902:$A$1029,0))</f>
        <v>100000000</v>
      </c>
      <c r="AI953" s="7" t="n">
        <f aca="false">INDEX($Y$902:$Y$1029,MATCH($A953-D953*16,$A$902:$A$1029,0))</f>
        <v>33633798.0838825</v>
      </c>
      <c r="AJ953" s="7" t="n">
        <f aca="false">INDEX($Z$902:$Z$1029,MATCH($A953+(1-E953)*8,$A$902:$A$1029,0))</f>
        <v>60000000</v>
      </c>
      <c r="AK953" s="7" t="n">
        <f aca="false">INDEX($Z$902:$Z$1029,MATCH($A953-E953*8,$A$902:$A$1029,0))</f>
        <v>37696713.6722519</v>
      </c>
      <c r="AL953" s="7" t="n">
        <f aca="false">INDEX($AA$902:$AA$1029,MATCH($A953+(1-F953)*4,$A$902:$A$1029,0))</f>
        <v>30000000</v>
      </c>
      <c r="AM953" s="7" t="n">
        <f aca="false">INDEX($AA$902:$AA$1029,MATCH($A953-F953*4,$A$902:$A$1029,0))</f>
        <v>47120892.0903149</v>
      </c>
      <c r="AN953" s="7" t="n">
        <f aca="false">INDEX($AB$902:$AB$1029,MATCH($A953+(1-G953)*2,$A$902:$A$1029,0))</f>
        <v>15000000</v>
      </c>
      <c r="AO953" s="7" t="n">
        <f aca="false">INDEX($AB$902:$AB$1029,MATCH($A953-G953*2,$A$902:$A$1029,0))</f>
        <v>64714281.533953</v>
      </c>
      <c r="AP953" s="7" t="n">
        <f aca="false">INDEX($AC$902:$AC$1029,MATCH($A953+(1-H953)*1,$A$902:$A$1029,0))</f>
        <v>5000000</v>
      </c>
      <c r="AQ953" s="7" t="n">
        <f aca="false">INDEX($AC$902:$AC$1029,MATCH($A953-H953*1,$A$902:$A$1029,0))</f>
        <v>62539011.5664251</v>
      </c>
      <c r="AR953" s="14" t="b">
        <f aca="false">AND(IF(B953=1,AD953&gt;=AE953,AE953&gt;AD953),IF(C953=1,AF953&gt;=AG953,AG953&gt;AF953),IF(D953=1,AH953&gt;=AI953,AI953&gt;AH953),IF(E953=1,AJ953&gt;=AK953,AK953&gt;AJ953),IF(F953=1,AL953&gt;=AM953,AM953&gt;AL953),IF(G953=1,AN953&gt;=AO953,AO953&gt;AN953),IF(H953=1,AP953&gt;=AQ953,AQ953&gt;AP953))</f>
        <v>0</v>
      </c>
      <c r="AS953" s="2"/>
      <c r="AT953" s="2"/>
      <c r="AU953" s="2"/>
      <c r="AV953" s="2"/>
      <c r="AW953" s="2"/>
      <c r="AX953" s="2"/>
    </row>
    <row r="954" customFormat="false" ht="15" hidden="false" customHeight="false" outlineLevel="0" collapsed="false">
      <c r="A954" s="6" t="n">
        <f aca="false">ROW()-902</f>
        <v>52</v>
      </c>
      <c r="B954" s="6" t="n">
        <f aca="false">MOD(INT($A954/64),2)</f>
        <v>0</v>
      </c>
      <c r="C954" s="6" t="n">
        <f aca="false">MOD(INT($A954/32),2)</f>
        <v>1</v>
      </c>
      <c r="D954" s="6" t="n">
        <f aca="false">MOD(INT($A954/16),2)</f>
        <v>1</v>
      </c>
      <c r="E954" s="6" t="n">
        <f aca="false">MOD(INT($A954/8),2)</f>
        <v>0</v>
      </c>
      <c r="F954" s="6" t="n">
        <f aca="false">MOD(INT($A954/4),2)</f>
        <v>1</v>
      </c>
      <c r="G954" s="6" t="n">
        <f aca="false">MOD(INT($A954/2),2)</f>
        <v>0</v>
      </c>
      <c r="H954" s="6" t="n">
        <f aca="false">MOD(INT($A954/1),2)</f>
        <v>0</v>
      </c>
      <c r="I954" s="7" t="n">
        <f aca="false">IF(B954=1,MIN($B$6,$B$900),0)</f>
        <v>0</v>
      </c>
      <c r="J954" s="7" t="n">
        <f aca="false">IF(C954=1,MIN($F$226,MAX(0,$B$900-I954)),0)</f>
        <v>300000000</v>
      </c>
      <c r="K954" s="7" t="n">
        <f aca="false">IF(D954=1,MIN($F$225,MAX(0,$B$900-SUM(I954:J954))),0)</f>
        <v>100000000</v>
      </c>
      <c r="L954" s="7" t="n">
        <f aca="false">IF(E954=1,MIN($F$224,MAX(0,$B$900-SUM(I954:K954))),0)</f>
        <v>0</v>
      </c>
      <c r="M954" s="7" t="n">
        <f aca="false">IF(F954=1,MIN($F$223,MAX(0,$B$900-SUM(I954:L954))),0)</f>
        <v>30000000</v>
      </c>
      <c r="N954" s="7" t="n">
        <f aca="false">IF(G954=1,MIN($F$222,MAX(0,$B$900-SUM(I954:M954))),0)</f>
        <v>0</v>
      </c>
      <c r="O954" s="7" t="n">
        <f aca="false">IF(H954=1,MIN($F$221,MAX(0,$B$900-SUM(I954:N954))),0)</f>
        <v>0</v>
      </c>
      <c r="P954" s="7" t="n">
        <f aca="false">MAX(0,$B$900-SUM(I954:O954))</f>
        <v>270000000</v>
      </c>
      <c r="Q954" s="7" t="n">
        <f aca="false">($B$203+$B$204)+$B$22+(1-B954)*$B$198+(1-C954)*$E$226+(1-D954)*$E$225+(1-E954)*$E$224+(1-F954)*$E$223+(1-G954)*$E$222+(1-H954)*$E$221</f>
        <v>22485652.6989266</v>
      </c>
      <c r="R954" s="7" t="n">
        <f aca="false">P954&gt;$B$12*Q954</f>
        <v>1</v>
      </c>
      <c r="S954" s="7" t="n">
        <f aca="false">IF(R954,(P954+$B$12*$B$13)/(Q954+$B$13),IF(Q954&gt;0,P954/Q954,0))</f>
        <v>10.9062590152671</v>
      </c>
      <c r="T954" s="7" t="n">
        <f aca="false">IF(R954,$B$13*(S954-$B$12),0)</f>
        <v>24765647.5381677</v>
      </c>
      <c r="U954" s="7" t="n">
        <f aca="false">($B$203+$B$204)*S954</f>
        <v>3068563.17069664</v>
      </c>
      <c r="V954" s="7" t="n">
        <f aca="false">$B$22*S954</f>
        <v>98156331.1374036</v>
      </c>
      <c r="W954" s="7" t="n">
        <f aca="false">IF(B954=1,I954,S954*$B$198)</f>
        <v>8771846.36442033</v>
      </c>
      <c r="X954" s="7" t="n">
        <f aca="false">IF(C954=1,J954,S954*$E$226)</f>
        <v>300000000</v>
      </c>
      <c r="Y954" s="7" t="n">
        <f aca="false">IF(D954=1,K954,S954*$E$225)</f>
        <v>100000000</v>
      </c>
      <c r="Z954" s="7" t="n">
        <f aca="false">IF(E954=1,L954,S954*$E$224)</f>
        <v>26175021.636641</v>
      </c>
      <c r="AA954" s="7" t="n">
        <f aca="false">IF(F954=1,M954,S954*$E$223)</f>
        <v>30000000</v>
      </c>
      <c r="AB954" s="7" t="n">
        <f aca="false">IF(G954=1,N954,S954*$E$222)</f>
        <v>54531295.0763354</v>
      </c>
      <c r="AC954" s="7" t="n">
        <f aca="false">IF(H954=1,O954,S954*$E$221)</f>
        <v>54531295.0763354</v>
      </c>
      <c r="AD954" s="7" t="n">
        <f aca="false">INDEX($W$902:$W$1029,MATCH($A954+(1-B954)*64,$A$902:$A$1029,0))</f>
        <v>30000000</v>
      </c>
      <c r="AE954" s="7" t="n">
        <f aca="false">INDEX($W$902:$W$1029,MATCH($A954-B954*64,$A$902:$A$1029,0))</f>
        <v>8771846.36442033</v>
      </c>
      <c r="AF954" s="7" t="n">
        <f aca="false">INDEX($X$902:$X$1029,MATCH($A954+(1-C954)*32,$A$902:$A$1029,0))</f>
        <v>300000000</v>
      </c>
      <c r="AG954" s="7" t="n">
        <f aca="false">INDEX($X$902:$X$1029,MATCH($A954-C954*32,$A$902:$A$1029,0))</f>
        <v>112852545.126203</v>
      </c>
      <c r="AH954" s="7" t="n">
        <f aca="false">INDEX($Y$902:$Y$1029,MATCH($A954+(1-D954)*16,$A$902:$A$1029,0))</f>
        <v>100000000</v>
      </c>
      <c r="AI954" s="7" t="n">
        <f aca="false">INDEX($Y$902:$Y$1029,MATCH($A954-D954*16,$A$902:$A$1029,0))</f>
        <v>24173474.0004429</v>
      </c>
      <c r="AJ954" s="7" t="n">
        <f aca="false">INDEX($Z$902:$Z$1029,MATCH($A954+(1-E954)*8,$A$902:$A$1029,0))</f>
        <v>60000000</v>
      </c>
      <c r="AK954" s="7" t="n">
        <f aca="false">INDEX($Z$902:$Z$1029,MATCH($A954-E954*8,$A$902:$A$1029,0))</f>
        <v>26175021.636641</v>
      </c>
      <c r="AL954" s="7" t="n">
        <f aca="false">INDEX($AA$902:$AA$1029,MATCH($A954+(1-F954)*4,$A$902:$A$1029,0))</f>
        <v>30000000</v>
      </c>
      <c r="AM954" s="7" t="n">
        <f aca="false">INDEX($AA$902:$AA$1029,MATCH($A954-F954*4,$A$902:$A$1029,0))</f>
        <v>32427330.1667468</v>
      </c>
      <c r="AN954" s="7" t="n">
        <f aca="false">INDEX($AB$902:$AB$1029,MATCH($A954+(1-G954)*2,$A$902:$A$1029,0))</f>
        <v>15000000</v>
      </c>
      <c r="AO954" s="7" t="n">
        <f aca="false">INDEX($AB$902:$AB$1029,MATCH($A954-G954*2,$A$902:$A$1029,0))</f>
        <v>54531295.0763354</v>
      </c>
      <c r="AP954" s="7" t="n">
        <f aca="false">INDEX($AC$902:$AC$1029,MATCH($A954+(1-H954)*1,$A$902:$A$1029,0))</f>
        <v>5000000</v>
      </c>
      <c r="AQ954" s="7" t="n">
        <f aca="false">INDEX($AC$902:$AC$1029,MATCH($A954-H954*1,$A$902:$A$1029,0))</f>
        <v>54531295.0763354</v>
      </c>
      <c r="AR954" s="14" t="b">
        <f aca="false">AND(IF(B954=1,AD954&gt;=AE954,AE954&gt;AD954),IF(C954=1,AF954&gt;=AG954,AG954&gt;AF954),IF(D954=1,AH954&gt;=AI954,AI954&gt;AH954),IF(E954=1,AJ954&gt;=AK954,AK954&gt;AJ954),IF(F954=1,AL954&gt;=AM954,AM954&gt;AL954),IF(G954=1,AN954&gt;=AO954,AO954&gt;AN954),IF(H954=1,AP954&gt;=AQ954,AQ954&gt;AP954))</f>
        <v>0</v>
      </c>
      <c r="AS954" s="2"/>
      <c r="AT954" s="2"/>
      <c r="AU954" s="2"/>
      <c r="AV954" s="2"/>
      <c r="AW954" s="2"/>
      <c r="AX954" s="2"/>
    </row>
    <row r="955" customFormat="false" ht="15" hidden="false" customHeight="false" outlineLevel="0" collapsed="false">
      <c r="A955" s="6" t="n">
        <f aca="false">ROW()-902</f>
        <v>53</v>
      </c>
      <c r="B955" s="6" t="n">
        <f aca="false">MOD(INT($A955/64),2)</f>
        <v>0</v>
      </c>
      <c r="C955" s="6" t="n">
        <f aca="false">MOD(INT($A955/32),2)</f>
        <v>1</v>
      </c>
      <c r="D955" s="6" t="n">
        <f aca="false">MOD(INT($A955/16),2)</f>
        <v>1</v>
      </c>
      <c r="E955" s="6" t="n">
        <f aca="false">MOD(INT($A955/8),2)</f>
        <v>0</v>
      </c>
      <c r="F955" s="6" t="n">
        <f aca="false">MOD(INT($A955/4),2)</f>
        <v>1</v>
      </c>
      <c r="G955" s="6" t="n">
        <f aca="false">MOD(INT($A955/2),2)</f>
        <v>0</v>
      </c>
      <c r="H955" s="6" t="n">
        <f aca="false">MOD(INT($A955/1),2)</f>
        <v>1</v>
      </c>
      <c r="I955" s="7" t="n">
        <f aca="false">IF(B955=1,MIN($B$6,$B$900),0)</f>
        <v>0</v>
      </c>
      <c r="J955" s="7" t="n">
        <f aca="false">IF(C955=1,MIN($F$226,MAX(0,$B$900-I955)),0)</f>
        <v>300000000</v>
      </c>
      <c r="K955" s="7" t="n">
        <f aca="false">IF(D955=1,MIN($F$225,MAX(0,$B$900-SUM(I955:J955))),0)</f>
        <v>100000000</v>
      </c>
      <c r="L955" s="7" t="n">
        <f aca="false">IF(E955=1,MIN($F$224,MAX(0,$B$900-SUM(I955:K955))),0)</f>
        <v>0</v>
      </c>
      <c r="M955" s="7" t="n">
        <f aca="false">IF(F955=1,MIN($F$223,MAX(0,$B$900-SUM(I955:L955))),0)</f>
        <v>30000000</v>
      </c>
      <c r="N955" s="7" t="n">
        <f aca="false">IF(G955=1,MIN($F$222,MAX(0,$B$900-SUM(I955:M955))),0)</f>
        <v>0</v>
      </c>
      <c r="O955" s="7" t="n">
        <f aca="false">IF(H955=1,MIN($F$221,MAX(0,$B$900-SUM(I955:N955))),0)</f>
        <v>5000000</v>
      </c>
      <c r="P955" s="7" t="n">
        <f aca="false">MAX(0,$B$900-SUM(I955:O955))</f>
        <v>265000000</v>
      </c>
      <c r="Q955" s="7" t="n">
        <f aca="false">($B$203+$B$204)+$B$22+(1-B955)*$B$198+(1-C955)*$E$226+(1-D955)*$E$225+(1-E955)*$E$224+(1-F955)*$E$223+(1-G955)*$E$222+(1-H955)*$E$221</f>
        <v>17485652.6989266</v>
      </c>
      <c r="R955" s="7" t="n">
        <f aca="false">P955&gt;$B$12*Q955</f>
        <v>1</v>
      </c>
      <c r="S955" s="7" t="n">
        <f aca="false">IF(R955,(P955+$B$12*$B$13)/(Q955+$B$13),IF(Q955&gt;0,P955/Q955,0))</f>
        <v>13.3846016454778</v>
      </c>
      <c r="T955" s="7" t="n">
        <f aca="false">IF(R955,$B$13*(S955-$B$12),0)</f>
        <v>30961504.1136944</v>
      </c>
      <c r="U955" s="7" t="n">
        <f aca="false">($B$203+$B$204)*S955</f>
        <v>3765864.68433081</v>
      </c>
      <c r="V955" s="7" t="n">
        <f aca="false">$B$22*S955</f>
        <v>120461414.8093</v>
      </c>
      <c r="W955" s="7" t="n">
        <f aca="false">IF(B955=1,I955,S955*$B$198)</f>
        <v>10765164.2161392</v>
      </c>
      <c r="X955" s="7" t="n">
        <f aca="false">IF(C955=1,J955,S955*$E$226)</f>
        <v>300000000</v>
      </c>
      <c r="Y955" s="7" t="n">
        <f aca="false">IF(D955=1,K955,S955*$E$225)</f>
        <v>100000000</v>
      </c>
      <c r="Z955" s="7" t="n">
        <f aca="false">IF(E955=1,L955,S955*$E$224)</f>
        <v>32123043.9491467</v>
      </c>
      <c r="AA955" s="7" t="n">
        <f aca="false">IF(F955=1,M955,S955*$E$223)</f>
        <v>30000000</v>
      </c>
      <c r="AB955" s="7" t="n">
        <f aca="false">IF(G955=1,N955,S955*$E$222)</f>
        <v>66923008.2273889</v>
      </c>
      <c r="AC955" s="7" t="n">
        <f aca="false">IF(H955=1,O955,S955*$E$221)</f>
        <v>5000000</v>
      </c>
      <c r="AD955" s="7" t="n">
        <f aca="false">INDEX($W$902:$W$1029,MATCH($A955+(1-B955)*64,$A$902:$A$1029,0))</f>
        <v>30000000</v>
      </c>
      <c r="AE955" s="7" t="n">
        <f aca="false">INDEX($W$902:$W$1029,MATCH($A955-B955*64,$A$902:$A$1029,0))</f>
        <v>10765164.2161392</v>
      </c>
      <c r="AF955" s="7" t="n">
        <f aca="false">INDEX($X$902:$X$1029,MATCH($A955+(1-C955)*32,$A$902:$A$1029,0))</f>
        <v>300000000</v>
      </c>
      <c r="AG955" s="7" t="n">
        <f aca="false">INDEX($X$902:$X$1029,MATCH($A955-C955*32,$A$902:$A$1029,0))</f>
        <v>133280868.828047</v>
      </c>
      <c r="AH955" s="7" t="n">
        <f aca="false">INDEX($Y$902:$Y$1029,MATCH($A955+(1-D955)*16,$A$902:$A$1029,0))</f>
        <v>100000000</v>
      </c>
      <c r="AI955" s="7" t="n">
        <f aca="false">INDEX($Y$902:$Y$1029,MATCH($A955-D955*16,$A$902:$A$1029,0))</f>
        <v>29339192.3477728</v>
      </c>
      <c r="AJ955" s="7" t="n">
        <f aca="false">INDEX($Z$902:$Z$1029,MATCH($A955+(1-E955)*8,$A$902:$A$1029,0))</f>
        <v>60000000</v>
      </c>
      <c r="AK955" s="7" t="n">
        <f aca="false">INDEX($Z$902:$Z$1029,MATCH($A955-E955*8,$A$902:$A$1029,0))</f>
        <v>32123043.9491467</v>
      </c>
      <c r="AL955" s="7" t="n">
        <f aca="false">INDEX($AA$902:$AA$1029,MATCH($A955+(1-F955)*4,$A$902:$A$1029,0))</f>
        <v>30000000</v>
      </c>
      <c r="AM955" s="7" t="n">
        <f aca="false">INDEX($AA$902:$AA$1029,MATCH($A955-F955*4,$A$902:$A$1029,0))</f>
        <v>38828568.9203718</v>
      </c>
      <c r="AN955" s="7" t="n">
        <f aca="false">INDEX($AB$902:$AB$1029,MATCH($A955+(1-G955)*2,$A$902:$A$1029,0))</f>
        <v>15000000</v>
      </c>
      <c r="AO955" s="7" t="n">
        <f aca="false">INDEX($AB$902:$AB$1029,MATCH($A955-G955*2,$A$902:$A$1029,0))</f>
        <v>66923008.2273889</v>
      </c>
      <c r="AP955" s="7" t="n">
        <f aca="false">INDEX($AC$902:$AC$1029,MATCH($A955+(1-H955)*1,$A$902:$A$1029,0))</f>
        <v>5000000</v>
      </c>
      <c r="AQ955" s="7" t="n">
        <f aca="false">INDEX($AC$902:$AC$1029,MATCH($A955-H955*1,$A$902:$A$1029,0))</f>
        <v>54531295.0763354</v>
      </c>
      <c r="AR955" s="14" t="b">
        <f aca="false">AND(IF(B955=1,AD955&gt;=AE955,AE955&gt;AD955),IF(C955=1,AF955&gt;=AG955,AG955&gt;AF955),IF(D955=1,AH955&gt;=AI955,AI955&gt;AH955),IF(E955=1,AJ955&gt;=AK955,AK955&gt;AJ955),IF(F955=1,AL955&gt;=AM955,AM955&gt;AL955),IF(G955=1,AN955&gt;=AO955,AO955&gt;AN955),IF(H955=1,AP955&gt;=AQ955,AQ955&gt;AP955))</f>
        <v>0</v>
      </c>
      <c r="AS955" s="2"/>
      <c r="AT955" s="2"/>
      <c r="AU955" s="2"/>
      <c r="AV955" s="2"/>
      <c r="AW955" s="2"/>
      <c r="AX955" s="2"/>
    </row>
    <row r="956" customFormat="false" ht="15" hidden="false" customHeight="false" outlineLevel="0" collapsed="false">
      <c r="A956" s="6" t="n">
        <f aca="false">ROW()-902</f>
        <v>54</v>
      </c>
      <c r="B956" s="6" t="n">
        <f aca="false">MOD(INT($A956/64),2)</f>
        <v>0</v>
      </c>
      <c r="C956" s="6" t="n">
        <f aca="false">MOD(INT($A956/32),2)</f>
        <v>1</v>
      </c>
      <c r="D956" s="6" t="n">
        <f aca="false">MOD(INT($A956/16),2)</f>
        <v>1</v>
      </c>
      <c r="E956" s="6" t="n">
        <f aca="false">MOD(INT($A956/8),2)</f>
        <v>0</v>
      </c>
      <c r="F956" s="6" t="n">
        <f aca="false">MOD(INT($A956/4),2)</f>
        <v>1</v>
      </c>
      <c r="G956" s="6" t="n">
        <f aca="false">MOD(INT($A956/2),2)</f>
        <v>1</v>
      </c>
      <c r="H956" s="6" t="n">
        <f aca="false">MOD(INT($A956/1),2)</f>
        <v>0</v>
      </c>
      <c r="I956" s="7" t="n">
        <f aca="false">IF(B956=1,MIN($B$6,$B$900),0)</f>
        <v>0</v>
      </c>
      <c r="J956" s="7" t="n">
        <f aca="false">IF(C956=1,MIN($F$226,MAX(0,$B$900-I956)),0)</f>
        <v>300000000</v>
      </c>
      <c r="K956" s="7" t="n">
        <f aca="false">IF(D956=1,MIN($F$225,MAX(0,$B$900-SUM(I956:J956))),0)</f>
        <v>100000000</v>
      </c>
      <c r="L956" s="7" t="n">
        <f aca="false">IF(E956=1,MIN($F$224,MAX(0,$B$900-SUM(I956:K956))),0)</f>
        <v>0</v>
      </c>
      <c r="M956" s="7" t="n">
        <f aca="false">IF(F956=1,MIN($F$223,MAX(0,$B$900-SUM(I956:L956))),0)</f>
        <v>30000000</v>
      </c>
      <c r="N956" s="7" t="n">
        <f aca="false">IF(G956=1,MIN($F$222,MAX(0,$B$900-SUM(I956:M956))),0)</f>
        <v>15000000</v>
      </c>
      <c r="O956" s="7" t="n">
        <f aca="false">IF(H956=1,MIN($F$221,MAX(0,$B$900-SUM(I956:N956))),0)</f>
        <v>0</v>
      </c>
      <c r="P956" s="7" t="n">
        <f aca="false">MAX(0,$B$900-SUM(I956:O956))</f>
        <v>255000000</v>
      </c>
      <c r="Q956" s="7" t="n">
        <f aca="false">($B$203+$B$204)+$B$22+(1-B956)*$B$198+(1-C956)*$E$226+(1-D956)*$E$225+(1-E956)*$E$224+(1-F956)*$E$223+(1-G956)*$E$222+(1-H956)*$E$221</f>
        <v>17485652.6989266</v>
      </c>
      <c r="R956" s="7" t="n">
        <f aca="false">P956&gt;$B$12*Q956</f>
        <v>1</v>
      </c>
      <c r="S956" s="7" t="n">
        <f aca="false">IF(R956,(P956+$B$12*$B$13)/(Q956+$B$13),IF(Q956&gt;0,P956/Q956,0))</f>
        <v>12.8842427054599</v>
      </c>
      <c r="T956" s="7" t="n">
        <f aca="false">IF(R956,$B$13*(S956-$B$12),0)</f>
        <v>29710606.7636498</v>
      </c>
      <c r="U956" s="7" t="n">
        <f aca="false">($B$203+$B$204)*S956</f>
        <v>3625084.69613153</v>
      </c>
      <c r="V956" s="7" t="n">
        <f aca="false">$B$22*S956</f>
        <v>115958184.349139</v>
      </c>
      <c r="W956" s="7" t="n">
        <f aca="false">IF(B956=1,I956,S956*$B$198)</f>
        <v>10362728.170676</v>
      </c>
      <c r="X956" s="7" t="n">
        <f aca="false">IF(C956=1,J956,S956*$E$226)</f>
        <v>300000000</v>
      </c>
      <c r="Y956" s="7" t="n">
        <f aca="false">IF(D956=1,K956,S956*$E$225)</f>
        <v>100000000</v>
      </c>
      <c r="Z956" s="7" t="n">
        <f aca="false">IF(E956=1,L956,S956*$E$224)</f>
        <v>30922182.4931038</v>
      </c>
      <c r="AA956" s="7" t="n">
        <f aca="false">IF(F956=1,M956,S956*$E$223)</f>
        <v>30000000</v>
      </c>
      <c r="AB956" s="7" t="n">
        <f aca="false">IF(G956=1,N956,S956*$E$222)</f>
        <v>15000000</v>
      </c>
      <c r="AC956" s="7" t="n">
        <f aca="false">IF(H956=1,O956,S956*$E$221)</f>
        <v>64421213.5272996</v>
      </c>
      <c r="AD956" s="7" t="n">
        <f aca="false">INDEX($W$902:$W$1029,MATCH($A956+(1-B956)*64,$A$902:$A$1029,0))</f>
        <v>30000000</v>
      </c>
      <c r="AE956" s="7" t="n">
        <f aca="false">INDEX($W$902:$W$1029,MATCH($A956-B956*64,$A$902:$A$1029,0))</f>
        <v>10362728.170676</v>
      </c>
      <c r="AF956" s="7" t="n">
        <f aca="false">INDEX($X$902:$X$1029,MATCH($A956+(1-C956)*32,$A$902:$A$1029,0))</f>
        <v>300000000</v>
      </c>
      <c r="AG956" s="7" t="n">
        <f aca="false">INDEX($X$902:$X$1029,MATCH($A956-C956*32,$A$902:$A$1029,0))</f>
        <v>130932307.262795</v>
      </c>
      <c r="AH956" s="7" t="n">
        <f aca="false">INDEX($Y$902:$Y$1029,MATCH($A956+(1-D956)*16,$A$902:$A$1029,0))</f>
        <v>100000000</v>
      </c>
      <c r="AI956" s="7" t="n">
        <f aca="false">INDEX($Y$902:$Y$1029,MATCH($A956-D956*16,$A$902:$A$1029,0))</f>
        <v>28540846.9777654</v>
      </c>
      <c r="AJ956" s="7" t="n">
        <f aca="false">INDEX($Z$902:$Z$1029,MATCH($A956+(1-E956)*8,$A$902:$A$1029,0))</f>
        <v>60000000</v>
      </c>
      <c r="AK956" s="7" t="n">
        <f aca="false">INDEX($Z$902:$Z$1029,MATCH($A956-E956*8,$A$902:$A$1029,0))</f>
        <v>30922182.4931038</v>
      </c>
      <c r="AL956" s="7" t="n">
        <f aca="false">INDEX($AA$902:$AA$1029,MATCH($A956+(1-F956)*4,$A$902:$A$1029,0))</f>
        <v>30000000</v>
      </c>
      <c r="AM956" s="7" t="n">
        <f aca="false">INDEX($AA$902:$AA$1029,MATCH($A956-F956*4,$A$902:$A$1029,0))</f>
        <v>37523406.9398551</v>
      </c>
      <c r="AN956" s="7" t="n">
        <f aca="false">INDEX($AB$902:$AB$1029,MATCH($A956+(1-G956)*2,$A$902:$A$1029,0))</f>
        <v>15000000</v>
      </c>
      <c r="AO956" s="7" t="n">
        <f aca="false">INDEX($AB$902:$AB$1029,MATCH($A956-G956*2,$A$902:$A$1029,0))</f>
        <v>54531295.0763354</v>
      </c>
      <c r="AP956" s="7" t="n">
        <f aca="false">INDEX($AC$902:$AC$1029,MATCH($A956+(1-H956)*1,$A$902:$A$1029,0))</f>
        <v>5000000</v>
      </c>
      <c r="AQ956" s="7" t="n">
        <f aca="false">INDEX($AC$902:$AC$1029,MATCH($A956-H956*1,$A$902:$A$1029,0))</f>
        <v>64421213.5272996</v>
      </c>
      <c r="AR956" s="14" t="b">
        <f aca="false">AND(IF(B956=1,AD956&gt;=AE956,AE956&gt;AD956),IF(C956=1,AF956&gt;=AG956,AG956&gt;AF956),IF(D956=1,AH956&gt;=AI956,AI956&gt;AH956),IF(E956=1,AJ956&gt;=AK956,AK956&gt;AJ956),IF(F956=1,AL956&gt;=AM956,AM956&gt;AL956),IF(G956=1,AN956&gt;=AO956,AO956&gt;AN956),IF(H956=1,AP956&gt;=AQ956,AQ956&gt;AP956))</f>
        <v>0</v>
      </c>
      <c r="AS956" s="2"/>
      <c r="AT956" s="2"/>
      <c r="AU956" s="2"/>
      <c r="AV956" s="2"/>
      <c r="AW956" s="2"/>
      <c r="AX956" s="2"/>
    </row>
    <row r="957" customFormat="false" ht="15" hidden="false" customHeight="false" outlineLevel="0" collapsed="false">
      <c r="A957" s="6" t="n">
        <f aca="false">ROW()-902</f>
        <v>55</v>
      </c>
      <c r="B957" s="6" t="n">
        <f aca="false">MOD(INT($A957/64),2)</f>
        <v>0</v>
      </c>
      <c r="C957" s="6" t="n">
        <f aca="false">MOD(INT($A957/32),2)</f>
        <v>1</v>
      </c>
      <c r="D957" s="6" t="n">
        <f aca="false">MOD(INT($A957/16),2)</f>
        <v>1</v>
      </c>
      <c r="E957" s="6" t="n">
        <f aca="false">MOD(INT($A957/8),2)</f>
        <v>0</v>
      </c>
      <c r="F957" s="6" t="n">
        <f aca="false">MOD(INT($A957/4),2)</f>
        <v>1</v>
      </c>
      <c r="G957" s="6" t="n">
        <f aca="false">MOD(INT($A957/2),2)</f>
        <v>1</v>
      </c>
      <c r="H957" s="6" t="n">
        <f aca="false">MOD(INT($A957/1),2)</f>
        <v>1</v>
      </c>
      <c r="I957" s="7" t="n">
        <f aca="false">IF(B957=1,MIN($B$6,$B$900),0)</f>
        <v>0</v>
      </c>
      <c r="J957" s="7" t="n">
        <f aca="false">IF(C957=1,MIN($F$226,MAX(0,$B$900-I957)),0)</f>
        <v>300000000</v>
      </c>
      <c r="K957" s="7" t="n">
        <f aca="false">IF(D957=1,MIN($F$225,MAX(0,$B$900-SUM(I957:J957))),0)</f>
        <v>100000000</v>
      </c>
      <c r="L957" s="7" t="n">
        <f aca="false">IF(E957=1,MIN($F$224,MAX(0,$B$900-SUM(I957:K957))),0)</f>
        <v>0</v>
      </c>
      <c r="M957" s="7" t="n">
        <f aca="false">IF(F957=1,MIN($F$223,MAX(0,$B$900-SUM(I957:L957))),0)</f>
        <v>30000000</v>
      </c>
      <c r="N957" s="7" t="n">
        <f aca="false">IF(G957=1,MIN($F$222,MAX(0,$B$900-SUM(I957:M957))),0)</f>
        <v>15000000</v>
      </c>
      <c r="O957" s="7" t="n">
        <f aca="false">IF(H957=1,MIN($F$221,MAX(0,$B$900-SUM(I957:N957))),0)</f>
        <v>5000000</v>
      </c>
      <c r="P957" s="7" t="n">
        <f aca="false">MAX(0,$B$900-SUM(I957:O957))</f>
        <v>250000000</v>
      </c>
      <c r="Q957" s="7" t="n">
        <f aca="false">($B$203+$B$204)+$B$22+(1-B957)*$B$198+(1-C957)*$E$226+(1-D957)*$E$225+(1-E957)*$E$224+(1-F957)*$E$223+(1-G957)*$E$222+(1-H957)*$E$221</f>
        <v>12485652.6989266</v>
      </c>
      <c r="R957" s="7" t="n">
        <f aca="false">P957&gt;$B$12*Q957</f>
        <v>1</v>
      </c>
      <c r="S957" s="7" t="n">
        <f aca="false">IF(R957,(P957+$B$12*$B$13)/(Q957+$B$13),IF(Q957&gt;0,P957/Q957,0))</f>
        <v>16.8494496084302</v>
      </c>
      <c r="T957" s="7" t="n">
        <f aca="false">IF(R957,$B$13*(S957-$B$12),0)</f>
        <v>39623624.0210756</v>
      </c>
      <c r="U957" s="7" t="n">
        <f aca="false">($B$203+$B$204)*S957</f>
        <v>4740727.3605515</v>
      </c>
      <c r="V957" s="7" t="n">
        <f aca="false">$B$22*S957</f>
        <v>151645046.475872</v>
      </c>
      <c r="W957" s="7" t="n">
        <f aca="false">IF(B957=1,I957,S957*$B$198)</f>
        <v>13551923.0822681</v>
      </c>
      <c r="X957" s="7" t="n">
        <f aca="false">IF(C957=1,J957,S957*$E$226)</f>
        <v>300000000</v>
      </c>
      <c r="Y957" s="7" t="n">
        <f aca="false">IF(D957=1,K957,S957*$E$225)</f>
        <v>100000000</v>
      </c>
      <c r="Z957" s="7" t="n">
        <f aca="false">IF(E957=1,L957,S957*$E$224)</f>
        <v>40438679.0602326</v>
      </c>
      <c r="AA957" s="7" t="n">
        <f aca="false">IF(F957=1,M957,S957*$E$223)</f>
        <v>30000000</v>
      </c>
      <c r="AB957" s="7" t="n">
        <f aca="false">IF(G957=1,N957,S957*$E$222)</f>
        <v>15000000</v>
      </c>
      <c r="AC957" s="7" t="n">
        <f aca="false">IF(H957=1,O957,S957*$E$221)</f>
        <v>5000000</v>
      </c>
      <c r="AD957" s="7" t="n">
        <f aca="false">INDEX($W$902:$W$1029,MATCH($A957+(1-B957)*64,$A$902:$A$1029,0))</f>
        <v>30000000</v>
      </c>
      <c r="AE957" s="7" t="n">
        <f aca="false">INDEX($W$902:$W$1029,MATCH($A957-B957*64,$A$902:$A$1029,0))</f>
        <v>13551923.0822681</v>
      </c>
      <c r="AF957" s="7" t="n">
        <f aca="false">INDEX($X$902:$X$1029,MATCH($A957+(1-C957)*32,$A$902:$A$1029,0))</f>
        <v>300000000</v>
      </c>
      <c r="AG957" s="7" t="n">
        <f aca="false">INDEX($X$902:$X$1029,MATCH($A957-C957*32,$A$902:$A$1029,0))</f>
        <v>160477074.679247</v>
      </c>
      <c r="AH957" s="7" t="n">
        <f aca="false">INDEX($Y$902:$Y$1029,MATCH($A957+(1-D957)*16,$A$902:$A$1029,0))</f>
        <v>100000000</v>
      </c>
      <c r="AI957" s="7" t="n">
        <f aca="false">INDEX($Y$902:$Y$1029,MATCH($A957-D957*16,$A$902:$A$1029,0))</f>
        <v>36557433.3634565</v>
      </c>
      <c r="AJ957" s="7" t="n">
        <f aca="false">INDEX($Z$902:$Z$1029,MATCH($A957+(1-E957)*8,$A$902:$A$1029,0))</f>
        <v>60000000</v>
      </c>
      <c r="AK957" s="7" t="n">
        <f aca="false">INDEX($Z$902:$Z$1029,MATCH($A957-E957*8,$A$902:$A$1029,0))</f>
        <v>40438679.0602326</v>
      </c>
      <c r="AL957" s="7" t="n">
        <f aca="false">INDEX($AA$902:$AA$1029,MATCH($A957+(1-F957)*4,$A$902:$A$1029,0))</f>
        <v>30000000</v>
      </c>
      <c r="AM957" s="7" t="n">
        <f aca="false">INDEX($AA$902:$AA$1029,MATCH($A957-F957*4,$A$902:$A$1029,0))</f>
        <v>47120892.0903149</v>
      </c>
      <c r="AN957" s="7" t="n">
        <f aca="false">INDEX($AB$902:$AB$1029,MATCH($A957+(1-G957)*2,$A$902:$A$1029,0))</f>
        <v>15000000</v>
      </c>
      <c r="AO957" s="7" t="n">
        <f aca="false">INDEX($AB$902:$AB$1029,MATCH($A957-G957*2,$A$902:$A$1029,0))</f>
        <v>66923008.2273889</v>
      </c>
      <c r="AP957" s="7" t="n">
        <f aca="false">INDEX($AC$902:$AC$1029,MATCH($A957+(1-H957)*1,$A$902:$A$1029,0))</f>
        <v>5000000</v>
      </c>
      <c r="AQ957" s="7" t="n">
        <f aca="false">INDEX($AC$902:$AC$1029,MATCH($A957-H957*1,$A$902:$A$1029,0))</f>
        <v>64421213.5272996</v>
      </c>
      <c r="AR957" s="14" t="b">
        <f aca="false">AND(IF(B957=1,AD957&gt;=AE957,AE957&gt;AD957),IF(C957=1,AF957&gt;=AG957,AG957&gt;AF957),IF(D957=1,AH957&gt;=AI957,AI957&gt;AH957),IF(E957=1,AJ957&gt;=AK957,AK957&gt;AJ957),IF(F957=1,AL957&gt;=AM957,AM957&gt;AL957),IF(G957=1,AN957&gt;=AO957,AO957&gt;AN957),IF(H957=1,AP957&gt;=AQ957,AQ957&gt;AP957))</f>
        <v>0</v>
      </c>
      <c r="AS957" s="2"/>
      <c r="AT957" s="2"/>
      <c r="AU957" s="2"/>
      <c r="AV957" s="2"/>
      <c r="AW957" s="2"/>
      <c r="AX957" s="2"/>
    </row>
    <row r="958" customFormat="false" ht="15" hidden="false" customHeight="false" outlineLevel="0" collapsed="false">
      <c r="A958" s="6" t="n">
        <f aca="false">ROW()-902</f>
        <v>56</v>
      </c>
      <c r="B958" s="6" t="n">
        <f aca="false">MOD(INT($A958/64),2)</f>
        <v>0</v>
      </c>
      <c r="C958" s="6" t="n">
        <f aca="false">MOD(INT($A958/32),2)</f>
        <v>1</v>
      </c>
      <c r="D958" s="6" t="n">
        <f aca="false">MOD(INT($A958/16),2)</f>
        <v>1</v>
      </c>
      <c r="E958" s="6" t="n">
        <f aca="false">MOD(INT($A958/8),2)</f>
        <v>1</v>
      </c>
      <c r="F958" s="6" t="n">
        <f aca="false">MOD(INT($A958/4),2)</f>
        <v>0</v>
      </c>
      <c r="G958" s="6" t="n">
        <f aca="false">MOD(INT($A958/2),2)</f>
        <v>0</v>
      </c>
      <c r="H958" s="6" t="n">
        <f aca="false">MOD(INT($A958/1),2)</f>
        <v>0</v>
      </c>
      <c r="I958" s="7" t="n">
        <f aca="false">IF(B958=1,MIN($B$6,$B$900),0)</f>
        <v>0</v>
      </c>
      <c r="J958" s="7" t="n">
        <f aca="false">IF(C958=1,MIN($F$226,MAX(0,$B$900-I958)),0)</f>
        <v>300000000</v>
      </c>
      <c r="K958" s="7" t="n">
        <f aca="false">IF(D958=1,MIN($F$225,MAX(0,$B$900-SUM(I958:J958))),0)</f>
        <v>100000000</v>
      </c>
      <c r="L958" s="7" t="n">
        <f aca="false">IF(E958=1,MIN($F$224,MAX(0,$B$900-SUM(I958:K958))),0)</f>
        <v>60000000</v>
      </c>
      <c r="M958" s="7" t="n">
        <f aca="false">IF(F958=1,MIN($F$223,MAX(0,$B$900-SUM(I958:L958))),0)</f>
        <v>0</v>
      </c>
      <c r="N958" s="7" t="n">
        <f aca="false">IF(G958=1,MIN($F$222,MAX(0,$B$900-SUM(I958:M958))),0)</f>
        <v>0</v>
      </c>
      <c r="O958" s="7" t="n">
        <f aca="false">IF(H958=1,MIN($F$221,MAX(0,$B$900-SUM(I958:N958))),0)</f>
        <v>0</v>
      </c>
      <c r="P958" s="7" t="n">
        <f aca="false">MAX(0,$B$900-SUM(I958:O958))</f>
        <v>240000000</v>
      </c>
      <c r="Q958" s="7" t="n">
        <f aca="false">($B$203+$B$204)+$B$22+(1-B958)*$B$198+(1-C958)*$E$226+(1-D958)*$E$225+(1-E958)*$E$224+(1-F958)*$E$223+(1-G958)*$E$222+(1-H958)*$E$221</f>
        <v>23085652.6989266</v>
      </c>
      <c r="R958" s="7" t="n">
        <f aca="false">P958&gt;$B$12*Q958</f>
        <v>1</v>
      </c>
      <c r="S958" s="7" t="n">
        <f aca="false">IF(R958,(P958+$B$12*$B$13)/(Q958+$B$13),IF(Q958&gt;0,P958/Q958,0))</f>
        <v>9.47796809616563</v>
      </c>
      <c r="T958" s="7" t="n">
        <f aca="false">IF(R958,$B$13*(S958-$B$12),0)</f>
        <v>21194920.2404141</v>
      </c>
      <c r="U958" s="7" t="n">
        <f aca="false">($B$203+$B$204)*S958</f>
        <v>2666702.10126303</v>
      </c>
      <c r="V958" s="7" t="n">
        <f aca="false">$B$22*S958</f>
        <v>85301712.8654906</v>
      </c>
      <c r="W958" s="7" t="n">
        <f aca="false">IF(B958=1,I958,S958*$B$198)</f>
        <v>7623079.54267913</v>
      </c>
      <c r="X958" s="7" t="n">
        <f aca="false">IF(C958=1,J958,S958*$E$226)</f>
        <v>300000000</v>
      </c>
      <c r="Y958" s="7" t="n">
        <f aca="false">IF(D958=1,K958,S958*$E$225)</f>
        <v>100000000</v>
      </c>
      <c r="Z958" s="7" t="n">
        <f aca="false">IF(E958=1,L958,S958*$E$224)</f>
        <v>60000000</v>
      </c>
      <c r="AA958" s="7" t="n">
        <f aca="false">IF(F958=1,M958,S958*$E$223)</f>
        <v>28433904.2884969</v>
      </c>
      <c r="AB958" s="7" t="n">
        <f aca="false">IF(G958=1,N958,S958*$E$222)</f>
        <v>47389840.4808281</v>
      </c>
      <c r="AC958" s="7" t="n">
        <f aca="false">IF(H958=1,O958,S958*$E$221)</f>
        <v>47389840.4808281</v>
      </c>
      <c r="AD958" s="7" t="n">
        <f aca="false">INDEX($W$902:$W$1029,MATCH($A958+(1-B958)*64,$A$902:$A$1029,0))</f>
        <v>30000000</v>
      </c>
      <c r="AE958" s="7" t="n">
        <f aca="false">INDEX($W$902:$W$1029,MATCH($A958-B958*64,$A$902:$A$1029,0))</f>
        <v>7623079.54267913</v>
      </c>
      <c r="AF958" s="7" t="n">
        <f aca="false">INDEX($X$902:$X$1029,MATCH($A958+(1-C958)*32,$A$902:$A$1029,0))</f>
        <v>300000000</v>
      </c>
      <c r="AG958" s="7" t="n">
        <f aca="false">INDEX($X$902:$X$1029,MATCH($A958-C958*32,$A$902:$A$1029,0))</f>
        <v>104916079.169738</v>
      </c>
      <c r="AH958" s="7" t="n">
        <f aca="false">INDEX($Y$902:$Y$1029,MATCH($A958+(1-D958)*16,$A$902:$A$1029,0))</f>
        <v>100000000</v>
      </c>
      <c r="AI958" s="7" t="n">
        <f aca="false">INDEX($Y$902:$Y$1029,MATCH($A958-D958*16,$A$902:$A$1029,0))</f>
        <v>21738470.9430506</v>
      </c>
      <c r="AJ958" s="7" t="n">
        <f aca="false">INDEX($Z$902:$Z$1029,MATCH($A958+(1-E958)*8,$A$902:$A$1029,0))</f>
        <v>60000000</v>
      </c>
      <c r="AK958" s="7" t="n">
        <f aca="false">INDEX($Z$902:$Z$1029,MATCH($A958-E958*8,$A$902:$A$1029,0))</f>
        <v>25941864.1333974</v>
      </c>
      <c r="AL958" s="7" t="n">
        <f aca="false">INDEX($AA$902:$AA$1029,MATCH($A958+(1-F958)*4,$A$902:$A$1029,0))</f>
        <v>30000000</v>
      </c>
      <c r="AM958" s="7" t="n">
        <f aca="false">INDEX($AA$902:$AA$1029,MATCH($A958-F958*4,$A$902:$A$1029,0))</f>
        <v>28433904.2884969</v>
      </c>
      <c r="AN958" s="7" t="n">
        <f aca="false">INDEX($AB$902:$AB$1029,MATCH($A958+(1-G958)*2,$A$902:$A$1029,0))</f>
        <v>15000000</v>
      </c>
      <c r="AO958" s="7" t="n">
        <f aca="false">INDEX($AB$902:$AB$1029,MATCH($A958-G958*2,$A$902:$A$1029,0))</f>
        <v>47389840.4808281</v>
      </c>
      <c r="AP958" s="7" t="n">
        <f aca="false">INDEX($AC$902:$AC$1029,MATCH($A958+(1-H958)*1,$A$902:$A$1029,0))</f>
        <v>5000000</v>
      </c>
      <c r="AQ958" s="7" t="n">
        <f aca="false">INDEX($AC$902:$AC$1029,MATCH($A958-H958*1,$A$902:$A$1029,0))</f>
        <v>47389840.4808281</v>
      </c>
      <c r="AR958" s="14" t="b">
        <f aca="false">AND(IF(B958=1,AD958&gt;=AE958,AE958&gt;AD958),IF(C958=1,AF958&gt;=AG958,AG958&gt;AF958),IF(D958=1,AH958&gt;=AI958,AI958&gt;AH958),IF(E958=1,AJ958&gt;=AK958,AK958&gt;AJ958),IF(F958=1,AL958&gt;=AM958,AM958&gt;AL958),IF(G958=1,AN958&gt;=AO958,AO958&gt;AN958),IF(H958=1,AP958&gt;=AQ958,AQ958&gt;AP958))</f>
        <v>0</v>
      </c>
      <c r="AS958" s="2"/>
      <c r="AT958" s="2"/>
      <c r="AU958" s="2"/>
      <c r="AV958" s="2"/>
      <c r="AW958" s="2"/>
      <c r="AX958" s="2"/>
    </row>
    <row r="959" customFormat="false" ht="15" hidden="false" customHeight="false" outlineLevel="0" collapsed="false">
      <c r="A959" s="6" t="n">
        <f aca="false">ROW()-902</f>
        <v>57</v>
      </c>
      <c r="B959" s="6" t="n">
        <f aca="false">MOD(INT($A959/64),2)</f>
        <v>0</v>
      </c>
      <c r="C959" s="6" t="n">
        <f aca="false">MOD(INT($A959/32),2)</f>
        <v>1</v>
      </c>
      <c r="D959" s="6" t="n">
        <f aca="false">MOD(INT($A959/16),2)</f>
        <v>1</v>
      </c>
      <c r="E959" s="6" t="n">
        <f aca="false">MOD(INT($A959/8),2)</f>
        <v>1</v>
      </c>
      <c r="F959" s="6" t="n">
        <f aca="false">MOD(INT($A959/4),2)</f>
        <v>0</v>
      </c>
      <c r="G959" s="6" t="n">
        <f aca="false">MOD(INT($A959/2),2)</f>
        <v>0</v>
      </c>
      <c r="H959" s="6" t="n">
        <f aca="false">MOD(INT($A959/1),2)</f>
        <v>1</v>
      </c>
      <c r="I959" s="7" t="n">
        <f aca="false">IF(B959=1,MIN($B$6,$B$900),0)</f>
        <v>0</v>
      </c>
      <c r="J959" s="7" t="n">
        <f aca="false">IF(C959=1,MIN($F$226,MAX(0,$B$900-I959)),0)</f>
        <v>300000000</v>
      </c>
      <c r="K959" s="7" t="n">
        <f aca="false">IF(D959=1,MIN($F$225,MAX(0,$B$900-SUM(I959:J959))),0)</f>
        <v>100000000</v>
      </c>
      <c r="L959" s="7" t="n">
        <f aca="false">IF(E959=1,MIN($F$224,MAX(0,$B$900-SUM(I959:K959))),0)</f>
        <v>60000000</v>
      </c>
      <c r="M959" s="7" t="n">
        <f aca="false">IF(F959=1,MIN($F$223,MAX(0,$B$900-SUM(I959:L959))),0)</f>
        <v>0</v>
      </c>
      <c r="N959" s="7" t="n">
        <f aca="false">IF(G959=1,MIN($F$222,MAX(0,$B$900-SUM(I959:M959))),0)</f>
        <v>0</v>
      </c>
      <c r="O959" s="7" t="n">
        <f aca="false">IF(H959=1,MIN($F$221,MAX(0,$B$900-SUM(I959:N959))),0)</f>
        <v>5000000</v>
      </c>
      <c r="P959" s="7" t="n">
        <f aca="false">MAX(0,$B$900-SUM(I959:O959))</f>
        <v>235000000</v>
      </c>
      <c r="Q959" s="7" t="n">
        <f aca="false">($B$203+$B$204)+$B$22+(1-B959)*$B$198+(1-C959)*$E$226+(1-D959)*$E$225+(1-E959)*$E$224+(1-F959)*$E$223+(1-G959)*$E$222+(1-H959)*$E$221</f>
        <v>18085652.6989266</v>
      </c>
      <c r="R959" s="7" t="n">
        <f aca="false">P959&gt;$B$12*Q959</f>
        <v>1</v>
      </c>
      <c r="S959" s="7" t="n">
        <f aca="false">IF(R959,(P959+$B$12*$B$13)/(Q959+$B$13),IF(Q959&gt;0,P959/Q959,0))</f>
        <v>11.5371615111521</v>
      </c>
      <c r="T959" s="7" t="n">
        <f aca="false">IF(R959,$B$13*(S959-$B$12),0)</f>
        <v>26342903.7778802</v>
      </c>
      <c r="U959" s="7" t="n">
        <f aca="false">($B$203+$B$204)*S959</f>
        <v>3246072.63204937</v>
      </c>
      <c r="V959" s="7" t="n">
        <f aca="false">$B$22*S959</f>
        <v>103834453.600369</v>
      </c>
      <c r="W959" s="7" t="n">
        <f aca="false">IF(B959=1,I959,S959*$B$198)</f>
        <v>9279277.90048469</v>
      </c>
      <c r="X959" s="7" t="n">
        <f aca="false">IF(C959=1,J959,S959*$E$226)</f>
        <v>300000000</v>
      </c>
      <c r="Y959" s="7" t="n">
        <f aca="false">IF(D959=1,K959,S959*$E$225)</f>
        <v>100000000</v>
      </c>
      <c r="Z959" s="7" t="n">
        <f aca="false">IF(E959=1,L959,S959*$E$224)</f>
        <v>60000000</v>
      </c>
      <c r="AA959" s="7" t="n">
        <f aca="false">IF(F959=1,M959,S959*$E$223)</f>
        <v>34611484.5334563</v>
      </c>
      <c r="AB959" s="7" t="n">
        <f aca="false">IF(G959=1,N959,S959*$E$222)</f>
        <v>57685807.5557605</v>
      </c>
      <c r="AC959" s="7" t="n">
        <f aca="false">IF(H959=1,O959,S959*$E$221)</f>
        <v>5000000</v>
      </c>
      <c r="AD959" s="7" t="n">
        <f aca="false">INDEX($W$902:$W$1029,MATCH($A959+(1-B959)*64,$A$902:$A$1029,0))</f>
        <v>30000000</v>
      </c>
      <c r="AE959" s="7" t="n">
        <f aca="false">INDEX($W$902:$W$1029,MATCH($A959-B959*64,$A$902:$A$1029,0))</f>
        <v>9279277.90048469</v>
      </c>
      <c r="AF959" s="7" t="n">
        <f aca="false">INDEX($X$902:$X$1029,MATCH($A959+(1-C959)*32,$A$902:$A$1029,0))</f>
        <v>300000000</v>
      </c>
      <c r="AG959" s="7" t="n">
        <f aca="false">INDEX($X$902:$X$1029,MATCH($A959-C959*32,$A$902:$A$1029,0))</f>
        <v>123400574.976017</v>
      </c>
      <c r="AH959" s="7" t="n">
        <f aca="false">INDEX($Y$902:$Y$1029,MATCH($A959+(1-D959)*16,$A$902:$A$1029,0))</f>
        <v>100000000</v>
      </c>
      <c r="AI959" s="7" t="n">
        <f aca="false">INDEX($Y$902:$Y$1029,MATCH($A959-D959*16,$A$902:$A$1029,0))</f>
        <v>26219838.9309373</v>
      </c>
      <c r="AJ959" s="7" t="n">
        <f aca="false">INDEX($Z$902:$Z$1029,MATCH($A959+(1-E959)*8,$A$902:$A$1029,0))</f>
        <v>60000000</v>
      </c>
      <c r="AK959" s="7" t="n">
        <f aca="false">INDEX($Z$902:$Z$1029,MATCH($A959-E959*8,$A$902:$A$1029,0))</f>
        <v>31062855.1362974</v>
      </c>
      <c r="AL959" s="7" t="n">
        <f aca="false">INDEX($AA$902:$AA$1029,MATCH($A959+(1-F959)*4,$A$902:$A$1029,0))</f>
        <v>30000000</v>
      </c>
      <c r="AM959" s="7" t="n">
        <f aca="false">INDEX($AA$902:$AA$1029,MATCH($A959-F959*4,$A$902:$A$1029,0))</f>
        <v>34611484.5334563</v>
      </c>
      <c r="AN959" s="7" t="n">
        <f aca="false">INDEX($AB$902:$AB$1029,MATCH($A959+(1-G959)*2,$A$902:$A$1029,0))</f>
        <v>15000000</v>
      </c>
      <c r="AO959" s="7" t="n">
        <f aca="false">INDEX($AB$902:$AB$1029,MATCH($A959-G959*2,$A$902:$A$1029,0))</f>
        <v>57685807.5557605</v>
      </c>
      <c r="AP959" s="7" t="n">
        <f aca="false">INDEX($AC$902:$AC$1029,MATCH($A959+(1-H959)*1,$A$902:$A$1029,0))</f>
        <v>5000000</v>
      </c>
      <c r="AQ959" s="7" t="n">
        <f aca="false">INDEX($AC$902:$AC$1029,MATCH($A959-H959*1,$A$902:$A$1029,0))</f>
        <v>47389840.4808281</v>
      </c>
      <c r="AR959" s="14" t="b">
        <f aca="false">AND(IF(B959=1,AD959&gt;=AE959,AE959&gt;AD959),IF(C959=1,AF959&gt;=AG959,AG959&gt;AF959),IF(D959=1,AH959&gt;=AI959,AI959&gt;AH959),IF(E959=1,AJ959&gt;=AK959,AK959&gt;AJ959),IF(F959=1,AL959&gt;=AM959,AM959&gt;AL959),IF(G959=1,AN959&gt;=AO959,AO959&gt;AN959),IF(H959=1,AP959&gt;=AQ959,AQ959&gt;AP959))</f>
        <v>0</v>
      </c>
      <c r="AS959" s="2"/>
      <c r="AT959" s="2"/>
      <c r="AU959" s="2"/>
      <c r="AV959" s="2"/>
      <c r="AW959" s="2"/>
      <c r="AX959" s="2"/>
    </row>
    <row r="960" customFormat="false" ht="15" hidden="false" customHeight="false" outlineLevel="0" collapsed="false">
      <c r="A960" s="6" t="n">
        <f aca="false">ROW()-902</f>
        <v>58</v>
      </c>
      <c r="B960" s="6" t="n">
        <f aca="false">MOD(INT($A960/64),2)</f>
        <v>0</v>
      </c>
      <c r="C960" s="6" t="n">
        <f aca="false">MOD(INT($A960/32),2)</f>
        <v>1</v>
      </c>
      <c r="D960" s="6" t="n">
        <f aca="false">MOD(INT($A960/16),2)</f>
        <v>1</v>
      </c>
      <c r="E960" s="6" t="n">
        <f aca="false">MOD(INT($A960/8),2)</f>
        <v>1</v>
      </c>
      <c r="F960" s="6" t="n">
        <f aca="false">MOD(INT($A960/4),2)</f>
        <v>0</v>
      </c>
      <c r="G960" s="6" t="n">
        <f aca="false">MOD(INT($A960/2),2)</f>
        <v>1</v>
      </c>
      <c r="H960" s="6" t="n">
        <f aca="false">MOD(INT($A960/1),2)</f>
        <v>0</v>
      </c>
      <c r="I960" s="7" t="n">
        <f aca="false">IF(B960=1,MIN($B$6,$B$900),0)</f>
        <v>0</v>
      </c>
      <c r="J960" s="7" t="n">
        <f aca="false">IF(C960=1,MIN($F$226,MAX(0,$B$900-I960)),0)</f>
        <v>300000000</v>
      </c>
      <c r="K960" s="7" t="n">
        <f aca="false">IF(D960=1,MIN($F$225,MAX(0,$B$900-SUM(I960:J960))),0)</f>
        <v>100000000</v>
      </c>
      <c r="L960" s="7" t="n">
        <f aca="false">IF(E960=1,MIN($F$224,MAX(0,$B$900-SUM(I960:K960))),0)</f>
        <v>60000000</v>
      </c>
      <c r="M960" s="7" t="n">
        <f aca="false">IF(F960=1,MIN($F$223,MAX(0,$B$900-SUM(I960:L960))),0)</f>
        <v>0</v>
      </c>
      <c r="N960" s="7" t="n">
        <f aca="false">IF(G960=1,MIN($F$222,MAX(0,$B$900-SUM(I960:M960))),0)</f>
        <v>15000000</v>
      </c>
      <c r="O960" s="7" t="n">
        <f aca="false">IF(H960=1,MIN($F$221,MAX(0,$B$900-SUM(I960:N960))),0)</f>
        <v>0</v>
      </c>
      <c r="P960" s="7" t="n">
        <f aca="false">MAX(0,$B$900-SUM(I960:O960))</f>
        <v>225000000</v>
      </c>
      <c r="Q960" s="7" t="n">
        <f aca="false">($B$203+$B$204)+$B$22+(1-B960)*$B$198+(1-C960)*$E$226+(1-D960)*$E$225+(1-E960)*$E$224+(1-F960)*$E$223+(1-G960)*$E$222+(1-H960)*$E$221</f>
        <v>18085652.6989266</v>
      </c>
      <c r="R960" s="7" t="n">
        <f aca="false">P960&gt;$B$12*Q960</f>
        <v>1</v>
      </c>
      <c r="S960" s="7" t="n">
        <f aca="false">IF(R960,(P960+$B$12*$B$13)/(Q960+$B$13),IF(Q960&gt;0,P960/Q960,0))</f>
        <v>11.0513862896299</v>
      </c>
      <c r="T960" s="7" t="n">
        <f aca="false">IF(R960,$B$13*(S960-$B$12),0)</f>
        <v>25128465.7240748</v>
      </c>
      <c r="U960" s="7" t="n">
        <f aca="false">($B$203+$B$204)*S960</f>
        <v>3109395.88964729</v>
      </c>
      <c r="V960" s="7" t="n">
        <f aca="false">$B$22*S960</f>
        <v>99462476.6066691</v>
      </c>
      <c r="W960" s="7" t="n">
        <f aca="false">IF(B960=1,I960,S960*$B$198)</f>
        <v>8888571.46256954</v>
      </c>
      <c r="X960" s="7" t="n">
        <f aca="false">IF(C960=1,J960,S960*$E$226)</f>
        <v>300000000</v>
      </c>
      <c r="Y960" s="7" t="n">
        <f aca="false">IF(D960=1,K960,S960*$E$225)</f>
        <v>100000000</v>
      </c>
      <c r="Z960" s="7" t="n">
        <f aca="false">IF(E960=1,L960,S960*$E$224)</f>
        <v>60000000</v>
      </c>
      <c r="AA960" s="7" t="n">
        <f aca="false">IF(F960=1,M960,S960*$E$223)</f>
        <v>33154158.8688897</v>
      </c>
      <c r="AB960" s="7" t="n">
        <f aca="false">IF(G960=1,N960,S960*$E$222)</f>
        <v>15000000</v>
      </c>
      <c r="AC960" s="7" t="n">
        <f aca="false">IF(H960=1,O960,S960*$E$221)</f>
        <v>55256931.4481495</v>
      </c>
      <c r="AD960" s="7" t="n">
        <f aca="false">INDEX($W$902:$W$1029,MATCH($A960+(1-B960)*64,$A$902:$A$1029,0))</f>
        <v>30000000</v>
      </c>
      <c r="AE960" s="7" t="n">
        <f aca="false">INDEX($W$902:$W$1029,MATCH($A960-B960*64,$A$902:$A$1029,0))</f>
        <v>8888571.46256954</v>
      </c>
      <c r="AF960" s="7" t="n">
        <f aca="false">INDEX($X$902:$X$1029,MATCH($A960+(1-C960)*32,$A$902:$A$1029,0))</f>
        <v>300000000</v>
      </c>
      <c r="AG960" s="7" t="n">
        <f aca="false">INDEX($X$902:$X$1029,MATCH($A960-C960*32,$A$902:$A$1029,0))</f>
        <v>121104750.325301</v>
      </c>
      <c r="AH960" s="7" t="n">
        <f aca="false">INDEX($Y$902:$Y$1029,MATCH($A960+(1-D960)*16,$A$902:$A$1029,0))</f>
        <v>100000000</v>
      </c>
      <c r="AI960" s="7" t="n">
        <f aca="false">INDEX($Y$902:$Y$1029,MATCH($A960-D960*16,$A$902:$A$1029,0))</f>
        <v>25442954.8144651</v>
      </c>
      <c r="AJ960" s="7" t="n">
        <f aca="false">INDEX($Z$902:$Z$1029,MATCH($A960+(1-E960)*8,$A$902:$A$1029,0))</f>
        <v>60000000</v>
      </c>
      <c r="AK960" s="7" t="n">
        <f aca="false">INDEX($Z$902:$Z$1029,MATCH($A960-E960*8,$A$902:$A$1029,0))</f>
        <v>30018725.5518841</v>
      </c>
      <c r="AL960" s="7" t="n">
        <f aca="false">INDEX($AA$902:$AA$1029,MATCH($A960+(1-F960)*4,$A$902:$A$1029,0))</f>
        <v>30000000</v>
      </c>
      <c r="AM960" s="7" t="n">
        <f aca="false">INDEX($AA$902:$AA$1029,MATCH($A960-F960*4,$A$902:$A$1029,0))</f>
        <v>33154158.8688897</v>
      </c>
      <c r="AN960" s="7" t="n">
        <f aca="false">INDEX($AB$902:$AB$1029,MATCH($A960+(1-G960)*2,$A$902:$A$1029,0))</f>
        <v>15000000</v>
      </c>
      <c r="AO960" s="7" t="n">
        <f aca="false">INDEX($AB$902:$AB$1029,MATCH($A960-G960*2,$A$902:$A$1029,0))</f>
        <v>47389840.4808281</v>
      </c>
      <c r="AP960" s="7" t="n">
        <f aca="false">INDEX($AC$902:$AC$1029,MATCH($A960+(1-H960)*1,$A$902:$A$1029,0))</f>
        <v>5000000</v>
      </c>
      <c r="AQ960" s="7" t="n">
        <f aca="false">INDEX($AC$902:$AC$1029,MATCH($A960-H960*1,$A$902:$A$1029,0))</f>
        <v>55256931.4481495</v>
      </c>
      <c r="AR960" s="14" t="b">
        <f aca="false">AND(IF(B960=1,AD960&gt;=AE960,AE960&gt;AD960),IF(C960=1,AF960&gt;=AG960,AG960&gt;AF960),IF(D960=1,AH960&gt;=AI960,AI960&gt;AH960),IF(E960=1,AJ960&gt;=AK960,AK960&gt;AJ960),IF(F960=1,AL960&gt;=AM960,AM960&gt;AL960),IF(G960=1,AN960&gt;=AO960,AO960&gt;AN960),IF(H960=1,AP960&gt;=AQ960,AQ960&gt;AP960))</f>
        <v>0</v>
      </c>
      <c r="AS960" s="2"/>
      <c r="AT960" s="2"/>
      <c r="AU960" s="2"/>
      <c r="AV960" s="2"/>
      <c r="AW960" s="2"/>
      <c r="AX960" s="2"/>
    </row>
    <row r="961" customFormat="false" ht="15" hidden="false" customHeight="false" outlineLevel="0" collapsed="false">
      <c r="A961" s="6" t="n">
        <f aca="false">ROW()-902</f>
        <v>59</v>
      </c>
      <c r="B961" s="6" t="n">
        <f aca="false">MOD(INT($A961/64),2)</f>
        <v>0</v>
      </c>
      <c r="C961" s="6" t="n">
        <f aca="false">MOD(INT($A961/32),2)</f>
        <v>1</v>
      </c>
      <c r="D961" s="6" t="n">
        <f aca="false">MOD(INT($A961/16),2)</f>
        <v>1</v>
      </c>
      <c r="E961" s="6" t="n">
        <f aca="false">MOD(INT($A961/8),2)</f>
        <v>1</v>
      </c>
      <c r="F961" s="6" t="n">
        <f aca="false">MOD(INT($A961/4),2)</f>
        <v>0</v>
      </c>
      <c r="G961" s="6" t="n">
        <f aca="false">MOD(INT($A961/2),2)</f>
        <v>1</v>
      </c>
      <c r="H961" s="6" t="n">
        <f aca="false">MOD(INT($A961/1),2)</f>
        <v>1</v>
      </c>
      <c r="I961" s="7" t="n">
        <f aca="false">IF(B961=1,MIN($B$6,$B$900),0)</f>
        <v>0</v>
      </c>
      <c r="J961" s="7" t="n">
        <f aca="false">IF(C961=1,MIN($F$226,MAX(0,$B$900-I961)),0)</f>
        <v>300000000</v>
      </c>
      <c r="K961" s="7" t="n">
        <f aca="false">IF(D961=1,MIN($F$225,MAX(0,$B$900-SUM(I961:J961))),0)</f>
        <v>100000000</v>
      </c>
      <c r="L961" s="7" t="n">
        <f aca="false">IF(E961=1,MIN($F$224,MAX(0,$B$900-SUM(I961:K961))),0)</f>
        <v>60000000</v>
      </c>
      <c r="M961" s="7" t="n">
        <f aca="false">IF(F961=1,MIN($F$223,MAX(0,$B$900-SUM(I961:L961))),0)</f>
        <v>0</v>
      </c>
      <c r="N961" s="7" t="n">
        <f aca="false">IF(G961=1,MIN($F$222,MAX(0,$B$900-SUM(I961:M961))),0)</f>
        <v>15000000</v>
      </c>
      <c r="O961" s="7" t="n">
        <f aca="false">IF(H961=1,MIN($F$221,MAX(0,$B$900-SUM(I961:N961))),0)</f>
        <v>5000000</v>
      </c>
      <c r="P961" s="7" t="n">
        <f aca="false">MAX(0,$B$900-SUM(I961:O961))</f>
        <v>220000000</v>
      </c>
      <c r="Q961" s="7" t="n">
        <f aca="false">($B$203+$B$204)+$B$22+(1-B961)*$B$198+(1-C961)*$E$226+(1-D961)*$E$225+(1-E961)*$E$224+(1-F961)*$E$223+(1-G961)*$E$222+(1-H961)*$E$221</f>
        <v>13085652.6989266</v>
      </c>
      <c r="R961" s="7" t="n">
        <f aca="false">P961&gt;$B$12*Q961</f>
        <v>1</v>
      </c>
      <c r="S961" s="7" t="n">
        <f aca="false">IF(R961,(P961+$B$12*$B$13)/(Q961+$B$13),IF(Q961&gt;0,P961/Q961,0))</f>
        <v>14.2759500867952</v>
      </c>
      <c r="T961" s="7" t="n">
        <f aca="false">IF(R961,$B$13*(S961-$B$12),0)</f>
        <v>33189875.2169879</v>
      </c>
      <c r="U961" s="7" t="n">
        <f aca="false">($B$203+$B$204)*S961</f>
        <v>4016652.69472517</v>
      </c>
      <c r="V961" s="7" t="n">
        <f aca="false">$B$22*S961</f>
        <v>128483550.781156</v>
      </c>
      <c r="W961" s="7" t="n">
        <f aca="false">IF(B961=1,I961,S961*$B$198)</f>
        <v>11482071.046745</v>
      </c>
      <c r="X961" s="7" t="n">
        <f aca="false">IF(C961=1,J961,S961*$E$226)</f>
        <v>300000000</v>
      </c>
      <c r="Y961" s="7" t="n">
        <f aca="false">IF(D961=1,K961,S961*$E$225)</f>
        <v>100000000</v>
      </c>
      <c r="Z961" s="7" t="n">
        <f aca="false">IF(E961=1,L961,S961*$E$224)</f>
        <v>60000000</v>
      </c>
      <c r="AA961" s="7" t="n">
        <f aca="false">IF(F961=1,M961,S961*$E$223)</f>
        <v>42827850.2603855</v>
      </c>
      <c r="AB961" s="7" t="n">
        <f aca="false">IF(G961=1,N961,S961*$E$222)</f>
        <v>15000000</v>
      </c>
      <c r="AC961" s="7" t="n">
        <f aca="false">IF(H961=1,O961,S961*$E$221)</f>
        <v>5000000</v>
      </c>
      <c r="AD961" s="7" t="n">
        <f aca="false">INDEX($W$902:$W$1029,MATCH($A961+(1-B961)*64,$A$902:$A$1029,0))</f>
        <v>30000000</v>
      </c>
      <c r="AE961" s="7" t="n">
        <f aca="false">INDEX($W$902:$W$1029,MATCH($A961-B961*64,$A$902:$A$1029,0))</f>
        <v>11482071.046745</v>
      </c>
      <c r="AF961" s="7" t="n">
        <f aca="false">INDEX($X$902:$X$1029,MATCH($A961+(1-C961)*32,$A$902:$A$1029,0))</f>
        <v>300000000</v>
      </c>
      <c r="AG961" s="7" t="n">
        <f aca="false">INDEX($X$902:$X$1029,MATCH($A961-C961*32,$A$902:$A$1029,0))</f>
        <v>147571052.692266</v>
      </c>
      <c r="AH961" s="7" t="n">
        <f aca="false">INDEX($Y$902:$Y$1029,MATCH($A961+(1-D961)*16,$A$902:$A$1029,0))</f>
        <v>100000000</v>
      </c>
      <c r="AI961" s="7" t="n">
        <f aca="false">INDEX($Y$902:$Y$1029,MATCH($A961-D961*16,$A$902:$A$1029,0))</f>
        <v>32287494.5955414</v>
      </c>
      <c r="AJ961" s="7" t="n">
        <f aca="false">INDEX($Z$902:$Z$1029,MATCH($A961+(1-E961)*8,$A$902:$A$1029,0))</f>
        <v>60000000</v>
      </c>
      <c r="AK961" s="7" t="n">
        <f aca="false">INDEX($Z$902:$Z$1029,MATCH($A961-E961*8,$A$902:$A$1029,0))</f>
        <v>37696713.6722519</v>
      </c>
      <c r="AL961" s="7" t="n">
        <f aca="false">INDEX($AA$902:$AA$1029,MATCH($A961+(1-F961)*4,$A$902:$A$1029,0))</f>
        <v>30000000</v>
      </c>
      <c r="AM961" s="7" t="n">
        <f aca="false">INDEX($AA$902:$AA$1029,MATCH($A961-F961*4,$A$902:$A$1029,0))</f>
        <v>42827850.2603855</v>
      </c>
      <c r="AN961" s="7" t="n">
        <f aca="false">INDEX($AB$902:$AB$1029,MATCH($A961+(1-G961)*2,$A$902:$A$1029,0))</f>
        <v>15000000</v>
      </c>
      <c r="AO961" s="7" t="n">
        <f aca="false">INDEX($AB$902:$AB$1029,MATCH($A961-G961*2,$A$902:$A$1029,0))</f>
        <v>57685807.5557605</v>
      </c>
      <c r="AP961" s="7" t="n">
        <f aca="false">INDEX($AC$902:$AC$1029,MATCH($A961+(1-H961)*1,$A$902:$A$1029,0))</f>
        <v>5000000</v>
      </c>
      <c r="AQ961" s="7" t="n">
        <f aca="false">INDEX($AC$902:$AC$1029,MATCH($A961-H961*1,$A$902:$A$1029,0))</f>
        <v>55256931.4481495</v>
      </c>
      <c r="AR961" s="14" t="b">
        <f aca="false">AND(IF(B961=1,AD961&gt;=AE961,AE961&gt;AD961),IF(C961=1,AF961&gt;=AG961,AG961&gt;AF961),IF(D961=1,AH961&gt;=AI961,AI961&gt;AH961),IF(E961=1,AJ961&gt;=AK961,AK961&gt;AJ961),IF(F961=1,AL961&gt;=AM961,AM961&gt;AL961),IF(G961=1,AN961&gt;=AO961,AO961&gt;AN961),IF(H961=1,AP961&gt;=AQ961,AQ961&gt;AP961))</f>
        <v>0</v>
      </c>
      <c r="AS961" s="2"/>
      <c r="AT961" s="2"/>
      <c r="AU961" s="2"/>
      <c r="AV961" s="2"/>
      <c r="AW961" s="2"/>
      <c r="AX961" s="2"/>
    </row>
    <row r="962" customFormat="false" ht="15" hidden="false" customHeight="false" outlineLevel="0" collapsed="false">
      <c r="A962" s="6" t="n">
        <f aca="false">ROW()-902</f>
        <v>60</v>
      </c>
      <c r="B962" s="6" t="n">
        <f aca="false">MOD(INT($A962/64),2)</f>
        <v>0</v>
      </c>
      <c r="C962" s="6" t="n">
        <f aca="false">MOD(INT($A962/32),2)</f>
        <v>1</v>
      </c>
      <c r="D962" s="6" t="n">
        <f aca="false">MOD(INT($A962/16),2)</f>
        <v>1</v>
      </c>
      <c r="E962" s="6" t="n">
        <f aca="false">MOD(INT($A962/8),2)</f>
        <v>1</v>
      </c>
      <c r="F962" s="6" t="n">
        <f aca="false">MOD(INT($A962/4),2)</f>
        <v>1</v>
      </c>
      <c r="G962" s="6" t="n">
        <f aca="false">MOD(INT($A962/2),2)</f>
        <v>0</v>
      </c>
      <c r="H962" s="6" t="n">
        <f aca="false">MOD(INT($A962/1),2)</f>
        <v>0</v>
      </c>
      <c r="I962" s="7" t="n">
        <f aca="false">IF(B962=1,MIN($B$6,$B$900),0)</f>
        <v>0</v>
      </c>
      <c r="J962" s="7" t="n">
        <f aca="false">IF(C962=1,MIN($F$226,MAX(0,$B$900-I962)),0)</f>
        <v>300000000</v>
      </c>
      <c r="K962" s="7" t="n">
        <f aca="false">IF(D962=1,MIN($F$225,MAX(0,$B$900-SUM(I962:J962))),0)</f>
        <v>100000000</v>
      </c>
      <c r="L962" s="7" t="n">
        <f aca="false">IF(E962=1,MIN($F$224,MAX(0,$B$900-SUM(I962:K962))),0)</f>
        <v>60000000</v>
      </c>
      <c r="M962" s="7" t="n">
        <f aca="false">IF(F962=1,MIN($F$223,MAX(0,$B$900-SUM(I962:L962))),0)</f>
        <v>30000000</v>
      </c>
      <c r="N962" s="7" t="n">
        <f aca="false">IF(G962=1,MIN($F$222,MAX(0,$B$900-SUM(I962:M962))),0)</f>
        <v>0</v>
      </c>
      <c r="O962" s="7" t="n">
        <f aca="false">IF(H962=1,MIN($F$221,MAX(0,$B$900-SUM(I962:N962))),0)</f>
        <v>0</v>
      </c>
      <c r="P962" s="7" t="n">
        <f aca="false">MAX(0,$B$900-SUM(I962:O962))</f>
        <v>210000000</v>
      </c>
      <c r="Q962" s="7" t="n">
        <f aca="false">($B$203+$B$204)+$B$22+(1-B962)*$B$198+(1-C962)*$E$226+(1-D962)*$E$225+(1-E962)*$E$224+(1-F962)*$E$223+(1-G962)*$E$222+(1-H962)*$E$221</f>
        <v>20085652.6989266</v>
      </c>
      <c r="R962" s="7" t="n">
        <f aca="false">P962&gt;$B$12*Q962</f>
        <v>1</v>
      </c>
      <c r="S962" s="7" t="n">
        <f aca="false">IF(R962,(P962+$B$12*$B$13)/(Q962+$B$13),IF(Q962&gt;0,P962/Q962,0))</f>
        <v>9.40862780600976</v>
      </c>
      <c r="T962" s="7" t="n">
        <f aca="false">IF(R962,$B$13*(S962-$B$12),0)</f>
        <v>21021569.5150244</v>
      </c>
      <c r="U962" s="7" t="n">
        <f aca="false">($B$203+$B$204)*S962</f>
        <v>2647192.65624437</v>
      </c>
      <c r="V962" s="7" t="n">
        <f aca="false">$B$22*S962</f>
        <v>84677650.2540879</v>
      </c>
      <c r="W962" s="7" t="n">
        <f aca="false">IF(B962=1,I962,S962*$B$198)</f>
        <v>7567309.51454573</v>
      </c>
      <c r="X962" s="7" t="n">
        <f aca="false">IF(C962=1,J962,S962*$E$226)</f>
        <v>300000000</v>
      </c>
      <c r="Y962" s="7" t="n">
        <f aca="false">IF(D962=1,K962,S962*$E$225)</f>
        <v>100000000</v>
      </c>
      <c r="Z962" s="7" t="n">
        <f aca="false">IF(E962=1,L962,S962*$E$224)</f>
        <v>60000000</v>
      </c>
      <c r="AA962" s="7" t="n">
        <f aca="false">IF(F962=1,M962,S962*$E$223)</f>
        <v>30000000</v>
      </c>
      <c r="AB962" s="7" t="n">
        <f aca="false">IF(G962=1,N962,S962*$E$222)</f>
        <v>47043139.0300488</v>
      </c>
      <c r="AC962" s="7" t="n">
        <f aca="false">IF(H962=1,O962,S962*$E$221)</f>
        <v>47043139.0300488</v>
      </c>
      <c r="AD962" s="7" t="n">
        <f aca="false">INDEX($W$902:$W$1029,MATCH($A962+(1-B962)*64,$A$902:$A$1029,0))</f>
        <v>30000000</v>
      </c>
      <c r="AE962" s="7" t="n">
        <f aca="false">INDEX($W$902:$W$1029,MATCH($A962-B962*64,$A$902:$A$1029,0))</f>
        <v>7567309.51454573</v>
      </c>
      <c r="AF962" s="7" t="n">
        <f aca="false">INDEX($X$902:$X$1029,MATCH($A962+(1-C962)*32,$A$902:$A$1029,0))</f>
        <v>300000000</v>
      </c>
      <c r="AG962" s="7" t="n">
        <f aca="false">INDEX($X$902:$X$1029,MATCH($A962-C962*32,$A$902:$A$1029,0))</f>
        <v>109467385.078084</v>
      </c>
      <c r="AH962" s="7" t="n">
        <f aca="false">INDEX($Y$902:$Y$1029,MATCH($A962+(1-D962)*16,$A$902:$A$1029,0))</f>
        <v>100000000</v>
      </c>
      <c r="AI962" s="7" t="n">
        <f aca="false">INDEX($Y$902:$Y$1029,MATCH($A962-D962*16,$A$902:$A$1029,0))</f>
        <v>22281082.6894238</v>
      </c>
      <c r="AJ962" s="7" t="n">
        <f aca="false">INDEX($Z$902:$Z$1029,MATCH($A962+(1-E962)*8,$A$902:$A$1029,0))</f>
        <v>60000000</v>
      </c>
      <c r="AK962" s="7" t="n">
        <f aca="false">INDEX($Z$902:$Z$1029,MATCH($A962-E962*8,$A$902:$A$1029,0))</f>
        <v>26175021.636641</v>
      </c>
      <c r="AL962" s="7" t="n">
        <f aca="false">INDEX($AA$902:$AA$1029,MATCH($A962+(1-F962)*4,$A$902:$A$1029,0))</f>
        <v>30000000</v>
      </c>
      <c r="AM962" s="7" t="n">
        <f aca="false">INDEX($AA$902:$AA$1029,MATCH($A962-F962*4,$A$902:$A$1029,0))</f>
        <v>28433904.2884969</v>
      </c>
      <c r="AN962" s="7" t="n">
        <f aca="false">INDEX($AB$902:$AB$1029,MATCH($A962+(1-G962)*2,$A$902:$A$1029,0))</f>
        <v>15000000</v>
      </c>
      <c r="AO962" s="7" t="n">
        <f aca="false">INDEX($AB$902:$AB$1029,MATCH($A962-G962*2,$A$902:$A$1029,0))</f>
        <v>47043139.0300488</v>
      </c>
      <c r="AP962" s="7" t="n">
        <f aca="false">INDEX($AC$902:$AC$1029,MATCH($A962+(1-H962)*1,$A$902:$A$1029,0))</f>
        <v>5000000</v>
      </c>
      <c r="AQ962" s="7" t="n">
        <f aca="false">INDEX($AC$902:$AC$1029,MATCH($A962-H962*1,$A$902:$A$1029,0))</f>
        <v>47043139.0300488</v>
      </c>
      <c r="AR962" s="14" t="b">
        <f aca="false">AND(IF(B962=1,AD962&gt;=AE962,AE962&gt;AD962),IF(C962=1,AF962&gt;=AG962,AG962&gt;AF962),IF(D962=1,AH962&gt;=AI962,AI962&gt;AH962),IF(E962=1,AJ962&gt;=AK962,AK962&gt;AJ962),IF(F962=1,AL962&gt;=AM962,AM962&gt;AL962),IF(G962=1,AN962&gt;=AO962,AO962&gt;AN962),IF(H962=1,AP962&gt;=AQ962,AQ962&gt;AP962))</f>
        <v>0</v>
      </c>
      <c r="AS962" s="2"/>
      <c r="AT962" s="2"/>
      <c r="AU962" s="2"/>
      <c r="AV962" s="2"/>
      <c r="AW962" s="2"/>
      <c r="AX962" s="2"/>
    </row>
    <row r="963" customFormat="false" ht="15" hidden="false" customHeight="false" outlineLevel="0" collapsed="false">
      <c r="A963" s="6" t="n">
        <f aca="false">ROW()-902</f>
        <v>61</v>
      </c>
      <c r="B963" s="6" t="n">
        <f aca="false">MOD(INT($A963/64),2)</f>
        <v>0</v>
      </c>
      <c r="C963" s="6" t="n">
        <f aca="false">MOD(INT($A963/32),2)</f>
        <v>1</v>
      </c>
      <c r="D963" s="6" t="n">
        <f aca="false">MOD(INT($A963/16),2)</f>
        <v>1</v>
      </c>
      <c r="E963" s="6" t="n">
        <f aca="false">MOD(INT($A963/8),2)</f>
        <v>1</v>
      </c>
      <c r="F963" s="6" t="n">
        <f aca="false">MOD(INT($A963/4),2)</f>
        <v>1</v>
      </c>
      <c r="G963" s="6" t="n">
        <f aca="false">MOD(INT($A963/2),2)</f>
        <v>0</v>
      </c>
      <c r="H963" s="6" t="n">
        <f aca="false">MOD(INT($A963/1),2)</f>
        <v>1</v>
      </c>
      <c r="I963" s="7" t="n">
        <f aca="false">IF(B963=1,MIN($B$6,$B$900),0)</f>
        <v>0</v>
      </c>
      <c r="J963" s="7" t="n">
        <f aca="false">IF(C963=1,MIN($F$226,MAX(0,$B$900-I963)),0)</f>
        <v>300000000</v>
      </c>
      <c r="K963" s="7" t="n">
        <f aca="false">IF(D963=1,MIN($F$225,MAX(0,$B$900-SUM(I963:J963))),0)</f>
        <v>100000000</v>
      </c>
      <c r="L963" s="7" t="n">
        <f aca="false">IF(E963=1,MIN($F$224,MAX(0,$B$900-SUM(I963:K963))),0)</f>
        <v>60000000</v>
      </c>
      <c r="M963" s="7" t="n">
        <f aca="false">IF(F963=1,MIN($F$223,MAX(0,$B$900-SUM(I963:L963))),0)</f>
        <v>30000000</v>
      </c>
      <c r="N963" s="7" t="n">
        <f aca="false">IF(G963=1,MIN($F$222,MAX(0,$B$900-SUM(I963:M963))),0)</f>
        <v>0</v>
      </c>
      <c r="O963" s="7" t="n">
        <f aca="false">IF(H963=1,MIN($F$221,MAX(0,$B$900-SUM(I963:N963))),0)</f>
        <v>5000000</v>
      </c>
      <c r="P963" s="7" t="n">
        <f aca="false">MAX(0,$B$900-SUM(I963:O963))</f>
        <v>205000000</v>
      </c>
      <c r="Q963" s="7" t="n">
        <f aca="false">($B$203+$B$204)+$B$22+(1-B963)*$B$198+(1-C963)*$E$226+(1-D963)*$E$225+(1-E963)*$E$224+(1-F963)*$E$223+(1-G963)*$E$222+(1-H963)*$E$221</f>
        <v>15085652.6989266</v>
      </c>
      <c r="R963" s="7" t="n">
        <f aca="false">P963&gt;$B$12*Q963</f>
        <v>1</v>
      </c>
      <c r="S963" s="7" t="n">
        <f aca="false">IF(R963,(P963+$B$12*$B$13)/(Q963+$B$13),IF(Q963&gt;0,P963/Q963,0))</f>
        <v>11.7993914444055</v>
      </c>
      <c r="T963" s="7" t="n">
        <f aca="false">IF(R963,$B$13*(S963-$B$12),0)</f>
        <v>26998478.6110136</v>
      </c>
      <c r="U963" s="7" t="n">
        <f aca="false">($B$203+$B$204)*S963</f>
        <v>3319853.12032762</v>
      </c>
      <c r="V963" s="7" t="n">
        <f aca="false">$B$22*S963</f>
        <v>106194522.999649</v>
      </c>
      <c r="W963" s="7" t="n">
        <f aca="false">IF(B963=1,I963,S963*$B$198)</f>
        <v>9490188.04698228</v>
      </c>
      <c r="X963" s="7" t="n">
        <f aca="false">IF(C963=1,J963,S963*$E$226)</f>
        <v>300000000</v>
      </c>
      <c r="Y963" s="7" t="n">
        <f aca="false">IF(D963=1,K963,S963*$E$225)</f>
        <v>100000000</v>
      </c>
      <c r="Z963" s="7" t="n">
        <f aca="false">IF(E963=1,L963,S963*$E$224)</f>
        <v>60000000</v>
      </c>
      <c r="AA963" s="7" t="n">
        <f aca="false">IF(F963=1,M963,S963*$E$223)</f>
        <v>30000000</v>
      </c>
      <c r="AB963" s="7" t="n">
        <f aca="false">IF(G963=1,N963,S963*$E$222)</f>
        <v>58996957.2220273</v>
      </c>
      <c r="AC963" s="7" t="n">
        <f aca="false">IF(H963=1,O963,S963*$E$221)</f>
        <v>5000000</v>
      </c>
      <c r="AD963" s="7" t="n">
        <f aca="false">INDEX($W$902:$W$1029,MATCH($A963+(1-B963)*64,$A$902:$A$1029,0))</f>
        <v>30000000</v>
      </c>
      <c r="AE963" s="7" t="n">
        <f aca="false">INDEX($W$902:$W$1029,MATCH($A963-B963*64,$A$902:$A$1029,0))</f>
        <v>9490188.04698228</v>
      </c>
      <c r="AF963" s="7" t="n">
        <f aca="false">INDEX($X$902:$X$1029,MATCH($A963+(1-C963)*32,$A$902:$A$1029,0))</f>
        <v>300000000</v>
      </c>
      <c r="AG963" s="7" t="n">
        <f aca="false">INDEX($X$902:$X$1029,MATCH($A963-C963*32,$A$902:$A$1029,0))</f>
        <v>131249081.78634</v>
      </c>
      <c r="AH963" s="7" t="n">
        <f aca="false">INDEX($Y$902:$Y$1029,MATCH($A963+(1-D963)*16,$A$902:$A$1029,0))</f>
        <v>100000000</v>
      </c>
      <c r="AI963" s="7" t="n">
        <f aca="false">INDEX($Y$902:$Y$1029,MATCH($A963-D963*16,$A$902:$A$1029,0))</f>
        <v>27598758.7913</v>
      </c>
      <c r="AJ963" s="7" t="n">
        <f aca="false">INDEX($Z$902:$Z$1029,MATCH($A963+(1-E963)*8,$A$902:$A$1029,0))</f>
        <v>60000000</v>
      </c>
      <c r="AK963" s="7" t="n">
        <f aca="false">INDEX($Z$902:$Z$1029,MATCH($A963-E963*8,$A$902:$A$1029,0))</f>
        <v>32123043.9491467</v>
      </c>
      <c r="AL963" s="7" t="n">
        <f aca="false">INDEX($AA$902:$AA$1029,MATCH($A963+(1-F963)*4,$A$902:$A$1029,0))</f>
        <v>30000000</v>
      </c>
      <c r="AM963" s="7" t="n">
        <f aca="false">INDEX($AA$902:$AA$1029,MATCH($A963-F963*4,$A$902:$A$1029,0))</f>
        <v>34611484.5334563</v>
      </c>
      <c r="AN963" s="7" t="n">
        <f aca="false">INDEX($AB$902:$AB$1029,MATCH($A963+(1-G963)*2,$A$902:$A$1029,0))</f>
        <v>15000000</v>
      </c>
      <c r="AO963" s="7" t="n">
        <f aca="false">INDEX($AB$902:$AB$1029,MATCH($A963-G963*2,$A$902:$A$1029,0))</f>
        <v>58996957.2220273</v>
      </c>
      <c r="AP963" s="7" t="n">
        <f aca="false">INDEX($AC$902:$AC$1029,MATCH($A963+(1-H963)*1,$A$902:$A$1029,0))</f>
        <v>5000000</v>
      </c>
      <c r="AQ963" s="7" t="n">
        <f aca="false">INDEX($AC$902:$AC$1029,MATCH($A963-H963*1,$A$902:$A$1029,0))</f>
        <v>47043139.0300488</v>
      </c>
      <c r="AR963" s="14" t="b">
        <f aca="false">AND(IF(B963=1,AD963&gt;=AE963,AE963&gt;AD963),IF(C963=1,AF963&gt;=AG963,AG963&gt;AF963),IF(D963=1,AH963&gt;=AI963,AI963&gt;AH963),IF(E963=1,AJ963&gt;=AK963,AK963&gt;AJ963),IF(F963=1,AL963&gt;=AM963,AM963&gt;AL963),IF(G963=1,AN963&gt;=AO963,AO963&gt;AN963),IF(H963=1,AP963&gt;=AQ963,AQ963&gt;AP963))</f>
        <v>0</v>
      </c>
      <c r="AS963" s="2"/>
      <c r="AT963" s="2"/>
      <c r="AU963" s="2"/>
      <c r="AV963" s="2"/>
      <c r="AW963" s="2"/>
      <c r="AX963" s="2"/>
    </row>
    <row r="964" customFormat="false" ht="15" hidden="false" customHeight="false" outlineLevel="0" collapsed="false">
      <c r="A964" s="6" t="n">
        <f aca="false">ROW()-902</f>
        <v>62</v>
      </c>
      <c r="B964" s="6" t="n">
        <f aca="false">MOD(INT($A964/64),2)</f>
        <v>0</v>
      </c>
      <c r="C964" s="6" t="n">
        <f aca="false">MOD(INT($A964/32),2)</f>
        <v>1</v>
      </c>
      <c r="D964" s="6" t="n">
        <f aca="false">MOD(INT($A964/16),2)</f>
        <v>1</v>
      </c>
      <c r="E964" s="6" t="n">
        <f aca="false">MOD(INT($A964/8),2)</f>
        <v>1</v>
      </c>
      <c r="F964" s="6" t="n">
        <f aca="false">MOD(INT($A964/4),2)</f>
        <v>1</v>
      </c>
      <c r="G964" s="6" t="n">
        <f aca="false">MOD(INT($A964/2),2)</f>
        <v>1</v>
      </c>
      <c r="H964" s="6" t="n">
        <f aca="false">MOD(INT($A964/1),2)</f>
        <v>0</v>
      </c>
      <c r="I964" s="7" t="n">
        <f aca="false">IF(B964=1,MIN($B$6,$B$900),0)</f>
        <v>0</v>
      </c>
      <c r="J964" s="7" t="n">
        <f aca="false">IF(C964=1,MIN($F$226,MAX(0,$B$900-I964)),0)</f>
        <v>300000000</v>
      </c>
      <c r="K964" s="7" t="n">
        <f aca="false">IF(D964=1,MIN($F$225,MAX(0,$B$900-SUM(I964:J964))),0)</f>
        <v>100000000</v>
      </c>
      <c r="L964" s="7" t="n">
        <f aca="false">IF(E964=1,MIN($F$224,MAX(0,$B$900-SUM(I964:K964))),0)</f>
        <v>60000000</v>
      </c>
      <c r="M964" s="7" t="n">
        <f aca="false">IF(F964=1,MIN($F$223,MAX(0,$B$900-SUM(I964:L964))),0)</f>
        <v>30000000</v>
      </c>
      <c r="N964" s="7" t="n">
        <f aca="false">IF(G964=1,MIN($F$222,MAX(0,$B$900-SUM(I964:M964))),0)</f>
        <v>15000000</v>
      </c>
      <c r="O964" s="7" t="n">
        <f aca="false">IF(H964=1,MIN($F$221,MAX(0,$B$900-SUM(I964:N964))),0)</f>
        <v>0</v>
      </c>
      <c r="P964" s="7" t="n">
        <f aca="false">MAX(0,$B$900-SUM(I964:O964))</f>
        <v>195000000</v>
      </c>
      <c r="Q964" s="7" t="n">
        <f aca="false">($B$203+$B$204)+$B$22+(1-B964)*$B$198+(1-C964)*$E$226+(1-D964)*$E$225+(1-E964)*$E$224+(1-F964)*$E$223+(1-G964)*$E$222+(1-H964)*$E$221</f>
        <v>15085652.6989266</v>
      </c>
      <c r="R964" s="7" t="n">
        <f aca="false">P964&gt;$B$12*Q964</f>
        <v>1</v>
      </c>
      <c r="S964" s="7" t="n">
        <f aca="false">IF(R964,(P964+$B$12*$B$13)/(Q964+$B$13),IF(Q964&gt;0,P964/Q964,0))</f>
        <v>11.2307460735907</v>
      </c>
      <c r="T964" s="7" t="n">
        <f aca="false">IF(R964,$B$13*(S964-$B$12),0)</f>
        <v>25576865.1839768</v>
      </c>
      <c r="U964" s="7" t="n">
        <f aca="false">($B$203+$B$204)*S964</f>
        <v>3159860.19886605</v>
      </c>
      <c r="V964" s="7" t="n">
        <f aca="false">$B$22*S964</f>
        <v>101076714.662317</v>
      </c>
      <c r="W964" s="7" t="n">
        <f aca="false">IF(B964=1,I964,S964*$B$198)</f>
        <v>9032829.58688675</v>
      </c>
      <c r="X964" s="7" t="n">
        <f aca="false">IF(C964=1,J964,S964*$E$226)</f>
        <v>300000000</v>
      </c>
      <c r="Y964" s="7" t="n">
        <f aca="false">IF(D964=1,K964,S964*$E$225)</f>
        <v>100000000</v>
      </c>
      <c r="Z964" s="7" t="n">
        <f aca="false">IF(E964=1,L964,S964*$E$224)</f>
        <v>60000000</v>
      </c>
      <c r="AA964" s="7" t="n">
        <f aca="false">IF(F964=1,M964,S964*$E$223)</f>
        <v>30000000</v>
      </c>
      <c r="AB964" s="7" t="n">
        <f aca="false">IF(G964=1,N964,S964*$E$222)</f>
        <v>15000000</v>
      </c>
      <c r="AC964" s="7" t="n">
        <f aca="false">IF(H964=1,O964,S964*$E$221)</f>
        <v>56153730.3679537</v>
      </c>
      <c r="AD964" s="7" t="n">
        <f aca="false">INDEX($W$902:$W$1029,MATCH($A964+(1-B964)*64,$A$902:$A$1029,0))</f>
        <v>30000000</v>
      </c>
      <c r="AE964" s="7" t="n">
        <f aca="false">INDEX($W$902:$W$1029,MATCH($A964-B964*64,$A$902:$A$1029,0))</f>
        <v>9032829.58688675</v>
      </c>
      <c r="AF964" s="7" t="n">
        <f aca="false">INDEX($X$902:$X$1029,MATCH($A964+(1-C964)*32,$A$902:$A$1029,0))</f>
        <v>300000000</v>
      </c>
      <c r="AG964" s="7" t="n">
        <f aca="false">INDEX($X$902:$X$1029,MATCH($A964-C964*32,$A$902:$A$1029,0))</f>
        <v>128662892.982668</v>
      </c>
      <c r="AH964" s="7" t="n">
        <f aca="false">INDEX($Y$902:$Y$1029,MATCH($A964+(1-D964)*16,$A$902:$A$1029,0))</f>
        <v>100000000</v>
      </c>
      <c r="AI964" s="7" t="n">
        <f aca="false">INDEX($Y$902:$Y$1029,MATCH($A964-D964*16,$A$902:$A$1029,0))</f>
        <v>26701238.1802008</v>
      </c>
      <c r="AJ964" s="7" t="n">
        <f aca="false">INDEX($Z$902:$Z$1029,MATCH($A964+(1-E964)*8,$A$902:$A$1029,0))</f>
        <v>60000000</v>
      </c>
      <c r="AK964" s="7" t="n">
        <f aca="false">INDEX($Z$902:$Z$1029,MATCH($A964-E964*8,$A$902:$A$1029,0))</f>
        <v>30922182.4931038</v>
      </c>
      <c r="AL964" s="7" t="n">
        <f aca="false">INDEX($AA$902:$AA$1029,MATCH($A964+(1-F964)*4,$A$902:$A$1029,0))</f>
        <v>30000000</v>
      </c>
      <c r="AM964" s="7" t="n">
        <f aca="false">INDEX($AA$902:$AA$1029,MATCH($A964-F964*4,$A$902:$A$1029,0))</f>
        <v>33154158.8688897</v>
      </c>
      <c r="AN964" s="7" t="n">
        <f aca="false">INDEX($AB$902:$AB$1029,MATCH($A964+(1-G964)*2,$A$902:$A$1029,0))</f>
        <v>15000000</v>
      </c>
      <c r="AO964" s="7" t="n">
        <f aca="false">INDEX($AB$902:$AB$1029,MATCH($A964-G964*2,$A$902:$A$1029,0))</f>
        <v>47043139.0300488</v>
      </c>
      <c r="AP964" s="7" t="n">
        <f aca="false">INDEX($AC$902:$AC$1029,MATCH($A964+(1-H964)*1,$A$902:$A$1029,0))</f>
        <v>5000000</v>
      </c>
      <c r="AQ964" s="7" t="n">
        <f aca="false">INDEX($AC$902:$AC$1029,MATCH($A964-H964*1,$A$902:$A$1029,0))</f>
        <v>56153730.3679537</v>
      </c>
      <c r="AR964" s="14" t="b">
        <f aca="false">AND(IF(B964=1,AD964&gt;=AE964,AE964&gt;AD964),IF(C964=1,AF964&gt;=AG964,AG964&gt;AF964),IF(D964=1,AH964&gt;=AI964,AI964&gt;AH964),IF(E964=1,AJ964&gt;=AK964,AK964&gt;AJ964),IF(F964=1,AL964&gt;=AM964,AM964&gt;AL964),IF(G964=1,AN964&gt;=AO964,AO964&gt;AN964),IF(H964=1,AP964&gt;=AQ964,AQ964&gt;AP964))</f>
        <v>0</v>
      </c>
      <c r="AS964" s="2"/>
      <c r="AT964" s="2"/>
      <c r="AU964" s="2"/>
      <c r="AV964" s="2"/>
      <c r="AW964" s="2"/>
      <c r="AX964" s="2"/>
    </row>
    <row r="965" customFormat="false" ht="15" hidden="false" customHeight="false" outlineLevel="0" collapsed="false">
      <c r="A965" s="6" t="n">
        <f aca="false">ROW()-902</f>
        <v>63</v>
      </c>
      <c r="B965" s="6" t="n">
        <f aca="false">MOD(INT($A965/64),2)</f>
        <v>0</v>
      </c>
      <c r="C965" s="6" t="n">
        <f aca="false">MOD(INT($A965/32),2)</f>
        <v>1</v>
      </c>
      <c r="D965" s="6" t="n">
        <f aca="false">MOD(INT($A965/16),2)</f>
        <v>1</v>
      </c>
      <c r="E965" s="6" t="n">
        <f aca="false">MOD(INT($A965/8),2)</f>
        <v>1</v>
      </c>
      <c r="F965" s="6" t="n">
        <f aca="false">MOD(INT($A965/4),2)</f>
        <v>1</v>
      </c>
      <c r="G965" s="6" t="n">
        <f aca="false">MOD(INT($A965/2),2)</f>
        <v>1</v>
      </c>
      <c r="H965" s="6" t="n">
        <f aca="false">MOD(INT($A965/1),2)</f>
        <v>1</v>
      </c>
      <c r="I965" s="7" t="n">
        <f aca="false">IF(B965=1,MIN($B$6,$B$900),0)</f>
        <v>0</v>
      </c>
      <c r="J965" s="7" t="n">
        <f aca="false">IF(C965=1,MIN($F$226,MAX(0,$B$900-I965)),0)</f>
        <v>300000000</v>
      </c>
      <c r="K965" s="7" t="n">
        <f aca="false">IF(D965=1,MIN($F$225,MAX(0,$B$900-SUM(I965:J965))),0)</f>
        <v>100000000</v>
      </c>
      <c r="L965" s="7" t="n">
        <f aca="false">IF(E965=1,MIN($F$224,MAX(0,$B$900-SUM(I965:K965))),0)</f>
        <v>60000000</v>
      </c>
      <c r="M965" s="7" t="n">
        <f aca="false">IF(F965=1,MIN($F$223,MAX(0,$B$900-SUM(I965:L965))),0)</f>
        <v>30000000</v>
      </c>
      <c r="N965" s="7" t="n">
        <f aca="false">IF(G965=1,MIN($F$222,MAX(0,$B$900-SUM(I965:M965))),0)</f>
        <v>15000000</v>
      </c>
      <c r="O965" s="7" t="n">
        <f aca="false">IF(H965=1,MIN($F$221,MAX(0,$B$900-SUM(I965:N965))),0)</f>
        <v>5000000</v>
      </c>
      <c r="P965" s="7" t="n">
        <f aca="false">MAX(0,$B$900-SUM(I965:O965))</f>
        <v>190000000</v>
      </c>
      <c r="Q965" s="7" t="n">
        <f aca="false">($B$203+$B$204)+$B$22+(1-B965)*$B$198+(1-C965)*$E$226+(1-D965)*$E$225+(1-E965)*$E$224+(1-F965)*$E$223+(1-G965)*$E$222+(1-H965)*$E$221</f>
        <v>10085652.6989266</v>
      </c>
      <c r="R965" s="7" t="n">
        <f aca="false">P965&gt;$B$12*Q965</f>
        <v>1</v>
      </c>
      <c r="S965" s="7" t="n">
        <f aca="false">IF(R965,(P965+$B$12*$B$13)/(Q965+$B$13),IF(Q965&gt;0,P965/Q965,0))</f>
        <v>15.2951940280712</v>
      </c>
      <c r="T965" s="7" t="n">
        <f aca="false">IF(R965,$B$13*(S965-$B$12),0)</f>
        <v>35737985.070178</v>
      </c>
      <c r="U965" s="7" t="n">
        <f aca="false">($B$203+$B$204)*S965</f>
        <v>4303425.12657162</v>
      </c>
      <c r="V965" s="7" t="n">
        <f aca="false">$B$22*S965</f>
        <v>137656746.252641</v>
      </c>
      <c r="W965" s="7" t="n">
        <f aca="false">IF(B965=1,I965,S965*$B$198)</f>
        <v>12301843.5506095</v>
      </c>
      <c r="X965" s="7" t="n">
        <f aca="false">IF(C965=1,J965,S965*$E$226)</f>
        <v>300000000</v>
      </c>
      <c r="Y965" s="7" t="n">
        <f aca="false">IF(D965=1,K965,S965*$E$225)</f>
        <v>100000000</v>
      </c>
      <c r="Z965" s="7" t="n">
        <f aca="false">IF(E965=1,L965,S965*$E$224)</f>
        <v>60000000</v>
      </c>
      <c r="AA965" s="7" t="n">
        <f aca="false">IF(F965=1,M965,S965*$E$223)</f>
        <v>30000000</v>
      </c>
      <c r="AB965" s="7" t="n">
        <f aca="false">IF(G965=1,N965,S965*$E$222)</f>
        <v>15000000</v>
      </c>
      <c r="AC965" s="7" t="n">
        <f aca="false">IF(H965=1,O965,S965*$E$221)</f>
        <v>5000000</v>
      </c>
      <c r="AD965" s="7" t="n">
        <f aca="false">INDEX($W$902:$W$1029,MATCH($A965+(1-B965)*64,$A$902:$A$1029,0))</f>
        <v>30000000</v>
      </c>
      <c r="AE965" s="7" t="n">
        <f aca="false">INDEX($W$902:$W$1029,MATCH($A965-B965*64,$A$902:$A$1029,0))</f>
        <v>12301843.5506095</v>
      </c>
      <c r="AF965" s="7" t="n">
        <f aca="false">INDEX($X$902:$X$1029,MATCH($A965+(1-C965)*32,$A$902:$A$1029,0))</f>
        <v>300000000</v>
      </c>
      <c r="AG965" s="7" t="n">
        <f aca="false">INDEX($X$902:$X$1029,MATCH($A965-C965*32,$A$902:$A$1029,0))</f>
        <v>161389282.902323</v>
      </c>
      <c r="AH965" s="7" t="n">
        <f aca="false">INDEX($Y$902:$Y$1029,MATCH($A965+(1-D965)*16,$A$902:$A$1029,0))</f>
        <v>100000000</v>
      </c>
      <c r="AI965" s="7" t="n">
        <f aca="false">INDEX($Y$902:$Y$1029,MATCH($A965-D965*16,$A$902:$A$1029,0))</f>
        <v>35419083.178608</v>
      </c>
      <c r="AJ965" s="7" t="n">
        <f aca="false">INDEX($Z$902:$Z$1029,MATCH($A965+(1-E965)*8,$A$902:$A$1029,0))</f>
        <v>60000000</v>
      </c>
      <c r="AK965" s="7" t="n">
        <f aca="false">INDEX($Z$902:$Z$1029,MATCH($A965-E965*8,$A$902:$A$1029,0))</f>
        <v>40438679.0602326</v>
      </c>
      <c r="AL965" s="7" t="n">
        <f aca="false">INDEX($AA$902:$AA$1029,MATCH($A965+(1-F965)*4,$A$902:$A$1029,0))</f>
        <v>30000000</v>
      </c>
      <c r="AM965" s="7" t="n">
        <f aca="false">INDEX($AA$902:$AA$1029,MATCH($A965-F965*4,$A$902:$A$1029,0))</f>
        <v>42827850.2603855</v>
      </c>
      <c r="AN965" s="7" t="n">
        <f aca="false">INDEX($AB$902:$AB$1029,MATCH($A965+(1-G965)*2,$A$902:$A$1029,0))</f>
        <v>15000000</v>
      </c>
      <c r="AO965" s="7" t="n">
        <f aca="false">INDEX($AB$902:$AB$1029,MATCH($A965-G965*2,$A$902:$A$1029,0))</f>
        <v>58996957.2220273</v>
      </c>
      <c r="AP965" s="7" t="n">
        <f aca="false">INDEX($AC$902:$AC$1029,MATCH($A965+(1-H965)*1,$A$902:$A$1029,0))</f>
        <v>5000000</v>
      </c>
      <c r="AQ965" s="7" t="n">
        <f aca="false">INDEX($AC$902:$AC$1029,MATCH($A965-H965*1,$A$902:$A$1029,0))</f>
        <v>56153730.3679537</v>
      </c>
      <c r="AR965" s="14" t="b">
        <f aca="false">AND(IF(B965=1,AD965&gt;=AE965,AE965&gt;AD965),IF(C965=1,AF965&gt;=AG965,AG965&gt;AF965),IF(D965=1,AH965&gt;=AI965,AI965&gt;AH965),IF(E965=1,AJ965&gt;=AK965,AK965&gt;AJ965),IF(F965=1,AL965&gt;=AM965,AM965&gt;AL965),IF(G965=1,AN965&gt;=AO965,AO965&gt;AN965),IF(H965=1,AP965&gt;=AQ965,AQ965&gt;AP965))</f>
        <v>0</v>
      </c>
      <c r="AS965" s="2"/>
      <c r="AT965" s="2"/>
      <c r="AU965" s="2"/>
      <c r="AV965" s="2"/>
      <c r="AW965" s="2"/>
      <c r="AX965" s="2"/>
    </row>
    <row r="966" customFormat="false" ht="15" hidden="false" customHeight="false" outlineLevel="0" collapsed="false">
      <c r="A966" s="6" t="n">
        <f aca="false">ROW()-902</f>
        <v>64</v>
      </c>
      <c r="B966" s="6" t="n">
        <f aca="false">MOD(INT($A966/64),2)</f>
        <v>1</v>
      </c>
      <c r="C966" s="6" t="n">
        <f aca="false">MOD(INT($A966/32),2)</f>
        <v>0</v>
      </c>
      <c r="D966" s="6" t="n">
        <f aca="false">MOD(INT($A966/16),2)</f>
        <v>0</v>
      </c>
      <c r="E966" s="6" t="n">
        <f aca="false">MOD(INT($A966/8),2)</f>
        <v>0</v>
      </c>
      <c r="F966" s="6" t="n">
        <f aca="false">MOD(INT($A966/4),2)</f>
        <v>0</v>
      </c>
      <c r="G966" s="6" t="n">
        <f aca="false">MOD(INT($A966/2),2)</f>
        <v>0</v>
      </c>
      <c r="H966" s="6" t="n">
        <f aca="false">MOD(INT($A966/1),2)</f>
        <v>0</v>
      </c>
      <c r="I966" s="7" t="n">
        <f aca="false">IF(B966=1,MIN($B$6,$B$900),0)</f>
        <v>30000000</v>
      </c>
      <c r="J966" s="7" t="n">
        <f aca="false">IF(C966=1,MIN($F$226,MAX(0,$B$900-I966)),0)</f>
        <v>0</v>
      </c>
      <c r="K966" s="7" t="n">
        <f aca="false">IF(D966=1,MIN($F$225,MAX(0,$B$900-SUM(I966:J966))),0)</f>
        <v>0</v>
      </c>
      <c r="L966" s="7" t="n">
        <f aca="false">IF(E966=1,MIN($F$224,MAX(0,$B$900-SUM(I966:K966))),0)</f>
        <v>0</v>
      </c>
      <c r="M966" s="7" t="n">
        <f aca="false">IF(F966=1,MIN($F$223,MAX(0,$B$900-SUM(I966:L966))),0)</f>
        <v>0</v>
      </c>
      <c r="N966" s="7" t="n">
        <f aca="false">IF(G966=1,MIN($F$222,MAX(0,$B$900-SUM(I966:M966))),0)</f>
        <v>0</v>
      </c>
      <c r="O966" s="7" t="n">
        <f aca="false">IF(H966=1,MIN($F$221,MAX(0,$B$900-SUM(I966:N966))),0)</f>
        <v>0</v>
      </c>
      <c r="P966" s="7" t="n">
        <f aca="false">MAX(0,$B$900-SUM(I966:O966))</f>
        <v>670000000</v>
      </c>
      <c r="Q966" s="7" t="n">
        <f aca="false">($B$203+$B$204)+$B$22+(1-B966)*$B$198+(1-C966)*$E$226+(1-D966)*$E$225+(1-E966)*$E$224+(1-F966)*$E$223+(1-G966)*$E$222+(1-H966)*$E$221</f>
        <v>32549806.6634169</v>
      </c>
      <c r="R966" s="7" t="n">
        <f aca="false">P966&gt;$B$12*Q966</f>
        <v>1</v>
      </c>
      <c r="S966" s="7" t="n">
        <f aca="false">IF(R966,(P966+$B$12*$B$13)/(Q966+$B$13),IF(Q966&gt;0,P966/Q966,0))</f>
        <v>19.1869817274034</v>
      </c>
      <c r="T966" s="7" t="n">
        <f aca="false">IF(R966,$B$13*(S966-$B$12),0)</f>
        <v>45467454.3185084</v>
      </c>
      <c r="U966" s="7" t="n">
        <f aca="false">($B$203+$B$204)*S966</f>
        <v>5398410.7110533</v>
      </c>
      <c r="V966" s="7" t="n">
        <f aca="false">$B$22*S966</f>
        <v>172682835.54663</v>
      </c>
      <c r="W966" s="7" t="n">
        <f aca="false">IF(B966=1,I966,S966*$B$198)</f>
        <v>30000000</v>
      </c>
      <c r="X966" s="7" t="n">
        <f aca="false">IF(C966=1,J966,S966*$E$226)</f>
        <v>117702004.547214</v>
      </c>
      <c r="Y966" s="7" t="n">
        <f aca="false">IF(D966=1,K966,S966*$E$225)</f>
        <v>33269776.2745826</v>
      </c>
      <c r="Z966" s="7" t="n">
        <f aca="false">IF(E966=1,L966,S966*$E$224)</f>
        <v>46048756.1457681</v>
      </c>
      <c r="AA966" s="7" t="n">
        <f aca="false">IF(F966=1,M966,S966*$E$223)</f>
        <v>57560945.1822101</v>
      </c>
      <c r="AB966" s="7" t="n">
        <f aca="false">IF(G966=1,N966,S966*$E$222)</f>
        <v>95934908.6370168</v>
      </c>
      <c r="AC966" s="7" t="n">
        <f aca="false">IF(H966=1,O966,S966*$E$221)</f>
        <v>95934908.6370168</v>
      </c>
      <c r="AD966" s="7" t="n">
        <f aca="false">INDEX($W$902:$W$1029,MATCH($A966+(1-B966)*64,$A$902:$A$1029,0))</f>
        <v>30000000</v>
      </c>
      <c r="AE966" s="7" t="n">
        <f aca="false">INDEX($W$902:$W$1029,MATCH($A966-B966*64,$A$902:$A$1029,0))</f>
        <v>15758783.7342042</v>
      </c>
      <c r="AF966" s="7" t="n">
        <f aca="false">INDEX($X$902:$X$1029,MATCH($A966+(1-C966)*32,$A$902:$A$1029,0))</f>
        <v>300000000</v>
      </c>
      <c r="AG966" s="7" t="n">
        <f aca="false">INDEX($X$902:$X$1029,MATCH($A966-C966*32,$A$902:$A$1029,0))</f>
        <v>117702004.547214</v>
      </c>
      <c r="AH966" s="7" t="n">
        <f aca="false">INDEX($Y$902:$Y$1029,MATCH($A966+(1-D966)*16,$A$902:$A$1029,0))</f>
        <v>100000000</v>
      </c>
      <c r="AI966" s="7" t="n">
        <f aca="false">INDEX($Y$902:$Y$1029,MATCH($A966-D966*16,$A$902:$A$1029,0))</f>
        <v>33269776.2745826</v>
      </c>
      <c r="AJ966" s="7" t="n">
        <f aca="false">INDEX($Z$902:$Z$1029,MATCH($A966+(1-E966)*8,$A$902:$A$1029,0))</f>
        <v>60000000</v>
      </c>
      <c r="AK966" s="7" t="n">
        <f aca="false">INDEX($Z$902:$Z$1029,MATCH($A966-E966*8,$A$902:$A$1029,0))</f>
        <v>46048756.1457681</v>
      </c>
      <c r="AL966" s="7" t="n">
        <f aca="false">INDEX($AA$902:$AA$1029,MATCH($A966+(1-F966)*4,$A$902:$A$1029,0))</f>
        <v>30000000</v>
      </c>
      <c r="AM966" s="7" t="n">
        <f aca="false">INDEX($AA$902:$AA$1029,MATCH($A966-F966*4,$A$902:$A$1029,0))</f>
        <v>57560945.1822101</v>
      </c>
      <c r="AN966" s="7" t="n">
        <f aca="false">INDEX($AB$902:$AB$1029,MATCH($A966+(1-G966)*2,$A$902:$A$1029,0))</f>
        <v>15000000</v>
      </c>
      <c r="AO966" s="7" t="n">
        <f aca="false">INDEX($AB$902:$AB$1029,MATCH($A966-G966*2,$A$902:$A$1029,0))</f>
        <v>95934908.6370168</v>
      </c>
      <c r="AP966" s="7" t="n">
        <f aca="false">INDEX($AC$902:$AC$1029,MATCH($A966+(1-H966)*1,$A$902:$A$1029,0))</f>
        <v>5000000</v>
      </c>
      <c r="AQ966" s="7" t="n">
        <f aca="false">INDEX($AC$902:$AC$1029,MATCH($A966-H966*1,$A$902:$A$1029,0))</f>
        <v>95934908.6370168</v>
      </c>
      <c r="AR966" s="14" t="b">
        <f aca="false">AND(IF(B966=1,AD966&gt;=AE966,AE966&gt;AD966),IF(C966=1,AF966&gt;=AG966,AG966&gt;AF966),IF(D966=1,AH966&gt;=AI966,AI966&gt;AH966),IF(E966=1,AJ966&gt;=AK966,AK966&gt;AJ966),IF(F966=1,AL966&gt;=AM966,AM966&gt;AL966),IF(G966=1,AN966&gt;=AO966,AO966&gt;AN966),IF(H966=1,AP966&gt;=AQ966,AQ966&gt;AP966))</f>
        <v>0</v>
      </c>
      <c r="AS966" s="2"/>
      <c r="AT966" s="2"/>
      <c r="AU966" s="2"/>
      <c r="AV966" s="2"/>
      <c r="AW966" s="2"/>
      <c r="AX966" s="2"/>
    </row>
    <row r="967" customFormat="false" ht="15" hidden="false" customHeight="false" outlineLevel="0" collapsed="false">
      <c r="A967" s="6" t="n">
        <f aca="false">ROW()-902</f>
        <v>65</v>
      </c>
      <c r="B967" s="6" t="n">
        <f aca="false">MOD(INT($A967/64),2)</f>
        <v>1</v>
      </c>
      <c r="C967" s="6" t="n">
        <f aca="false">MOD(INT($A967/32),2)</f>
        <v>0</v>
      </c>
      <c r="D967" s="6" t="n">
        <f aca="false">MOD(INT($A967/16),2)</f>
        <v>0</v>
      </c>
      <c r="E967" s="6" t="n">
        <f aca="false">MOD(INT($A967/8),2)</f>
        <v>0</v>
      </c>
      <c r="F967" s="6" t="n">
        <f aca="false">MOD(INT($A967/4),2)</f>
        <v>0</v>
      </c>
      <c r="G967" s="6" t="n">
        <f aca="false">MOD(INT($A967/2),2)</f>
        <v>0</v>
      </c>
      <c r="H967" s="6" t="n">
        <f aca="false">MOD(INT($A967/1),2)</f>
        <v>1</v>
      </c>
      <c r="I967" s="7" t="n">
        <f aca="false">IF(B967=1,MIN($B$6,$B$900),0)</f>
        <v>30000000</v>
      </c>
      <c r="J967" s="7" t="n">
        <f aca="false">IF(C967=1,MIN($F$226,MAX(0,$B$900-I967)),0)</f>
        <v>0</v>
      </c>
      <c r="K967" s="7" t="n">
        <f aca="false">IF(D967=1,MIN($F$225,MAX(0,$B$900-SUM(I967:J967))),0)</f>
        <v>0</v>
      </c>
      <c r="L967" s="7" t="n">
        <f aca="false">IF(E967=1,MIN($F$224,MAX(0,$B$900-SUM(I967:K967))),0)</f>
        <v>0</v>
      </c>
      <c r="M967" s="7" t="n">
        <f aca="false">IF(F967=1,MIN($F$223,MAX(0,$B$900-SUM(I967:L967))),0)</f>
        <v>0</v>
      </c>
      <c r="N967" s="7" t="n">
        <f aca="false">IF(G967=1,MIN($F$222,MAX(0,$B$900-SUM(I967:M967))),0)</f>
        <v>0</v>
      </c>
      <c r="O967" s="7" t="n">
        <f aca="false">IF(H967=1,MIN($F$221,MAX(0,$B$900-SUM(I967:N967))),0)</f>
        <v>5000000</v>
      </c>
      <c r="P967" s="7" t="n">
        <f aca="false">MAX(0,$B$900-SUM(I967:O967))</f>
        <v>665000000</v>
      </c>
      <c r="Q967" s="7" t="n">
        <f aca="false">($B$203+$B$204)+$B$22+(1-B967)*$B$198+(1-C967)*$E$226+(1-D967)*$E$225+(1-E967)*$E$224+(1-F967)*$E$223+(1-G967)*$E$222+(1-H967)*$E$221</f>
        <v>27549806.6634169</v>
      </c>
      <c r="R967" s="7" t="n">
        <f aca="false">P967&gt;$B$12*Q967</f>
        <v>1</v>
      </c>
      <c r="S967" s="7" t="n">
        <f aca="false">IF(R967,(P967+$B$12*$B$13)/(Q967+$B$13),IF(Q967&gt;0,P967/Q967,0))</f>
        <v>22.2131212848243</v>
      </c>
      <c r="T967" s="7" t="n">
        <f aca="false">IF(R967,$B$13*(S967-$B$12),0)</f>
        <v>53032803.2120607</v>
      </c>
      <c r="U967" s="7" t="n">
        <f aca="false">($B$203+$B$204)*S967</f>
        <v>6249839.26985529</v>
      </c>
      <c r="V967" s="7" t="n">
        <f aca="false">$B$22*S967</f>
        <v>199918091.563419</v>
      </c>
      <c r="W967" s="7" t="n">
        <f aca="false">IF(B967=1,I967,S967*$B$198)</f>
        <v>30000000</v>
      </c>
      <c r="X967" s="7" t="n">
        <f aca="false">IF(C967=1,J967,S967*$E$226)</f>
        <v>136265773.305035</v>
      </c>
      <c r="Y967" s="7" t="n">
        <f aca="false">IF(D967=1,K967,S967*$E$225)</f>
        <v>38517031.2874576</v>
      </c>
      <c r="Z967" s="7" t="n">
        <f aca="false">IF(E967=1,L967,S967*$E$224)</f>
        <v>53311491.0835783</v>
      </c>
      <c r="AA967" s="7" t="n">
        <f aca="false">IF(F967=1,M967,S967*$E$223)</f>
        <v>66639363.8544728</v>
      </c>
      <c r="AB967" s="7" t="n">
        <f aca="false">IF(G967=1,N967,S967*$E$222)</f>
        <v>111065606.424121</v>
      </c>
      <c r="AC967" s="7" t="n">
        <f aca="false">IF(H967=1,O967,S967*$E$221)</f>
        <v>5000000</v>
      </c>
      <c r="AD967" s="7" t="n">
        <f aca="false">INDEX($W$902:$W$1029,MATCH($A967+(1-B967)*64,$A$902:$A$1029,0))</f>
        <v>30000000</v>
      </c>
      <c r="AE967" s="7" t="n">
        <f aca="false">INDEX($W$902:$W$1029,MATCH($A967-B967*64,$A$902:$A$1029,0))</f>
        <v>18182203.6958483</v>
      </c>
      <c r="AF967" s="7" t="n">
        <f aca="false">INDEX($X$902:$X$1029,MATCH($A967+(1-C967)*32,$A$902:$A$1029,0))</f>
        <v>300000000</v>
      </c>
      <c r="AG967" s="7" t="n">
        <f aca="false">INDEX($X$902:$X$1029,MATCH($A967-C967*32,$A$902:$A$1029,0))</f>
        <v>136265773.305035</v>
      </c>
      <c r="AH967" s="7" t="n">
        <f aca="false">INDEX($Y$902:$Y$1029,MATCH($A967+(1-D967)*16,$A$902:$A$1029,0))</f>
        <v>100000000</v>
      </c>
      <c r="AI967" s="7" t="n">
        <f aca="false">INDEX($Y$902:$Y$1029,MATCH($A967-D967*16,$A$902:$A$1029,0))</f>
        <v>38517031.2874576</v>
      </c>
      <c r="AJ967" s="7" t="n">
        <f aca="false">INDEX($Z$902:$Z$1029,MATCH($A967+(1-E967)*8,$A$902:$A$1029,0))</f>
        <v>60000000</v>
      </c>
      <c r="AK967" s="7" t="n">
        <f aca="false">INDEX($Z$902:$Z$1029,MATCH($A967-E967*8,$A$902:$A$1029,0))</f>
        <v>53311491.0835783</v>
      </c>
      <c r="AL967" s="7" t="n">
        <f aca="false">INDEX($AA$902:$AA$1029,MATCH($A967+(1-F967)*4,$A$902:$A$1029,0))</f>
        <v>30000000</v>
      </c>
      <c r="AM967" s="7" t="n">
        <f aca="false">INDEX($AA$902:$AA$1029,MATCH($A967-F967*4,$A$902:$A$1029,0))</f>
        <v>66639363.8544728</v>
      </c>
      <c r="AN967" s="7" t="n">
        <f aca="false">INDEX($AB$902:$AB$1029,MATCH($A967+(1-G967)*2,$A$902:$A$1029,0))</f>
        <v>15000000</v>
      </c>
      <c r="AO967" s="7" t="n">
        <f aca="false">INDEX($AB$902:$AB$1029,MATCH($A967-G967*2,$A$902:$A$1029,0))</f>
        <v>111065606.424121</v>
      </c>
      <c r="AP967" s="7" t="n">
        <f aca="false">INDEX($AC$902:$AC$1029,MATCH($A967+(1-H967)*1,$A$902:$A$1029,0))</f>
        <v>5000000</v>
      </c>
      <c r="AQ967" s="7" t="n">
        <f aca="false">INDEX($AC$902:$AC$1029,MATCH($A967-H967*1,$A$902:$A$1029,0))</f>
        <v>95934908.6370168</v>
      </c>
      <c r="AR967" s="14" t="b">
        <f aca="false">AND(IF(B967=1,AD967&gt;=AE967,AE967&gt;AD967),IF(C967=1,AF967&gt;=AG967,AG967&gt;AF967),IF(D967=1,AH967&gt;=AI967,AI967&gt;AH967),IF(E967=1,AJ967&gt;=AK967,AK967&gt;AJ967),IF(F967=1,AL967&gt;=AM967,AM967&gt;AL967),IF(G967=1,AN967&gt;=AO967,AO967&gt;AN967),IF(H967=1,AP967&gt;=AQ967,AQ967&gt;AP967))</f>
        <v>0</v>
      </c>
      <c r="AS967" s="2"/>
      <c r="AT967" s="2"/>
      <c r="AU967" s="2"/>
      <c r="AV967" s="2"/>
      <c r="AW967" s="2"/>
      <c r="AX967" s="2"/>
    </row>
    <row r="968" customFormat="false" ht="15" hidden="false" customHeight="false" outlineLevel="0" collapsed="false">
      <c r="A968" s="6" t="n">
        <f aca="false">ROW()-902</f>
        <v>66</v>
      </c>
      <c r="B968" s="6" t="n">
        <f aca="false">MOD(INT($A968/64),2)</f>
        <v>1</v>
      </c>
      <c r="C968" s="6" t="n">
        <f aca="false">MOD(INT($A968/32),2)</f>
        <v>0</v>
      </c>
      <c r="D968" s="6" t="n">
        <f aca="false">MOD(INT($A968/16),2)</f>
        <v>0</v>
      </c>
      <c r="E968" s="6" t="n">
        <f aca="false">MOD(INT($A968/8),2)</f>
        <v>0</v>
      </c>
      <c r="F968" s="6" t="n">
        <f aca="false">MOD(INT($A968/4),2)</f>
        <v>0</v>
      </c>
      <c r="G968" s="6" t="n">
        <f aca="false">MOD(INT($A968/2),2)</f>
        <v>1</v>
      </c>
      <c r="H968" s="6" t="n">
        <f aca="false">MOD(INT($A968/1),2)</f>
        <v>0</v>
      </c>
      <c r="I968" s="7" t="n">
        <f aca="false">IF(B968=1,MIN($B$6,$B$900),0)</f>
        <v>30000000</v>
      </c>
      <c r="J968" s="7" t="n">
        <f aca="false">IF(C968=1,MIN($F$226,MAX(0,$B$900-I968)),0)</f>
        <v>0</v>
      </c>
      <c r="K968" s="7" t="n">
        <f aca="false">IF(D968=1,MIN($F$225,MAX(0,$B$900-SUM(I968:J968))),0)</f>
        <v>0</v>
      </c>
      <c r="L968" s="7" t="n">
        <f aca="false">IF(E968=1,MIN($F$224,MAX(0,$B$900-SUM(I968:K968))),0)</f>
        <v>0</v>
      </c>
      <c r="M968" s="7" t="n">
        <f aca="false">IF(F968=1,MIN($F$223,MAX(0,$B$900-SUM(I968:L968))),0)</f>
        <v>0</v>
      </c>
      <c r="N968" s="7" t="n">
        <f aca="false">IF(G968=1,MIN($F$222,MAX(0,$B$900-SUM(I968:M968))),0)</f>
        <v>15000000</v>
      </c>
      <c r="O968" s="7" t="n">
        <f aca="false">IF(H968=1,MIN($F$221,MAX(0,$B$900-SUM(I968:N968))),0)</f>
        <v>0</v>
      </c>
      <c r="P968" s="7" t="n">
        <f aca="false">MAX(0,$B$900-SUM(I968:O968))</f>
        <v>655000000</v>
      </c>
      <c r="Q968" s="7" t="n">
        <f aca="false">($B$203+$B$204)+$B$22+(1-B968)*$B$198+(1-C968)*$E$226+(1-D968)*$E$225+(1-E968)*$E$224+(1-F968)*$E$223+(1-G968)*$E$222+(1-H968)*$E$221</f>
        <v>27549806.6634169</v>
      </c>
      <c r="R968" s="7" t="n">
        <f aca="false">P968&gt;$B$12*Q968</f>
        <v>1</v>
      </c>
      <c r="S968" s="7" t="n">
        <f aca="false">IF(R968,(P968+$B$12*$B$13)/(Q968+$B$13),IF(Q968&gt;0,P968/Q968,0))</f>
        <v>21.8803404416059</v>
      </c>
      <c r="T968" s="7" t="n">
        <f aca="false">IF(R968,$B$13*(S968-$B$12),0)</f>
        <v>52200851.1040148</v>
      </c>
      <c r="U968" s="7" t="n">
        <f aca="false">($B$203+$B$204)*S968</f>
        <v>6156208.71899604</v>
      </c>
      <c r="V968" s="7" t="n">
        <f aca="false">$B$22*S968</f>
        <v>196923063.974453</v>
      </c>
      <c r="W968" s="7" t="n">
        <f aca="false">IF(B968=1,I968,S968*$B$198)</f>
        <v>30000000</v>
      </c>
      <c r="X968" s="7" t="n">
        <f aca="false">IF(C968=1,J968,S968*$E$226)</f>
        <v>134224338.498967</v>
      </c>
      <c r="Y968" s="7" t="n">
        <f aca="false">IF(D968=1,K968,S968*$E$225)</f>
        <v>37939997.1108665</v>
      </c>
      <c r="Z968" s="7" t="n">
        <f aca="false">IF(E968=1,L968,S968*$E$224)</f>
        <v>52512817.0598543</v>
      </c>
      <c r="AA968" s="7" t="n">
        <f aca="false">IF(F968=1,M968,S968*$E$223)</f>
        <v>65641021.3248178</v>
      </c>
      <c r="AB968" s="7" t="n">
        <f aca="false">IF(G968=1,N968,S968*$E$222)</f>
        <v>15000000</v>
      </c>
      <c r="AC968" s="7" t="n">
        <f aca="false">IF(H968=1,O968,S968*$E$221)</f>
        <v>109401702.20803</v>
      </c>
      <c r="AD968" s="7" t="n">
        <f aca="false">INDEX($W$902:$W$1029,MATCH($A968+(1-B968)*64,$A$902:$A$1029,0))</f>
        <v>30000000</v>
      </c>
      <c r="AE968" s="7" t="n">
        <f aca="false">INDEX($W$902:$W$1029,MATCH($A968-B968*64,$A$902:$A$1029,0))</f>
        <v>17921526.9403523</v>
      </c>
      <c r="AF968" s="7" t="n">
        <f aca="false">INDEX($X$902:$X$1029,MATCH($A968+(1-C968)*32,$A$902:$A$1029,0))</f>
        <v>300000000</v>
      </c>
      <c r="AG968" s="7" t="n">
        <f aca="false">INDEX($X$902:$X$1029,MATCH($A968-C968*32,$A$902:$A$1029,0))</f>
        <v>134224338.498967</v>
      </c>
      <c r="AH968" s="7" t="n">
        <f aca="false">INDEX($Y$902:$Y$1029,MATCH($A968+(1-D968)*16,$A$902:$A$1029,0))</f>
        <v>100000000</v>
      </c>
      <c r="AI968" s="7" t="n">
        <f aca="false">INDEX($Y$902:$Y$1029,MATCH($A968-D968*16,$A$902:$A$1029,0))</f>
        <v>37939997.1108665</v>
      </c>
      <c r="AJ968" s="7" t="n">
        <f aca="false">INDEX($Z$902:$Z$1029,MATCH($A968+(1-E968)*8,$A$902:$A$1029,0))</f>
        <v>60000000</v>
      </c>
      <c r="AK968" s="7" t="n">
        <f aca="false">INDEX($Z$902:$Z$1029,MATCH($A968-E968*8,$A$902:$A$1029,0))</f>
        <v>52512817.0598543</v>
      </c>
      <c r="AL968" s="7" t="n">
        <f aca="false">INDEX($AA$902:$AA$1029,MATCH($A968+(1-F968)*4,$A$902:$A$1029,0))</f>
        <v>30000000</v>
      </c>
      <c r="AM968" s="7" t="n">
        <f aca="false">INDEX($AA$902:$AA$1029,MATCH($A968-F968*4,$A$902:$A$1029,0))</f>
        <v>65641021.3248178</v>
      </c>
      <c r="AN968" s="7" t="n">
        <f aca="false">INDEX($AB$902:$AB$1029,MATCH($A968+(1-G968)*2,$A$902:$A$1029,0))</f>
        <v>15000000</v>
      </c>
      <c r="AO968" s="7" t="n">
        <f aca="false">INDEX($AB$902:$AB$1029,MATCH($A968-G968*2,$A$902:$A$1029,0))</f>
        <v>95934908.6370168</v>
      </c>
      <c r="AP968" s="7" t="n">
        <f aca="false">INDEX($AC$902:$AC$1029,MATCH($A968+(1-H968)*1,$A$902:$A$1029,0))</f>
        <v>5000000</v>
      </c>
      <c r="AQ968" s="7" t="n">
        <f aca="false">INDEX($AC$902:$AC$1029,MATCH($A968-H968*1,$A$902:$A$1029,0))</f>
        <v>109401702.20803</v>
      </c>
      <c r="AR968" s="14" t="b">
        <f aca="false">AND(IF(B968=1,AD968&gt;=AE968,AE968&gt;AD968),IF(C968=1,AF968&gt;=AG968,AG968&gt;AF968),IF(D968=1,AH968&gt;=AI968,AI968&gt;AH968),IF(E968=1,AJ968&gt;=AK968,AK968&gt;AJ968),IF(F968=1,AL968&gt;=AM968,AM968&gt;AL968),IF(G968=1,AN968&gt;=AO968,AO968&gt;AN968),IF(H968=1,AP968&gt;=AQ968,AQ968&gt;AP968))</f>
        <v>0</v>
      </c>
      <c r="AS968" s="2"/>
      <c r="AT968" s="2"/>
      <c r="AU968" s="2"/>
      <c r="AV968" s="2"/>
      <c r="AW968" s="2"/>
      <c r="AX968" s="2"/>
    </row>
    <row r="969" customFormat="false" ht="15" hidden="false" customHeight="false" outlineLevel="0" collapsed="false">
      <c r="A969" s="6" t="n">
        <f aca="false">ROW()-902</f>
        <v>67</v>
      </c>
      <c r="B969" s="6" t="n">
        <f aca="false">MOD(INT($A969/64),2)</f>
        <v>1</v>
      </c>
      <c r="C969" s="6" t="n">
        <f aca="false">MOD(INT($A969/32),2)</f>
        <v>0</v>
      </c>
      <c r="D969" s="6" t="n">
        <f aca="false">MOD(INT($A969/16),2)</f>
        <v>0</v>
      </c>
      <c r="E969" s="6" t="n">
        <f aca="false">MOD(INT($A969/8),2)</f>
        <v>0</v>
      </c>
      <c r="F969" s="6" t="n">
        <f aca="false">MOD(INT($A969/4),2)</f>
        <v>0</v>
      </c>
      <c r="G969" s="6" t="n">
        <f aca="false">MOD(INT($A969/2),2)</f>
        <v>1</v>
      </c>
      <c r="H969" s="6" t="n">
        <f aca="false">MOD(INT($A969/1),2)</f>
        <v>1</v>
      </c>
      <c r="I969" s="7" t="n">
        <f aca="false">IF(B969=1,MIN($B$6,$B$900),0)</f>
        <v>30000000</v>
      </c>
      <c r="J969" s="7" t="n">
        <f aca="false">IF(C969=1,MIN($F$226,MAX(0,$B$900-I969)),0)</f>
        <v>0</v>
      </c>
      <c r="K969" s="7" t="n">
        <f aca="false">IF(D969=1,MIN($F$225,MAX(0,$B$900-SUM(I969:J969))),0)</f>
        <v>0</v>
      </c>
      <c r="L969" s="7" t="n">
        <f aca="false">IF(E969=1,MIN($F$224,MAX(0,$B$900-SUM(I969:K969))),0)</f>
        <v>0</v>
      </c>
      <c r="M969" s="7" t="n">
        <f aca="false">IF(F969=1,MIN($F$223,MAX(0,$B$900-SUM(I969:L969))),0)</f>
        <v>0</v>
      </c>
      <c r="N969" s="7" t="n">
        <f aca="false">IF(G969=1,MIN($F$222,MAX(0,$B$900-SUM(I969:M969))),0)</f>
        <v>15000000</v>
      </c>
      <c r="O969" s="7" t="n">
        <f aca="false">IF(H969=1,MIN($F$221,MAX(0,$B$900-SUM(I969:N969))),0)</f>
        <v>5000000</v>
      </c>
      <c r="P969" s="7" t="n">
        <f aca="false">MAX(0,$B$900-SUM(I969:O969))</f>
        <v>650000000</v>
      </c>
      <c r="Q969" s="7" t="n">
        <f aca="false">($B$203+$B$204)+$B$22+(1-B969)*$B$198+(1-C969)*$E$226+(1-D969)*$E$225+(1-E969)*$E$224+(1-F969)*$E$223+(1-G969)*$E$222+(1-H969)*$E$221</f>
        <v>22549806.6634169</v>
      </c>
      <c r="R969" s="7" t="n">
        <f aca="false">P969&gt;$B$12*Q969</f>
        <v>1</v>
      </c>
      <c r="S969" s="7" t="n">
        <f aca="false">IF(R969,(P969+$B$12*$B$13)/(Q969+$B$13),IF(Q969&gt;0,P969/Q969,0))</f>
        <v>26.0481052316033</v>
      </c>
      <c r="T969" s="7" t="n">
        <f aca="false">IF(R969,$B$13*(S969-$B$12),0)</f>
        <v>62620263.0790082</v>
      </c>
      <c r="U969" s="7" t="n">
        <f aca="false">($B$203+$B$204)*S969</f>
        <v>7328842.66440384</v>
      </c>
      <c r="V969" s="7" t="n">
        <f aca="false">$B$22*S969</f>
        <v>234432947.08443</v>
      </c>
      <c r="W969" s="7" t="n">
        <f aca="false">IF(B969=1,I969,S969*$B$198)</f>
        <v>30000000</v>
      </c>
      <c r="X969" s="7" t="n">
        <f aca="false">IF(C969=1,J969,S969*$E$226)</f>
        <v>159791375.421891</v>
      </c>
      <c r="Y969" s="7" t="n">
        <f aca="false">IF(D969=1,K969,S969*$E$225)</f>
        <v>45166803.4996095</v>
      </c>
      <c r="Z969" s="7" t="n">
        <f aca="false">IF(E969=1,L969,S969*$E$224)</f>
        <v>62515452.5558479</v>
      </c>
      <c r="AA969" s="7" t="n">
        <f aca="false">IF(F969=1,M969,S969*$E$223)</f>
        <v>78144315.6948098</v>
      </c>
      <c r="AB969" s="7" t="n">
        <f aca="false">IF(G969=1,N969,S969*$E$222)</f>
        <v>15000000</v>
      </c>
      <c r="AC969" s="7" t="n">
        <f aca="false">IF(H969=1,O969,S969*$E$221)</f>
        <v>5000000</v>
      </c>
      <c r="AD969" s="7" t="n">
        <f aca="false">INDEX($W$902:$W$1029,MATCH($A969+(1-B969)*64,$A$902:$A$1029,0))</f>
        <v>30000000</v>
      </c>
      <c r="AE969" s="7" t="n">
        <f aca="false">INDEX($W$902:$W$1029,MATCH($A969-B969*64,$A$902:$A$1029,0))</f>
        <v>21231878.3606943</v>
      </c>
      <c r="AF969" s="7" t="n">
        <f aca="false">INDEX($X$902:$X$1029,MATCH($A969+(1-C969)*32,$A$902:$A$1029,0))</f>
        <v>300000000</v>
      </c>
      <c r="AG969" s="7" t="n">
        <f aca="false">INDEX($X$902:$X$1029,MATCH($A969-C969*32,$A$902:$A$1029,0))</f>
        <v>159791375.421891</v>
      </c>
      <c r="AH969" s="7" t="n">
        <f aca="false">INDEX($Y$902:$Y$1029,MATCH($A969+(1-D969)*16,$A$902:$A$1029,0))</f>
        <v>100000000</v>
      </c>
      <c r="AI969" s="7" t="n">
        <f aca="false">INDEX($Y$902:$Y$1029,MATCH($A969-D969*16,$A$902:$A$1029,0))</f>
        <v>45166803.4996095</v>
      </c>
      <c r="AJ969" s="7" t="n">
        <f aca="false">INDEX($Z$902:$Z$1029,MATCH($A969+(1-E969)*8,$A$902:$A$1029,0))</f>
        <v>60000000</v>
      </c>
      <c r="AK969" s="7" t="n">
        <f aca="false">INDEX($Z$902:$Z$1029,MATCH($A969-E969*8,$A$902:$A$1029,0))</f>
        <v>62515452.5558479</v>
      </c>
      <c r="AL969" s="7" t="n">
        <f aca="false">INDEX($AA$902:$AA$1029,MATCH($A969+(1-F969)*4,$A$902:$A$1029,0))</f>
        <v>30000000</v>
      </c>
      <c r="AM969" s="7" t="n">
        <f aca="false">INDEX($AA$902:$AA$1029,MATCH($A969-F969*4,$A$902:$A$1029,0))</f>
        <v>78144315.6948098</v>
      </c>
      <c r="AN969" s="7" t="n">
        <f aca="false">INDEX($AB$902:$AB$1029,MATCH($A969+(1-G969)*2,$A$902:$A$1029,0))</f>
        <v>15000000</v>
      </c>
      <c r="AO969" s="7" t="n">
        <f aca="false">INDEX($AB$902:$AB$1029,MATCH($A969-G969*2,$A$902:$A$1029,0))</f>
        <v>111065606.424121</v>
      </c>
      <c r="AP969" s="7" t="n">
        <f aca="false">INDEX($AC$902:$AC$1029,MATCH($A969+(1-H969)*1,$A$902:$A$1029,0))</f>
        <v>5000000</v>
      </c>
      <c r="AQ969" s="7" t="n">
        <f aca="false">INDEX($AC$902:$AC$1029,MATCH($A969-H969*1,$A$902:$A$1029,0))</f>
        <v>109401702.20803</v>
      </c>
      <c r="AR969" s="14" t="b">
        <f aca="false">AND(IF(B969=1,AD969&gt;=AE969,AE969&gt;AD969),IF(C969=1,AF969&gt;=AG969,AG969&gt;AF969),IF(D969=1,AH969&gt;=AI969,AI969&gt;AH969),IF(E969=1,AJ969&gt;=AK969,AK969&gt;AJ969),IF(F969=1,AL969&gt;=AM969,AM969&gt;AL969),IF(G969=1,AN969&gt;=AO969,AO969&gt;AN969),IF(H969=1,AP969&gt;=AQ969,AQ969&gt;AP969))</f>
        <v>0</v>
      </c>
      <c r="AS969" s="2"/>
      <c r="AT969" s="2"/>
      <c r="AU969" s="2"/>
      <c r="AV969" s="2"/>
      <c r="AW969" s="2"/>
      <c r="AX969" s="2"/>
    </row>
    <row r="970" customFormat="false" ht="15" hidden="false" customHeight="false" outlineLevel="0" collapsed="false">
      <c r="A970" s="6" t="n">
        <f aca="false">ROW()-902</f>
        <v>68</v>
      </c>
      <c r="B970" s="6" t="n">
        <f aca="false">MOD(INT($A970/64),2)</f>
        <v>1</v>
      </c>
      <c r="C970" s="6" t="n">
        <f aca="false">MOD(INT($A970/32),2)</f>
        <v>0</v>
      </c>
      <c r="D970" s="6" t="n">
        <f aca="false">MOD(INT($A970/16),2)</f>
        <v>0</v>
      </c>
      <c r="E970" s="6" t="n">
        <f aca="false">MOD(INT($A970/8),2)</f>
        <v>0</v>
      </c>
      <c r="F970" s="6" t="n">
        <f aca="false">MOD(INT($A970/4),2)</f>
        <v>1</v>
      </c>
      <c r="G970" s="6" t="n">
        <f aca="false">MOD(INT($A970/2),2)</f>
        <v>0</v>
      </c>
      <c r="H970" s="6" t="n">
        <f aca="false">MOD(INT($A970/1),2)</f>
        <v>0</v>
      </c>
      <c r="I970" s="7" t="n">
        <f aca="false">IF(B970=1,MIN($B$6,$B$900),0)</f>
        <v>30000000</v>
      </c>
      <c r="J970" s="7" t="n">
        <f aca="false">IF(C970=1,MIN($F$226,MAX(0,$B$900-I970)),0)</f>
        <v>0</v>
      </c>
      <c r="K970" s="7" t="n">
        <f aca="false">IF(D970=1,MIN($F$225,MAX(0,$B$900-SUM(I970:J970))),0)</f>
        <v>0</v>
      </c>
      <c r="L970" s="7" t="n">
        <f aca="false">IF(E970=1,MIN($F$224,MAX(0,$B$900-SUM(I970:K970))),0)</f>
        <v>0</v>
      </c>
      <c r="M970" s="7" t="n">
        <f aca="false">IF(F970=1,MIN($F$223,MAX(0,$B$900-SUM(I970:L970))),0)</f>
        <v>30000000</v>
      </c>
      <c r="N970" s="7" t="n">
        <f aca="false">IF(G970=1,MIN($F$222,MAX(0,$B$900-SUM(I970:M970))),0)</f>
        <v>0</v>
      </c>
      <c r="O970" s="7" t="n">
        <f aca="false">IF(H970=1,MIN($F$221,MAX(0,$B$900-SUM(I970:N970))),0)</f>
        <v>0</v>
      </c>
      <c r="P970" s="7" t="n">
        <f aca="false">MAX(0,$B$900-SUM(I970:O970))</f>
        <v>640000000</v>
      </c>
      <c r="Q970" s="7" t="n">
        <f aca="false">($B$203+$B$204)+$B$22+(1-B970)*$B$198+(1-C970)*$E$226+(1-D970)*$E$225+(1-E970)*$E$224+(1-F970)*$E$223+(1-G970)*$E$222+(1-H970)*$E$221</f>
        <v>29549806.6634169</v>
      </c>
      <c r="R970" s="7" t="n">
        <f aca="false">P970&gt;$B$12*Q970</f>
        <v>1</v>
      </c>
      <c r="S970" s="7" t="n">
        <f aca="false">IF(R970,(P970+$B$12*$B$13)/(Q970+$B$13),IF(Q970&gt;0,P970/Q970,0))</f>
        <v>20.046922801983</v>
      </c>
      <c r="T970" s="7" t="n">
        <f aca="false">IF(R970,$B$13*(S970-$B$12),0)</f>
        <v>47617307.0049576</v>
      </c>
      <c r="U970" s="7" t="n">
        <f aca="false">($B$203+$B$204)*S970</f>
        <v>5640362.00771063</v>
      </c>
      <c r="V970" s="7" t="n">
        <f aca="false">$B$22*S970</f>
        <v>180422305.217847</v>
      </c>
      <c r="W970" s="7" t="n">
        <f aca="false">IF(B970=1,I970,S970*$B$198)</f>
        <v>30000000</v>
      </c>
      <c r="X970" s="7" t="n">
        <f aca="false">IF(C970=1,J970,S970*$E$226)</f>
        <v>122977289.09736</v>
      </c>
      <c r="Y970" s="7" t="n">
        <f aca="false">IF(D970=1,K970,S970*$E$225)</f>
        <v>34760893.9275342</v>
      </c>
      <c r="Z970" s="7" t="n">
        <f aca="false">IF(E970=1,L970,S970*$E$224)</f>
        <v>48112614.7247593</v>
      </c>
      <c r="AA970" s="7" t="n">
        <f aca="false">IF(F970=1,M970,S970*$E$223)</f>
        <v>30000000</v>
      </c>
      <c r="AB970" s="7" t="n">
        <f aca="false">IF(G970=1,N970,S970*$E$222)</f>
        <v>100234614.009915</v>
      </c>
      <c r="AC970" s="7" t="n">
        <f aca="false">IF(H970=1,O970,S970*$E$221)</f>
        <v>100234614.009915</v>
      </c>
      <c r="AD970" s="7" t="n">
        <f aca="false">INDEX($W$902:$W$1029,MATCH($A970+(1-B970)*64,$A$902:$A$1029,0))</f>
        <v>30000000</v>
      </c>
      <c r="AE970" s="7" t="n">
        <f aca="false">INDEX($W$902:$W$1029,MATCH($A970-B970*64,$A$902:$A$1029,0))</f>
        <v>16463338.3902397</v>
      </c>
      <c r="AF970" s="7" t="n">
        <f aca="false">INDEX($X$902:$X$1029,MATCH($A970+(1-C970)*32,$A$902:$A$1029,0))</f>
        <v>300000000</v>
      </c>
      <c r="AG970" s="7" t="n">
        <f aca="false">INDEX($X$902:$X$1029,MATCH($A970-C970*32,$A$902:$A$1029,0))</f>
        <v>122977289.09736</v>
      </c>
      <c r="AH970" s="7" t="n">
        <f aca="false">INDEX($Y$902:$Y$1029,MATCH($A970+(1-D970)*16,$A$902:$A$1029,0))</f>
        <v>100000000</v>
      </c>
      <c r="AI970" s="7" t="n">
        <f aca="false">INDEX($Y$902:$Y$1029,MATCH($A970-D970*16,$A$902:$A$1029,0))</f>
        <v>34760893.9275342</v>
      </c>
      <c r="AJ970" s="7" t="n">
        <f aca="false">INDEX($Z$902:$Z$1029,MATCH($A970+(1-E970)*8,$A$902:$A$1029,0))</f>
        <v>60000000</v>
      </c>
      <c r="AK970" s="7" t="n">
        <f aca="false">INDEX($Z$902:$Z$1029,MATCH($A970-E970*8,$A$902:$A$1029,0))</f>
        <v>48112614.7247593</v>
      </c>
      <c r="AL970" s="7" t="n">
        <f aca="false">INDEX($AA$902:$AA$1029,MATCH($A970+(1-F970)*4,$A$902:$A$1029,0))</f>
        <v>30000000</v>
      </c>
      <c r="AM970" s="7" t="n">
        <f aca="false">INDEX($AA$902:$AA$1029,MATCH($A970-F970*4,$A$902:$A$1029,0))</f>
        <v>57560945.1822101</v>
      </c>
      <c r="AN970" s="7" t="n">
        <f aca="false">INDEX($AB$902:$AB$1029,MATCH($A970+(1-G970)*2,$A$902:$A$1029,0))</f>
        <v>15000000</v>
      </c>
      <c r="AO970" s="7" t="n">
        <f aca="false">INDEX($AB$902:$AB$1029,MATCH($A970-G970*2,$A$902:$A$1029,0))</f>
        <v>100234614.009915</v>
      </c>
      <c r="AP970" s="7" t="n">
        <f aca="false">INDEX($AC$902:$AC$1029,MATCH($A970+(1-H970)*1,$A$902:$A$1029,0))</f>
        <v>5000000</v>
      </c>
      <c r="AQ970" s="7" t="n">
        <f aca="false">INDEX($AC$902:$AC$1029,MATCH($A970-H970*1,$A$902:$A$1029,0))</f>
        <v>100234614.009915</v>
      </c>
      <c r="AR970" s="14" t="b">
        <f aca="false">AND(IF(B970=1,AD970&gt;=AE970,AE970&gt;AD970),IF(C970=1,AF970&gt;=AG970,AG970&gt;AF970),IF(D970=1,AH970&gt;=AI970,AI970&gt;AH970),IF(E970=1,AJ970&gt;=AK970,AK970&gt;AJ970),IF(F970=1,AL970&gt;=AM970,AM970&gt;AL970),IF(G970=1,AN970&gt;=AO970,AO970&gt;AN970),IF(H970=1,AP970&gt;=AQ970,AQ970&gt;AP970))</f>
        <v>0</v>
      </c>
      <c r="AS970" s="2"/>
      <c r="AT970" s="2"/>
      <c r="AU970" s="2"/>
      <c r="AV970" s="2"/>
      <c r="AW970" s="2"/>
      <c r="AX970" s="2"/>
    </row>
    <row r="971" customFormat="false" ht="15" hidden="false" customHeight="false" outlineLevel="0" collapsed="false">
      <c r="A971" s="6" t="n">
        <f aca="false">ROW()-902</f>
        <v>69</v>
      </c>
      <c r="B971" s="6" t="n">
        <f aca="false">MOD(INT($A971/64),2)</f>
        <v>1</v>
      </c>
      <c r="C971" s="6" t="n">
        <f aca="false">MOD(INT($A971/32),2)</f>
        <v>0</v>
      </c>
      <c r="D971" s="6" t="n">
        <f aca="false">MOD(INT($A971/16),2)</f>
        <v>0</v>
      </c>
      <c r="E971" s="6" t="n">
        <f aca="false">MOD(INT($A971/8),2)</f>
        <v>0</v>
      </c>
      <c r="F971" s="6" t="n">
        <f aca="false">MOD(INT($A971/4),2)</f>
        <v>1</v>
      </c>
      <c r="G971" s="6" t="n">
        <f aca="false">MOD(INT($A971/2),2)</f>
        <v>0</v>
      </c>
      <c r="H971" s="6" t="n">
        <f aca="false">MOD(INT($A971/1),2)</f>
        <v>1</v>
      </c>
      <c r="I971" s="7" t="n">
        <f aca="false">IF(B971=1,MIN($B$6,$B$900),0)</f>
        <v>30000000</v>
      </c>
      <c r="J971" s="7" t="n">
        <f aca="false">IF(C971=1,MIN($F$226,MAX(0,$B$900-I971)),0)</f>
        <v>0</v>
      </c>
      <c r="K971" s="7" t="n">
        <f aca="false">IF(D971=1,MIN($F$225,MAX(0,$B$900-SUM(I971:J971))),0)</f>
        <v>0</v>
      </c>
      <c r="L971" s="7" t="n">
        <f aca="false">IF(E971=1,MIN($F$224,MAX(0,$B$900-SUM(I971:K971))),0)</f>
        <v>0</v>
      </c>
      <c r="M971" s="7" t="n">
        <f aca="false">IF(F971=1,MIN($F$223,MAX(0,$B$900-SUM(I971:L971))),0)</f>
        <v>30000000</v>
      </c>
      <c r="N971" s="7" t="n">
        <f aca="false">IF(G971=1,MIN($F$222,MAX(0,$B$900-SUM(I971:M971))),0)</f>
        <v>0</v>
      </c>
      <c r="O971" s="7" t="n">
        <f aca="false">IF(H971=1,MIN($F$221,MAX(0,$B$900-SUM(I971:N971))),0)</f>
        <v>5000000</v>
      </c>
      <c r="P971" s="7" t="n">
        <f aca="false">MAX(0,$B$900-SUM(I971:O971))</f>
        <v>635000000</v>
      </c>
      <c r="Q971" s="7" t="n">
        <f aca="false">($B$203+$B$204)+$B$22+(1-B971)*$B$198+(1-C971)*$E$226+(1-D971)*$E$225+(1-E971)*$E$224+(1-F971)*$E$223+(1-G971)*$E$222+(1-H971)*$E$221</f>
        <v>24549806.6634169</v>
      </c>
      <c r="R971" s="7" t="n">
        <f aca="false">P971&gt;$B$12*Q971</f>
        <v>1</v>
      </c>
      <c r="S971" s="7" t="n">
        <f aca="false">IF(R971,(P971+$B$12*$B$13)/(Q971+$B$13),IF(Q971&gt;0,P971/Q971,0))</f>
        <v>23.5676360993063</v>
      </c>
      <c r="T971" s="7" t="n">
        <f aca="false">IF(R971,$B$13*(S971-$B$12),0)</f>
        <v>56419090.2482658</v>
      </c>
      <c r="U971" s="7" t="n">
        <f aca="false">($B$203+$B$204)*S971</f>
        <v>6630942.84240609</v>
      </c>
      <c r="V971" s="7" t="n">
        <f aca="false">$B$22*S971</f>
        <v>212108724.893757</v>
      </c>
      <c r="W971" s="7" t="n">
        <f aca="false">IF(B971=1,I971,S971*$B$198)</f>
        <v>30000000</v>
      </c>
      <c r="X971" s="7" t="n">
        <f aca="false">IF(C971=1,J971,S971*$E$226)</f>
        <v>144575006.675792</v>
      </c>
      <c r="Y971" s="7" t="n">
        <f aca="false">IF(D971=1,K971,S971*$E$225)</f>
        <v>40865728.204913</v>
      </c>
      <c r="Z971" s="7" t="n">
        <f aca="false">IF(E971=1,L971,S971*$E$224)</f>
        <v>56562326.6383351</v>
      </c>
      <c r="AA971" s="7" t="n">
        <f aca="false">IF(F971=1,M971,S971*$E$223)</f>
        <v>30000000</v>
      </c>
      <c r="AB971" s="7" t="n">
        <f aca="false">IF(G971=1,N971,S971*$E$222)</f>
        <v>117838180.496532</v>
      </c>
      <c r="AC971" s="7" t="n">
        <f aca="false">IF(H971=1,O971,S971*$E$221)</f>
        <v>5000000</v>
      </c>
      <c r="AD971" s="7" t="n">
        <f aca="false">INDEX($W$902:$W$1029,MATCH($A971+(1-B971)*64,$A$902:$A$1029,0))</f>
        <v>30000000</v>
      </c>
      <c r="AE971" s="7" t="n">
        <f aca="false">INDEX($W$902:$W$1029,MATCH($A971-B971*64,$A$902:$A$1029,0))</f>
        <v>19274242.8742819</v>
      </c>
      <c r="AF971" s="7" t="n">
        <f aca="false">INDEX($X$902:$X$1029,MATCH($A971+(1-C971)*32,$A$902:$A$1029,0))</f>
        <v>300000000</v>
      </c>
      <c r="AG971" s="7" t="n">
        <f aca="false">INDEX($X$902:$X$1029,MATCH($A971-C971*32,$A$902:$A$1029,0))</f>
        <v>144575006.675792</v>
      </c>
      <c r="AH971" s="7" t="n">
        <f aca="false">INDEX($Y$902:$Y$1029,MATCH($A971+(1-D971)*16,$A$902:$A$1029,0))</f>
        <v>100000000</v>
      </c>
      <c r="AI971" s="7" t="n">
        <f aca="false">INDEX($Y$902:$Y$1029,MATCH($A971-D971*16,$A$902:$A$1029,0))</f>
        <v>40865728.204913</v>
      </c>
      <c r="AJ971" s="7" t="n">
        <f aca="false">INDEX($Z$902:$Z$1029,MATCH($A971+(1-E971)*8,$A$902:$A$1029,0))</f>
        <v>60000000</v>
      </c>
      <c r="AK971" s="7" t="n">
        <f aca="false">INDEX($Z$902:$Z$1029,MATCH($A971-E971*8,$A$902:$A$1029,0))</f>
        <v>56562326.6383351</v>
      </c>
      <c r="AL971" s="7" t="n">
        <f aca="false">INDEX($AA$902:$AA$1029,MATCH($A971+(1-F971)*4,$A$902:$A$1029,0))</f>
        <v>30000000</v>
      </c>
      <c r="AM971" s="7" t="n">
        <f aca="false">INDEX($AA$902:$AA$1029,MATCH($A971-F971*4,$A$902:$A$1029,0))</f>
        <v>66639363.8544728</v>
      </c>
      <c r="AN971" s="7" t="n">
        <f aca="false">INDEX($AB$902:$AB$1029,MATCH($A971+(1-G971)*2,$A$902:$A$1029,0))</f>
        <v>15000000</v>
      </c>
      <c r="AO971" s="7" t="n">
        <f aca="false">INDEX($AB$902:$AB$1029,MATCH($A971-G971*2,$A$902:$A$1029,0))</f>
        <v>117838180.496532</v>
      </c>
      <c r="AP971" s="7" t="n">
        <f aca="false">INDEX($AC$902:$AC$1029,MATCH($A971+(1-H971)*1,$A$902:$A$1029,0))</f>
        <v>5000000</v>
      </c>
      <c r="AQ971" s="7" t="n">
        <f aca="false">INDEX($AC$902:$AC$1029,MATCH($A971-H971*1,$A$902:$A$1029,0))</f>
        <v>100234614.009915</v>
      </c>
      <c r="AR971" s="14" t="b">
        <f aca="false">AND(IF(B971=1,AD971&gt;=AE971,AE971&gt;AD971),IF(C971=1,AF971&gt;=AG971,AG971&gt;AF971),IF(D971=1,AH971&gt;=AI971,AI971&gt;AH971),IF(E971=1,AJ971&gt;=AK971,AK971&gt;AJ971),IF(F971=1,AL971&gt;=AM971,AM971&gt;AL971),IF(G971=1,AN971&gt;=AO971,AO971&gt;AN971),IF(H971=1,AP971&gt;=AQ971,AQ971&gt;AP971))</f>
        <v>0</v>
      </c>
      <c r="AS971" s="2"/>
      <c r="AT971" s="2"/>
      <c r="AU971" s="2"/>
      <c r="AV971" s="2"/>
      <c r="AW971" s="2"/>
      <c r="AX971" s="2"/>
    </row>
    <row r="972" customFormat="false" ht="15" hidden="false" customHeight="false" outlineLevel="0" collapsed="false">
      <c r="A972" s="6" t="n">
        <f aca="false">ROW()-902</f>
        <v>70</v>
      </c>
      <c r="B972" s="6" t="n">
        <f aca="false">MOD(INT($A972/64),2)</f>
        <v>1</v>
      </c>
      <c r="C972" s="6" t="n">
        <f aca="false">MOD(INT($A972/32),2)</f>
        <v>0</v>
      </c>
      <c r="D972" s="6" t="n">
        <f aca="false">MOD(INT($A972/16),2)</f>
        <v>0</v>
      </c>
      <c r="E972" s="6" t="n">
        <f aca="false">MOD(INT($A972/8),2)</f>
        <v>0</v>
      </c>
      <c r="F972" s="6" t="n">
        <f aca="false">MOD(INT($A972/4),2)</f>
        <v>1</v>
      </c>
      <c r="G972" s="6" t="n">
        <f aca="false">MOD(INT($A972/2),2)</f>
        <v>1</v>
      </c>
      <c r="H972" s="6" t="n">
        <f aca="false">MOD(INT($A972/1),2)</f>
        <v>0</v>
      </c>
      <c r="I972" s="7" t="n">
        <f aca="false">IF(B972=1,MIN($B$6,$B$900),0)</f>
        <v>30000000</v>
      </c>
      <c r="J972" s="7" t="n">
        <f aca="false">IF(C972=1,MIN($F$226,MAX(0,$B$900-I972)),0)</f>
        <v>0</v>
      </c>
      <c r="K972" s="7" t="n">
        <f aca="false">IF(D972=1,MIN($F$225,MAX(0,$B$900-SUM(I972:J972))),0)</f>
        <v>0</v>
      </c>
      <c r="L972" s="7" t="n">
        <f aca="false">IF(E972=1,MIN($F$224,MAX(0,$B$900-SUM(I972:K972))),0)</f>
        <v>0</v>
      </c>
      <c r="M972" s="7" t="n">
        <f aca="false">IF(F972=1,MIN($F$223,MAX(0,$B$900-SUM(I972:L972))),0)</f>
        <v>30000000</v>
      </c>
      <c r="N972" s="7" t="n">
        <f aca="false">IF(G972=1,MIN($F$222,MAX(0,$B$900-SUM(I972:M972))),0)</f>
        <v>15000000</v>
      </c>
      <c r="O972" s="7" t="n">
        <f aca="false">IF(H972=1,MIN($F$221,MAX(0,$B$900-SUM(I972:N972))),0)</f>
        <v>0</v>
      </c>
      <c r="P972" s="7" t="n">
        <f aca="false">MAX(0,$B$900-SUM(I972:O972))</f>
        <v>625000000</v>
      </c>
      <c r="Q972" s="7" t="n">
        <f aca="false">($B$203+$B$204)+$B$22+(1-B972)*$B$198+(1-C972)*$E$226+(1-D972)*$E$225+(1-E972)*$E$224+(1-F972)*$E$223+(1-G972)*$E$222+(1-H972)*$E$221</f>
        <v>24549806.6634169</v>
      </c>
      <c r="R972" s="7" t="n">
        <f aca="false">P972&gt;$B$12*Q972</f>
        <v>1</v>
      </c>
      <c r="S972" s="7" t="n">
        <f aca="false">IF(R972,(P972+$B$12*$B$13)/(Q972+$B$13),IF(Q972&gt;0,P972/Q972,0))</f>
        <v>23.1979476899054</v>
      </c>
      <c r="T972" s="7" t="n">
        <f aca="false">IF(R972,$B$13*(S972-$B$12),0)</f>
        <v>55494869.2247636</v>
      </c>
      <c r="U972" s="7" t="n">
        <f aca="false">($B$203+$B$204)*S972</f>
        <v>6526928.05272128</v>
      </c>
      <c r="V972" s="7" t="n">
        <f aca="false">$B$22*S972</f>
        <v>208781529.209149</v>
      </c>
      <c r="W972" s="7" t="n">
        <f aca="false">IF(B972=1,I972,S972*$B$198)</f>
        <v>30000000</v>
      </c>
      <c r="X972" s="7" t="n">
        <f aca="false">IF(C972=1,J972,S972*$E$226)</f>
        <v>142307163.433818</v>
      </c>
      <c r="Y972" s="7" t="n">
        <f aca="false">IF(D972=1,K972,S972*$E$225)</f>
        <v>40224697.1742477</v>
      </c>
      <c r="Z972" s="7" t="n">
        <f aca="false">IF(E972=1,L972,S972*$E$224)</f>
        <v>55675074.455773</v>
      </c>
      <c r="AA972" s="7" t="n">
        <f aca="false">IF(F972=1,M972,S972*$E$223)</f>
        <v>30000000</v>
      </c>
      <c r="AB972" s="7" t="n">
        <f aca="false">IF(G972=1,N972,S972*$E$222)</f>
        <v>15000000</v>
      </c>
      <c r="AC972" s="7" t="n">
        <f aca="false">IF(H972=1,O972,S972*$E$221)</f>
        <v>115989738.449527</v>
      </c>
      <c r="AD972" s="7" t="n">
        <f aca="false">INDEX($W$902:$W$1029,MATCH($A972+(1-B972)*64,$A$902:$A$1029,0))</f>
        <v>30000000</v>
      </c>
      <c r="AE972" s="7" t="n">
        <f aca="false">INDEX($W$902:$W$1029,MATCH($A972-B972*64,$A$902:$A$1029,0))</f>
        <v>18985490.1720454</v>
      </c>
      <c r="AF972" s="7" t="n">
        <f aca="false">INDEX($X$902:$X$1029,MATCH($A972+(1-C972)*32,$A$902:$A$1029,0))</f>
        <v>300000000</v>
      </c>
      <c r="AG972" s="7" t="n">
        <f aca="false">INDEX($X$902:$X$1029,MATCH($A972-C972*32,$A$902:$A$1029,0))</f>
        <v>142307163.433818</v>
      </c>
      <c r="AH972" s="7" t="n">
        <f aca="false">INDEX($Y$902:$Y$1029,MATCH($A972+(1-D972)*16,$A$902:$A$1029,0))</f>
        <v>100000000</v>
      </c>
      <c r="AI972" s="7" t="n">
        <f aca="false">INDEX($Y$902:$Y$1029,MATCH($A972-D972*16,$A$902:$A$1029,0))</f>
        <v>40224697.1742477</v>
      </c>
      <c r="AJ972" s="7" t="n">
        <f aca="false">INDEX($Z$902:$Z$1029,MATCH($A972+(1-E972)*8,$A$902:$A$1029,0))</f>
        <v>60000000</v>
      </c>
      <c r="AK972" s="7" t="n">
        <f aca="false">INDEX($Z$902:$Z$1029,MATCH($A972-E972*8,$A$902:$A$1029,0))</f>
        <v>55675074.455773</v>
      </c>
      <c r="AL972" s="7" t="n">
        <f aca="false">INDEX($AA$902:$AA$1029,MATCH($A972+(1-F972)*4,$A$902:$A$1029,0))</f>
        <v>30000000</v>
      </c>
      <c r="AM972" s="7" t="n">
        <f aca="false">INDEX($AA$902:$AA$1029,MATCH($A972-F972*4,$A$902:$A$1029,0))</f>
        <v>65641021.3248178</v>
      </c>
      <c r="AN972" s="7" t="n">
        <f aca="false">INDEX($AB$902:$AB$1029,MATCH($A972+(1-G972)*2,$A$902:$A$1029,0))</f>
        <v>15000000</v>
      </c>
      <c r="AO972" s="7" t="n">
        <f aca="false">INDEX($AB$902:$AB$1029,MATCH($A972-G972*2,$A$902:$A$1029,0))</f>
        <v>100234614.009915</v>
      </c>
      <c r="AP972" s="7" t="n">
        <f aca="false">INDEX($AC$902:$AC$1029,MATCH($A972+(1-H972)*1,$A$902:$A$1029,0))</f>
        <v>5000000</v>
      </c>
      <c r="AQ972" s="7" t="n">
        <f aca="false">INDEX($AC$902:$AC$1029,MATCH($A972-H972*1,$A$902:$A$1029,0))</f>
        <v>115989738.449527</v>
      </c>
      <c r="AR972" s="14" t="b">
        <f aca="false">AND(IF(B972=1,AD972&gt;=AE972,AE972&gt;AD972),IF(C972=1,AF972&gt;=AG972,AG972&gt;AF972),IF(D972=1,AH972&gt;=AI972,AI972&gt;AH972),IF(E972=1,AJ972&gt;=AK972,AK972&gt;AJ972),IF(F972=1,AL972&gt;=AM972,AM972&gt;AL972),IF(G972=1,AN972&gt;=AO972,AO972&gt;AN972),IF(H972=1,AP972&gt;=AQ972,AQ972&gt;AP972))</f>
        <v>0</v>
      </c>
      <c r="AS972" s="2"/>
      <c r="AT972" s="2"/>
      <c r="AU972" s="2"/>
      <c r="AV972" s="2"/>
      <c r="AW972" s="2"/>
      <c r="AX972" s="2"/>
    </row>
    <row r="973" customFormat="false" ht="15" hidden="false" customHeight="false" outlineLevel="0" collapsed="false">
      <c r="A973" s="6" t="n">
        <f aca="false">ROW()-902</f>
        <v>71</v>
      </c>
      <c r="B973" s="6" t="n">
        <f aca="false">MOD(INT($A973/64),2)</f>
        <v>1</v>
      </c>
      <c r="C973" s="6" t="n">
        <f aca="false">MOD(INT($A973/32),2)</f>
        <v>0</v>
      </c>
      <c r="D973" s="6" t="n">
        <f aca="false">MOD(INT($A973/16),2)</f>
        <v>0</v>
      </c>
      <c r="E973" s="6" t="n">
        <f aca="false">MOD(INT($A973/8),2)</f>
        <v>0</v>
      </c>
      <c r="F973" s="6" t="n">
        <f aca="false">MOD(INT($A973/4),2)</f>
        <v>1</v>
      </c>
      <c r="G973" s="6" t="n">
        <f aca="false">MOD(INT($A973/2),2)</f>
        <v>1</v>
      </c>
      <c r="H973" s="6" t="n">
        <f aca="false">MOD(INT($A973/1),2)</f>
        <v>1</v>
      </c>
      <c r="I973" s="7" t="n">
        <f aca="false">IF(B973=1,MIN($B$6,$B$900),0)</f>
        <v>30000000</v>
      </c>
      <c r="J973" s="7" t="n">
        <f aca="false">IF(C973=1,MIN($F$226,MAX(0,$B$900-I973)),0)</f>
        <v>0</v>
      </c>
      <c r="K973" s="7" t="n">
        <f aca="false">IF(D973=1,MIN($F$225,MAX(0,$B$900-SUM(I973:J973))),0)</f>
        <v>0</v>
      </c>
      <c r="L973" s="7" t="n">
        <f aca="false">IF(E973=1,MIN($F$224,MAX(0,$B$900-SUM(I973:K973))),0)</f>
        <v>0</v>
      </c>
      <c r="M973" s="7" t="n">
        <f aca="false">IF(F973=1,MIN($F$223,MAX(0,$B$900-SUM(I973:L973))),0)</f>
        <v>30000000</v>
      </c>
      <c r="N973" s="7" t="n">
        <f aca="false">IF(G973=1,MIN($F$222,MAX(0,$B$900-SUM(I973:M973))),0)</f>
        <v>15000000</v>
      </c>
      <c r="O973" s="7" t="n">
        <f aca="false">IF(H973=1,MIN($F$221,MAX(0,$B$900-SUM(I973:N973))),0)</f>
        <v>5000000</v>
      </c>
      <c r="P973" s="7" t="n">
        <f aca="false">MAX(0,$B$900-SUM(I973:O973))</f>
        <v>620000000</v>
      </c>
      <c r="Q973" s="7" t="n">
        <f aca="false">($B$203+$B$204)+$B$22+(1-B973)*$B$198+(1-C973)*$E$226+(1-D973)*$E$225+(1-E973)*$E$224+(1-F973)*$E$223+(1-G973)*$E$222+(1-H973)*$E$221</f>
        <v>19549806.6634169</v>
      </c>
      <c r="R973" s="7" t="n">
        <f aca="false">P973&gt;$B$12*Q973</f>
        <v>1</v>
      </c>
      <c r="S973" s="7" t="n">
        <f aca="false">IF(R973,(P973+$B$12*$B$13)/(Q973+$B$13),IF(Q973&gt;0,P973/Q973,0))</f>
        <v>28.2315400539451</v>
      </c>
      <c r="T973" s="7" t="n">
        <f aca="false">IF(R973,$B$13*(S973-$B$12),0)</f>
        <v>68078850.1348628</v>
      </c>
      <c r="U973" s="7" t="n">
        <f aca="false">($B$203+$B$204)*S973</f>
        <v>7943169.50847346</v>
      </c>
      <c r="V973" s="7" t="n">
        <f aca="false">$B$22*S973</f>
        <v>254083860.485506</v>
      </c>
      <c r="W973" s="7" t="n">
        <f aca="false">IF(B973=1,I973,S973*$B$198)</f>
        <v>30000000</v>
      </c>
      <c r="X973" s="7" t="n">
        <f aca="false">IF(C973=1,J973,S973*$E$226)</f>
        <v>173185595.473749</v>
      </c>
      <c r="Y973" s="7" t="n">
        <f aca="false">IF(D973=1,K973,S973*$E$225)</f>
        <v>48952828.2679397</v>
      </c>
      <c r="Z973" s="7" t="n">
        <f aca="false">IF(E973=1,L973,S973*$E$224)</f>
        <v>67755696.1294683</v>
      </c>
      <c r="AA973" s="7" t="n">
        <f aca="false">IF(F973=1,M973,S973*$E$223)</f>
        <v>30000000</v>
      </c>
      <c r="AB973" s="7" t="n">
        <f aca="false">IF(G973=1,N973,S973*$E$222)</f>
        <v>15000000</v>
      </c>
      <c r="AC973" s="7" t="n">
        <f aca="false">IF(H973=1,O973,S973*$E$221)</f>
        <v>5000000</v>
      </c>
      <c r="AD973" s="7" t="n">
        <f aca="false">INDEX($W$902:$W$1029,MATCH($A973+(1-B973)*64,$A$902:$A$1029,0))</f>
        <v>30000000</v>
      </c>
      <c r="AE973" s="7" t="n">
        <f aca="false">INDEX($W$902:$W$1029,MATCH($A973-B973*64,$A$902:$A$1029,0))</f>
        <v>22963155.9695503</v>
      </c>
      <c r="AF973" s="7" t="n">
        <f aca="false">INDEX($X$902:$X$1029,MATCH($A973+(1-C973)*32,$A$902:$A$1029,0))</f>
        <v>300000000</v>
      </c>
      <c r="AG973" s="7" t="n">
        <f aca="false">INDEX($X$902:$X$1029,MATCH($A973-C973*32,$A$902:$A$1029,0))</f>
        <v>173185595.473749</v>
      </c>
      <c r="AH973" s="7" t="n">
        <f aca="false">INDEX($Y$902:$Y$1029,MATCH($A973+(1-D973)*16,$A$902:$A$1029,0))</f>
        <v>100000000</v>
      </c>
      <c r="AI973" s="7" t="n">
        <f aca="false">INDEX($Y$902:$Y$1029,MATCH($A973-D973*16,$A$902:$A$1029,0))</f>
        <v>48952828.2679397</v>
      </c>
      <c r="AJ973" s="7" t="n">
        <f aca="false">INDEX($Z$902:$Z$1029,MATCH($A973+(1-E973)*8,$A$902:$A$1029,0))</f>
        <v>60000000</v>
      </c>
      <c r="AK973" s="7" t="n">
        <f aca="false">INDEX($Z$902:$Z$1029,MATCH($A973-E973*8,$A$902:$A$1029,0))</f>
        <v>67755696.1294683</v>
      </c>
      <c r="AL973" s="7" t="n">
        <f aca="false">INDEX($AA$902:$AA$1029,MATCH($A973+(1-F973)*4,$A$902:$A$1029,0))</f>
        <v>30000000</v>
      </c>
      <c r="AM973" s="7" t="n">
        <f aca="false">INDEX($AA$902:$AA$1029,MATCH($A973-F973*4,$A$902:$A$1029,0))</f>
        <v>78144315.6948098</v>
      </c>
      <c r="AN973" s="7" t="n">
        <f aca="false">INDEX($AB$902:$AB$1029,MATCH($A973+(1-G973)*2,$A$902:$A$1029,0))</f>
        <v>15000000</v>
      </c>
      <c r="AO973" s="7" t="n">
        <f aca="false">INDEX($AB$902:$AB$1029,MATCH($A973-G973*2,$A$902:$A$1029,0))</f>
        <v>117838180.496532</v>
      </c>
      <c r="AP973" s="7" t="n">
        <f aca="false">INDEX($AC$902:$AC$1029,MATCH($A973+(1-H973)*1,$A$902:$A$1029,0))</f>
        <v>5000000</v>
      </c>
      <c r="AQ973" s="7" t="n">
        <f aca="false">INDEX($AC$902:$AC$1029,MATCH($A973-H973*1,$A$902:$A$1029,0))</f>
        <v>115989738.449527</v>
      </c>
      <c r="AR973" s="14" t="b">
        <f aca="false">AND(IF(B973=1,AD973&gt;=AE973,AE973&gt;AD973),IF(C973=1,AF973&gt;=AG973,AG973&gt;AF973),IF(D973=1,AH973&gt;=AI973,AI973&gt;AH973),IF(E973=1,AJ973&gt;=AK973,AK973&gt;AJ973),IF(F973=1,AL973&gt;=AM973,AM973&gt;AL973),IF(G973=1,AN973&gt;=AO973,AO973&gt;AN973),IF(H973=1,AP973&gt;=AQ973,AQ973&gt;AP973))</f>
        <v>0</v>
      </c>
      <c r="AS973" s="2"/>
      <c r="AT973" s="2"/>
      <c r="AU973" s="2"/>
      <c r="AV973" s="2"/>
      <c r="AW973" s="2"/>
      <c r="AX973" s="2"/>
    </row>
    <row r="974" customFormat="false" ht="15" hidden="false" customHeight="false" outlineLevel="0" collapsed="false">
      <c r="A974" s="6" t="n">
        <f aca="false">ROW()-902</f>
        <v>72</v>
      </c>
      <c r="B974" s="6" t="n">
        <f aca="false">MOD(INT($A974/64),2)</f>
        <v>1</v>
      </c>
      <c r="C974" s="6" t="n">
        <f aca="false">MOD(INT($A974/32),2)</f>
        <v>0</v>
      </c>
      <c r="D974" s="6" t="n">
        <f aca="false">MOD(INT($A974/16),2)</f>
        <v>0</v>
      </c>
      <c r="E974" s="6" t="n">
        <f aca="false">MOD(INT($A974/8),2)</f>
        <v>1</v>
      </c>
      <c r="F974" s="6" t="n">
        <f aca="false">MOD(INT($A974/4),2)</f>
        <v>0</v>
      </c>
      <c r="G974" s="6" t="n">
        <f aca="false">MOD(INT($A974/2),2)</f>
        <v>0</v>
      </c>
      <c r="H974" s="6" t="n">
        <f aca="false">MOD(INT($A974/1),2)</f>
        <v>0</v>
      </c>
      <c r="I974" s="7" t="n">
        <f aca="false">IF(B974=1,MIN($B$6,$B$900),0)</f>
        <v>30000000</v>
      </c>
      <c r="J974" s="7" t="n">
        <f aca="false">IF(C974=1,MIN($F$226,MAX(0,$B$900-I974)),0)</f>
        <v>0</v>
      </c>
      <c r="K974" s="7" t="n">
        <f aca="false">IF(D974=1,MIN($F$225,MAX(0,$B$900-SUM(I974:J974))),0)</f>
        <v>0</v>
      </c>
      <c r="L974" s="7" t="n">
        <f aca="false">IF(E974=1,MIN($F$224,MAX(0,$B$900-SUM(I974:K974))),0)</f>
        <v>60000000</v>
      </c>
      <c r="M974" s="7" t="n">
        <f aca="false">IF(F974=1,MIN($F$223,MAX(0,$B$900-SUM(I974:L974))),0)</f>
        <v>0</v>
      </c>
      <c r="N974" s="7" t="n">
        <f aca="false">IF(G974=1,MIN($F$222,MAX(0,$B$900-SUM(I974:M974))),0)</f>
        <v>0</v>
      </c>
      <c r="O974" s="7" t="n">
        <f aca="false">IF(H974=1,MIN($F$221,MAX(0,$B$900-SUM(I974:N974))),0)</f>
        <v>0</v>
      </c>
      <c r="P974" s="7" t="n">
        <f aca="false">MAX(0,$B$900-SUM(I974:O974))</f>
        <v>610000000</v>
      </c>
      <c r="Q974" s="7" t="n">
        <f aca="false">($B$203+$B$204)+$B$22+(1-B974)*$B$198+(1-C974)*$E$226+(1-D974)*$E$225+(1-E974)*$E$224+(1-F974)*$E$223+(1-G974)*$E$222+(1-H974)*$E$221</f>
        <v>30149806.6634169</v>
      </c>
      <c r="R974" s="7" t="n">
        <f aca="false">P974&gt;$B$12*Q974</f>
        <v>1</v>
      </c>
      <c r="S974" s="7" t="n">
        <f aca="false">IF(R974,(P974+$B$12*$B$13)/(Q974+$B$13),IF(Q974&gt;0,P974/Q974,0))</f>
        <v>18.7596822950345</v>
      </c>
      <c r="T974" s="7" t="n">
        <f aca="false">IF(R974,$B$13*(S974-$B$12),0)</f>
        <v>44399205.7375862</v>
      </c>
      <c r="U974" s="7" t="n">
        <f aca="false">($B$203+$B$204)*S974</f>
        <v>5278186.59944993</v>
      </c>
      <c r="V974" s="7" t="n">
        <f aca="false">$B$22*S974</f>
        <v>168837140.65531</v>
      </c>
      <c r="W974" s="7" t="n">
        <f aca="false">IF(B974=1,I974,S974*$B$198)</f>
        <v>30000000</v>
      </c>
      <c r="X974" s="7" t="n">
        <f aca="false">IF(C974=1,J974,S974*$E$226)</f>
        <v>115080748.090818</v>
      </c>
      <c r="Y974" s="7" t="n">
        <f aca="false">IF(D974=1,K974,S974*$E$225)</f>
        <v>32528849.0813876</v>
      </c>
      <c r="Z974" s="7" t="n">
        <f aca="false">IF(E974=1,L974,S974*$E$224)</f>
        <v>60000000</v>
      </c>
      <c r="AA974" s="7" t="n">
        <f aca="false">IF(F974=1,M974,S974*$E$223)</f>
        <v>56279046.8851034</v>
      </c>
      <c r="AB974" s="7" t="n">
        <f aca="false">IF(G974=1,N974,S974*$E$222)</f>
        <v>93798411.4751723</v>
      </c>
      <c r="AC974" s="7" t="n">
        <f aca="false">IF(H974=1,O974,S974*$E$221)</f>
        <v>93798411.4751723</v>
      </c>
      <c r="AD974" s="7" t="n">
        <f aca="false">INDEX($W$902:$W$1029,MATCH($A974+(1-B974)*64,$A$902:$A$1029,0))</f>
        <v>30000000</v>
      </c>
      <c r="AE974" s="7" t="n">
        <f aca="false">INDEX($W$902:$W$1029,MATCH($A974-B974*64,$A$902:$A$1029,0))</f>
        <v>15446815.968211</v>
      </c>
      <c r="AF974" s="7" t="n">
        <f aca="false">INDEX($X$902:$X$1029,MATCH($A974+(1-C974)*32,$A$902:$A$1029,0))</f>
        <v>300000000</v>
      </c>
      <c r="AG974" s="7" t="n">
        <f aca="false">INDEX($X$902:$X$1029,MATCH($A974-C974*32,$A$902:$A$1029,0))</f>
        <v>115080748.090818</v>
      </c>
      <c r="AH974" s="7" t="n">
        <f aca="false">INDEX($Y$902:$Y$1029,MATCH($A974+(1-D974)*16,$A$902:$A$1029,0))</f>
        <v>100000000</v>
      </c>
      <c r="AI974" s="7" t="n">
        <f aca="false">INDEX($Y$902:$Y$1029,MATCH($A974-D974*16,$A$902:$A$1029,0))</f>
        <v>32528849.0813876</v>
      </c>
      <c r="AJ974" s="7" t="n">
        <f aca="false">INDEX($Z$902:$Z$1029,MATCH($A974+(1-E974)*8,$A$902:$A$1029,0))</f>
        <v>60000000</v>
      </c>
      <c r="AK974" s="7" t="n">
        <f aca="false">INDEX($Z$902:$Z$1029,MATCH($A974-E974*8,$A$902:$A$1029,0))</f>
        <v>46048756.1457681</v>
      </c>
      <c r="AL974" s="7" t="n">
        <f aca="false">INDEX($AA$902:$AA$1029,MATCH($A974+(1-F974)*4,$A$902:$A$1029,0))</f>
        <v>30000000</v>
      </c>
      <c r="AM974" s="7" t="n">
        <f aca="false">INDEX($AA$902:$AA$1029,MATCH($A974-F974*4,$A$902:$A$1029,0))</f>
        <v>56279046.8851034</v>
      </c>
      <c r="AN974" s="7" t="n">
        <f aca="false">INDEX($AB$902:$AB$1029,MATCH($A974+(1-G974)*2,$A$902:$A$1029,0))</f>
        <v>15000000</v>
      </c>
      <c r="AO974" s="7" t="n">
        <f aca="false">INDEX($AB$902:$AB$1029,MATCH($A974-G974*2,$A$902:$A$1029,0))</f>
        <v>93798411.4751723</v>
      </c>
      <c r="AP974" s="7" t="n">
        <f aca="false">INDEX($AC$902:$AC$1029,MATCH($A974+(1-H974)*1,$A$902:$A$1029,0))</f>
        <v>5000000</v>
      </c>
      <c r="AQ974" s="7" t="n">
        <f aca="false">INDEX($AC$902:$AC$1029,MATCH($A974-H974*1,$A$902:$A$1029,0))</f>
        <v>93798411.4751723</v>
      </c>
      <c r="AR974" s="14" t="b">
        <f aca="false">AND(IF(B974=1,AD974&gt;=AE974,AE974&gt;AD974),IF(C974=1,AF974&gt;=AG974,AG974&gt;AF974),IF(D974=1,AH974&gt;=AI974,AI974&gt;AH974),IF(E974=1,AJ974&gt;=AK974,AK974&gt;AJ974),IF(F974=1,AL974&gt;=AM974,AM974&gt;AL974),IF(G974=1,AN974&gt;=AO974,AO974&gt;AN974),IF(H974=1,AP974&gt;=AQ974,AQ974&gt;AP974))</f>
        <v>0</v>
      </c>
      <c r="AS974" s="2"/>
      <c r="AT974" s="2"/>
      <c r="AU974" s="2"/>
      <c r="AV974" s="2"/>
      <c r="AW974" s="2"/>
      <c r="AX974" s="2"/>
    </row>
    <row r="975" customFormat="false" ht="15" hidden="false" customHeight="false" outlineLevel="0" collapsed="false">
      <c r="A975" s="6" t="n">
        <f aca="false">ROW()-902</f>
        <v>73</v>
      </c>
      <c r="B975" s="6" t="n">
        <f aca="false">MOD(INT($A975/64),2)</f>
        <v>1</v>
      </c>
      <c r="C975" s="6" t="n">
        <f aca="false">MOD(INT($A975/32),2)</f>
        <v>0</v>
      </c>
      <c r="D975" s="6" t="n">
        <f aca="false">MOD(INT($A975/16),2)</f>
        <v>0</v>
      </c>
      <c r="E975" s="6" t="n">
        <f aca="false">MOD(INT($A975/8),2)</f>
        <v>1</v>
      </c>
      <c r="F975" s="6" t="n">
        <f aca="false">MOD(INT($A975/4),2)</f>
        <v>0</v>
      </c>
      <c r="G975" s="6" t="n">
        <f aca="false">MOD(INT($A975/2),2)</f>
        <v>0</v>
      </c>
      <c r="H975" s="6" t="n">
        <f aca="false">MOD(INT($A975/1),2)</f>
        <v>1</v>
      </c>
      <c r="I975" s="7" t="n">
        <f aca="false">IF(B975=1,MIN($B$6,$B$900),0)</f>
        <v>30000000</v>
      </c>
      <c r="J975" s="7" t="n">
        <f aca="false">IF(C975=1,MIN($F$226,MAX(0,$B$900-I975)),0)</f>
        <v>0</v>
      </c>
      <c r="K975" s="7" t="n">
        <f aca="false">IF(D975=1,MIN($F$225,MAX(0,$B$900-SUM(I975:J975))),0)</f>
        <v>0</v>
      </c>
      <c r="L975" s="7" t="n">
        <f aca="false">IF(E975=1,MIN($F$224,MAX(0,$B$900-SUM(I975:K975))),0)</f>
        <v>60000000</v>
      </c>
      <c r="M975" s="7" t="n">
        <f aca="false">IF(F975=1,MIN($F$223,MAX(0,$B$900-SUM(I975:L975))),0)</f>
        <v>0</v>
      </c>
      <c r="N975" s="7" t="n">
        <f aca="false">IF(G975=1,MIN($F$222,MAX(0,$B$900-SUM(I975:M975))),0)</f>
        <v>0</v>
      </c>
      <c r="O975" s="7" t="n">
        <f aca="false">IF(H975=1,MIN($F$221,MAX(0,$B$900-SUM(I975:N975))),0)</f>
        <v>5000000</v>
      </c>
      <c r="P975" s="7" t="n">
        <f aca="false">MAX(0,$B$900-SUM(I975:O975))</f>
        <v>605000000</v>
      </c>
      <c r="Q975" s="7" t="n">
        <f aca="false">($B$203+$B$204)+$B$22+(1-B975)*$B$198+(1-C975)*$E$226+(1-D975)*$E$225+(1-E975)*$E$224+(1-F975)*$E$223+(1-G975)*$E$222+(1-H975)*$E$221</f>
        <v>25149806.6634169</v>
      </c>
      <c r="R975" s="7" t="n">
        <f aca="false">P975&gt;$B$12*Q975</f>
        <v>1</v>
      </c>
      <c r="S975" s="7" t="n">
        <f aca="false">IF(R975,(P975+$B$12*$B$13)/(Q975+$B$13),IF(Q975&gt;0,P975/Q975,0))</f>
        <v>21.9712205367344</v>
      </c>
      <c r="T975" s="7" t="n">
        <f aca="false">IF(R975,$B$13*(S975-$B$12),0)</f>
        <v>52428051.3418359</v>
      </c>
      <c r="U975" s="7" t="n">
        <f aca="false">($B$203+$B$204)*S975</f>
        <v>6181778.56035687</v>
      </c>
      <c r="V975" s="7" t="n">
        <f aca="false">$B$22*S975</f>
        <v>197740984.830609</v>
      </c>
      <c r="W975" s="7" t="n">
        <f aca="false">IF(B975=1,I975,S975*$B$198)</f>
        <v>30000000</v>
      </c>
      <c r="X975" s="7" t="n">
        <f aca="false">IF(C975=1,J975,S975*$E$226)</f>
        <v>134781839.909144</v>
      </c>
      <c r="Y975" s="7" t="n">
        <f aca="false">IF(D975=1,K975,S975*$E$225)</f>
        <v>38097581.0641789</v>
      </c>
      <c r="Z975" s="7" t="n">
        <f aca="false">IF(E975=1,L975,S975*$E$224)</f>
        <v>60000000</v>
      </c>
      <c r="AA975" s="7" t="n">
        <f aca="false">IF(F975=1,M975,S975*$E$223)</f>
        <v>65913661.6102031</v>
      </c>
      <c r="AB975" s="7" t="n">
        <f aca="false">IF(G975=1,N975,S975*$E$222)</f>
        <v>109856102.683672</v>
      </c>
      <c r="AC975" s="7" t="n">
        <f aca="false">IF(H975=1,O975,S975*$E$221)</f>
        <v>5000000</v>
      </c>
      <c r="AD975" s="7" t="n">
        <f aca="false">INDEX($W$902:$W$1029,MATCH($A975+(1-B975)*64,$A$902:$A$1029,0))</f>
        <v>30000000</v>
      </c>
      <c r="AE975" s="7" t="n">
        <f aca="false">INDEX($W$902:$W$1029,MATCH($A975-B975*64,$A$902:$A$1029,0))</f>
        <v>18019823.1202235</v>
      </c>
      <c r="AF975" s="7" t="n">
        <f aca="false">INDEX($X$902:$X$1029,MATCH($A975+(1-C975)*32,$A$902:$A$1029,0))</f>
        <v>300000000</v>
      </c>
      <c r="AG975" s="7" t="n">
        <f aca="false">INDEX($X$902:$X$1029,MATCH($A975-C975*32,$A$902:$A$1029,0))</f>
        <v>134781839.909144</v>
      </c>
      <c r="AH975" s="7" t="n">
        <f aca="false">INDEX($Y$902:$Y$1029,MATCH($A975+(1-D975)*16,$A$902:$A$1029,0))</f>
        <v>100000000</v>
      </c>
      <c r="AI975" s="7" t="n">
        <f aca="false">INDEX($Y$902:$Y$1029,MATCH($A975-D975*16,$A$902:$A$1029,0))</f>
        <v>38097581.0641789</v>
      </c>
      <c r="AJ975" s="7" t="n">
        <f aca="false">INDEX($Z$902:$Z$1029,MATCH($A975+(1-E975)*8,$A$902:$A$1029,0))</f>
        <v>60000000</v>
      </c>
      <c r="AK975" s="7" t="n">
        <f aca="false">INDEX($Z$902:$Z$1029,MATCH($A975-E975*8,$A$902:$A$1029,0))</f>
        <v>53311491.0835783</v>
      </c>
      <c r="AL975" s="7" t="n">
        <f aca="false">INDEX($AA$902:$AA$1029,MATCH($A975+(1-F975)*4,$A$902:$A$1029,0))</f>
        <v>30000000</v>
      </c>
      <c r="AM975" s="7" t="n">
        <f aca="false">INDEX($AA$902:$AA$1029,MATCH($A975-F975*4,$A$902:$A$1029,0))</f>
        <v>65913661.6102031</v>
      </c>
      <c r="AN975" s="7" t="n">
        <f aca="false">INDEX($AB$902:$AB$1029,MATCH($A975+(1-G975)*2,$A$902:$A$1029,0))</f>
        <v>15000000</v>
      </c>
      <c r="AO975" s="7" t="n">
        <f aca="false">INDEX($AB$902:$AB$1029,MATCH($A975-G975*2,$A$902:$A$1029,0))</f>
        <v>109856102.683672</v>
      </c>
      <c r="AP975" s="7" t="n">
        <f aca="false">INDEX($AC$902:$AC$1029,MATCH($A975+(1-H975)*1,$A$902:$A$1029,0))</f>
        <v>5000000</v>
      </c>
      <c r="AQ975" s="7" t="n">
        <f aca="false">INDEX($AC$902:$AC$1029,MATCH($A975-H975*1,$A$902:$A$1029,0))</f>
        <v>93798411.4751723</v>
      </c>
      <c r="AR975" s="14" t="b">
        <f aca="false">AND(IF(B975=1,AD975&gt;=AE975,AE975&gt;AD975),IF(C975=1,AF975&gt;=AG975,AG975&gt;AF975),IF(D975=1,AH975&gt;=AI975,AI975&gt;AH975),IF(E975=1,AJ975&gt;=AK975,AK975&gt;AJ975),IF(F975=1,AL975&gt;=AM975,AM975&gt;AL975),IF(G975=1,AN975&gt;=AO975,AO975&gt;AN975),IF(H975=1,AP975&gt;=AQ975,AQ975&gt;AP975))</f>
        <v>0</v>
      </c>
      <c r="AS975" s="2"/>
      <c r="AT975" s="2"/>
      <c r="AU975" s="2"/>
      <c r="AV975" s="2"/>
      <c r="AW975" s="2"/>
      <c r="AX975" s="2"/>
    </row>
    <row r="976" customFormat="false" ht="15" hidden="false" customHeight="false" outlineLevel="0" collapsed="false">
      <c r="A976" s="6" t="n">
        <f aca="false">ROW()-902</f>
        <v>74</v>
      </c>
      <c r="B976" s="6" t="n">
        <f aca="false">MOD(INT($A976/64),2)</f>
        <v>1</v>
      </c>
      <c r="C976" s="6" t="n">
        <f aca="false">MOD(INT($A976/32),2)</f>
        <v>0</v>
      </c>
      <c r="D976" s="6" t="n">
        <f aca="false">MOD(INT($A976/16),2)</f>
        <v>0</v>
      </c>
      <c r="E976" s="6" t="n">
        <f aca="false">MOD(INT($A976/8),2)</f>
        <v>1</v>
      </c>
      <c r="F976" s="6" t="n">
        <f aca="false">MOD(INT($A976/4),2)</f>
        <v>0</v>
      </c>
      <c r="G976" s="6" t="n">
        <f aca="false">MOD(INT($A976/2),2)</f>
        <v>1</v>
      </c>
      <c r="H976" s="6" t="n">
        <f aca="false">MOD(INT($A976/1),2)</f>
        <v>0</v>
      </c>
      <c r="I976" s="7" t="n">
        <f aca="false">IF(B976=1,MIN($B$6,$B$900),0)</f>
        <v>30000000</v>
      </c>
      <c r="J976" s="7" t="n">
        <f aca="false">IF(C976=1,MIN($F$226,MAX(0,$B$900-I976)),0)</f>
        <v>0</v>
      </c>
      <c r="K976" s="7" t="n">
        <f aca="false">IF(D976=1,MIN($F$225,MAX(0,$B$900-SUM(I976:J976))),0)</f>
        <v>0</v>
      </c>
      <c r="L976" s="7" t="n">
        <f aca="false">IF(E976=1,MIN($F$224,MAX(0,$B$900-SUM(I976:K976))),0)</f>
        <v>60000000</v>
      </c>
      <c r="M976" s="7" t="n">
        <f aca="false">IF(F976=1,MIN($F$223,MAX(0,$B$900-SUM(I976:L976))),0)</f>
        <v>0</v>
      </c>
      <c r="N976" s="7" t="n">
        <f aca="false">IF(G976=1,MIN($F$222,MAX(0,$B$900-SUM(I976:M976))),0)</f>
        <v>15000000</v>
      </c>
      <c r="O976" s="7" t="n">
        <f aca="false">IF(H976=1,MIN($F$221,MAX(0,$B$900-SUM(I976:N976))),0)</f>
        <v>0</v>
      </c>
      <c r="P976" s="7" t="n">
        <f aca="false">MAX(0,$B$900-SUM(I976:O976))</f>
        <v>595000000</v>
      </c>
      <c r="Q976" s="7" t="n">
        <f aca="false">($B$203+$B$204)+$B$22+(1-B976)*$B$198+(1-C976)*$E$226+(1-D976)*$E$225+(1-E976)*$E$224+(1-F976)*$E$223+(1-G976)*$E$222+(1-H976)*$E$221</f>
        <v>25149806.6634169</v>
      </c>
      <c r="R976" s="7" t="n">
        <f aca="false">P976&gt;$B$12*Q976</f>
        <v>1</v>
      </c>
      <c r="S976" s="7" t="n">
        <f aca="false">IF(R976,(P976+$B$12*$B$13)/(Q976+$B$13),IF(Q976&gt;0,P976/Q976,0))</f>
        <v>21.6095543550597</v>
      </c>
      <c r="T976" s="7" t="n">
        <f aca="false">IF(R976,$B$13*(S976-$B$12),0)</f>
        <v>51523885.8876493</v>
      </c>
      <c r="U976" s="7" t="n">
        <f aca="false">($B$203+$B$204)*S976</f>
        <v>6080020.88858145</v>
      </c>
      <c r="V976" s="7" t="n">
        <f aca="false">$B$22*S976</f>
        <v>194485989.195538</v>
      </c>
      <c r="W976" s="7" t="n">
        <f aca="false">IF(B976=1,I976,S976*$B$198)</f>
        <v>30000000</v>
      </c>
      <c r="X976" s="7" t="n">
        <f aca="false">IF(C976=1,J976,S976*$E$226)</f>
        <v>132563208.799528</v>
      </c>
      <c r="Y976" s="7" t="n">
        <f aca="false">IF(D976=1,K976,S976*$E$225)</f>
        <v>37470460.3882253</v>
      </c>
      <c r="Z976" s="7" t="n">
        <f aca="false">IF(E976=1,L976,S976*$E$224)</f>
        <v>60000000</v>
      </c>
      <c r="AA976" s="7" t="n">
        <f aca="false">IF(F976=1,M976,S976*$E$223)</f>
        <v>64828663.0651792</v>
      </c>
      <c r="AB976" s="7" t="n">
        <f aca="false">IF(G976=1,N976,S976*$E$222)</f>
        <v>15000000</v>
      </c>
      <c r="AC976" s="7" t="n">
        <f aca="false">IF(H976=1,O976,S976*$E$221)</f>
        <v>108047771.775299</v>
      </c>
      <c r="AD976" s="7" t="n">
        <f aca="false">INDEX($W$902:$W$1029,MATCH($A976+(1-B976)*64,$A$902:$A$1029,0))</f>
        <v>30000000</v>
      </c>
      <c r="AE976" s="7" t="n">
        <f aca="false">INDEX($W$902:$W$1029,MATCH($A976-B976*64,$A$902:$A$1029,0))</f>
        <v>17737159.2281415</v>
      </c>
      <c r="AF976" s="7" t="n">
        <f aca="false">INDEX($X$902:$X$1029,MATCH($A976+(1-C976)*32,$A$902:$A$1029,0))</f>
        <v>300000000</v>
      </c>
      <c r="AG976" s="7" t="n">
        <f aca="false">INDEX($X$902:$X$1029,MATCH($A976-C976*32,$A$902:$A$1029,0))</f>
        <v>132563208.799528</v>
      </c>
      <c r="AH976" s="7" t="n">
        <f aca="false">INDEX($Y$902:$Y$1029,MATCH($A976+(1-D976)*16,$A$902:$A$1029,0))</f>
        <v>100000000</v>
      </c>
      <c r="AI976" s="7" t="n">
        <f aca="false">INDEX($Y$902:$Y$1029,MATCH($A976-D976*16,$A$902:$A$1029,0))</f>
        <v>37470460.3882253</v>
      </c>
      <c r="AJ976" s="7" t="n">
        <f aca="false">INDEX($Z$902:$Z$1029,MATCH($A976+(1-E976)*8,$A$902:$A$1029,0))</f>
        <v>60000000</v>
      </c>
      <c r="AK976" s="7" t="n">
        <f aca="false">INDEX($Z$902:$Z$1029,MATCH($A976-E976*8,$A$902:$A$1029,0))</f>
        <v>52512817.0598543</v>
      </c>
      <c r="AL976" s="7" t="n">
        <f aca="false">INDEX($AA$902:$AA$1029,MATCH($A976+(1-F976)*4,$A$902:$A$1029,0))</f>
        <v>30000000</v>
      </c>
      <c r="AM976" s="7" t="n">
        <f aca="false">INDEX($AA$902:$AA$1029,MATCH($A976-F976*4,$A$902:$A$1029,0))</f>
        <v>64828663.0651792</v>
      </c>
      <c r="AN976" s="7" t="n">
        <f aca="false">INDEX($AB$902:$AB$1029,MATCH($A976+(1-G976)*2,$A$902:$A$1029,0))</f>
        <v>15000000</v>
      </c>
      <c r="AO976" s="7" t="n">
        <f aca="false">INDEX($AB$902:$AB$1029,MATCH($A976-G976*2,$A$902:$A$1029,0))</f>
        <v>93798411.4751723</v>
      </c>
      <c r="AP976" s="7" t="n">
        <f aca="false">INDEX($AC$902:$AC$1029,MATCH($A976+(1-H976)*1,$A$902:$A$1029,0))</f>
        <v>5000000</v>
      </c>
      <c r="AQ976" s="7" t="n">
        <f aca="false">INDEX($AC$902:$AC$1029,MATCH($A976-H976*1,$A$902:$A$1029,0))</f>
        <v>108047771.775299</v>
      </c>
      <c r="AR976" s="14" t="b">
        <f aca="false">AND(IF(B976=1,AD976&gt;=AE976,AE976&gt;AD976),IF(C976=1,AF976&gt;=AG976,AG976&gt;AF976),IF(D976=1,AH976&gt;=AI976,AI976&gt;AH976),IF(E976=1,AJ976&gt;=AK976,AK976&gt;AJ976),IF(F976=1,AL976&gt;=AM976,AM976&gt;AL976),IF(G976=1,AN976&gt;=AO976,AO976&gt;AN976),IF(H976=1,AP976&gt;=AQ976,AQ976&gt;AP976))</f>
        <v>0</v>
      </c>
      <c r="AS976" s="2"/>
      <c r="AT976" s="2"/>
      <c r="AU976" s="2"/>
      <c r="AV976" s="2"/>
      <c r="AW976" s="2"/>
      <c r="AX976" s="2"/>
    </row>
    <row r="977" customFormat="false" ht="15" hidden="false" customHeight="false" outlineLevel="0" collapsed="false">
      <c r="A977" s="6" t="n">
        <f aca="false">ROW()-902</f>
        <v>75</v>
      </c>
      <c r="B977" s="6" t="n">
        <f aca="false">MOD(INT($A977/64),2)</f>
        <v>1</v>
      </c>
      <c r="C977" s="6" t="n">
        <f aca="false">MOD(INT($A977/32),2)</f>
        <v>0</v>
      </c>
      <c r="D977" s="6" t="n">
        <f aca="false">MOD(INT($A977/16),2)</f>
        <v>0</v>
      </c>
      <c r="E977" s="6" t="n">
        <f aca="false">MOD(INT($A977/8),2)</f>
        <v>1</v>
      </c>
      <c r="F977" s="6" t="n">
        <f aca="false">MOD(INT($A977/4),2)</f>
        <v>0</v>
      </c>
      <c r="G977" s="6" t="n">
        <f aca="false">MOD(INT($A977/2),2)</f>
        <v>1</v>
      </c>
      <c r="H977" s="6" t="n">
        <f aca="false">MOD(INT($A977/1),2)</f>
        <v>1</v>
      </c>
      <c r="I977" s="7" t="n">
        <f aca="false">IF(B977=1,MIN($B$6,$B$900),0)</f>
        <v>30000000</v>
      </c>
      <c r="J977" s="7" t="n">
        <f aca="false">IF(C977=1,MIN($F$226,MAX(0,$B$900-I977)),0)</f>
        <v>0</v>
      </c>
      <c r="K977" s="7" t="n">
        <f aca="false">IF(D977=1,MIN($F$225,MAX(0,$B$900-SUM(I977:J977))),0)</f>
        <v>0</v>
      </c>
      <c r="L977" s="7" t="n">
        <f aca="false">IF(E977=1,MIN($F$224,MAX(0,$B$900-SUM(I977:K977))),0)</f>
        <v>60000000</v>
      </c>
      <c r="M977" s="7" t="n">
        <f aca="false">IF(F977=1,MIN($F$223,MAX(0,$B$900-SUM(I977:L977))),0)</f>
        <v>0</v>
      </c>
      <c r="N977" s="7" t="n">
        <f aca="false">IF(G977=1,MIN($F$222,MAX(0,$B$900-SUM(I977:M977))),0)</f>
        <v>15000000</v>
      </c>
      <c r="O977" s="7" t="n">
        <f aca="false">IF(H977=1,MIN($F$221,MAX(0,$B$900-SUM(I977:N977))),0)</f>
        <v>5000000</v>
      </c>
      <c r="P977" s="7" t="n">
        <f aca="false">MAX(0,$B$900-SUM(I977:O977))</f>
        <v>590000000</v>
      </c>
      <c r="Q977" s="7" t="n">
        <f aca="false">($B$203+$B$204)+$B$22+(1-B977)*$B$198+(1-C977)*$E$226+(1-D977)*$E$225+(1-E977)*$E$224+(1-F977)*$E$223+(1-G977)*$E$222+(1-H977)*$E$221</f>
        <v>20149806.6634169</v>
      </c>
      <c r="R977" s="7" t="n">
        <f aca="false">P977&gt;$B$12*Q977</f>
        <v>1</v>
      </c>
      <c r="S977" s="7" t="n">
        <f aca="false">IF(R977,(P977+$B$12*$B$13)/(Q977+$B$13),IF(Q977&gt;0,P977/Q977,0))</f>
        <v>26.159163687564</v>
      </c>
      <c r="T977" s="7" t="n">
        <f aca="false">IF(R977,$B$13*(S977-$B$12),0)</f>
        <v>62897909.21891</v>
      </c>
      <c r="U977" s="7" t="n">
        <f aca="false">($B$203+$B$204)*S977</f>
        <v>7360089.84891307</v>
      </c>
      <c r="V977" s="7" t="n">
        <f aca="false">$B$22*S977</f>
        <v>235432473.188076</v>
      </c>
      <c r="W977" s="7" t="n">
        <f aca="false">IF(B977=1,I977,S977*$B$198)</f>
        <v>30000000</v>
      </c>
      <c r="X977" s="7" t="n">
        <f aca="false">IF(C977=1,J977,S977*$E$226)</f>
        <v>160472660.424098</v>
      </c>
      <c r="Y977" s="7" t="n">
        <f aca="false">IF(D977=1,K977,S977*$E$225)</f>
        <v>45359376.257311</v>
      </c>
      <c r="Z977" s="7" t="n">
        <f aca="false">IF(E977=1,L977,S977*$E$224)</f>
        <v>60000000</v>
      </c>
      <c r="AA977" s="7" t="n">
        <f aca="false">IF(F977=1,M977,S977*$E$223)</f>
        <v>78477491.062692</v>
      </c>
      <c r="AB977" s="7" t="n">
        <f aca="false">IF(G977=1,N977,S977*$E$222)</f>
        <v>15000000</v>
      </c>
      <c r="AC977" s="7" t="n">
        <f aca="false">IF(H977=1,O977,S977*$E$221)</f>
        <v>5000000</v>
      </c>
      <c r="AD977" s="7" t="n">
        <f aca="false">INDEX($W$902:$W$1029,MATCH($A977+(1-B977)*64,$A$902:$A$1029,0))</f>
        <v>30000000</v>
      </c>
      <c r="AE977" s="7" t="n">
        <f aca="false">INDEX($W$902:$W$1029,MATCH($A977-B977*64,$A$902:$A$1029,0))</f>
        <v>21346946.7572393</v>
      </c>
      <c r="AF977" s="7" t="n">
        <f aca="false">INDEX($X$902:$X$1029,MATCH($A977+(1-C977)*32,$A$902:$A$1029,0))</f>
        <v>300000000</v>
      </c>
      <c r="AG977" s="7" t="n">
        <f aca="false">INDEX($X$902:$X$1029,MATCH($A977-C977*32,$A$902:$A$1029,0))</f>
        <v>160472660.424098</v>
      </c>
      <c r="AH977" s="7" t="n">
        <f aca="false">INDEX($Y$902:$Y$1029,MATCH($A977+(1-D977)*16,$A$902:$A$1029,0))</f>
        <v>100000000</v>
      </c>
      <c r="AI977" s="7" t="n">
        <f aca="false">INDEX($Y$902:$Y$1029,MATCH($A977-D977*16,$A$902:$A$1029,0))</f>
        <v>45359376.257311</v>
      </c>
      <c r="AJ977" s="7" t="n">
        <f aca="false">INDEX($Z$902:$Z$1029,MATCH($A977+(1-E977)*8,$A$902:$A$1029,0))</f>
        <v>60000000</v>
      </c>
      <c r="AK977" s="7" t="n">
        <f aca="false">INDEX($Z$902:$Z$1029,MATCH($A977-E977*8,$A$902:$A$1029,0))</f>
        <v>62515452.5558479</v>
      </c>
      <c r="AL977" s="7" t="n">
        <f aca="false">INDEX($AA$902:$AA$1029,MATCH($A977+(1-F977)*4,$A$902:$A$1029,0))</f>
        <v>30000000</v>
      </c>
      <c r="AM977" s="7" t="n">
        <f aca="false">INDEX($AA$902:$AA$1029,MATCH($A977-F977*4,$A$902:$A$1029,0))</f>
        <v>78477491.062692</v>
      </c>
      <c r="AN977" s="7" t="n">
        <f aca="false">INDEX($AB$902:$AB$1029,MATCH($A977+(1-G977)*2,$A$902:$A$1029,0))</f>
        <v>15000000</v>
      </c>
      <c r="AO977" s="7" t="n">
        <f aca="false">INDEX($AB$902:$AB$1029,MATCH($A977-G977*2,$A$902:$A$1029,0))</f>
        <v>109856102.683672</v>
      </c>
      <c r="AP977" s="7" t="n">
        <f aca="false">INDEX($AC$902:$AC$1029,MATCH($A977+(1-H977)*1,$A$902:$A$1029,0))</f>
        <v>5000000</v>
      </c>
      <c r="AQ977" s="7" t="n">
        <f aca="false">INDEX($AC$902:$AC$1029,MATCH($A977-H977*1,$A$902:$A$1029,0))</f>
        <v>108047771.775299</v>
      </c>
      <c r="AR977" s="14" t="b">
        <f aca="false">AND(IF(B977=1,AD977&gt;=AE977,AE977&gt;AD977),IF(C977=1,AF977&gt;=AG977,AG977&gt;AF977),IF(D977=1,AH977&gt;=AI977,AI977&gt;AH977),IF(E977=1,AJ977&gt;=AK977,AK977&gt;AJ977),IF(F977=1,AL977&gt;=AM977,AM977&gt;AL977),IF(G977=1,AN977&gt;=AO977,AO977&gt;AN977),IF(H977=1,AP977&gt;=AQ977,AQ977&gt;AP977))</f>
        <v>0</v>
      </c>
      <c r="AS977" s="2"/>
      <c r="AT977" s="2"/>
      <c r="AU977" s="2"/>
      <c r="AV977" s="2"/>
      <c r="AW977" s="2"/>
      <c r="AX977" s="2"/>
    </row>
    <row r="978" customFormat="false" ht="15" hidden="false" customHeight="false" outlineLevel="0" collapsed="false">
      <c r="A978" s="6" t="n">
        <f aca="false">ROW()-902</f>
        <v>76</v>
      </c>
      <c r="B978" s="6" t="n">
        <f aca="false">MOD(INT($A978/64),2)</f>
        <v>1</v>
      </c>
      <c r="C978" s="6" t="n">
        <f aca="false">MOD(INT($A978/32),2)</f>
        <v>0</v>
      </c>
      <c r="D978" s="6" t="n">
        <f aca="false">MOD(INT($A978/16),2)</f>
        <v>0</v>
      </c>
      <c r="E978" s="6" t="n">
        <f aca="false">MOD(INT($A978/8),2)</f>
        <v>1</v>
      </c>
      <c r="F978" s="6" t="n">
        <f aca="false">MOD(INT($A978/4),2)</f>
        <v>1</v>
      </c>
      <c r="G978" s="6" t="n">
        <f aca="false">MOD(INT($A978/2),2)</f>
        <v>0</v>
      </c>
      <c r="H978" s="6" t="n">
        <f aca="false">MOD(INT($A978/1),2)</f>
        <v>0</v>
      </c>
      <c r="I978" s="7" t="n">
        <f aca="false">IF(B978=1,MIN($B$6,$B$900),0)</f>
        <v>30000000</v>
      </c>
      <c r="J978" s="7" t="n">
        <f aca="false">IF(C978=1,MIN($F$226,MAX(0,$B$900-I978)),0)</f>
        <v>0</v>
      </c>
      <c r="K978" s="7" t="n">
        <f aca="false">IF(D978=1,MIN($F$225,MAX(0,$B$900-SUM(I978:J978))),0)</f>
        <v>0</v>
      </c>
      <c r="L978" s="7" t="n">
        <f aca="false">IF(E978=1,MIN($F$224,MAX(0,$B$900-SUM(I978:K978))),0)</f>
        <v>60000000</v>
      </c>
      <c r="M978" s="7" t="n">
        <f aca="false">IF(F978=1,MIN($F$223,MAX(0,$B$900-SUM(I978:L978))),0)</f>
        <v>30000000</v>
      </c>
      <c r="N978" s="7" t="n">
        <f aca="false">IF(G978=1,MIN($F$222,MAX(0,$B$900-SUM(I978:M978))),0)</f>
        <v>0</v>
      </c>
      <c r="O978" s="7" t="n">
        <f aca="false">IF(H978=1,MIN($F$221,MAX(0,$B$900-SUM(I978:N978))),0)</f>
        <v>0</v>
      </c>
      <c r="P978" s="7" t="n">
        <f aca="false">MAX(0,$B$900-SUM(I978:O978))</f>
        <v>580000000</v>
      </c>
      <c r="Q978" s="7" t="n">
        <f aca="false">($B$203+$B$204)+$B$22+(1-B978)*$B$198+(1-C978)*$E$226+(1-D978)*$E$225+(1-E978)*$E$224+(1-F978)*$E$223+(1-G978)*$E$222+(1-H978)*$E$221</f>
        <v>27149806.6634169</v>
      </c>
      <c r="R978" s="7" t="n">
        <f aca="false">P978&gt;$B$12*Q978</f>
        <v>1</v>
      </c>
      <c r="S978" s="7" t="n">
        <f aca="false">IF(R978,(P978+$B$12*$B$13)/(Q978+$B$13),IF(Q978&gt;0,P978/Q978,0))</f>
        <v>19.6459965696408</v>
      </c>
      <c r="T978" s="7" t="n">
        <f aca="false">IF(R978,$B$13*(S978-$B$12),0)</f>
        <v>46614991.4241019</v>
      </c>
      <c r="U978" s="7" t="n">
        <f aca="false">($B$203+$B$204)*S978</f>
        <v>5527558.2067914</v>
      </c>
      <c r="V978" s="7" t="n">
        <f aca="false">$B$22*S978</f>
        <v>176813969.126767</v>
      </c>
      <c r="W978" s="7" t="n">
        <f aca="false">IF(B978=1,I978,S978*$B$198)</f>
        <v>30000000</v>
      </c>
      <c r="X978" s="7" t="n">
        <f aca="false">IF(C978=1,J978,S978*$E$226)</f>
        <v>120517818.301344</v>
      </c>
      <c r="Y978" s="7" t="n">
        <f aca="false">IF(D978=1,K978,S978*$E$225)</f>
        <v>34065697.2445881</v>
      </c>
      <c r="Z978" s="7" t="n">
        <f aca="false">IF(E978=1,L978,S978*$E$224)</f>
        <v>60000000</v>
      </c>
      <c r="AA978" s="7" t="n">
        <f aca="false">IF(F978=1,M978,S978*$E$223)</f>
        <v>30000000</v>
      </c>
      <c r="AB978" s="7" t="n">
        <f aca="false">IF(G978=1,N978,S978*$E$222)</f>
        <v>98229982.8482038</v>
      </c>
      <c r="AC978" s="7" t="n">
        <f aca="false">IF(H978=1,O978,S978*$E$221)</f>
        <v>98229982.8482038</v>
      </c>
      <c r="AD978" s="7" t="n">
        <f aca="false">INDEX($W$902:$W$1029,MATCH($A978+(1-B978)*64,$A$902:$A$1029,0))</f>
        <v>30000000</v>
      </c>
      <c r="AE978" s="7" t="n">
        <f aca="false">INDEX($W$902:$W$1029,MATCH($A978-B978*64,$A$902:$A$1029,0))</f>
        <v>16176162.9458915</v>
      </c>
      <c r="AF978" s="7" t="n">
        <f aca="false">INDEX($X$902:$X$1029,MATCH($A978+(1-C978)*32,$A$902:$A$1029,0))</f>
        <v>300000000</v>
      </c>
      <c r="AG978" s="7" t="n">
        <f aca="false">INDEX($X$902:$X$1029,MATCH($A978-C978*32,$A$902:$A$1029,0))</f>
        <v>120517818.301344</v>
      </c>
      <c r="AH978" s="7" t="n">
        <f aca="false">INDEX($Y$902:$Y$1029,MATCH($A978+(1-D978)*16,$A$902:$A$1029,0))</f>
        <v>100000000</v>
      </c>
      <c r="AI978" s="7" t="n">
        <f aca="false">INDEX($Y$902:$Y$1029,MATCH($A978-D978*16,$A$902:$A$1029,0))</f>
        <v>34065697.2445881</v>
      </c>
      <c r="AJ978" s="7" t="n">
        <f aca="false">INDEX($Z$902:$Z$1029,MATCH($A978+(1-E978)*8,$A$902:$A$1029,0))</f>
        <v>60000000</v>
      </c>
      <c r="AK978" s="7" t="n">
        <f aca="false">INDEX($Z$902:$Z$1029,MATCH($A978-E978*8,$A$902:$A$1029,0))</f>
        <v>48112614.7247593</v>
      </c>
      <c r="AL978" s="7" t="n">
        <f aca="false">INDEX($AA$902:$AA$1029,MATCH($A978+(1-F978)*4,$A$902:$A$1029,0))</f>
        <v>30000000</v>
      </c>
      <c r="AM978" s="7" t="n">
        <f aca="false">INDEX($AA$902:$AA$1029,MATCH($A978-F978*4,$A$902:$A$1029,0))</f>
        <v>56279046.8851034</v>
      </c>
      <c r="AN978" s="7" t="n">
        <f aca="false">INDEX($AB$902:$AB$1029,MATCH($A978+(1-G978)*2,$A$902:$A$1029,0))</f>
        <v>15000000</v>
      </c>
      <c r="AO978" s="7" t="n">
        <f aca="false">INDEX($AB$902:$AB$1029,MATCH($A978-G978*2,$A$902:$A$1029,0))</f>
        <v>98229982.8482038</v>
      </c>
      <c r="AP978" s="7" t="n">
        <f aca="false">INDEX($AC$902:$AC$1029,MATCH($A978+(1-H978)*1,$A$902:$A$1029,0))</f>
        <v>5000000</v>
      </c>
      <c r="AQ978" s="7" t="n">
        <f aca="false">INDEX($AC$902:$AC$1029,MATCH($A978-H978*1,$A$902:$A$1029,0))</f>
        <v>98229982.8482038</v>
      </c>
      <c r="AR978" s="14" t="b">
        <f aca="false">AND(IF(B978=1,AD978&gt;=AE978,AE978&gt;AD978),IF(C978=1,AF978&gt;=AG978,AG978&gt;AF978),IF(D978=1,AH978&gt;=AI978,AI978&gt;AH978),IF(E978=1,AJ978&gt;=AK978,AK978&gt;AJ978),IF(F978=1,AL978&gt;=AM978,AM978&gt;AL978),IF(G978=1,AN978&gt;=AO978,AO978&gt;AN978),IF(H978=1,AP978&gt;=AQ978,AQ978&gt;AP978))</f>
        <v>0</v>
      </c>
      <c r="AS978" s="2"/>
      <c r="AT978" s="2"/>
      <c r="AU978" s="2"/>
      <c r="AV978" s="2"/>
      <c r="AW978" s="2"/>
      <c r="AX978" s="2"/>
    </row>
    <row r="979" customFormat="false" ht="15" hidden="false" customHeight="false" outlineLevel="0" collapsed="false">
      <c r="A979" s="6" t="n">
        <f aca="false">ROW()-902</f>
        <v>77</v>
      </c>
      <c r="B979" s="6" t="n">
        <f aca="false">MOD(INT($A979/64),2)</f>
        <v>1</v>
      </c>
      <c r="C979" s="6" t="n">
        <f aca="false">MOD(INT($A979/32),2)</f>
        <v>0</v>
      </c>
      <c r="D979" s="6" t="n">
        <f aca="false">MOD(INT($A979/16),2)</f>
        <v>0</v>
      </c>
      <c r="E979" s="6" t="n">
        <f aca="false">MOD(INT($A979/8),2)</f>
        <v>1</v>
      </c>
      <c r="F979" s="6" t="n">
        <f aca="false">MOD(INT($A979/4),2)</f>
        <v>1</v>
      </c>
      <c r="G979" s="6" t="n">
        <f aca="false">MOD(INT($A979/2),2)</f>
        <v>0</v>
      </c>
      <c r="H979" s="6" t="n">
        <f aca="false">MOD(INT($A979/1),2)</f>
        <v>1</v>
      </c>
      <c r="I979" s="7" t="n">
        <f aca="false">IF(B979=1,MIN($B$6,$B$900),0)</f>
        <v>30000000</v>
      </c>
      <c r="J979" s="7" t="n">
        <f aca="false">IF(C979=1,MIN($F$226,MAX(0,$B$900-I979)),0)</f>
        <v>0</v>
      </c>
      <c r="K979" s="7" t="n">
        <f aca="false">IF(D979=1,MIN($F$225,MAX(0,$B$900-SUM(I979:J979))),0)</f>
        <v>0</v>
      </c>
      <c r="L979" s="7" t="n">
        <f aca="false">IF(E979=1,MIN($F$224,MAX(0,$B$900-SUM(I979:K979))),0)</f>
        <v>60000000</v>
      </c>
      <c r="M979" s="7" t="n">
        <f aca="false">IF(F979=1,MIN($F$223,MAX(0,$B$900-SUM(I979:L979))),0)</f>
        <v>30000000</v>
      </c>
      <c r="N979" s="7" t="n">
        <f aca="false">IF(G979=1,MIN($F$222,MAX(0,$B$900-SUM(I979:M979))),0)</f>
        <v>0</v>
      </c>
      <c r="O979" s="7" t="n">
        <f aca="false">IF(H979=1,MIN($F$221,MAX(0,$B$900-SUM(I979:N979))),0)</f>
        <v>5000000</v>
      </c>
      <c r="P979" s="7" t="n">
        <f aca="false">MAX(0,$B$900-SUM(I979:O979))</f>
        <v>575000000</v>
      </c>
      <c r="Q979" s="7" t="n">
        <f aca="false">($B$203+$B$204)+$B$22+(1-B979)*$B$198+(1-C979)*$E$226+(1-D979)*$E$225+(1-E979)*$E$224+(1-F979)*$E$223+(1-G979)*$E$222+(1-H979)*$E$221</f>
        <v>22149806.6634169</v>
      </c>
      <c r="R979" s="7" t="n">
        <f aca="false">P979&gt;$B$12*Q979</f>
        <v>1</v>
      </c>
      <c r="S979" s="7" t="n">
        <f aca="false">IF(R979,(P979+$B$12*$B$13)/(Q979+$B$13),IF(Q979&gt;0,P979/Q979,0))</f>
        <v>23.4281756398956</v>
      </c>
      <c r="T979" s="7" t="n">
        <f aca="false">IF(R979,$B$13*(S979-$B$12),0)</f>
        <v>56070439.099739</v>
      </c>
      <c r="U979" s="7" t="n">
        <f aca="false">($B$203+$B$204)*S979</f>
        <v>6591704.52714904</v>
      </c>
      <c r="V979" s="7" t="n">
        <f aca="false">$B$22*S979</f>
        <v>210853580.759061</v>
      </c>
      <c r="W979" s="7" t="n">
        <f aca="false">IF(B979=1,I979,S979*$B$198)</f>
        <v>30000000</v>
      </c>
      <c r="X979" s="7" t="n">
        <f aca="false">IF(C979=1,J979,S979*$E$226)</f>
        <v>143719490.37516</v>
      </c>
      <c r="Y979" s="7" t="n">
        <f aca="false">IF(D979=1,K979,S979*$E$225)</f>
        <v>40623907.0394132</v>
      </c>
      <c r="Z979" s="7" t="n">
        <f aca="false">IF(E979=1,L979,S979*$E$224)</f>
        <v>60000000</v>
      </c>
      <c r="AA979" s="7" t="n">
        <f aca="false">IF(F979=1,M979,S979*$E$223)</f>
        <v>30000000</v>
      </c>
      <c r="AB979" s="7" t="n">
        <f aca="false">IF(G979=1,N979,S979*$E$222)</f>
        <v>117140878.199478</v>
      </c>
      <c r="AC979" s="7" t="n">
        <f aca="false">IF(H979=1,O979,S979*$E$221)</f>
        <v>5000000</v>
      </c>
      <c r="AD979" s="7" t="n">
        <f aca="false">INDEX($W$902:$W$1029,MATCH($A979+(1-B979)*64,$A$902:$A$1029,0))</f>
        <v>30000000</v>
      </c>
      <c r="AE979" s="7" t="n">
        <f aca="false">INDEX($W$902:$W$1029,MATCH($A979-B979*64,$A$902:$A$1029,0))</f>
        <v>19195689.7444027</v>
      </c>
      <c r="AF979" s="7" t="n">
        <f aca="false">INDEX($X$902:$X$1029,MATCH($A979+(1-C979)*32,$A$902:$A$1029,0))</f>
        <v>300000000</v>
      </c>
      <c r="AG979" s="7" t="n">
        <f aca="false">INDEX($X$902:$X$1029,MATCH($A979-C979*32,$A$902:$A$1029,0))</f>
        <v>143719490.37516</v>
      </c>
      <c r="AH979" s="7" t="n">
        <f aca="false">INDEX($Y$902:$Y$1029,MATCH($A979+(1-D979)*16,$A$902:$A$1029,0))</f>
        <v>100000000</v>
      </c>
      <c r="AI979" s="7" t="n">
        <f aca="false">INDEX($Y$902:$Y$1029,MATCH($A979-D979*16,$A$902:$A$1029,0))</f>
        <v>40623907.0394132</v>
      </c>
      <c r="AJ979" s="7" t="n">
        <f aca="false">INDEX($Z$902:$Z$1029,MATCH($A979+(1-E979)*8,$A$902:$A$1029,0))</f>
        <v>60000000</v>
      </c>
      <c r="AK979" s="7" t="n">
        <f aca="false">INDEX($Z$902:$Z$1029,MATCH($A979-E979*8,$A$902:$A$1029,0))</f>
        <v>56562326.6383351</v>
      </c>
      <c r="AL979" s="7" t="n">
        <f aca="false">INDEX($AA$902:$AA$1029,MATCH($A979+(1-F979)*4,$A$902:$A$1029,0))</f>
        <v>30000000</v>
      </c>
      <c r="AM979" s="7" t="n">
        <f aca="false">INDEX($AA$902:$AA$1029,MATCH($A979-F979*4,$A$902:$A$1029,0))</f>
        <v>65913661.6102031</v>
      </c>
      <c r="AN979" s="7" t="n">
        <f aca="false">INDEX($AB$902:$AB$1029,MATCH($A979+(1-G979)*2,$A$902:$A$1029,0))</f>
        <v>15000000</v>
      </c>
      <c r="AO979" s="7" t="n">
        <f aca="false">INDEX($AB$902:$AB$1029,MATCH($A979-G979*2,$A$902:$A$1029,0))</f>
        <v>117140878.199478</v>
      </c>
      <c r="AP979" s="7" t="n">
        <f aca="false">INDEX($AC$902:$AC$1029,MATCH($A979+(1-H979)*1,$A$902:$A$1029,0))</f>
        <v>5000000</v>
      </c>
      <c r="AQ979" s="7" t="n">
        <f aca="false">INDEX($AC$902:$AC$1029,MATCH($A979-H979*1,$A$902:$A$1029,0))</f>
        <v>98229982.8482038</v>
      </c>
      <c r="AR979" s="14" t="b">
        <f aca="false">AND(IF(B979=1,AD979&gt;=AE979,AE979&gt;AD979),IF(C979=1,AF979&gt;=AG979,AG979&gt;AF979),IF(D979=1,AH979&gt;=AI979,AI979&gt;AH979),IF(E979=1,AJ979&gt;=AK979,AK979&gt;AJ979),IF(F979=1,AL979&gt;=AM979,AM979&gt;AL979),IF(G979=1,AN979&gt;=AO979,AO979&gt;AN979),IF(H979=1,AP979&gt;=AQ979,AQ979&gt;AP979))</f>
        <v>0</v>
      </c>
      <c r="AS979" s="2"/>
      <c r="AT979" s="2"/>
      <c r="AU979" s="2"/>
      <c r="AV979" s="2"/>
      <c r="AW979" s="2"/>
      <c r="AX979" s="2"/>
    </row>
    <row r="980" customFormat="false" ht="15" hidden="false" customHeight="false" outlineLevel="0" collapsed="false">
      <c r="A980" s="6" t="n">
        <f aca="false">ROW()-902</f>
        <v>78</v>
      </c>
      <c r="B980" s="6" t="n">
        <f aca="false">MOD(INT($A980/64),2)</f>
        <v>1</v>
      </c>
      <c r="C980" s="6" t="n">
        <f aca="false">MOD(INT($A980/32),2)</f>
        <v>0</v>
      </c>
      <c r="D980" s="6" t="n">
        <f aca="false">MOD(INT($A980/16),2)</f>
        <v>0</v>
      </c>
      <c r="E980" s="6" t="n">
        <f aca="false">MOD(INT($A980/8),2)</f>
        <v>1</v>
      </c>
      <c r="F980" s="6" t="n">
        <f aca="false">MOD(INT($A980/4),2)</f>
        <v>1</v>
      </c>
      <c r="G980" s="6" t="n">
        <f aca="false">MOD(INT($A980/2),2)</f>
        <v>1</v>
      </c>
      <c r="H980" s="6" t="n">
        <f aca="false">MOD(INT($A980/1),2)</f>
        <v>0</v>
      </c>
      <c r="I980" s="7" t="n">
        <f aca="false">IF(B980=1,MIN($B$6,$B$900),0)</f>
        <v>30000000</v>
      </c>
      <c r="J980" s="7" t="n">
        <f aca="false">IF(C980=1,MIN($F$226,MAX(0,$B$900-I980)),0)</f>
        <v>0</v>
      </c>
      <c r="K980" s="7" t="n">
        <f aca="false">IF(D980=1,MIN($F$225,MAX(0,$B$900-SUM(I980:J980))),0)</f>
        <v>0</v>
      </c>
      <c r="L980" s="7" t="n">
        <f aca="false">IF(E980=1,MIN($F$224,MAX(0,$B$900-SUM(I980:K980))),0)</f>
        <v>60000000</v>
      </c>
      <c r="M980" s="7" t="n">
        <f aca="false">IF(F980=1,MIN($F$223,MAX(0,$B$900-SUM(I980:L980))),0)</f>
        <v>30000000</v>
      </c>
      <c r="N980" s="7" t="n">
        <f aca="false">IF(G980=1,MIN($F$222,MAX(0,$B$900-SUM(I980:M980))),0)</f>
        <v>15000000</v>
      </c>
      <c r="O980" s="7" t="n">
        <f aca="false">IF(H980=1,MIN($F$221,MAX(0,$B$900-SUM(I980:N980))),0)</f>
        <v>0</v>
      </c>
      <c r="P980" s="7" t="n">
        <f aca="false">MAX(0,$B$900-SUM(I980:O980))</f>
        <v>565000000</v>
      </c>
      <c r="Q980" s="7" t="n">
        <f aca="false">($B$203+$B$204)+$B$22+(1-B980)*$B$198+(1-C980)*$E$226+(1-D980)*$E$225+(1-E980)*$E$224+(1-F980)*$E$223+(1-G980)*$E$222+(1-H980)*$E$221</f>
        <v>22149806.6634169</v>
      </c>
      <c r="R980" s="7" t="n">
        <f aca="false">P980&gt;$B$12*Q980</f>
        <v>1</v>
      </c>
      <c r="S980" s="7" t="n">
        <f aca="false">IF(R980,(P980+$B$12*$B$13)/(Q980+$B$13),IF(Q980&gt;0,P980/Q980,0))</f>
        <v>23.0224929448325</v>
      </c>
      <c r="T980" s="7" t="n">
        <f aca="false">IF(R980,$B$13*(S980-$B$12),0)</f>
        <v>55056232.3620812</v>
      </c>
      <c r="U980" s="7" t="n">
        <f aca="false">($B$203+$B$204)*S980</f>
        <v>6477562.45741485</v>
      </c>
      <c r="V980" s="7" t="n">
        <f aca="false">$B$22*S980</f>
        <v>207202436.503492</v>
      </c>
      <c r="W980" s="7" t="n">
        <f aca="false">IF(B980=1,I980,S980*$B$198)</f>
        <v>30000000</v>
      </c>
      <c r="X980" s="7" t="n">
        <f aca="false">IF(C980=1,J980,S980*$E$226)</f>
        <v>141230841.191175</v>
      </c>
      <c r="Y980" s="7" t="n">
        <f aca="false">IF(D980=1,K980,S980*$E$225)</f>
        <v>39920462.7616744</v>
      </c>
      <c r="Z980" s="7" t="n">
        <f aca="false">IF(E980=1,L980,S980*$E$224)</f>
        <v>60000000</v>
      </c>
      <c r="AA980" s="7" t="n">
        <f aca="false">IF(F980=1,M980,S980*$E$223)</f>
        <v>30000000</v>
      </c>
      <c r="AB980" s="7" t="n">
        <f aca="false">IF(G980=1,N980,S980*$E$222)</f>
        <v>15000000</v>
      </c>
      <c r="AC980" s="7" t="n">
        <f aca="false">IF(H980=1,O980,S980*$E$221)</f>
        <v>115112464.724162</v>
      </c>
      <c r="AD980" s="7" t="n">
        <f aca="false">INDEX($W$902:$W$1029,MATCH($A980+(1-B980)*64,$A$902:$A$1029,0))</f>
        <v>30000000</v>
      </c>
      <c r="AE980" s="7" t="n">
        <f aca="false">INDEX($W$902:$W$1029,MATCH($A980-B980*64,$A$902:$A$1029,0))</f>
        <v>18879711.312396</v>
      </c>
      <c r="AF980" s="7" t="n">
        <f aca="false">INDEX($X$902:$X$1029,MATCH($A980+(1-C980)*32,$A$902:$A$1029,0))</f>
        <v>300000000</v>
      </c>
      <c r="AG980" s="7" t="n">
        <f aca="false">INDEX($X$902:$X$1029,MATCH($A980-C980*32,$A$902:$A$1029,0))</f>
        <v>141230841.191175</v>
      </c>
      <c r="AH980" s="7" t="n">
        <f aca="false">INDEX($Y$902:$Y$1029,MATCH($A980+(1-D980)*16,$A$902:$A$1029,0))</f>
        <v>100000000</v>
      </c>
      <c r="AI980" s="7" t="n">
        <f aca="false">INDEX($Y$902:$Y$1029,MATCH($A980-D980*16,$A$902:$A$1029,0))</f>
        <v>39920462.7616744</v>
      </c>
      <c r="AJ980" s="7" t="n">
        <f aca="false">INDEX($Z$902:$Z$1029,MATCH($A980+(1-E980)*8,$A$902:$A$1029,0))</f>
        <v>60000000</v>
      </c>
      <c r="AK980" s="7" t="n">
        <f aca="false">INDEX($Z$902:$Z$1029,MATCH($A980-E980*8,$A$902:$A$1029,0))</f>
        <v>55675074.455773</v>
      </c>
      <c r="AL980" s="7" t="n">
        <f aca="false">INDEX($AA$902:$AA$1029,MATCH($A980+(1-F980)*4,$A$902:$A$1029,0))</f>
        <v>30000000</v>
      </c>
      <c r="AM980" s="7" t="n">
        <f aca="false">INDEX($AA$902:$AA$1029,MATCH($A980-F980*4,$A$902:$A$1029,0))</f>
        <v>64828663.0651792</v>
      </c>
      <c r="AN980" s="7" t="n">
        <f aca="false">INDEX($AB$902:$AB$1029,MATCH($A980+(1-G980)*2,$A$902:$A$1029,0))</f>
        <v>15000000</v>
      </c>
      <c r="AO980" s="7" t="n">
        <f aca="false">INDEX($AB$902:$AB$1029,MATCH($A980-G980*2,$A$902:$A$1029,0))</f>
        <v>98229982.8482038</v>
      </c>
      <c r="AP980" s="7" t="n">
        <f aca="false">INDEX($AC$902:$AC$1029,MATCH($A980+(1-H980)*1,$A$902:$A$1029,0))</f>
        <v>5000000</v>
      </c>
      <c r="AQ980" s="7" t="n">
        <f aca="false">INDEX($AC$902:$AC$1029,MATCH($A980-H980*1,$A$902:$A$1029,0))</f>
        <v>115112464.724162</v>
      </c>
      <c r="AR980" s="14" t="b">
        <f aca="false">AND(IF(B980=1,AD980&gt;=AE980,AE980&gt;AD980),IF(C980=1,AF980&gt;=AG980,AG980&gt;AF980),IF(D980=1,AH980&gt;=AI980,AI980&gt;AH980),IF(E980=1,AJ980&gt;=AK980,AK980&gt;AJ980),IF(F980=1,AL980&gt;=AM980,AM980&gt;AL980),IF(G980=1,AN980&gt;=AO980,AO980&gt;AN980),IF(H980=1,AP980&gt;=AQ980,AQ980&gt;AP980))</f>
        <v>0</v>
      </c>
      <c r="AS980" s="2"/>
      <c r="AT980" s="2"/>
      <c r="AU980" s="2"/>
      <c r="AV980" s="2"/>
      <c r="AW980" s="2"/>
      <c r="AX980" s="2"/>
    </row>
    <row r="981" customFormat="false" ht="15" hidden="false" customHeight="false" outlineLevel="0" collapsed="false">
      <c r="A981" s="6" t="n">
        <f aca="false">ROW()-902</f>
        <v>79</v>
      </c>
      <c r="B981" s="6" t="n">
        <f aca="false">MOD(INT($A981/64),2)</f>
        <v>1</v>
      </c>
      <c r="C981" s="6" t="n">
        <f aca="false">MOD(INT($A981/32),2)</f>
        <v>0</v>
      </c>
      <c r="D981" s="6" t="n">
        <f aca="false">MOD(INT($A981/16),2)</f>
        <v>0</v>
      </c>
      <c r="E981" s="6" t="n">
        <f aca="false">MOD(INT($A981/8),2)</f>
        <v>1</v>
      </c>
      <c r="F981" s="6" t="n">
        <f aca="false">MOD(INT($A981/4),2)</f>
        <v>1</v>
      </c>
      <c r="G981" s="6" t="n">
        <f aca="false">MOD(INT($A981/2),2)</f>
        <v>1</v>
      </c>
      <c r="H981" s="6" t="n">
        <f aca="false">MOD(INT($A981/1),2)</f>
        <v>1</v>
      </c>
      <c r="I981" s="7" t="n">
        <f aca="false">IF(B981=1,MIN($B$6,$B$900),0)</f>
        <v>30000000</v>
      </c>
      <c r="J981" s="7" t="n">
        <f aca="false">IF(C981=1,MIN($F$226,MAX(0,$B$900-I981)),0)</f>
        <v>0</v>
      </c>
      <c r="K981" s="7" t="n">
        <f aca="false">IF(D981=1,MIN($F$225,MAX(0,$B$900-SUM(I981:J981))),0)</f>
        <v>0</v>
      </c>
      <c r="L981" s="7" t="n">
        <f aca="false">IF(E981=1,MIN($F$224,MAX(0,$B$900-SUM(I981:K981))),0)</f>
        <v>60000000</v>
      </c>
      <c r="M981" s="7" t="n">
        <f aca="false">IF(F981=1,MIN($F$223,MAX(0,$B$900-SUM(I981:L981))),0)</f>
        <v>30000000</v>
      </c>
      <c r="N981" s="7" t="n">
        <f aca="false">IF(G981=1,MIN($F$222,MAX(0,$B$900-SUM(I981:M981))),0)</f>
        <v>15000000</v>
      </c>
      <c r="O981" s="7" t="n">
        <f aca="false">IF(H981=1,MIN($F$221,MAX(0,$B$900-SUM(I981:N981))),0)</f>
        <v>5000000</v>
      </c>
      <c r="P981" s="7" t="n">
        <f aca="false">MAX(0,$B$900-SUM(I981:O981))</f>
        <v>560000000</v>
      </c>
      <c r="Q981" s="7" t="n">
        <f aca="false">($B$203+$B$204)+$B$22+(1-B981)*$B$198+(1-C981)*$E$226+(1-D981)*$E$225+(1-E981)*$E$224+(1-F981)*$E$223+(1-G981)*$E$222+(1-H981)*$E$221</f>
        <v>17149806.6634169</v>
      </c>
      <c r="R981" s="7" t="n">
        <f aca="false">P981&gt;$B$12*Q981</f>
        <v>1</v>
      </c>
      <c r="S981" s="7" t="n">
        <f aca="false">IF(R981,(P981+$B$12*$B$13)/(Q981+$B$13),IF(Q981&gt;0,P981/Q981,0))</f>
        <v>28.6262358523474</v>
      </c>
      <c r="T981" s="7" t="n">
        <f aca="false">IF(R981,$B$13*(S981-$B$12),0)</f>
        <v>69065589.6308686</v>
      </c>
      <c r="U981" s="7" t="n">
        <f aca="false">($B$203+$B$204)*S981</f>
        <v>8054220.32699066</v>
      </c>
      <c r="V981" s="7" t="n">
        <f aca="false">$B$22*S981</f>
        <v>257636122.671127</v>
      </c>
      <c r="W981" s="7" t="n">
        <f aca="false">IF(B981=1,I981,S981*$B$198)</f>
        <v>30000000</v>
      </c>
      <c r="X981" s="7" t="n">
        <f aca="false">IF(C981=1,J981,S981*$E$226)</f>
        <v>175606845.846442</v>
      </c>
      <c r="Y981" s="7" t="n">
        <f aca="false">IF(D981=1,K981,S981*$E$225)</f>
        <v>49637221.524572</v>
      </c>
      <c r="Z981" s="7" t="n">
        <f aca="false">IF(E981=1,L981,S981*$E$224)</f>
        <v>60000000</v>
      </c>
      <c r="AA981" s="7" t="n">
        <f aca="false">IF(F981=1,M981,S981*$E$223)</f>
        <v>30000000</v>
      </c>
      <c r="AB981" s="7" t="n">
        <f aca="false">IF(G981=1,N981,S981*$E$222)</f>
        <v>15000000</v>
      </c>
      <c r="AC981" s="7" t="n">
        <f aca="false">IF(H981=1,O981,S981*$E$221)</f>
        <v>5000000</v>
      </c>
      <c r="AD981" s="7" t="n">
        <f aca="false">INDEX($W$902:$W$1029,MATCH($A981+(1-B981)*64,$A$902:$A$1029,0))</f>
        <v>30000000</v>
      </c>
      <c r="AE981" s="7" t="n">
        <f aca="false">INDEX($W$902:$W$1029,MATCH($A981-B981*64,$A$902:$A$1029,0))</f>
        <v>23298242.4138252</v>
      </c>
      <c r="AF981" s="7" t="n">
        <f aca="false">INDEX($X$902:$X$1029,MATCH($A981+(1-C981)*32,$A$902:$A$1029,0))</f>
        <v>300000000</v>
      </c>
      <c r="AG981" s="7" t="n">
        <f aca="false">INDEX($X$902:$X$1029,MATCH($A981-C981*32,$A$902:$A$1029,0))</f>
        <v>175606845.846442</v>
      </c>
      <c r="AH981" s="7" t="n">
        <f aca="false">INDEX($Y$902:$Y$1029,MATCH($A981+(1-D981)*16,$A$902:$A$1029,0))</f>
        <v>100000000</v>
      </c>
      <c r="AI981" s="7" t="n">
        <f aca="false">INDEX($Y$902:$Y$1029,MATCH($A981-D981*16,$A$902:$A$1029,0))</f>
        <v>49637221.524572</v>
      </c>
      <c r="AJ981" s="7" t="n">
        <f aca="false">INDEX($Z$902:$Z$1029,MATCH($A981+(1-E981)*8,$A$902:$A$1029,0))</f>
        <v>60000000</v>
      </c>
      <c r="AK981" s="7" t="n">
        <f aca="false">INDEX($Z$902:$Z$1029,MATCH($A981-E981*8,$A$902:$A$1029,0))</f>
        <v>67755696.1294683</v>
      </c>
      <c r="AL981" s="7" t="n">
        <f aca="false">INDEX($AA$902:$AA$1029,MATCH($A981+(1-F981)*4,$A$902:$A$1029,0))</f>
        <v>30000000</v>
      </c>
      <c r="AM981" s="7" t="n">
        <f aca="false">INDEX($AA$902:$AA$1029,MATCH($A981-F981*4,$A$902:$A$1029,0))</f>
        <v>78477491.062692</v>
      </c>
      <c r="AN981" s="7" t="n">
        <f aca="false">INDEX($AB$902:$AB$1029,MATCH($A981+(1-G981)*2,$A$902:$A$1029,0))</f>
        <v>15000000</v>
      </c>
      <c r="AO981" s="7" t="n">
        <f aca="false">INDEX($AB$902:$AB$1029,MATCH($A981-G981*2,$A$902:$A$1029,0))</f>
        <v>117140878.199478</v>
      </c>
      <c r="AP981" s="7" t="n">
        <f aca="false">INDEX($AC$902:$AC$1029,MATCH($A981+(1-H981)*1,$A$902:$A$1029,0))</f>
        <v>5000000</v>
      </c>
      <c r="AQ981" s="7" t="n">
        <f aca="false">INDEX($AC$902:$AC$1029,MATCH($A981-H981*1,$A$902:$A$1029,0))</f>
        <v>115112464.724162</v>
      </c>
      <c r="AR981" s="14" t="b">
        <f aca="false">AND(IF(B981=1,AD981&gt;=AE981,AE981&gt;AD981),IF(C981=1,AF981&gt;=AG981,AG981&gt;AF981),IF(D981=1,AH981&gt;=AI981,AI981&gt;AH981),IF(E981=1,AJ981&gt;=AK981,AK981&gt;AJ981),IF(F981=1,AL981&gt;=AM981,AM981&gt;AL981),IF(G981=1,AN981&gt;=AO981,AO981&gt;AN981),IF(H981=1,AP981&gt;=AQ981,AQ981&gt;AP981))</f>
        <v>0</v>
      </c>
      <c r="AS981" s="2"/>
      <c r="AT981" s="2"/>
      <c r="AU981" s="2"/>
      <c r="AV981" s="2"/>
      <c r="AW981" s="2"/>
      <c r="AX981" s="2"/>
    </row>
    <row r="982" customFormat="false" ht="15" hidden="false" customHeight="false" outlineLevel="0" collapsed="false">
      <c r="A982" s="6" t="n">
        <f aca="false">ROW()-902</f>
        <v>80</v>
      </c>
      <c r="B982" s="6" t="n">
        <f aca="false">MOD(INT($A982/64),2)</f>
        <v>1</v>
      </c>
      <c r="C982" s="6" t="n">
        <f aca="false">MOD(INT($A982/32),2)</f>
        <v>0</v>
      </c>
      <c r="D982" s="6" t="n">
        <f aca="false">MOD(INT($A982/16),2)</f>
        <v>1</v>
      </c>
      <c r="E982" s="6" t="n">
        <f aca="false">MOD(INT($A982/8),2)</f>
        <v>0</v>
      </c>
      <c r="F982" s="6" t="n">
        <f aca="false">MOD(INT($A982/4),2)</f>
        <v>0</v>
      </c>
      <c r="G982" s="6" t="n">
        <f aca="false">MOD(INT($A982/2),2)</f>
        <v>0</v>
      </c>
      <c r="H982" s="6" t="n">
        <f aca="false">MOD(INT($A982/1),2)</f>
        <v>0</v>
      </c>
      <c r="I982" s="7" t="n">
        <f aca="false">IF(B982=1,MIN($B$6,$B$900),0)</f>
        <v>30000000</v>
      </c>
      <c r="J982" s="7" t="n">
        <f aca="false">IF(C982=1,MIN($F$226,MAX(0,$B$900-I982)),0)</f>
        <v>0</v>
      </c>
      <c r="K982" s="7" t="n">
        <f aca="false">IF(D982=1,MIN($F$225,MAX(0,$B$900-SUM(I982:J982))),0)</f>
        <v>100000000</v>
      </c>
      <c r="L982" s="7" t="n">
        <f aca="false">IF(E982=1,MIN($F$224,MAX(0,$B$900-SUM(I982:K982))),0)</f>
        <v>0</v>
      </c>
      <c r="M982" s="7" t="n">
        <f aca="false">IF(F982=1,MIN($F$223,MAX(0,$B$900-SUM(I982:L982))),0)</f>
        <v>0</v>
      </c>
      <c r="N982" s="7" t="n">
        <f aca="false">IF(G982=1,MIN($F$222,MAX(0,$B$900-SUM(I982:M982))),0)</f>
        <v>0</v>
      </c>
      <c r="O982" s="7" t="n">
        <f aca="false">IF(H982=1,MIN($F$221,MAX(0,$B$900-SUM(I982:N982))),0)</f>
        <v>0</v>
      </c>
      <c r="P982" s="7" t="n">
        <f aca="false">MAX(0,$B$900-SUM(I982:O982))</f>
        <v>570000000</v>
      </c>
      <c r="Q982" s="7" t="n">
        <f aca="false">($B$203+$B$204)+$B$22+(1-B982)*$B$198+(1-C982)*$E$226+(1-D982)*$E$225+(1-E982)*$E$224+(1-F982)*$E$223+(1-G982)*$E$222+(1-H982)*$E$221</f>
        <v>30815830.1189422</v>
      </c>
      <c r="R982" s="7" t="n">
        <f aca="false">P982&gt;$B$12*Q982</f>
        <v>1</v>
      </c>
      <c r="S982" s="7" t="n">
        <f aca="false">IF(R982,(P982+$B$12*$B$13)/(Q982+$B$13),IF(Q982&gt;0,P982/Q982,0))</f>
        <v>17.1840232693016</v>
      </c>
      <c r="T982" s="7" t="n">
        <f aca="false">IF(R982,$B$13*(S982-$B$12),0)</f>
        <v>40460058.1732539</v>
      </c>
      <c r="U982" s="7" t="n">
        <f aca="false">($B$203+$B$204)*S982</f>
        <v>4834862.33499119</v>
      </c>
      <c r="V982" s="7" t="n">
        <f aca="false">$B$22*S982</f>
        <v>154656209.423714</v>
      </c>
      <c r="W982" s="7" t="n">
        <f aca="false">IF(B982=1,I982,S982*$B$198)</f>
        <v>30000000</v>
      </c>
      <c r="X982" s="7" t="n">
        <f aca="false">IF(C982=1,J982,S982*$E$226)</f>
        <v>105414911.720797</v>
      </c>
      <c r="Y982" s="7" t="n">
        <f aca="false">IF(D982=1,K982,S982*$E$225)</f>
        <v>100000000</v>
      </c>
      <c r="Z982" s="7" t="n">
        <f aca="false">IF(E982=1,L982,S982*$E$224)</f>
        <v>41241655.8463238</v>
      </c>
      <c r="AA982" s="7" t="n">
        <f aca="false">IF(F982=1,M982,S982*$E$223)</f>
        <v>51552069.8079047</v>
      </c>
      <c r="AB982" s="7" t="n">
        <f aca="false">IF(G982=1,N982,S982*$E$222)</f>
        <v>85920116.3465079</v>
      </c>
      <c r="AC982" s="7" t="n">
        <f aca="false">IF(H982=1,O982,S982*$E$221)</f>
        <v>85920116.3465079</v>
      </c>
      <c r="AD982" s="7" t="n">
        <f aca="false">INDEX($W$902:$W$1029,MATCH($A982+(1-B982)*64,$A$902:$A$1029,0))</f>
        <v>30000000</v>
      </c>
      <c r="AE982" s="7" t="n">
        <f aca="false">INDEX($W$902:$W$1029,MATCH($A982-B982*64,$A$902:$A$1029,0))</f>
        <v>14202397.0183625</v>
      </c>
      <c r="AF982" s="7" t="n">
        <f aca="false">INDEX($X$902:$X$1029,MATCH($A982+(1-C982)*32,$A$902:$A$1029,0))</f>
        <v>300000000</v>
      </c>
      <c r="AG982" s="7" t="n">
        <f aca="false">INDEX($X$902:$X$1029,MATCH($A982-C982*32,$A$902:$A$1029,0))</f>
        <v>105414911.720797</v>
      </c>
      <c r="AH982" s="7" t="n">
        <f aca="false">INDEX($Y$902:$Y$1029,MATCH($A982+(1-D982)*16,$A$902:$A$1029,0))</f>
        <v>100000000</v>
      </c>
      <c r="AI982" s="7" t="n">
        <f aca="false">INDEX($Y$902:$Y$1029,MATCH($A982-D982*16,$A$902:$A$1029,0))</f>
        <v>33269776.2745826</v>
      </c>
      <c r="AJ982" s="7" t="n">
        <f aca="false">INDEX($Z$902:$Z$1029,MATCH($A982+(1-E982)*8,$A$902:$A$1029,0))</f>
        <v>60000000</v>
      </c>
      <c r="AK982" s="7" t="n">
        <f aca="false">INDEX($Z$902:$Z$1029,MATCH($A982-E982*8,$A$902:$A$1029,0))</f>
        <v>41241655.8463238</v>
      </c>
      <c r="AL982" s="7" t="n">
        <f aca="false">INDEX($AA$902:$AA$1029,MATCH($A982+(1-F982)*4,$A$902:$A$1029,0))</f>
        <v>30000000</v>
      </c>
      <c r="AM982" s="7" t="n">
        <f aca="false">INDEX($AA$902:$AA$1029,MATCH($A982-F982*4,$A$902:$A$1029,0))</f>
        <v>51552069.8079047</v>
      </c>
      <c r="AN982" s="7" t="n">
        <f aca="false">INDEX($AB$902:$AB$1029,MATCH($A982+(1-G982)*2,$A$902:$A$1029,0))</f>
        <v>15000000</v>
      </c>
      <c r="AO982" s="7" t="n">
        <f aca="false">INDEX($AB$902:$AB$1029,MATCH($A982-G982*2,$A$902:$A$1029,0))</f>
        <v>85920116.3465079</v>
      </c>
      <c r="AP982" s="7" t="n">
        <f aca="false">INDEX($AC$902:$AC$1029,MATCH($A982+(1-H982)*1,$A$902:$A$1029,0))</f>
        <v>5000000</v>
      </c>
      <c r="AQ982" s="7" t="n">
        <f aca="false">INDEX($AC$902:$AC$1029,MATCH($A982-H982*1,$A$902:$A$1029,0))</f>
        <v>85920116.3465079</v>
      </c>
      <c r="AR982" s="14" t="b">
        <f aca="false">AND(IF(B982=1,AD982&gt;=AE982,AE982&gt;AD982),IF(C982=1,AF982&gt;=AG982,AG982&gt;AF982),IF(D982=1,AH982&gt;=AI982,AI982&gt;AH982),IF(E982=1,AJ982&gt;=AK982,AK982&gt;AJ982),IF(F982=1,AL982&gt;=AM982,AM982&gt;AL982),IF(G982=1,AN982&gt;=AO982,AO982&gt;AN982),IF(H982=1,AP982&gt;=AQ982,AQ982&gt;AP982))</f>
        <v>0</v>
      </c>
      <c r="AS982" s="2"/>
      <c r="AT982" s="2"/>
      <c r="AU982" s="2"/>
      <c r="AV982" s="2"/>
      <c r="AW982" s="2"/>
      <c r="AX982" s="2"/>
    </row>
    <row r="983" customFormat="false" ht="15" hidden="false" customHeight="false" outlineLevel="0" collapsed="false">
      <c r="A983" s="6" t="n">
        <f aca="false">ROW()-902</f>
        <v>81</v>
      </c>
      <c r="B983" s="6" t="n">
        <f aca="false">MOD(INT($A983/64),2)</f>
        <v>1</v>
      </c>
      <c r="C983" s="6" t="n">
        <f aca="false">MOD(INT($A983/32),2)</f>
        <v>0</v>
      </c>
      <c r="D983" s="6" t="n">
        <f aca="false">MOD(INT($A983/16),2)</f>
        <v>1</v>
      </c>
      <c r="E983" s="6" t="n">
        <f aca="false">MOD(INT($A983/8),2)</f>
        <v>0</v>
      </c>
      <c r="F983" s="6" t="n">
        <f aca="false">MOD(INT($A983/4),2)</f>
        <v>0</v>
      </c>
      <c r="G983" s="6" t="n">
        <f aca="false">MOD(INT($A983/2),2)</f>
        <v>0</v>
      </c>
      <c r="H983" s="6" t="n">
        <f aca="false">MOD(INT($A983/1),2)</f>
        <v>1</v>
      </c>
      <c r="I983" s="7" t="n">
        <f aca="false">IF(B983=1,MIN($B$6,$B$900),0)</f>
        <v>30000000</v>
      </c>
      <c r="J983" s="7" t="n">
        <f aca="false">IF(C983=1,MIN($F$226,MAX(0,$B$900-I983)),0)</f>
        <v>0</v>
      </c>
      <c r="K983" s="7" t="n">
        <f aca="false">IF(D983=1,MIN($F$225,MAX(0,$B$900-SUM(I983:J983))),0)</f>
        <v>100000000</v>
      </c>
      <c r="L983" s="7" t="n">
        <f aca="false">IF(E983=1,MIN($F$224,MAX(0,$B$900-SUM(I983:K983))),0)</f>
        <v>0</v>
      </c>
      <c r="M983" s="7" t="n">
        <f aca="false">IF(F983=1,MIN($F$223,MAX(0,$B$900-SUM(I983:L983))),0)</f>
        <v>0</v>
      </c>
      <c r="N983" s="7" t="n">
        <f aca="false">IF(G983=1,MIN($F$222,MAX(0,$B$900-SUM(I983:M983))),0)</f>
        <v>0</v>
      </c>
      <c r="O983" s="7" t="n">
        <f aca="false">IF(H983=1,MIN($F$221,MAX(0,$B$900-SUM(I983:N983))),0)</f>
        <v>5000000</v>
      </c>
      <c r="P983" s="7" t="n">
        <f aca="false">MAX(0,$B$900-SUM(I983:O983))</f>
        <v>565000000</v>
      </c>
      <c r="Q983" s="7" t="n">
        <f aca="false">($B$203+$B$204)+$B$22+(1-B983)*$B$198+(1-C983)*$E$226+(1-D983)*$E$225+(1-E983)*$E$224+(1-F983)*$E$223+(1-G983)*$E$222+(1-H983)*$E$221</f>
        <v>25815830.1189422</v>
      </c>
      <c r="R983" s="7" t="n">
        <f aca="false">P983&gt;$B$12*Q983</f>
        <v>1</v>
      </c>
      <c r="S983" s="7" t="n">
        <f aca="false">IF(R983,(P983+$B$12*$B$13)/(Q983+$B$13),IF(Q983&gt;0,P983/Q983,0))</f>
        <v>20.0417927928013</v>
      </c>
      <c r="T983" s="7" t="n">
        <f aca="false">IF(R983,$B$13*(S983-$B$12),0)</f>
        <v>47604481.9820032</v>
      </c>
      <c r="U983" s="7" t="n">
        <f aca="false">($B$203+$B$204)*S983</f>
        <v>5638918.63861234</v>
      </c>
      <c r="V983" s="7" t="n">
        <f aca="false">$B$22*S983</f>
        <v>180376135.135211</v>
      </c>
      <c r="W983" s="7" t="n">
        <f aca="false">IF(B983=1,I983,S983*$B$198)</f>
        <v>30000000</v>
      </c>
      <c r="X983" s="7" t="n">
        <f aca="false">IF(C983=1,J983,S983*$E$226)</f>
        <v>122945819.19904</v>
      </c>
      <c r="Y983" s="7" t="n">
        <f aca="false">IF(D983=1,K983,S983*$E$225)</f>
        <v>100000000</v>
      </c>
      <c r="Z983" s="7" t="n">
        <f aca="false">IF(E983=1,L983,S983*$E$224)</f>
        <v>48100302.7027231</v>
      </c>
      <c r="AA983" s="7" t="n">
        <f aca="false">IF(F983=1,M983,S983*$E$223)</f>
        <v>60125378.3784038</v>
      </c>
      <c r="AB983" s="7" t="n">
        <f aca="false">IF(G983=1,N983,S983*$E$222)</f>
        <v>100208963.964006</v>
      </c>
      <c r="AC983" s="7" t="n">
        <f aca="false">IF(H983=1,O983,S983*$E$221)</f>
        <v>5000000</v>
      </c>
      <c r="AD983" s="7" t="n">
        <f aca="false">INDEX($W$902:$W$1029,MATCH($A983+(1-B983)*64,$A$902:$A$1029,0))</f>
        <v>30000000</v>
      </c>
      <c r="AE983" s="7" t="n">
        <f aca="false">INDEX($W$902:$W$1029,MATCH($A983-B983*64,$A$902:$A$1029,0))</f>
        <v>16502885.4943041</v>
      </c>
      <c r="AF983" s="7" t="n">
        <f aca="false">INDEX($X$902:$X$1029,MATCH($A983+(1-C983)*32,$A$902:$A$1029,0))</f>
        <v>300000000</v>
      </c>
      <c r="AG983" s="7" t="n">
        <f aca="false">INDEX($X$902:$X$1029,MATCH($A983-C983*32,$A$902:$A$1029,0))</f>
        <v>122945819.19904</v>
      </c>
      <c r="AH983" s="7" t="n">
        <f aca="false">INDEX($Y$902:$Y$1029,MATCH($A983+(1-D983)*16,$A$902:$A$1029,0))</f>
        <v>100000000</v>
      </c>
      <c r="AI983" s="7" t="n">
        <f aca="false">INDEX($Y$902:$Y$1029,MATCH($A983-D983*16,$A$902:$A$1029,0))</f>
        <v>38517031.2874576</v>
      </c>
      <c r="AJ983" s="7" t="n">
        <f aca="false">INDEX($Z$902:$Z$1029,MATCH($A983+(1-E983)*8,$A$902:$A$1029,0))</f>
        <v>60000000</v>
      </c>
      <c r="AK983" s="7" t="n">
        <f aca="false">INDEX($Z$902:$Z$1029,MATCH($A983-E983*8,$A$902:$A$1029,0))</f>
        <v>48100302.7027231</v>
      </c>
      <c r="AL983" s="7" t="n">
        <f aca="false">INDEX($AA$902:$AA$1029,MATCH($A983+(1-F983)*4,$A$902:$A$1029,0))</f>
        <v>30000000</v>
      </c>
      <c r="AM983" s="7" t="n">
        <f aca="false">INDEX($AA$902:$AA$1029,MATCH($A983-F983*4,$A$902:$A$1029,0))</f>
        <v>60125378.3784038</v>
      </c>
      <c r="AN983" s="7" t="n">
        <f aca="false">INDEX($AB$902:$AB$1029,MATCH($A983+(1-G983)*2,$A$902:$A$1029,0))</f>
        <v>15000000</v>
      </c>
      <c r="AO983" s="7" t="n">
        <f aca="false">INDEX($AB$902:$AB$1029,MATCH($A983-G983*2,$A$902:$A$1029,0))</f>
        <v>100208963.964006</v>
      </c>
      <c r="AP983" s="7" t="n">
        <f aca="false">INDEX($AC$902:$AC$1029,MATCH($A983+(1-H983)*1,$A$902:$A$1029,0))</f>
        <v>5000000</v>
      </c>
      <c r="AQ983" s="7" t="n">
        <f aca="false">INDEX($AC$902:$AC$1029,MATCH($A983-H983*1,$A$902:$A$1029,0))</f>
        <v>85920116.3465079</v>
      </c>
      <c r="AR983" s="14" t="b">
        <f aca="false">AND(IF(B983=1,AD983&gt;=AE983,AE983&gt;AD983),IF(C983=1,AF983&gt;=AG983,AG983&gt;AF983),IF(D983=1,AH983&gt;=AI983,AI983&gt;AH983),IF(E983=1,AJ983&gt;=AK983,AK983&gt;AJ983),IF(F983=1,AL983&gt;=AM983,AM983&gt;AL983),IF(G983=1,AN983&gt;=AO983,AO983&gt;AN983),IF(H983=1,AP983&gt;=AQ983,AQ983&gt;AP983))</f>
        <v>0</v>
      </c>
      <c r="AS983" s="2"/>
      <c r="AT983" s="2"/>
      <c r="AU983" s="2"/>
      <c r="AV983" s="2"/>
      <c r="AW983" s="2"/>
      <c r="AX983" s="2"/>
    </row>
    <row r="984" customFormat="false" ht="15" hidden="false" customHeight="false" outlineLevel="0" collapsed="false">
      <c r="A984" s="6" t="n">
        <f aca="false">ROW()-902</f>
        <v>82</v>
      </c>
      <c r="B984" s="6" t="n">
        <f aca="false">MOD(INT($A984/64),2)</f>
        <v>1</v>
      </c>
      <c r="C984" s="6" t="n">
        <f aca="false">MOD(INT($A984/32),2)</f>
        <v>0</v>
      </c>
      <c r="D984" s="6" t="n">
        <f aca="false">MOD(INT($A984/16),2)</f>
        <v>1</v>
      </c>
      <c r="E984" s="6" t="n">
        <f aca="false">MOD(INT($A984/8),2)</f>
        <v>0</v>
      </c>
      <c r="F984" s="6" t="n">
        <f aca="false">MOD(INT($A984/4),2)</f>
        <v>0</v>
      </c>
      <c r="G984" s="6" t="n">
        <f aca="false">MOD(INT($A984/2),2)</f>
        <v>1</v>
      </c>
      <c r="H984" s="6" t="n">
        <f aca="false">MOD(INT($A984/1),2)</f>
        <v>0</v>
      </c>
      <c r="I984" s="7" t="n">
        <f aca="false">IF(B984=1,MIN($B$6,$B$900),0)</f>
        <v>30000000</v>
      </c>
      <c r="J984" s="7" t="n">
        <f aca="false">IF(C984=1,MIN($F$226,MAX(0,$B$900-I984)),0)</f>
        <v>0</v>
      </c>
      <c r="K984" s="7" t="n">
        <f aca="false">IF(D984=1,MIN($F$225,MAX(0,$B$900-SUM(I984:J984))),0)</f>
        <v>100000000</v>
      </c>
      <c r="L984" s="7" t="n">
        <f aca="false">IF(E984=1,MIN($F$224,MAX(0,$B$900-SUM(I984:K984))),0)</f>
        <v>0</v>
      </c>
      <c r="M984" s="7" t="n">
        <f aca="false">IF(F984=1,MIN($F$223,MAX(0,$B$900-SUM(I984:L984))),0)</f>
        <v>0</v>
      </c>
      <c r="N984" s="7" t="n">
        <f aca="false">IF(G984=1,MIN($F$222,MAX(0,$B$900-SUM(I984:M984))),0)</f>
        <v>15000000</v>
      </c>
      <c r="O984" s="7" t="n">
        <f aca="false">IF(H984=1,MIN($F$221,MAX(0,$B$900-SUM(I984:N984))),0)</f>
        <v>0</v>
      </c>
      <c r="P984" s="7" t="n">
        <f aca="false">MAX(0,$B$900-SUM(I984:O984))</f>
        <v>555000000</v>
      </c>
      <c r="Q984" s="7" t="n">
        <f aca="false">($B$203+$B$204)+$B$22+(1-B984)*$B$198+(1-C984)*$E$226+(1-D984)*$E$225+(1-E984)*$E$224+(1-F984)*$E$223+(1-G984)*$E$222+(1-H984)*$E$221</f>
        <v>25815830.1189422</v>
      </c>
      <c r="R984" s="7" t="n">
        <f aca="false">P984&gt;$B$12*Q984</f>
        <v>1</v>
      </c>
      <c r="S984" s="7" t="n">
        <f aca="false">IF(R984,(P984+$B$12*$B$13)/(Q984+$B$13),IF(Q984&gt;0,P984/Q984,0))</f>
        <v>19.6886334484347</v>
      </c>
      <c r="T984" s="7" t="n">
        <f aca="false">IF(R984,$B$13*(S984-$B$12),0)</f>
        <v>46721583.6210868</v>
      </c>
      <c r="U984" s="7" t="n">
        <f aca="false">($B$203+$B$204)*S984</f>
        <v>5539554.43352666</v>
      </c>
      <c r="V984" s="7" t="n">
        <f aca="false">$B$22*S984</f>
        <v>177197701.035913</v>
      </c>
      <c r="W984" s="7" t="n">
        <f aca="false">IF(B984=1,I984,S984*$B$198)</f>
        <v>30000000</v>
      </c>
      <c r="X984" s="7" t="n">
        <f aca="false">IF(C984=1,J984,S984*$E$226)</f>
        <v>120779373.045753</v>
      </c>
      <c r="Y984" s="7" t="n">
        <f aca="false">IF(D984=1,K984,S984*$E$225)</f>
        <v>100000000</v>
      </c>
      <c r="Z984" s="7" t="n">
        <f aca="false">IF(E984=1,L984,S984*$E$224)</f>
        <v>47252720.2762434</v>
      </c>
      <c r="AA984" s="7" t="n">
        <f aca="false">IF(F984=1,M984,S984*$E$223)</f>
        <v>59065900.3453042</v>
      </c>
      <c r="AB984" s="7" t="n">
        <f aca="false">IF(G984=1,N984,S984*$E$222)</f>
        <v>15000000</v>
      </c>
      <c r="AC984" s="7" t="n">
        <f aca="false">IF(H984=1,O984,S984*$E$221)</f>
        <v>98443167.2421736</v>
      </c>
      <c r="AD984" s="7" t="n">
        <f aca="false">INDEX($W$902:$W$1029,MATCH($A984+(1-B984)*64,$A$902:$A$1029,0))</f>
        <v>30000000</v>
      </c>
      <c r="AE984" s="7" t="n">
        <f aca="false">INDEX($W$902:$W$1029,MATCH($A984-B984*64,$A$902:$A$1029,0))</f>
        <v>16226686.5738974</v>
      </c>
      <c r="AF984" s="7" t="n">
        <f aca="false">INDEX($X$902:$X$1029,MATCH($A984+(1-C984)*32,$A$902:$A$1029,0))</f>
        <v>300000000</v>
      </c>
      <c r="AG984" s="7" t="n">
        <f aca="false">INDEX($X$902:$X$1029,MATCH($A984-C984*32,$A$902:$A$1029,0))</f>
        <v>120779373.045753</v>
      </c>
      <c r="AH984" s="7" t="n">
        <f aca="false">INDEX($Y$902:$Y$1029,MATCH($A984+(1-D984)*16,$A$902:$A$1029,0))</f>
        <v>100000000</v>
      </c>
      <c r="AI984" s="7" t="n">
        <f aca="false">INDEX($Y$902:$Y$1029,MATCH($A984-D984*16,$A$902:$A$1029,0))</f>
        <v>37939997.1108665</v>
      </c>
      <c r="AJ984" s="7" t="n">
        <f aca="false">INDEX($Z$902:$Z$1029,MATCH($A984+(1-E984)*8,$A$902:$A$1029,0))</f>
        <v>60000000</v>
      </c>
      <c r="AK984" s="7" t="n">
        <f aca="false">INDEX($Z$902:$Z$1029,MATCH($A984-E984*8,$A$902:$A$1029,0))</f>
        <v>47252720.2762434</v>
      </c>
      <c r="AL984" s="7" t="n">
        <f aca="false">INDEX($AA$902:$AA$1029,MATCH($A984+(1-F984)*4,$A$902:$A$1029,0))</f>
        <v>30000000</v>
      </c>
      <c r="AM984" s="7" t="n">
        <f aca="false">INDEX($AA$902:$AA$1029,MATCH($A984-F984*4,$A$902:$A$1029,0))</f>
        <v>59065900.3453042</v>
      </c>
      <c r="AN984" s="7" t="n">
        <f aca="false">INDEX($AB$902:$AB$1029,MATCH($A984+(1-G984)*2,$A$902:$A$1029,0))</f>
        <v>15000000</v>
      </c>
      <c r="AO984" s="7" t="n">
        <f aca="false">INDEX($AB$902:$AB$1029,MATCH($A984-G984*2,$A$902:$A$1029,0))</f>
        <v>85920116.3465079</v>
      </c>
      <c r="AP984" s="7" t="n">
        <f aca="false">INDEX($AC$902:$AC$1029,MATCH($A984+(1-H984)*1,$A$902:$A$1029,0))</f>
        <v>5000000</v>
      </c>
      <c r="AQ984" s="7" t="n">
        <f aca="false">INDEX($AC$902:$AC$1029,MATCH($A984-H984*1,$A$902:$A$1029,0))</f>
        <v>98443167.2421736</v>
      </c>
      <c r="AR984" s="14" t="b">
        <f aca="false">AND(IF(B984=1,AD984&gt;=AE984,AE984&gt;AD984),IF(C984=1,AF984&gt;=AG984,AG984&gt;AF984),IF(D984=1,AH984&gt;=AI984,AI984&gt;AH984),IF(E984=1,AJ984&gt;=AK984,AK984&gt;AJ984),IF(F984=1,AL984&gt;=AM984,AM984&gt;AL984),IF(G984=1,AN984&gt;=AO984,AO984&gt;AN984),IF(H984=1,AP984&gt;=AQ984,AQ984&gt;AP984))</f>
        <v>0</v>
      </c>
      <c r="AS984" s="2"/>
      <c r="AT984" s="2"/>
      <c r="AU984" s="2"/>
      <c r="AV984" s="2"/>
      <c r="AW984" s="2"/>
      <c r="AX984" s="2"/>
    </row>
    <row r="985" customFormat="false" ht="15" hidden="false" customHeight="false" outlineLevel="0" collapsed="false">
      <c r="A985" s="6" t="n">
        <f aca="false">ROW()-902</f>
        <v>83</v>
      </c>
      <c r="B985" s="6" t="n">
        <f aca="false">MOD(INT($A985/64),2)</f>
        <v>1</v>
      </c>
      <c r="C985" s="6" t="n">
        <f aca="false">MOD(INT($A985/32),2)</f>
        <v>0</v>
      </c>
      <c r="D985" s="6" t="n">
        <f aca="false">MOD(INT($A985/16),2)</f>
        <v>1</v>
      </c>
      <c r="E985" s="6" t="n">
        <f aca="false">MOD(INT($A985/8),2)</f>
        <v>0</v>
      </c>
      <c r="F985" s="6" t="n">
        <f aca="false">MOD(INT($A985/4),2)</f>
        <v>0</v>
      </c>
      <c r="G985" s="6" t="n">
        <f aca="false">MOD(INT($A985/2),2)</f>
        <v>1</v>
      </c>
      <c r="H985" s="6" t="n">
        <f aca="false">MOD(INT($A985/1),2)</f>
        <v>1</v>
      </c>
      <c r="I985" s="7" t="n">
        <f aca="false">IF(B985=1,MIN($B$6,$B$900),0)</f>
        <v>30000000</v>
      </c>
      <c r="J985" s="7" t="n">
        <f aca="false">IF(C985=1,MIN($F$226,MAX(0,$B$900-I985)),0)</f>
        <v>0</v>
      </c>
      <c r="K985" s="7" t="n">
        <f aca="false">IF(D985=1,MIN($F$225,MAX(0,$B$900-SUM(I985:J985))),0)</f>
        <v>100000000</v>
      </c>
      <c r="L985" s="7" t="n">
        <f aca="false">IF(E985=1,MIN($F$224,MAX(0,$B$900-SUM(I985:K985))),0)</f>
        <v>0</v>
      </c>
      <c r="M985" s="7" t="n">
        <f aca="false">IF(F985=1,MIN($F$223,MAX(0,$B$900-SUM(I985:L985))),0)</f>
        <v>0</v>
      </c>
      <c r="N985" s="7" t="n">
        <f aca="false">IF(G985=1,MIN($F$222,MAX(0,$B$900-SUM(I985:M985))),0)</f>
        <v>15000000</v>
      </c>
      <c r="O985" s="7" t="n">
        <f aca="false">IF(H985=1,MIN($F$221,MAX(0,$B$900-SUM(I985:N985))),0)</f>
        <v>5000000</v>
      </c>
      <c r="P985" s="7" t="n">
        <f aca="false">MAX(0,$B$900-SUM(I985:O985))</f>
        <v>550000000</v>
      </c>
      <c r="Q985" s="7" t="n">
        <f aca="false">($B$203+$B$204)+$B$22+(1-B985)*$B$198+(1-C985)*$E$226+(1-D985)*$E$225+(1-E985)*$E$224+(1-F985)*$E$223+(1-G985)*$E$222+(1-H985)*$E$221</f>
        <v>20815830.1189422</v>
      </c>
      <c r="R985" s="7" t="n">
        <f aca="false">P985&gt;$B$12*Q985</f>
        <v>1</v>
      </c>
      <c r="S985" s="7" t="n">
        <f aca="false">IF(R985,(P985+$B$12*$B$13)/(Q985+$B$13),IF(Q985&gt;0,P985/Q985,0))</f>
        <v>23.6963469531861</v>
      </c>
      <c r="T985" s="7" t="n">
        <f aca="false">IF(R985,$B$13*(S985-$B$12),0)</f>
        <v>56740867.3829653</v>
      </c>
      <c r="U985" s="7" t="n">
        <f aca="false">($B$203+$B$204)*S985</f>
        <v>6667156.67020273</v>
      </c>
      <c r="V985" s="7" t="n">
        <f aca="false">$B$22*S985</f>
        <v>213267122.578675</v>
      </c>
      <c r="W985" s="7" t="n">
        <f aca="false">IF(B985=1,I985,S985*$B$198)</f>
        <v>30000000</v>
      </c>
      <c r="X985" s="7" t="n">
        <f aca="false">IF(C985=1,J985,S985*$E$226)</f>
        <v>145364579.820952</v>
      </c>
      <c r="Y985" s="7" t="n">
        <f aca="false">IF(D985=1,K985,S985*$E$225)</f>
        <v>100000000</v>
      </c>
      <c r="Z985" s="7" t="n">
        <f aca="false">IF(E985=1,L985,S985*$E$224)</f>
        <v>56871232.6876467</v>
      </c>
      <c r="AA985" s="7" t="n">
        <f aca="false">IF(F985=1,M985,S985*$E$223)</f>
        <v>71089040.8595584</v>
      </c>
      <c r="AB985" s="7" t="n">
        <f aca="false">IF(G985=1,N985,S985*$E$222)</f>
        <v>15000000</v>
      </c>
      <c r="AC985" s="7" t="n">
        <f aca="false">IF(H985=1,O985,S985*$E$221)</f>
        <v>5000000</v>
      </c>
      <c r="AD985" s="7" t="n">
        <f aca="false">INDEX($W$902:$W$1029,MATCH($A985+(1-B985)*64,$A$902:$A$1029,0))</f>
        <v>30000000</v>
      </c>
      <c r="AE985" s="7" t="n">
        <f aca="false">INDEX($W$902:$W$1029,MATCH($A985-B985*64,$A$902:$A$1029,0))</f>
        <v>19423683.2692732</v>
      </c>
      <c r="AF985" s="7" t="n">
        <f aca="false">INDEX($X$902:$X$1029,MATCH($A985+(1-C985)*32,$A$902:$A$1029,0))</f>
        <v>300000000</v>
      </c>
      <c r="AG985" s="7" t="n">
        <f aca="false">INDEX($X$902:$X$1029,MATCH($A985-C985*32,$A$902:$A$1029,0))</f>
        <v>145364579.820952</v>
      </c>
      <c r="AH985" s="7" t="n">
        <f aca="false">INDEX($Y$902:$Y$1029,MATCH($A985+(1-D985)*16,$A$902:$A$1029,0))</f>
        <v>100000000</v>
      </c>
      <c r="AI985" s="7" t="n">
        <f aca="false">INDEX($Y$902:$Y$1029,MATCH($A985-D985*16,$A$902:$A$1029,0))</f>
        <v>45166803.4996095</v>
      </c>
      <c r="AJ985" s="7" t="n">
        <f aca="false">INDEX($Z$902:$Z$1029,MATCH($A985+(1-E985)*8,$A$902:$A$1029,0))</f>
        <v>60000000</v>
      </c>
      <c r="AK985" s="7" t="n">
        <f aca="false">INDEX($Z$902:$Z$1029,MATCH($A985-E985*8,$A$902:$A$1029,0))</f>
        <v>56871232.6876467</v>
      </c>
      <c r="AL985" s="7" t="n">
        <f aca="false">INDEX($AA$902:$AA$1029,MATCH($A985+(1-F985)*4,$A$902:$A$1029,0))</f>
        <v>30000000</v>
      </c>
      <c r="AM985" s="7" t="n">
        <f aca="false">INDEX($AA$902:$AA$1029,MATCH($A985-F985*4,$A$902:$A$1029,0))</f>
        <v>71089040.8595584</v>
      </c>
      <c r="AN985" s="7" t="n">
        <f aca="false">INDEX($AB$902:$AB$1029,MATCH($A985+(1-G985)*2,$A$902:$A$1029,0))</f>
        <v>15000000</v>
      </c>
      <c r="AO985" s="7" t="n">
        <f aca="false">INDEX($AB$902:$AB$1029,MATCH($A985-G985*2,$A$902:$A$1029,0))</f>
        <v>100208963.964006</v>
      </c>
      <c r="AP985" s="7" t="n">
        <f aca="false">INDEX($AC$902:$AC$1029,MATCH($A985+(1-H985)*1,$A$902:$A$1029,0))</f>
        <v>5000000</v>
      </c>
      <c r="AQ985" s="7" t="n">
        <f aca="false">INDEX($AC$902:$AC$1029,MATCH($A985-H985*1,$A$902:$A$1029,0))</f>
        <v>98443167.2421736</v>
      </c>
      <c r="AR985" s="14" t="b">
        <f aca="false">AND(IF(B985=1,AD985&gt;=AE985,AE985&gt;AD985),IF(C985=1,AF985&gt;=AG985,AG985&gt;AF985),IF(D985=1,AH985&gt;=AI985,AI985&gt;AH985),IF(E985=1,AJ985&gt;=AK985,AK985&gt;AJ985),IF(F985=1,AL985&gt;=AM985,AM985&gt;AL985),IF(G985=1,AN985&gt;=AO985,AO985&gt;AN985),IF(H985=1,AP985&gt;=AQ985,AQ985&gt;AP985))</f>
        <v>0</v>
      </c>
      <c r="AS985" s="2"/>
      <c r="AT985" s="2"/>
      <c r="AU985" s="2"/>
      <c r="AV985" s="2"/>
      <c r="AW985" s="2"/>
      <c r="AX985" s="2"/>
    </row>
    <row r="986" customFormat="false" ht="15" hidden="false" customHeight="false" outlineLevel="0" collapsed="false">
      <c r="A986" s="6" t="n">
        <f aca="false">ROW()-902</f>
        <v>84</v>
      </c>
      <c r="B986" s="6" t="n">
        <f aca="false">MOD(INT($A986/64),2)</f>
        <v>1</v>
      </c>
      <c r="C986" s="6" t="n">
        <f aca="false">MOD(INT($A986/32),2)</f>
        <v>0</v>
      </c>
      <c r="D986" s="6" t="n">
        <f aca="false">MOD(INT($A986/16),2)</f>
        <v>1</v>
      </c>
      <c r="E986" s="6" t="n">
        <f aca="false">MOD(INT($A986/8),2)</f>
        <v>0</v>
      </c>
      <c r="F986" s="6" t="n">
        <f aca="false">MOD(INT($A986/4),2)</f>
        <v>1</v>
      </c>
      <c r="G986" s="6" t="n">
        <f aca="false">MOD(INT($A986/2),2)</f>
        <v>0</v>
      </c>
      <c r="H986" s="6" t="n">
        <f aca="false">MOD(INT($A986/1),2)</f>
        <v>0</v>
      </c>
      <c r="I986" s="7" t="n">
        <f aca="false">IF(B986=1,MIN($B$6,$B$900),0)</f>
        <v>30000000</v>
      </c>
      <c r="J986" s="7" t="n">
        <f aca="false">IF(C986=1,MIN($F$226,MAX(0,$B$900-I986)),0)</f>
        <v>0</v>
      </c>
      <c r="K986" s="7" t="n">
        <f aca="false">IF(D986=1,MIN($F$225,MAX(0,$B$900-SUM(I986:J986))),0)</f>
        <v>100000000</v>
      </c>
      <c r="L986" s="7" t="n">
        <f aca="false">IF(E986=1,MIN($F$224,MAX(0,$B$900-SUM(I986:K986))),0)</f>
        <v>0</v>
      </c>
      <c r="M986" s="7" t="n">
        <f aca="false">IF(F986=1,MIN($F$223,MAX(0,$B$900-SUM(I986:L986))),0)</f>
        <v>30000000</v>
      </c>
      <c r="N986" s="7" t="n">
        <f aca="false">IF(G986=1,MIN($F$222,MAX(0,$B$900-SUM(I986:M986))),0)</f>
        <v>0</v>
      </c>
      <c r="O986" s="7" t="n">
        <f aca="false">IF(H986=1,MIN($F$221,MAX(0,$B$900-SUM(I986:N986))),0)</f>
        <v>0</v>
      </c>
      <c r="P986" s="7" t="n">
        <f aca="false">MAX(0,$B$900-SUM(I986:O986))</f>
        <v>540000000</v>
      </c>
      <c r="Q986" s="7" t="n">
        <f aca="false">($B$203+$B$204)+$B$22+(1-B986)*$B$198+(1-C986)*$E$226+(1-D986)*$E$225+(1-E986)*$E$224+(1-F986)*$E$223+(1-G986)*$E$222+(1-H986)*$E$221</f>
        <v>27815830.1189422</v>
      </c>
      <c r="R986" s="7" t="n">
        <f aca="false">P986&gt;$B$12*Q986</f>
        <v>1</v>
      </c>
      <c r="S986" s="7" t="n">
        <f aca="false">IF(R986,(P986+$B$12*$B$13)/(Q986+$B$13),IF(Q986&gt;0,P986/Q986,0))</f>
        <v>17.8949412855111</v>
      </c>
      <c r="T986" s="7" t="n">
        <f aca="false">IF(R986,$B$13*(S986-$B$12),0)</f>
        <v>42237353.2137779</v>
      </c>
      <c r="U986" s="7" t="n">
        <f aca="false">($B$203+$B$204)*S986</f>
        <v>5034884.8027202</v>
      </c>
      <c r="V986" s="7" t="n">
        <f aca="false">$B$22*S986</f>
        <v>161054471.5696</v>
      </c>
      <c r="W986" s="7" t="n">
        <f aca="false">IF(B986=1,I986,S986*$B$198)</f>
        <v>30000000</v>
      </c>
      <c r="X986" s="7" t="n">
        <f aca="false">IF(C986=1,J986,S986*$E$226)</f>
        <v>109776018.473564</v>
      </c>
      <c r="Y986" s="7" t="n">
        <f aca="false">IF(D986=1,K986,S986*$E$225)</f>
        <v>100000000</v>
      </c>
      <c r="Z986" s="7" t="n">
        <f aca="false">IF(E986=1,L986,S986*$E$224)</f>
        <v>42947859.0852267</v>
      </c>
      <c r="AA986" s="7" t="n">
        <f aca="false">IF(F986=1,M986,S986*$E$223)</f>
        <v>30000000</v>
      </c>
      <c r="AB986" s="7" t="n">
        <f aca="false">IF(G986=1,N986,S986*$E$222)</f>
        <v>89474706.4275557</v>
      </c>
      <c r="AC986" s="7" t="n">
        <f aca="false">IF(H986=1,O986,S986*$E$221)</f>
        <v>89474706.4275557</v>
      </c>
      <c r="AD986" s="7" t="n">
        <f aca="false">INDEX($W$902:$W$1029,MATCH($A986+(1-B986)*64,$A$902:$A$1029,0))</f>
        <v>30000000</v>
      </c>
      <c r="AE986" s="7" t="n">
        <f aca="false">INDEX($W$902:$W$1029,MATCH($A986-B986*64,$A$902:$A$1029,0))</f>
        <v>14796171.9484395</v>
      </c>
      <c r="AF986" s="7" t="n">
        <f aca="false">INDEX($X$902:$X$1029,MATCH($A986+(1-C986)*32,$A$902:$A$1029,0))</f>
        <v>300000000</v>
      </c>
      <c r="AG986" s="7" t="n">
        <f aca="false">INDEX($X$902:$X$1029,MATCH($A986-C986*32,$A$902:$A$1029,0))</f>
        <v>109776018.473564</v>
      </c>
      <c r="AH986" s="7" t="n">
        <f aca="false">INDEX($Y$902:$Y$1029,MATCH($A986+(1-D986)*16,$A$902:$A$1029,0))</f>
        <v>100000000</v>
      </c>
      <c r="AI986" s="7" t="n">
        <f aca="false">INDEX($Y$902:$Y$1029,MATCH($A986-D986*16,$A$902:$A$1029,0))</f>
        <v>34760893.9275342</v>
      </c>
      <c r="AJ986" s="7" t="n">
        <f aca="false">INDEX($Z$902:$Z$1029,MATCH($A986+(1-E986)*8,$A$902:$A$1029,0))</f>
        <v>60000000</v>
      </c>
      <c r="AK986" s="7" t="n">
        <f aca="false">INDEX($Z$902:$Z$1029,MATCH($A986-E986*8,$A$902:$A$1029,0))</f>
        <v>42947859.0852267</v>
      </c>
      <c r="AL986" s="7" t="n">
        <f aca="false">INDEX($AA$902:$AA$1029,MATCH($A986+(1-F986)*4,$A$902:$A$1029,0))</f>
        <v>30000000</v>
      </c>
      <c r="AM986" s="7" t="n">
        <f aca="false">INDEX($AA$902:$AA$1029,MATCH($A986-F986*4,$A$902:$A$1029,0))</f>
        <v>51552069.8079047</v>
      </c>
      <c r="AN986" s="7" t="n">
        <f aca="false">INDEX($AB$902:$AB$1029,MATCH($A986+(1-G986)*2,$A$902:$A$1029,0))</f>
        <v>15000000</v>
      </c>
      <c r="AO986" s="7" t="n">
        <f aca="false">INDEX($AB$902:$AB$1029,MATCH($A986-G986*2,$A$902:$A$1029,0))</f>
        <v>89474706.4275557</v>
      </c>
      <c r="AP986" s="7" t="n">
        <f aca="false">INDEX($AC$902:$AC$1029,MATCH($A986+(1-H986)*1,$A$902:$A$1029,0))</f>
        <v>5000000</v>
      </c>
      <c r="AQ986" s="7" t="n">
        <f aca="false">INDEX($AC$902:$AC$1029,MATCH($A986-H986*1,$A$902:$A$1029,0))</f>
        <v>89474706.4275557</v>
      </c>
      <c r="AR986" s="14" t="b">
        <f aca="false">AND(IF(B986=1,AD986&gt;=AE986,AE986&gt;AD986),IF(C986=1,AF986&gt;=AG986,AG986&gt;AF986),IF(D986=1,AH986&gt;=AI986,AI986&gt;AH986),IF(E986=1,AJ986&gt;=AK986,AK986&gt;AJ986),IF(F986=1,AL986&gt;=AM986,AM986&gt;AL986),IF(G986=1,AN986&gt;=AO986,AO986&gt;AN986),IF(H986=1,AP986&gt;=AQ986,AQ986&gt;AP986))</f>
        <v>0</v>
      </c>
      <c r="AS986" s="2"/>
      <c r="AT986" s="2"/>
      <c r="AU986" s="2"/>
      <c r="AV986" s="2"/>
      <c r="AW986" s="2"/>
      <c r="AX986" s="2"/>
    </row>
    <row r="987" customFormat="false" ht="15" hidden="false" customHeight="false" outlineLevel="0" collapsed="false">
      <c r="A987" s="6" t="n">
        <f aca="false">ROW()-902</f>
        <v>85</v>
      </c>
      <c r="B987" s="6" t="n">
        <f aca="false">MOD(INT($A987/64),2)</f>
        <v>1</v>
      </c>
      <c r="C987" s="6" t="n">
        <f aca="false">MOD(INT($A987/32),2)</f>
        <v>0</v>
      </c>
      <c r="D987" s="6" t="n">
        <f aca="false">MOD(INT($A987/16),2)</f>
        <v>1</v>
      </c>
      <c r="E987" s="6" t="n">
        <f aca="false">MOD(INT($A987/8),2)</f>
        <v>0</v>
      </c>
      <c r="F987" s="6" t="n">
        <f aca="false">MOD(INT($A987/4),2)</f>
        <v>1</v>
      </c>
      <c r="G987" s="6" t="n">
        <f aca="false">MOD(INT($A987/2),2)</f>
        <v>0</v>
      </c>
      <c r="H987" s="6" t="n">
        <f aca="false">MOD(INT($A987/1),2)</f>
        <v>1</v>
      </c>
      <c r="I987" s="7" t="n">
        <f aca="false">IF(B987=1,MIN($B$6,$B$900),0)</f>
        <v>30000000</v>
      </c>
      <c r="J987" s="7" t="n">
        <f aca="false">IF(C987=1,MIN($F$226,MAX(0,$B$900-I987)),0)</f>
        <v>0</v>
      </c>
      <c r="K987" s="7" t="n">
        <f aca="false">IF(D987=1,MIN($F$225,MAX(0,$B$900-SUM(I987:J987))),0)</f>
        <v>100000000</v>
      </c>
      <c r="L987" s="7" t="n">
        <f aca="false">IF(E987=1,MIN($F$224,MAX(0,$B$900-SUM(I987:K987))),0)</f>
        <v>0</v>
      </c>
      <c r="M987" s="7" t="n">
        <f aca="false">IF(F987=1,MIN($F$223,MAX(0,$B$900-SUM(I987:L987))),0)</f>
        <v>30000000</v>
      </c>
      <c r="N987" s="7" t="n">
        <f aca="false">IF(G987=1,MIN($F$222,MAX(0,$B$900-SUM(I987:M987))),0)</f>
        <v>0</v>
      </c>
      <c r="O987" s="7" t="n">
        <f aca="false">IF(H987=1,MIN($F$221,MAX(0,$B$900-SUM(I987:N987))),0)</f>
        <v>5000000</v>
      </c>
      <c r="P987" s="7" t="n">
        <f aca="false">MAX(0,$B$900-SUM(I987:O987))</f>
        <v>535000000</v>
      </c>
      <c r="Q987" s="7" t="n">
        <f aca="false">($B$203+$B$204)+$B$22+(1-B987)*$B$198+(1-C987)*$E$226+(1-D987)*$E$225+(1-E987)*$E$224+(1-F987)*$E$223+(1-G987)*$E$222+(1-H987)*$E$221</f>
        <v>22815830.1189422</v>
      </c>
      <c r="R987" s="7" t="n">
        <f aca="false">P987&gt;$B$12*Q987</f>
        <v>1</v>
      </c>
      <c r="S987" s="7" t="n">
        <f aca="false">IF(R987,(P987+$B$12*$B$13)/(Q987+$B$13),IF(Q987&gt;0,P987/Q987,0))</f>
        <v>21.2317746435589</v>
      </c>
      <c r="T987" s="7" t="n">
        <f aca="false">IF(R987,$B$13*(S987-$B$12),0)</f>
        <v>50579436.6088972</v>
      </c>
      <c r="U987" s="7" t="n">
        <f aca="false">($B$203+$B$204)*S987</f>
        <v>5973729.54635996</v>
      </c>
      <c r="V987" s="7" t="n">
        <f aca="false">$B$22*S987</f>
        <v>191085971.79203</v>
      </c>
      <c r="W987" s="7" t="n">
        <f aca="false">IF(B987=1,I987,S987*$B$198)</f>
        <v>30000000</v>
      </c>
      <c r="X987" s="7" t="n">
        <f aca="false">IF(C987=1,J987,S987*$E$226)</f>
        <v>130245729.690377</v>
      </c>
      <c r="Y987" s="7" t="n">
        <f aca="false">IF(D987=1,K987,S987*$E$225)</f>
        <v>100000000</v>
      </c>
      <c r="Z987" s="7" t="n">
        <f aca="false">IF(E987=1,L987,S987*$E$224)</f>
        <v>50956259.1445413</v>
      </c>
      <c r="AA987" s="7" t="n">
        <f aca="false">IF(F987=1,M987,S987*$E$223)</f>
        <v>30000000</v>
      </c>
      <c r="AB987" s="7" t="n">
        <f aca="false">IF(G987=1,N987,S987*$E$222)</f>
        <v>106158873.217794</v>
      </c>
      <c r="AC987" s="7" t="n">
        <f aca="false">IF(H987=1,O987,S987*$E$221)</f>
        <v>5000000</v>
      </c>
      <c r="AD987" s="7" t="n">
        <f aca="false">INDEX($W$902:$W$1029,MATCH($A987+(1-B987)*64,$A$902:$A$1029,0))</f>
        <v>30000000</v>
      </c>
      <c r="AE987" s="7" t="n">
        <f aca="false">INDEX($W$902:$W$1029,MATCH($A987-B987*64,$A$902:$A$1029,0))</f>
        <v>17474543.0013284</v>
      </c>
      <c r="AF987" s="7" t="n">
        <f aca="false">INDEX($X$902:$X$1029,MATCH($A987+(1-C987)*32,$A$902:$A$1029,0))</f>
        <v>300000000</v>
      </c>
      <c r="AG987" s="7" t="n">
        <f aca="false">INDEX($X$902:$X$1029,MATCH($A987-C987*32,$A$902:$A$1029,0))</f>
        <v>130245729.690377</v>
      </c>
      <c r="AH987" s="7" t="n">
        <f aca="false">INDEX($Y$902:$Y$1029,MATCH($A987+(1-D987)*16,$A$902:$A$1029,0))</f>
        <v>100000000</v>
      </c>
      <c r="AI987" s="7" t="n">
        <f aca="false">INDEX($Y$902:$Y$1029,MATCH($A987-D987*16,$A$902:$A$1029,0))</f>
        <v>40865728.204913</v>
      </c>
      <c r="AJ987" s="7" t="n">
        <f aca="false">INDEX($Z$902:$Z$1029,MATCH($A987+(1-E987)*8,$A$902:$A$1029,0))</f>
        <v>60000000</v>
      </c>
      <c r="AK987" s="7" t="n">
        <f aca="false">INDEX($Z$902:$Z$1029,MATCH($A987-E987*8,$A$902:$A$1029,0))</f>
        <v>50956259.1445413</v>
      </c>
      <c r="AL987" s="7" t="n">
        <f aca="false">INDEX($AA$902:$AA$1029,MATCH($A987+(1-F987)*4,$A$902:$A$1029,0))</f>
        <v>30000000</v>
      </c>
      <c r="AM987" s="7" t="n">
        <f aca="false">INDEX($AA$902:$AA$1029,MATCH($A987-F987*4,$A$902:$A$1029,0))</f>
        <v>60125378.3784038</v>
      </c>
      <c r="AN987" s="7" t="n">
        <f aca="false">INDEX($AB$902:$AB$1029,MATCH($A987+(1-G987)*2,$A$902:$A$1029,0))</f>
        <v>15000000</v>
      </c>
      <c r="AO987" s="7" t="n">
        <f aca="false">INDEX($AB$902:$AB$1029,MATCH($A987-G987*2,$A$902:$A$1029,0))</f>
        <v>106158873.217794</v>
      </c>
      <c r="AP987" s="7" t="n">
        <f aca="false">INDEX($AC$902:$AC$1029,MATCH($A987+(1-H987)*1,$A$902:$A$1029,0))</f>
        <v>5000000</v>
      </c>
      <c r="AQ987" s="7" t="n">
        <f aca="false">INDEX($AC$902:$AC$1029,MATCH($A987-H987*1,$A$902:$A$1029,0))</f>
        <v>89474706.4275557</v>
      </c>
      <c r="AR987" s="14" t="b">
        <f aca="false">AND(IF(B987=1,AD987&gt;=AE987,AE987&gt;AD987),IF(C987=1,AF987&gt;=AG987,AG987&gt;AF987),IF(D987=1,AH987&gt;=AI987,AI987&gt;AH987),IF(E987=1,AJ987&gt;=AK987,AK987&gt;AJ987),IF(F987=1,AL987&gt;=AM987,AM987&gt;AL987),IF(G987=1,AN987&gt;=AO987,AO987&gt;AN987),IF(H987=1,AP987&gt;=AQ987,AQ987&gt;AP987))</f>
        <v>0</v>
      </c>
      <c r="AS987" s="2"/>
      <c r="AT987" s="2"/>
      <c r="AU987" s="2"/>
      <c r="AV987" s="2"/>
      <c r="AW987" s="2"/>
      <c r="AX987" s="2"/>
    </row>
    <row r="988" customFormat="false" ht="15" hidden="false" customHeight="false" outlineLevel="0" collapsed="false">
      <c r="A988" s="6" t="n">
        <f aca="false">ROW()-902</f>
        <v>86</v>
      </c>
      <c r="B988" s="6" t="n">
        <f aca="false">MOD(INT($A988/64),2)</f>
        <v>1</v>
      </c>
      <c r="C988" s="6" t="n">
        <f aca="false">MOD(INT($A988/32),2)</f>
        <v>0</v>
      </c>
      <c r="D988" s="6" t="n">
        <f aca="false">MOD(INT($A988/16),2)</f>
        <v>1</v>
      </c>
      <c r="E988" s="6" t="n">
        <f aca="false">MOD(INT($A988/8),2)</f>
        <v>0</v>
      </c>
      <c r="F988" s="6" t="n">
        <f aca="false">MOD(INT($A988/4),2)</f>
        <v>1</v>
      </c>
      <c r="G988" s="6" t="n">
        <f aca="false">MOD(INT($A988/2),2)</f>
        <v>1</v>
      </c>
      <c r="H988" s="6" t="n">
        <f aca="false">MOD(INT($A988/1),2)</f>
        <v>0</v>
      </c>
      <c r="I988" s="7" t="n">
        <f aca="false">IF(B988=1,MIN($B$6,$B$900),0)</f>
        <v>30000000</v>
      </c>
      <c r="J988" s="7" t="n">
        <f aca="false">IF(C988=1,MIN($F$226,MAX(0,$B$900-I988)),0)</f>
        <v>0</v>
      </c>
      <c r="K988" s="7" t="n">
        <f aca="false">IF(D988=1,MIN($F$225,MAX(0,$B$900-SUM(I988:J988))),0)</f>
        <v>100000000</v>
      </c>
      <c r="L988" s="7" t="n">
        <f aca="false">IF(E988=1,MIN($F$224,MAX(0,$B$900-SUM(I988:K988))),0)</f>
        <v>0</v>
      </c>
      <c r="M988" s="7" t="n">
        <f aca="false">IF(F988=1,MIN($F$223,MAX(0,$B$900-SUM(I988:L988))),0)</f>
        <v>30000000</v>
      </c>
      <c r="N988" s="7" t="n">
        <f aca="false">IF(G988=1,MIN($F$222,MAX(0,$B$900-SUM(I988:M988))),0)</f>
        <v>15000000</v>
      </c>
      <c r="O988" s="7" t="n">
        <f aca="false">IF(H988=1,MIN($F$221,MAX(0,$B$900-SUM(I988:N988))),0)</f>
        <v>0</v>
      </c>
      <c r="P988" s="7" t="n">
        <f aca="false">MAX(0,$B$900-SUM(I988:O988))</f>
        <v>525000000</v>
      </c>
      <c r="Q988" s="7" t="n">
        <f aca="false">($B$203+$B$204)+$B$22+(1-B988)*$B$198+(1-C988)*$E$226+(1-D988)*$E$225+(1-E988)*$E$224+(1-F988)*$E$223+(1-G988)*$E$222+(1-H988)*$E$221</f>
        <v>22815830.1189422</v>
      </c>
      <c r="R988" s="7" t="n">
        <f aca="false">P988&gt;$B$12*Q988</f>
        <v>1</v>
      </c>
      <c r="S988" s="7" t="n">
        <f aca="false">IF(R988,(P988+$B$12*$B$13)/(Q988+$B$13),IF(Q988&gt;0,P988/Q988,0))</f>
        <v>20.8367648827485</v>
      </c>
      <c r="T988" s="7" t="n">
        <f aca="false">IF(R988,$B$13*(S988-$B$12),0)</f>
        <v>49591912.2068712</v>
      </c>
      <c r="U988" s="7" t="n">
        <f aca="false">($B$203+$B$204)*S988</f>
        <v>5862590.39200908</v>
      </c>
      <c r="V988" s="7" t="n">
        <f aca="false">$B$22*S988</f>
        <v>187530883.944736</v>
      </c>
      <c r="W988" s="7" t="n">
        <f aca="false">IF(B988=1,I988,S988*$B$198)</f>
        <v>30000000</v>
      </c>
      <c r="X988" s="7" t="n">
        <f aca="false">IF(C988=1,J988,S988*$E$226)</f>
        <v>127822553.324045</v>
      </c>
      <c r="Y988" s="7" t="n">
        <f aca="false">IF(D988=1,K988,S988*$E$225)</f>
        <v>100000000</v>
      </c>
      <c r="Z988" s="7" t="n">
        <f aca="false">IF(E988=1,L988,S988*$E$224)</f>
        <v>50008235.7185963</v>
      </c>
      <c r="AA988" s="7" t="n">
        <f aca="false">IF(F988=1,M988,S988*$E$223)</f>
        <v>30000000</v>
      </c>
      <c r="AB988" s="7" t="n">
        <f aca="false">IF(G988=1,N988,S988*$E$222)</f>
        <v>15000000</v>
      </c>
      <c r="AC988" s="7" t="n">
        <f aca="false">IF(H988=1,O988,S988*$E$221)</f>
        <v>104183824.413742</v>
      </c>
      <c r="AD988" s="7" t="n">
        <f aca="false">INDEX($W$902:$W$1029,MATCH($A988+(1-B988)*64,$A$902:$A$1029,0))</f>
        <v>30000000</v>
      </c>
      <c r="AE988" s="7" t="n">
        <f aca="false">INDEX($W$902:$W$1029,MATCH($A988-B988*64,$A$902:$A$1029,0))</f>
        <v>17166621.53875</v>
      </c>
      <c r="AF988" s="7" t="n">
        <f aca="false">INDEX($X$902:$X$1029,MATCH($A988+(1-C988)*32,$A$902:$A$1029,0))</f>
        <v>300000000</v>
      </c>
      <c r="AG988" s="7" t="n">
        <f aca="false">INDEX($X$902:$X$1029,MATCH($A988-C988*32,$A$902:$A$1029,0))</f>
        <v>127822553.324045</v>
      </c>
      <c r="AH988" s="7" t="n">
        <f aca="false">INDEX($Y$902:$Y$1029,MATCH($A988+(1-D988)*16,$A$902:$A$1029,0))</f>
        <v>100000000</v>
      </c>
      <c r="AI988" s="7" t="n">
        <f aca="false">INDEX($Y$902:$Y$1029,MATCH($A988-D988*16,$A$902:$A$1029,0))</f>
        <v>40224697.1742477</v>
      </c>
      <c r="AJ988" s="7" t="n">
        <f aca="false">INDEX($Z$902:$Z$1029,MATCH($A988+(1-E988)*8,$A$902:$A$1029,0))</f>
        <v>60000000</v>
      </c>
      <c r="AK988" s="7" t="n">
        <f aca="false">INDEX($Z$902:$Z$1029,MATCH($A988-E988*8,$A$902:$A$1029,0))</f>
        <v>50008235.7185963</v>
      </c>
      <c r="AL988" s="7" t="n">
        <f aca="false">INDEX($AA$902:$AA$1029,MATCH($A988+(1-F988)*4,$A$902:$A$1029,0))</f>
        <v>30000000</v>
      </c>
      <c r="AM988" s="7" t="n">
        <f aca="false">INDEX($AA$902:$AA$1029,MATCH($A988-F988*4,$A$902:$A$1029,0))</f>
        <v>59065900.3453042</v>
      </c>
      <c r="AN988" s="7" t="n">
        <f aca="false">INDEX($AB$902:$AB$1029,MATCH($A988+(1-G988)*2,$A$902:$A$1029,0))</f>
        <v>15000000</v>
      </c>
      <c r="AO988" s="7" t="n">
        <f aca="false">INDEX($AB$902:$AB$1029,MATCH($A988-G988*2,$A$902:$A$1029,0))</f>
        <v>89474706.4275557</v>
      </c>
      <c r="AP988" s="7" t="n">
        <f aca="false">INDEX($AC$902:$AC$1029,MATCH($A988+(1-H988)*1,$A$902:$A$1029,0))</f>
        <v>5000000</v>
      </c>
      <c r="AQ988" s="7" t="n">
        <f aca="false">INDEX($AC$902:$AC$1029,MATCH($A988-H988*1,$A$902:$A$1029,0))</f>
        <v>104183824.413742</v>
      </c>
      <c r="AR988" s="14" t="b">
        <f aca="false">AND(IF(B988=1,AD988&gt;=AE988,AE988&gt;AD988),IF(C988=1,AF988&gt;=AG988,AG988&gt;AF988),IF(D988=1,AH988&gt;=AI988,AI988&gt;AH988),IF(E988=1,AJ988&gt;=AK988,AK988&gt;AJ988),IF(F988=1,AL988&gt;=AM988,AM988&gt;AL988),IF(G988=1,AN988&gt;=AO988,AO988&gt;AN988),IF(H988=1,AP988&gt;=AQ988,AQ988&gt;AP988))</f>
        <v>0</v>
      </c>
      <c r="AS988" s="2"/>
      <c r="AT988" s="2"/>
      <c r="AU988" s="2"/>
      <c r="AV988" s="2"/>
      <c r="AW988" s="2"/>
      <c r="AX988" s="2"/>
    </row>
    <row r="989" customFormat="false" ht="15" hidden="false" customHeight="false" outlineLevel="0" collapsed="false">
      <c r="A989" s="6" t="n">
        <f aca="false">ROW()-902</f>
        <v>87</v>
      </c>
      <c r="B989" s="6" t="n">
        <f aca="false">MOD(INT($A989/64),2)</f>
        <v>1</v>
      </c>
      <c r="C989" s="6" t="n">
        <f aca="false">MOD(INT($A989/32),2)</f>
        <v>0</v>
      </c>
      <c r="D989" s="6" t="n">
        <f aca="false">MOD(INT($A989/16),2)</f>
        <v>1</v>
      </c>
      <c r="E989" s="6" t="n">
        <f aca="false">MOD(INT($A989/8),2)</f>
        <v>0</v>
      </c>
      <c r="F989" s="6" t="n">
        <f aca="false">MOD(INT($A989/4),2)</f>
        <v>1</v>
      </c>
      <c r="G989" s="6" t="n">
        <f aca="false">MOD(INT($A989/2),2)</f>
        <v>1</v>
      </c>
      <c r="H989" s="6" t="n">
        <f aca="false">MOD(INT($A989/1),2)</f>
        <v>1</v>
      </c>
      <c r="I989" s="7" t="n">
        <f aca="false">IF(B989=1,MIN($B$6,$B$900),0)</f>
        <v>30000000</v>
      </c>
      <c r="J989" s="7" t="n">
        <f aca="false">IF(C989=1,MIN($F$226,MAX(0,$B$900-I989)),0)</f>
        <v>0</v>
      </c>
      <c r="K989" s="7" t="n">
        <f aca="false">IF(D989=1,MIN($F$225,MAX(0,$B$900-SUM(I989:J989))),0)</f>
        <v>100000000</v>
      </c>
      <c r="L989" s="7" t="n">
        <f aca="false">IF(E989=1,MIN($F$224,MAX(0,$B$900-SUM(I989:K989))),0)</f>
        <v>0</v>
      </c>
      <c r="M989" s="7" t="n">
        <f aca="false">IF(F989=1,MIN($F$223,MAX(0,$B$900-SUM(I989:L989))),0)</f>
        <v>30000000</v>
      </c>
      <c r="N989" s="7" t="n">
        <f aca="false">IF(G989=1,MIN($F$222,MAX(0,$B$900-SUM(I989:M989))),0)</f>
        <v>15000000</v>
      </c>
      <c r="O989" s="7" t="n">
        <f aca="false">IF(H989=1,MIN($F$221,MAX(0,$B$900-SUM(I989:N989))),0)</f>
        <v>5000000</v>
      </c>
      <c r="P989" s="7" t="n">
        <f aca="false">MAX(0,$B$900-SUM(I989:O989))</f>
        <v>520000000</v>
      </c>
      <c r="Q989" s="7" t="n">
        <f aca="false">($B$203+$B$204)+$B$22+(1-B989)*$B$198+(1-C989)*$E$226+(1-D989)*$E$225+(1-E989)*$E$224+(1-F989)*$E$223+(1-G989)*$E$222+(1-H989)*$E$221</f>
        <v>17815830.1189422</v>
      </c>
      <c r="R989" s="7" t="n">
        <f aca="false">P989&gt;$B$12*Q989</f>
        <v>1</v>
      </c>
      <c r="S989" s="7" t="n">
        <f aca="false">IF(R989,(P989+$B$12*$B$13)/(Q989+$B$13),IF(Q989&gt;0,P989/Q989,0))</f>
        <v>25.7188604620605</v>
      </c>
      <c r="T989" s="7" t="n">
        <f aca="false">IF(R989,$B$13*(S989-$B$12),0)</f>
        <v>61797151.1551514</v>
      </c>
      <c r="U989" s="7" t="n">
        <f aca="false">($B$203+$B$204)*S989</f>
        <v>7236207.01614452</v>
      </c>
      <c r="V989" s="7" t="n">
        <f aca="false">$B$22*S989</f>
        <v>231469744.158545</v>
      </c>
      <c r="W989" s="7" t="n">
        <f aca="false">IF(B989=1,I989,S989*$B$198)</f>
        <v>30000000</v>
      </c>
      <c r="X989" s="7" t="n">
        <f aca="false">IF(C989=1,J989,S989*$E$226)</f>
        <v>157771632.561214</v>
      </c>
      <c r="Y989" s="7" t="n">
        <f aca="false">IF(D989=1,K989,S989*$E$225)</f>
        <v>100000000</v>
      </c>
      <c r="Z989" s="7" t="n">
        <f aca="false">IF(E989=1,L989,S989*$E$224)</f>
        <v>61725265.1089453</v>
      </c>
      <c r="AA989" s="7" t="n">
        <f aca="false">IF(F989=1,M989,S989*$E$223)</f>
        <v>30000000</v>
      </c>
      <c r="AB989" s="7" t="n">
        <f aca="false">IF(G989=1,N989,S989*$E$222)</f>
        <v>15000000</v>
      </c>
      <c r="AC989" s="7" t="n">
        <f aca="false">IF(H989=1,O989,S989*$E$221)</f>
        <v>5000000</v>
      </c>
      <c r="AD989" s="7" t="n">
        <f aca="false">INDEX($W$902:$W$1029,MATCH($A989+(1-B989)*64,$A$902:$A$1029,0))</f>
        <v>30000000</v>
      </c>
      <c r="AE989" s="7" t="n">
        <f aca="false">INDEX($W$902:$W$1029,MATCH($A989-B989*64,$A$902:$A$1029,0))</f>
        <v>21040255.5660696</v>
      </c>
      <c r="AF989" s="7" t="n">
        <f aca="false">INDEX($X$902:$X$1029,MATCH($A989+(1-C989)*32,$A$902:$A$1029,0))</f>
        <v>300000000</v>
      </c>
      <c r="AG989" s="7" t="n">
        <f aca="false">INDEX($X$902:$X$1029,MATCH($A989-C989*32,$A$902:$A$1029,0))</f>
        <v>157771632.561214</v>
      </c>
      <c r="AH989" s="7" t="n">
        <f aca="false">INDEX($Y$902:$Y$1029,MATCH($A989+(1-D989)*16,$A$902:$A$1029,0))</f>
        <v>100000000</v>
      </c>
      <c r="AI989" s="7" t="n">
        <f aca="false">INDEX($Y$902:$Y$1029,MATCH($A989-D989*16,$A$902:$A$1029,0))</f>
        <v>48952828.2679397</v>
      </c>
      <c r="AJ989" s="7" t="n">
        <f aca="false">INDEX($Z$902:$Z$1029,MATCH($A989+(1-E989)*8,$A$902:$A$1029,0))</f>
        <v>60000000</v>
      </c>
      <c r="AK989" s="7" t="n">
        <f aca="false">INDEX($Z$902:$Z$1029,MATCH($A989-E989*8,$A$902:$A$1029,0))</f>
        <v>61725265.1089453</v>
      </c>
      <c r="AL989" s="7" t="n">
        <f aca="false">INDEX($AA$902:$AA$1029,MATCH($A989+(1-F989)*4,$A$902:$A$1029,0))</f>
        <v>30000000</v>
      </c>
      <c r="AM989" s="7" t="n">
        <f aca="false">INDEX($AA$902:$AA$1029,MATCH($A989-F989*4,$A$902:$A$1029,0))</f>
        <v>71089040.8595584</v>
      </c>
      <c r="AN989" s="7" t="n">
        <f aca="false">INDEX($AB$902:$AB$1029,MATCH($A989+(1-G989)*2,$A$902:$A$1029,0))</f>
        <v>15000000</v>
      </c>
      <c r="AO989" s="7" t="n">
        <f aca="false">INDEX($AB$902:$AB$1029,MATCH($A989-G989*2,$A$902:$A$1029,0))</f>
        <v>106158873.217794</v>
      </c>
      <c r="AP989" s="7" t="n">
        <f aca="false">INDEX($AC$902:$AC$1029,MATCH($A989+(1-H989)*1,$A$902:$A$1029,0))</f>
        <v>5000000</v>
      </c>
      <c r="AQ989" s="7" t="n">
        <f aca="false">INDEX($AC$902:$AC$1029,MATCH($A989-H989*1,$A$902:$A$1029,0))</f>
        <v>104183824.413742</v>
      </c>
      <c r="AR989" s="14" t="b">
        <f aca="false">AND(IF(B989=1,AD989&gt;=AE989,AE989&gt;AD989),IF(C989=1,AF989&gt;=AG989,AG989&gt;AF989),IF(D989=1,AH989&gt;=AI989,AI989&gt;AH989),IF(E989=1,AJ989&gt;=AK989,AK989&gt;AJ989),IF(F989=1,AL989&gt;=AM989,AM989&gt;AL989),IF(G989=1,AN989&gt;=AO989,AO989&gt;AN989),IF(H989=1,AP989&gt;=AQ989,AQ989&gt;AP989))</f>
        <v>0</v>
      </c>
      <c r="AS989" s="2"/>
      <c r="AT989" s="2"/>
      <c r="AU989" s="2"/>
      <c r="AV989" s="2"/>
      <c r="AW989" s="2"/>
      <c r="AX989" s="2"/>
    </row>
    <row r="990" customFormat="false" ht="15" hidden="false" customHeight="false" outlineLevel="0" collapsed="false">
      <c r="A990" s="6" t="n">
        <f aca="false">ROW()-902</f>
        <v>88</v>
      </c>
      <c r="B990" s="6" t="n">
        <f aca="false">MOD(INT($A990/64),2)</f>
        <v>1</v>
      </c>
      <c r="C990" s="6" t="n">
        <f aca="false">MOD(INT($A990/32),2)</f>
        <v>0</v>
      </c>
      <c r="D990" s="6" t="n">
        <f aca="false">MOD(INT($A990/16),2)</f>
        <v>1</v>
      </c>
      <c r="E990" s="6" t="n">
        <f aca="false">MOD(INT($A990/8),2)</f>
        <v>1</v>
      </c>
      <c r="F990" s="6" t="n">
        <f aca="false">MOD(INT($A990/4),2)</f>
        <v>0</v>
      </c>
      <c r="G990" s="6" t="n">
        <f aca="false">MOD(INT($A990/2),2)</f>
        <v>0</v>
      </c>
      <c r="H990" s="6" t="n">
        <f aca="false">MOD(INT($A990/1),2)</f>
        <v>0</v>
      </c>
      <c r="I990" s="7" t="n">
        <f aca="false">IF(B990=1,MIN($B$6,$B$900),0)</f>
        <v>30000000</v>
      </c>
      <c r="J990" s="7" t="n">
        <f aca="false">IF(C990=1,MIN($F$226,MAX(0,$B$900-I990)),0)</f>
        <v>0</v>
      </c>
      <c r="K990" s="7" t="n">
        <f aca="false">IF(D990=1,MIN($F$225,MAX(0,$B$900-SUM(I990:J990))),0)</f>
        <v>100000000</v>
      </c>
      <c r="L990" s="7" t="n">
        <f aca="false">IF(E990=1,MIN($F$224,MAX(0,$B$900-SUM(I990:K990))),0)</f>
        <v>60000000</v>
      </c>
      <c r="M990" s="7" t="n">
        <f aca="false">IF(F990=1,MIN($F$223,MAX(0,$B$900-SUM(I990:L990))),0)</f>
        <v>0</v>
      </c>
      <c r="N990" s="7" t="n">
        <f aca="false">IF(G990=1,MIN($F$222,MAX(0,$B$900-SUM(I990:M990))),0)</f>
        <v>0</v>
      </c>
      <c r="O990" s="7" t="n">
        <f aca="false">IF(H990=1,MIN($F$221,MAX(0,$B$900-SUM(I990:N990))),0)</f>
        <v>0</v>
      </c>
      <c r="P990" s="7" t="n">
        <f aca="false">MAX(0,$B$900-SUM(I990:O990))</f>
        <v>510000000</v>
      </c>
      <c r="Q990" s="7" t="n">
        <f aca="false">($B$203+$B$204)+$B$22+(1-B990)*$B$198+(1-C990)*$E$226+(1-D990)*$E$225+(1-E990)*$E$224+(1-F990)*$E$223+(1-G990)*$E$222+(1-H990)*$E$221</f>
        <v>28415830.1189422</v>
      </c>
      <c r="R990" s="7" t="n">
        <f aca="false">P990&gt;$B$12*Q990</f>
        <v>1</v>
      </c>
      <c r="S990" s="7" t="n">
        <f aca="false">IF(R990,(P990+$B$12*$B$13)/(Q990+$B$13),IF(Q990&gt;0,P990/Q990,0))</f>
        <v>16.5772679571684</v>
      </c>
      <c r="T990" s="7" t="n">
        <f aca="false">IF(R990,$B$13*(S990-$B$12),0)</f>
        <v>38943169.8929209</v>
      </c>
      <c r="U990" s="7" t="n">
        <f aca="false">($B$203+$B$204)*S990</f>
        <v>4664146.87684645</v>
      </c>
      <c r="V990" s="7" t="n">
        <f aca="false">$B$22*S990</f>
        <v>149195411.614515</v>
      </c>
      <c r="W990" s="7" t="n">
        <f aca="false">IF(B990=1,I990,S990*$B$198)</f>
        <v>30000000</v>
      </c>
      <c r="X990" s="7" t="n">
        <f aca="false">IF(C990=1,J990,S990*$E$226)</f>
        <v>101692788.172529</v>
      </c>
      <c r="Y990" s="7" t="n">
        <f aca="false">IF(D990=1,K990,S990*$E$225)</f>
        <v>100000000</v>
      </c>
      <c r="Z990" s="7" t="n">
        <f aca="false">IF(E990=1,L990,S990*$E$224)</f>
        <v>60000000</v>
      </c>
      <c r="AA990" s="7" t="n">
        <f aca="false">IF(F990=1,M990,S990*$E$223)</f>
        <v>49731803.8715051</v>
      </c>
      <c r="AB990" s="7" t="n">
        <f aca="false">IF(G990=1,N990,S990*$E$222)</f>
        <v>82886339.7858418</v>
      </c>
      <c r="AC990" s="7" t="n">
        <f aca="false">IF(H990=1,O990,S990*$E$221)</f>
        <v>82886339.7858418</v>
      </c>
      <c r="AD990" s="7" t="n">
        <f aca="false">INDEX($W$902:$W$1029,MATCH($A990+(1-B990)*64,$A$902:$A$1029,0))</f>
        <v>30000000</v>
      </c>
      <c r="AE990" s="7" t="n">
        <f aca="false">INDEX($W$902:$W$1029,MATCH($A990-B990*64,$A$902:$A$1029,0))</f>
        <v>13755616.639532</v>
      </c>
      <c r="AF990" s="7" t="n">
        <f aca="false">INDEX($X$902:$X$1029,MATCH($A990+(1-C990)*32,$A$902:$A$1029,0))</f>
        <v>300000000</v>
      </c>
      <c r="AG990" s="7" t="n">
        <f aca="false">INDEX($X$902:$X$1029,MATCH($A990-C990*32,$A$902:$A$1029,0))</f>
        <v>101692788.172529</v>
      </c>
      <c r="AH990" s="7" t="n">
        <f aca="false">INDEX($Y$902:$Y$1029,MATCH($A990+(1-D990)*16,$A$902:$A$1029,0))</f>
        <v>100000000</v>
      </c>
      <c r="AI990" s="7" t="n">
        <f aca="false">INDEX($Y$902:$Y$1029,MATCH($A990-D990*16,$A$902:$A$1029,0))</f>
        <v>32528849.0813876</v>
      </c>
      <c r="AJ990" s="7" t="n">
        <f aca="false">INDEX($Z$902:$Z$1029,MATCH($A990+(1-E990)*8,$A$902:$A$1029,0))</f>
        <v>60000000</v>
      </c>
      <c r="AK990" s="7" t="n">
        <f aca="false">INDEX($Z$902:$Z$1029,MATCH($A990-E990*8,$A$902:$A$1029,0))</f>
        <v>41241655.8463238</v>
      </c>
      <c r="AL990" s="7" t="n">
        <f aca="false">INDEX($AA$902:$AA$1029,MATCH($A990+(1-F990)*4,$A$902:$A$1029,0))</f>
        <v>30000000</v>
      </c>
      <c r="AM990" s="7" t="n">
        <f aca="false">INDEX($AA$902:$AA$1029,MATCH($A990-F990*4,$A$902:$A$1029,0))</f>
        <v>49731803.8715051</v>
      </c>
      <c r="AN990" s="7" t="n">
        <f aca="false">INDEX($AB$902:$AB$1029,MATCH($A990+(1-G990)*2,$A$902:$A$1029,0))</f>
        <v>15000000</v>
      </c>
      <c r="AO990" s="7" t="n">
        <f aca="false">INDEX($AB$902:$AB$1029,MATCH($A990-G990*2,$A$902:$A$1029,0))</f>
        <v>82886339.7858418</v>
      </c>
      <c r="AP990" s="7" t="n">
        <f aca="false">INDEX($AC$902:$AC$1029,MATCH($A990+(1-H990)*1,$A$902:$A$1029,0))</f>
        <v>5000000</v>
      </c>
      <c r="AQ990" s="7" t="n">
        <f aca="false">INDEX($AC$902:$AC$1029,MATCH($A990-H990*1,$A$902:$A$1029,0))</f>
        <v>82886339.7858418</v>
      </c>
      <c r="AR990" s="14" t="b">
        <f aca="false">AND(IF(B990=1,AD990&gt;=AE990,AE990&gt;AD990),IF(C990=1,AF990&gt;=AG990,AG990&gt;AF990),IF(D990=1,AH990&gt;=AI990,AI990&gt;AH990),IF(E990=1,AJ990&gt;=AK990,AK990&gt;AJ990),IF(F990=1,AL990&gt;=AM990,AM990&gt;AL990),IF(G990=1,AN990&gt;=AO990,AO990&gt;AN990),IF(H990=1,AP990&gt;=AQ990,AQ990&gt;AP990))</f>
        <v>0</v>
      </c>
      <c r="AS990" s="2"/>
      <c r="AT990" s="2"/>
      <c r="AU990" s="2"/>
      <c r="AV990" s="2"/>
      <c r="AW990" s="2"/>
      <c r="AX990" s="2"/>
    </row>
    <row r="991" customFormat="false" ht="15" hidden="false" customHeight="false" outlineLevel="0" collapsed="false">
      <c r="A991" s="6" t="n">
        <f aca="false">ROW()-902</f>
        <v>89</v>
      </c>
      <c r="B991" s="6" t="n">
        <f aca="false">MOD(INT($A991/64),2)</f>
        <v>1</v>
      </c>
      <c r="C991" s="6" t="n">
        <f aca="false">MOD(INT($A991/32),2)</f>
        <v>0</v>
      </c>
      <c r="D991" s="6" t="n">
        <f aca="false">MOD(INT($A991/16),2)</f>
        <v>1</v>
      </c>
      <c r="E991" s="6" t="n">
        <f aca="false">MOD(INT($A991/8),2)</f>
        <v>1</v>
      </c>
      <c r="F991" s="6" t="n">
        <f aca="false">MOD(INT($A991/4),2)</f>
        <v>0</v>
      </c>
      <c r="G991" s="6" t="n">
        <f aca="false">MOD(INT($A991/2),2)</f>
        <v>0</v>
      </c>
      <c r="H991" s="6" t="n">
        <f aca="false">MOD(INT($A991/1),2)</f>
        <v>1</v>
      </c>
      <c r="I991" s="7" t="n">
        <f aca="false">IF(B991=1,MIN($B$6,$B$900),0)</f>
        <v>30000000</v>
      </c>
      <c r="J991" s="7" t="n">
        <f aca="false">IF(C991=1,MIN($F$226,MAX(0,$B$900-I991)),0)</f>
        <v>0</v>
      </c>
      <c r="K991" s="7" t="n">
        <f aca="false">IF(D991=1,MIN($F$225,MAX(0,$B$900-SUM(I991:J991))),0)</f>
        <v>100000000</v>
      </c>
      <c r="L991" s="7" t="n">
        <f aca="false">IF(E991=1,MIN($F$224,MAX(0,$B$900-SUM(I991:K991))),0)</f>
        <v>60000000</v>
      </c>
      <c r="M991" s="7" t="n">
        <f aca="false">IF(F991=1,MIN($F$223,MAX(0,$B$900-SUM(I991:L991))),0)</f>
        <v>0</v>
      </c>
      <c r="N991" s="7" t="n">
        <f aca="false">IF(G991=1,MIN($F$222,MAX(0,$B$900-SUM(I991:M991))),0)</f>
        <v>0</v>
      </c>
      <c r="O991" s="7" t="n">
        <f aca="false">IF(H991=1,MIN($F$221,MAX(0,$B$900-SUM(I991:N991))),0)</f>
        <v>5000000</v>
      </c>
      <c r="P991" s="7" t="n">
        <f aca="false">MAX(0,$B$900-SUM(I991:O991))</f>
        <v>505000000</v>
      </c>
      <c r="Q991" s="7" t="n">
        <f aca="false">($B$203+$B$204)+$B$22+(1-B991)*$B$198+(1-C991)*$E$226+(1-D991)*$E$225+(1-E991)*$E$224+(1-F991)*$E$223+(1-G991)*$E$222+(1-H991)*$E$221</f>
        <v>23415830.1189422</v>
      </c>
      <c r="R991" s="7" t="n">
        <f aca="false">P991&gt;$B$12*Q991</f>
        <v>1</v>
      </c>
      <c r="S991" s="7" t="n">
        <f aca="false">IF(R991,(P991+$B$12*$B$13)/(Q991+$B$13),IF(Q991&gt;0,P991/Q991,0))</f>
        <v>19.5826256643449</v>
      </c>
      <c r="T991" s="7" t="n">
        <f aca="false">IF(R991,$B$13*(S991-$B$12),0)</f>
        <v>46456564.1608623</v>
      </c>
      <c r="U991" s="7" t="n">
        <f aca="false">($B$203+$B$204)*S991</f>
        <v>5509728.295929</v>
      </c>
      <c r="V991" s="7" t="n">
        <f aca="false">$B$22*S991</f>
        <v>176243630.979104</v>
      </c>
      <c r="W991" s="7" t="n">
        <f aca="false">IF(B991=1,I991,S991*$B$198)</f>
        <v>30000000</v>
      </c>
      <c r="X991" s="7" t="n">
        <f aca="false">IF(C991=1,J991,S991*$E$226)</f>
        <v>120129071.249345</v>
      </c>
      <c r="Y991" s="7" t="n">
        <f aca="false">IF(D991=1,K991,S991*$E$225)</f>
        <v>100000000</v>
      </c>
      <c r="Z991" s="7" t="n">
        <f aca="false">IF(E991=1,L991,S991*$E$224)</f>
        <v>60000000</v>
      </c>
      <c r="AA991" s="7" t="n">
        <f aca="false">IF(F991=1,M991,S991*$E$223)</f>
        <v>58747876.9930348</v>
      </c>
      <c r="AB991" s="7" t="n">
        <f aca="false">IF(G991=1,N991,S991*$E$222)</f>
        <v>97913128.3217247</v>
      </c>
      <c r="AC991" s="7" t="n">
        <f aca="false">IF(H991=1,O991,S991*$E$221)</f>
        <v>5000000</v>
      </c>
      <c r="AD991" s="7" t="n">
        <f aca="false">INDEX($W$902:$W$1029,MATCH($A991+(1-B991)*64,$A$902:$A$1029,0))</f>
        <v>30000000</v>
      </c>
      <c r="AE991" s="7" t="n">
        <f aca="false">INDEX($W$902:$W$1029,MATCH($A991-B991*64,$A$902:$A$1029,0))</f>
        <v>16179131.129383</v>
      </c>
      <c r="AF991" s="7" t="n">
        <f aca="false">INDEX($X$902:$X$1029,MATCH($A991+(1-C991)*32,$A$902:$A$1029,0))</f>
        <v>300000000</v>
      </c>
      <c r="AG991" s="7" t="n">
        <f aca="false">INDEX($X$902:$X$1029,MATCH($A991-C991*32,$A$902:$A$1029,0))</f>
        <v>120129071.249345</v>
      </c>
      <c r="AH991" s="7" t="n">
        <f aca="false">INDEX($Y$902:$Y$1029,MATCH($A991+(1-D991)*16,$A$902:$A$1029,0))</f>
        <v>100000000</v>
      </c>
      <c r="AI991" s="7" t="n">
        <f aca="false">INDEX($Y$902:$Y$1029,MATCH($A991-D991*16,$A$902:$A$1029,0))</f>
        <v>38097581.0641789</v>
      </c>
      <c r="AJ991" s="7" t="n">
        <f aca="false">INDEX($Z$902:$Z$1029,MATCH($A991+(1-E991)*8,$A$902:$A$1029,0))</f>
        <v>60000000</v>
      </c>
      <c r="AK991" s="7" t="n">
        <f aca="false">INDEX($Z$902:$Z$1029,MATCH($A991-E991*8,$A$902:$A$1029,0))</f>
        <v>48100302.7027231</v>
      </c>
      <c r="AL991" s="7" t="n">
        <f aca="false">INDEX($AA$902:$AA$1029,MATCH($A991+(1-F991)*4,$A$902:$A$1029,0))</f>
        <v>30000000</v>
      </c>
      <c r="AM991" s="7" t="n">
        <f aca="false">INDEX($AA$902:$AA$1029,MATCH($A991-F991*4,$A$902:$A$1029,0))</f>
        <v>58747876.9930348</v>
      </c>
      <c r="AN991" s="7" t="n">
        <f aca="false">INDEX($AB$902:$AB$1029,MATCH($A991+(1-G991)*2,$A$902:$A$1029,0))</f>
        <v>15000000</v>
      </c>
      <c r="AO991" s="7" t="n">
        <f aca="false">INDEX($AB$902:$AB$1029,MATCH($A991-G991*2,$A$902:$A$1029,0))</f>
        <v>97913128.3217247</v>
      </c>
      <c r="AP991" s="7" t="n">
        <f aca="false">INDEX($AC$902:$AC$1029,MATCH($A991+(1-H991)*1,$A$902:$A$1029,0))</f>
        <v>5000000</v>
      </c>
      <c r="AQ991" s="7" t="n">
        <f aca="false">INDEX($AC$902:$AC$1029,MATCH($A991-H991*1,$A$902:$A$1029,0))</f>
        <v>82886339.7858418</v>
      </c>
      <c r="AR991" s="14" t="b">
        <f aca="false">AND(IF(B991=1,AD991&gt;=AE991,AE991&gt;AD991),IF(C991=1,AF991&gt;=AG991,AG991&gt;AF991),IF(D991=1,AH991&gt;=AI991,AI991&gt;AH991),IF(E991=1,AJ991&gt;=AK991,AK991&gt;AJ991),IF(F991=1,AL991&gt;=AM991,AM991&gt;AL991),IF(G991=1,AN991&gt;=AO991,AO991&gt;AN991),IF(H991=1,AP991&gt;=AQ991,AQ991&gt;AP991))</f>
        <v>0</v>
      </c>
      <c r="AS991" s="2"/>
      <c r="AT991" s="2"/>
      <c r="AU991" s="2"/>
      <c r="AV991" s="2"/>
      <c r="AW991" s="2"/>
      <c r="AX991" s="2"/>
    </row>
    <row r="992" customFormat="false" ht="15" hidden="false" customHeight="false" outlineLevel="0" collapsed="false">
      <c r="A992" s="6" t="n">
        <f aca="false">ROW()-902</f>
        <v>90</v>
      </c>
      <c r="B992" s="6" t="n">
        <f aca="false">MOD(INT($A992/64),2)</f>
        <v>1</v>
      </c>
      <c r="C992" s="6" t="n">
        <f aca="false">MOD(INT($A992/32),2)</f>
        <v>0</v>
      </c>
      <c r="D992" s="6" t="n">
        <f aca="false">MOD(INT($A992/16),2)</f>
        <v>1</v>
      </c>
      <c r="E992" s="6" t="n">
        <f aca="false">MOD(INT($A992/8),2)</f>
        <v>1</v>
      </c>
      <c r="F992" s="6" t="n">
        <f aca="false">MOD(INT($A992/4),2)</f>
        <v>0</v>
      </c>
      <c r="G992" s="6" t="n">
        <f aca="false">MOD(INT($A992/2),2)</f>
        <v>1</v>
      </c>
      <c r="H992" s="6" t="n">
        <f aca="false">MOD(INT($A992/1),2)</f>
        <v>0</v>
      </c>
      <c r="I992" s="7" t="n">
        <f aca="false">IF(B992=1,MIN($B$6,$B$900),0)</f>
        <v>30000000</v>
      </c>
      <c r="J992" s="7" t="n">
        <f aca="false">IF(C992=1,MIN($F$226,MAX(0,$B$900-I992)),0)</f>
        <v>0</v>
      </c>
      <c r="K992" s="7" t="n">
        <f aca="false">IF(D992=1,MIN($F$225,MAX(0,$B$900-SUM(I992:J992))),0)</f>
        <v>100000000</v>
      </c>
      <c r="L992" s="7" t="n">
        <f aca="false">IF(E992=1,MIN($F$224,MAX(0,$B$900-SUM(I992:K992))),0)</f>
        <v>60000000</v>
      </c>
      <c r="M992" s="7" t="n">
        <f aca="false">IF(F992=1,MIN($F$223,MAX(0,$B$900-SUM(I992:L992))),0)</f>
        <v>0</v>
      </c>
      <c r="N992" s="7" t="n">
        <f aca="false">IF(G992=1,MIN($F$222,MAX(0,$B$900-SUM(I992:M992))),0)</f>
        <v>15000000</v>
      </c>
      <c r="O992" s="7" t="n">
        <f aca="false">IF(H992=1,MIN($F$221,MAX(0,$B$900-SUM(I992:N992))),0)</f>
        <v>0</v>
      </c>
      <c r="P992" s="7" t="n">
        <f aca="false">MAX(0,$B$900-SUM(I992:O992))</f>
        <v>495000000</v>
      </c>
      <c r="Q992" s="7" t="n">
        <f aca="false">($B$203+$B$204)+$B$22+(1-B992)*$B$198+(1-C992)*$E$226+(1-D992)*$E$225+(1-E992)*$E$224+(1-F992)*$E$223+(1-G992)*$E$222+(1-H992)*$E$221</f>
        <v>23415830.1189422</v>
      </c>
      <c r="R992" s="7" t="n">
        <f aca="false">P992&gt;$B$12*Q992</f>
        <v>1</v>
      </c>
      <c r="S992" s="7" t="n">
        <f aca="false">IF(R992,(P992+$B$12*$B$13)/(Q992+$B$13),IF(Q992&gt;0,P992/Q992,0))</f>
        <v>19.1967611192347</v>
      </c>
      <c r="T992" s="7" t="n">
        <f aca="false">IF(R992,$B$13*(S992-$B$12),0)</f>
        <v>45491902.7980867</v>
      </c>
      <c r="U992" s="7" t="n">
        <f aca="false">($B$203+$B$204)*S992</f>
        <v>5401162.22113237</v>
      </c>
      <c r="V992" s="7" t="n">
        <f aca="false">$B$22*S992</f>
        <v>172770850.073112</v>
      </c>
      <c r="W992" s="7" t="n">
        <f aca="false">IF(B992=1,I992,S992*$B$198)</f>
        <v>30000000</v>
      </c>
      <c r="X992" s="7" t="n">
        <f aca="false">IF(C992=1,J992,S992*$E$226)</f>
        <v>117761995.953791</v>
      </c>
      <c r="Y992" s="7" t="n">
        <f aca="false">IF(D992=1,K992,S992*$E$225)</f>
        <v>100000000</v>
      </c>
      <c r="Z992" s="7" t="n">
        <f aca="false">IF(E992=1,L992,S992*$E$224)</f>
        <v>60000000</v>
      </c>
      <c r="AA992" s="7" t="n">
        <f aca="false">IF(F992=1,M992,S992*$E$223)</f>
        <v>57590283.3577041</v>
      </c>
      <c r="AB992" s="7" t="n">
        <f aca="false">IF(G992=1,N992,S992*$E$222)</f>
        <v>15000000</v>
      </c>
      <c r="AC992" s="7" t="n">
        <f aca="false">IF(H992=1,O992,S992*$E$221)</f>
        <v>95983805.5961734</v>
      </c>
      <c r="AD992" s="7" t="n">
        <f aca="false">INDEX($W$902:$W$1029,MATCH($A992+(1-B992)*64,$A$902:$A$1029,0))</f>
        <v>30000000</v>
      </c>
      <c r="AE992" s="7" t="n">
        <f aca="false">INDEX($W$902:$W$1029,MATCH($A992-B992*64,$A$902:$A$1029,0))</f>
        <v>15878124.0386038</v>
      </c>
      <c r="AF992" s="7" t="n">
        <f aca="false">INDEX($X$902:$X$1029,MATCH($A992+(1-C992)*32,$A$902:$A$1029,0))</f>
        <v>300000000</v>
      </c>
      <c r="AG992" s="7" t="n">
        <f aca="false">INDEX($X$902:$X$1029,MATCH($A992-C992*32,$A$902:$A$1029,0))</f>
        <v>117761995.953791</v>
      </c>
      <c r="AH992" s="7" t="n">
        <f aca="false">INDEX($Y$902:$Y$1029,MATCH($A992+(1-D992)*16,$A$902:$A$1029,0))</f>
        <v>100000000</v>
      </c>
      <c r="AI992" s="7" t="n">
        <f aca="false">INDEX($Y$902:$Y$1029,MATCH($A992-D992*16,$A$902:$A$1029,0))</f>
        <v>37470460.3882253</v>
      </c>
      <c r="AJ992" s="7" t="n">
        <f aca="false">INDEX($Z$902:$Z$1029,MATCH($A992+(1-E992)*8,$A$902:$A$1029,0))</f>
        <v>60000000</v>
      </c>
      <c r="AK992" s="7" t="n">
        <f aca="false">INDEX($Z$902:$Z$1029,MATCH($A992-E992*8,$A$902:$A$1029,0))</f>
        <v>47252720.2762434</v>
      </c>
      <c r="AL992" s="7" t="n">
        <f aca="false">INDEX($AA$902:$AA$1029,MATCH($A992+(1-F992)*4,$A$902:$A$1029,0))</f>
        <v>30000000</v>
      </c>
      <c r="AM992" s="7" t="n">
        <f aca="false">INDEX($AA$902:$AA$1029,MATCH($A992-F992*4,$A$902:$A$1029,0))</f>
        <v>57590283.3577041</v>
      </c>
      <c r="AN992" s="7" t="n">
        <f aca="false">INDEX($AB$902:$AB$1029,MATCH($A992+(1-G992)*2,$A$902:$A$1029,0))</f>
        <v>15000000</v>
      </c>
      <c r="AO992" s="7" t="n">
        <f aca="false">INDEX($AB$902:$AB$1029,MATCH($A992-G992*2,$A$902:$A$1029,0))</f>
        <v>82886339.7858418</v>
      </c>
      <c r="AP992" s="7" t="n">
        <f aca="false">INDEX($AC$902:$AC$1029,MATCH($A992+(1-H992)*1,$A$902:$A$1029,0))</f>
        <v>5000000</v>
      </c>
      <c r="AQ992" s="7" t="n">
        <f aca="false">INDEX($AC$902:$AC$1029,MATCH($A992-H992*1,$A$902:$A$1029,0))</f>
        <v>95983805.5961734</v>
      </c>
      <c r="AR992" s="14" t="b">
        <f aca="false">AND(IF(B992=1,AD992&gt;=AE992,AE992&gt;AD992),IF(C992=1,AF992&gt;=AG992,AG992&gt;AF992),IF(D992=1,AH992&gt;=AI992,AI992&gt;AH992),IF(E992=1,AJ992&gt;=AK992,AK992&gt;AJ992),IF(F992=1,AL992&gt;=AM992,AM992&gt;AL992),IF(G992=1,AN992&gt;=AO992,AO992&gt;AN992),IF(H992=1,AP992&gt;=AQ992,AQ992&gt;AP992))</f>
        <v>0</v>
      </c>
      <c r="AS992" s="2"/>
      <c r="AT992" s="2"/>
      <c r="AU992" s="2"/>
      <c r="AV992" s="2"/>
      <c r="AW992" s="2"/>
      <c r="AX992" s="2"/>
    </row>
    <row r="993" customFormat="false" ht="15" hidden="false" customHeight="false" outlineLevel="0" collapsed="false">
      <c r="A993" s="6" t="n">
        <f aca="false">ROW()-902</f>
        <v>91</v>
      </c>
      <c r="B993" s="6" t="n">
        <f aca="false">MOD(INT($A993/64),2)</f>
        <v>1</v>
      </c>
      <c r="C993" s="6" t="n">
        <f aca="false">MOD(INT($A993/32),2)</f>
        <v>0</v>
      </c>
      <c r="D993" s="6" t="n">
        <f aca="false">MOD(INT($A993/16),2)</f>
        <v>1</v>
      </c>
      <c r="E993" s="6" t="n">
        <f aca="false">MOD(INT($A993/8),2)</f>
        <v>1</v>
      </c>
      <c r="F993" s="6" t="n">
        <f aca="false">MOD(INT($A993/4),2)</f>
        <v>0</v>
      </c>
      <c r="G993" s="6" t="n">
        <f aca="false">MOD(INT($A993/2),2)</f>
        <v>1</v>
      </c>
      <c r="H993" s="6" t="n">
        <f aca="false">MOD(INT($A993/1),2)</f>
        <v>1</v>
      </c>
      <c r="I993" s="7" t="n">
        <f aca="false">IF(B993=1,MIN($B$6,$B$900),0)</f>
        <v>30000000</v>
      </c>
      <c r="J993" s="7" t="n">
        <f aca="false">IF(C993=1,MIN($F$226,MAX(0,$B$900-I993)),0)</f>
        <v>0</v>
      </c>
      <c r="K993" s="7" t="n">
        <f aca="false">IF(D993=1,MIN($F$225,MAX(0,$B$900-SUM(I993:J993))),0)</f>
        <v>100000000</v>
      </c>
      <c r="L993" s="7" t="n">
        <f aca="false">IF(E993=1,MIN($F$224,MAX(0,$B$900-SUM(I993:K993))),0)</f>
        <v>60000000</v>
      </c>
      <c r="M993" s="7" t="n">
        <f aca="false">IF(F993=1,MIN($F$223,MAX(0,$B$900-SUM(I993:L993))),0)</f>
        <v>0</v>
      </c>
      <c r="N993" s="7" t="n">
        <f aca="false">IF(G993=1,MIN($F$222,MAX(0,$B$900-SUM(I993:M993))),0)</f>
        <v>15000000</v>
      </c>
      <c r="O993" s="7" t="n">
        <f aca="false">IF(H993=1,MIN($F$221,MAX(0,$B$900-SUM(I993:N993))),0)</f>
        <v>5000000</v>
      </c>
      <c r="P993" s="7" t="n">
        <f aca="false">MAX(0,$B$900-SUM(I993:O993))</f>
        <v>490000000</v>
      </c>
      <c r="Q993" s="7" t="n">
        <f aca="false">($B$203+$B$204)+$B$22+(1-B993)*$B$198+(1-C993)*$E$226+(1-D993)*$E$225+(1-E993)*$E$224+(1-F993)*$E$223+(1-G993)*$E$222+(1-H993)*$E$221</f>
        <v>18415830.1189422</v>
      </c>
      <c r="R993" s="7" t="n">
        <f aca="false">P993&gt;$B$12*Q993</f>
        <v>1</v>
      </c>
      <c r="S993" s="7" t="n">
        <f aca="false">IF(R993,(P993+$B$12*$B$13)/(Q993+$B$13),IF(Q993&gt;0,P993/Q993,0))</f>
        <v>23.5467584695084</v>
      </c>
      <c r="T993" s="7" t="n">
        <f aca="false">IF(R993,$B$13*(S993-$B$12),0)</f>
        <v>56366896.173771</v>
      </c>
      <c r="U993" s="7" t="n">
        <f aca="false">($B$203+$B$204)*S993</f>
        <v>6625068.75434348</v>
      </c>
      <c r="V993" s="7" t="n">
        <f aca="false">$B$22*S993</f>
        <v>211920826.225576</v>
      </c>
      <c r="W993" s="7" t="n">
        <f aca="false">IF(B993=1,I993,S993*$B$198)</f>
        <v>30000000</v>
      </c>
      <c r="X993" s="7" t="n">
        <f aca="false">IF(C993=1,J993,S993*$E$226)</f>
        <v>144446933.437785</v>
      </c>
      <c r="Y993" s="7" t="n">
        <f aca="false">IF(D993=1,K993,S993*$E$225)</f>
        <v>100000000</v>
      </c>
      <c r="Z993" s="7" t="n">
        <f aca="false">IF(E993=1,L993,S993*$E$224)</f>
        <v>60000000</v>
      </c>
      <c r="AA993" s="7" t="n">
        <f aca="false">IF(F993=1,M993,S993*$E$223)</f>
        <v>70640275.4085252</v>
      </c>
      <c r="AB993" s="7" t="n">
        <f aca="false">IF(G993=1,N993,S993*$E$222)</f>
        <v>15000000</v>
      </c>
      <c r="AC993" s="7" t="n">
        <f aca="false">IF(H993=1,O993,S993*$E$221)</f>
        <v>5000000</v>
      </c>
      <c r="AD993" s="7" t="n">
        <f aca="false">INDEX($W$902:$W$1029,MATCH($A993+(1-B993)*64,$A$902:$A$1029,0))</f>
        <v>30000000</v>
      </c>
      <c r="AE993" s="7" t="n">
        <f aca="false">INDEX($W$902:$W$1029,MATCH($A993-B993*64,$A$902:$A$1029,0))</f>
        <v>19348138.4740167</v>
      </c>
      <c r="AF993" s="7" t="n">
        <f aca="false">INDEX($X$902:$X$1029,MATCH($A993+(1-C993)*32,$A$902:$A$1029,0))</f>
        <v>300000000</v>
      </c>
      <c r="AG993" s="7" t="n">
        <f aca="false">INDEX($X$902:$X$1029,MATCH($A993-C993*32,$A$902:$A$1029,0))</f>
        <v>144446933.437785</v>
      </c>
      <c r="AH993" s="7" t="n">
        <f aca="false">INDEX($Y$902:$Y$1029,MATCH($A993+(1-D993)*16,$A$902:$A$1029,0))</f>
        <v>100000000</v>
      </c>
      <c r="AI993" s="7" t="n">
        <f aca="false">INDEX($Y$902:$Y$1029,MATCH($A993-D993*16,$A$902:$A$1029,0))</f>
        <v>45359376.257311</v>
      </c>
      <c r="AJ993" s="7" t="n">
        <f aca="false">INDEX($Z$902:$Z$1029,MATCH($A993+(1-E993)*8,$A$902:$A$1029,0))</f>
        <v>60000000</v>
      </c>
      <c r="AK993" s="7" t="n">
        <f aca="false">INDEX($Z$902:$Z$1029,MATCH($A993-E993*8,$A$902:$A$1029,0))</f>
        <v>56871232.6876467</v>
      </c>
      <c r="AL993" s="7" t="n">
        <f aca="false">INDEX($AA$902:$AA$1029,MATCH($A993+(1-F993)*4,$A$902:$A$1029,0))</f>
        <v>30000000</v>
      </c>
      <c r="AM993" s="7" t="n">
        <f aca="false">INDEX($AA$902:$AA$1029,MATCH($A993-F993*4,$A$902:$A$1029,0))</f>
        <v>70640275.4085252</v>
      </c>
      <c r="AN993" s="7" t="n">
        <f aca="false">INDEX($AB$902:$AB$1029,MATCH($A993+(1-G993)*2,$A$902:$A$1029,0))</f>
        <v>15000000</v>
      </c>
      <c r="AO993" s="7" t="n">
        <f aca="false">INDEX($AB$902:$AB$1029,MATCH($A993-G993*2,$A$902:$A$1029,0))</f>
        <v>97913128.3217247</v>
      </c>
      <c r="AP993" s="7" t="n">
        <f aca="false">INDEX($AC$902:$AC$1029,MATCH($A993+(1-H993)*1,$A$902:$A$1029,0))</f>
        <v>5000000</v>
      </c>
      <c r="AQ993" s="7" t="n">
        <f aca="false">INDEX($AC$902:$AC$1029,MATCH($A993-H993*1,$A$902:$A$1029,0))</f>
        <v>95983805.5961734</v>
      </c>
      <c r="AR993" s="14" t="b">
        <f aca="false">AND(IF(B993=1,AD993&gt;=AE993,AE993&gt;AD993),IF(C993=1,AF993&gt;=AG993,AG993&gt;AF993),IF(D993=1,AH993&gt;=AI993,AI993&gt;AH993),IF(E993=1,AJ993&gt;=AK993,AK993&gt;AJ993),IF(F993=1,AL993&gt;=AM993,AM993&gt;AL993),IF(G993=1,AN993&gt;=AO993,AO993&gt;AN993),IF(H993=1,AP993&gt;=AQ993,AQ993&gt;AP993))</f>
        <v>0</v>
      </c>
      <c r="AS993" s="2"/>
      <c r="AT993" s="2"/>
      <c r="AU993" s="2"/>
      <c r="AV993" s="2"/>
      <c r="AW993" s="2"/>
      <c r="AX993" s="2"/>
    </row>
    <row r="994" customFormat="false" ht="15" hidden="false" customHeight="false" outlineLevel="0" collapsed="false">
      <c r="A994" s="6" t="n">
        <f aca="false">ROW()-902</f>
        <v>92</v>
      </c>
      <c r="B994" s="6" t="n">
        <f aca="false">MOD(INT($A994/64),2)</f>
        <v>1</v>
      </c>
      <c r="C994" s="6" t="n">
        <f aca="false">MOD(INT($A994/32),2)</f>
        <v>0</v>
      </c>
      <c r="D994" s="6" t="n">
        <f aca="false">MOD(INT($A994/16),2)</f>
        <v>1</v>
      </c>
      <c r="E994" s="6" t="n">
        <f aca="false">MOD(INT($A994/8),2)</f>
        <v>1</v>
      </c>
      <c r="F994" s="6" t="n">
        <f aca="false">MOD(INT($A994/4),2)</f>
        <v>1</v>
      </c>
      <c r="G994" s="6" t="n">
        <f aca="false">MOD(INT($A994/2),2)</f>
        <v>0</v>
      </c>
      <c r="H994" s="6" t="n">
        <f aca="false">MOD(INT($A994/1),2)</f>
        <v>0</v>
      </c>
      <c r="I994" s="7" t="n">
        <f aca="false">IF(B994=1,MIN($B$6,$B$900),0)</f>
        <v>30000000</v>
      </c>
      <c r="J994" s="7" t="n">
        <f aca="false">IF(C994=1,MIN($F$226,MAX(0,$B$900-I994)),0)</f>
        <v>0</v>
      </c>
      <c r="K994" s="7" t="n">
        <f aca="false">IF(D994=1,MIN($F$225,MAX(0,$B$900-SUM(I994:J994))),0)</f>
        <v>100000000</v>
      </c>
      <c r="L994" s="7" t="n">
        <f aca="false">IF(E994=1,MIN($F$224,MAX(0,$B$900-SUM(I994:K994))),0)</f>
        <v>60000000</v>
      </c>
      <c r="M994" s="7" t="n">
        <f aca="false">IF(F994=1,MIN($F$223,MAX(0,$B$900-SUM(I994:L994))),0)</f>
        <v>30000000</v>
      </c>
      <c r="N994" s="7" t="n">
        <f aca="false">IF(G994=1,MIN($F$222,MAX(0,$B$900-SUM(I994:M994))),0)</f>
        <v>0</v>
      </c>
      <c r="O994" s="7" t="n">
        <f aca="false">IF(H994=1,MIN($F$221,MAX(0,$B$900-SUM(I994:N994))),0)</f>
        <v>0</v>
      </c>
      <c r="P994" s="7" t="n">
        <f aca="false">MAX(0,$B$900-SUM(I994:O994))</f>
        <v>480000000</v>
      </c>
      <c r="Q994" s="7" t="n">
        <f aca="false">($B$203+$B$204)+$B$22+(1-B994)*$B$198+(1-C994)*$E$226+(1-D994)*$E$225+(1-E994)*$E$224+(1-F994)*$E$223+(1-G994)*$E$222+(1-H994)*$E$221</f>
        <v>25415830.1189422</v>
      </c>
      <c r="R994" s="7" t="n">
        <f aca="false">P994&gt;$B$12*Q994</f>
        <v>1</v>
      </c>
      <c r="S994" s="7" t="n">
        <f aca="false">IF(R994,(P994+$B$12*$B$13)/(Q994+$B$13),IF(Q994&gt;0,P994/Q994,0))</f>
        <v>17.2841000229688</v>
      </c>
      <c r="T994" s="7" t="n">
        <f aca="false">IF(R994,$B$13*(S994-$B$12),0)</f>
        <v>40710250.0574219</v>
      </c>
      <c r="U994" s="7" t="n">
        <f aca="false">($B$203+$B$204)*S994</f>
        <v>4863019.72976021</v>
      </c>
      <c r="V994" s="7" t="n">
        <f aca="false">$B$22*S994</f>
        <v>155556900.206719</v>
      </c>
      <c r="W994" s="7" t="n">
        <f aca="false">IF(B994=1,I994,S994*$B$198)</f>
        <v>30000000</v>
      </c>
      <c r="X994" s="7" t="n">
        <f aca="false">IF(C994=1,J994,S994*$E$226)</f>
        <v>106028829.776411</v>
      </c>
      <c r="Y994" s="7" t="n">
        <f aca="false">IF(D994=1,K994,S994*$E$225)</f>
        <v>100000000</v>
      </c>
      <c r="Z994" s="7" t="n">
        <f aca="false">IF(E994=1,L994,S994*$E$224)</f>
        <v>60000000</v>
      </c>
      <c r="AA994" s="7" t="n">
        <f aca="false">IF(F994=1,M994,S994*$E$223)</f>
        <v>30000000</v>
      </c>
      <c r="AB994" s="7" t="n">
        <f aca="false">IF(G994=1,N994,S994*$E$222)</f>
        <v>86420500.1148438</v>
      </c>
      <c r="AC994" s="7" t="n">
        <f aca="false">IF(H994=1,O994,S994*$E$221)</f>
        <v>86420500.1148438</v>
      </c>
      <c r="AD994" s="7" t="n">
        <f aca="false">INDEX($W$902:$W$1029,MATCH($A994+(1-B994)*64,$A$902:$A$1029,0))</f>
        <v>30000000</v>
      </c>
      <c r="AE994" s="7" t="n">
        <f aca="false">INDEX($W$902:$W$1029,MATCH($A994-B994*64,$A$902:$A$1029,0))</f>
        <v>14352341.3720982</v>
      </c>
      <c r="AF994" s="7" t="n">
        <f aca="false">INDEX($X$902:$X$1029,MATCH($A994+(1-C994)*32,$A$902:$A$1029,0))</f>
        <v>300000000</v>
      </c>
      <c r="AG994" s="7" t="n">
        <f aca="false">INDEX($X$902:$X$1029,MATCH($A994-C994*32,$A$902:$A$1029,0))</f>
        <v>106028829.776411</v>
      </c>
      <c r="AH994" s="7" t="n">
        <f aca="false">INDEX($Y$902:$Y$1029,MATCH($A994+(1-D994)*16,$A$902:$A$1029,0))</f>
        <v>100000000</v>
      </c>
      <c r="AI994" s="7" t="n">
        <f aca="false">INDEX($Y$902:$Y$1029,MATCH($A994-D994*16,$A$902:$A$1029,0))</f>
        <v>34065697.2445881</v>
      </c>
      <c r="AJ994" s="7" t="n">
        <f aca="false">INDEX($Z$902:$Z$1029,MATCH($A994+(1-E994)*8,$A$902:$A$1029,0))</f>
        <v>60000000</v>
      </c>
      <c r="AK994" s="7" t="n">
        <f aca="false">INDEX($Z$902:$Z$1029,MATCH($A994-E994*8,$A$902:$A$1029,0))</f>
        <v>42947859.0852267</v>
      </c>
      <c r="AL994" s="7" t="n">
        <f aca="false">INDEX($AA$902:$AA$1029,MATCH($A994+(1-F994)*4,$A$902:$A$1029,0))</f>
        <v>30000000</v>
      </c>
      <c r="AM994" s="7" t="n">
        <f aca="false">INDEX($AA$902:$AA$1029,MATCH($A994-F994*4,$A$902:$A$1029,0))</f>
        <v>49731803.8715051</v>
      </c>
      <c r="AN994" s="7" t="n">
        <f aca="false">INDEX($AB$902:$AB$1029,MATCH($A994+(1-G994)*2,$A$902:$A$1029,0))</f>
        <v>15000000</v>
      </c>
      <c r="AO994" s="7" t="n">
        <f aca="false">INDEX($AB$902:$AB$1029,MATCH($A994-G994*2,$A$902:$A$1029,0))</f>
        <v>86420500.1148438</v>
      </c>
      <c r="AP994" s="7" t="n">
        <f aca="false">INDEX($AC$902:$AC$1029,MATCH($A994+(1-H994)*1,$A$902:$A$1029,0))</f>
        <v>5000000</v>
      </c>
      <c r="AQ994" s="7" t="n">
        <f aca="false">INDEX($AC$902:$AC$1029,MATCH($A994-H994*1,$A$902:$A$1029,0))</f>
        <v>86420500.1148438</v>
      </c>
      <c r="AR994" s="14" t="b">
        <f aca="false">AND(IF(B994=1,AD994&gt;=AE994,AE994&gt;AD994),IF(C994=1,AF994&gt;=AG994,AG994&gt;AF994),IF(D994=1,AH994&gt;=AI994,AI994&gt;AH994),IF(E994=1,AJ994&gt;=AK994,AK994&gt;AJ994),IF(F994=1,AL994&gt;=AM994,AM994&gt;AL994),IF(G994=1,AN994&gt;=AO994,AO994&gt;AN994),IF(H994=1,AP994&gt;=AQ994,AQ994&gt;AP994))</f>
        <v>0</v>
      </c>
      <c r="AS994" s="2"/>
      <c r="AT994" s="2"/>
      <c r="AU994" s="2"/>
      <c r="AV994" s="2"/>
      <c r="AW994" s="2"/>
      <c r="AX994" s="2"/>
    </row>
    <row r="995" customFormat="false" ht="15" hidden="false" customHeight="false" outlineLevel="0" collapsed="false">
      <c r="A995" s="6" t="n">
        <f aca="false">ROW()-902</f>
        <v>93</v>
      </c>
      <c r="B995" s="6" t="n">
        <f aca="false">MOD(INT($A995/64),2)</f>
        <v>1</v>
      </c>
      <c r="C995" s="6" t="n">
        <f aca="false">MOD(INT($A995/32),2)</f>
        <v>0</v>
      </c>
      <c r="D995" s="6" t="n">
        <f aca="false">MOD(INT($A995/16),2)</f>
        <v>1</v>
      </c>
      <c r="E995" s="6" t="n">
        <f aca="false">MOD(INT($A995/8),2)</f>
        <v>1</v>
      </c>
      <c r="F995" s="6" t="n">
        <f aca="false">MOD(INT($A995/4),2)</f>
        <v>1</v>
      </c>
      <c r="G995" s="6" t="n">
        <f aca="false">MOD(INT($A995/2),2)</f>
        <v>0</v>
      </c>
      <c r="H995" s="6" t="n">
        <f aca="false">MOD(INT($A995/1),2)</f>
        <v>1</v>
      </c>
      <c r="I995" s="7" t="n">
        <f aca="false">IF(B995=1,MIN($B$6,$B$900),0)</f>
        <v>30000000</v>
      </c>
      <c r="J995" s="7" t="n">
        <f aca="false">IF(C995=1,MIN($F$226,MAX(0,$B$900-I995)),0)</f>
        <v>0</v>
      </c>
      <c r="K995" s="7" t="n">
        <f aca="false">IF(D995=1,MIN($F$225,MAX(0,$B$900-SUM(I995:J995))),0)</f>
        <v>100000000</v>
      </c>
      <c r="L995" s="7" t="n">
        <f aca="false">IF(E995=1,MIN($F$224,MAX(0,$B$900-SUM(I995:K995))),0)</f>
        <v>60000000</v>
      </c>
      <c r="M995" s="7" t="n">
        <f aca="false">IF(F995=1,MIN($F$223,MAX(0,$B$900-SUM(I995:L995))),0)</f>
        <v>30000000</v>
      </c>
      <c r="N995" s="7" t="n">
        <f aca="false">IF(G995=1,MIN($F$222,MAX(0,$B$900-SUM(I995:M995))),0)</f>
        <v>0</v>
      </c>
      <c r="O995" s="7" t="n">
        <f aca="false">IF(H995=1,MIN($F$221,MAX(0,$B$900-SUM(I995:N995))),0)</f>
        <v>5000000</v>
      </c>
      <c r="P995" s="7" t="n">
        <f aca="false">MAX(0,$B$900-SUM(I995:O995))</f>
        <v>475000000</v>
      </c>
      <c r="Q995" s="7" t="n">
        <f aca="false">($B$203+$B$204)+$B$22+(1-B995)*$B$198+(1-C995)*$E$226+(1-D995)*$E$225+(1-E995)*$E$224+(1-F995)*$E$223+(1-G995)*$E$222+(1-H995)*$E$221</f>
        <v>20415830.1189422</v>
      </c>
      <c r="R995" s="7" t="n">
        <f aca="false">P995&gt;$B$12*Q995</f>
        <v>1</v>
      </c>
      <c r="S995" s="7" t="n">
        <f aca="false">IF(R995,(P995+$B$12*$B$13)/(Q995+$B$13),IF(Q995&gt;0,P995/Q995,0))</f>
        <v>20.8371242726791</v>
      </c>
      <c r="T995" s="7" t="n">
        <f aca="false">IF(R995,$B$13*(S995-$B$12),0)</f>
        <v>49592810.6816977</v>
      </c>
      <c r="U995" s="7" t="n">
        <f aca="false">($B$203+$B$204)*S995</f>
        <v>5862691.50923942</v>
      </c>
      <c r="V995" s="7" t="n">
        <f aca="false">$B$22*S995</f>
        <v>187534118.454112</v>
      </c>
      <c r="W995" s="7" t="n">
        <f aca="false">IF(B995=1,I995,S995*$B$198)</f>
        <v>30000000</v>
      </c>
      <c r="X995" s="7" t="n">
        <f aca="false">IF(C995=1,J995,S995*$E$226)</f>
        <v>127824757.991556</v>
      </c>
      <c r="Y995" s="7" t="n">
        <f aca="false">IF(D995=1,K995,S995*$E$225)</f>
        <v>100000000</v>
      </c>
      <c r="Z995" s="7" t="n">
        <f aca="false">IF(E995=1,L995,S995*$E$224)</f>
        <v>60000000</v>
      </c>
      <c r="AA995" s="7" t="n">
        <f aca="false">IF(F995=1,M995,S995*$E$223)</f>
        <v>30000000</v>
      </c>
      <c r="AB995" s="7" t="n">
        <f aca="false">IF(G995=1,N995,S995*$E$222)</f>
        <v>104185621.363395</v>
      </c>
      <c r="AC995" s="7" t="n">
        <f aca="false">IF(H995=1,O995,S995*$E$221)</f>
        <v>5000000</v>
      </c>
      <c r="AD995" s="7" t="n">
        <f aca="false">INDEX($W$902:$W$1029,MATCH($A995+(1-B995)*64,$A$902:$A$1029,0))</f>
        <v>30000000</v>
      </c>
      <c r="AE995" s="7" t="n">
        <f aca="false">INDEX($W$902:$W$1029,MATCH($A995-B995*64,$A$902:$A$1029,0))</f>
        <v>17208154.056373</v>
      </c>
      <c r="AF995" s="7" t="n">
        <f aca="false">INDEX($X$902:$X$1029,MATCH($A995+(1-C995)*32,$A$902:$A$1029,0))</f>
        <v>300000000</v>
      </c>
      <c r="AG995" s="7" t="n">
        <f aca="false">INDEX($X$902:$X$1029,MATCH($A995-C995*32,$A$902:$A$1029,0))</f>
        <v>127824757.991556</v>
      </c>
      <c r="AH995" s="7" t="n">
        <f aca="false">INDEX($Y$902:$Y$1029,MATCH($A995+(1-D995)*16,$A$902:$A$1029,0))</f>
        <v>100000000</v>
      </c>
      <c r="AI995" s="7" t="n">
        <f aca="false">INDEX($Y$902:$Y$1029,MATCH($A995-D995*16,$A$902:$A$1029,0))</f>
        <v>40623907.0394132</v>
      </c>
      <c r="AJ995" s="7" t="n">
        <f aca="false">INDEX($Z$902:$Z$1029,MATCH($A995+(1-E995)*8,$A$902:$A$1029,0))</f>
        <v>60000000</v>
      </c>
      <c r="AK995" s="7" t="n">
        <f aca="false">INDEX($Z$902:$Z$1029,MATCH($A995-E995*8,$A$902:$A$1029,0))</f>
        <v>50956259.1445413</v>
      </c>
      <c r="AL995" s="7" t="n">
        <f aca="false">INDEX($AA$902:$AA$1029,MATCH($A995+(1-F995)*4,$A$902:$A$1029,0))</f>
        <v>30000000</v>
      </c>
      <c r="AM995" s="7" t="n">
        <f aca="false">INDEX($AA$902:$AA$1029,MATCH($A995-F995*4,$A$902:$A$1029,0))</f>
        <v>58747876.9930348</v>
      </c>
      <c r="AN995" s="7" t="n">
        <f aca="false">INDEX($AB$902:$AB$1029,MATCH($A995+(1-G995)*2,$A$902:$A$1029,0))</f>
        <v>15000000</v>
      </c>
      <c r="AO995" s="7" t="n">
        <f aca="false">INDEX($AB$902:$AB$1029,MATCH($A995-G995*2,$A$902:$A$1029,0))</f>
        <v>104185621.363395</v>
      </c>
      <c r="AP995" s="7" t="n">
        <f aca="false">INDEX($AC$902:$AC$1029,MATCH($A995+(1-H995)*1,$A$902:$A$1029,0))</f>
        <v>5000000</v>
      </c>
      <c r="AQ995" s="7" t="n">
        <f aca="false">INDEX($AC$902:$AC$1029,MATCH($A995-H995*1,$A$902:$A$1029,0))</f>
        <v>86420500.1148438</v>
      </c>
      <c r="AR995" s="14" t="b">
        <f aca="false">AND(IF(B995=1,AD995&gt;=AE995,AE995&gt;AD995),IF(C995=1,AF995&gt;=AG995,AG995&gt;AF995),IF(D995=1,AH995&gt;=AI995,AI995&gt;AH995),IF(E995=1,AJ995&gt;=AK995,AK995&gt;AJ995),IF(F995=1,AL995&gt;=AM995,AM995&gt;AL995),IF(G995=1,AN995&gt;=AO995,AO995&gt;AN995),IF(H995=1,AP995&gt;=AQ995,AQ995&gt;AP995))</f>
        <v>0</v>
      </c>
      <c r="AS995" s="2"/>
      <c r="AT995" s="2"/>
      <c r="AU995" s="2"/>
      <c r="AV995" s="2"/>
      <c r="AW995" s="2"/>
      <c r="AX995" s="2"/>
    </row>
    <row r="996" customFormat="false" ht="15" hidden="false" customHeight="false" outlineLevel="0" collapsed="false">
      <c r="A996" s="6" t="n">
        <f aca="false">ROW()-902</f>
        <v>94</v>
      </c>
      <c r="B996" s="6" t="n">
        <f aca="false">MOD(INT($A996/64),2)</f>
        <v>1</v>
      </c>
      <c r="C996" s="6" t="n">
        <f aca="false">MOD(INT($A996/32),2)</f>
        <v>0</v>
      </c>
      <c r="D996" s="6" t="n">
        <f aca="false">MOD(INT($A996/16),2)</f>
        <v>1</v>
      </c>
      <c r="E996" s="6" t="n">
        <f aca="false">MOD(INT($A996/8),2)</f>
        <v>1</v>
      </c>
      <c r="F996" s="6" t="n">
        <f aca="false">MOD(INT($A996/4),2)</f>
        <v>1</v>
      </c>
      <c r="G996" s="6" t="n">
        <f aca="false">MOD(INT($A996/2),2)</f>
        <v>1</v>
      </c>
      <c r="H996" s="6" t="n">
        <f aca="false">MOD(INT($A996/1),2)</f>
        <v>0</v>
      </c>
      <c r="I996" s="7" t="n">
        <f aca="false">IF(B996=1,MIN($B$6,$B$900),0)</f>
        <v>30000000</v>
      </c>
      <c r="J996" s="7" t="n">
        <f aca="false">IF(C996=1,MIN($F$226,MAX(0,$B$900-I996)),0)</f>
        <v>0</v>
      </c>
      <c r="K996" s="7" t="n">
        <f aca="false">IF(D996=1,MIN($F$225,MAX(0,$B$900-SUM(I996:J996))),0)</f>
        <v>100000000</v>
      </c>
      <c r="L996" s="7" t="n">
        <f aca="false">IF(E996=1,MIN($F$224,MAX(0,$B$900-SUM(I996:K996))),0)</f>
        <v>60000000</v>
      </c>
      <c r="M996" s="7" t="n">
        <f aca="false">IF(F996=1,MIN($F$223,MAX(0,$B$900-SUM(I996:L996))),0)</f>
        <v>30000000</v>
      </c>
      <c r="N996" s="7" t="n">
        <f aca="false">IF(G996=1,MIN($F$222,MAX(0,$B$900-SUM(I996:M996))),0)</f>
        <v>15000000</v>
      </c>
      <c r="O996" s="7" t="n">
        <f aca="false">IF(H996=1,MIN($F$221,MAX(0,$B$900-SUM(I996:N996))),0)</f>
        <v>0</v>
      </c>
      <c r="P996" s="7" t="n">
        <f aca="false">MAX(0,$B$900-SUM(I996:O996))</f>
        <v>465000000</v>
      </c>
      <c r="Q996" s="7" t="n">
        <f aca="false">($B$203+$B$204)+$B$22+(1-B996)*$B$198+(1-C996)*$E$226+(1-D996)*$E$225+(1-E996)*$E$224+(1-F996)*$E$223+(1-G996)*$E$222+(1-H996)*$E$221</f>
        <v>20415830.1189422</v>
      </c>
      <c r="R996" s="7" t="n">
        <f aca="false">P996&gt;$B$12*Q996</f>
        <v>1</v>
      </c>
      <c r="S996" s="7" t="n">
        <f aca="false">IF(R996,(P996+$B$12*$B$13)/(Q996+$B$13),IF(Q996&gt;0,P996/Q996,0))</f>
        <v>20.4007447067591</v>
      </c>
      <c r="T996" s="7" t="n">
        <f aca="false">IF(R996,$B$13*(S996-$B$12),0)</f>
        <v>48501861.7668978</v>
      </c>
      <c r="U996" s="7" t="n">
        <f aca="false">($B$203+$B$204)*S996</f>
        <v>5739912.62946477</v>
      </c>
      <c r="V996" s="7" t="n">
        <f aca="false">$B$22*S996</f>
        <v>183606702.360832</v>
      </c>
      <c r="W996" s="7" t="n">
        <f aca="false">IF(B996=1,I996,S996*$B$198)</f>
        <v>30000000</v>
      </c>
      <c r="X996" s="7" t="n">
        <f aca="false">IF(C996=1,J996,S996*$E$226)</f>
        <v>125147799.70901</v>
      </c>
      <c r="Y996" s="7" t="n">
        <f aca="false">IF(D996=1,K996,S996*$E$225)</f>
        <v>100000000</v>
      </c>
      <c r="Z996" s="7" t="n">
        <f aca="false">IF(E996=1,L996,S996*$E$224)</f>
        <v>60000000</v>
      </c>
      <c r="AA996" s="7" t="n">
        <f aca="false">IF(F996=1,M996,S996*$E$223)</f>
        <v>30000000</v>
      </c>
      <c r="AB996" s="7" t="n">
        <f aca="false">IF(G996=1,N996,S996*$E$222)</f>
        <v>15000000</v>
      </c>
      <c r="AC996" s="7" t="n">
        <f aca="false">IF(H996=1,O996,S996*$E$221)</f>
        <v>102003723.533796</v>
      </c>
      <c r="AD996" s="7" t="n">
        <f aca="false">INDEX($W$902:$W$1029,MATCH($A996+(1-B996)*64,$A$902:$A$1029,0))</f>
        <v>30000000</v>
      </c>
      <c r="AE996" s="7" t="n">
        <f aca="false">INDEX($W$902:$W$1029,MATCH($A996-B996*64,$A$902:$A$1029,0))</f>
        <v>16869077.1291538</v>
      </c>
      <c r="AF996" s="7" t="n">
        <f aca="false">INDEX($X$902:$X$1029,MATCH($A996+(1-C996)*32,$A$902:$A$1029,0))</f>
        <v>300000000</v>
      </c>
      <c r="AG996" s="7" t="n">
        <f aca="false">INDEX($X$902:$X$1029,MATCH($A996-C996*32,$A$902:$A$1029,0))</f>
        <v>125147799.70901</v>
      </c>
      <c r="AH996" s="7" t="n">
        <f aca="false">INDEX($Y$902:$Y$1029,MATCH($A996+(1-D996)*16,$A$902:$A$1029,0))</f>
        <v>100000000</v>
      </c>
      <c r="AI996" s="7" t="n">
        <f aca="false">INDEX($Y$902:$Y$1029,MATCH($A996-D996*16,$A$902:$A$1029,0))</f>
        <v>39920462.7616744</v>
      </c>
      <c r="AJ996" s="7" t="n">
        <f aca="false">INDEX($Z$902:$Z$1029,MATCH($A996+(1-E996)*8,$A$902:$A$1029,0))</f>
        <v>60000000</v>
      </c>
      <c r="AK996" s="7" t="n">
        <f aca="false">INDEX($Z$902:$Z$1029,MATCH($A996-E996*8,$A$902:$A$1029,0))</f>
        <v>50008235.7185963</v>
      </c>
      <c r="AL996" s="7" t="n">
        <f aca="false">INDEX($AA$902:$AA$1029,MATCH($A996+(1-F996)*4,$A$902:$A$1029,0))</f>
        <v>30000000</v>
      </c>
      <c r="AM996" s="7" t="n">
        <f aca="false">INDEX($AA$902:$AA$1029,MATCH($A996-F996*4,$A$902:$A$1029,0))</f>
        <v>57590283.3577041</v>
      </c>
      <c r="AN996" s="7" t="n">
        <f aca="false">INDEX($AB$902:$AB$1029,MATCH($A996+(1-G996)*2,$A$902:$A$1029,0))</f>
        <v>15000000</v>
      </c>
      <c r="AO996" s="7" t="n">
        <f aca="false">INDEX($AB$902:$AB$1029,MATCH($A996-G996*2,$A$902:$A$1029,0))</f>
        <v>86420500.1148438</v>
      </c>
      <c r="AP996" s="7" t="n">
        <f aca="false">INDEX($AC$902:$AC$1029,MATCH($A996+(1-H996)*1,$A$902:$A$1029,0))</f>
        <v>5000000</v>
      </c>
      <c r="AQ996" s="7" t="n">
        <f aca="false">INDEX($AC$902:$AC$1029,MATCH($A996-H996*1,$A$902:$A$1029,0))</f>
        <v>102003723.533796</v>
      </c>
      <c r="AR996" s="14" t="b">
        <f aca="false">AND(IF(B996=1,AD996&gt;=AE996,AE996&gt;AD996),IF(C996=1,AF996&gt;=AG996,AG996&gt;AF996),IF(D996=1,AH996&gt;=AI996,AI996&gt;AH996),IF(E996=1,AJ996&gt;=AK996,AK996&gt;AJ996),IF(F996=1,AL996&gt;=AM996,AM996&gt;AL996),IF(G996=1,AN996&gt;=AO996,AO996&gt;AN996),IF(H996=1,AP996&gt;=AQ996,AQ996&gt;AP996))</f>
        <v>0</v>
      </c>
      <c r="AS996" s="2"/>
      <c r="AT996" s="2"/>
      <c r="AU996" s="2"/>
      <c r="AV996" s="2"/>
      <c r="AW996" s="2"/>
      <c r="AX996" s="2"/>
    </row>
    <row r="997" customFormat="false" ht="15" hidden="false" customHeight="false" outlineLevel="0" collapsed="false">
      <c r="A997" s="6" t="n">
        <f aca="false">ROW()-902</f>
        <v>95</v>
      </c>
      <c r="B997" s="6" t="n">
        <f aca="false">MOD(INT($A997/64),2)</f>
        <v>1</v>
      </c>
      <c r="C997" s="6" t="n">
        <f aca="false">MOD(INT($A997/32),2)</f>
        <v>0</v>
      </c>
      <c r="D997" s="6" t="n">
        <f aca="false">MOD(INT($A997/16),2)</f>
        <v>1</v>
      </c>
      <c r="E997" s="6" t="n">
        <f aca="false">MOD(INT($A997/8),2)</f>
        <v>1</v>
      </c>
      <c r="F997" s="6" t="n">
        <f aca="false">MOD(INT($A997/4),2)</f>
        <v>1</v>
      </c>
      <c r="G997" s="6" t="n">
        <f aca="false">MOD(INT($A997/2),2)</f>
        <v>1</v>
      </c>
      <c r="H997" s="6" t="n">
        <f aca="false">MOD(INT($A997/1),2)</f>
        <v>1</v>
      </c>
      <c r="I997" s="7" t="n">
        <f aca="false">IF(B997=1,MIN($B$6,$B$900),0)</f>
        <v>30000000</v>
      </c>
      <c r="J997" s="7" t="n">
        <f aca="false">IF(C997=1,MIN($F$226,MAX(0,$B$900-I997)),0)</f>
        <v>0</v>
      </c>
      <c r="K997" s="7" t="n">
        <f aca="false">IF(D997=1,MIN($F$225,MAX(0,$B$900-SUM(I997:J997))),0)</f>
        <v>100000000</v>
      </c>
      <c r="L997" s="7" t="n">
        <f aca="false">IF(E997=1,MIN($F$224,MAX(0,$B$900-SUM(I997:K997))),0)</f>
        <v>60000000</v>
      </c>
      <c r="M997" s="7" t="n">
        <f aca="false">IF(F997=1,MIN($F$223,MAX(0,$B$900-SUM(I997:L997))),0)</f>
        <v>30000000</v>
      </c>
      <c r="N997" s="7" t="n">
        <f aca="false">IF(G997=1,MIN($F$222,MAX(0,$B$900-SUM(I997:M997))),0)</f>
        <v>15000000</v>
      </c>
      <c r="O997" s="7" t="n">
        <f aca="false">IF(H997=1,MIN($F$221,MAX(0,$B$900-SUM(I997:N997))),0)</f>
        <v>5000000</v>
      </c>
      <c r="P997" s="7" t="n">
        <f aca="false">MAX(0,$B$900-SUM(I997:O997))</f>
        <v>460000000</v>
      </c>
      <c r="Q997" s="7" t="n">
        <f aca="false">($B$203+$B$204)+$B$22+(1-B997)*$B$198+(1-C997)*$E$226+(1-D997)*$E$225+(1-E997)*$E$224+(1-F997)*$E$223+(1-G997)*$E$222+(1-H997)*$E$221</f>
        <v>15415830.1189422</v>
      </c>
      <c r="R997" s="7" t="n">
        <f aca="false">P997&gt;$B$12*Q997</f>
        <v>1</v>
      </c>
      <c r="S997" s="7" t="n">
        <f aca="false">IF(R997,(P997+$B$12*$B$13)/(Q997+$B$13),IF(Q997&gt;0,P997/Q997,0))</f>
        <v>25.8151588248766</v>
      </c>
      <c r="T997" s="7" t="n">
        <f aca="false">IF(R997,$B$13*(S997-$B$12),0)</f>
        <v>62037897.0621916</v>
      </c>
      <c r="U997" s="7" t="n">
        <f aca="false">($B$203+$B$204)*S997</f>
        <v>7263301.33043893</v>
      </c>
      <c r="V997" s="7" t="n">
        <f aca="false">$B$22*S997</f>
        <v>232336429.42389</v>
      </c>
      <c r="W997" s="7" t="n">
        <f aca="false">IF(B997=1,I997,S997*$B$198)</f>
        <v>30000000</v>
      </c>
      <c r="X997" s="7" t="n">
        <f aca="false">IF(C997=1,J997,S997*$E$226)</f>
        <v>158362372.18348</v>
      </c>
      <c r="Y997" s="7" t="n">
        <f aca="false">IF(D997=1,K997,S997*$E$225)</f>
        <v>100000000</v>
      </c>
      <c r="Z997" s="7" t="n">
        <f aca="false">IF(E997=1,L997,S997*$E$224)</f>
        <v>60000000</v>
      </c>
      <c r="AA997" s="7" t="n">
        <f aca="false">IF(F997=1,M997,S997*$E$223)</f>
        <v>30000000</v>
      </c>
      <c r="AB997" s="7" t="n">
        <f aca="false">IF(G997=1,N997,S997*$E$222)</f>
        <v>15000000</v>
      </c>
      <c r="AC997" s="7" t="n">
        <f aca="false">IF(H997=1,O997,S997*$E$221)</f>
        <v>5000000</v>
      </c>
      <c r="AD997" s="7" t="n">
        <f aca="false">INDEX($W$902:$W$1029,MATCH($A997+(1-B997)*64,$A$902:$A$1029,0))</f>
        <v>30000000</v>
      </c>
      <c r="AE997" s="7" t="n">
        <f aca="false">INDEX($W$902:$W$1029,MATCH($A997-B997*64,$A$902:$A$1029,0))</f>
        <v>21159855.7904714</v>
      </c>
      <c r="AF997" s="7" t="n">
        <f aca="false">INDEX($X$902:$X$1029,MATCH($A997+(1-C997)*32,$A$902:$A$1029,0))</f>
        <v>300000000</v>
      </c>
      <c r="AG997" s="7" t="n">
        <f aca="false">INDEX($X$902:$X$1029,MATCH($A997-C997*32,$A$902:$A$1029,0))</f>
        <v>158362372.18348</v>
      </c>
      <c r="AH997" s="7" t="n">
        <f aca="false">INDEX($Y$902:$Y$1029,MATCH($A997+(1-D997)*16,$A$902:$A$1029,0))</f>
        <v>100000000</v>
      </c>
      <c r="AI997" s="7" t="n">
        <f aca="false">INDEX($Y$902:$Y$1029,MATCH($A997-D997*16,$A$902:$A$1029,0))</f>
        <v>49637221.524572</v>
      </c>
      <c r="AJ997" s="7" t="n">
        <f aca="false">INDEX($Z$902:$Z$1029,MATCH($A997+(1-E997)*8,$A$902:$A$1029,0))</f>
        <v>60000000</v>
      </c>
      <c r="AK997" s="7" t="n">
        <f aca="false">INDEX($Z$902:$Z$1029,MATCH($A997-E997*8,$A$902:$A$1029,0))</f>
        <v>61725265.1089453</v>
      </c>
      <c r="AL997" s="7" t="n">
        <f aca="false">INDEX($AA$902:$AA$1029,MATCH($A997+(1-F997)*4,$A$902:$A$1029,0))</f>
        <v>30000000</v>
      </c>
      <c r="AM997" s="7" t="n">
        <f aca="false">INDEX($AA$902:$AA$1029,MATCH($A997-F997*4,$A$902:$A$1029,0))</f>
        <v>70640275.4085252</v>
      </c>
      <c r="AN997" s="7" t="n">
        <f aca="false">INDEX($AB$902:$AB$1029,MATCH($A997+(1-G997)*2,$A$902:$A$1029,0))</f>
        <v>15000000</v>
      </c>
      <c r="AO997" s="7" t="n">
        <f aca="false">INDEX($AB$902:$AB$1029,MATCH($A997-G997*2,$A$902:$A$1029,0))</f>
        <v>104185621.363395</v>
      </c>
      <c r="AP997" s="7" t="n">
        <f aca="false">INDEX($AC$902:$AC$1029,MATCH($A997+(1-H997)*1,$A$902:$A$1029,0))</f>
        <v>5000000</v>
      </c>
      <c r="AQ997" s="7" t="n">
        <f aca="false">INDEX($AC$902:$AC$1029,MATCH($A997-H997*1,$A$902:$A$1029,0))</f>
        <v>102003723.533796</v>
      </c>
      <c r="AR997" s="14" t="b">
        <f aca="false">AND(IF(B997=1,AD997&gt;=AE997,AE997&gt;AD997),IF(C997=1,AF997&gt;=AG997,AG997&gt;AF997),IF(D997=1,AH997&gt;=AI997,AI997&gt;AH997),IF(E997=1,AJ997&gt;=AK997,AK997&gt;AJ997),IF(F997=1,AL997&gt;=AM997,AM997&gt;AL997),IF(G997=1,AN997&gt;=AO997,AO997&gt;AN997),IF(H997=1,AP997&gt;=AQ997,AQ997&gt;AP997))</f>
        <v>0</v>
      </c>
      <c r="AS997" s="2"/>
      <c r="AT997" s="2"/>
      <c r="AU997" s="2"/>
      <c r="AV997" s="2"/>
      <c r="AW997" s="2"/>
      <c r="AX997" s="2"/>
    </row>
    <row r="998" customFormat="false" ht="15" hidden="false" customHeight="false" outlineLevel="0" collapsed="false">
      <c r="A998" s="6" t="n">
        <f aca="false">ROW()-902</f>
        <v>96</v>
      </c>
      <c r="B998" s="6" t="n">
        <f aca="false">MOD(INT($A998/64),2)</f>
        <v>1</v>
      </c>
      <c r="C998" s="6" t="n">
        <f aca="false">MOD(INT($A998/32),2)</f>
        <v>1</v>
      </c>
      <c r="D998" s="6" t="n">
        <f aca="false">MOD(INT($A998/16),2)</f>
        <v>0</v>
      </c>
      <c r="E998" s="6" t="n">
        <f aca="false">MOD(INT($A998/8),2)</f>
        <v>0</v>
      </c>
      <c r="F998" s="6" t="n">
        <f aca="false">MOD(INT($A998/4),2)</f>
        <v>0</v>
      </c>
      <c r="G998" s="6" t="n">
        <f aca="false">MOD(INT($A998/2),2)</f>
        <v>0</v>
      </c>
      <c r="H998" s="6" t="n">
        <f aca="false">MOD(INT($A998/1),2)</f>
        <v>0</v>
      </c>
      <c r="I998" s="7" t="n">
        <f aca="false">IF(B998=1,MIN($B$6,$B$900),0)</f>
        <v>30000000</v>
      </c>
      <c r="J998" s="7" t="n">
        <f aca="false">IF(C998=1,MIN($F$226,MAX(0,$B$900-I998)),0)</f>
        <v>300000000</v>
      </c>
      <c r="K998" s="7" t="n">
        <f aca="false">IF(D998=1,MIN($F$225,MAX(0,$B$900-SUM(I998:J998))),0)</f>
        <v>0</v>
      </c>
      <c r="L998" s="7" t="n">
        <f aca="false">IF(E998=1,MIN($F$224,MAX(0,$B$900-SUM(I998:K998))),0)</f>
        <v>0</v>
      </c>
      <c r="M998" s="7" t="n">
        <f aca="false">IF(F998=1,MIN($F$223,MAX(0,$B$900-SUM(I998:L998))),0)</f>
        <v>0</v>
      </c>
      <c r="N998" s="7" t="n">
        <f aca="false">IF(G998=1,MIN($F$222,MAX(0,$B$900-SUM(I998:M998))),0)</f>
        <v>0</v>
      </c>
      <c r="O998" s="7" t="n">
        <f aca="false">IF(H998=1,MIN($F$221,MAX(0,$B$900-SUM(I998:N998))),0)</f>
        <v>0</v>
      </c>
      <c r="P998" s="7" t="n">
        <f aca="false">MAX(0,$B$900-SUM(I998:O998))</f>
        <v>370000000</v>
      </c>
      <c r="Q998" s="7" t="n">
        <f aca="false">($B$203+$B$204)+$B$22+(1-B998)*$B$198+(1-C998)*$E$226+(1-D998)*$E$225+(1-E998)*$E$224+(1-F998)*$E$223+(1-G998)*$E$222+(1-H998)*$E$221</f>
        <v>26415334.5395857</v>
      </c>
      <c r="R998" s="7" t="n">
        <f aca="false">P998&gt;$B$12*Q998</f>
        <v>1</v>
      </c>
      <c r="S998" s="7" t="n">
        <f aca="false">IF(R998,(P998+$B$12*$B$13)/(Q998+$B$13),IF(Q998&gt;0,P998/Q998,0))</f>
        <v>12.8824378459132</v>
      </c>
      <c r="T998" s="7" t="n">
        <f aca="false">IF(R998,$B$13*(S998-$B$12),0)</f>
        <v>29706094.614783</v>
      </c>
      <c r="U998" s="7" t="n">
        <f aca="false">($B$203+$B$204)*S998</f>
        <v>3624576.88446801</v>
      </c>
      <c r="V998" s="7" t="n">
        <f aca="false">$B$22*S998</f>
        <v>115941940.613219</v>
      </c>
      <c r="W998" s="7" t="n">
        <f aca="false">IF(B998=1,I998,S998*$B$198)</f>
        <v>30000000</v>
      </c>
      <c r="X998" s="7" t="n">
        <f aca="false">IF(C998=1,J998,S998*$E$226)</f>
        <v>300000000</v>
      </c>
      <c r="Y998" s="7" t="n">
        <f aca="false">IF(D998=1,K998,S998*$E$225)</f>
        <v>22337845.060467</v>
      </c>
      <c r="Z998" s="7" t="n">
        <f aca="false">IF(E998=1,L998,S998*$E$224)</f>
        <v>30917850.8301917</v>
      </c>
      <c r="AA998" s="7" t="n">
        <f aca="false">IF(F998=1,M998,S998*$E$223)</f>
        <v>38647313.5377396</v>
      </c>
      <c r="AB998" s="7" t="n">
        <f aca="false">IF(G998=1,N998,S998*$E$222)</f>
        <v>64412189.229566</v>
      </c>
      <c r="AC998" s="7" t="n">
        <f aca="false">IF(H998=1,O998,S998*$E$221)</f>
        <v>64412189.229566</v>
      </c>
      <c r="AD998" s="7" t="n">
        <f aca="false">INDEX($W$902:$W$1029,MATCH($A998+(1-B998)*64,$A$902:$A$1029,0))</f>
        <v>30000000</v>
      </c>
      <c r="AE998" s="7" t="n">
        <f aca="false">INDEX($W$902:$W$1029,MATCH($A998-B998*64,$A$902:$A$1029,0))</f>
        <v>10892754.268045</v>
      </c>
      <c r="AF998" s="7" t="n">
        <f aca="false">INDEX($X$902:$X$1029,MATCH($A998+(1-C998)*32,$A$902:$A$1029,0))</f>
        <v>300000000</v>
      </c>
      <c r="AG998" s="7" t="n">
        <f aca="false">INDEX($X$902:$X$1029,MATCH($A998-C998*32,$A$902:$A$1029,0))</f>
        <v>117702004.547214</v>
      </c>
      <c r="AH998" s="7" t="n">
        <f aca="false">INDEX($Y$902:$Y$1029,MATCH($A998+(1-D998)*16,$A$902:$A$1029,0))</f>
        <v>100000000</v>
      </c>
      <c r="AI998" s="7" t="n">
        <f aca="false">INDEX($Y$902:$Y$1029,MATCH($A998-D998*16,$A$902:$A$1029,0))</f>
        <v>22337845.060467</v>
      </c>
      <c r="AJ998" s="7" t="n">
        <f aca="false">INDEX($Z$902:$Z$1029,MATCH($A998+(1-E998)*8,$A$902:$A$1029,0))</f>
        <v>60000000</v>
      </c>
      <c r="AK998" s="7" t="n">
        <f aca="false">INDEX($Z$902:$Z$1029,MATCH($A998-E998*8,$A$902:$A$1029,0))</f>
        <v>30917850.8301917</v>
      </c>
      <c r="AL998" s="7" t="n">
        <f aca="false">INDEX($AA$902:$AA$1029,MATCH($A998+(1-F998)*4,$A$902:$A$1029,0))</f>
        <v>30000000</v>
      </c>
      <c r="AM998" s="7" t="n">
        <f aca="false">INDEX($AA$902:$AA$1029,MATCH($A998-F998*4,$A$902:$A$1029,0))</f>
        <v>38647313.5377396</v>
      </c>
      <c r="AN998" s="7" t="n">
        <f aca="false">INDEX($AB$902:$AB$1029,MATCH($A998+(1-G998)*2,$A$902:$A$1029,0))</f>
        <v>15000000</v>
      </c>
      <c r="AO998" s="7" t="n">
        <f aca="false">INDEX($AB$902:$AB$1029,MATCH($A998-G998*2,$A$902:$A$1029,0))</f>
        <v>64412189.229566</v>
      </c>
      <c r="AP998" s="7" t="n">
        <f aca="false">INDEX($AC$902:$AC$1029,MATCH($A998+(1-H998)*1,$A$902:$A$1029,0))</f>
        <v>5000000</v>
      </c>
      <c r="AQ998" s="7" t="n">
        <f aca="false">INDEX($AC$902:$AC$1029,MATCH($A998-H998*1,$A$902:$A$1029,0))</f>
        <v>64412189.229566</v>
      </c>
      <c r="AR998" s="14" t="b">
        <f aca="false">AND(IF(B998=1,AD998&gt;=AE998,AE998&gt;AD998),IF(C998=1,AF998&gt;=AG998,AG998&gt;AF998),IF(D998=1,AH998&gt;=AI998,AI998&gt;AH998),IF(E998=1,AJ998&gt;=AK998,AK998&gt;AJ998),IF(F998=1,AL998&gt;=AM998,AM998&gt;AL998),IF(G998=1,AN998&gt;=AO998,AO998&gt;AN998),IF(H998=1,AP998&gt;=AQ998,AQ998&gt;AP998))</f>
        <v>0</v>
      </c>
      <c r="AS998" s="2"/>
      <c r="AT998" s="2"/>
      <c r="AU998" s="2"/>
      <c r="AV998" s="2"/>
      <c r="AW998" s="2"/>
      <c r="AX998" s="2"/>
    </row>
    <row r="999" customFormat="false" ht="15" hidden="false" customHeight="false" outlineLevel="0" collapsed="false">
      <c r="A999" s="6" t="n">
        <f aca="false">ROW()-902</f>
        <v>97</v>
      </c>
      <c r="B999" s="6" t="n">
        <f aca="false">MOD(INT($A999/64),2)</f>
        <v>1</v>
      </c>
      <c r="C999" s="6" t="n">
        <f aca="false">MOD(INT($A999/32),2)</f>
        <v>1</v>
      </c>
      <c r="D999" s="6" t="n">
        <f aca="false">MOD(INT($A999/16),2)</f>
        <v>0</v>
      </c>
      <c r="E999" s="6" t="n">
        <f aca="false">MOD(INT($A999/8),2)</f>
        <v>0</v>
      </c>
      <c r="F999" s="6" t="n">
        <f aca="false">MOD(INT($A999/4),2)</f>
        <v>0</v>
      </c>
      <c r="G999" s="6" t="n">
        <f aca="false">MOD(INT($A999/2),2)</f>
        <v>0</v>
      </c>
      <c r="H999" s="6" t="n">
        <f aca="false">MOD(INT($A999/1),2)</f>
        <v>1</v>
      </c>
      <c r="I999" s="7" t="n">
        <f aca="false">IF(B999=1,MIN($B$6,$B$900),0)</f>
        <v>30000000</v>
      </c>
      <c r="J999" s="7" t="n">
        <f aca="false">IF(C999=1,MIN($F$226,MAX(0,$B$900-I999)),0)</f>
        <v>300000000</v>
      </c>
      <c r="K999" s="7" t="n">
        <f aca="false">IF(D999=1,MIN($F$225,MAX(0,$B$900-SUM(I999:J999))),0)</f>
        <v>0</v>
      </c>
      <c r="L999" s="7" t="n">
        <f aca="false">IF(E999=1,MIN($F$224,MAX(0,$B$900-SUM(I999:K999))),0)</f>
        <v>0</v>
      </c>
      <c r="M999" s="7" t="n">
        <f aca="false">IF(F999=1,MIN($F$223,MAX(0,$B$900-SUM(I999:L999))),0)</f>
        <v>0</v>
      </c>
      <c r="N999" s="7" t="n">
        <f aca="false">IF(G999=1,MIN($F$222,MAX(0,$B$900-SUM(I999:M999))),0)</f>
        <v>0</v>
      </c>
      <c r="O999" s="7" t="n">
        <f aca="false">IF(H999=1,MIN($F$221,MAX(0,$B$900-SUM(I999:N999))),0)</f>
        <v>5000000</v>
      </c>
      <c r="P999" s="7" t="n">
        <f aca="false">MAX(0,$B$900-SUM(I999:O999))</f>
        <v>365000000</v>
      </c>
      <c r="Q999" s="7" t="n">
        <f aca="false">($B$203+$B$204)+$B$22+(1-B999)*$B$198+(1-C999)*$E$226+(1-D999)*$E$225+(1-E999)*$E$224+(1-F999)*$E$223+(1-G999)*$E$222+(1-H999)*$E$221</f>
        <v>21415334.5395857</v>
      </c>
      <c r="R999" s="7" t="n">
        <f aca="false">P999&gt;$B$12*Q999</f>
        <v>1</v>
      </c>
      <c r="S999" s="7" t="n">
        <f aca="false">IF(R999,(P999+$B$12*$B$13)/(Q999+$B$13),IF(Q999&gt;0,P999/Q999,0))</f>
        <v>15.3667095641793</v>
      </c>
      <c r="T999" s="7" t="n">
        <f aca="false">IF(R999,$B$13*(S999-$B$12),0)</f>
        <v>35916773.9104483</v>
      </c>
      <c r="U999" s="7" t="n">
        <f aca="false">($B$203+$B$204)*S999</f>
        <v>4323546.59443029</v>
      </c>
      <c r="V999" s="7" t="n">
        <f aca="false">$B$22*S999</f>
        <v>138300386.077614</v>
      </c>
      <c r="W999" s="7" t="n">
        <f aca="false">IF(B999=1,I999,S999*$B$198)</f>
        <v>30000000</v>
      </c>
      <c r="X999" s="7" t="n">
        <f aca="false">IF(C999=1,J999,S999*$E$226)</f>
        <v>300000000</v>
      </c>
      <c r="Y999" s="7" t="n">
        <f aca="false">IF(D999=1,K999,S999*$E$225)</f>
        <v>26645513.9500424</v>
      </c>
      <c r="Z999" s="7" t="n">
        <f aca="false">IF(E999=1,L999,S999*$E$224)</f>
        <v>36880102.9540304</v>
      </c>
      <c r="AA999" s="7" t="n">
        <f aca="false">IF(F999=1,M999,S999*$E$223)</f>
        <v>46100128.692538</v>
      </c>
      <c r="AB999" s="7" t="n">
        <f aca="false">IF(G999=1,N999,S999*$E$222)</f>
        <v>76833547.8208966</v>
      </c>
      <c r="AC999" s="7" t="n">
        <f aca="false">IF(H999=1,O999,S999*$E$221)</f>
        <v>5000000</v>
      </c>
      <c r="AD999" s="7" t="n">
        <f aca="false">INDEX($W$902:$W$1029,MATCH($A999+(1-B999)*64,$A$902:$A$1029,0))</f>
        <v>30000000</v>
      </c>
      <c r="AE999" s="7" t="n">
        <f aca="false">INDEX($W$902:$W$1029,MATCH($A999-B999*64,$A$902:$A$1029,0))</f>
        <v>12933330.9014754</v>
      </c>
      <c r="AF999" s="7" t="n">
        <f aca="false">INDEX($X$902:$X$1029,MATCH($A999+(1-C999)*32,$A$902:$A$1029,0))</f>
        <v>300000000</v>
      </c>
      <c r="AG999" s="7" t="n">
        <f aca="false">INDEX($X$902:$X$1029,MATCH($A999-C999*32,$A$902:$A$1029,0))</f>
        <v>136265773.305035</v>
      </c>
      <c r="AH999" s="7" t="n">
        <f aca="false">INDEX($Y$902:$Y$1029,MATCH($A999+(1-D999)*16,$A$902:$A$1029,0))</f>
        <v>100000000</v>
      </c>
      <c r="AI999" s="7" t="n">
        <f aca="false">INDEX($Y$902:$Y$1029,MATCH($A999-D999*16,$A$902:$A$1029,0))</f>
        <v>26645513.9500424</v>
      </c>
      <c r="AJ999" s="7" t="n">
        <f aca="false">INDEX($Z$902:$Z$1029,MATCH($A999+(1-E999)*8,$A$902:$A$1029,0))</f>
        <v>60000000</v>
      </c>
      <c r="AK999" s="7" t="n">
        <f aca="false">INDEX($Z$902:$Z$1029,MATCH($A999-E999*8,$A$902:$A$1029,0))</f>
        <v>36880102.9540304</v>
      </c>
      <c r="AL999" s="7" t="n">
        <f aca="false">INDEX($AA$902:$AA$1029,MATCH($A999+(1-F999)*4,$A$902:$A$1029,0))</f>
        <v>30000000</v>
      </c>
      <c r="AM999" s="7" t="n">
        <f aca="false">INDEX($AA$902:$AA$1029,MATCH($A999-F999*4,$A$902:$A$1029,0))</f>
        <v>46100128.692538</v>
      </c>
      <c r="AN999" s="7" t="n">
        <f aca="false">INDEX($AB$902:$AB$1029,MATCH($A999+(1-G999)*2,$A$902:$A$1029,0))</f>
        <v>15000000</v>
      </c>
      <c r="AO999" s="7" t="n">
        <f aca="false">INDEX($AB$902:$AB$1029,MATCH($A999-G999*2,$A$902:$A$1029,0))</f>
        <v>76833547.8208966</v>
      </c>
      <c r="AP999" s="7" t="n">
        <f aca="false">INDEX($AC$902:$AC$1029,MATCH($A999+(1-H999)*1,$A$902:$A$1029,0))</f>
        <v>5000000</v>
      </c>
      <c r="AQ999" s="7" t="n">
        <f aca="false">INDEX($AC$902:$AC$1029,MATCH($A999-H999*1,$A$902:$A$1029,0))</f>
        <v>64412189.229566</v>
      </c>
      <c r="AR999" s="14" t="b">
        <f aca="false">AND(IF(B999=1,AD999&gt;=AE999,AE999&gt;AD999),IF(C999=1,AF999&gt;=AG999,AG999&gt;AF999),IF(D999=1,AH999&gt;=AI999,AI999&gt;AH999),IF(E999=1,AJ999&gt;=AK999,AK999&gt;AJ999),IF(F999=1,AL999&gt;=AM999,AM999&gt;AL999),IF(G999=1,AN999&gt;=AO999,AO999&gt;AN999),IF(H999=1,AP999&gt;=AQ999,AQ999&gt;AP999))</f>
        <v>0</v>
      </c>
      <c r="AS999" s="2"/>
      <c r="AT999" s="2"/>
      <c r="AU999" s="2"/>
      <c r="AV999" s="2"/>
      <c r="AW999" s="2"/>
      <c r="AX999" s="2"/>
    </row>
    <row r="1000" customFormat="false" ht="15" hidden="false" customHeight="false" outlineLevel="0" collapsed="false">
      <c r="A1000" s="6" t="n">
        <f aca="false">ROW()-902</f>
        <v>98</v>
      </c>
      <c r="B1000" s="6" t="n">
        <f aca="false">MOD(INT($A1000/64),2)</f>
        <v>1</v>
      </c>
      <c r="C1000" s="6" t="n">
        <f aca="false">MOD(INT($A1000/32),2)</f>
        <v>1</v>
      </c>
      <c r="D1000" s="6" t="n">
        <f aca="false">MOD(INT($A1000/16),2)</f>
        <v>0</v>
      </c>
      <c r="E1000" s="6" t="n">
        <f aca="false">MOD(INT($A1000/8),2)</f>
        <v>0</v>
      </c>
      <c r="F1000" s="6" t="n">
        <f aca="false">MOD(INT($A1000/4),2)</f>
        <v>0</v>
      </c>
      <c r="G1000" s="6" t="n">
        <f aca="false">MOD(INT($A1000/2),2)</f>
        <v>1</v>
      </c>
      <c r="H1000" s="6" t="n">
        <f aca="false">MOD(INT($A1000/1),2)</f>
        <v>0</v>
      </c>
      <c r="I1000" s="7" t="n">
        <f aca="false">IF(B1000=1,MIN($B$6,$B$900),0)</f>
        <v>30000000</v>
      </c>
      <c r="J1000" s="7" t="n">
        <f aca="false">IF(C1000=1,MIN($F$226,MAX(0,$B$900-I1000)),0)</f>
        <v>300000000</v>
      </c>
      <c r="K1000" s="7" t="n">
        <f aca="false">IF(D1000=1,MIN($F$225,MAX(0,$B$900-SUM(I1000:J1000))),0)</f>
        <v>0</v>
      </c>
      <c r="L1000" s="7" t="n">
        <f aca="false">IF(E1000=1,MIN($F$224,MAX(0,$B$900-SUM(I1000:K1000))),0)</f>
        <v>0</v>
      </c>
      <c r="M1000" s="7" t="n">
        <f aca="false">IF(F1000=1,MIN($F$223,MAX(0,$B$900-SUM(I1000:L1000))),0)</f>
        <v>0</v>
      </c>
      <c r="N1000" s="7" t="n">
        <f aca="false">IF(G1000=1,MIN($F$222,MAX(0,$B$900-SUM(I1000:M1000))),0)</f>
        <v>15000000</v>
      </c>
      <c r="O1000" s="7" t="n">
        <f aca="false">IF(H1000=1,MIN($F$221,MAX(0,$B$900-SUM(I1000:N1000))),0)</f>
        <v>0</v>
      </c>
      <c r="P1000" s="7" t="n">
        <f aca="false">MAX(0,$B$900-SUM(I1000:O1000))</f>
        <v>355000000</v>
      </c>
      <c r="Q1000" s="7" t="n">
        <f aca="false">($B$203+$B$204)+$B$22+(1-B1000)*$B$198+(1-C1000)*$E$226+(1-D1000)*$E$225+(1-E1000)*$E$224+(1-F1000)*$E$223+(1-G1000)*$E$222+(1-H1000)*$E$221</f>
        <v>21415334.5395857</v>
      </c>
      <c r="R1000" s="7" t="n">
        <f aca="false">P1000&gt;$B$12*Q1000</f>
        <v>1</v>
      </c>
      <c r="S1000" s="7" t="n">
        <f aca="false">IF(R1000,(P1000+$B$12*$B$13)/(Q1000+$B$13),IF(Q1000&gt;0,P1000/Q1000,0))</f>
        <v>14.9485678073309</v>
      </c>
      <c r="T1000" s="7" t="n">
        <f aca="false">IF(R1000,$B$13*(S1000-$B$12),0)</f>
        <v>34871419.5183273</v>
      </c>
      <c r="U1000" s="7" t="n">
        <f aca="false">($B$203+$B$204)*S1000</f>
        <v>4205899.06805123</v>
      </c>
      <c r="V1000" s="7" t="n">
        <f aca="false">$B$22*S1000</f>
        <v>134537110.265978</v>
      </c>
      <c r="W1000" s="7" t="n">
        <f aca="false">IF(B1000=1,I1000,S1000*$B$198)</f>
        <v>30000000</v>
      </c>
      <c r="X1000" s="7" t="n">
        <f aca="false">IF(C1000=1,J1000,S1000*$E$226)</f>
        <v>300000000</v>
      </c>
      <c r="Y1000" s="7" t="n">
        <f aca="false">IF(D1000=1,K1000,S1000*$E$225)</f>
        <v>25920465.9514018</v>
      </c>
      <c r="Z1000" s="7" t="n">
        <f aca="false">IF(E1000=1,L1000,S1000*$E$224)</f>
        <v>35876562.7375942</v>
      </c>
      <c r="AA1000" s="7" t="n">
        <f aca="false">IF(F1000=1,M1000,S1000*$E$223)</f>
        <v>44845703.4219927</v>
      </c>
      <c r="AB1000" s="7" t="n">
        <f aca="false">IF(G1000=1,N1000,S1000*$E$222)</f>
        <v>15000000</v>
      </c>
      <c r="AC1000" s="7" t="n">
        <f aca="false">IF(H1000=1,O1000,S1000*$E$221)</f>
        <v>74742839.0366546</v>
      </c>
      <c r="AD1000" s="7" t="n">
        <f aca="false">INDEX($W$902:$W$1029,MATCH($A1000+(1-B1000)*64,$A$902:$A$1029,0))</f>
        <v>30000000</v>
      </c>
      <c r="AE1000" s="7" t="n">
        <f aca="false">INDEX($W$902:$W$1029,MATCH($A1000-B1000*64,$A$902:$A$1029,0))</f>
        <v>12607964.0863439</v>
      </c>
      <c r="AF1000" s="7" t="n">
        <f aca="false">INDEX($X$902:$X$1029,MATCH($A1000+(1-C1000)*32,$A$902:$A$1029,0))</f>
        <v>300000000</v>
      </c>
      <c r="AG1000" s="7" t="n">
        <f aca="false">INDEX($X$902:$X$1029,MATCH($A1000-C1000*32,$A$902:$A$1029,0))</f>
        <v>134224338.498967</v>
      </c>
      <c r="AH1000" s="7" t="n">
        <f aca="false">INDEX($Y$902:$Y$1029,MATCH($A1000+(1-D1000)*16,$A$902:$A$1029,0))</f>
        <v>100000000</v>
      </c>
      <c r="AI1000" s="7" t="n">
        <f aca="false">INDEX($Y$902:$Y$1029,MATCH($A1000-D1000*16,$A$902:$A$1029,0))</f>
        <v>25920465.9514018</v>
      </c>
      <c r="AJ1000" s="7" t="n">
        <f aca="false">INDEX($Z$902:$Z$1029,MATCH($A1000+(1-E1000)*8,$A$902:$A$1029,0))</f>
        <v>60000000</v>
      </c>
      <c r="AK1000" s="7" t="n">
        <f aca="false">INDEX($Z$902:$Z$1029,MATCH($A1000-E1000*8,$A$902:$A$1029,0))</f>
        <v>35876562.7375942</v>
      </c>
      <c r="AL1000" s="7" t="n">
        <f aca="false">INDEX($AA$902:$AA$1029,MATCH($A1000+(1-F1000)*4,$A$902:$A$1029,0))</f>
        <v>30000000</v>
      </c>
      <c r="AM1000" s="7" t="n">
        <f aca="false">INDEX($AA$902:$AA$1029,MATCH($A1000-F1000*4,$A$902:$A$1029,0))</f>
        <v>44845703.4219927</v>
      </c>
      <c r="AN1000" s="7" t="n">
        <f aca="false">INDEX($AB$902:$AB$1029,MATCH($A1000+(1-G1000)*2,$A$902:$A$1029,0))</f>
        <v>15000000</v>
      </c>
      <c r="AO1000" s="7" t="n">
        <f aca="false">INDEX($AB$902:$AB$1029,MATCH($A1000-G1000*2,$A$902:$A$1029,0))</f>
        <v>64412189.229566</v>
      </c>
      <c r="AP1000" s="7" t="n">
        <f aca="false">INDEX($AC$902:$AC$1029,MATCH($A1000+(1-H1000)*1,$A$902:$A$1029,0))</f>
        <v>5000000</v>
      </c>
      <c r="AQ1000" s="7" t="n">
        <f aca="false">INDEX($AC$902:$AC$1029,MATCH($A1000-H1000*1,$A$902:$A$1029,0))</f>
        <v>74742839.0366546</v>
      </c>
      <c r="AR1000" s="14" t="b">
        <f aca="false">AND(IF(B1000=1,AD1000&gt;=AE1000,AE1000&gt;AD1000),IF(C1000=1,AF1000&gt;=AG1000,AG1000&gt;AF1000),IF(D1000=1,AH1000&gt;=AI1000,AI1000&gt;AH1000),IF(E1000=1,AJ1000&gt;=AK1000,AK1000&gt;AJ1000),IF(F1000=1,AL1000&gt;=AM1000,AM1000&gt;AL1000),IF(G1000=1,AN1000&gt;=AO1000,AO1000&gt;AN1000),IF(H1000=1,AP1000&gt;=AQ1000,AQ1000&gt;AP1000))</f>
        <v>0</v>
      </c>
      <c r="AS1000" s="2"/>
      <c r="AT1000" s="2"/>
      <c r="AU1000" s="2"/>
      <c r="AV1000" s="2"/>
      <c r="AW1000" s="2"/>
      <c r="AX1000" s="2"/>
    </row>
    <row r="1001" customFormat="false" ht="15" hidden="false" customHeight="false" outlineLevel="0" collapsed="false">
      <c r="A1001" s="6" t="n">
        <f aca="false">ROW()-902</f>
        <v>99</v>
      </c>
      <c r="B1001" s="6" t="n">
        <f aca="false">MOD(INT($A1001/64),2)</f>
        <v>1</v>
      </c>
      <c r="C1001" s="6" t="n">
        <f aca="false">MOD(INT($A1001/32),2)</f>
        <v>1</v>
      </c>
      <c r="D1001" s="6" t="n">
        <f aca="false">MOD(INT($A1001/16),2)</f>
        <v>0</v>
      </c>
      <c r="E1001" s="6" t="n">
        <f aca="false">MOD(INT($A1001/8),2)</f>
        <v>0</v>
      </c>
      <c r="F1001" s="6" t="n">
        <f aca="false">MOD(INT($A1001/4),2)</f>
        <v>0</v>
      </c>
      <c r="G1001" s="6" t="n">
        <f aca="false">MOD(INT($A1001/2),2)</f>
        <v>1</v>
      </c>
      <c r="H1001" s="6" t="n">
        <f aca="false">MOD(INT($A1001/1),2)</f>
        <v>1</v>
      </c>
      <c r="I1001" s="7" t="n">
        <f aca="false">IF(B1001=1,MIN($B$6,$B$900),0)</f>
        <v>30000000</v>
      </c>
      <c r="J1001" s="7" t="n">
        <f aca="false">IF(C1001=1,MIN($F$226,MAX(0,$B$900-I1001)),0)</f>
        <v>300000000</v>
      </c>
      <c r="K1001" s="7" t="n">
        <f aca="false">IF(D1001=1,MIN($F$225,MAX(0,$B$900-SUM(I1001:J1001))),0)</f>
        <v>0</v>
      </c>
      <c r="L1001" s="7" t="n">
        <f aca="false">IF(E1001=1,MIN($F$224,MAX(0,$B$900-SUM(I1001:K1001))),0)</f>
        <v>0</v>
      </c>
      <c r="M1001" s="7" t="n">
        <f aca="false">IF(F1001=1,MIN($F$223,MAX(0,$B$900-SUM(I1001:L1001))),0)</f>
        <v>0</v>
      </c>
      <c r="N1001" s="7" t="n">
        <f aca="false">IF(G1001=1,MIN($F$222,MAX(0,$B$900-SUM(I1001:M1001))),0)</f>
        <v>15000000</v>
      </c>
      <c r="O1001" s="7" t="n">
        <f aca="false">IF(H1001=1,MIN($F$221,MAX(0,$B$900-SUM(I1001:N1001))),0)</f>
        <v>5000000</v>
      </c>
      <c r="P1001" s="7" t="n">
        <f aca="false">MAX(0,$B$900-SUM(I1001:O1001))</f>
        <v>350000000</v>
      </c>
      <c r="Q1001" s="7" t="n">
        <f aca="false">($B$203+$B$204)+$B$22+(1-B1001)*$B$198+(1-C1001)*$E$226+(1-D1001)*$E$225+(1-E1001)*$E$224+(1-F1001)*$E$223+(1-G1001)*$E$222+(1-H1001)*$E$221</f>
        <v>16415334.5395857</v>
      </c>
      <c r="R1001" s="7" t="n">
        <f aca="false">P1001&gt;$B$12*Q1001</f>
        <v>1</v>
      </c>
      <c r="S1001" s="7" t="n">
        <f aca="false">IF(R1001,(P1001+$B$12*$B$13)/(Q1001+$B$13),IF(Q1001&gt;0,P1001/Q1001,0))</f>
        <v>18.6356735727985</v>
      </c>
      <c r="T1001" s="7" t="n">
        <f aca="false">IF(R1001,$B$13*(S1001-$B$12),0)</f>
        <v>44089183.9319962</v>
      </c>
      <c r="U1001" s="7" t="n">
        <f aca="false">($B$203+$B$204)*S1001</f>
        <v>5243295.75398534</v>
      </c>
      <c r="V1001" s="7" t="n">
        <f aca="false">$B$22*S1001</f>
        <v>167721062.155186</v>
      </c>
      <c r="W1001" s="7" t="n">
        <f aca="false">IF(B1001=1,I1001,S1001*$B$198)</f>
        <v>30000000</v>
      </c>
      <c r="X1001" s="7" t="n">
        <f aca="false">IF(C1001=1,J1001,S1001*$E$226)</f>
        <v>300000000</v>
      </c>
      <c r="Y1001" s="7" t="n">
        <f aca="false">IF(D1001=1,K1001,S1001*$E$225)</f>
        <v>32313820.8657201</v>
      </c>
      <c r="Z1001" s="7" t="n">
        <f aca="false">IF(E1001=1,L1001,S1001*$E$224)</f>
        <v>44725616.5747164</v>
      </c>
      <c r="AA1001" s="7" t="n">
        <f aca="false">IF(F1001=1,M1001,S1001*$E$223)</f>
        <v>55907020.7183955</v>
      </c>
      <c r="AB1001" s="7" t="n">
        <f aca="false">IF(G1001=1,N1001,S1001*$E$222)</f>
        <v>15000000</v>
      </c>
      <c r="AC1001" s="7" t="n">
        <f aca="false">IF(H1001=1,O1001,S1001*$E$221)</f>
        <v>5000000</v>
      </c>
      <c r="AD1001" s="7" t="n">
        <f aca="false">INDEX($W$902:$W$1029,MATCH($A1001+(1-B1001)*64,$A$902:$A$1029,0))</f>
        <v>30000000</v>
      </c>
      <c r="AE1001" s="7" t="n">
        <f aca="false">INDEX($W$902:$W$1029,MATCH($A1001-B1001*64,$A$902:$A$1029,0))</f>
        <v>15600837.1360434</v>
      </c>
      <c r="AF1001" s="7" t="n">
        <f aca="false">INDEX($X$902:$X$1029,MATCH($A1001+(1-C1001)*32,$A$902:$A$1029,0))</f>
        <v>300000000</v>
      </c>
      <c r="AG1001" s="7" t="n">
        <f aca="false">INDEX($X$902:$X$1029,MATCH($A1001-C1001*32,$A$902:$A$1029,0))</f>
        <v>159791375.421891</v>
      </c>
      <c r="AH1001" s="7" t="n">
        <f aca="false">INDEX($Y$902:$Y$1029,MATCH($A1001+(1-D1001)*16,$A$902:$A$1029,0))</f>
        <v>100000000</v>
      </c>
      <c r="AI1001" s="7" t="n">
        <f aca="false">INDEX($Y$902:$Y$1029,MATCH($A1001-D1001*16,$A$902:$A$1029,0))</f>
        <v>32313820.8657201</v>
      </c>
      <c r="AJ1001" s="7" t="n">
        <f aca="false">INDEX($Z$902:$Z$1029,MATCH($A1001+(1-E1001)*8,$A$902:$A$1029,0))</f>
        <v>60000000</v>
      </c>
      <c r="AK1001" s="7" t="n">
        <f aca="false">INDEX($Z$902:$Z$1029,MATCH($A1001-E1001*8,$A$902:$A$1029,0))</f>
        <v>44725616.5747164</v>
      </c>
      <c r="AL1001" s="7" t="n">
        <f aca="false">INDEX($AA$902:$AA$1029,MATCH($A1001+(1-F1001)*4,$A$902:$A$1029,0))</f>
        <v>30000000</v>
      </c>
      <c r="AM1001" s="7" t="n">
        <f aca="false">INDEX($AA$902:$AA$1029,MATCH($A1001-F1001*4,$A$902:$A$1029,0))</f>
        <v>55907020.7183955</v>
      </c>
      <c r="AN1001" s="7" t="n">
        <f aca="false">INDEX($AB$902:$AB$1029,MATCH($A1001+(1-G1001)*2,$A$902:$A$1029,0))</f>
        <v>15000000</v>
      </c>
      <c r="AO1001" s="7" t="n">
        <f aca="false">INDEX($AB$902:$AB$1029,MATCH($A1001-G1001*2,$A$902:$A$1029,0))</f>
        <v>76833547.8208966</v>
      </c>
      <c r="AP1001" s="7" t="n">
        <f aca="false">INDEX($AC$902:$AC$1029,MATCH($A1001+(1-H1001)*1,$A$902:$A$1029,0))</f>
        <v>5000000</v>
      </c>
      <c r="AQ1001" s="7" t="n">
        <f aca="false">INDEX($AC$902:$AC$1029,MATCH($A1001-H1001*1,$A$902:$A$1029,0))</f>
        <v>74742839.0366546</v>
      </c>
      <c r="AR1001" s="14" t="b">
        <f aca="false">AND(IF(B1001=1,AD1001&gt;=AE1001,AE1001&gt;AD1001),IF(C1001=1,AF1001&gt;=AG1001,AG1001&gt;AF1001),IF(D1001=1,AH1001&gt;=AI1001,AI1001&gt;AH1001),IF(E1001=1,AJ1001&gt;=AK1001,AK1001&gt;AJ1001),IF(F1001=1,AL1001&gt;=AM1001,AM1001&gt;AL1001),IF(G1001=1,AN1001&gt;=AO1001,AO1001&gt;AN1001),IF(H1001=1,AP1001&gt;=AQ1001,AQ1001&gt;AP1001))</f>
        <v>0</v>
      </c>
      <c r="AS1001" s="2"/>
      <c r="AT1001" s="2"/>
      <c r="AU1001" s="2"/>
      <c r="AV1001" s="2"/>
      <c r="AW1001" s="2"/>
      <c r="AX1001" s="2"/>
    </row>
    <row r="1002" customFormat="false" ht="15" hidden="false" customHeight="false" outlineLevel="0" collapsed="false">
      <c r="A1002" s="6" t="n">
        <f aca="false">ROW()-902</f>
        <v>100</v>
      </c>
      <c r="B1002" s="6" t="n">
        <f aca="false">MOD(INT($A1002/64),2)</f>
        <v>1</v>
      </c>
      <c r="C1002" s="6" t="n">
        <f aca="false">MOD(INT($A1002/32),2)</f>
        <v>1</v>
      </c>
      <c r="D1002" s="6" t="n">
        <f aca="false">MOD(INT($A1002/16),2)</f>
        <v>0</v>
      </c>
      <c r="E1002" s="6" t="n">
        <f aca="false">MOD(INT($A1002/8),2)</f>
        <v>0</v>
      </c>
      <c r="F1002" s="6" t="n">
        <f aca="false">MOD(INT($A1002/4),2)</f>
        <v>1</v>
      </c>
      <c r="G1002" s="6" t="n">
        <f aca="false">MOD(INT($A1002/2),2)</f>
        <v>0</v>
      </c>
      <c r="H1002" s="6" t="n">
        <f aca="false">MOD(INT($A1002/1),2)</f>
        <v>0</v>
      </c>
      <c r="I1002" s="7" t="n">
        <f aca="false">IF(B1002=1,MIN($B$6,$B$900),0)</f>
        <v>30000000</v>
      </c>
      <c r="J1002" s="7" t="n">
        <f aca="false">IF(C1002=1,MIN($F$226,MAX(0,$B$900-I1002)),0)</f>
        <v>300000000</v>
      </c>
      <c r="K1002" s="7" t="n">
        <f aca="false">IF(D1002=1,MIN($F$225,MAX(0,$B$900-SUM(I1002:J1002))),0)</f>
        <v>0</v>
      </c>
      <c r="L1002" s="7" t="n">
        <f aca="false">IF(E1002=1,MIN($F$224,MAX(0,$B$900-SUM(I1002:K1002))),0)</f>
        <v>0</v>
      </c>
      <c r="M1002" s="7" t="n">
        <f aca="false">IF(F1002=1,MIN($F$223,MAX(0,$B$900-SUM(I1002:L1002))),0)</f>
        <v>30000000</v>
      </c>
      <c r="N1002" s="7" t="n">
        <f aca="false">IF(G1002=1,MIN($F$222,MAX(0,$B$900-SUM(I1002:M1002))),0)</f>
        <v>0</v>
      </c>
      <c r="O1002" s="7" t="n">
        <f aca="false">IF(H1002=1,MIN($F$221,MAX(0,$B$900-SUM(I1002:N1002))),0)</f>
        <v>0</v>
      </c>
      <c r="P1002" s="7" t="n">
        <f aca="false">MAX(0,$B$900-SUM(I1002:O1002))</f>
        <v>340000000</v>
      </c>
      <c r="Q1002" s="7" t="n">
        <f aca="false">($B$203+$B$204)+$B$22+(1-B1002)*$B$198+(1-C1002)*$E$226+(1-D1002)*$E$225+(1-E1002)*$E$224+(1-F1002)*$E$223+(1-G1002)*$E$222+(1-H1002)*$E$221</f>
        <v>23415334.5395857</v>
      </c>
      <c r="R1002" s="7" t="n">
        <f aca="false">P1002&gt;$B$12*Q1002</f>
        <v>1</v>
      </c>
      <c r="S1002" s="7" t="n">
        <f aca="false">IF(R1002,(P1002+$B$12*$B$13)/(Q1002+$B$13),IF(Q1002&gt;0,P1002/Q1002,0))</f>
        <v>13.2161133971406</v>
      </c>
      <c r="T1002" s="7" t="n">
        <f aca="false">IF(R1002,$B$13*(S1002-$B$12),0)</f>
        <v>30540283.4928516</v>
      </c>
      <c r="U1002" s="7" t="n">
        <f aca="false">($B$203+$B$204)*S1002</f>
        <v>3718459.16857891</v>
      </c>
      <c r="V1002" s="7" t="n">
        <f aca="false">$B$22*S1002</f>
        <v>118945020.574266</v>
      </c>
      <c r="W1002" s="7" t="n">
        <f aca="false">IF(B1002=1,I1002,S1002*$B$198)</f>
        <v>30000000</v>
      </c>
      <c r="X1002" s="7" t="n">
        <f aca="false">IF(C1002=1,J1002,S1002*$E$226)</f>
        <v>300000000</v>
      </c>
      <c r="Y1002" s="7" t="n">
        <f aca="false">IF(D1002=1,K1002,S1002*$E$225)</f>
        <v>22916430.6397601</v>
      </c>
      <c r="Z1002" s="7" t="n">
        <f aca="false">IF(E1002=1,L1002,S1002*$E$224)</f>
        <v>31718672.1531375</v>
      </c>
      <c r="AA1002" s="7" t="n">
        <f aca="false">IF(F1002=1,M1002,S1002*$E$223)</f>
        <v>30000000</v>
      </c>
      <c r="AB1002" s="7" t="n">
        <f aca="false">IF(G1002=1,N1002,S1002*$E$222)</f>
        <v>66080566.9857031</v>
      </c>
      <c r="AC1002" s="7" t="n">
        <f aca="false">IF(H1002=1,O1002,S1002*$E$221)</f>
        <v>66080566.9857031</v>
      </c>
      <c r="AD1002" s="7" t="n">
        <f aca="false">INDEX($W$902:$W$1029,MATCH($A1002+(1-B1002)*64,$A$902:$A$1029,0))</f>
        <v>30000000</v>
      </c>
      <c r="AE1002" s="7" t="n">
        <f aca="false">INDEX($W$902:$W$1029,MATCH($A1002-B1002*64,$A$902:$A$1029,0))</f>
        <v>11212722.0943867</v>
      </c>
      <c r="AF1002" s="7" t="n">
        <f aca="false">INDEX($X$902:$X$1029,MATCH($A1002+(1-C1002)*32,$A$902:$A$1029,0))</f>
        <v>300000000</v>
      </c>
      <c r="AG1002" s="7" t="n">
        <f aca="false">INDEX($X$902:$X$1029,MATCH($A1002-C1002*32,$A$902:$A$1029,0))</f>
        <v>122977289.09736</v>
      </c>
      <c r="AH1002" s="7" t="n">
        <f aca="false">INDEX($Y$902:$Y$1029,MATCH($A1002+(1-D1002)*16,$A$902:$A$1029,0))</f>
        <v>100000000</v>
      </c>
      <c r="AI1002" s="7" t="n">
        <f aca="false">INDEX($Y$902:$Y$1029,MATCH($A1002-D1002*16,$A$902:$A$1029,0))</f>
        <v>22916430.6397601</v>
      </c>
      <c r="AJ1002" s="7" t="n">
        <f aca="false">INDEX($Z$902:$Z$1029,MATCH($A1002+(1-E1002)*8,$A$902:$A$1029,0))</f>
        <v>60000000</v>
      </c>
      <c r="AK1002" s="7" t="n">
        <f aca="false">INDEX($Z$902:$Z$1029,MATCH($A1002-E1002*8,$A$902:$A$1029,0))</f>
        <v>31718672.1531375</v>
      </c>
      <c r="AL1002" s="7" t="n">
        <f aca="false">INDEX($AA$902:$AA$1029,MATCH($A1002+(1-F1002)*4,$A$902:$A$1029,0))</f>
        <v>30000000</v>
      </c>
      <c r="AM1002" s="7" t="n">
        <f aca="false">INDEX($AA$902:$AA$1029,MATCH($A1002-F1002*4,$A$902:$A$1029,0))</f>
        <v>38647313.5377396</v>
      </c>
      <c r="AN1002" s="7" t="n">
        <f aca="false">INDEX($AB$902:$AB$1029,MATCH($A1002+(1-G1002)*2,$A$902:$A$1029,0))</f>
        <v>15000000</v>
      </c>
      <c r="AO1002" s="7" t="n">
        <f aca="false">INDEX($AB$902:$AB$1029,MATCH($A1002-G1002*2,$A$902:$A$1029,0))</f>
        <v>66080566.9857031</v>
      </c>
      <c r="AP1002" s="7" t="n">
        <f aca="false">INDEX($AC$902:$AC$1029,MATCH($A1002+(1-H1002)*1,$A$902:$A$1029,0))</f>
        <v>5000000</v>
      </c>
      <c r="AQ1002" s="7" t="n">
        <f aca="false">INDEX($AC$902:$AC$1029,MATCH($A1002-H1002*1,$A$902:$A$1029,0))</f>
        <v>66080566.9857031</v>
      </c>
      <c r="AR1002" s="14" t="b">
        <f aca="false">AND(IF(B1002=1,AD1002&gt;=AE1002,AE1002&gt;AD1002),IF(C1002=1,AF1002&gt;=AG1002,AG1002&gt;AF1002),IF(D1002=1,AH1002&gt;=AI1002,AI1002&gt;AH1002),IF(E1002=1,AJ1002&gt;=AK1002,AK1002&gt;AJ1002),IF(F1002=1,AL1002&gt;=AM1002,AM1002&gt;AL1002),IF(G1002=1,AN1002&gt;=AO1002,AO1002&gt;AN1002),IF(H1002=1,AP1002&gt;=AQ1002,AQ1002&gt;AP1002))</f>
        <v>0</v>
      </c>
      <c r="AS1002" s="2"/>
      <c r="AT1002" s="2"/>
      <c r="AU1002" s="2"/>
      <c r="AV1002" s="2"/>
      <c r="AW1002" s="2"/>
      <c r="AX1002" s="2"/>
    </row>
    <row r="1003" customFormat="false" ht="15" hidden="false" customHeight="false" outlineLevel="0" collapsed="false">
      <c r="A1003" s="6" t="n">
        <f aca="false">ROW()-902</f>
        <v>101</v>
      </c>
      <c r="B1003" s="6" t="n">
        <f aca="false">MOD(INT($A1003/64),2)</f>
        <v>1</v>
      </c>
      <c r="C1003" s="6" t="n">
        <f aca="false">MOD(INT($A1003/32),2)</f>
        <v>1</v>
      </c>
      <c r="D1003" s="6" t="n">
        <f aca="false">MOD(INT($A1003/16),2)</f>
        <v>0</v>
      </c>
      <c r="E1003" s="6" t="n">
        <f aca="false">MOD(INT($A1003/8),2)</f>
        <v>0</v>
      </c>
      <c r="F1003" s="6" t="n">
        <f aca="false">MOD(INT($A1003/4),2)</f>
        <v>1</v>
      </c>
      <c r="G1003" s="6" t="n">
        <f aca="false">MOD(INT($A1003/2),2)</f>
        <v>0</v>
      </c>
      <c r="H1003" s="6" t="n">
        <f aca="false">MOD(INT($A1003/1),2)</f>
        <v>1</v>
      </c>
      <c r="I1003" s="7" t="n">
        <f aca="false">IF(B1003=1,MIN($B$6,$B$900),0)</f>
        <v>30000000</v>
      </c>
      <c r="J1003" s="7" t="n">
        <f aca="false">IF(C1003=1,MIN($F$226,MAX(0,$B$900-I1003)),0)</f>
        <v>300000000</v>
      </c>
      <c r="K1003" s="7" t="n">
        <f aca="false">IF(D1003=1,MIN($F$225,MAX(0,$B$900-SUM(I1003:J1003))),0)</f>
        <v>0</v>
      </c>
      <c r="L1003" s="7" t="n">
        <f aca="false">IF(E1003=1,MIN($F$224,MAX(0,$B$900-SUM(I1003:K1003))),0)</f>
        <v>0</v>
      </c>
      <c r="M1003" s="7" t="n">
        <f aca="false">IF(F1003=1,MIN($F$223,MAX(0,$B$900-SUM(I1003:L1003))),0)</f>
        <v>30000000</v>
      </c>
      <c r="N1003" s="7" t="n">
        <f aca="false">IF(G1003=1,MIN($F$222,MAX(0,$B$900-SUM(I1003:M1003))),0)</f>
        <v>0</v>
      </c>
      <c r="O1003" s="7" t="n">
        <f aca="false">IF(H1003=1,MIN($F$221,MAX(0,$B$900-SUM(I1003:N1003))),0)</f>
        <v>5000000</v>
      </c>
      <c r="P1003" s="7" t="n">
        <f aca="false">MAX(0,$B$900-SUM(I1003:O1003))</f>
        <v>335000000</v>
      </c>
      <c r="Q1003" s="7" t="n">
        <f aca="false">($B$203+$B$204)+$B$22+(1-B1003)*$B$198+(1-C1003)*$E$226+(1-D1003)*$E$225+(1-E1003)*$E$224+(1-F1003)*$E$223+(1-G1003)*$E$222+(1-H1003)*$E$221</f>
        <v>18415334.5395857</v>
      </c>
      <c r="R1003" s="7" t="n">
        <f aca="false">P1003&gt;$B$12*Q1003</f>
        <v>1</v>
      </c>
      <c r="S1003" s="7" t="n">
        <f aca="false">IF(R1003,(P1003+$B$12*$B$13)/(Q1003+$B$13),IF(Q1003&gt;0,P1003/Q1003,0))</f>
        <v>16.1364858573611</v>
      </c>
      <c r="T1003" s="7" t="n">
        <f aca="false">IF(R1003,$B$13*(S1003-$B$12),0)</f>
        <v>37841214.6434026</v>
      </c>
      <c r="U1003" s="7" t="n">
        <f aca="false">($B$203+$B$204)*S1003</f>
        <v>4540129.30896386</v>
      </c>
      <c r="V1003" s="7" t="n">
        <f aca="false">$B$22*S1003</f>
        <v>145228372.716249</v>
      </c>
      <c r="W1003" s="7" t="n">
        <f aca="false">IF(B1003=1,I1003,S1003*$B$198)</f>
        <v>30000000</v>
      </c>
      <c r="X1003" s="7" t="n">
        <f aca="false">IF(C1003=1,J1003,S1003*$E$226)</f>
        <v>300000000</v>
      </c>
      <c r="Y1003" s="7" t="n">
        <f aca="false">IF(D1003=1,K1003,S1003*$E$225)</f>
        <v>27980287.9869122</v>
      </c>
      <c r="Z1003" s="7" t="n">
        <f aca="false">IF(E1003=1,L1003,S1003*$E$224)</f>
        <v>38727566.0576665</v>
      </c>
      <c r="AA1003" s="7" t="n">
        <f aca="false">IF(F1003=1,M1003,S1003*$E$223)</f>
        <v>30000000</v>
      </c>
      <c r="AB1003" s="7" t="n">
        <f aca="false">IF(G1003=1,N1003,S1003*$E$222)</f>
        <v>80682429.2868053</v>
      </c>
      <c r="AC1003" s="7" t="n">
        <f aca="false">IF(H1003=1,O1003,S1003*$E$221)</f>
        <v>5000000</v>
      </c>
      <c r="AD1003" s="7" t="n">
        <f aca="false">INDEX($W$902:$W$1029,MATCH($A1003+(1-B1003)*64,$A$902:$A$1029,0))</f>
        <v>30000000</v>
      </c>
      <c r="AE1003" s="7" t="n">
        <f aca="false">INDEX($W$902:$W$1029,MATCH($A1003-B1003*64,$A$902:$A$1029,0))</f>
        <v>13608809.8162186</v>
      </c>
      <c r="AF1003" s="7" t="n">
        <f aca="false">INDEX($X$902:$X$1029,MATCH($A1003+(1-C1003)*32,$A$902:$A$1029,0))</f>
        <v>300000000</v>
      </c>
      <c r="AG1003" s="7" t="n">
        <f aca="false">INDEX($X$902:$X$1029,MATCH($A1003-C1003*32,$A$902:$A$1029,0))</f>
        <v>144575006.675792</v>
      </c>
      <c r="AH1003" s="7" t="n">
        <f aca="false">INDEX($Y$902:$Y$1029,MATCH($A1003+(1-D1003)*16,$A$902:$A$1029,0))</f>
        <v>100000000</v>
      </c>
      <c r="AI1003" s="7" t="n">
        <f aca="false">INDEX($Y$902:$Y$1029,MATCH($A1003-D1003*16,$A$902:$A$1029,0))</f>
        <v>27980287.9869122</v>
      </c>
      <c r="AJ1003" s="7" t="n">
        <f aca="false">INDEX($Z$902:$Z$1029,MATCH($A1003+(1-E1003)*8,$A$902:$A$1029,0))</f>
        <v>60000000</v>
      </c>
      <c r="AK1003" s="7" t="n">
        <f aca="false">INDEX($Z$902:$Z$1029,MATCH($A1003-E1003*8,$A$902:$A$1029,0))</f>
        <v>38727566.0576665</v>
      </c>
      <c r="AL1003" s="7" t="n">
        <f aca="false">INDEX($AA$902:$AA$1029,MATCH($A1003+(1-F1003)*4,$A$902:$A$1029,0))</f>
        <v>30000000</v>
      </c>
      <c r="AM1003" s="7" t="n">
        <f aca="false">INDEX($AA$902:$AA$1029,MATCH($A1003-F1003*4,$A$902:$A$1029,0))</f>
        <v>46100128.692538</v>
      </c>
      <c r="AN1003" s="7" t="n">
        <f aca="false">INDEX($AB$902:$AB$1029,MATCH($A1003+(1-G1003)*2,$A$902:$A$1029,0))</f>
        <v>15000000</v>
      </c>
      <c r="AO1003" s="7" t="n">
        <f aca="false">INDEX($AB$902:$AB$1029,MATCH($A1003-G1003*2,$A$902:$A$1029,0))</f>
        <v>80682429.2868053</v>
      </c>
      <c r="AP1003" s="7" t="n">
        <f aca="false">INDEX($AC$902:$AC$1029,MATCH($A1003+(1-H1003)*1,$A$902:$A$1029,0))</f>
        <v>5000000</v>
      </c>
      <c r="AQ1003" s="7" t="n">
        <f aca="false">INDEX($AC$902:$AC$1029,MATCH($A1003-H1003*1,$A$902:$A$1029,0))</f>
        <v>66080566.9857031</v>
      </c>
      <c r="AR1003" s="14" t="b">
        <f aca="false">AND(IF(B1003=1,AD1003&gt;=AE1003,AE1003&gt;AD1003),IF(C1003=1,AF1003&gt;=AG1003,AG1003&gt;AF1003),IF(D1003=1,AH1003&gt;=AI1003,AI1003&gt;AH1003),IF(E1003=1,AJ1003&gt;=AK1003,AK1003&gt;AJ1003),IF(F1003=1,AL1003&gt;=AM1003,AM1003&gt;AL1003),IF(G1003=1,AN1003&gt;=AO1003,AO1003&gt;AN1003),IF(H1003=1,AP1003&gt;=AQ1003,AQ1003&gt;AP1003))</f>
        <v>0</v>
      </c>
      <c r="AS1003" s="2"/>
      <c r="AT1003" s="2"/>
      <c r="AU1003" s="2"/>
      <c r="AV1003" s="2"/>
      <c r="AW1003" s="2"/>
      <c r="AX1003" s="2"/>
    </row>
    <row r="1004" customFormat="false" ht="15" hidden="false" customHeight="false" outlineLevel="0" collapsed="false">
      <c r="A1004" s="6" t="n">
        <f aca="false">ROW()-902</f>
        <v>102</v>
      </c>
      <c r="B1004" s="6" t="n">
        <f aca="false">MOD(INT($A1004/64),2)</f>
        <v>1</v>
      </c>
      <c r="C1004" s="6" t="n">
        <f aca="false">MOD(INT($A1004/32),2)</f>
        <v>1</v>
      </c>
      <c r="D1004" s="6" t="n">
        <f aca="false">MOD(INT($A1004/16),2)</f>
        <v>0</v>
      </c>
      <c r="E1004" s="6" t="n">
        <f aca="false">MOD(INT($A1004/8),2)</f>
        <v>0</v>
      </c>
      <c r="F1004" s="6" t="n">
        <f aca="false">MOD(INT($A1004/4),2)</f>
        <v>1</v>
      </c>
      <c r="G1004" s="6" t="n">
        <f aca="false">MOD(INT($A1004/2),2)</f>
        <v>1</v>
      </c>
      <c r="H1004" s="6" t="n">
        <f aca="false">MOD(INT($A1004/1),2)</f>
        <v>0</v>
      </c>
      <c r="I1004" s="7" t="n">
        <f aca="false">IF(B1004=1,MIN($B$6,$B$900),0)</f>
        <v>30000000</v>
      </c>
      <c r="J1004" s="7" t="n">
        <f aca="false">IF(C1004=1,MIN($F$226,MAX(0,$B$900-I1004)),0)</f>
        <v>300000000</v>
      </c>
      <c r="K1004" s="7" t="n">
        <f aca="false">IF(D1004=1,MIN($F$225,MAX(0,$B$900-SUM(I1004:J1004))),0)</f>
        <v>0</v>
      </c>
      <c r="L1004" s="7" t="n">
        <f aca="false">IF(E1004=1,MIN($F$224,MAX(0,$B$900-SUM(I1004:K1004))),0)</f>
        <v>0</v>
      </c>
      <c r="M1004" s="7" t="n">
        <f aca="false">IF(F1004=1,MIN($F$223,MAX(0,$B$900-SUM(I1004:L1004))),0)</f>
        <v>30000000</v>
      </c>
      <c r="N1004" s="7" t="n">
        <f aca="false">IF(G1004=1,MIN($F$222,MAX(0,$B$900-SUM(I1004:M1004))),0)</f>
        <v>15000000</v>
      </c>
      <c r="O1004" s="7" t="n">
        <f aca="false">IF(H1004=1,MIN($F$221,MAX(0,$B$900-SUM(I1004:N1004))),0)</f>
        <v>0</v>
      </c>
      <c r="P1004" s="7" t="n">
        <f aca="false">MAX(0,$B$900-SUM(I1004:O1004))</f>
        <v>325000000</v>
      </c>
      <c r="Q1004" s="7" t="n">
        <f aca="false">($B$203+$B$204)+$B$22+(1-B1004)*$B$198+(1-C1004)*$E$226+(1-D1004)*$E$225+(1-E1004)*$E$224+(1-F1004)*$E$223+(1-G1004)*$E$222+(1-H1004)*$E$221</f>
        <v>18415334.5395857</v>
      </c>
      <c r="R1004" s="7" t="n">
        <f aca="false">P1004&gt;$B$12*Q1004</f>
        <v>1</v>
      </c>
      <c r="S1004" s="7" t="n">
        <f aca="false">IF(R1004,(P1004+$B$12*$B$13)/(Q1004+$B$13),IF(Q1004&gt;0,P1004/Q1004,0))</f>
        <v>15.6583677578837</v>
      </c>
      <c r="T1004" s="7" t="n">
        <f aca="false">IF(R1004,$B$13*(S1004-$B$12),0)</f>
        <v>36645919.3947092</v>
      </c>
      <c r="U1004" s="7" t="n">
        <f aca="false">($B$203+$B$204)*S1004</f>
        <v>4405606.95906864</v>
      </c>
      <c r="V1004" s="7" t="n">
        <f aca="false">$B$22*S1004</f>
        <v>140925309.820953</v>
      </c>
      <c r="W1004" s="7" t="n">
        <f aca="false">IF(B1004=1,I1004,S1004*$B$198)</f>
        <v>30000000</v>
      </c>
      <c r="X1004" s="7" t="n">
        <f aca="false">IF(C1004=1,J1004,S1004*$E$226)</f>
        <v>300000000</v>
      </c>
      <c r="Y1004" s="7" t="n">
        <f aca="false">IF(D1004=1,K1004,S1004*$E$225)</f>
        <v>27151242.4169297</v>
      </c>
      <c r="Z1004" s="7" t="n">
        <f aca="false">IF(E1004=1,L1004,S1004*$E$224)</f>
        <v>37580082.6189209</v>
      </c>
      <c r="AA1004" s="7" t="n">
        <f aca="false">IF(F1004=1,M1004,S1004*$E$223)</f>
        <v>30000000</v>
      </c>
      <c r="AB1004" s="7" t="n">
        <f aca="false">IF(G1004=1,N1004,S1004*$E$222)</f>
        <v>15000000</v>
      </c>
      <c r="AC1004" s="7" t="n">
        <f aca="false">IF(H1004=1,O1004,S1004*$E$221)</f>
        <v>78291838.7894184</v>
      </c>
      <c r="AD1004" s="7" t="n">
        <f aca="false">INDEX($W$902:$W$1029,MATCH($A1004+(1-B1004)*64,$A$902:$A$1029,0))</f>
        <v>30000000</v>
      </c>
      <c r="AE1004" s="7" t="n">
        <f aca="false">INDEX($W$902:$W$1029,MATCH($A1004-B1004*64,$A$902:$A$1029,0))</f>
        <v>13238502.0661174</v>
      </c>
      <c r="AF1004" s="7" t="n">
        <f aca="false">INDEX($X$902:$X$1029,MATCH($A1004+(1-C1004)*32,$A$902:$A$1029,0))</f>
        <v>300000000</v>
      </c>
      <c r="AG1004" s="7" t="n">
        <f aca="false">INDEX($X$902:$X$1029,MATCH($A1004-C1004*32,$A$902:$A$1029,0))</f>
        <v>142307163.433818</v>
      </c>
      <c r="AH1004" s="7" t="n">
        <f aca="false">INDEX($Y$902:$Y$1029,MATCH($A1004+(1-D1004)*16,$A$902:$A$1029,0))</f>
        <v>100000000</v>
      </c>
      <c r="AI1004" s="7" t="n">
        <f aca="false">INDEX($Y$902:$Y$1029,MATCH($A1004-D1004*16,$A$902:$A$1029,0))</f>
        <v>27151242.4169297</v>
      </c>
      <c r="AJ1004" s="7" t="n">
        <f aca="false">INDEX($Z$902:$Z$1029,MATCH($A1004+(1-E1004)*8,$A$902:$A$1029,0))</f>
        <v>60000000</v>
      </c>
      <c r="AK1004" s="7" t="n">
        <f aca="false">INDEX($Z$902:$Z$1029,MATCH($A1004-E1004*8,$A$902:$A$1029,0))</f>
        <v>37580082.6189209</v>
      </c>
      <c r="AL1004" s="7" t="n">
        <f aca="false">INDEX($AA$902:$AA$1029,MATCH($A1004+(1-F1004)*4,$A$902:$A$1029,0))</f>
        <v>30000000</v>
      </c>
      <c r="AM1004" s="7" t="n">
        <f aca="false">INDEX($AA$902:$AA$1029,MATCH($A1004-F1004*4,$A$902:$A$1029,0))</f>
        <v>44845703.4219927</v>
      </c>
      <c r="AN1004" s="7" t="n">
        <f aca="false">INDEX($AB$902:$AB$1029,MATCH($A1004+(1-G1004)*2,$A$902:$A$1029,0))</f>
        <v>15000000</v>
      </c>
      <c r="AO1004" s="7" t="n">
        <f aca="false">INDEX($AB$902:$AB$1029,MATCH($A1004-G1004*2,$A$902:$A$1029,0))</f>
        <v>66080566.9857031</v>
      </c>
      <c r="AP1004" s="7" t="n">
        <f aca="false">INDEX($AC$902:$AC$1029,MATCH($A1004+(1-H1004)*1,$A$902:$A$1029,0))</f>
        <v>5000000</v>
      </c>
      <c r="AQ1004" s="7" t="n">
        <f aca="false">INDEX($AC$902:$AC$1029,MATCH($A1004-H1004*1,$A$902:$A$1029,0))</f>
        <v>78291838.7894184</v>
      </c>
      <c r="AR1004" s="14" t="b">
        <f aca="false">AND(IF(B1004=1,AD1004&gt;=AE1004,AE1004&gt;AD1004),IF(C1004=1,AF1004&gt;=AG1004,AG1004&gt;AF1004),IF(D1004=1,AH1004&gt;=AI1004,AI1004&gt;AH1004),IF(E1004=1,AJ1004&gt;=AK1004,AK1004&gt;AJ1004),IF(F1004=1,AL1004&gt;=AM1004,AM1004&gt;AL1004),IF(G1004=1,AN1004&gt;=AO1004,AO1004&gt;AN1004),IF(H1004=1,AP1004&gt;=AQ1004,AQ1004&gt;AP1004))</f>
        <v>0</v>
      </c>
      <c r="AS1004" s="2"/>
      <c r="AT1004" s="2"/>
      <c r="AU1004" s="2"/>
      <c r="AV1004" s="2"/>
      <c r="AW1004" s="2"/>
      <c r="AX1004" s="2"/>
    </row>
    <row r="1005" customFormat="false" ht="15" hidden="false" customHeight="false" outlineLevel="0" collapsed="false">
      <c r="A1005" s="6" t="n">
        <f aca="false">ROW()-902</f>
        <v>103</v>
      </c>
      <c r="B1005" s="6" t="n">
        <f aca="false">MOD(INT($A1005/64),2)</f>
        <v>1</v>
      </c>
      <c r="C1005" s="6" t="n">
        <f aca="false">MOD(INT($A1005/32),2)</f>
        <v>1</v>
      </c>
      <c r="D1005" s="6" t="n">
        <f aca="false">MOD(INT($A1005/16),2)</f>
        <v>0</v>
      </c>
      <c r="E1005" s="6" t="n">
        <f aca="false">MOD(INT($A1005/8),2)</f>
        <v>0</v>
      </c>
      <c r="F1005" s="6" t="n">
        <f aca="false">MOD(INT($A1005/4),2)</f>
        <v>1</v>
      </c>
      <c r="G1005" s="6" t="n">
        <f aca="false">MOD(INT($A1005/2),2)</f>
        <v>1</v>
      </c>
      <c r="H1005" s="6" t="n">
        <f aca="false">MOD(INT($A1005/1),2)</f>
        <v>1</v>
      </c>
      <c r="I1005" s="7" t="n">
        <f aca="false">IF(B1005=1,MIN($B$6,$B$900),0)</f>
        <v>30000000</v>
      </c>
      <c r="J1005" s="7" t="n">
        <f aca="false">IF(C1005=1,MIN($F$226,MAX(0,$B$900-I1005)),0)</f>
        <v>300000000</v>
      </c>
      <c r="K1005" s="7" t="n">
        <f aca="false">IF(D1005=1,MIN($F$225,MAX(0,$B$900-SUM(I1005:J1005))),0)</f>
        <v>0</v>
      </c>
      <c r="L1005" s="7" t="n">
        <f aca="false">IF(E1005=1,MIN($F$224,MAX(0,$B$900-SUM(I1005:K1005))),0)</f>
        <v>0</v>
      </c>
      <c r="M1005" s="7" t="n">
        <f aca="false">IF(F1005=1,MIN($F$223,MAX(0,$B$900-SUM(I1005:L1005))),0)</f>
        <v>30000000</v>
      </c>
      <c r="N1005" s="7" t="n">
        <f aca="false">IF(G1005=1,MIN($F$222,MAX(0,$B$900-SUM(I1005:M1005))),0)</f>
        <v>15000000</v>
      </c>
      <c r="O1005" s="7" t="n">
        <f aca="false">IF(H1005=1,MIN($F$221,MAX(0,$B$900-SUM(I1005:N1005))),0)</f>
        <v>5000000</v>
      </c>
      <c r="P1005" s="7" t="n">
        <f aca="false">MAX(0,$B$900-SUM(I1005:O1005))</f>
        <v>320000000</v>
      </c>
      <c r="Q1005" s="7" t="n">
        <f aca="false">($B$203+$B$204)+$B$22+(1-B1005)*$B$198+(1-C1005)*$E$226+(1-D1005)*$E$225+(1-E1005)*$E$224+(1-F1005)*$E$223+(1-G1005)*$E$222+(1-H1005)*$E$221</f>
        <v>13415334.5395857</v>
      </c>
      <c r="R1005" s="7" t="n">
        <f aca="false">P1005&gt;$B$12*Q1005</f>
        <v>1</v>
      </c>
      <c r="S1005" s="7" t="n">
        <f aca="false">IF(R1005,(P1005+$B$12*$B$13)/(Q1005+$B$13),IF(Q1005&gt;0,P1005/Q1005,0))</f>
        <v>20.2634760329955</v>
      </c>
      <c r="T1005" s="7" t="n">
        <f aca="false">IF(R1005,$B$13*(S1005-$B$12),0)</f>
        <v>48158690.0824887</v>
      </c>
      <c r="U1005" s="7" t="n">
        <f aca="false">($B$203+$B$204)*S1005</f>
        <v>5701290.99062309</v>
      </c>
      <c r="V1005" s="7" t="n">
        <f aca="false">$B$22*S1005</f>
        <v>182371284.296959</v>
      </c>
      <c r="W1005" s="7" t="n">
        <f aca="false">IF(B1005=1,I1005,S1005*$B$198)</f>
        <v>30000000</v>
      </c>
      <c r="X1005" s="7" t="n">
        <f aca="false">IF(C1005=1,J1005,S1005*$E$226)</f>
        <v>300000000</v>
      </c>
      <c r="Y1005" s="7" t="n">
        <f aca="false">IF(D1005=1,K1005,S1005*$E$225)</f>
        <v>35136392.1507399</v>
      </c>
      <c r="Z1005" s="7" t="n">
        <f aca="false">IF(E1005=1,L1005,S1005*$E$224)</f>
        <v>48632342.4791891</v>
      </c>
      <c r="AA1005" s="7" t="n">
        <f aca="false">IF(F1005=1,M1005,S1005*$E$223)</f>
        <v>30000000</v>
      </c>
      <c r="AB1005" s="7" t="n">
        <f aca="false">IF(G1005=1,N1005,S1005*$E$222)</f>
        <v>15000000</v>
      </c>
      <c r="AC1005" s="7" t="n">
        <f aca="false">IF(H1005=1,O1005,S1005*$E$221)</f>
        <v>5000000</v>
      </c>
      <c r="AD1005" s="7" t="n">
        <f aca="false">INDEX($W$902:$W$1029,MATCH($A1005+(1-B1005)*64,$A$902:$A$1029,0))</f>
        <v>30000000</v>
      </c>
      <c r="AE1005" s="7" t="n">
        <f aca="false">INDEX($W$902:$W$1029,MATCH($A1005-B1005*64,$A$902:$A$1029,0))</f>
        <v>16956947.9662289</v>
      </c>
      <c r="AF1005" s="7" t="n">
        <f aca="false">INDEX($X$902:$X$1029,MATCH($A1005+(1-C1005)*32,$A$902:$A$1029,0))</f>
        <v>300000000</v>
      </c>
      <c r="AG1005" s="7" t="n">
        <f aca="false">INDEX($X$902:$X$1029,MATCH($A1005-C1005*32,$A$902:$A$1029,0))</f>
        <v>173185595.473749</v>
      </c>
      <c r="AH1005" s="7" t="n">
        <f aca="false">INDEX($Y$902:$Y$1029,MATCH($A1005+(1-D1005)*16,$A$902:$A$1029,0))</f>
        <v>100000000</v>
      </c>
      <c r="AI1005" s="7" t="n">
        <f aca="false">INDEX($Y$902:$Y$1029,MATCH($A1005-D1005*16,$A$902:$A$1029,0))</f>
        <v>35136392.1507399</v>
      </c>
      <c r="AJ1005" s="7" t="n">
        <f aca="false">INDEX($Z$902:$Z$1029,MATCH($A1005+(1-E1005)*8,$A$902:$A$1029,0))</f>
        <v>60000000</v>
      </c>
      <c r="AK1005" s="7" t="n">
        <f aca="false">INDEX($Z$902:$Z$1029,MATCH($A1005-E1005*8,$A$902:$A$1029,0))</f>
        <v>48632342.4791891</v>
      </c>
      <c r="AL1005" s="7" t="n">
        <f aca="false">INDEX($AA$902:$AA$1029,MATCH($A1005+(1-F1005)*4,$A$902:$A$1029,0))</f>
        <v>30000000</v>
      </c>
      <c r="AM1005" s="7" t="n">
        <f aca="false">INDEX($AA$902:$AA$1029,MATCH($A1005-F1005*4,$A$902:$A$1029,0))</f>
        <v>55907020.7183955</v>
      </c>
      <c r="AN1005" s="7" t="n">
        <f aca="false">INDEX($AB$902:$AB$1029,MATCH($A1005+(1-G1005)*2,$A$902:$A$1029,0))</f>
        <v>15000000</v>
      </c>
      <c r="AO1005" s="7" t="n">
        <f aca="false">INDEX($AB$902:$AB$1029,MATCH($A1005-G1005*2,$A$902:$A$1029,0))</f>
        <v>80682429.2868053</v>
      </c>
      <c r="AP1005" s="7" t="n">
        <f aca="false">INDEX($AC$902:$AC$1029,MATCH($A1005+(1-H1005)*1,$A$902:$A$1029,0))</f>
        <v>5000000</v>
      </c>
      <c r="AQ1005" s="7" t="n">
        <f aca="false">INDEX($AC$902:$AC$1029,MATCH($A1005-H1005*1,$A$902:$A$1029,0))</f>
        <v>78291838.7894184</v>
      </c>
      <c r="AR1005" s="14" t="b">
        <f aca="false">AND(IF(B1005=1,AD1005&gt;=AE1005,AE1005&gt;AD1005),IF(C1005=1,AF1005&gt;=AG1005,AG1005&gt;AF1005),IF(D1005=1,AH1005&gt;=AI1005,AI1005&gt;AH1005),IF(E1005=1,AJ1005&gt;=AK1005,AK1005&gt;AJ1005),IF(F1005=1,AL1005&gt;=AM1005,AM1005&gt;AL1005),IF(G1005=1,AN1005&gt;=AO1005,AO1005&gt;AN1005),IF(H1005=1,AP1005&gt;=AQ1005,AQ1005&gt;AP1005))</f>
        <v>0</v>
      </c>
      <c r="AS1005" s="2"/>
      <c r="AT1005" s="2"/>
      <c r="AU1005" s="2"/>
      <c r="AV1005" s="2"/>
      <c r="AW1005" s="2"/>
      <c r="AX1005" s="2"/>
    </row>
    <row r="1006" customFormat="false" ht="15" hidden="false" customHeight="false" outlineLevel="0" collapsed="false">
      <c r="A1006" s="6" t="n">
        <f aca="false">ROW()-902</f>
        <v>104</v>
      </c>
      <c r="B1006" s="6" t="n">
        <f aca="false">MOD(INT($A1006/64),2)</f>
        <v>1</v>
      </c>
      <c r="C1006" s="6" t="n">
        <f aca="false">MOD(INT($A1006/32),2)</f>
        <v>1</v>
      </c>
      <c r="D1006" s="6" t="n">
        <f aca="false">MOD(INT($A1006/16),2)</f>
        <v>0</v>
      </c>
      <c r="E1006" s="6" t="n">
        <f aca="false">MOD(INT($A1006/8),2)</f>
        <v>1</v>
      </c>
      <c r="F1006" s="6" t="n">
        <f aca="false">MOD(INT($A1006/4),2)</f>
        <v>0</v>
      </c>
      <c r="G1006" s="6" t="n">
        <f aca="false">MOD(INT($A1006/2),2)</f>
        <v>0</v>
      </c>
      <c r="H1006" s="6" t="n">
        <f aca="false">MOD(INT($A1006/1),2)</f>
        <v>0</v>
      </c>
      <c r="I1006" s="7" t="n">
        <f aca="false">IF(B1006=1,MIN($B$6,$B$900),0)</f>
        <v>30000000</v>
      </c>
      <c r="J1006" s="7" t="n">
        <f aca="false">IF(C1006=1,MIN($F$226,MAX(0,$B$900-I1006)),0)</f>
        <v>300000000</v>
      </c>
      <c r="K1006" s="7" t="n">
        <f aca="false">IF(D1006=1,MIN($F$225,MAX(0,$B$900-SUM(I1006:J1006))),0)</f>
        <v>0</v>
      </c>
      <c r="L1006" s="7" t="n">
        <f aca="false">IF(E1006=1,MIN($F$224,MAX(0,$B$900-SUM(I1006:K1006))),0)</f>
        <v>60000000</v>
      </c>
      <c r="M1006" s="7" t="n">
        <f aca="false">IF(F1006=1,MIN($F$223,MAX(0,$B$900-SUM(I1006:L1006))),0)</f>
        <v>0</v>
      </c>
      <c r="N1006" s="7" t="n">
        <f aca="false">IF(G1006=1,MIN($F$222,MAX(0,$B$900-SUM(I1006:M1006))),0)</f>
        <v>0</v>
      </c>
      <c r="O1006" s="7" t="n">
        <f aca="false">IF(H1006=1,MIN($F$221,MAX(0,$B$900-SUM(I1006:N1006))),0)</f>
        <v>0</v>
      </c>
      <c r="P1006" s="7" t="n">
        <f aca="false">MAX(0,$B$900-SUM(I1006:O1006))</f>
        <v>310000000</v>
      </c>
      <c r="Q1006" s="7" t="n">
        <f aca="false">($B$203+$B$204)+$B$22+(1-B1006)*$B$198+(1-C1006)*$E$226+(1-D1006)*$E$225+(1-E1006)*$E$224+(1-F1006)*$E$223+(1-G1006)*$E$222+(1-H1006)*$E$221</f>
        <v>24015334.5395857</v>
      </c>
      <c r="R1006" s="7" t="n">
        <f aca="false">P1006&gt;$B$12*Q1006</f>
        <v>1</v>
      </c>
      <c r="S1006" s="7" t="n">
        <f aca="false">IF(R1006,(P1006+$B$12*$B$13)/(Q1006+$B$13),IF(Q1006&gt;0,P1006/Q1006,0))</f>
        <v>11.7856329337824</v>
      </c>
      <c r="T1006" s="7" t="n">
        <f aca="false">IF(R1006,$B$13*(S1006-$B$12),0)</f>
        <v>26964082.3344561</v>
      </c>
      <c r="U1006" s="7" t="n">
        <f aca="false">($B$203+$B$204)*S1006</f>
        <v>3315982.05336301</v>
      </c>
      <c r="V1006" s="7" t="n">
        <f aca="false">$B$22*S1006</f>
        <v>106070696.404042</v>
      </c>
      <c r="W1006" s="7" t="n">
        <f aca="false">IF(B1006=1,I1006,S1006*$B$198)</f>
        <v>30000000</v>
      </c>
      <c r="X1006" s="7" t="n">
        <f aca="false">IF(C1006=1,J1006,S1006*$E$226)</f>
        <v>300000000</v>
      </c>
      <c r="Y1006" s="7" t="n">
        <f aca="false">IF(D1006=1,K1006,S1006*$E$225)</f>
        <v>20436011.0689676</v>
      </c>
      <c r="Z1006" s="7" t="n">
        <f aca="false">IF(E1006=1,L1006,S1006*$E$224)</f>
        <v>60000000</v>
      </c>
      <c r="AA1006" s="7" t="n">
        <f aca="false">IF(F1006=1,M1006,S1006*$E$223)</f>
        <v>35356898.8013473</v>
      </c>
      <c r="AB1006" s="7" t="n">
        <f aca="false">IF(G1006=1,N1006,S1006*$E$222)</f>
        <v>58928164.6689121</v>
      </c>
      <c r="AC1006" s="7" t="n">
        <f aca="false">IF(H1006=1,O1006,S1006*$E$221)</f>
        <v>58928164.6689121</v>
      </c>
      <c r="AD1006" s="7" t="n">
        <f aca="false">INDEX($W$902:$W$1029,MATCH($A1006+(1-B1006)*64,$A$902:$A$1029,0))</f>
        <v>30000000</v>
      </c>
      <c r="AE1006" s="7" t="n">
        <f aca="false">INDEX($W$902:$W$1029,MATCH($A1006-B1006*64,$A$902:$A$1029,0))</f>
        <v>10083260.4133299</v>
      </c>
      <c r="AF1006" s="7" t="n">
        <f aca="false">INDEX($X$902:$X$1029,MATCH($A1006+(1-C1006)*32,$A$902:$A$1029,0))</f>
        <v>300000000</v>
      </c>
      <c r="AG1006" s="7" t="n">
        <f aca="false">INDEX($X$902:$X$1029,MATCH($A1006-C1006*32,$A$902:$A$1029,0))</f>
        <v>115080748.090818</v>
      </c>
      <c r="AH1006" s="7" t="n">
        <f aca="false">INDEX($Y$902:$Y$1029,MATCH($A1006+(1-D1006)*16,$A$902:$A$1029,0))</f>
        <v>100000000</v>
      </c>
      <c r="AI1006" s="7" t="n">
        <f aca="false">INDEX($Y$902:$Y$1029,MATCH($A1006-D1006*16,$A$902:$A$1029,0))</f>
        <v>20436011.0689676</v>
      </c>
      <c r="AJ1006" s="7" t="n">
        <f aca="false">INDEX($Z$902:$Z$1029,MATCH($A1006+(1-E1006)*8,$A$902:$A$1029,0))</f>
        <v>60000000</v>
      </c>
      <c r="AK1006" s="7" t="n">
        <f aca="false">INDEX($Z$902:$Z$1029,MATCH($A1006-E1006*8,$A$902:$A$1029,0))</f>
        <v>30917850.8301917</v>
      </c>
      <c r="AL1006" s="7" t="n">
        <f aca="false">INDEX($AA$902:$AA$1029,MATCH($A1006+(1-F1006)*4,$A$902:$A$1029,0))</f>
        <v>30000000</v>
      </c>
      <c r="AM1006" s="7" t="n">
        <f aca="false">INDEX($AA$902:$AA$1029,MATCH($A1006-F1006*4,$A$902:$A$1029,0))</f>
        <v>35356898.8013473</v>
      </c>
      <c r="AN1006" s="7" t="n">
        <f aca="false">INDEX($AB$902:$AB$1029,MATCH($A1006+(1-G1006)*2,$A$902:$A$1029,0))</f>
        <v>15000000</v>
      </c>
      <c r="AO1006" s="7" t="n">
        <f aca="false">INDEX($AB$902:$AB$1029,MATCH($A1006-G1006*2,$A$902:$A$1029,0))</f>
        <v>58928164.6689121</v>
      </c>
      <c r="AP1006" s="7" t="n">
        <f aca="false">INDEX($AC$902:$AC$1029,MATCH($A1006+(1-H1006)*1,$A$902:$A$1029,0))</f>
        <v>5000000</v>
      </c>
      <c r="AQ1006" s="7" t="n">
        <f aca="false">INDEX($AC$902:$AC$1029,MATCH($A1006-H1006*1,$A$902:$A$1029,0))</f>
        <v>58928164.6689121</v>
      </c>
      <c r="AR1006" s="14" t="b">
        <f aca="false">AND(IF(B1006=1,AD1006&gt;=AE1006,AE1006&gt;AD1006),IF(C1006=1,AF1006&gt;=AG1006,AG1006&gt;AF1006),IF(D1006=1,AH1006&gt;=AI1006,AI1006&gt;AH1006),IF(E1006=1,AJ1006&gt;=AK1006,AK1006&gt;AJ1006),IF(F1006=1,AL1006&gt;=AM1006,AM1006&gt;AL1006),IF(G1006=1,AN1006&gt;=AO1006,AO1006&gt;AN1006),IF(H1006=1,AP1006&gt;=AQ1006,AQ1006&gt;AP1006))</f>
        <v>0</v>
      </c>
      <c r="AS1006" s="2"/>
      <c r="AT1006" s="2"/>
      <c r="AU1006" s="2"/>
      <c r="AV1006" s="2"/>
      <c r="AW1006" s="2"/>
      <c r="AX1006" s="2"/>
    </row>
    <row r="1007" customFormat="false" ht="15" hidden="false" customHeight="false" outlineLevel="0" collapsed="false">
      <c r="A1007" s="6" t="n">
        <f aca="false">ROW()-902</f>
        <v>105</v>
      </c>
      <c r="B1007" s="6" t="n">
        <f aca="false">MOD(INT($A1007/64),2)</f>
        <v>1</v>
      </c>
      <c r="C1007" s="6" t="n">
        <f aca="false">MOD(INT($A1007/32),2)</f>
        <v>1</v>
      </c>
      <c r="D1007" s="6" t="n">
        <f aca="false">MOD(INT($A1007/16),2)</f>
        <v>0</v>
      </c>
      <c r="E1007" s="6" t="n">
        <f aca="false">MOD(INT($A1007/8),2)</f>
        <v>1</v>
      </c>
      <c r="F1007" s="6" t="n">
        <f aca="false">MOD(INT($A1007/4),2)</f>
        <v>0</v>
      </c>
      <c r="G1007" s="6" t="n">
        <f aca="false">MOD(INT($A1007/2),2)</f>
        <v>0</v>
      </c>
      <c r="H1007" s="6" t="n">
        <f aca="false">MOD(INT($A1007/1),2)</f>
        <v>1</v>
      </c>
      <c r="I1007" s="7" t="n">
        <f aca="false">IF(B1007=1,MIN($B$6,$B$900),0)</f>
        <v>30000000</v>
      </c>
      <c r="J1007" s="7" t="n">
        <f aca="false">IF(C1007=1,MIN($F$226,MAX(0,$B$900-I1007)),0)</f>
        <v>300000000</v>
      </c>
      <c r="K1007" s="7" t="n">
        <f aca="false">IF(D1007=1,MIN($F$225,MAX(0,$B$900-SUM(I1007:J1007))),0)</f>
        <v>0</v>
      </c>
      <c r="L1007" s="7" t="n">
        <f aca="false">IF(E1007=1,MIN($F$224,MAX(0,$B$900-SUM(I1007:K1007))),0)</f>
        <v>60000000</v>
      </c>
      <c r="M1007" s="7" t="n">
        <f aca="false">IF(F1007=1,MIN($F$223,MAX(0,$B$900-SUM(I1007:L1007))),0)</f>
        <v>0</v>
      </c>
      <c r="N1007" s="7" t="n">
        <f aca="false">IF(G1007=1,MIN($F$222,MAX(0,$B$900-SUM(I1007:M1007))),0)</f>
        <v>0</v>
      </c>
      <c r="O1007" s="7" t="n">
        <f aca="false">IF(H1007=1,MIN($F$221,MAX(0,$B$900-SUM(I1007:N1007))),0)</f>
        <v>5000000</v>
      </c>
      <c r="P1007" s="7" t="n">
        <f aca="false">MAX(0,$B$900-SUM(I1007:O1007))</f>
        <v>305000000</v>
      </c>
      <c r="Q1007" s="7" t="n">
        <f aca="false">($B$203+$B$204)+$B$22+(1-B1007)*$B$198+(1-C1007)*$E$226+(1-D1007)*$E$225+(1-E1007)*$E$224+(1-F1007)*$E$223+(1-G1007)*$E$222+(1-H1007)*$E$221</f>
        <v>19015334.5395857</v>
      </c>
      <c r="R1007" s="7" t="n">
        <f aca="false">P1007&gt;$B$12*Q1007</f>
        <v>1</v>
      </c>
      <c r="S1007" s="7" t="n">
        <f aca="false">IF(R1007,(P1007+$B$12*$B$13)/(Q1007+$B$13),IF(Q1007&gt;0,P1007/Q1007,0))</f>
        <v>14.292131941255</v>
      </c>
      <c r="T1007" s="7" t="n">
        <f aca="false">IF(R1007,$B$13*(S1007-$B$12),0)</f>
        <v>33230329.8531375</v>
      </c>
      <c r="U1007" s="7" t="n">
        <f aca="false">($B$203+$B$204)*S1007</f>
        <v>4021205.58885317</v>
      </c>
      <c r="V1007" s="7" t="n">
        <f aca="false">$B$22*S1007</f>
        <v>128629187.471295</v>
      </c>
      <c r="W1007" s="7" t="n">
        <f aca="false">IF(B1007=1,I1007,S1007*$B$198)</f>
        <v>30000000</v>
      </c>
      <c r="X1007" s="7" t="n">
        <f aca="false">IF(C1007=1,J1007,S1007*$E$226)</f>
        <v>300000000</v>
      </c>
      <c r="Y1007" s="7" t="n">
        <f aca="false">IF(D1007=1,K1007,S1007*$E$225)</f>
        <v>24782221.5566742</v>
      </c>
      <c r="Z1007" s="7" t="n">
        <f aca="false">IF(E1007=1,L1007,S1007*$E$224)</f>
        <v>60000000</v>
      </c>
      <c r="AA1007" s="7" t="n">
        <f aca="false">IF(F1007=1,M1007,S1007*$E$223)</f>
        <v>42876395.823765</v>
      </c>
      <c r="AB1007" s="7" t="n">
        <f aca="false">IF(G1007=1,N1007,S1007*$E$222)</f>
        <v>71460659.706275</v>
      </c>
      <c r="AC1007" s="7" t="n">
        <f aca="false">IF(H1007=1,O1007,S1007*$E$221)</f>
        <v>5000000</v>
      </c>
      <c r="AD1007" s="7" t="n">
        <f aca="false">INDEX($W$902:$W$1029,MATCH($A1007+(1-B1007)*64,$A$902:$A$1029,0))</f>
        <v>30000000</v>
      </c>
      <c r="AE1007" s="7" t="n">
        <f aca="false">INDEX($W$902:$W$1029,MATCH($A1007-B1007*64,$A$902:$A$1029,0))</f>
        <v>12161916.2924946</v>
      </c>
      <c r="AF1007" s="7" t="n">
        <f aca="false">INDEX($X$902:$X$1029,MATCH($A1007+(1-C1007)*32,$A$902:$A$1029,0))</f>
        <v>300000000</v>
      </c>
      <c r="AG1007" s="7" t="n">
        <f aca="false">INDEX($X$902:$X$1029,MATCH($A1007-C1007*32,$A$902:$A$1029,0))</f>
        <v>134781839.909144</v>
      </c>
      <c r="AH1007" s="7" t="n">
        <f aca="false">INDEX($Y$902:$Y$1029,MATCH($A1007+(1-D1007)*16,$A$902:$A$1029,0))</f>
        <v>100000000</v>
      </c>
      <c r="AI1007" s="7" t="n">
        <f aca="false">INDEX($Y$902:$Y$1029,MATCH($A1007-D1007*16,$A$902:$A$1029,0))</f>
        <v>24782221.5566742</v>
      </c>
      <c r="AJ1007" s="7" t="n">
        <f aca="false">INDEX($Z$902:$Z$1029,MATCH($A1007+(1-E1007)*8,$A$902:$A$1029,0))</f>
        <v>60000000</v>
      </c>
      <c r="AK1007" s="7" t="n">
        <f aca="false">INDEX($Z$902:$Z$1029,MATCH($A1007-E1007*8,$A$902:$A$1029,0))</f>
        <v>36880102.9540304</v>
      </c>
      <c r="AL1007" s="7" t="n">
        <f aca="false">INDEX($AA$902:$AA$1029,MATCH($A1007+(1-F1007)*4,$A$902:$A$1029,0))</f>
        <v>30000000</v>
      </c>
      <c r="AM1007" s="7" t="n">
        <f aca="false">INDEX($AA$902:$AA$1029,MATCH($A1007-F1007*4,$A$902:$A$1029,0))</f>
        <v>42876395.823765</v>
      </c>
      <c r="AN1007" s="7" t="n">
        <f aca="false">INDEX($AB$902:$AB$1029,MATCH($A1007+(1-G1007)*2,$A$902:$A$1029,0))</f>
        <v>15000000</v>
      </c>
      <c r="AO1007" s="7" t="n">
        <f aca="false">INDEX($AB$902:$AB$1029,MATCH($A1007-G1007*2,$A$902:$A$1029,0))</f>
        <v>71460659.706275</v>
      </c>
      <c r="AP1007" s="7" t="n">
        <f aca="false">INDEX($AC$902:$AC$1029,MATCH($A1007+(1-H1007)*1,$A$902:$A$1029,0))</f>
        <v>5000000</v>
      </c>
      <c r="AQ1007" s="7" t="n">
        <f aca="false">INDEX($AC$902:$AC$1029,MATCH($A1007-H1007*1,$A$902:$A$1029,0))</f>
        <v>58928164.6689121</v>
      </c>
      <c r="AR1007" s="14" t="b">
        <f aca="false">AND(IF(B1007=1,AD1007&gt;=AE1007,AE1007&gt;AD1007),IF(C1007=1,AF1007&gt;=AG1007,AG1007&gt;AF1007),IF(D1007=1,AH1007&gt;=AI1007,AI1007&gt;AH1007),IF(E1007=1,AJ1007&gt;=AK1007,AK1007&gt;AJ1007),IF(F1007=1,AL1007&gt;=AM1007,AM1007&gt;AL1007),IF(G1007=1,AN1007&gt;=AO1007,AO1007&gt;AN1007),IF(H1007=1,AP1007&gt;=AQ1007,AQ1007&gt;AP1007))</f>
        <v>0</v>
      </c>
      <c r="AS1007" s="2"/>
      <c r="AT1007" s="2"/>
      <c r="AU1007" s="2"/>
      <c r="AV1007" s="2"/>
      <c r="AW1007" s="2"/>
      <c r="AX1007" s="2"/>
    </row>
    <row r="1008" customFormat="false" ht="15" hidden="false" customHeight="false" outlineLevel="0" collapsed="false">
      <c r="A1008" s="6" t="n">
        <f aca="false">ROW()-902</f>
        <v>106</v>
      </c>
      <c r="B1008" s="6" t="n">
        <f aca="false">MOD(INT($A1008/64),2)</f>
        <v>1</v>
      </c>
      <c r="C1008" s="6" t="n">
        <f aca="false">MOD(INT($A1008/32),2)</f>
        <v>1</v>
      </c>
      <c r="D1008" s="6" t="n">
        <f aca="false">MOD(INT($A1008/16),2)</f>
        <v>0</v>
      </c>
      <c r="E1008" s="6" t="n">
        <f aca="false">MOD(INT($A1008/8),2)</f>
        <v>1</v>
      </c>
      <c r="F1008" s="6" t="n">
        <f aca="false">MOD(INT($A1008/4),2)</f>
        <v>0</v>
      </c>
      <c r="G1008" s="6" t="n">
        <f aca="false">MOD(INT($A1008/2),2)</f>
        <v>1</v>
      </c>
      <c r="H1008" s="6" t="n">
        <f aca="false">MOD(INT($A1008/1),2)</f>
        <v>0</v>
      </c>
      <c r="I1008" s="7" t="n">
        <f aca="false">IF(B1008=1,MIN($B$6,$B$900),0)</f>
        <v>30000000</v>
      </c>
      <c r="J1008" s="7" t="n">
        <f aca="false">IF(C1008=1,MIN($F$226,MAX(0,$B$900-I1008)),0)</f>
        <v>300000000</v>
      </c>
      <c r="K1008" s="7" t="n">
        <f aca="false">IF(D1008=1,MIN($F$225,MAX(0,$B$900-SUM(I1008:J1008))),0)</f>
        <v>0</v>
      </c>
      <c r="L1008" s="7" t="n">
        <f aca="false">IF(E1008=1,MIN($F$224,MAX(0,$B$900-SUM(I1008:K1008))),0)</f>
        <v>60000000</v>
      </c>
      <c r="M1008" s="7" t="n">
        <f aca="false">IF(F1008=1,MIN($F$223,MAX(0,$B$900-SUM(I1008:L1008))),0)</f>
        <v>0</v>
      </c>
      <c r="N1008" s="7" t="n">
        <f aca="false">IF(G1008=1,MIN($F$222,MAX(0,$B$900-SUM(I1008:M1008))),0)</f>
        <v>15000000</v>
      </c>
      <c r="O1008" s="7" t="n">
        <f aca="false">IF(H1008=1,MIN($F$221,MAX(0,$B$900-SUM(I1008:N1008))),0)</f>
        <v>0</v>
      </c>
      <c r="P1008" s="7" t="n">
        <f aca="false">MAX(0,$B$900-SUM(I1008:O1008))</f>
        <v>295000000</v>
      </c>
      <c r="Q1008" s="7" t="n">
        <f aca="false">($B$203+$B$204)+$B$22+(1-B1008)*$B$198+(1-C1008)*$E$226+(1-D1008)*$E$225+(1-E1008)*$E$224+(1-F1008)*$E$223+(1-G1008)*$E$222+(1-H1008)*$E$221</f>
        <v>19015334.5395857</v>
      </c>
      <c r="R1008" s="7" t="n">
        <f aca="false">P1008&gt;$B$12*Q1008</f>
        <v>1</v>
      </c>
      <c r="S1008" s="7" t="n">
        <f aca="false">IF(R1008,(P1008+$B$12*$B$13)/(Q1008+$B$13),IF(Q1008&gt;0,P1008/Q1008,0))</f>
        <v>13.8273471626776</v>
      </c>
      <c r="T1008" s="7" t="n">
        <f aca="false">IF(R1008,$B$13*(S1008-$B$12),0)</f>
        <v>32068367.906694</v>
      </c>
      <c r="U1008" s="7" t="n">
        <f aca="false">($B$203+$B$204)*S1008</f>
        <v>3890434.67539453</v>
      </c>
      <c r="V1008" s="7" t="n">
        <f aca="false">$B$22*S1008</f>
        <v>124446124.464098</v>
      </c>
      <c r="W1008" s="7" t="n">
        <f aca="false">IF(B1008=1,I1008,S1008*$B$198)</f>
        <v>30000000</v>
      </c>
      <c r="X1008" s="7" t="n">
        <f aca="false">IF(C1008=1,J1008,S1008*$E$226)</f>
        <v>300000000</v>
      </c>
      <c r="Y1008" s="7" t="n">
        <f aca="false">IF(D1008=1,K1008,S1008*$E$225)</f>
        <v>23976295.6523922</v>
      </c>
      <c r="Z1008" s="7" t="n">
        <f aca="false">IF(E1008=1,L1008,S1008*$E$224)</f>
        <v>60000000</v>
      </c>
      <c r="AA1008" s="7" t="n">
        <f aca="false">IF(F1008=1,M1008,S1008*$E$223)</f>
        <v>41482041.4880328</v>
      </c>
      <c r="AB1008" s="7" t="n">
        <f aca="false">IF(G1008=1,N1008,S1008*$E$222)</f>
        <v>15000000</v>
      </c>
      <c r="AC1008" s="7" t="n">
        <f aca="false">IF(H1008=1,O1008,S1008*$E$221)</f>
        <v>69136735.813388</v>
      </c>
      <c r="AD1008" s="7" t="n">
        <f aca="false">INDEX($W$902:$W$1029,MATCH($A1008+(1-B1008)*64,$A$902:$A$1029,0))</f>
        <v>30000000</v>
      </c>
      <c r="AE1008" s="7" t="n">
        <f aca="false">INDEX($W$902:$W$1029,MATCH($A1008-B1008*64,$A$902:$A$1029,0))</f>
        <v>11801563.2171614</v>
      </c>
      <c r="AF1008" s="7" t="n">
        <f aca="false">INDEX($X$902:$X$1029,MATCH($A1008+(1-C1008)*32,$A$902:$A$1029,0))</f>
        <v>300000000</v>
      </c>
      <c r="AG1008" s="7" t="n">
        <f aca="false">INDEX($X$902:$X$1029,MATCH($A1008-C1008*32,$A$902:$A$1029,0))</f>
        <v>132563208.799528</v>
      </c>
      <c r="AH1008" s="7" t="n">
        <f aca="false">INDEX($Y$902:$Y$1029,MATCH($A1008+(1-D1008)*16,$A$902:$A$1029,0))</f>
        <v>100000000</v>
      </c>
      <c r="AI1008" s="7" t="n">
        <f aca="false">INDEX($Y$902:$Y$1029,MATCH($A1008-D1008*16,$A$902:$A$1029,0))</f>
        <v>23976295.6523922</v>
      </c>
      <c r="AJ1008" s="7" t="n">
        <f aca="false">INDEX($Z$902:$Z$1029,MATCH($A1008+(1-E1008)*8,$A$902:$A$1029,0))</f>
        <v>60000000</v>
      </c>
      <c r="AK1008" s="7" t="n">
        <f aca="false">INDEX($Z$902:$Z$1029,MATCH($A1008-E1008*8,$A$902:$A$1029,0))</f>
        <v>35876562.7375942</v>
      </c>
      <c r="AL1008" s="7" t="n">
        <f aca="false">INDEX($AA$902:$AA$1029,MATCH($A1008+(1-F1008)*4,$A$902:$A$1029,0))</f>
        <v>30000000</v>
      </c>
      <c r="AM1008" s="7" t="n">
        <f aca="false">INDEX($AA$902:$AA$1029,MATCH($A1008-F1008*4,$A$902:$A$1029,0))</f>
        <v>41482041.4880328</v>
      </c>
      <c r="AN1008" s="7" t="n">
        <f aca="false">INDEX($AB$902:$AB$1029,MATCH($A1008+(1-G1008)*2,$A$902:$A$1029,0))</f>
        <v>15000000</v>
      </c>
      <c r="AO1008" s="7" t="n">
        <f aca="false">INDEX($AB$902:$AB$1029,MATCH($A1008-G1008*2,$A$902:$A$1029,0))</f>
        <v>58928164.6689121</v>
      </c>
      <c r="AP1008" s="7" t="n">
        <f aca="false">INDEX($AC$902:$AC$1029,MATCH($A1008+(1-H1008)*1,$A$902:$A$1029,0))</f>
        <v>5000000</v>
      </c>
      <c r="AQ1008" s="7" t="n">
        <f aca="false">INDEX($AC$902:$AC$1029,MATCH($A1008-H1008*1,$A$902:$A$1029,0))</f>
        <v>69136735.813388</v>
      </c>
      <c r="AR1008" s="14" t="b">
        <f aca="false">AND(IF(B1008=1,AD1008&gt;=AE1008,AE1008&gt;AD1008),IF(C1008=1,AF1008&gt;=AG1008,AG1008&gt;AF1008),IF(D1008=1,AH1008&gt;=AI1008,AI1008&gt;AH1008),IF(E1008=1,AJ1008&gt;=AK1008,AK1008&gt;AJ1008),IF(F1008=1,AL1008&gt;=AM1008,AM1008&gt;AL1008),IF(G1008=1,AN1008&gt;=AO1008,AO1008&gt;AN1008),IF(H1008=1,AP1008&gt;=AQ1008,AQ1008&gt;AP1008))</f>
        <v>0</v>
      </c>
      <c r="AS1008" s="2"/>
      <c r="AT1008" s="2"/>
      <c r="AU1008" s="2"/>
      <c r="AV1008" s="2"/>
      <c r="AW1008" s="2"/>
      <c r="AX1008" s="2"/>
    </row>
    <row r="1009" customFormat="false" ht="15" hidden="false" customHeight="false" outlineLevel="0" collapsed="false">
      <c r="A1009" s="6" t="n">
        <f aca="false">ROW()-902</f>
        <v>107</v>
      </c>
      <c r="B1009" s="6" t="n">
        <f aca="false">MOD(INT($A1009/64),2)</f>
        <v>1</v>
      </c>
      <c r="C1009" s="6" t="n">
        <f aca="false">MOD(INT($A1009/32),2)</f>
        <v>1</v>
      </c>
      <c r="D1009" s="6" t="n">
        <f aca="false">MOD(INT($A1009/16),2)</f>
        <v>0</v>
      </c>
      <c r="E1009" s="6" t="n">
        <f aca="false">MOD(INT($A1009/8),2)</f>
        <v>1</v>
      </c>
      <c r="F1009" s="6" t="n">
        <f aca="false">MOD(INT($A1009/4),2)</f>
        <v>0</v>
      </c>
      <c r="G1009" s="6" t="n">
        <f aca="false">MOD(INT($A1009/2),2)</f>
        <v>1</v>
      </c>
      <c r="H1009" s="6" t="n">
        <f aca="false">MOD(INT($A1009/1),2)</f>
        <v>1</v>
      </c>
      <c r="I1009" s="7" t="n">
        <f aca="false">IF(B1009=1,MIN($B$6,$B$900),0)</f>
        <v>30000000</v>
      </c>
      <c r="J1009" s="7" t="n">
        <f aca="false">IF(C1009=1,MIN($F$226,MAX(0,$B$900-I1009)),0)</f>
        <v>300000000</v>
      </c>
      <c r="K1009" s="7" t="n">
        <f aca="false">IF(D1009=1,MIN($F$225,MAX(0,$B$900-SUM(I1009:J1009))),0)</f>
        <v>0</v>
      </c>
      <c r="L1009" s="7" t="n">
        <f aca="false">IF(E1009=1,MIN($F$224,MAX(0,$B$900-SUM(I1009:K1009))),0)</f>
        <v>60000000</v>
      </c>
      <c r="M1009" s="7" t="n">
        <f aca="false">IF(F1009=1,MIN($F$223,MAX(0,$B$900-SUM(I1009:L1009))),0)</f>
        <v>0</v>
      </c>
      <c r="N1009" s="7" t="n">
        <f aca="false">IF(G1009=1,MIN($F$222,MAX(0,$B$900-SUM(I1009:M1009))),0)</f>
        <v>15000000</v>
      </c>
      <c r="O1009" s="7" t="n">
        <f aca="false">IF(H1009=1,MIN($F$221,MAX(0,$B$900-SUM(I1009:N1009))),0)</f>
        <v>5000000</v>
      </c>
      <c r="P1009" s="7" t="n">
        <f aca="false">MAX(0,$B$900-SUM(I1009:O1009))</f>
        <v>290000000</v>
      </c>
      <c r="Q1009" s="7" t="n">
        <f aca="false">($B$203+$B$204)+$B$22+(1-B1009)*$B$198+(1-C1009)*$E$226+(1-D1009)*$E$225+(1-E1009)*$E$224+(1-F1009)*$E$223+(1-G1009)*$E$222+(1-H1009)*$E$221</f>
        <v>14015334.5395857</v>
      </c>
      <c r="R1009" s="7" t="n">
        <f aca="false">P1009&gt;$B$12*Q1009</f>
        <v>1</v>
      </c>
      <c r="S1009" s="7" t="n">
        <f aca="false">IF(R1009,(P1009+$B$12*$B$13)/(Q1009+$B$13),IF(Q1009&gt;0,P1009/Q1009,0))</f>
        <v>17.7108128993031</v>
      </c>
      <c r="T1009" s="7" t="n">
        <f aca="false">IF(R1009,$B$13*(S1009-$B$12),0)</f>
        <v>41777032.2482576</v>
      </c>
      <c r="U1009" s="7" t="n">
        <f aca="false">($B$203+$B$204)*S1009</f>
        <v>4983078.80913367</v>
      </c>
      <c r="V1009" s="7" t="n">
        <f aca="false">$B$22*S1009</f>
        <v>159397316.093728</v>
      </c>
      <c r="W1009" s="7" t="n">
        <f aca="false">IF(B1009=1,I1009,S1009*$B$198)</f>
        <v>30000000</v>
      </c>
      <c r="X1009" s="7" t="n">
        <f aca="false">IF(C1009=1,J1009,S1009*$E$226)</f>
        <v>300000000</v>
      </c>
      <c r="Y1009" s="7" t="n">
        <f aca="false">IF(D1009=1,K1009,S1009*$E$225)</f>
        <v>30710134.150972</v>
      </c>
      <c r="Z1009" s="7" t="n">
        <f aca="false">IF(E1009=1,L1009,S1009*$E$224)</f>
        <v>60000000</v>
      </c>
      <c r="AA1009" s="7" t="n">
        <f aca="false">IF(F1009=1,M1009,S1009*$E$223)</f>
        <v>53132438.6979092</v>
      </c>
      <c r="AB1009" s="7" t="n">
        <f aca="false">IF(G1009=1,N1009,S1009*$E$222)</f>
        <v>15000000</v>
      </c>
      <c r="AC1009" s="7" t="n">
        <f aca="false">IF(H1009=1,O1009,S1009*$E$221)</f>
        <v>5000000</v>
      </c>
      <c r="AD1009" s="7" t="n">
        <f aca="false">INDEX($W$902:$W$1029,MATCH($A1009+(1-B1009)*64,$A$902:$A$1029,0))</f>
        <v>30000000</v>
      </c>
      <c r="AE1009" s="7" t="n">
        <f aca="false">INDEX($W$902:$W$1029,MATCH($A1009-B1009*64,$A$902:$A$1029,0))</f>
        <v>14976362.2728444</v>
      </c>
      <c r="AF1009" s="7" t="n">
        <f aca="false">INDEX($X$902:$X$1029,MATCH($A1009+(1-C1009)*32,$A$902:$A$1029,0))</f>
        <v>300000000</v>
      </c>
      <c r="AG1009" s="7" t="n">
        <f aca="false">INDEX($X$902:$X$1029,MATCH($A1009-C1009*32,$A$902:$A$1029,0))</f>
        <v>160472660.424098</v>
      </c>
      <c r="AH1009" s="7" t="n">
        <f aca="false">INDEX($Y$902:$Y$1029,MATCH($A1009+(1-D1009)*16,$A$902:$A$1029,0))</f>
        <v>100000000</v>
      </c>
      <c r="AI1009" s="7" t="n">
        <f aca="false">INDEX($Y$902:$Y$1029,MATCH($A1009-D1009*16,$A$902:$A$1029,0))</f>
        <v>30710134.150972</v>
      </c>
      <c r="AJ1009" s="7" t="n">
        <f aca="false">INDEX($Z$902:$Z$1029,MATCH($A1009+(1-E1009)*8,$A$902:$A$1029,0))</f>
        <v>60000000</v>
      </c>
      <c r="AK1009" s="7" t="n">
        <f aca="false">INDEX($Z$902:$Z$1029,MATCH($A1009-E1009*8,$A$902:$A$1029,0))</f>
        <v>44725616.5747164</v>
      </c>
      <c r="AL1009" s="7" t="n">
        <f aca="false">INDEX($AA$902:$AA$1029,MATCH($A1009+(1-F1009)*4,$A$902:$A$1029,0))</f>
        <v>30000000</v>
      </c>
      <c r="AM1009" s="7" t="n">
        <f aca="false">INDEX($AA$902:$AA$1029,MATCH($A1009-F1009*4,$A$902:$A$1029,0))</f>
        <v>53132438.6979092</v>
      </c>
      <c r="AN1009" s="7" t="n">
        <f aca="false">INDEX($AB$902:$AB$1029,MATCH($A1009+(1-G1009)*2,$A$902:$A$1029,0))</f>
        <v>15000000</v>
      </c>
      <c r="AO1009" s="7" t="n">
        <f aca="false">INDEX($AB$902:$AB$1029,MATCH($A1009-G1009*2,$A$902:$A$1029,0))</f>
        <v>71460659.706275</v>
      </c>
      <c r="AP1009" s="7" t="n">
        <f aca="false">INDEX($AC$902:$AC$1029,MATCH($A1009+(1-H1009)*1,$A$902:$A$1029,0))</f>
        <v>5000000</v>
      </c>
      <c r="AQ1009" s="7" t="n">
        <f aca="false">INDEX($AC$902:$AC$1029,MATCH($A1009-H1009*1,$A$902:$A$1029,0))</f>
        <v>69136735.813388</v>
      </c>
      <c r="AR1009" s="14" t="b">
        <f aca="false">AND(IF(B1009=1,AD1009&gt;=AE1009,AE1009&gt;AD1009),IF(C1009=1,AF1009&gt;=AG1009,AG1009&gt;AF1009),IF(D1009=1,AH1009&gt;=AI1009,AI1009&gt;AH1009),IF(E1009=1,AJ1009&gt;=AK1009,AK1009&gt;AJ1009),IF(F1009=1,AL1009&gt;=AM1009,AM1009&gt;AL1009),IF(G1009=1,AN1009&gt;=AO1009,AO1009&gt;AN1009),IF(H1009=1,AP1009&gt;=AQ1009,AQ1009&gt;AP1009))</f>
        <v>0</v>
      </c>
      <c r="AS1009" s="2"/>
      <c r="AT1009" s="2"/>
      <c r="AU1009" s="2"/>
      <c r="AV1009" s="2"/>
      <c r="AW1009" s="2"/>
      <c r="AX1009" s="2"/>
    </row>
    <row r="1010" customFormat="false" ht="15" hidden="false" customHeight="false" outlineLevel="0" collapsed="false">
      <c r="A1010" s="6" t="n">
        <f aca="false">ROW()-902</f>
        <v>108</v>
      </c>
      <c r="B1010" s="6" t="n">
        <f aca="false">MOD(INT($A1010/64),2)</f>
        <v>1</v>
      </c>
      <c r="C1010" s="6" t="n">
        <f aca="false">MOD(INT($A1010/32),2)</f>
        <v>1</v>
      </c>
      <c r="D1010" s="6" t="n">
        <f aca="false">MOD(INT($A1010/16),2)</f>
        <v>0</v>
      </c>
      <c r="E1010" s="6" t="n">
        <f aca="false">MOD(INT($A1010/8),2)</f>
        <v>1</v>
      </c>
      <c r="F1010" s="6" t="n">
        <f aca="false">MOD(INT($A1010/4),2)</f>
        <v>1</v>
      </c>
      <c r="G1010" s="6" t="n">
        <f aca="false">MOD(INT($A1010/2),2)</f>
        <v>0</v>
      </c>
      <c r="H1010" s="6" t="n">
        <f aca="false">MOD(INT($A1010/1),2)</f>
        <v>0</v>
      </c>
      <c r="I1010" s="7" t="n">
        <f aca="false">IF(B1010=1,MIN($B$6,$B$900),0)</f>
        <v>30000000</v>
      </c>
      <c r="J1010" s="7" t="n">
        <f aca="false">IF(C1010=1,MIN($F$226,MAX(0,$B$900-I1010)),0)</f>
        <v>300000000</v>
      </c>
      <c r="K1010" s="7" t="n">
        <f aca="false">IF(D1010=1,MIN($F$225,MAX(0,$B$900-SUM(I1010:J1010))),0)</f>
        <v>0</v>
      </c>
      <c r="L1010" s="7" t="n">
        <f aca="false">IF(E1010=1,MIN($F$224,MAX(0,$B$900-SUM(I1010:K1010))),0)</f>
        <v>60000000</v>
      </c>
      <c r="M1010" s="7" t="n">
        <f aca="false">IF(F1010=1,MIN($F$223,MAX(0,$B$900-SUM(I1010:L1010))),0)</f>
        <v>30000000</v>
      </c>
      <c r="N1010" s="7" t="n">
        <f aca="false">IF(G1010=1,MIN($F$222,MAX(0,$B$900-SUM(I1010:M1010))),0)</f>
        <v>0</v>
      </c>
      <c r="O1010" s="7" t="n">
        <f aca="false">IF(H1010=1,MIN($F$221,MAX(0,$B$900-SUM(I1010:N1010))),0)</f>
        <v>0</v>
      </c>
      <c r="P1010" s="7" t="n">
        <f aca="false">MAX(0,$B$900-SUM(I1010:O1010))</f>
        <v>280000000</v>
      </c>
      <c r="Q1010" s="7" t="n">
        <f aca="false">($B$203+$B$204)+$B$22+(1-B1010)*$B$198+(1-C1010)*$E$226+(1-D1010)*$E$225+(1-E1010)*$E$224+(1-F1010)*$E$223+(1-G1010)*$E$222+(1-H1010)*$E$221</f>
        <v>21015334.5395857</v>
      </c>
      <c r="R1010" s="7" t="n">
        <f aca="false">P1010&gt;$B$12*Q1010</f>
        <v>1</v>
      </c>
      <c r="S1010" s="7" t="n">
        <f aca="false">IF(R1010,(P1010+$B$12*$B$13)/(Q1010+$B$13),IF(Q1010&gt;0,P1010/Q1010,0))</f>
        <v>12.0134374241812</v>
      </c>
      <c r="T1010" s="7" t="n">
        <f aca="false">IF(R1010,$B$13*(S1010-$B$12),0)</f>
        <v>27533593.560453</v>
      </c>
      <c r="U1010" s="7" t="n">
        <f aca="false">($B$203+$B$204)*S1010</f>
        <v>3380076.66805889</v>
      </c>
      <c r="V1010" s="7" t="n">
        <f aca="false">$B$22*S1010</f>
        <v>108120936.817631</v>
      </c>
      <c r="W1010" s="7" t="n">
        <f aca="false">IF(B1010=1,I1010,S1010*$B$198)</f>
        <v>30000000</v>
      </c>
      <c r="X1010" s="7" t="n">
        <f aca="false">IF(C1010=1,J1010,S1010*$E$226)</f>
        <v>300000000</v>
      </c>
      <c r="Y1010" s="7" t="n">
        <f aca="false">IF(D1010=1,K1010,S1010*$E$225)</f>
        <v>20831018.7120451</v>
      </c>
      <c r="Z1010" s="7" t="n">
        <f aca="false">IF(E1010=1,L1010,S1010*$E$224)</f>
        <v>60000000</v>
      </c>
      <c r="AA1010" s="7" t="n">
        <f aca="false">IF(F1010=1,M1010,S1010*$E$223)</f>
        <v>30000000</v>
      </c>
      <c r="AB1010" s="7" t="n">
        <f aca="false">IF(G1010=1,N1010,S1010*$E$222)</f>
        <v>60067187.1209061</v>
      </c>
      <c r="AC1010" s="7" t="n">
        <f aca="false">IF(H1010=1,O1010,S1010*$E$221)</f>
        <v>60067187.1209061</v>
      </c>
      <c r="AD1010" s="7" t="n">
        <f aca="false">INDEX($W$902:$W$1029,MATCH($A1010+(1-B1010)*64,$A$902:$A$1029,0))</f>
        <v>30000000</v>
      </c>
      <c r="AE1010" s="7" t="n">
        <f aca="false">INDEX($W$902:$W$1029,MATCH($A1010-B1010*64,$A$902:$A$1029,0))</f>
        <v>10334947.6436023</v>
      </c>
      <c r="AF1010" s="7" t="n">
        <f aca="false">INDEX($X$902:$X$1029,MATCH($A1010+(1-C1010)*32,$A$902:$A$1029,0))</f>
        <v>300000000</v>
      </c>
      <c r="AG1010" s="7" t="n">
        <f aca="false">INDEX($X$902:$X$1029,MATCH($A1010-C1010*32,$A$902:$A$1029,0))</f>
        <v>120517818.301344</v>
      </c>
      <c r="AH1010" s="7" t="n">
        <f aca="false">INDEX($Y$902:$Y$1029,MATCH($A1010+(1-D1010)*16,$A$902:$A$1029,0))</f>
        <v>100000000</v>
      </c>
      <c r="AI1010" s="7" t="n">
        <f aca="false">INDEX($Y$902:$Y$1029,MATCH($A1010-D1010*16,$A$902:$A$1029,0))</f>
        <v>20831018.7120451</v>
      </c>
      <c r="AJ1010" s="7" t="n">
        <f aca="false">INDEX($Z$902:$Z$1029,MATCH($A1010+(1-E1010)*8,$A$902:$A$1029,0))</f>
        <v>60000000</v>
      </c>
      <c r="AK1010" s="7" t="n">
        <f aca="false">INDEX($Z$902:$Z$1029,MATCH($A1010-E1010*8,$A$902:$A$1029,0))</f>
        <v>31718672.1531375</v>
      </c>
      <c r="AL1010" s="7" t="n">
        <f aca="false">INDEX($AA$902:$AA$1029,MATCH($A1010+(1-F1010)*4,$A$902:$A$1029,0))</f>
        <v>30000000</v>
      </c>
      <c r="AM1010" s="7" t="n">
        <f aca="false">INDEX($AA$902:$AA$1029,MATCH($A1010-F1010*4,$A$902:$A$1029,0))</f>
        <v>35356898.8013473</v>
      </c>
      <c r="AN1010" s="7" t="n">
        <f aca="false">INDEX($AB$902:$AB$1029,MATCH($A1010+(1-G1010)*2,$A$902:$A$1029,0))</f>
        <v>15000000</v>
      </c>
      <c r="AO1010" s="7" t="n">
        <f aca="false">INDEX($AB$902:$AB$1029,MATCH($A1010-G1010*2,$A$902:$A$1029,0))</f>
        <v>60067187.1209061</v>
      </c>
      <c r="AP1010" s="7" t="n">
        <f aca="false">INDEX($AC$902:$AC$1029,MATCH($A1010+(1-H1010)*1,$A$902:$A$1029,0))</f>
        <v>5000000</v>
      </c>
      <c r="AQ1010" s="7" t="n">
        <f aca="false">INDEX($AC$902:$AC$1029,MATCH($A1010-H1010*1,$A$902:$A$1029,0))</f>
        <v>60067187.1209061</v>
      </c>
      <c r="AR1010" s="14" t="b">
        <f aca="false">AND(IF(B1010=1,AD1010&gt;=AE1010,AE1010&gt;AD1010),IF(C1010=1,AF1010&gt;=AG1010,AG1010&gt;AF1010),IF(D1010=1,AH1010&gt;=AI1010,AI1010&gt;AH1010),IF(E1010=1,AJ1010&gt;=AK1010,AK1010&gt;AJ1010),IF(F1010=1,AL1010&gt;=AM1010,AM1010&gt;AL1010),IF(G1010=1,AN1010&gt;=AO1010,AO1010&gt;AN1010),IF(H1010=1,AP1010&gt;=AQ1010,AQ1010&gt;AP1010))</f>
        <v>0</v>
      </c>
      <c r="AS1010" s="2"/>
      <c r="AT1010" s="2"/>
      <c r="AU1010" s="2"/>
      <c r="AV1010" s="2"/>
      <c r="AW1010" s="2"/>
      <c r="AX1010" s="2"/>
    </row>
    <row r="1011" customFormat="false" ht="15" hidden="false" customHeight="false" outlineLevel="0" collapsed="false">
      <c r="A1011" s="6" t="n">
        <f aca="false">ROW()-902</f>
        <v>109</v>
      </c>
      <c r="B1011" s="6" t="n">
        <f aca="false">MOD(INT($A1011/64),2)</f>
        <v>1</v>
      </c>
      <c r="C1011" s="6" t="n">
        <f aca="false">MOD(INT($A1011/32),2)</f>
        <v>1</v>
      </c>
      <c r="D1011" s="6" t="n">
        <f aca="false">MOD(INT($A1011/16),2)</f>
        <v>0</v>
      </c>
      <c r="E1011" s="6" t="n">
        <f aca="false">MOD(INT($A1011/8),2)</f>
        <v>1</v>
      </c>
      <c r="F1011" s="6" t="n">
        <f aca="false">MOD(INT($A1011/4),2)</f>
        <v>1</v>
      </c>
      <c r="G1011" s="6" t="n">
        <f aca="false">MOD(INT($A1011/2),2)</f>
        <v>0</v>
      </c>
      <c r="H1011" s="6" t="n">
        <f aca="false">MOD(INT($A1011/1),2)</f>
        <v>1</v>
      </c>
      <c r="I1011" s="7" t="n">
        <f aca="false">IF(B1011=1,MIN($B$6,$B$900),0)</f>
        <v>30000000</v>
      </c>
      <c r="J1011" s="7" t="n">
        <f aca="false">IF(C1011=1,MIN($F$226,MAX(0,$B$900-I1011)),0)</f>
        <v>300000000</v>
      </c>
      <c r="K1011" s="7" t="n">
        <f aca="false">IF(D1011=1,MIN($F$225,MAX(0,$B$900-SUM(I1011:J1011))),0)</f>
        <v>0</v>
      </c>
      <c r="L1011" s="7" t="n">
        <f aca="false">IF(E1011=1,MIN($F$224,MAX(0,$B$900-SUM(I1011:K1011))),0)</f>
        <v>60000000</v>
      </c>
      <c r="M1011" s="7" t="n">
        <f aca="false">IF(F1011=1,MIN($F$223,MAX(0,$B$900-SUM(I1011:L1011))),0)</f>
        <v>30000000</v>
      </c>
      <c r="N1011" s="7" t="n">
        <f aca="false">IF(G1011=1,MIN($F$222,MAX(0,$B$900-SUM(I1011:M1011))),0)</f>
        <v>0</v>
      </c>
      <c r="O1011" s="7" t="n">
        <f aca="false">IF(H1011=1,MIN($F$221,MAX(0,$B$900-SUM(I1011:N1011))),0)</f>
        <v>5000000</v>
      </c>
      <c r="P1011" s="7" t="n">
        <f aca="false">MAX(0,$B$900-SUM(I1011:O1011))</f>
        <v>275000000</v>
      </c>
      <c r="Q1011" s="7" t="n">
        <f aca="false">($B$203+$B$204)+$B$22+(1-B1011)*$B$198+(1-C1011)*$E$226+(1-D1011)*$E$225+(1-E1011)*$E$224+(1-F1011)*$E$223+(1-G1011)*$E$222+(1-H1011)*$E$221</f>
        <v>16015334.5395857</v>
      </c>
      <c r="R1011" s="7" t="n">
        <f aca="false">P1011&gt;$B$12*Q1011</f>
        <v>1</v>
      </c>
      <c r="S1011" s="7" t="n">
        <f aca="false">IF(R1011,(P1011+$B$12*$B$13)/(Q1011+$B$13),IF(Q1011&gt;0,P1011/Q1011,0))</f>
        <v>14.9875768869693</v>
      </c>
      <c r="T1011" s="7" t="n">
        <f aca="false">IF(R1011,$B$13*(S1011-$B$12),0)</f>
        <v>34968942.2174234</v>
      </c>
      <c r="U1011" s="7" t="n">
        <f aca="false">($B$203+$B$204)*S1011</f>
        <v>4216874.58448942</v>
      </c>
      <c r="V1011" s="7" t="n">
        <f aca="false">$B$22*S1011</f>
        <v>134888191.982724</v>
      </c>
      <c r="W1011" s="7" t="n">
        <f aca="false">IF(B1011=1,I1011,S1011*$B$198)</f>
        <v>30000000</v>
      </c>
      <c r="X1011" s="7" t="n">
        <f aca="false">IF(C1011=1,J1011,S1011*$E$226)</f>
        <v>300000000</v>
      </c>
      <c r="Y1011" s="7" t="n">
        <f aca="false">IF(D1011=1,K1011,S1011*$E$225)</f>
        <v>25988106.7805164</v>
      </c>
      <c r="Z1011" s="7" t="n">
        <f aca="false">IF(E1011=1,L1011,S1011*$E$224)</f>
        <v>60000000</v>
      </c>
      <c r="AA1011" s="7" t="n">
        <f aca="false">IF(F1011=1,M1011,S1011*$E$223)</f>
        <v>30000000</v>
      </c>
      <c r="AB1011" s="7" t="n">
        <f aca="false">IF(G1011=1,N1011,S1011*$E$222)</f>
        <v>74937884.4348467</v>
      </c>
      <c r="AC1011" s="7" t="n">
        <f aca="false">IF(H1011=1,O1011,S1011*$E$221)</f>
        <v>5000000</v>
      </c>
      <c r="AD1011" s="7" t="n">
        <f aca="false">INDEX($W$902:$W$1029,MATCH($A1011+(1-B1011)*64,$A$902:$A$1029,0))</f>
        <v>30000000</v>
      </c>
      <c r="AE1011" s="7" t="n">
        <f aca="false">INDEX($W$902:$W$1029,MATCH($A1011-B1011*64,$A$902:$A$1029,0))</f>
        <v>12801520.0658039</v>
      </c>
      <c r="AF1011" s="7" t="n">
        <f aca="false">INDEX($X$902:$X$1029,MATCH($A1011+(1-C1011)*32,$A$902:$A$1029,0))</f>
        <v>300000000</v>
      </c>
      <c r="AG1011" s="7" t="n">
        <f aca="false">INDEX($X$902:$X$1029,MATCH($A1011-C1011*32,$A$902:$A$1029,0))</f>
        <v>143719490.37516</v>
      </c>
      <c r="AH1011" s="7" t="n">
        <f aca="false">INDEX($Y$902:$Y$1029,MATCH($A1011+(1-D1011)*16,$A$902:$A$1029,0))</f>
        <v>100000000</v>
      </c>
      <c r="AI1011" s="7" t="n">
        <f aca="false">INDEX($Y$902:$Y$1029,MATCH($A1011-D1011*16,$A$902:$A$1029,0))</f>
        <v>25988106.7805164</v>
      </c>
      <c r="AJ1011" s="7" t="n">
        <f aca="false">INDEX($Z$902:$Z$1029,MATCH($A1011+(1-E1011)*8,$A$902:$A$1029,0))</f>
        <v>60000000</v>
      </c>
      <c r="AK1011" s="7" t="n">
        <f aca="false">INDEX($Z$902:$Z$1029,MATCH($A1011-E1011*8,$A$902:$A$1029,0))</f>
        <v>38727566.0576665</v>
      </c>
      <c r="AL1011" s="7" t="n">
        <f aca="false">INDEX($AA$902:$AA$1029,MATCH($A1011+(1-F1011)*4,$A$902:$A$1029,0))</f>
        <v>30000000</v>
      </c>
      <c r="AM1011" s="7" t="n">
        <f aca="false">INDEX($AA$902:$AA$1029,MATCH($A1011-F1011*4,$A$902:$A$1029,0))</f>
        <v>42876395.823765</v>
      </c>
      <c r="AN1011" s="7" t="n">
        <f aca="false">INDEX($AB$902:$AB$1029,MATCH($A1011+(1-G1011)*2,$A$902:$A$1029,0))</f>
        <v>15000000</v>
      </c>
      <c r="AO1011" s="7" t="n">
        <f aca="false">INDEX($AB$902:$AB$1029,MATCH($A1011-G1011*2,$A$902:$A$1029,0))</f>
        <v>74937884.4348467</v>
      </c>
      <c r="AP1011" s="7" t="n">
        <f aca="false">INDEX($AC$902:$AC$1029,MATCH($A1011+(1-H1011)*1,$A$902:$A$1029,0))</f>
        <v>5000000</v>
      </c>
      <c r="AQ1011" s="7" t="n">
        <f aca="false">INDEX($AC$902:$AC$1029,MATCH($A1011-H1011*1,$A$902:$A$1029,0))</f>
        <v>60067187.1209061</v>
      </c>
      <c r="AR1011" s="14" t="b">
        <f aca="false">AND(IF(B1011=1,AD1011&gt;=AE1011,AE1011&gt;AD1011),IF(C1011=1,AF1011&gt;=AG1011,AG1011&gt;AF1011),IF(D1011=1,AH1011&gt;=AI1011,AI1011&gt;AH1011),IF(E1011=1,AJ1011&gt;=AK1011,AK1011&gt;AJ1011),IF(F1011=1,AL1011&gt;=AM1011,AM1011&gt;AL1011),IF(G1011=1,AN1011&gt;=AO1011,AO1011&gt;AN1011),IF(H1011=1,AP1011&gt;=AQ1011,AQ1011&gt;AP1011))</f>
        <v>0</v>
      </c>
      <c r="AS1011" s="2"/>
      <c r="AT1011" s="2"/>
      <c r="AU1011" s="2"/>
      <c r="AV1011" s="2"/>
      <c r="AW1011" s="2"/>
      <c r="AX1011" s="2"/>
    </row>
    <row r="1012" customFormat="false" ht="15" hidden="false" customHeight="false" outlineLevel="0" collapsed="false">
      <c r="A1012" s="6" t="n">
        <f aca="false">ROW()-902</f>
        <v>110</v>
      </c>
      <c r="B1012" s="6" t="n">
        <f aca="false">MOD(INT($A1012/64),2)</f>
        <v>1</v>
      </c>
      <c r="C1012" s="6" t="n">
        <f aca="false">MOD(INT($A1012/32),2)</f>
        <v>1</v>
      </c>
      <c r="D1012" s="6" t="n">
        <f aca="false">MOD(INT($A1012/16),2)</f>
        <v>0</v>
      </c>
      <c r="E1012" s="6" t="n">
        <f aca="false">MOD(INT($A1012/8),2)</f>
        <v>1</v>
      </c>
      <c r="F1012" s="6" t="n">
        <f aca="false">MOD(INT($A1012/4),2)</f>
        <v>1</v>
      </c>
      <c r="G1012" s="6" t="n">
        <f aca="false">MOD(INT($A1012/2),2)</f>
        <v>1</v>
      </c>
      <c r="H1012" s="6" t="n">
        <f aca="false">MOD(INT($A1012/1),2)</f>
        <v>0</v>
      </c>
      <c r="I1012" s="7" t="n">
        <f aca="false">IF(B1012=1,MIN($B$6,$B$900),0)</f>
        <v>30000000</v>
      </c>
      <c r="J1012" s="7" t="n">
        <f aca="false">IF(C1012=1,MIN($F$226,MAX(0,$B$900-I1012)),0)</f>
        <v>300000000</v>
      </c>
      <c r="K1012" s="7" t="n">
        <f aca="false">IF(D1012=1,MIN($F$225,MAX(0,$B$900-SUM(I1012:J1012))),0)</f>
        <v>0</v>
      </c>
      <c r="L1012" s="7" t="n">
        <f aca="false">IF(E1012=1,MIN($F$224,MAX(0,$B$900-SUM(I1012:K1012))),0)</f>
        <v>60000000</v>
      </c>
      <c r="M1012" s="7" t="n">
        <f aca="false">IF(F1012=1,MIN($F$223,MAX(0,$B$900-SUM(I1012:L1012))),0)</f>
        <v>30000000</v>
      </c>
      <c r="N1012" s="7" t="n">
        <f aca="false">IF(G1012=1,MIN($F$222,MAX(0,$B$900-SUM(I1012:M1012))),0)</f>
        <v>15000000</v>
      </c>
      <c r="O1012" s="7" t="n">
        <f aca="false">IF(H1012=1,MIN($F$221,MAX(0,$B$900-SUM(I1012:N1012))),0)</f>
        <v>0</v>
      </c>
      <c r="P1012" s="7" t="n">
        <f aca="false">MAX(0,$B$900-SUM(I1012:O1012))</f>
        <v>265000000</v>
      </c>
      <c r="Q1012" s="7" t="n">
        <f aca="false">($B$203+$B$204)+$B$22+(1-B1012)*$B$198+(1-C1012)*$E$226+(1-D1012)*$E$225+(1-E1012)*$E$224+(1-F1012)*$E$223+(1-G1012)*$E$222+(1-H1012)*$E$221</f>
        <v>16015334.5395857</v>
      </c>
      <c r="R1012" s="7" t="n">
        <f aca="false">P1012&gt;$B$12*Q1012</f>
        <v>1</v>
      </c>
      <c r="S1012" s="7" t="n">
        <f aca="false">IF(R1012,(P1012+$B$12*$B$13)/(Q1012+$B$13),IF(Q1012&gt;0,P1012/Q1012,0))</f>
        <v>14.4474840261777</v>
      </c>
      <c r="T1012" s="7" t="n">
        <f aca="false">IF(R1012,$B$13*(S1012-$B$12),0)</f>
        <v>33618710.0654441</v>
      </c>
      <c r="U1012" s="7" t="n">
        <f aca="false">($B$203+$B$204)*S1012</f>
        <v>4064915.14000332</v>
      </c>
      <c r="V1012" s="7" t="n">
        <f aca="false">$B$22*S1012</f>
        <v>130027356.235599</v>
      </c>
      <c r="W1012" s="7" t="n">
        <f aca="false">IF(B1012=1,I1012,S1012*$B$198)</f>
        <v>30000000</v>
      </c>
      <c r="X1012" s="7" t="n">
        <f aca="false">IF(C1012=1,J1012,S1012*$E$226)</f>
        <v>300000000</v>
      </c>
      <c r="Y1012" s="7" t="n">
        <f aca="false">IF(D1012=1,K1012,S1012*$E$225)</f>
        <v>25051598.4280654</v>
      </c>
      <c r="Z1012" s="7" t="n">
        <f aca="false">IF(E1012=1,L1012,S1012*$E$224)</f>
        <v>60000000</v>
      </c>
      <c r="AA1012" s="7" t="n">
        <f aca="false">IF(F1012=1,M1012,S1012*$E$223)</f>
        <v>30000000</v>
      </c>
      <c r="AB1012" s="7" t="n">
        <f aca="false">IF(G1012=1,N1012,S1012*$E$222)</f>
        <v>15000000</v>
      </c>
      <c r="AC1012" s="7" t="n">
        <f aca="false">IF(H1012=1,O1012,S1012*$E$221)</f>
        <v>72237420.1308883</v>
      </c>
      <c r="AD1012" s="7" t="n">
        <f aca="false">INDEX($W$902:$W$1029,MATCH($A1012+(1-B1012)*64,$A$902:$A$1029,0))</f>
        <v>30000000</v>
      </c>
      <c r="AE1012" s="7" t="n">
        <f aca="false">INDEX($W$902:$W$1029,MATCH($A1012-B1012*64,$A$902:$A$1029,0))</f>
        <v>12385210.470168</v>
      </c>
      <c r="AF1012" s="7" t="n">
        <f aca="false">INDEX($X$902:$X$1029,MATCH($A1012+(1-C1012)*32,$A$902:$A$1029,0))</f>
        <v>300000000</v>
      </c>
      <c r="AG1012" s="7" t="n">
        <f aca="false">INDEX($X$902:$X$1029,MATCH($A1012-C1012*32,$A$902:$A$1029,0))</f>
        <v>141230841.191175</v>
      </c>
      <c r="AH1012" s="7" t="n">
        <f aca="false">INDEX($Y$902:$Y$1029,MATCH($A1012+(1-D1012)*16,$A$902:$A$1029,0))</f>
        <v>100000000</v>
      </c>
      <c r="AI1012" s="7" t="n">
        <f aca="false">INDEX($Y$902:$Y$1029,MATCH($A1012-D1012*16,$A$902:$A$1029,0))</f>
        <v>25051598.4280654</v>
      </c>
      <c r="AJ1012" s="7" t="n">
        <f aca="false">INDEX($Z$902:$Z$1029,MATCH($A1012+(1-E1012)*8,$A$902:$A$1029,0))</f>
        <v>60000000</v>
      </c>
      <c r="AK1012" s="7" t="n">
        <f aca="false">INDEX($Z$902:$Z$1029,MATCH($A1012-E1012*8,$A$902:$A$1029,0))</f>
        <v>37580082.6189209</v>
      </c>
      <c r="AL1012" s="7" t="n">
        <f aca="false">INDEX($AA$902:$AA$1029,MATCH($A1012+(1-F1012)*4,$A$902:$A$1029,0))</f>
        <v>30000000</v>
      </c>
      <c r="AM1012" s="7" t="n">
        <f aca="false">INDEX($AA$902:$AA$1029,MATCH($A1012-F1012*4,$A$902:$A$1029,0))</f>
        <v>41482041.4880328</v>
      </c>
      <c r="AN1012" s="7" t="n">
        <f aca="false">INDEX($AB$902:$AB$1029,MATCH($A1012+(1-G1012)*2,$A$902:$A$1029,0))</f>
        <v>15000000</v>
      </c>
      <c r="AO1012" s="7" t="n">
        <f aca="false">INDEX($AB$902:$AB$1029,MATCH($A1012-G1012*2,$A$902:$A$1029,0))</f>
        <v>60067187.1209061</v>
      </c>
      <c r="AP1012" s="7" t="n">
        <f aca="false">INDEX($AC$902:$AC$1029,MATCH($A1012+(1-H1012)*1,$A$902:$A$1029,0))</f>
        <v>5000000</v>
      </c>
      <c r="AQ1012" s="7" t="n">
        <f aca="false">INDEX($AC$902:$AC$1029,MATCH($A1012-H1012*1,$A$902:$A$1029,0))</f>
        <v>72237420.1308883</v>
      </c>
      <c r="AR1012" s="14" t="b">
        <f aca="false">AND(IF(B1012=1,AD1012&gt;=AE1012,AE1012&gt;AD1012),IF(C1012=1,AF1012&gt;=AG1012,AG1012&gt;AF1012),IF(D1012=1,AH1012&gt;=AI1012,AI1012&gt;AH1012),IF(E1012=1,AJ1012&gt;=AK1012,AK1012&gt;AJ1012),IF(F1012=1,AL1012&gt;=AM1012,AM1012&gt;AL1012),IF(G1012=1,AN1012&gt;=AO1012,AO1012&gt;AN1012),IF(H1012=1,AP1012&gt;=AQ1012,AQ1012&gt;AP1012))</f>
        <v>0</v>
      </c>
      <c r="AS1012" s="2"/>
      <c r="AT1012" s="2"/>
      <c r="AU1012" s="2"/>
      <c r="AV1012" s="2"/>
      <c r="AW1012" s="2"/>
      <c r="AX1012" s="2"/>
    </row>
    <row r="1013" customFormat="false" ht="15" hidden="false" customHeight="false" outlineLevel="0" collapsed="false">
      <c r="A1013" s="6" t="n">
        <f aca="false">ROW()-902</f>
        <v>111</v>
      </c>
      <c r="B1013" s="6" t="n">
        <f aca="false">MOD(INT($A1013/64),2)</f>
        <v>1</v>
      </c>
      <c r="C1013" s="6" t="n">
        <f aca="false">MOD(INT($A1013/32),2)</f>
        <v>1</v>
      </c>
      <c r="D1013" s="6" t="n">
        <f aca="false">MOD(INT($A1013/16),2)</f>
        <v>0</v>
      </c>
      <c r="E1013" s="6" t="n">
        <f aca="false">MOD(INT($A1013/8),2)</f>
        <v>1</v>
      </c>
      <c r="F1013" s="6" t="n">
        <f aca="false">MOD(INT($A1013/4),2)</f>
        <v>1</v>
      </c>
      <c r="G1013" s="6" t="n">
        <f aca="false">MOD(INT($A1013/2),2)</f>
        <v>1</v>
      </c>
      <c r="H1013" s="6" t="n">
        <f aca="false">MOD(INT($A1013/1),2)</f>
        <v>1</v>
      </c>
      <c r="I1013" s="7" t="n">
        <f aca="false">IF(B1013=1,MIN($B$6,$B$900),0)</f>
        <v>30000000</v>
      </c>
      <c r="J1013" s="7" t="n">
        <f aca="false">IF(C1013=1,MIN($F$226,MAX(0,$B$900-I1013)),0)</f>
        <v>300000000</v>
      </c>
      <c r="K1013" s="7" t="n">
        <f aca="false">IF(D1013=1,MIN($F$225,MAX(0,$B$900-SUM(I1013:J1013))),0)</f>
        <v>0</v>
      </c>
      <c r="L1013" s="7" t="n">
        <f aca="false">IF(E1013=1,MIN($F$224,MAX(0,$B$900-SUM(I1013:K1013))),0)</f>
        <v>60000000</v>
      </c>
      <c r="M1013" s="7" t="n">
        <f aca="false">IF(F1013=1,MIN($F$223,MAX(0,$B$900-SUM(I1013:L1013))),0)</f>
        <v>30000000</v>
      </c>
      <c r="N1013" s="7" t="n">
        <f aca="false">IF(G1013=1,MIN($F$222,MAX(0,$B$900-SUM(I1013:M1013))),0)</f>
        <v>15000000</v>
      </c>
      <c r="O1013" s="7" t="n">
        <f aca="false">IF(H1013=1,MIN($F$221,MAX(0,$B$900-SUM(I1013:N1013))),0)</f>
        <v>5000000</v>
      </c>
      <c r="P1013" s="7" t="n">
        <f aca="false">MAX(0,$B$900-SUM(I1013:O1013))</f>
        <v>260000000</v>
      </c>
      <c r="Q1013" s="7" t="n">
        <f aca="false">($B$203+$B$204)+$B$22+(1-B1013)*$B$198+(1-C1013)*$E$226+(1-D1013)*$E$225+(1-E1013)*$E$224+(1-F1013)*$E$223+(1-G1013)*$E$222+(1-H1013)*$E$221</f>
        <v>11015334.5395857</v>
      </c>
      <c r="R1013" s="7" t="n">
        <f aca="false">P1013&gt;$B$12*Q1013</f>
        <v>1</v>
      </c>
      <c r="S1013" s="7" t="n">
        <f aca="false">IF(R1013,(P1013+$B$12*$B$13)/(Q1013+$B$13),IF(Q1013&gt;0,P1013/Q1013,0))</f>
        <v>19.4223827187667</v>
      </c>
      <c r="T1013" s="7" t="n">
        <f aca="false">IF(R1013,$B$13*(S1013-$B$12),0)</f>
        <v>46055956.7969167</v>
      </c>
      <c r="U1013" s="7" t="n">
        <f aca="false">($B$203+$B$204)*S1013</f>
        <v>5464642.66203042</v>
      </c>
      <c r="V1013" s="7" t="n">
        <f aca="false">$B$22*S1013</f>
        <v>174801444.4689</v>
      </c>
      <c r="W1013" s="7" t="n">
        <f aca="false">IF(B1013=1,I1013,S1013*$B$198)</f>
        <v>30000000</v>
      </c>
      <c r="X1013" s="7" t="n">
        <f aca="false">IF(C1013=1,J1013,S1013*$E$226)</f>
        <v>300000000</v>
      </c>
      <c r="Y1013" s="7" t="n">
        <f aca="false">IF(D1013=1,K1013,S1013*$E$225)</f>
        <v>33677956.0721527</v>
      </c>
      <c r="Z1013" s="7" t="n">
        <f aca="false">IF(E1013=1,L1013,S1013*$E$224)</f>
        <v>60000000</v>
      </c>
      <c r="AA1013" s="7" t="n">
        <f aca="false">IF(F1013=1,M1013,S1013*$E$223)</f>
        <v>30000000</v>
      </c>
      <c r="AB1013" s="7" t="n">
        <f aca="false">IF(G1013=1,N1013,S1013*$E$222)</f>
        <v>15000000</v>
      </c>
      <c r="AC1013" s="7" t="n">
        <f aca="false">IF(H1013=1,O1013,S1013*$E$221)</f>
        <v>5000000</v>
      </c>
      <c r="AD1013" s="7" t="n">
        <f aca="false">INDEX($W$902:$W$1029,MATCH($A1013+(1-B1013)*64,$A$902:$A$1029,0))</f>
        <v>30000000</v>
      </c>
      <c r="AE1013" s="7" t="n">
        <f aca="false">INDEX($W$902:$W$1029,MATCH($A1013-B1013*64,$A$902:$A$1029,0))</f>
        <v>16428931.0056313</v>
      </c>
      <c r="AF1013" s="7" t="n">
        <f aca="false">INDEX($X$902:$X$1029,MATCH($A1013+(1-C1013)*32,$A$902:$A$1029,0))</f>
        <v>300000000</v>
      </c>
      <c r="AG1013" s="7" t="n">
        <f aca="false">INDEX($X$902:$X$1029,MATCH($A1013-C1013*32,$A$902:$A$1029,0))</f>
        <v>175606845.846442</v>
      </c>
      <c r="AH1013" s="7" t="n">
        <f aca="false">INDEX($Y$902:$Y$1029,MATCH($A1013+(1-D1013)*16,$A$902:$A$1029,0))</f>
        <v>100000000</v>
      </c>
      <c r="AI1013" s="7" t="n">
        <f aca="false">INDEX($Y$902:$Y$1029,MATCH($A1013-D1013*16,$A$902:$A$1029,0))</f>
        <v>33677956.0721527</v>
      </c>
      <c r="AJ1013" s="7" t="n">
        <f aca="false">INDEX($Z$902:$Z$1029,MATCH($A1013+(1-E1013)*8,$A$902:$A$1029,0))</f>
        <v>60000000</v>
      </c>
      <c r="AK1013" s="7" t="n">
        <f aca="false">INDEX($Z$902:$Z$1029,MATCH($A1013-E1013*8,$A$902:$A$1029,0))</f>
        <v>48632342.4791891</v>
      </c>
      <c r="AL1013" s="7" t="n">
        <f aca="false">INDEX($AA$902:$AA$1029,MATCH($A1013+(1-F1013)*4,$A$902:$A$1029,0))</f>
        <v>30000000</v>
      </c>
      <c r="AM1013" s="7" t="n">
        <f aca="false">INDEX($AA$902:$AA$1029,MATCH($A1013-F1013*4,$A$902:$A$1029,0))</f>
        <v>53132438.6979092</v>
      </c>
      <c r="AN1013" s="7" t="n">
        <f aca="false">INDEX($AB$902:$AB$1029,MATCH($A1013+(1-G1013)*2,$A$902:$A$1029,0))</f>
        <v>15000000</v>
      </c>
      <c r="AO1013" s="7" t="n">
        <f aca="false">INDEX($AB$902:$AB$1029,MATCH($A1013-G1013*2,$A$902:$A$1029,0))</f>
        <v>74937884.4348467</v>
      </c>
      <c r="AP1013" s="7" t="n">
        <f aca="false">INDEX($AC$902:$AC$1029,MATCH($A1013+(1-H1013)*1,$A$902:$A$1029,0))</f>
        <v>5000000</v>
      </c>
      <c r="AQ1013" s="7" t="n">
        <f aca="false">INDEX($AC$902:$AC$1029,MATCH($A1013-H1013*1,$A$902:$A$1029,0))</f>
        <v>72237420.1308883</v>
      </c>
      <c r="AR1013" s="14" t="b">
        <f aca="false">AND(IF(B1013=1,AD1013&gt;=AE1013,AE1013&gt;AD1013),IF(C1013=1,AF1013&gt;=AG1013,AG1013&gt;AF1013),IF(D1013=1,AH1013&gt;=AI1013,AI1013&gt;AH1013),IF(E1013=1,AJ1013&gt;=AK1013,AK1013&gt;AJ1013),IF(F1013=1,AL1013&gt;=AM1013,AM1013&gt;AL1013),IF(G1013=1,AN1013&gt;=AO1013,AO1013&gt;AN1013),IF(H1013=1,AP1013&gt;=AQ1013,AQ1013&gt;AP1013))</f>
        <v>0</v>
      </c>
      <c r="AS1013" s="2"/>
      <c r="AT1013" s="2"/>
      <c r="AU1013" s="2"/>
      <c r="AV1013" s="2"/>
      <c r="AW1013" s="2"/>
      <c r="AX1013" s="2"/>
    </row>
    <row r="1014" customFormat="false" ht="15" hidden="false" customHeight="false" outlineLevel="0" collapsed="false">
      <c r="A1014" s="6" t="n">
        <f aca="false">ROW()-902</f>
        <v>112</v>
      </c>
      <c r="B1014" s="6" t="n">
        <f aca="false">MOD(INT($A1014/64),2)</f>
        <v>1</v>
      </c>
      <c r="C1014" s="6" t="n">
        <f aca="false">MOD(INT($A1014/32),2)</f>
        <v>1</v>
      </c>
      <c r="D1014" s="6" t="n">
        <f aca="false">MOD(INT($A1014/16),2)</f>
        <v>1</v>
      </c>
      <c r="E1014" s="6" t="n">
        <f aca="false">MOD(INT($A1014/8),2)</f>
        <v>0</v>
      </c>
      <c r="F1014" s="6" t="n">
        <f aca="false">MOD(INT($A1014/4),2)</f>
        <v>0</v>
      </c>
      <c r="G1014" s="6" t="n">
        <f aca="false">MOD(INT($A1014/2),2)</f>
        <v>0</v>
      </c>
      <c r="H1014" s="6" t="n">
        <f aca="false">MOD(INT($A1014/1),2)</f>
        <v>0</v>
      </c>
      <c r="I1014" s="7" t="n">
        <f aca="false">IF(B1014=1,MIN($B$6,$B$900),0)</f>
        <v>30000000</v>
      </c>
      <c r="J1014" s="7" t="n">
        <f aca="false">IF(C1014=1,MIN($F$226,MAX(0,$B$900-I1014)),0)</f>
        <v>300000000</v>
      </c>
      <c r="K1014" s="7" t="n">
        <f aca="false">IF(D1014=1,MIN($F$225,MAX(0,$B$900-SUM(I1014:J1014))),0)</f>
        <v>100000000</v>
      </c>
      <c r="L1014" s="7" t="n">
        <f aca="false">IF(E1014=1,MIN($F$224,MAX(0,$B$900-SUM(I1014:K1014))),0)</f>
        <v>0</v>
      </c>
      <c r="M1014" s="7" t="n">
        <f aca="false">IF(F1014=1,MIN($F$223,MAX(0,$B$900-SUM(I1014:L1014))),0)</f>
        <v>0</v>
      </c>
      <c r="N1014" s="7" t="n">
        <f aca="false">IF(G1014=1,MIN($F$222,MAX(0,$B$900-SUM(I1014:M1014))),0)</f>
        <v>0</v>
      </c>
      <c r="O1014" s="7" t="n">
        <f aca="false">IF(H1014=1,MIN($F$221,MAX(0,$B$900-SUM(I1014:N1014))),0)</f>
        <v>0</v>
      </c>
      <c r="P1014" s="7" t="n">
        <f aca="false">MAX(0,$B$900-SUM(I1014:O1014))</f>
        <v>270000000</v>
      </c>
      <c r="Q1014" s="7" t="n">
        <f aca="false">($B$203+$B$204)+$B$22+(1-B1014)*$B$198+(1-C1014)*$E$226+(1-D1014)*$E$225+(1-E1014)*$E$224+(1-F1014)*$E$223+(1-G1014)*$E$222+(1-H1014)*$E$221</f>
        <v>24681357.995111</v>
      </c>
      <c r="R1014" s="7" t="n">
        <f aca="false">P1014&gt;$B$12*Q1014</f>
        <v>1</v>
      </c>
      <c r="S1014" s="7" t="n">
        <f aca="false">IF(R1014,(P1014+$B$12*$B$13)/(Q1014+$B$13),IF(Q1014&gt;0,P1014/Q1014,0))</f>
        <v>10.0252533390353</v>
      </c>
      <c r="T1014" s="7" t="n">
        <f aca="false">IF(R1014,$B$13*(S1014-$B$12),0)</f>
        <v>22563133.3475882</v>
      </c>
      <c r="U1014" s="7" t="n">
        <f aca="false">($B$203+$B$204)*S1014</f>
        <v>2820685.17995067</v>
      </c>
      <c r="V1014" s="7" t="n">
        <f aca="false">$B$22*S1014</f>
        <v>90227280.0513176</v>
      </c>
      <c r="W1014" s="7" t="n">
        <f aca="false">IF(B1014=1,I1014,S1014*$B$198)</f>
        <v>30000000</v>
      </c>
      <c r="X1014" s="7" t="n">
        <f aca="false">IF(C1014=1,J1014,S1014*$E$226)</f>
        <v>300000000</v>
      </c>
      <c r="Y1014" s="7" t="n">
        <f aca="false">IF(D1014=1,K1014,S1014*$E$225)</f>
        <v>100000000</v>
      </c>
      <c r="Z1014" s="7" t="n">
        <f aca="false">IF(E1014=1,L1014,S1014*$E$224)</f>
        <v>24060608.0136847</v>
      </c>
      <c r="AA1014" s="7" t="n">
        <f aca="false">IF(F1014=1,M1014,S1014*$E$223)</f>
        <v>30075760.0171059</v>
      </c>
      <c r="AB1014" s="7" t="n">
        <f aca="false">IF(G1014=1,N1014,S1014*$E$222)</f>
        <v>50126266.6951765</v>
      </c>
      <c r="AC1014" s="7" t="n">
        <f aca="false">IF(H1014=1,O1014,S1014*$E$221)</f>
        <v>50126266.6951765</v>
      </c>
      <c r="AD1014" s="7" t="n">
        <f aca="false">INDEX($W$902:$W$1029,MATCH($A1014+(1-B1014)*64,$A$902:$A$1029,0))</f>
        <v>30000000</v>
      </c>
      <c r="AE1014" s="7" t="n">
        <f aca="false">INDEX($W$902:$W$1029,MATCH($A1014-B1014*64,$A$902:$A$1029,0))</f>
        <v>8693709.97066463</v>
      </c>
      <c r="AF1014" s="7" t="n">
        <f aca="false">INDEX($X$902:$X$1029,MATCH($A1014+(1-C1014)*32,$A$902:$A$1029,0))</f>
        <v>300000000</v>
      </c>
      <c r="AG1014" s="7" t="n">
        <f aca="false">INDEX($X$902:$X$1029,MATCH($A1014-C1014*32,$A$902:$A$1029,0))</f>
        <v>105414911.720797</v>
      </c>
      <c r="AH1014" s="7" t="n">
        <f aca="false">INDEX($Y$902:$Y$1029,MATCH($A1014+(1-D1014)*16,$A$902:$A$1029,0))</f>
        <v>100000000</v>
      </c>
      <c r="AI1014" s="7" t="n">
        <f aca="false">INDEX($Y$902:$Y$1029,MATCH($A1014-D1014*16,$A$902:$A$1029,0))</f>
        <v>22337845.060467</v>
      </c>
      <c r="AJ1014" s="7" t="n">
        <f aca="false">INDEX($Z$902:$Z$1029,MATCH($A1014+(1-E1014)*8,$A$902:$A$1029,0))</f>
        <v>60000000</v>
      </c>
      <c r="AK1014" s="7" t="n">
        <f aca="false">INDEX($Z$902:$Z$1029,MATCH($A1014-E1014*8,$A$902:$A$1029,0))</f>
        <v>24060608.0136847</v>
      </c>
      <c r="AL1014" s="7" t="n">
        <f aca="false">INDEX($AA$902:$AA$1029,MATCH($A1014+(1-F1014)*4,$A$902:$A$1029,0))</f>
        <v>30000000</v>
      </c>
      <c r="AM1014" s="7" t="n">
        <f aca="false">INDEX($AA$902:$AA$1029,MATCH($A1014-F1014*4,$A$902:$A$1029,0))</f>
        <v>30075760.0171059</v>
      </c>
      <c r="AN1014" s="7" t="n">
        <f aca="false">INDEX($AB$902:$AB$1029,MATCH($A1014+(1-G1014)*2,$A$902:$A$1029,0))</f>
        <v>15000000</v>
      </c>
      <c r="AO1014" s="7" t="n">
        <f aca="false">INDEX($AB$902:$AB$1029,MATCH($A1014-G1014*2,$A$902:$A$1029,0))</f>
        <v>50126266.6951765</v>
      </c>
      <c r="AP1014" s="7" t="n">
        <f aca="false">INDEX($AC$902:$AC$1029,MATCH($A1014+(1-H1014)*1,$A$902:$A$1029,0))</f>
        <v>5000000</v>
      </c>
      <c r="AQ1014" s="7" t="n">
        <f aca="false">INDEX($AC$902:$AC$1029,MATCH($A1014-H1014*1,$A$902:$A$1029,0))</f>
        <v>50126266.6951765</v>
      </c>
      <c r="AR1014" s="14" t="b">
        <f aca="false">AND(IF(B1014=1,AD1014&gt;=AE1014,AE1014&gt;AD1014),IF(C1014=1,AF1014&gt;=AG1014,AG1014&gt;AF1014),IF(D1014=1,AH1014&gt;=AI1014,AI1014&gt;AH1014),IF(E1014=1,AJ1014&gt;=AK1014,AK1014&gt;AJ1014),IF(F1014=1,AL1014&gt;=AM1014,AM1014&gt;AL1014),IF(G1014=1,AN1014&gt;=AO1014,AO1014&gt;AN1014),IF(H1014=1,AP1014&gt;=AQ1014,AQ1014&gt;AP1014))</f>
        <v>0</v>
      </c>
      <c r="AS1014" s="2"/>
      <c r="AT1014" s="2"/>
      <c r="AU1014" s="2"/>
      <c r="AV1014" s="2"/>
      <c r="AW1014" s="2"/>
      <c r="AX1014" s="2"/>
    </row>
    <row r="1015" customFormat="false" ht="15" hidden="false" customHeight="false" outlineLevel="0" collapsed="false">
      <c r="A1015" s="6" t="n">
        <f aca="false">ROW()-902</f>
        <v>113</v>
      </c>
      <c r="B1015" s="6" t="n">
        <f aca="false">MOD(INT($A1015/64),2)</f>
        <v>1</v>
      </c>
      <c r="C1015" s="6" t="n">
        <f aca="false">MOD(INT($A1015/32),2)</f>
        <v>1</v>
      </c>
      <c r="D1015" s="6" t="n">
        <f aca="false">MOD(INT($A1015/16),2)</f>
        <v>1</v>
      </c>
      <c r="E1015" s="6" t="n">
        <f aca="false">MOD(INT($A1015/8),2)</f>
        <v>0</v>
      </c>
      <c r="F1015" s="6" t="n">
        <f aca="false">MOD(INT($A1015/4),2)</f>
        <v>0</v>
      </c>
      <c r="G1015" s="6" t="n">
        <f aca="false">MOD(INT($A1015/2),2)</f>
        <v>0</v>
      </c>
      <c r="H1015" s="6" t="n">
        <f aca="false">MOD(INT($A1015/1),2)</f>
        <v>1</v>
      </c>
      <c r="I1015" s="7" t="n">
        <f aca="false">IF(B1015=1,MIN($B$6,$B$900),0)</f>
        <v>30000000</v>
      </c>
      <c r="J1015" s="7" t="n">
        <f aca="false">IF(C1015=1,MIN($F$226,MAX(0,$B$900-I1015)),0)</f>
        <v>300000000</v>
      </c>
      <c r="K1015" s="7" t="n">
        <f aca="false">IF(D1015=1,MIN($F$225,MAX(0,$B$900-SUM(I1015:J1015))),0)</f>
        <v>100000000</v>
      </c>
      <c r="L1015" s="7" t="n">
        <f aca="false">IF(E1015=1,MIN($F$224,MAX(0,$B$900-SUM(I1015:K1015))),0)</f>
        <v>0</v>
      </c>
      <c r="M1015" s="7" t="n">
        <f aca="false">IF(F1015=1,MIN($F$223,MAX(0,$B$900-SUM(I1015:L1015))),0)</f>
        <v>0</v>
      </c>
      <c r="N1015" s="7" t="n">
        <f aca="false">IF(G1015=1,MIN($F$222,MAX(0,$B$900-SUM(I1015:M1015))),0)</f>
        <v>0</v>
      </c>
      <c r="O1015" s="7" t="n">
        <f aca="false">IF(H1015=1,MIN($F$221,MAX(0,$B$900-SUM(I1015:N1015))),0)</f>
        <v>5000000</v>
      </c>
      <c r="P1015" s="7" t="n">
        <f aca="false">MAX(0,$B$900-SUM(I1015:O1015))</f>
        <v>265000000</v>
      </c>
      <c r="Q1015" s="7" t="n">
        <f aca="false">($B$203+$B$204)+$B$22+(1-B1015)*$B$198+(1-C1015)*$E$226+(1-D1015)*$E$225+(1-E1015)*$E$224+(1-F1015)*$E$223+(1-G1015)*$E$222+(1-H1015)*$E$221</f>
        <v>19681357.995111</v>
      </c>
      <c r="R1015" s="7" t="n">
        <f aca="false">P1015&gt;$B$12*Q1015</f>
        <v>1</v>
      </c>
      <c r="S1015" s="7" t="n">
        <f aca="false">IF(R1015,(P1015+$B$12*$B$13)/(Q1015+$B$13),IF(Q1015&gt;0,P1015/Q1015,0))</f>
        <v>12.0596764210271</v>
      </c>
      <c r="T1015" s="7" t="n">
        <f aca="false">IF(R1015,$B$13*(S1015-$B$12),0)</f>
        <v>27649191.0525677</v>
      </c>
      <c r="U1015" s="7" t="n">
        <f aca="false">($B$203+$B$204)*S1015</f>
        <v>3393086.37950739</v>
      </c>
      <c r="V1015" s="7" t="n">
        <f aca="false">$B$22*S1015</f>
        <v>108537087.789244</v>
      </c>
      <c r="W1015" s="7" t="n">
        <f aca="false">IF(B1015=1,I1015,S1015*$B$198)</f>
        <v>30000000</v>
      </c>
      <c r="X1015" s="7" t="n">
        <f aca="false">IF(C1015=1,J1015,S1015*$E$226)</f>
        <v>300000000</v>
      </c>
      <c r="Y1015" s="7" t="n">
        <f aca="false">IF(D1015=1,K1015,S1015*$E$225)</f>
        <v>100000000</v>
      </c>
      <c r="Z1015" s="7" t="n">
        <f aca="false">IF(E1015=1,L1015,S1015*$E$224)</f>
        <v>28943223.4104649</v>
      </c>
      <c r="AA1015" s="7" t="n">
        <f aca="false">IF(F1015=1,M1015,S1015*$E$223)</f>
        <v>36179029.2630812</v>
      </c>
      <c r="AB1015" s="7" t="n">
        <f aca="false">IF(G1015=1,N1015,S1015*$E$222)</f>
        <v>60298382.1051353</v>
      </c>
      <c r="AC1015" s="7" t="n">
        <f aca="false">IF(H1015=1,O1015,S1015*$E$221)</f>
        <v>5000000</v>
      </c>
      <c r="AD1015" s="7" t="n">
        <f aca="false">INDEX($W$902:$W$1029,MATCH($A1015+(1-B1015)*64,$A$902:$A$1029,0))</f>
        <v>30000000</v>
      </c>
      <c r="AE1015" s="7" t="n">
        <f aca="false">INDEX($W$902:$W$1029,MATCH($A1015-B1015*64,$A$902:$A$1029,0))</f>
        <v>10409870.7797979</v>
      </c>
      <c r="AF1015" s="7" t="n">
        <f aca="false">INDEX($X$902:$X$1029,MATCH($A1015+(1-C1015)*32,$A$902:$A$1029,0))</f>
        <v>300000000</v>
      </c>
      <c r="AG1015" s="7" t="n">
        <f aca="false">INDEX($X$902:$X$1029,MATCH($A1015-C1015*32,$A$902:$A$1029,0))</f>
        <v>122945819.19904</v>
      </c>
      <c r="AH1015" s="7" t="n">
        <f aca="false">INDEX($Y$902:$Y$1029,MATCH($A1015+(1-D1015)*16,$A$902:$A$1029,0))</f>
        <v>100000000</v>
      </c>
      <c r="AI1015" s="7" t="n">
        <f aca="false">INDEX($Y$902:$Y$1029,MATCH($A1015-D1015*16,$A$902:$A$1029,0))</f>
        <v>26645513.9500424</v>
      </c>
      <c r="AJ1015" s="7" t="n">
        <f aca="false">INDEX($Z$902:$Z$1029,MATCH($A1015+(1-E1015)*8,$A$902:$A$1029,0))</f>
        <v>60000000</v>
      </c>
      <c r="AK1015" s="7" t="n">
        <f aca="false">INDEX($Z$902:$Z$1029,MATCH($A1015-E1015*8,$A$902:$A$1029,0))</f>
        <v>28943223.4104649</v>
      </c>
      <c r="AL1015" s="7" t="n">
        <f aca="false">INDEX($AA$902:$AA$1029,MATCH($A1015+(1-F1015)*4,$A$902:$A$1029,0))</f>
        <v>30000000</v>
      </c>
      <c r="AM1015" s="7" t="n">
        <f aca="false">INDEX($AA$902:$AA$1029,MATCH($A1015-F1015*4,$A$902:$A$1029,0))</f>
        <v>36179029.2630812</v>
      </c>
      <c r="AN1015" s="7" t="n">
        <f aca="false">INDEX($AB$902:$AB$1029,MATCH($A1015+(1-G1015)*2,$A$902:$A$1029,0))</f>
        <v>15000000</v>
      </c>
      <c r="AO1015" s="7" t="n">
        <f aca="false">INDEX($AB$902:$AB$1029,MATCH($A1015-G1015*2,$A$902:$A$1029,0))</f>
        <v>60298382.1051353</v>
      </c>
      <c r="AP1015" s="7" t="n">
        <f aca="false">INDEX($AC$902:$AC$1029,MATCH($A1015+(1-H1015)*1,$A$902:$A$1029,0))</f>
        <v>5000000</v>
      </c>
      <c r="AQ1015" s="7" t="n">
        <f aca="false">INDEX($AC$902:$AC$1029,MATCH($A1015-H1015*1,$A$902:$A$1029,0))</f>
        <v>50126266.6951765</v>
      </c>
      <c r="AR1015" s="14" t="b">
        <f aca="false">AND(IF(B1015=1,AD1015&gt;=AE1015,AE1015&gt;AD1015),IF(C1015=1,AF1015&gt;=AG1015,AG1015&gt;AF1015),IF(D1015=1,AH1015&gt;=AI1015,AI1015&gt;AH1015),IF(E1015=1,AJ1015&gt;=AK1015,AK1015&gt;AJ1015),IF(F1015=1,AL1015&gt;=AM1015,AM1015&gt;AL1015),IF(G1015=1,AN1015&gt;=AO1015,AO1015&gt;AN1015),IF(H1015=1,AP1015&gt;=AQ1015,AQ1015&gt;AP1015))</f>
        <v>0</v>
      </c>
      <c r="AS1015" s="2"/>
      <c r="AT1015" s="2"/>
      <c r="AU1015" s="2"/>
      <c r="AV1015" s="2"/>
      <c r="AW1015" s="2"/>
      <c r="AX1015" s="2"/>
    </row>
    <row r="1016" customFormat="false" ht="15" hidden="false" customHeight="false" outlineLevel="0" collapsed="false">
      <c r="A1016" s="6" t="n">
        <f aca="false">ROW()-902</f>
        <v>114</v>
      </c>
      <c r="B1016" s="6" t="n">
        <f aca="false">MOD(INT($A1016/64),2)</f>
        <v>1</v>
      </c>
      <c r="C1016" s="6" t="n">
        <f aca="false">MOD(INT($A1016/32),2)</f>
        <v>1</v>
      </c>
      <c r="D1016" s="6" t="n">
        <f aca="false">MOD(INT($A1016/16),2)</f>
        <v>1</v>
      </c>
      <c r="E1016" s="6" t="n">
        <f aca="false">MOD(INT($A1016/8),2)</f>
        <v>0</v>
      </c>
      <c r="F1016" s="6" t="n">
        <f aca="false">MOD(INT($A1016/4),2)</f>
        <v>0</v>
      </c>
      <c r="G1016" s="6" t="n">
        <f aca="false">MOD(INT($A1016/2),2)</f>
        <v>1</v>
      </c>
      <c r="H1016" s="6" t="n">
        <f aca="false">MOD(INT($A1016/1),2)</f>
        <v>0</v>
      </c>
      <c r="I1016" s="7" t="n">
        <f aca="false">IF(B1016=1,MIN($B$6,$B$900),0)</f>
        <v>30000000</v>
      </c>
      <c r="J1016" s="7" t="n">
        <f aca="false">IF(C1016=1,MIN($F$226,MAX(0,$B$900-I1016)),0)</f>
        <v>300000000</v>
      </c>
      <c r="K1016" s="7" t="n">
        <f aca="false">IF(D1016=1,MIN($F$225,MAX(0,$B$900-SUM(I1016:J1016))),0)</f>
        <v>100000000</v>
      </c>
      <c r="L1016" s="7" t="n">
        <f aca="false">IF(E1016=1,MIN($F$224,MAX(0,$B$900-SUM(I1016:K1016))),0)</f>
        <v>0</v>
      </c>
      <c r="M1016" s="7" t="n">
        <f aca="false">IF(F1016=1,MIN($F$223,MAX(0,$B$900-SUM(I1016:L1016))),0)</f>
        <v>0</v>
      </c>
      <c r="N1016" s="7" t="n">
        <f aca="false">IF(G1016=1,MIN($F$222,MAX(0,$B$900-SUM(I1016:M1016))),0)</f>
        <v>15000000</v>
      </c>
      <c r="O1016" s="7" t="n">
        <f aca="false">IF(H1016=1,MIN($F$221,MAX(0,$B$900-SUM(I1016:N1016))),0)</f>
        <v>0</v>
      </c>
      <c r="P1016" s="7" t="n">
        <f aca="false">MAX(0,$B$900-SUM(I1016:O1016))</f>
        <v>255000000</v>
      </c>
      <c r="Q1016" s="7" t="n">
        <f aca="false">($B$203+$B$204)+$B$22+(1-B1016)*$B$198+(1-C1016)*$E$226+(1-D1016)*$E$225+(1-E1016)*$E$224+(1-F1016)*$E$223+(1-G1016)*$E$222+(1-H1016)*$E$221</f>
        <v>19681357.995111</v>
      </c>
      <c r="R1016" s="7" t="n">
        <f aca="false">P1016&gt;$B$12*Q1016</f>
        <v>1</v>
      </c>
      <c r="S1016" s="7" t="n">
        <f aca="false">IF(R1016,(P1016+$B$12*$B$13)/(Q1016+$B$13),IF(Q1016&gt;0,P1016/Q1016,0))</f>
        <v>11.6088473959419</v>
      </c>
      <c r="T1016" s="7" t="n">
        <f aca="false">IF(R1016,$B$13*(S1016-$B$12),0)</f>
        <v>26522118.4898548</v>
      </c>
      <c r="U1016" s="7" t="n">
        <f aca="false">($B$203+$B$204)*S1016</f>
        <v>3266242.0288716</v>
      </c>
      <c r="V1016" s="7" t="n">
        <f aca="false">$B$22*S1016</f>
        <v>104479626.563477</v>
      </c>
      <c r="W1016" s="7" t="n">
        <f aca="false">IF(B1016=1,I1016,S1016*$B$198)</f>
        <v>30000000</v>
      </c>
      <c r="X1016" s="7" t="n">
        <f aca="false">IF(C1016=1,J1016,S1016*$E$226)</f>
        <v>300000000</v>
      </c>
      <c r="Y1016" s="7" t="n">
        <f aca="false">IF(D1016=1,K1016,S1016*$E$225)</f>
        <v>100000000</v>
      </c>
      <c r="Z1016" s="7" t="n">
        <f aca="false">IF(E1016=1,L1016,S1016*$E$224)</f>
        <v>27861233.7502606</v>
      </c>
      <c r="AA1016" s="7" t="n">
        <f aca="false">IF(F1016=1,M1016,S1016*$E$223)</f>
        <v>34826542.1878258</v>
      </c>
      <c r="AB1016" s="7" t="n">
        <f aca="false">IF(G1016=1,N1016,S1016*$E$222)</f>
        <v>15000000</v>
      </c>
      <c r="AC1016" s="7" t="n">
        <f aca="false">IF(H1016=1,O1016,S1016*$E$221)</f>
        <v>58044236.9797097</v>
      </c>
      <c r="AD1016" s="7" t="n">
        <f aca="false">INDEX($W$902:$W$1029,MATCH($A1016+(1-B1016)*64,$A$902:$A$1029,0))</f>
        <v>30000000</v>
      </c>
      <c r="AE1016" s="7" t="n">
        <f aca="false">INDEX($W$902:$W$1029,MATCH($A1016-B1016*64,$A$902:$A$1029,0))</f>
        <v>10059959.1569475</v>
      </c>
      <c r="AF1016" s="7" t="n">
        <f aca="false">INDEX($X$902:$X$1029,MATCH($A1016+(1-C1016)*32,$A$902:$A$1029,0))</f>
        <v>300000000</v>
      </c>
      <c r="AG1016" s="7" t="n">
        <f aca="false">INDEX($X$902:$X$1029,MATCH($A1016-C1016*32,$A$902:$A$1029,0))</f>
        <v>120779373.045753</v>
      </c>
      <c r="AH1016" s="7" t="n">
        <f aca="false">INDEX($Y$902:$Y$1029,MATCH($A1016+(1-D1016)*16,$A$902:$A$1029,0))</f>
        <v>100000000</v>
      </c>
      <c r="AI1016" s="7" t="n">
        <f aca="false">INDEX($Y$902:$Y$1029,MATCH($A1016-D1016*16,$A$902:$A$1029,0))</f>
        <v>25920465.9514018</v>
      </c>
      <c r="AJ1016" s="7" t="n">
        <f aca="false">INDEX($Z$902:$Z$1029,MATCH($A1016+(1-E1016)*8,$A$902:$A$1029,0))</f>
        <v>60000000</v>
      </c>
      <c r="AK1016" s="7" t="n">
        <f aca="false">INDEX($Z$902:$Z$1029,MATCH($A1016-E1016*8,$A$902:$A$1029,0))</f>
        <v>27861233.7502606</v>
      </c>
      <c r="AL1016" s="7" t="n">
        <f aca="false">INDEX($AA$902:$AA$1029,MATCH($A1016+(1-F1016)*4,$A$902:$A$1029,0))</f>
        <v>30000000</v>
      </c>
      <c r="AM1016" s="7" t="n">
        <f aca="false">INDEX($AA$902:$AA$1029,MATCH($A1016-F1016*4,$A$902:$A$1029,0))</f>
        <v>34826542.1878258</v>
      </c>
      <c r="AN1016" s="7" t="n">
        <f aca="false">INDEX($AB$902:$AB$1029,MATCH($A1016+(1-G1016)*2,$A$902:$A$1029,0))</f>
        <v>15000000</v>
      </c>
      <c r="AO1016" s="7" t="n">
        <f aca="false">INDEX($AB$902:$AB$1029,MATCH($A1016-G1016*2,$A$902:$A$1029,0))</f>
        <v>50126266.6951765</v>
      </c>
      <c r="AP1016" s="7" t="n">
        <f aca="false">INDEX($AC$902:$AC$1029,MATCH($A1016+(1-H1016)*1,$A$902:$A$1029,0))</f>
        <v>5000000</v>
      </c>
      <c r="AQ1016" s="7" t="n">
        <f aca="false">INDEX($AC$902:$AC$1029,MATCH($A1016-H1016*1,$A$902:$A$1029,0))</f>
        <v>58044236.9797097</v>
      </c>
      <c r="AR1016" s="14" t="b">
        <f aca="false">AND(IF(B1016=1,AD1016&gt;=AE1016,AE1016&gt;AD1016),IF(C1016=1,AF1016&gt;=AG1016,AG1016&gt;AF1016),IF(D1016=1,AH1016&gt;=AI1016,AI1016&gt;AH1016),IF(E1016=1,AJ1016&gt;=AK1016,AK1016&gt;AJ1016),IF(F1016=1,AL1016&gt;=AM1016,AM1016&gt;AL1016),IF(G1016=1,AN1016&gt;=AO1016,AO1016&gt;AN1016),IF(H1016=1,AP1016&gt;=AQ1016,AQ1016&gt;AP1016))</f>
        <v>0</v>
      </c>
      <c r="AS1016" s="2"/>
      <c r="AT1016" s="2"/>
      <c r="AU1016" s="2"/>
      <c r="AV1016" s="2"/>
      <c r="AW1016" s="2"/>
      <c r="AX1016" s="2"/>
    </row>
    <row r="1017" customFormat="false" ht="15" hidden="false" customHeight="false" outlineLevel="0" collapsed="false">
      <c r="A1017" s="6" t="n">
        <f aca="false">ROW()-902</f>
        <v>115</v>
      </c>
      <c r="B1017" s="6" t="n">
        <f aca="false">MOD(INT($A1017/64),2)</f>
        <v>1</v>
      </c>
      <c r="C1017" s="6" t="n">
        <f aca="false">MOD(INT($A1017/32),2)</f>
        <v>1</v>
      </c>
      <c r="D1017" s="6" t="n">
        <f aca="false">MOD(INT($A1017/16),2)</f>
        <v>1</v>
      </c>
      <c r="E1017" s="6" t="n">
        <f aca="false">MOD(INT($A1017/8),2)</f>
        <v>0</v>
      </c>
      <c r="F1017" s="6" t="n">
        <f aca="false">MOD(INT($A1017/4),2)</f>
        <v>0</v>
      </c>
      <c r="G1017" s="6" t="n">
        <f aca="false">MOD(INT($A1017/2),2)</f>
        <v>1</v>
      </c>
      <c r="H1017" s="6" t="n">
        <f aca="false">MOD(INT($A1017/1),2)</f>
        <v>1</v>
      </c>
      <c r="I1017" s="7" t="n">
        <f aca="false">IF(B1017=1,MIN($B$6,$B$900),0)</f>
        <v>30000000</v>
      </c>
      <c r="J1017" s="7" t="n">
        <f aca="false">IF(C1017=1,MIN($F$226,MAX(0,$B$900-I1017)),0)</f>
        <v>300000000</v>
      </c>
      <c r="K1017" s="7" t="n">
        <f aca="false">IF(D1017=1,MIN($F$225,MAX(0,$B$900-SUM(I1017:J1017))),0)</f>
        <v>100000000</v>
      </c>
      <c r="L1017" s="7" t="n">
        <f aca="false">IF(E1017=1,MIN($F$224,MAX(0,$B$900-SUM(I1017:K1017))),0)</f>
        <v>0</v>
      </c>
      <c r="M1017" s="7" t="n">
        <f aca="false">IF(F1017=1,MIN($F$223,MAX(0,$B$900-SUM(I1017:L1017))),0)</f>
        <v>0</v>
      </c>
      <c r="N1017" s="7" t="n">
        <f aca="false">IF(G1017=1,MIN($F$222,MAX(0,$B$900-SUM(I1017:M1017))),0)</f>
        <v>15000000</v>
      </c>
      <c r="O1017" s="7" t="n">
        <f aca="false">IF(H1017=1,MIN($F$221,MAX(0,$B$900-SUM(I1017:N1017))),0)</f>
        <v>5000000</v>
      </c>
      <c r="P1017" s="7" t="n">
        <f aca="false">MAX(0,$B$900-SUM(I1017:O1017))</f>
        <v>250000000</v>
      </c>
      <c r="Q1017" s="7" t="n">
        <f aca="false">($B$203+$B$204)+$B$22+(1-B1017)*$B$198+(1-C1017)*$E$226+(1-D1017)*$E$225+(1-E1017)*$E$224+(1-F1017)*$E$223+(1-G1017)*$E$222+(1-H1017)*$E$221</f>
        <v>14681357.995111</v>
      </c>
      <c r="R1017" s="7" t="n">
        <f aca="false">P1017&gt;$B$12*Q1017</f>
        <v>1</v>
      </c>
      <c r="S1017" s="7" t="n">
        <f aca="false">IF(R1017,(P1017+$B$12*$B$13)/(Q1017+$B$13),IF(Q1017&gt;0,P1017/Q1017,0))</f>
        <v>14.6961608082347</v>
      </c>
      <c r="T1017" s="7" t="n">
        <f aca="false">IF(R1017,$B$13*(S1017-$B$12),0)</f>
        <v>34240402.0205868</v>
      </c>
      <c r="U1017" s="7" t="n">
        <f aca="false">($B$203+$B$204)*S1017</f>
        <v>4134882.34083354</v>
      </c>
      <c r="V1017" s="7" t="n">
        <f aca="false">$B$22*S1017</f>
        <v>132265447.274112</v>
      </c>
      <c r="W1017" s="7" t="n">
        <f aca="false">IF(B1017=1,I1017,S1017*$B$198)</f>
        <v>30000000</v>
      </c>
      <c r="X1017" s="7" t="n">
        <f aca="false">IF(C1017=1,J1017,S1017*$E$226)</f>
        <v>300000000</v>
      </c>
      <c r="Y1017" s="7" t="n">
        <f aca="false">IF(D1017=1,K1017,S1017*$E$225)</f>
        <v>100000000</v>
      </c>
      <c r="Z1017" s="7" t="n">
        <f aca="false">IF(E1017=1,L1017,S1017*$E$224)</f>
        <v>35270785.9397633</v>
      </c>
      <c r="AA1017" s="7" t="n">
        <f aca="false">IF(F1017=1,M1017,S1017*$E$223)</f>
        <v>44088482.4247041</v>
      </c>
      <c r="AB1017" s="7" t="n">
        <f aca="false">IF(G1017=1,N1017,S1017*$E$222)</f>
        <v>15000000</v>
      </c>
      <c r="AC1017" s="7" t="n">
        <f aca="false">IF(H1017=1,O1017,S1017*$E$221)</f>
        <v>5000000</v>
      </c>
      <c r="AD1017" s="7" t="n">
        <f aca="false">INDEX($W$902:$W$1029,MATCH($A1017+(1-B1017)*64,$A$902:$A$1029,0))</f>
        <v>30000000</v>
      </c>
      <c r="AE1017" s="7" t="n">
        <f aca="false">INDEX($W$902:$W$1029,MATCH($A1017-B1017*64,$A$902:$A$1029,0))</f>
        <v>12633027.9824354</v>
      </c>
      <c r="AF1017" s="7" t="n">
        <f aca="false">INDEX($X$902:$X$1029,MATCH($A1017+(1-C1017)*32,$A$902:$A$1029,0))</f>
        <v>300000000</v>
      </c>
      <c r="AG1017" s="7" t="n">
        <f aca="false">INDEX($X$902:$X$1029,MATCH($A1017-C1017*32,$A$902:$A$1029,0))</f>
        <v>145364579.820952</v>
      </c>
      <c r="AH1017" s="7" t="n">
        <f aca="false">INDEX($Y$902:$Y$1029,MATCH($A1017+(1-D1017)*16,$A$902:$A$1029,0))</f>
        <v>100000000</v>
      </c>
      <c r="AI1017" s="7" t="n">
        <f aca="false">INDEX($Y$902:$Y$1029,MATCH($A1017-D1017*16,$A$902:$A$1029,0))</f>
        <v>32313820.8657201</v>
      </c>
      <c r="AJ1017" s="7" t="n">
        <f aca="false">INDEX($Z$902:$Z$1029,MATCH($A1017+(1-E1017)*8,$A$902:$A$1029,0))</f>
        <v>60000000</v>
      </c>
      <c r="AK1017" s="7" t="n">
        <f aca="false">INDEX($Z$902:$Z$1029,MATCH($A1017-E1017*8,$A$902:$A$1029,0))</f>
        <v>35270785.9397633</v>
      </c>
      <c r="AL1017" s="7" t="n">
        <f aca="false">INDEX($AA$902:$AA$1029,MATCH($A1017+(1-F1017)*4,$A$902:$A$1029,0))</f>
        <v>30000000</v>
      </c>
      <c r="AM1017" s="7" t="n">
        <f aca="false">INDEX($AA$902:$AA$1029,MATCH($A1017-F1017*4,$A$902:$A$1029,0))</f>
        <v>44088482.4247041</v>
      </c>
      <c r="AN1017" s="7" t="n">
        <f aca="false">INDEX($AB$902:$AB$1029,MATCH($A1017+(1-G1017)*2,$A$902:$A$1029,0))</f>
        <v>15000000</v>
      </c>
      <c r="AO1017" s="7" t="n">
        <f aca="false">INDEX($AB$902:$AB$1029,MATCH($A1017-G1017*2,$A$902:$A$1029,0))</f>
        <v>60298382.1051353</v>
      </c>
      <c r="AP1017" s="7" t="n">
        <f aca="false">INDEX($AC$902:$AC$1029,MATCH($A1017+(1-H1017)*1,$A$902:$A$1029,0))</f>
        <v>5000000</v>
      </c>
      <c r="AQ1017" s="7" t="n">
        <f aca="false">INDEX($AC$902:$AC$1029,MATCH($A1017-H1017*1,$A$902:$A$1029,0))</f>
        <v>58044236.9797097</v>
      </c>
      <c r="AR1017" s="14" t="b">
        <f aca="false">AND(IF(B1017=1,AD1017&gt;=AE1017,AE1017&gt;AD1017),IF(C1017=1,AF1017&gt;=AG1017,AG1017&gt;AF1017),IF(D1017=1,AH1017&gt;=AI1017,AI1017&gt;AH1017),IF(E1017=1,AJ1017&gt;=AK1017,AK1017&gt;AJ1017),IF(F1017=1,AL1017&gt;=AM1017,AM1017&gt;AL1017),IF(G1017=1,AN1017&gt;=AO1017,AO1017&gt;AN1017),IF(H1017=1,AP1017&gt;=AQ1017,AQ1017&gt;AP1017))</f>
        <v>0</v>
      </c>
      <c r="AS1017" s="2"/>
      <c r="AT1017" s="2"/>
      <c r="AU1017" s="2"/>
      <c r="AV1017" s="2"/>
      <c r="AW1017" s="2"/>
      <c r="AX1017" s="2"/>
    </row>
    <row r="1018" customFormat="false" ht="15" hidden="false" customHeight="false" outlineLevel="0" collapsed="false">
      <c r="A1018" s="6" t="n">
        <f aca="false">ROW()-902</f>
        <v>116</v>
      </c>
      <c r="B1018" s="6" t="n">
        <f aca="false">MOD(INT($A1018/64),2)</f>
        <v>1</v>
      </c>
      <c r="C1018" s="6" t="n">
        <f aca="false">MOD(INT($A1018/32),2)</f>
        <v>1</v>
      </c>
      <c r="D1018" s="6" t="n">
        <f aca="false">MOD(INT($A1018/16),2)</f>
        <v>1</v>
      </c>
      <c r="E1018" s="6" t="n">
        <f aca="false">MOD(INT($A1018/8),2)</f>
        <v>0</v>
      </c>
      <c r="F1018" s="6" t="n">
        <f aca="false">MOD(INT($A1018/4),2)</f>
        <v>1</v>
      </c>
      <c r="G1018" s="6" t="n">
        <f aca="false">MOD(INT($A1018/2),2)</f>
        <v>0</v>
      </c>
      <c r="H1018" s="6" t="n">
        <f aca="false">MOD(INT($A1018/1),2)</f>
        <v>0</v>
      </c>
      <c r="I1018" s="7" t="n">
        <f aca="false">IF(B1018=1,MIN($B$6,$B$900),0)</f>
        <v>30000000</v>
      </c>
      <c r="J1018" s="7" t="n">
        <f aca="false">IF(C1018=1,MIN($F$226,MAX(0,$B$900-I1018)),0)</f>
        <v>300000000</v>
      </c>
      <c r="K1018" s="7" t="n">
        <f aca="false">IF(D1018=1,MIN($F$225,MAX(0,$B$900-SUM(I1018:J1018))),0)</f>
        <v>100000000</v>
      </c>
      <c r="L1018" s="7" t="n">
        <f aca="false">IF(E1018=1,MIN($F$224,MAX(0,$B$900-SUM(I1018:K1018))),0)</f>
        <v>0</v>
      </c>
      <c r="M1018" s="7" t="n">
        <f aca="false">IF(F1018=1,MIN($F$223,MAX(0,$B$900-SUM(I1018:L1018))),0)</f>
        <v>30000000</v>
      </c>
      <c r="N1018" s="7" t="n">
        <f aca="false">IF(G1018=1,MIN($F$222,MAX(0,$B$900-SUM(I1018:M1018))),0)</f>
        <v>0</v>
      </c>
      <c r="O1018" s="7" t="n">
        <f aca="false">IF(H1018=1,MIN($F$221,MAX(0,$B$900-SUM(I1018:N1018))),0)</f>
        <v>0</v>
      </c>
      <c r="P1018" s="7" t="n">
        <f aca="false">MAX(0,$B$900-SUM(I1018:O1018))</f>
        <v>240000000</v>
      </c>
      <c r="Q1018" s="7" t="n">
        <f aca="false">($B$203+$B$204)+$B$22+(1-B1018)*$B$198+(1-C1018)*$E$226+(1-D1018)*$E$225+(1-E1018)*$E$224+(1-F1018)*$E$223+(1-G1018)*$E$222+(1-H1018)*$E$221</f>
        <v>21681357.995111</v>
      </c>
      <c r="R1018" s="7" t="n">
        <f aca="false">P1018&gt;$B$12*Q1018</f>
        <v>1</v>
      </c>
      <c r="S1018" s="7" t="n">
        <f aca="false">IF(R1018,(P1018+$B$12*$B$13)/(Q1018+$B$13),IF(Q1018&gt;0,P1018/Q1018,0))</f>
        <v>10.0283863316952</v>
      </c>
      <c r="T1018" s="7" t="n">
        <f aca="false">IF(R1018,$B$13*(S1018-$B$12),0)</f>
        <v>22570965.8292381</v>
      </c>
      <c r="U1018" s="7" t="n">
        <f aca="false">($B$203+$B$204)*S1018</f>
        <v>2821566.67248417</v>
      </c>
      <c r="V1018" s="7" t="n">
        <f aca="false">$B$22*S1018</f>
        <v>90255476.985257</v>
      </c>
      <c r="W1018" s="7" t="n">
        <f aca="false">IF(B1018=1,I1018,S1018*$B$198)</f>
        <v>30000000</v>
      </c>
      <c r="X1018" s="7" t="n">
        <f aca="false">IF(C1018=1,J1018,S1018*$E$226)</f>
        <v>300000000</v>
      </c>
      <c r="Y1018" s="7" t="n">
        <f aca="false">IF(D1018=1,K1018,S1018*$E$225)</f>
        <v>100000000</v>
      </c>
      <c r="Z1018" s="7" t="n">
        <f aca="false">IF(E1018=1,L1018,S1018*$E$224)</f>
        <v>24068127.1960685</v>
      </c>
      <c r="AA1018" s="7" t="n">
        <f aca="false">IF(F1018=1,M1018,S1018*$E$223)</f>
        <v>30000000</v>
      </c>
      <c r="AB1018" s="7" t="n">
        <f aca="false">IF(G1018=1,N1018,S1018*$E$222)</f>
        <v>50141931.6584761</v>
      </c>
      <c r="AC1018" s="7" t="n">
        <f aca="false">IF(H1018=1,O1018,S1018*$E$221)</f>
        <v>50141931.6584761</v>
      </c>
      <c r="AD1018" s="7" t="n">
        <f aca="false">INDEX($W$902:$W$1029,MATCH($A1018+(1-B1018)*64,$A$902:$A$1029,0))</f>
        <v>30000000</v>
      </c>
      <c r="AE1018" s="7" t="n">
        <f aca="false">INDEX($W$902:$W$1029,MATCH($A1018-B1018*64,$A$902:$A$1029,0))</f>
        <v>8771846.36442033</v>
      </c>
      <c r="AF1018" s="7" t="n">
        <f aca="false">INDEX($X$902:$X$1029,MATCH($A1018+(1-C1018)*32,$A$902:$A$1029,0))</f>
        <v>300000000</v>
      </c>
      <c r="AG1018" s="7" t="n">
        <f aca="false">INDEX($X$902:$X$1029,MATCH($A1018-C1018*32,$A$902:$A$1029,0))</f>
        <v>109776018.473564</v>
      </c>
      <c r="AH1018" s="7" t="n">
        <f aca="false">INDEX($Y$902:$Y$1029,MATCH($A1018+(1-D1018)*16,$A$902:$A$1029,0))</f>
        <v>100000000</v>
      </c>
      <c r="AI1018" s="7" t="n">
        <f aca="false">INDEX($Y$902:$Y$1029,MATCH($A1018-D1018*16,$A$902:$A$1029,0))</f>
        <v>22916430.6397601</v>
      </c>
      <c r="AJ1018" s="7" t="n">
        <f aca="false">INDEX($Z$902:$Z$1029,MATCH($A1018+(1-E1018)*8,$A$902:$A$1029,0))</f>
        <v>60000000</v>
      </c>
      <c r="AK1018" s="7" t="n">
        <f aca="false">INDEX($Z$902:$Z$1029,MATCH($A1018-E1018*8,$A$902:$A$1029,0))</f>
        <v>24068127.1960685</v>
      </c>
      <c r="AL1018" s="7" t="n">
        <f aca="false">INDEX($AA$902:$AA$1029,MATCH($A1018+(1-F1018)*4,$A$902:$A$1029,0))</f>
        <v>30000000</v>
      </c>
      <c r="AM1018" s="7" t="n">
        <f aca="false">INDEX($AA$902:$AA$1029,MATCH($A1018-F1018*4,$A$902:$A$1029,0))</f>
        <v>30075760.0171059</v>
      </c>
      <c r="AN1018" s="7" t="n">
        <f aca="false">INDEX($AB$902:$AB$1029,MATCH($A1018+(1-G1018)*2,$A$902:$A$1029,0))</f>
        <v>15000000</v>
      </c>
      <c r="AO1018" s="7" t="n">
        <f aca="false">INDEX($AB$902:$AB$1029,MATCH($A1018-G1018*2,$A$902:$A$1029,0))</f>
        <v>50141931.6584761</v>
      </c>
      <c r="AP1018" s="7" t="n">
        <f aca="false">INDEX($AC$902:$AC$1029,MATCH($A1018+(1-H1018)*1,$A$902:$A$1029,0))</f>
        <v>5000000</v>
      </c>
      <c r="AQ1018" s="7" t="n">
        <f aca="false">INDEX($AC$902:$AC$1029,MATCH($A1018-H1018*1,$A$902:$A$1029,0))</f>
        <v>50141931.6584761</v>
      </c>
      <c r="AR1018" s="14" t="b">
        <f aca="false">AND(IF(B1018=1,AD1018&gt;=AE1018,AE1018&gt;AD1018),IF(C1018=1,AF1018&gt;=AG1018,AG1018&gt;AF1018),IF(D1018=1,AH1018&gt;=AI1018,AI1018&gt;AH1018),IF(E1018=1,AJ1018&gt;=AK1018,AK1018&gt;AJ1018),IF(F1018=1,AL1018&gt;=AM1018,AM1018&gt;AL1018),IF(G1018=1,AN1018&gt;=AO1018,AO1018&gt;AN1018),IF(H1018=1,AP1018&gt;=AQ1018,AQ1018&gt;AP1018))</f>
        <v>0</v>
      </c>
      <c r="AS1018" s="2"/>
      <c r="AT1018" s="2"/>
      <c r="AU1018" s="2"/>
      <c r="AV1018" s="2"/>
      <c r="AW1018" s="2"/>
      <c r="AX1018" s="2"/>
    </row>
    <row r="1019" customFormat="false" ht="15" hidden="false" customHeight="false" outlineLevel="0" collapsed="false">
      <c r="A1019" s="6" t="n">
        <f aca="false">ROW()-902</f>
        <v>117</v>
      </c>
      <c r="B1019" s="6" t="n">
        <f aca="false">MOD(INT($A1019/64),2)</f>
        <v>1</v>
      </c>
      <c r="C1019" s="6" t="n">
        <f aca="false">MOD(INT($A1019/32),2)</f>
        <v>1</v>
      </c>
      <c r="D1019" s="6" t="n">
        <f aca="false">MOD(INT($A1019/16),2)</f>
        <v>1</v>
      </c>
      <c r="E1019" s="6" t="n">
        <f aca="false">MOD(INT($A1019/8),2)</f>
        <v>0</v>
      </c>
      <c r="F1019" s="6" t="n">
        <f aca="false">MOD(INT($A1019/4),2)</f>
        <v>1</v>
      </c>
      <c r="G1019" s="6" t="n">
        <f aca="false">MOD(INT($A1019/2),2)</f>
        <v>0</v>
      </c>
      <c r="H1019" s="6" t="n">
        <f aca="false">MOD(INT($A1019/1),2)</f>
        <v>1</v>
      </c>
      <c r="I1019" s="7" t="n">
        <f aca="false">IF(B1019=1,MIN($B$6,$B$900),0)</f>
        <v>30000000</v>
      </c>
      <c r="J1019" s="7" t="n">
        <f aca="false">IF(C1019=1,MIN($F$226,MAX(0,$B$900-I1019)),0)</f>
        <v>300000000</v>
      </c>
      <c r="K1019" s="7" t="n">
        <f aca="false">IF(D1019=1,MIN($F$225,MAX(0,$B$900-SUM(I1019:J1019))),0)</f>
        <v>100000000</v>
      </c>
      <c r="L1019" s="7" t="n">
        <f aca="false">IF(E1019=1,MIN($F$224,MAX(0,$B$900-SUM(I1019:K1019))),0)</f>
        <v>0</v>
      </c>
      <c r="M1019" s="7" t="n">
        <f aca="false">IF(F1019=1,MIN($F$223,MAX(0,$B$900-SUM(I1019:L1019))),0)</f>
        <v>30000000</v>
      </c>
      <c r="N1019" s="7" t="n">
        <f aca="false">IF(G1019=1,MIN($F$222,MAX(0,$B$900-SUM(I1019:M1019))),0)</f>
        <v>0</v>
      </c>
      <c r="O1019" s="7" t="n">
        <f aca="false">IF(H1019=1,MIN($F$221,MAX(0,$B$900-SUM(I1019:N1019))),0)</f>
        <v>5000000</v>
      </c>
      <c r="P1019" s="7" t="n">
        <f aca="false">MAX(0,$B$900-SUM(I1019:O1019))</f>
        <v>235000000</v>
      </c>
      <c r="Q1019" s="7" t="n">
        <f aca="false">($B$203+$B$204)+$B$22+(1-B1019)*$B$198+(1-C1019)*$E$226+(1-D1019)*$E$225+(1-E1019)*$E$224+(1-F1019)*$E$223+(1-G1019)*$E$222+(1-H1019)*$E$221</f>
        <v>16681357.995111</v>
      </c>
      <c r="R1019" s="7" t="n">
        <f aca="false">P1019&gt;$B$12*Q1019</f>
        <v>1</v>
      </c>
      <c r="S1019" s="7" t="n">
        <f aca="false">IF(R1019,(P1019+$B$12*$B$13)/(Q1019+$B$13),IF(Q1019&gt;0,P1019/Q1019,0))</f>
        <v>12.3818136369977</v>
      </c>
      <c r="T1019" s="7" t="n">
        <f aca="false">IF(R1019,$B$13*(S1019-$B$12),0)</f>
        <v>28454534.0924942</v>
      </c>
      <c r="U1019" s="7" t="n">
        <f aca="false">($B$203+$B$204)*S1019</f>
        <v>3483722.26074352</v>
      </c>
      <c r="V1019" s="7" t="n">
        <f aca="false">$B$22*S1019</f>
        <v>111436322.732979</v>
      </c>
      <c r="W1019" s="7" t="n">
        <f aca="false">IF(B1019=1,I1019,S1019*$B$198)</f>
        <v>30000000</v>
      </c>
      <c r="X1019" s="7" t="n">
        <f aca="false">IF(C1019=1,J1019,S1019*$E$226)</f>
        <v>300000000</v>
      </c>
      <c r="Y1019" s="7" t="n">
        <f aca="false">IF(D1019=1,K1019,S1019*$E$225)</f>
        <v>100000000</v>
      </c>
      <c r="Z1019" s="7" t="n">
        <f aca="false">IF(E1019=1,L1019,S1019*$E$224)</f>
        <v>29716352.7287945</v>
      </c>
      <c r="AA1019" s="7" t="n">
        <f aca="false">IF(F1019=1,M1019,S1019*$E$223)</f>
        <v>30000000</v>
      </c>
      <c r="AB1019" s="7" t="n">
        <f aca="false">IF(G1019=1,N1019,S1019*$E$222)</f>
        <v>61909068.1849885</v>
      </c>
      <c r="AC1019" s="7" t="n">
        <f aca="false">IF(H1019=1,O1019,S1019*$E$221)</f>
        <v>5000000</v>
      </c>
      <c r="AD1019" s="7" t="n">
        <f aca="false">INDEX($W$902:$W$1029,MATCH($A1019+(1-B1019)*64,$A$902:$A$1029,0))</f>
        <v>30000000</v>
      </c>
      <c r="AE1019" s="7" t="n">
        <f aca="false">INDEX($W$902:$W$1029,MATCH($A1019-B1019*64,$A$902:$A$1029,0))</f>
        <v>10765164.2161392</v>
      </c>
      <c r="AF1019" s="7" t="n">
        <f aca="false">INDEX($X$902:$X$1029,MATCH($A1019+(1-C1019)*32,$A$902:$A$1029,0))</f>
        <v>300000000</v>
      </c>
      <c r="AG1019" s="7" t="n">
        <f aca="false">INDEX($X$902:$X$1029,MATCH($A1019-C1019*32,$A$902:$A$1029,0))</f>
        <v>130245729.690377</v>
      </c>
      <c r="AH1019" s="7" t="n">
        <f aca="false">INDEX($Y$902:$Y$1029,MATCH($A1019+(1-D1019)*16,$A$902:$A$1029,0))</f>
        <v>100000000</v>
      </c>
      <c r="AI1019" s="7" t="n">
        <f aca="false">INDEX($Y$902:$Y$1029,MATCH($A1019-D1019*16,$A$902:$A$1029,0))</f>
        <v>27980287.9869122</v>
      </c>
      <c r="AJ1019" s="7" t="n">
        <f aca="false">INDEX($Z$902:$Z$1029,MATCH($A1019+(1-E1019)*8,$A$902:$A$1029,0))</f>
        <v>60000000</v>
      </c>
      <c r="AK1019" s="7" t="n">
        <f aca="false">INDEX($Z$902:$Z$1029,MATCH($A1019-E1019*8,$A$902:$A$1029,0))</f>
        <v>29716352.7287945</v>
      </c>
      <c r="AL1019" s="7" t="n">
        <f aca="false">INDEX($AA$902:$AA$1029,MATCH($A1019+(1-F1019)*4,$A$902:$A$1029,0))</f>
        <v>30000000</v>
      </c>
      <c r="AM1019" s="7" t="n">
        <f aca="false">INDEX($AA$902:$AA$1029,MATCH($A1019-F1019*4,$A$902:$A$1029,0))</f>
        <v>36179029.2630812</v>
      </c>
      <c r="AN1019" s="7" t="n">
        <f aca="false">INDEX($AB$902:$AB$1029,MATCH($A1019+(1-G1019)*2,$A$902:$A$1029,0))</f>
        <v>15000000</v>
      </c>
      <c r="AO1019" s="7" t="n">
        <f aca="false">INDEX($AB$902:$AB$1029,MATCH($A1019-G1019*2,$A$902:$A$1029,0))</f>
        <v>61909068.1849885</v>
      </c>
      <c r="AP1019" s="7" t="n">
        <f aca="false">INDEX($AC$902:$AC$1029,MATCH($A1019+(1-H1019)*1,$A$902:$A$1029,0))</f>
        <v>5000000</v>
      </c>
      <c r="AQ1019" s="7" t="n">
        <f aca="false">INDEX($AC$902:$AC$1029,MATCH($A1019-H1019*1,$A$902:$A$1029,0))</f>
        <v>50141931.6584761</v>
      </c>
      <c r="AR1019" s="14" t="b">
        <f aca="false">AND(IF(B1019=1,AD1019&gt;=AE1019,AE1019&gt;AD1019),IF(C1019=1,AF1019&gt;=AG1019,AG1019&gt;AF1019),IF(D1019=1,AH1019&gt;=AI1019,AI1019&gt;AH1019),IF(E1019=1,AJ1019&gt;=AK1019,AK1019&gt;AJ1019),IF(F1019=1,AL1019&gt;=AM1019,AM1019&gt;AL1019),IF(G1019=1,AN1019&gt;=AO1019,AO1019&gt;AN1019),IF(H1019=1,AP1019&gt;=AQ1019,AQ1019&gt;AP1019))</f>
        <v>0</v>
      </c>
      <c r="AS1019" s="2"/>
      <c r="AT1019" s="2"/>
      <c r="AU1019" s="2"/>
      <c r="AV1019" s="2"/>
      <c r="AW1019" s="2"/>
      <c r="AX1019" s="2"/>
    </row>
    <row r="1020" customFormat="false" ht="15" hidden="false" customHeight="false" outlineLevel="0" collapsed="false">
      <c r="A1020" s="6" t="n">
        <f aca="false">ROW()-902</f>
        <v>118</v>
      </c>
      <c r="B1020" s="6" t="n">
        <f aca="false">MOD(INT($A1020/64),2)</f>
        <v>1</v>
      </c>
      <c r="C1020" s="6" t="n">
        <f aca="false">MOD(INT($A1020/32),2)</f>
        <v>1</v>
      </c>
      <c r="D1020" s="6" t="n">
        <f aca="false">MOD(INT($A1020/16),2)</f>
        <v>1</v>
      </c>
      <c r="E1020" s="6" t="n">
        <f aca="false">MOD(INT($A1020/8),2)</f>
        <v>0</v>
      </c>
      <c r="F1020" s="6" t="n">
        <f aca="false">MOD(INT($A1020/4),2)</f>
        <v>1</v>
      </c>
      <c r="G1020" s="6" t="n">
        <f aca="false">MOD(INT($A1020/2),2)</f>
        <v>1</v>
      </c>
      <c r="H1020" s="6" t="n">
        <f aca="false">MOD(INT($A1020/1),2)</f>
        <v>0</v>
      </c>
      <c r="I1020" s="7" t="n">
        <f aca="false">IF(B1020=1,MIN($B$6,$B$900),0)</f>
        <v>30000000</v>
      </c>
      <c r="J1020" s="7" t="n">
        <f aca="false">IF(C1020=1,MIN($F$226,MAX(0,$B$900-I1020)),0)</f>
        <v>300000000</v>
      </c>
      <c r="K1020" s="7" t="n">
        <f aca="false">IF(D1020=1,MIN($F$225,MAX(0,$B$900-SUM(I1020:J1020))),0)</f>
        <v>100000000</v>
      </c>
      <c r="L1020" s="7" t="n">
        <f aca="false">IF(E1020=1,MIN($F$224,MAX(0,$B$900-SUM(I1020:K1020))),0)</f>
        <v>0</v>
      </c>
      <c r="M1020" s="7" t="n">
        <f aca="false">IF(F1020=1,MIN($F$223,MAX(0,$B$900-SUM(I1020:L1020))),0)</f>
        <v>30000000</v>
      </c>
      <c r="N1020" s="7" t="n">
        <f aca="false">IF(G1020=1,MIN($F$222,MAX(0,$B$900-SUM(I1020:M1020))),0)</f>
        <v>15000000</v>
      </c>
      <c r="O1020" s="7" t="n">
        <f aca="false">IF(H1020=1,MIN($F$221,MAX(0,$B$900-SUM(I1020:N1020))),0)</f>
        <v>0</v>
      </c>
      <c r="P1020" s="7" t="n">
        <f aca="false">MAX(0,$B$900-SUM(I1020:O1020))</f>
        <v>225000000</v>
      </c>
      <c r="Q1020" s="7" t="n">
        <f aca="false">($B$203+$B$204)+$B$22+(1-B1020)*$B$198+(1-C1020)*$E$226+(1-D1020)*$E$225+(1-E1020)*$E$224+(1-F1020)*$E$223+(1-G1020)*$E$222+(1-H1020)*$E$221</f>
        <v>16681357.995111</v>
      </c>
      <c r="R1020" s="7" t="n">
        <f aca="false">P1020&gt;$B$12*Q1020</f>
        <v>1</v>
      </c>
      <c r="S1020" s="7" t="n">
        <f aca="false">IF(R1020,(P1020+$B$12*$B$13)/(Q1020+$B$13),IF(Q1020&gt;0,P1020/Q1020,0))</f>
        <v>11.8604741154399</v>
      </c>
      <c r="T1020" s="7" t="n">
        <f aca="false">IF(R1020,$B$13*(S1020-$B$12),0)</f>
        <v>27151185.2885998</v>
      </c>
      <c r="U1020" s="7" t="n">
        <f aca="false">($B$203+$B$204)*S1020</f>
        <v>3337039.2181859</v>
      </c>
      <c r="V1020" s="7" t="n">
        <f aca="false">$B$22*S1020</f>
        <v>106744267.038959</v>
      </c>
      <c r="W1020" s="7" t="n">
        <f aca="false">IF(B1020=1,I1020,S1020*$B$198)</f>
        <v>30000000</v>
      </c>
      <c r="X1020" s="7" t="n">
        <f aca="false">IF(C1020=1,J1020,S1020*$E$226)</f>
        <v>300000000</v>
      </c>
      <c r="Y1020" s="7" t="n">
        <f aca="false">IF(D1020=1,K1020,S1020*$E$225)</f>
        <v>100000000</v>
      </c>
      <c r="Z1020" s="7" t="n">
        <f aca="false">IF(E1020=1,L1020,S1020*$E$224)</f>
        <v>28465137.8770558</v>
      </c>
      <c r="AA1020" s="7" t="n">
        <f aca="false">IF(F1020=1,M1020,S1020*$E$223)</f>
        <v>30000000</v>
      </c>
      <c r="AB1020" s="7" t="n">
        <f aca="false">IF(G1020=1,N1020,S1020*$E$222)</f>
        <v>15000000</v>
      </c>
      <c r="AC1020" s="7" t="n">
        <f aca="false">IF(H1020=1,O1020,S1020*$E$221)</f>
        <v>59302370.5771995</v>
      </c>
      <c r="AD1020" s="7" t="n">
        <f aca="false">INDEX($W$902:$W$1029,MATCH($A1020+(1-B1020)*64,$A$902:$A$1029,0))</f>
        <v>30000000</v>
      </c>
      <c r="AE1020" s="7" t="n">
        <f aca="false">INDEX($W$902:$W$1029,MATCH($A1020-B1020*64,$A$902:$A$1029,0))</f>
        <v>10362728.170676</v>
      </c>
      <c r="AF1020" s="7" t="n">
        <f aca="false">INDEX($X$902:$X$1029,MATCH($A1020+(1-C1020)*32,$A$902:$A$1029,0))</f>
        <v>300000000</v>
      </c>
      <c r="AG1020" s="7" t="n">
        <f aca="false">INDEX($X$902:$X$1029,MATCH($A1020-C1020*32,$A$902:$A$1029,0))</f>
        <v>127822553.324045</v>
      </c>
      <c r="AH1020" s="7" t="n">
        <f aca="false">INDEX($Y$902:$Y$1029,MATCH($A1020+(1-D1020)*16,$A$902:$A$1029,0))</f>
        <v>100000000</v>
      </c>
      <c r="AI1020" s="7" t="n">
        <f aca="false">INDEX($Y$902:$Y$1029,MATCH($A1020-D1020*16,$A$902:$A$1029,0))</f>
        <v>27151242.4169297</v>
      </c>
      <c r="AJ1020" s="7" t="n">
        <f aca="false">INDEX($Z$902:$Z$1029,MATCH($A1020+(1-E1020)*8,$A$902:$A$1029,0))</f>
        <v>60000000</v>
      </c>
      <c r="AK1020" s="7" t="n">
        <f aca="false">INDEX($Z$902:$Z$1029,MATCH($A1020-E1020*8,$A$902:$A$1029,0))</f>
        <v>28465137.8770558</v>
      </c>
      <c r="AL1020" s="7" t="n">
        <f aca="false">INDEX($AA$902:$AA$1029,MATCH($A1020+(1-F1020)*4,$A$902:$A$1029,0))</f>
        <v>30000000</v>
      </c>
      <c r="AM1020" s="7" t="n">
        <f aca="false">INDEX($AA$902:$AA$1029,MATCH($A1020-F1020*4,$A$902:$A$1029,0))</f>
        <v>34826542.1878258</v>
      </c>
      <c r="AN1020" s="7" t="n">
        <f aca="false">INDEX($AB$902:$AB$1029,MATCH($A1020+(1-G1020)*2,$A$902:$A$1029,0))</f>
        <v>15000000</v>
      </c>
      <c r="AO1020" s="7" t="n">
        <f aca="false">INDEX($AB$902:$AB$1029,MATCH($A1020-G1020*2,$A$902:$A$1029,0))</f>
        <v>50141931.6584761</v>
      </c>
      <c r="AP1020" s="7" t="n">
        <f aca="false">INDEX($AC$902:$AC$1029,MATCH($A1020+(1-H1020)*1,$A$902:$A$1029,0))</f>
        <v>5000000</v>
      </c>
      <c r="AQ1020" s="7" t="n">
        <f aca="false">INDEX($AC$902:$AC$1029,MATCH($A1020-H1020*1,$A$902:$A$1029,0))</f>
        <v>59302370.5771995</v>
      </c>
      <c r="AR1020" s="14" t="b">
        <f aca="false">AND(IF(B1020=1,AD1020&gt;=AE1020,AE1020&gt;AD1020),IF(C1020=1,AF1020&gt;=AG1020,AG1020&gt;AF1020),IF(D1020=1,AH1020&gt;=AI1020,AI1020&gt;AH1020),IF(E1020=1,AJ1020&gt;=AK1020,AK1020&gt;AJ1020),IF(F1020=1,AL1020&gt;=AM1020,AM1020&gt;AL1020),IF(G1020=1,AN1020&gt;=AO1020,AO1020&gt;AN1020),IF(H1020=1,AP1020&gt;=AQ1020,AQ1020&gt;AP1020))</f>
        <v>0</v>
      </c>
      <c r="AS1020" s="2"/>
      <c r="AT1020" s="2"/>
      <c r="AU1020" s="2"/>
      <c r="AV1020" s="2"/>
      <c r="AW1020" s="2"/>
      <c r="AX1020" s="2"/>
    </row>
    <row r="1021" customFormat="false" ht="15" hidden="false" customHeight="false" outlineLevel="0" collapsed="false">
      <c r="A1021" s="6" t="n">
        <f aca="false">ROW()-902</f>
        <v>119</v>
      </c>
      <c r="B1021" s="6" t="n">
        <f aca="false">MOD(INT($A1021/64),2)</f>
        <v>1</v>
      </c>
      <c r="C1021" s="6" t="n">
        <f aca="false">MOD(INT($A1021/32),2)</f>
        <v>1</v>
      </c>
      <c r="D1021" s="6" t="n">
        <f aca="false">MOD(INT($A1021/16),2)</f>
        <v>1</v>
      </c>
      <c r="E1021" s="6" t="n">
        <f aca="false">MOD(INT($A1021/8),2)</f>
        <v>0</v>
      </c>
      <c r="F1021" s="6" t="n">
        <f aca="false">MOD(INT($A1021/4),2)</f>
        <v>1</v>
      </c>
      <c r="G1021" s="6" t="n">
        <f aca="false">MOD(INT($A1021/2),2)</f>
        <v>1</v>
      </c>
      <c r="H1021" s="6" t="n">
        <f aca="false">MOD(INT($A1021/1),2)</f>
        <v>1</v>
      </c>
      <c r="I1021" s="7" t="n">
        <f aca="false">IF(B1021=1,MIN($B$6,$B$900),0)</f>
        <v>30000000</v>
      </c>
      <c r="J1021" s="7" t="n">
        <f aca="false">IF(C1021=1,MIN($F$226,MAX(0,$B$900-I1021)),0)</f>
        <v>300000000</v>
      </c>
      <c r="K1021" s="7" t="n">
        <f aca="false">IF(D1021=1,MIN($F$225,MAX(0,$B$900-SUM(I1021:J1021))),0)</f>
        <v>100000000</v>
      </c>
      <c r="L1021" s="7" t="n">
        <f aca="false">IF(E1021=1,MIN($F$224,MAX(0,$B$900-SUM(I1021:K1021))),0)</f>
        <v>0</v>
      </c>
      <c r="M1021" s="7" t="n">
        <f aca="false">IF(F1021=1,MIN($F$223,MAX(0,$B$900-SUM(I1021:L1021))),0)</f>
        <v>30000000</v>
      </c>
      <c r="N1021" s="7" t="n">
        <f aca="false">IF(G1021=1,MIN($F$222,MAX(0,$B$900-SUM(I1021:M1021))),0)</f>
        <v>15000000</v>
      </c>
      <c r="O1021" s="7" t="n">
        <f aca="false">IF(H1021=1,MIN($F$221,MAX(0,$B$900-SUM(I1021:N1021))),0)</f>
        <v>5000000</v>
      </c>
      <c r="P1021" s="7" t="n">
        <f aca="false">MAX(0,$B$900-SUM(I1021:O1021))</f>
        <v>220000000</v>
      </c>
      <c r="Q1021" s="7" t="n">
        <f aca="false">($B$203+$B$204)+$B$22+(1-B1021)*$B$198+(1-C1021)*$E$226+(1-D1021)*$E$225+(1-E1021)*$E$224+(1-F1021)*$E$223+(1-G1021)*$E$222+(1-H1021)*$E$221</f>
        <v>11681357.995111</v>
      </c>
      <c r="R1021" s="7" t="n">
        <f aca="false">P1021&gt;$B$12*Q1021</f>
        <v>1</v>
      </c>
      <c r="S1021" s="7" t="n">
        <f aca="false">IF(R1021,(P1021+$B$12*$B$13)/(Q1021+$B$13),IF(Q1021&gt;0,P1021/Q1021,0))</f>
        <v>15.6896116772954</v>
      </c>
      <c r="T1021" s="7" t="n">
        <f aca="false">IF(R1021,$B$13*(S1021-$B$12),0)</f>
        <v>36724029.1932385</v>
      </c>
      <c r="U1021" s="7" t="n">
        <f aca="false">($B$203+$B$204)*S1021</f>
        <v>4414397.68559373</v>
      </c>
      <c r="V1021" s="7" t="n">
        <f aca="false">$B$22*S1021</f>
        <v>141206505.095659</v>
      </c>
      <c r="W1021" s="7" t="n">
        <f aca="false">IF(B1021=1,I1021,S1021*$B$198)</f>
        <v>30000000</v>
      </c>
      <c r="X1021" s="7" t="n">
        <f aca="false">IF(C1021=1,J1021,S1021*$E$226)</f>
        <v>300000000</v>
      </c>
      <c r="Y1021" s="7" t="n">
        <f aca="false">IF(D1021=1,K1021,S1021*$E$225)</f>
        <v>100000000</v>
      </c>
      <c r="Z1021" s="7" t="n">
        <f aca="false">IF(E1021=1,L1021,S1021*$E$224)</f>
        <v>37655068.025509</v>
      </c>
      <c r="AA1021" s="7" t="n">
        <f aca="false">IF(F1021=1,M1021,S1021*$E$223)</f>
        <v>30000000</v>
      </c>
      <c r="AB1021" s="7" t="n">
        <f aca="false">IF(G1021=1,N1021,S1021*$E$222)</f>
        <v>15000000</v>
      </c>
      <c r="AC1021" s="7" t="n">
        <f aca="false">IF(H1021=1,O1021,S1021*$E$221)</f>
        <v>5000000</v>
      </c>
      <c r="AD1021" s="7" t="n">
        <f aca="false">INDEX($W$902:$W$1029,MATCH($A1021+(1-B1021)*64,$A$902:$A$1029,0))</f>
        <v>30000000</v>
      </c>
      <c r="AE1021" s="7" t="n">
        <f aca="false">INDEX($W$902:$W$1029,MATCH($A1021-B1021*64,$A$902:$A$1029,0))</f>
        <v>13551923.0822681</v>
      </c>
      <c r="AF1021" s="7" t="n">
        <f aca="false">INDEX($X$902:$X$1029,MATCH($A1021+(1-C1021)*32,$A$902:$A$1029,0))</f>
        <v>300000000</v>
      </c>
      <c r="AG1021" s="7" t="n">
        <f aca="false">INDEX($X$902:$X$1029,MATCH($A1021-C1021*32,$A$902:$A$1029,0))</f>
        <v>157771632.561214</v>
      </c>
      <c r="AH1021" s="7" t="n">
        <f aca="false">INDEX($Y$902:$Y$1029,MATCH($A1021+(1-D1021)*16,$A$902:$A$1029,0))</f>
        <v>100000000</v>
      </c>
      <c r="AI1021" s="7" t="n">
        <f aca="false">INDEX($Y$902:$Y$1029,MATCH($A1021-D1021*16,$A$902:$A$1029,0))</f>
        <v>35136392.1507399</v>
      </c>
      <c r="AJ1021" s="7" t="n">
        <f aca="false">INDEX($Z$902:$Z$1029,MATCH($A1021+(1-E1021)*8,$A$902:$A$1029,0))</f>
        <v>60000000</v>
      </c>
      <c r="AK1021" s="7" t="n">
        <f aca="false">INDEX($Z$902:$Z$1029,MATCH($A1021-E1021*8,$A$902:$A$1029,0))</f>
        <v>37655068.025509</v>
      </c>
      <c r="AL1021" s="7" t="n">
        <f aca="false">INDEX($AA$902:$AA$1029,MATCH($A1021+(1-F1021)*4,$A$902:$A$1029,0))</f>
        <v>30000000</v>
      </c>
      <c r="AM1021" s="7" t="n">
        <f aca="false">INDEX($AA$902:$AA$1029,MATCH($A1021-F1021*4,$A$902:$A$1029,0))</f>
        <v>44088482.4247041</v>
      </c>
      <c r="AN1021" s="7" t="n">
        <f aca="false">INDEX($AB$902:$AB$1029,MATCH($A1021+(1-G1021)*2,$A$902:$A$1029,0))</f>
        <v>15000000</v>
      </c>
      <c r="AO1021" s="7" t="n">
        <f aca="false">INDEX($AB$902:$AB$1029,MATCH($A1021-G1021*2,$A$902:$A$1029,0))</f>
        <v>61909068.1849885</v>
      </c>
      <c r="AP1021" s="7" t="n">
        <f aca="false">INDEX($AC$902:$AC$1029,MATCH($A1021+(1-H1021)*1,$A$902:$A$1029,0))</f>
        <v>5000000</v>
      </c>
      <c r="AQ1021" s="7" t="n">
        <f aca="false">INDEX($AC$902:$AC$1029,MATCH($A1021-H1021*1,$A$902:$A$1029,0))</f>
        <v>59302370.5771995</v>
      </c>
      <c r="AR1021" s="14" t="b">
        <f aca="false">AND(IF(B1021=1,AD1021&gt;=AE1021,AE1021&gt;AD1021),IF(C1021=1,AF1021&gt;=AG1021,AG1021&gt;AF1021),IF(D1021=1,AH1021&gt;=AI1021,AI1021&gt;AH1021),IF(E1021=1,AJ1021&gt;=AK1021,AK1021&gt;AJ1021),IF(F1021=1,AL1021&gt;=AM1021,AM1021&gt;AL1021),IF(G1021=1,AN1021&gt;=AO1021,AO1021&gt;AN1021),IF(H1021=1,AP1021&gt;=AQ1021,AQ1021&gt;AP1021))</f>
        <v>0</v>
      </c>
      <c r="AS1021" s="2"/>
      <c r="AT1021" s="2"/>
      <c r="AU1021" s="2"/>
      <c r="AV1021" s="2"/>
      <c r="AW1021" s="2"/>
      <c r="AX1021" s="2"/>
    </row>
    <row r="1022" customFormat="false" ht="15" hidden="false" customHeight="false" outlineLevel="0" collapsed="false">
      <c r="A1022" s="6" t="n">
        <f aca="false">ROW()-902</f>
        <v>120</v>
      </c>
      <c r="B1022" s="6" t="n">
        <f aca="false">MOD(INT($A1022/64),2)</f>
        <v>1</v>
      </c>
      <c r="C1022" s="6" t="n">
        <f aca="false">MOD(INT($A1022/32),2)</f>
        <v>1</v>
      </c>
      <c r="D1022" s="6" t="n">
        <f aca="false">MOD(INT($A1022/16),2)</f>
        <v>1</v>
      </c>
      <c r="E1022" s="6" t="n">
        <f aca="false">MOD(INT($A1022/8),2)</f>
        <v>1</v>
      </c>
      <c r="F1022" s="6" t="n">
        <f aca="false">MOD(INT($A1022/4),2)</f>
        <v>0</v>
      </c>
      <c r="G1022" s="6" t="n">
        <f aca="false">MOD(INT($A1022/2),2)</f>
        <v>0</v>
      </c>
      <c r="H1022" s="6" t="n">
        <f aca="false">MOD(INT($A1022/1),2)</f>
        <v>0</v>
      </c>
      <c r="I1022" s="7" t="n">
        <f aca="false">IF(B1022=1,MIN($B$6,$B$900),0)</f>
        <v>30000000</v>
      </c>
      <c r="J1022" s="7" t="n">
        <f aca="false">IF(C1022=1,MIN($F$226,MAX(0,$B$900-I1022)),0)</f>
        <v>300000000</v>
      </c>
      <c r="K1022" s="7" t="n">
        <f aca="false">IF(D1022=1,MIN($F$225,MAX(0,$B$900-SUM(I1022:J1022))),0)</f>
        <v>100000000</v>
      </c>
      <c r="L1022" s="7" t="n">
        <f aca="false">IF(E1022=1,MIN($F$224,MAX(0,$B$900-SUM(I1022:K1022))),0)</f>
        <v>60000000</v>
      </c>
      <c r="M1022" s="7" t="n">
        <f aca="false">IF(F1022=1,MIN($F$223,MAX(0,$B$900-SUM(I1022:L1022))),0)</f>
        <v>0</v>
      </c>
      <c r="N1022" s="7" t="n">
        <f aca="false">IF(G1022=1,MIN($F$222,MAX(0,$B$900-SUM(I1022:M1022))),0)</f>
        <v>0</v>
      </c>
      <c r="O1022" s="7" t="n">
        <f aca="false">IF(H1022=1,MIN($F$221,MAX(0,$B$900-SUM(I1022:N1022))),0)</f>
        <v>0</v>
      </c>
      <c r="P1022" s="7" t="n">
        <f aca="false">MAX(0,$B$900-SUM(I1022:O1022))</f>
        <v>210000000</v>
      </c>
      <c r="Q1022" s="7" t="n">
        <f aca="false">($B$203+$B$204)+$B$22+(1-B1022)*$B$198+(1-C1022)*$E$226+(1-D1022)*$E$225+(1-E1022)*$E$224+(1-F1022)*$E$223+(1-G1022)*$E$222+(1-H1022)*$E$221</f>
        <v>22281357.995111</v>
      </c>
      <c r="R1022" s="7" t="n">
        <f aca="false">P1022&gt;$B$12*Q1022</f>
        <v>1</v>
      </c>
      <c r="S1022" s="7" t="n">
        <f aca="false">IF(R1022,(P1022+$B$12*$B$13)/(Q1022+$B$13),IF(Q1022&gt;0,P1022/Q1022,0))</f>
        <v>8.57499415657218</v>
      </c>
      <c r="T1022" s="7" t="n">
        <f aca="false">IF(R1022,$B$13*(S1022-$B$12),0)</f>
        <v>18937485.3914305</v>
      </c>
      <c r="U1022" s="7" t="n">
        <f aca="false">($B$203+$B$204)*S1022</f>
        <v>2412643.16398156</v>
      </c>
      <c r="V1022" s="7" t="n">
        <f aca="false">$B$22*S1022</f>
        <v>77174947.4091496</v>
      </c>
      <c r="W1022" s="7" t="n">
        <f aca="false">IF(B1022=1,I1022,S1022*$B$198)</f>
        <v>30000000</v>
      </c>
      <c r="X1022" s="7" t="n">
        <f aca="false">IF(C1022=1,J1022,S1022*$E$226)</f>
        <v>300000000</v>
      </c>
      <c r="Y1022" s="7" t="n">
        <f aca="false">IF(D1022=1,K1022,S1022*$E$225)</f>
        <v>100000000</v>
      </c>
      <c r="Z1022" s="7" t="n">
        <f aca="false">IF(E1022=1,L1022,S1022*$E$224)</f>
        <v>60000000</v>
      </c>
      <c r="AA1022" s="7" t="n">
        <f aca="false">IF(F1022=1,M1022,S1022*$E$223)</f>
        <v>25724982.4697165</v>
      </c>
      <c r="AB1022" s="7" t="n">
        <f aca="false">IF(G1022=1,N1022,S1022*$E$222)</f>
        <v>42874970.7828609</v>
      </c>
      <c r="AC1022" s="7" t="n">
        <f aca="false">IF(H1022=1,O1022,S1022*$E$221)</f>
        <v>42874970.7828609</v>
      </c>
      <c r="AD1022" s="7" t="n">
        <f aca="false">INDEX($W$902:$W$1029,MATCH($A1022+(1-B1022)*64,$A$902:$A$1029,0))</f>
        <v>30000000</v>
      </c>
      <c r="AE1022" s="7" t="n">
        <f aca="false">INDEX($W$902:$W$1029,MATCH($A1022-B1022*64,$A$902:$A$1029,0))</f>
        <v>7623079.54267913</v>
      </c>
      <c r="AF1022" s="7" t="n">
        <f aca="false">INDEX($X$902:$X$1029,MATCH($A1022+(1-C1022)*32,$A$902:$A$1029,0))</f>
        <v>300000000</v>
      </c>
      <c r="AG1022" s="7" t="n">
        <f aca="false">INDEX($X$902:$X$1029,MATCH($A1022-C1022*32,$A$902:$A$1029,0))</f>
        <v>101692788.172529</v>
      </c>
      <c r="AH1022" s="7" t="n">
        <f aca="false">INDEX($Y$902:$Y$1029,MATCH($A1022+(1-D1022)*16,$A$902:$A$1029,0))</f>
        <v>100000000</v>
      </c>
      <c r="AI1022" s="7" t="n">
        <f aca="false">INDEX($Y$902:$Y$1029,MATCH($A1022-D1022*16,$A$902:$A$1029,0))</f>
        <v>20436011.0689676</v>
      </c>
      <c r="AJ1022" s="7" t="n">
        <f aca="false">INDEX($Z$902:$Z$1029,MATCH($A1022+(1-E1022)*8,$A$902:$A$1029,0))</f>
        <v>60000000</v>
      </c>
      <c r="AK1022" s="7" t="n">
        <f aca="false">INDEX($Z$902:$Z$1029,MATCH($A1022-E1022*8,$A$902:$A$1029,0))</f>
        <v>24060608.0136847</v>
      </c>
      <c r="AL1022" s="7" t="n">
        <f aca="false">INDEX($AA$902:$AA$1029,MATCH($A1022+(1-F1022)*4,$A$902:$A$1029,0))</f>
        <v>30000000</v>
      </c>
      <c r="AM1022" s="7" t="n">
        <f aca="false">INDEX($AA$902:$AA$1029,MATCH($A1022-F1022*4,$A$902:$A$1029,0))</f>
        <v>25724982.4697165</v>
      </c>
      <c r="AN1022" s="7" t="n">
        <f aca="false">INDEX($AB$902:$AB$1029,MATCH($A1022+(1-G1022)*2,$A$902:$A$1029,0))</f>
        <v>15000000</v>
      </c>
      <c r="AO1022" s="7" t="n">
        <f aca="false">INDEX($AB$902:$AB$1029,MATCH($A1022-G1022*2,$A$902:$A$1029,0))</f>
        <v>42874970.7828609</v>
      </c>
      <c r="AP1022" s="7" t="n">
        <f aca="false">INDEX($AC$902:$AC$1029,MATCH($A1022+(1-H1022)*1,$A$902:$A$1029,0))</f>
        <v>5000000</v>
      </c>
      <c r="AQ1022" s="7" t="n">
        <f aca="false">INDEX($AC$902:$AC$1029,MATCH($A1022-H1022*1,$A$902:$A$1029,0))</f>
        <v>42874970.7828609</v>
      </c>
      <c r="AR1022" s="14" t="b">
        <f aca="false">AND(IF(B1022=1,AD1022&gt;=AE1022,AE1022&gt;AD1022),IF(C1022=1,AF1022&gt;=AG1022,AG1022&gt;AF1022),IF(D1022=1,AH1022&gt;=AI1022,AI1022&gt;AH1022),IF(E1022=1,AJ1022&gt;=AK1022,AK1022&gt;AJ1022),IF(F1022=1,AL1022&gt;=AM1022,AM1022&gt;AL1022),IF(G1022=1,AN1022&gt;=AO1022,AO1022&gt;AN1022),IF(H1022=1,AP1022&gt;=AQ1022,AQ1022&gt;AP1022))</f>
        <v>0</v>
      </c>
      <c r="AS1022" s="2"/>
      <c r="AT1022" s="2"/>
      <c r="AU1022" s="2"/>
      <c r="AV1022" s="2"/>
      <c r="AW1022" s="2"/>
      <c r="AX1022" s="2"/>
    </row>
    <row r="1023" customFormat="false" ht="15" hidden="false" customHeight="false" outlineLevel="0" collapsed="false">
      <c r="A1023" s="6" t="n">
        <f aca="false">ROW()-902</f>
        <v>121</v>
      </c>
      <c r="B1023" s="6" t="n">
        <f aca="false">MOD(INT($A1023/64),2)</f>
        <v>1</v>
      </c>
      <c r="C1023" s="6" t="n">
        <f aca="false">MOD(INT($A1023/32),2)</f>
        <v>1</v>
      </c>
      <c r="D1023" s="6" t="n">
        <f aca="false">MOD(INT($A1023/16),2)</f>
        <v>1</v>
      </c>
      <c r="E1023" s="6" t="n">
        <f aca="false">MOD(INT($A1023/8),2)</f>
        <v>1</v>
      </c>
      <c r="F1023" s="6" t="n">
        <f aca="false">MOD(INT($A1023/4),2)</f>
        <v>0</v>
      </c>
      <c r="G1023" s="6" t="n">
        <f aca="false">MOD(INT($A1023/2),2)</f>
        <v>0</v>
      </c>
      <c r="H1023" s="6" t="n">
        <f aca="false">MOD(INT($A1023/1),2)</f>
        <v>1</v>
      </c>
      <c r="I1023" s="7" t="n">
        <f aca="false">IF(B1023=1,MIN($B$6,$B$900),0)</f>
        <v>30000000</v>
      </c>
      <c r="J1023" s="7" t="n">
        <f aca="false">IF(C1023=1,MIN($F$226,MAX(0,$B$900-I1023)),0)</f>
        <v>300000000</v>
      </c>
      <c r="K1023" s="7" t="n">
        <f aca="false">IF(D1023=1,MIN($F$225,MAX(0,$B$900-SUM(I1023:J1023))),0)</f>
        <v>100000000</v>
      </c>
      <c r="L1023" s="7" t="n">
        <f aca="false">IF(E1023=1,MIN($F$224,MAX(0,$B$900-SUM(I1023:K1023))),0)</f>
        <v>60000000</v>
      </c>
      <c r="M1023" s="7" t="n">
        <f aca="false">IF(F1023=1,MIN($F$223,MAX(0,$B$900-SUM(I1023:L1023))),0)</f>
        <v>0</v>
      </c>
      <c r="N1023" s="7" t="n">
        <f aca="false">IF(G1023=1,MIN($F$222,MAX(0,$B$900-SUM(I1023:M1023))),0)</f>
        <v>0</v>
      </c>
      <c r="O1023" s="7" t="n">
        <f aca="false">IF(H1023=1,MIN($F$221,MAX(0,$B$900-SUM(I1023:N1023))),0)</f>
        <v>5000000</v>
      </c>
      <c r="P1023" s="7" t="n">
        <f aca="false">MAX(0,$B$900-SUM(I1023:O1023))</f>
        <v>205000000</v>
      </c>
      <c r="Q1023" s="7" t="n">
        <f aca="false">($B$203+$B$204)+$B$22+(1-B1023)*$B$198+(1-C1023)*$E$226+(1-D1023)*$E$225+(1-E1023)*$E$224+(1-F1023)*$E$223+(1-G1023)*$E$222+(1-H1023)*$E$221</f>
        <v>17281357.995111</v>
      </c>
      <c r="R1023" s="7" t="n">
        <f aca="false">P1023&gt;$B$12*Q1023</f>
        <v>1</v>
      </c>
      <c r="S1023" s="7" t="n">
        <f aca="false">IF(R1023,(P1023+$B$12*$B$13)/(Q1023+$B$13),IF(Q1023&gt;0,P1023/Q1023,0))</f>
        <v>10.4896741695532</v>
      </c>
      <c r="T1023" s="7" t="n">
        <f aca="false">IF(R1023,$B$13*(S1023-$B$12),0)</f>
        <v>23724185.423883</v>
      </c>
      <c r="U1023" s="7" t="n">
        <f aca="false">($B$203+$B$204)*S1023</f>
        <v>2951353.69371296</v>
      </c>
      <c r="V1023" s="7" t="n">
        <f aca="false">$B$22*S1023</f>
        <v>94407067.5259786</v>
      </c>
      <c r="W1023" s="7" t="n">
        <f aca="false">IF(B1023=1,I1023,S1023*$B$198)</f>
        <v>30000000</v>
      </c>
      <c r="X1023" s="7" t="n">
        <f aca="false">IF(C1023=1,J1023,S1023*$E$226)</f>
        <v>300000000</v>
      </c>
      <c r="Y1023" s="7" t="n">
        <f aca="false">IF(D1023=1,K1023,S1023*$E$225)</f>
        <v>100000000</v>
      </c>
      <c r="Z1023" s="7" t="n">
        <f aca="false">IF(E1023=1,L1023,S1023*$E$224)</f>
        <v>60000000</v>
      </c>
      <c r="AA1023" s="7" t="n">
        <f aca="false">IF(F1023=1,M1023,S1023*$E$223)</f>
        <v>31469022.5086595</v>
      </c>
      <c r="AB1023" s="7" t="n">
        <f aca="false">IF(G1023=1,N1023,S1023*$E$222)</f>
        <v>52448370.8477659</v>
      </c>
      <c r="AC1023" s="7" t="n">
        <f aca="false">IF(H1023=1,O1023,S1023*$E$221)</f>
        <v>5000000</v>
      </c>
      <c r="AD1023" s="7" t="n">
        <f aca="false">INDEX($W$902:$W$1029,MATCH($A1023+(1-B1023)*64,$A$902:$A$1029,0))</f>
        <v>30000000</v>
      </c>
      <c r="AE1023" s="7" t="n">
        <f aca="false">INDEX($W$902:$W$1029,MATCH($A1023-B1023*64,$A$902:$A$1029,0))</f>
        <v>9279277.90048469</v>
      </c>
      <c r="AF1023" s="7" t="n">
        <f aca="false">INDEX($X$902:$X$1029,MATCH($A1023+(1-C1023)*32,$A$902:$A$1029,0))</f>
        <v>300000000</v>
      </c>
      <c r="AG1023" s="7" t="n">
        <f aca="false">INDEX($X$902:$X$1029,MATCH($A1023-C1023*32,$A$902:$A$1029,0))</f>
        <v>120129071.249345</v>
      </c>
      <c r="AH1023" s="7" t="n">
        <f aca="false">INDEX($Y$902:$Y$1029,MATCH($A1023+(1-D1023)*16,$A$902:$A$1029,0))</f>
        <v>100000000</v>
      </c>
      <c r="AI1023" s="7" t="n">
        <f aca="false">INDEX($Y$902:$Y$1029,MATCH($A1023-D1023*16,$A$902:$A$1029,0))</f>
        <v>24782221.5566742</v>
      </c>
      <c r="AJ1023" s="7" t="n">
        <f aca="false">INDEX($Z$902:$Z$1029,MATCH($A1023+(1-E1023)*8,$A$902:$A$1029,0))</f>
        <v>60000000</v>
      </c>
      <c r="AK1023" s="7" t="n">
        <f aca="false">INDEX($Z$902:$Z$1029,MATCH($A1023-E1023*8,$A$902:$A$1029,0))</f>
        <v>28943223.4104649</v>
      </c>
      <c r="AL1023" s="7" t="n">
        <f aca="false">INDEX($AA$902:$AA$1029,MATCH($A1023+(1-F1023)*4,$A$902:$A$1029,0))</f>
        <v>30000000</v>
      </c>
      <c r="AM1023" s="7" t="n">
        <f aca="false">INDEX($AA$902:$AA$1029,MATCH($A1023-F1023*4,$A$902:$A$1029,0))</f>
        <v>31469022.5086595</v>
      </c>
      <c r="AN1023" s="7" t="n">
        <f aca="false">INDEX($AB$902:$AB$1029,MATCH($A1023+(1-G1023)*2,$A$902:$A$1029,0))</f>
        <v>15000000</v>
      </c>
      <c r="AO1023" s="7" t="n">
        <f aca="false">INDEX($AB$902:$AB$1029,MATCH($A1023-G1023*2,$A$902:$A$1029,0))</f>
        <v>52448370.8477659</v>
      </c>
      <c r="AP1023" s="7" t="n">
        <f aca="false">INDEX($AC$902:$AC$1029,MATCH($A1023+(1-H1023)*1,$A$902:$A$1029,0))</f>
        <v>5000000</v>
      </c>
      <c r="AQ1023" s="7" t="n">
        <f aca="false">INDEX($AC$902:$AC$1029,MATCH($A1023-H1023*1,$A$902:$A$1029,0))</f>
        <v>42874970.7828609</v>
      </c>
      <c r="AR1023" s="14" t="b">
        <f aca="false">AND(IF(B1023=1,AD1023&gt;=AE1023,AE1023&gt;AD1023),IF(C1023=1,AF1023&gt;=AG1023,AG1023&gt;AF1023),IF(D1023=1,AH1023&gt;=AI1023,AI1023&gt;AH1023),IF(E1023=1,AJ1023&gt;=AK1023,AK1023&gt;AJ1023),IF(F1023=1,AL1023&gt;=AM1023,AM1023&gt;AL1023),IF(G1023=1,AN1023&gt;=AO1023,AO1023&gt;AN1023),IF(H1023=1,AP1023&gt;=AQ1023,AQ1023&gt;AP1023))</f>
        <v>0</v>
      </c>
      <c r="AS1023" s="2"/>
      <c r="AT1023" s="2"/>
      <c r="AU1023" s="2"/>
      <c r="AV1023" s="2"/>
      <c r="AW1023" s="2"/>
      <c r="AX1023" s="2"/>
    </row>
    <row r="1024" customFormat="false" ht="15" hidden="false" customHeight="false" outlineLevel="0" collapsed="false">
      <c r="A1024" s="6" t="n">
        <f aca="false">ROW()-902</f>
        <v>122</v>
      </c>
      <c r="B1024" s="6" t="n">
        <f aca="false">MOD(INT($A1024/64),2)</f>
        <v>1</v>
      </c>
      <c r="C1024" s="6" t="n">
        <f aca="false">MOD(INT($A1024/32),2)</f>
        <v>1</v>
      </c>
      <c r="D1024" s="6" t="n">
        <f aca="false">MOD(INT($A1024/16),2)</f>
        <v>1</v>
      </c>
      <c r="E1024" s="6" t="n">
        <f aca="false">MOD(INT($A1024/8),2)</f>
        <v>1</v>
      </c>
      <c r="F1024" s="6" t="n">
        <f aca="false">MOD(INT($A1024/4),2)</f>
        <v>0</v>
      </c>
      <c r="G1024" s="6" t="n">
        <f aca="false">MOD(INT($A1024/2),2)</f>
        <v>1</v>
      </c>
      <c r="H1024" s="6" t="n">
        <f aca="false">MOD(INT($A1024/1),2)</f>
        <v>0</v>
      </c>
      <c r="I1024" s="7" t="n">
        <f aca="false">IF(B1024=1,MIN($B$6,$B$900),0)</f>
        <v>30000000</v>
      </c>
      <c r="J1024" s="7" t="n">
        <f aca="false">IF(C1024=1,MIN($F$226,MAX(0,$B$900-I1024)),0)</f>
        <v>300000000</v>
      </c>
      <c r="K1024" s="7" t="n">
        <f aca="false">IF(D1024=1,MIN($F$225,MAX(0,$B$900-SUM(I1024:J1024))),0)</f>
        <v>100000000</v>
      </c>
      <c r="L1024" s="7" t="n">
        <f aca="false">IF(E1024=1,MIN($F$224,MAX(0,$B$900-SUM(I1024:K1024))),0)</f>
        <v>60000000</v>
      </c>
      <c r="M1024" s="7" t="n">
        <f aca="false">IF(F1024=1,MIN($F$223,MAX(0,$B$900-SUM(I1024:L1024))),0)</f>
        <v>0</v>
      </c>
      <c r="N1024" s="7" t="n">
        <f aca="false">IF(G1024=1,MIN($F$222,MAX(0,$B$900-SUM(I1024:M1024))),0)</f>
        <v>15000000</v>
      </c>
      <c r="O1024" s="7" t="n">
        <f aca="false">IF(H1024=1,MIN($F$221,MAX(0,$B$900-SUM(I1024:N1024))),0)</f>
        <v>0</v>
      </c>
      <c r="P1024" s="7" t="n">
        <f aca="false">MAX(0,$B$900-SUM(I1024:O1024))</f>
        <v>195000000</v>
      </c>
      <c r="Q1024" s="7" t="n">
        <f aca="false">($B$203+$B$204)+$B$22+(1-B1024)*$B$198+(1-C1024)*$E$226+(1-D1024)*$E$225+(1-E1024)*$E$224+(1-F1024)*$E$223+(1-G1024)*$E$222+(1-H1024)*$E$221</f>
        <v>17281357.995111</v>
      </c>
      <c r="R1024" s="7" t="n">
        <f aca="false">P1024&gt;$B$12*Q1024</f>
        <v>1</v>
      </c>
      <c r="S1024" s="7" t="n">
        <f aca="false">IF(R1024,(P1024+$B$12*$B$13)/(Q1024+$B$13),IF(Q1024&gt;0,P1024/Q1024,0))</f>
        <v>9.98414770355062</v>
      </c>
      <c r="T1024" s="7" t="n">
        <f aca="false">IF(R1024,$B$13*(S1024-$B$12),0)</f>
        <v>22460369.2588765</v>
      </c>
      <c r="U1024" s="7" t="n">
        <f aca="false">($B$203+$B$204)*S1024</f>
        <v>2809119.78076294</v>
      </c>
      <c r="V1024" s="7" t="n">
        <f aca="false">$B$22*S1024</f>
        <v>89857329.3319556</v>
      </c>
      <c r="W1024" s="7" t="n">
        <f aca="false">IF(B1024=1,I1024,S1024*$B$198)</f>
        <v>30000000</v>
      </c>
      <c r="X1024" s="7" t="n">
        <f aca="false">IF(C1024=1,J1024,S1024*$E$226)</f>
        <v>300000000</v>
      </c>
      <c r="Y1024" s="7" t="n">
        <f aca="false">IF(D1024=1,K1024,S1024*$E$225)</f>
        <v>100000000</v>
      </c>
      <c r="Z1024" s="7" t="n">
        <f aca="false">IF(E1024=1,L1024,S1024*$E$224)</f>
        <v>60000000</v>
      </c>
      <c r="AA1024" s="7" t="n">
        <f aca="false">IF(F1024=1,M1024,S1024*$E$223)</f>
        <v>29952443.1106519</v>
      </c>
      <c r="AB1024" s="7" t="n">
        <f aca="false">IF(G1024=1,N1024,S1024*$E$222)</f>
        <v>15000000</v>
      </c>
      <c r="AC1024" s="7" t="n">
        <f aca="false">IF(H1024=1,O1024,S1024*$E$221)</f>
        <v>49920738.5177531</v>
      </c>
      <c r="AD1024" s="7" t="n">
        <f aca="false">INDEX($W$902:$W$1029,MATCH($A1024+(1-B1024)*64,$A$902:$A$1029,0))</f>
        <v>30000000</v>
      </c>
      <c r="AE1024" s="7" t="n">
        <f aca="false">INDEX($W$902:$W$1029,MATCH($A1024-B1024*64,$A$902:$A$1029,0))</f>
        <v>8888571.46256954</v>
      </c>
      <c r="AF1024" s="7" t="n">
        <f aca="false">INDEX($X$902:$X$1029,MATCH($A1024+(1-C1024)*32,$A$902:$A$1029,0))</f>
        <v>300000000</v>
      </c>
      <c r="AG1024" s="7" t="n">
        <f aca="false">INDEX($X$902:$X$1029,MATCH($A1024-C1024*32,$A$902:$A$1029,0))</f>
        <v>117761995.953791</v>
      </c>
      <c r="AH1024" s="7" t="n">
        <f aca="false">INDEX($Y$902:$Y$1029,MATCH($A1024+(1-D1024)*16,$A$902:$A$1029,0))</f>
        <v>100000000</v>
      </c>
      <c r="AI1024" s="7" t="n">
        <f aca="false">INDEX($Y$902:$Y$1029,MATCH($A1024-D1024*16,$A$902:$A$1029,0))</f>
        <v>23976295.6523922</v>
      </c>
      <c r="AJ1024" s="7" t="n">
        <f aca="false">INDEX($Z$902:$Z$1029,MATCH($A1024+(1-E1024)*8,$A$902:$A$1029,0))</f>
        <v>60000000</v>
      </c>
      <c r="AK1024" s="7" t="n">
        <f aca="false">INDEX($Z$902:$Z$1029,MATCH($A1024-E1024*8,$A$902:$A$1029,0))</f>
        <v>27861233.7502606</v>
      </c>
      <c r="AL1024" s="7" t="n">
        <f aca="false">INDEX($AA$902:$AA$1029,MATCH($A1024+(1-F1024)*4,$A$902:$A$1029,0))</f>
        <v>30000000</v>
      </c>
      <c r="AM1024" s="7" t="n">
        <f aca="false">INDEX($AA$902:$AA$1029,MATCH($A1024-F1024*4,$A$902:$A$1029,0))</f>
        <v>29952443.1106519</v>
      </c>
      <c r="AN1024" s="7" t="n">
        <f aca="false">INDEX($AB$902:$AB$1029,MATCH($A1024+(1-G1024)*2,$A$902:$A$1029,0))</f>
        <v>15000000</v>
      </c>
      <c r="AO1024" s="7" t="n">
        <f aca="false">INDEX($AB$902:$AB$1029,MATCH($A1024-G1024*2,$A$902:$A$1029,0))</f>
        <v>42874970.7828609</v>
      </c>
      <c r="AP1024" s="7" t="n">
        <f aca="false">INDEX($AC$902:$AC$1029,MATCH($A1024+(1-H1024)*1,$A$902:$A$1029,0))</f>
        <v>5000000</v>
      </c>
      <c r="AQ1024" s="7" t="n">
        <f aca="false">INDEX($AC$902:$AC$1029,MATCH($A1024-H1024*1,$A$902:$A$1029,0))</f>
        <v>49920738.5177531</v>
      </c>
      <c r="AR1024" s="14" t="b">
        <f aca="false">AND(IF(B1024=1,AD1024&gt;=AE1024,AE1024&gt;AD1024),IF(C1024=1,AF1024&gt;=AG1024,AG1024&gt;AF1024),IF(D1024=1,AH1024&gt;=AI1024,AI1024&gt;AH1024),IF(E1024=1,AJ1024&gt;=AK1024,AK1024&gt;AJ1024),IF(F1024=1,AL1024&gt;=AM1024,AM1024&gt;AL1024),IF(G1024=1,AN1024&gt;=AO1024,AO1024&gt;AN1024),IF(H1024=1,AP1024&gt;=AQ1024,AQ1024&gt;AP1024))</f>
        <v>0</v>
      </c>
      <c r="AS1024" s="2"/>
      <c r="AT1024" s="2"/>
      <c r="AU1024" s="2"/>
      <c r="AV1024" s="2"/>
      <c r="AW1024" s="2"/>
      <c r="AX1024" s="2"/>
    </row>
    <row r="1025" customFormat="false" ht="15" hidden="false" customHeight="false" outlineLevel="0" collapsed="false">
      <c r="A1025" s="6" t="n">
        <f aca="false">ROW()-902</f>
        <v>123</v>
      </c>
      <c r="B1025" s="6" t="n">
        <f aca="false">MOD(INT($A1025/64),2)</f>
        <v>1</v>
      </c>
      <c r="C1025" s="6" t="n">
        <f aca="false">MOD(INT($A1025/32),2)</f>
        <v>1</v>
      </c>
      <c r="D1025" s="6" t="n">
        <f aca="false">MOD(INT($A1025/16),2)</f>
        <v>1</v>
      </c>
      <c r="E1025" s="6" t="n">
        <f aca="false">MOD(INT($A1025/8),2)</f>
        <v>1</v>
      </c>
      <c r="F1025" s="6" t="n">
        <f aca="false">MOD(INT($A1025/4),2)</f>
        <v>0</v>
      </c>
      <c r="G1025" s="6" t="n">
        <f aca="false">MOD(INT($A1025/2),2)</f>
        <v>1</v>
      </c>
      <c r="H1025" s="6" t="n">
        <f aca="false">MOD(INT($A1025/1),2)</f>
        <v>1</v>
      </c>
      <c r="I1025" s="7" t="n">
        <f aca="false">IF(B1025=1,MIN($B$6,$B$900),0)</f>
        <v>30000000</v>
      </c>
      <c r="J1025" s="7" t="n">
        <f aca="false">IF(C1025=1,MIN($F$226,MAX(0,$B$900-I1025)),0)</f>
        <v>300000000</v>
      </c>
      <c r="K1025" s="7" t="n">
        <f aca="false">IF(D1025=1,MIN($F$225,MAX(0,$B$900-SUM(I1025:J1025))),0)</f>
        <v>100000000</v>
      </c>
      <c r="L1025" s="7" t="n">
        <f aca="false">IF(E1025=1,MIN($F$224,MAX(0,$B$900-SUM(I1025:K1025))),0)</f>
        <v>60000000</v>
      </c>
      <c r="M1025" s="7" t="n">
        <f aca="false">IF(F1025=1,MIN($F$223,MAX(0,$B$900-SUM(I1025:L1025))),0)</f>
        <v>0</v>
      </c>
      <c r="N1025" s="7" t="n">
        <f aca="false">IF(G1025=1,MIN($F$222,MAX(0,$B$900-SUM(I1025:M1025))),0)</f>
        <v>15000000</v>
      </c>
      <c r="O1025" s="7" t="n">
        <f aca="false">IF(H1025=1,MIN($F$221,MAX(0,$B$900-SUM(I1025:N1025))),0)</f>
        <v>5000000</v>
      </c>
      <c r="P1025" s="7" t="n">
        <f aca="false">MAX(0,$B$900-SUM(I1025:O1025))</f>
        <v>190000000</v>
      </c>
      <c r="Q1025" s="7" t="n">
        <f aca="false">($B$203+$B$204)+$B$22+(1-B1025)*$B$198+(1-C1025)*$E$226+(1-D1025)*$E$225+(1-E1025)*$E$224+(1-F1025)*$E$223+(1-G1025)*$E$222+(1-H1025)*$E$221</f>
        <v>12281357.995111</v>
      </c>
      <c r="R1025" s="7" t="n">
        <f aca="false">P1025&gt;$B$12*Q1025</f>
        <v>1</v>
      </c>
      <c r="S1025" s="7" t="n">
        <f aca="false">IF(R1025,(P1025+$B$12*$B$13)/(Q1025+$B$13),IF(Q1025&gt;0,P1025/Q1025,0))</f>
        <v>13.0231606638355</v>
      </c>
      <c r="T1025" s="7" t="n">
        <f aca="false">IF(R1025,$B$13*(S1025-$B$12),0)</f>
        <v>30057901.6595888</v>
      </c>
      <c r="U1025" s="7" t="n">
        <f aca="false">($B$203+$B$204)*S1025</f>
        <v>3664170.374385</v>
      </c>
      <c r="V1025" s="7" t="n">
        <f aca="false">$B$22*S1025</f>
        <v>117208445.97452</v>
      </c>
      <c r="W1025" s="7" t="n">
        <f aca="false">IF(B1025=1,I1025,S1025*$B$198)</f>
        <v>30000000</v>
      </c>
      <c r="X1025" s="7" t="n">
        <f aca="false">IF(C1025=1,J1025,S1025*$E$226)</f>
        <v>300000000</v>
      </c>
      <c r="Y1025" s="7" t="n">
        <f aca="false">IF(D1025=1,K1025,S1025*$E$225)</f>
        <v>100000000</v>
      </c>
      <c r="Z1025" s="7" t="n">
        <f aca="false">IF(E1025=1,L1025,S1025*$E$224)</f>
        <v>60000000</v>
      </c>
      <c r="AA1025" s="7" t="n">
        <f aca="false">IF(F1025=1,M1025,S1025*$E$223)</f>
        <v>39069481.9915066</v>
      </c>
      <c r="AB1025" s="7" t="n">
        <f aca="false">IF(G1025=1,N1025,S1025*$E$222)</f>
        <v>15000000</v>
      </c>
      <c r="AC1025" s="7" t="n">
        <f aca="false">IF(H1025=1,O1025,S1025*$E$221)</f>
        <v>5000000</v>
      </c>
      <c r="AD1025" s="7" t="n">
        <f aca="false">INDEX($W$902:$W$1029,MATCH($A1025+(1-B1025)*64,$A$902:$A$1029,0))</f>
        <v>30000000</v>
      </c>
      <c r="AE1025" s="7" t="n">
        <f aca="false">INDEX($W$902:$W$1029,MATCH($A1025-B1025*64,$A$902:$A$1029,0))</f>
        <v>11482071.046745</v>
      </c>
      <c r="AF1025" s="7" t="n">
        <f aca="false">INDEX($X$902:$X$1029,MATCH($A1025+(1-C1025)*32,$A$902:$A$1029,0))</f>
        <v>300000000</v>
      </c>
      <c r="AG1025" s="7" t="n">
        <f aca="false">INDEX($X$902:$X$1029,MATCH($A1025-C1025*32,$A$902:$A$1029,0))</f>
        <v>144446933.437785</v>
      </c>
      <c r="AH1025" s="7" t="n">
        <f aca="false">INDEX($Y$902:$Y$1029,MATCH($A1025+(1-D1025)*16,$A$902:$A$1029,0))</f>
        <v>100000000</v>
      </c>
      <c r="AI1025" s="7" t="n">
        <f aca="false">INDEX($Y$902:$Y$1029,MATCH($A1025-D1025*16,$A$902:$A$1029,0))</f>
        <v>30710134.150972</v>
      </c>
      <c r="AJ1025" s="7" t="n">
        <f aca="false">INDEX($Z$902:$Z$1029,MATCH($A1025+(1-E1025)*8,$A$902:$A$1029,0))</f>
        <v>60000000</v>
      </c>
      <c r="AK1025" s="7" t="n">
        <f aca="false">INDEX($Z$902:$Z$1029,MATCH($A1025-E1025*8,$A$902:$A$1029,0))</f>
        <v>35270785.9397633</v>
      </c>
      <c r="AL1025" s="7" t="n">
        <f aca="false">INDEX($AA$902:$AA$1029,MATCH($A1025+(1-F1025)*4,$A$902:$A$1029,0))</f>
        <v>30000000</v>
      </c>
      <c r="AM1025" s="7" t="n">
        <f aca="false">INDEX($AA$902:$AA$1029,MATCH($A1025-F1025*4,$A$902:$A$1029,0))</f>
        <v>39069481.9915066</v>
      </c>
      <c r="AN1025" s="7" t="n">
        <f aca="false">INDEX($AB$902:$AB$1029,MATCH($A1025+(1-G1025)*2,$A$902:$A$1029,0))</f>
        <v>15000000</v>
      </c>
      <c r="AO1025" s="7" t="n">
        <f aca="false">INDEX($AB$902:$AB$1029,MATCH($A1025-G1025*2,$A$902:$A$1029,0))</f>
        <v>52448370.8477659</v>
      </c>
      <c r="AP1025" s="7" t="n">
        <f aca="false">INDEX($AC$902:$AC$1029,MATCH($A1025+(1-H1025)*1,$A$902:$A$1029,0))</f>
        <v>5000000</v>
      </c>
      <c r="AQ1025" s="7" t="n">
        <f aca="false">INDEX($AC$902:$AC$1029,MATCH($A1025-H1025*1,$A$902:$A$1029,0))</f>
        <v>49920738.5177531</v>
      </c>
      <c r="AR1025" s="14" t="b">
        <f aca="false">AND(IF(B1025=1,AD1025&gt;=AE1025,AE1025&gt;AD1025),IF(C1025=1,AF1025&gt;=AG1025,AG1025&gt;AF1025),IF(D1025=1,AH1025&gt;=AI1025,AI1025&gt;AH1025),IF(E1025=1,AJ1025&gt;=AK1025,AK1025&gt;AJ1025),IF(F1025=1,AL1025&gt;=AM1025,AM1025&gt;AL1025),IF(G1025=1,AN1025&gt;=AO1025,AO1025&gt;AN1025),IF(H1025=1,AP1025&gt;=AQ1025,AQ1025&gt;AP1025))</f>
        <v>0</v>
      </c>
      <c r="AS1025" s="2"/>
      <c r="AT1025" s="2"/>
      <c r="AU1025" s="2"/>
      <c r="AV1025" s="2"/>
      <c r="AW1025" s="2"/>
      <c r="AX1025" s="2"/>
    </row>
    <row r="1026" customFormat="false" ht="15" hidden="false" customHeight="false" outlineLevel="0" collapsed="false">
      <c r="A1026" s="6" t="n">
        <f aca="false">ROW()-902</f>
        <v>124</v>
      </c>
      <c r="B1026" s="6" t="n">
        <f aca="false">MOD(INT($A1026/64),2)</f>
        <v>1</v>
      </c>
      <c r="C1026" s="6" t="n">
        <f aca="false">MOD(INT($A1026/32),2)</f>
        <v>1</v>
      </c>
      <c r="D1026" s="6" t="n">
        <f aca="false">MOD(INT($A1026/16),2)</f>
        <v>1</v>
      </c>
      <c r="E1026" s="6" t="n">
        <f aca="false">MOD(INT($A1026/8),2)</f>
        <v>1</v>
      </c>
      <c r="F1026" s="6" t="n">
        <f aca="false">MOD(INT($A1026/4),2)</f>
        <v>1</v>
      </c>
      <c r="G1026" s="6" t="n">
        <f aca="false">MOD(INT($A1026/2),2)</f>
        <v>0</v>
      </c>
      <c r="H1026" s="6" t="n">
        <f aca="false">MOD(INT($A1026/1),2)</f>
        <v>0</v>
      </c>
      <c r="I1026" s="7" t="n">
        <f aca="false">IF(B1026=1,MIN($B$6,$B$900),0)</f>
        <v>30000000</v>
      </c>
      <c r="J1026" s="7" t="n">
        <f aca="false">IF(C1026=1,MIN($F$226,MAX(0,$B$900-I1026)),0)</f>
        <v>300000000</v>
      </c>
      <c r="K1026" s="7" t="n">
        <f aca="false">IF(D1026=1,MIN($F$225,MAX(0,$B$900-SUM(I1026:J1026))),0)</f>
        <v>100000000</v>
      </c>
      <c r="L1026" s="7" t="n">
        <f aca="false">IF(E1026=1,MIN($F$224,MAX(0,$B$900-SUM(I1026:K1026))),0)</f>
        <v>60000000</v>
      </c>
      <c r="M1026" s="7" t="n">
        <f aca="false">IF(F1026=1,MIN($F$223,MAX(0,$B$900-SUM(I1026:L1026))),0)</f>
        <v>30000000</v>
      </c>
      <c r="N1026" s="7" t="n">
        <f aca="false">IF(G1026=1,MIN($F$222,MAX(0,$B$900-SUM(I1026:M1026))),0)</f>
        <v>0</v>
      </c>
      <c r="O1026" s="7" t="n">
        <f aca="false">IF(H1026=1,MIN($F$221,MAX(0,$B$900-SUM(I1026:N1026))),0)</f>
        <v>0</v>
      </c>
      <c r="P1026" s="7" t="n">
        <f aca="false">MAX(0,$B$900-SUM(I1026:O1026))</f>
        <v>180000000</v>
      </c>
      <c r="Q1026" s="7" t="n">
        <f aca="false">($B$203+$B$204)+$B$22+(1-B1026)*$B$198+(1-C1026)*$E$226+(1-D1026)*$E$225+(1-E1026)*$E$224+(1-F1026)*$E$223+(1-G1026)*$E$222+(1-H1026)*$E$221</f>
        <v>19281357.995111</v>
      </c>
      <c r="R1026" s="7" t="n">
        <f aca="false">P1026&gt;$B$12*Q1026</f>
        <v>1</v>
      </c>
      <c r="S1026" s="7" t="n">
        <f aca="false">IF(R1026,(P1026+$B$12*$B$13)/(Q1026+$B$13),IF(Q1026&gt;0,P1026/Q1026,0))</f>
        <v>8.37872459747293</v>
      </c>
      <c r="T1026" s="7" t="n">
        <f aca="false">IF(R1026,$B$13*(S1026-$B$12),0)</f>
        <v>18446811.4936823</v>
      </c>
      <c r="U1026" s="7" t="n">
        <f aca="false">($B$203+$B$204)*S1026</f>
        <v>2357421.15433207</v>
      </c>
      <c r="V1026" s="7" t="n">
        <f aca="false">$B$22*S1026</f>
        <v>75408521.3772563</v>
      </c>
      <c r="W1026" s="7" t="n">
        <f aca="false">IF(B1026=1,I1026,S1026*$B$198)</f>
        <v>30000000</v>
      </c>
      <c r="X1026" s="7" t="n">
        <f aca="false">IF(C1026=1,J1026,S1026*$E$226)</f>
        <v>300000000</v>
      </c>
      <c r="Y1026" s="7" t="n">
        <f aca="false">IF(D1026=1,K1026,S1026*$E$225)</f>
        <v>100000000</v>
      </c>
      <c r="Z1026" s="7" t="n">
        <f aca="false">IF(E1026=1,L1026,S1026*$E$224)</f>
        <v>60000000</v>
      </c>
      <c r="AA1026" s="7" t="n">
        <f aca="false">IF(F1026=1,M1026,S1026*$E$223)</f>
        <v>30000000</v>
      </c>
      <c r="AB1026" s="7" t="n">
        <f aca="false">IF(G1026=1,N1026,S1026*$E$222)</f>
        <v>41893622.9873646</v>
      </c>
      <c r="AC1026" s="7" t="n">
        <f aca="false">IF(H1026=1,O1026,S1026*$E$221)</f>
        <v>41893622.9873646</v>
      </c>
      <c r="AD1026" s="7" t="n">
        <f aca="false">INDEX($W$902:$W$1029,MATCH($A1026+(1-B1026)*64,$A$902:$A$1029,0))</f>
        <v>30000000</v>
      </c>
      <c r="AE1026" s="7" t="n">
        <f aca="false">INDEX($W$902:$W$1029,MATCH($A1026-B1026*64,$A$902:$A$1029,0))</f>
        <v>7567309.51454573</v>
      </c>
      <c r="AF1026" s="7" t="n">
        <f aca="false">INDEX($X$902:$X$1029,MATCH($A1026+(1-C1026)*32,$A$902:$A$1029,0))</f>
        <v>300000000</v>
      </c>
      <c r="AG1026" s="7" t="n">
        <f aca="false">INDEX($X$902:$X$1029,MATCH($A1026-C1026*32,$A$902:$A$1029,0))</f>
        <v>106028829.776411</v>
      </c>
      <c r="AH1026" s="7" t="n">
        <f aca="false">INDEX($Y$902:$Y$1029,MATCH($A1026+(1-D1026)*16,$A$902:$A$1029,0))</f>
        <v>100000000</v>
      </c>
      <c r="AI1026" s="7" t="n">
        <f aca="false">INDEX($Y$902:$Y$1029,MATCH($A1026-D1026*16,$A$902:$A$1029,0))</f>
        <v>20831018.7120451</v>
      </c>
      <c r="AJ1026" s="7" t="n">
        <f aca="false">INDEX($Z$902:$Z$1029,MATCH($A1026+(1-E1026)*8,$A$902:$A$1029,0))</f>
        <v>60000000</v>
      </c>
      <c r="AK1026" s="7" t="n">
        <f aca="false">INDEX($Z$902:$Z$1029,MATCH($A1026-E1026*8,$A$902:$A$1029,0))</f>
        <v>24068127.1960685</v>
      </c>
      <c r="AL1026" s="7" t="n">
        <f aca="false">INDEX($AA$902:$AA$1029,MATCH($A1026+(1-F1026)*4,$A$902:$A$1029,0))</f>
        <v>30000000</v>
      </c>
      <c r="AM1026" s="7" t="n">
        <f aca="false">INDEX($AA$902:$AA$1029,MATCH($A1026-F1026*4,$A$902:$A$1029,0))</f>
        <v>25724982.4697165</v>
      </c>
      <c r="AN1026" s="7" t="n">
        <f aca="false">INDEX($AB$902:$AB$1029,MATCH($A1026+(1-G1026)*2,$A$902:$A$1029,0))</f>
        <v>15000000</v>
      </c>
      <c r="AO1026" s="7" t="n">
        <f aca="false">INDEX($AB$902:$AB$1029,MATCH($A1026-G1026*2,$A$902:$A$1029,0))</f>
        <v>41893622.9873646</v>
      </c>
      <c r="AP1026" s="7" t="n">
        <f aca="false">INDEX($AC$902:$AC$1029,MATCH($A1026+(1-H1026)*1,$A$902:$A$1029,0))</f>
        <v>5000000</v>
      </c>
      <c r="AQ1026" s="7" t="n">
        <f aca="false">INDEX($AC$902:$AC$1029,MATCH($A1026-H1026*1,$A$902:$A$1029,0))</f>
        <v>41893622.9873646</v>
      </c>
      <c r="AR1026" s="14" t="b">
        <f aca="false">AND(IF(B1026=1,AD1026&gt;=AE1026,AE1026&gt;AD1026),IF(C1026=1,AF1026&gt;=AG1026,AG1026&gt;AF1026),IF(D1026=1,AH1026&gt;=AI1026,AI1026&gt;AH1026),IF(E1026=1,AJ1026&gt;=AK1026,AK1026&gt;AJ1026),IF(F1026=1,AL1026&gt;=AM1026,AM1026&gt;AL1026),IF(G1026=1,AN1026&gt;=AO1026,AO1026&gt;AN1026),IF(H1026=1,AP1026&gt;=AQ1026,AQ1026&gt;AP1026))</f>
        <v>1</v>
      </c>
      <c r="AS1026" s="2"/>
      <c r="AT1026" s="2"/>
      <c r="AU1026" s="2"/>
      <c r="AV1026" s="2"/>
      <c r="AW1026" s="2"/>
      <c r="AX1026" s="2"/>
    </row>
    <row r="1027" customFormat="false" ht="15" hidden="false" customHeight="false" outlineLevel="0" collapsed="false">
      <c r="A1027" s="6" t="n">
        <f aca="false">ROW()-902</f>
        <v>125</v>
      </c>
      <c r="B1027" s="6" t="n">
        <f aca="false">MOD(INT($A1027/64),2)</f>
        <v>1</v>
      </c>
      <c r="C1027" s="6" t="n">
        <f aca="false">MOD(INT($A1027/32),2)</f>
        <v>1</v>
      </c>
      <c r="D1027" s="6" t="n">
        <f aca="false">MOD(INT($A1027/16),2)</f>
        <v>1</v>
      </c>
      <c r="E1027" s="6" t="n">
        <f aca="false">MOD(INT($A1027/8),2)</f>
        <v>1</v>
      </c>
      <c r="F1027" s="6" t="n">
        <f aca="false">MOD(INT($A1027/4),2)</f>
        <v>1</v>
      </c>
      <c r="G1027" s="6" t="n">
        <f aca="false">MOD(INT($A1027/2),2)</f>
        <v>0</v>
      </c>
      <c r="H1027" s="6" t="n">
        <f aca="false">MOD(INT($A1027/1),2)</f>
        <v>1</v>
      </c>
      <c r="I1027" s="7" t="n">
        <f aca="false">IF(B1027=1,MIN($B$6,$B$900),0)</f>
        <v>30000000</v>
      </c>
      <c r="J1027" s="7" t="n">
        <f aca="false">IF(C1027=1,MIN($F$226,MAX(0,$B$900-I1027)),0)</f>
        <v>300000000</v>
      </c>
      <c r="K1027" s="7" t="n">
        <f aca="false">IF(D1027=1,MIN($F$225,MAX(0,$B$900-SUM(I1027:J1027))),0)</f>
        <v>100000000</v>
      </c>
      <c r="L1027" s="7" t="n">
        <f aca="false">IF(E1027=1,MIN($F$224,MAX(0,$B$900-SUM(I1027:K1027))),0)</f>
        <v>60000000</v>
      </c>
      <c r="M1027" s="7" t="n">
        <f aca="false">IF(F1027=1,MIN($F$223,MAX(0,$B$900-SUM(I1027:L1027))),0)</f>
        <v>30000000</v>
      </c>
      <c r="N1027" s="7" t="n">
        <f aca="false">IF(G1027=1,MIN($F$222,MAX(0,$B$900-SUM(I1027:M1027))),0)</f>
        <v>0</v>
      </c>
      <c r="O1027" s="7" t="n">
        <f aca="false">IF(H1027=1,MIN($F$221,MAX(0,$B$900-SUM(I1027:N1027))),0)</f>
        <v>5000000</v>
      </c>
      <c r="P1027" s="7" t="n">
        <f aca="false">MAX(0,$B$900-SUM(I1027:O1027))</f>
        <v>175000000</v>
      </c>
      <c r="Q1027" s="7" t="n">
        <f aca="false">($B$203+$B$204)+$B$22+(1-B1027)*$B$198+(1-C1027)*$E$226+(1-D1027)*$E$225+(1-E1027)*$E$224+(1-F1027)*$E$223+(1-G1027)*$E$222+(1-H1027)*$E$221</f>
        <v>14281357.995111</v>
      </c>
      <c r="R1027" s="7" t="n">
        <f aca="false">P1027&gt;$B$12*Q1027</f>
        <v>1</v>
      </c>
      <c r="S1027" s="7" t="n">
        <f aca="false">IF(R1027,(P1027+$B$12*$B$13)/(Q1027+$B$13),IF(Q1027&gt;0,P1027/Q1027,0))</f>
        <v>10.5772131225442</v>
      </c>
      <c r="T1027" s="7" t="n">
        <f aca="false">IF(R1027,$B$13*(S1027-$B$12),0)</f>
        <v>23943032.8063605</v>
      </c>
      <c r="U1027" s="7" t="n">
        <f aca="false">($B$203+$B$204)*S1027</f>
        <v>2975983.47802063</v>
      </c>
      <c r="V1027" s="7" t="n">
        <f aca="false">$B$22*S1027</f>
        <v>95194918.1028978</v>
      </c>
      <c r="W1027" s="7" t="n">
        <f aca="false">IF(B1027=1,I1027,S1027*$B$198)</f>
        <v>30000000</v>
      </c>
      <c r="X1027" s="7" t="n">
        <f aca="false">IF(C1027=1,J1027,S1027*$E$226)</f>
        <v>300000000</v>
      </c>
      <c r="Y1027" s="7" t="n">
        <f aca="false">IF(D1027=1,K1027,S1027*$E$225)</f>
        <v>100000000</v>
      </c>
      <c r="Z1027" s="7" t="n">
        <f aca="false">IF(E1027=1,L1027,S1027*$E$224)</f>
        <v>60000000</v>
      </c>
      <c r="AA1027" s="7" t="n">
        <f aca="false">IF(F1027=1,M1027,S1027*$E$223)</f>
        <v>30000000</v>
      </c>
      <c r="AB1027" s="7" t="n">
        <f aca="false">IF(G1027=1,N1027,S1027*$E$222)</f>
        <v>52886065.612721</v>
      </c>
      <c r="AC1027" s="7" t="n">
        <f aca="false">IF(H1027=1,O1027,S1027*$E$221)</f>
        <v>5000000</v>
      </c>
      <c r="AD1027" s="7" t="n">
        <f aca="false">INDEX($W$902:$W$1029,MATCH($A1027+(1-B1027)*64,$A$902:$A$1029,0))</f>
        <v>30000000</v>
      </c>
      <c r="AE1027" s="7" t="n">
        <f aca="false">INDEX($W$902:$W$1029,MATCH($A1027-B1027*64,$A$902:$A$1029,0))</f>
        <v>9490188.04698228</v>
      </c>
      <c r="AF1027" s="7" t="n">
        <f aca="false">INDEX($X$902:$X$1029,MATCH($A1027+(1-C1027)*32,$A$902:$A$1029,0))</f>
        <v>300000000</v>
      </c>
      <c r="AG1027" s="7" t="n">
        <f aca="false">INDEX($X$902:$X$1029,MATCH($A1027-C1027*32,$A$902:$A$1029,0))</f>
        <v>127824757.991556</v>
      </c>
      <c r="AH1027" s="7" t="n">
        <f aca="false">INDEX($Y$902:$Y$1029,MATCH($A1027+(1-D1027)*16,$A$902:$A$1029,0))</f>
        <v>100000000</v>
      </c>
      <c r="AI1027" s="7" t="n">
        <f aca="false">INDEX($Y$902:$Y$1029,MATCH($A1027-D1027*16,$A$902:$A$1029,0))</f>
        <v>25988106.7805164</v>
      </c>
      <c r="AJ1027" s="7" t="n">
        <f aca="false">INDEX($Z$902:$Z$1029,MATCH($A1027+(1-E1027)*8,$A$902:$A$1029,0))</f>
        <v>60000000</v>
      </c>
      <c r="AK1027" s="7" t="n">
        <f aca="false">INDEX($Z$902:$Z$1029,MATCH($A1027-E1027*8,$A$902:$A$1029,0))</f>
        <v>29716352.7287945</v>
      </c>
      <c r="AL1027" s="7" t="n">
        <f aca="false">INDEX($AA$902:$AA$1029,MATCH($A1027+(1-F1027)*4,$A$902:$A$1029,0))</f>
        <v>30000000</v>
      </c>
      <c r="AM1027" s="7" t="n">
        <f aca="false">INDEX($AA$902:$AA$1029,MATCH($A1027-F1027*4,$A$902:$A$1029,0))</f>
        <v>31469022.5086595</v>
      </c>
      <c r="AN1027" s="7" t="n">
        <f aca="false">INDEX($AB$902:$AB$1029,MATCH($A1027+(1-G1027)*2,$A$902:$A$1029,0))</f>
        <v>15000000</v>
      </c>
      <c r="AO1027" s="7" t="n">
        <f aca="false">INDEX($AB$902:$AB$1029,MATCH($A1027-G1027*2,$A$902:$A$1029,0))</f>
        <v>52886065.612721</v>
      </c>
      <c r="AP1027" s="7" t="n">
        <f aca="false">INDEX($AC$902:$AC$1029,MATCH($A1027+(1-H1027)*1,$A$902:$A$1029,0))</f>
        <v>5000000</v>
      </c>
      <c r="AQ1027" s="7" t="n">
        <f aca="false">INDEX($AC$902:$AC$1029,MATCH($A1027-H1027*1,$A$902:$A$1029,0))</f>
        <v>41893622.9873646</v>
      </c>
      <c r="AR1027" s="14" t="b">
        <f aca="false">AND(IF(B1027=1,AD1027&gt;=AE1027,AE1027&gt;AD1027),IF(C1027=1,AF1027&gt;=AG1027,AG1027&gt;AF1027),IF(D1027=1,AH1027&gt;=AI1027,AI1027&gt;AH1027),IF(E1027=1,AJ1027&gt;=AK1027,AK1027&gt;AJ1027),IF(F1027=1,AL1027&gt;=AM1027,AM1027&gt;AL1027),IF(G1027=1,AN1027&gt;=AO1027,AO1027&gt;AN1027),IF(H1027=1,AP1027&gt;=AQ1027,AQ1027&gt;AP1027))</f>
        <v>0</v>
      </c>
      <c r="AS1027" s="2"/>
      <c r="AT1027" s="2"/>
      <c r="AU1027" s="2"/>
      <c r="AV1027" s="2"/>
      <c r="AW1027" s="2"/>
      <c r="AX1027" s="2"/>
    </row>
    <row r="1028" customFormat="false" ht="15" hidden="false" customHeight="false" outlineLevel="0" collapsed="false">
      <c r="A1028" s="6" t="n">
        <f aca="false">ROW()-902</f>
        <v>126</v>
      </c>
      <c r="B1028" s="6" t="n">
        <f aca="false">MOD(INT($A1028/64),2)</f>
        <v>1</v>
      </c>
      <c r="C1028" s="6" t="n">
        <f aca="false">MOD(INT($A1028/32),2)</f>
        <v>1</v>
      </c>
      <c r="D1028" s="6" t="n">
        <f aca="false">MOD(INT($A1028/16),2)</f>
        <v>1</v>
      </c>
      <c r="E1028" s="6" t="n">
        <f aca="false">MOD(INT($A1028/8),2)</f>
        <v>1</v>
      </c>
      <c r="F1028" s="6" t="n">
        <f aca="false">MOD(INT($A1028/4),2)</f>
        <v>1</v>
      </c>
      <c r="G1028" s="6" t="n">
        <f aca="false">MOD(INT($A1028/2),2)</f>
        <v>1</v>
      </c>
      <c r="H1028" s="6" t="n">
        <f aca="false">MOD(INT($A1028/1),2)</f>
        <v>0</v>
      </c>
      <c r="I1028" s="7" t="n">
        <f aca="false">IF(B1028=1,MIN($B$6,$B$900),0)</f>
        <v>30000000</v>
      </c>
      <c r="J1028" s="7" t="n">
        <f aca="false">IF(C1028=1,MIN($F$226,MAX(0,$B$900-I1028)),0)</f>
        <v>300000000</v>
      </c>
      <c r="K1028" s="7" t="n">
        <f aca="false">IF(D1028=1,MIN($F$225,MAX(0,$B$900-SUM(I1028:J1028))),0)</f>
        <v>100000000</v>
      </c>
      <c r="L1028" s="7" t="n">
        <f aca="false">IF(E1028=1,MIN($F$224,MAX(0,$B$900-SUM(I1028:K1028))),0)</f>
        <v>60000000</v>
      </c>
      <c r="M1028" s="7" t="n">
        <f aca="false">IF(F1028=1,MIN($F$223,MAX(0,$B$900-SUM(I1028:L1028))),0)</f>
        <v>30000000</v>
      </c>
      <c r="N1028" s="7" t="n">
        <f aca="false">IF(G1028=1,MIN($F$222,MAX(0,$B$900-SUM(I1028:M1028))),0)</f>
        <v>15000000</v>
      </c>
      <c r="O1028" s="7" t="n">
        <f aca="false">IF(H1028=1,MIN($F$221,MAX(0,$B$900-SUM(I1028:N1028))),0)</f>
        <v>0</v>
      </c>
      <c r="P1028" s="7" t="n">
        <f aca="false">MAX(0,$B$900-SUM(I1028:O1028))</f>
        <v>165000000</v>
      </c>
      <c r="Q1028" s="7" t="n">
        <f aca="false">($B$203+$B$204)+$B$22+(1-B1028)*$B$198+(1-C1028)*$E$226+(1-D1028)*$E$225+(1-E1028)*$E$224+(1-F1028)*$E$223+(1-G1028)*$E$222+(1-H1028)*$E$221</f>
        <v>14281357.995111</v>
      </c>
      <c r="R1028" s="7" t="n">
        <f aca="false">P1028&gt;$B$12*Q1028</f>
        <v>1</v>
      </c>
      <c r="S1028" s="7" t="n">
        <f aca="false">IF(R1028,(P1028+$B$12*$B$13)/(Q1028+$B$13),IF(Q1028&gt;0,P1028/Q1028,0))</f>
        <v>9.98131379169664</v>
      </c>
      <c r="T1028" s="7" t="n">
        <f aca="false">IF(R1028,$B$13*(S1028-$B$12),0)</f>
        <v>22453284.4792416</v>
      </c>
      <c r="U1028" s="7" t="n">
        <f aca="false">($B$203+$B$204)*S1028</f>
        <v>2808322.43700539</v>
      </c>
      <c r="V1028" s="7" t="n">
        <f aca="false">$B$22*S1028</f>
        <v>89831824.1252698</v>
      </c>
      <c r="W1028" s="7" t="n">
        <f aca="false">IF(B1028=1,I1028,S1028*$B$198)</f>
        <v>30000000</v>
      </c>
      <c r="X1028" s="7" t="n">
        <f aca="false">IF(C1028=1,J1028,S1028*$E$226)</f>
        <v>300000000</v>
      </c>
      <c r="Y1028" s="7" t="n">
        <f aca="false">IF(D1028=1,K1028,S1028*$E$225)</f>
        <v>100000000</v>
      </c>
      <c r="Z1028" s="7" t="n">
        <f aca="false">IF(E1028=1,L1028,S1028*$E$224)</f>
        <v>60000000</v>
      </c>
      <c r="AA1028" s="7" t="n">
        <f aca="false">IF(F1028=1,M1028,S1028*$E$223)</f>
        <v>30000000</v>
      </c>
      <c r="AB1028" s="7" t="n">
        <f aca="false">IF(G1028=1,N1028,S1028*$E$222)</f>
        <v>15000000</v>
      </c>
      <c r="AC1028" s="7" t="n">
        <f aca="false">IF(H1028=1,O1028,S1028*$E$221)</f>
        <v>49906568.9584832</v>
      </c>
      <c r="AD1028" s="7" t="n">
        <f aca="false">INDEX($W$902:$W$1029,MATCH($A1028+(1-B1028)*64,$A$902:$A$1029,0))</f>
        <v>30000000</v>
      </c>
      <c r="AE1028" s="7" t="n">
        <f aca="false">INDEX($W$902:$W$1029,MATCH($A1028-B1028*64,$A$902:$A$1029,0))</f>
        <v>9032829.58688675</v>
      </c>
      <c r="AF1028" s="7" t="n">
        <f aca="false">INDEX($X$902:$X$1029,MATCH($A1028+(1-C1028)*32,$A$902:$A$1029,0))</f>
        <v>300000000</v>
      </c>
      <c r="AG1028" s="7" t="n">
        <f aca="false">INDEX($X$902:$X$1029,MATCH($A1028-C1028*32,$A$902:$A$1029,0))</f>
        <v>125147799.70901</v>
      </c>
      <c r="AH1028" s="7" t="n">
        <f aca="false">INDEX($Y$902:$Y$1029,MATCH($A1028+(1-D1028)*16,$A$902:$A$1029,0))</f>
        <v>100000000</v>
      </c>
      <c r="AI1028" s="7" t="n">
        <f aca="false">INDEX($Y$902:$Y$1029,MATCH($A1028-D1028*16,$A$902:$A$1029,0))</f>
        <v>25051598.4280654</v>
      </c>
      <c r="AJ1028" s="7" t="n">
        <f aca="false">INDEX($Z$902:$Z$1029,MATCH($A1028+(1-E1028)*8,$A$902:$A$1029,0))</f>
        <v>60000000</v>
      </c>
      <c r="AK1028" s="7" t="n">
        <f aca="false">INDEX($Z$902:$Z$1029,MATCH($A1028-E1028*8,$A$902:$A$1029,0))</f>
        <v>28465137.8770558</v>
      </c>
      <c r="AL1028" s="7" t="n">
        <f aca="false">INDEX($AA$902:$AA$1029,MATCH($A1028+(1-F1028)*4,$A$902:$A$1029,0))</f>
        <v>30000000</v>
      </c>
      <c r="AM1028" s="7" t="n">
        <f aca="false">INDEX($AA$902:$AA$1029,MATCH($A1028-F1028*4,$A$902:$A$1029,0))</f>
        <v>29952443.1106519</v>
      </c>
      <c r="AN1028" s="7" t="n">
        <f aca="false">INDEX($AB$902:$AB$1029,MATCH($A1028+(1-G1028)*2,$A$902:$A$1029,0))</f>
        <v>15000000</v>
      </c>
      <c r="AO1028" s="7" t="n">
        <f aca="false">INDEX($AB$902:$AB$1029,MATCH($A1028-G1028*2,$A$902:$A$1029,0))</f>
        <v>41893622.9873646</v>
      </c>
      <c r="AP1028" s="7" t="n">
        <f aca="false">INDEX($AC$902:$AC$1029,MATCH($A1028+(1-H1028)*1,$A$902:$A$1029,0))</f>
        <v>5000000</v>
      </c>
      <c r="AQ1028" s="7" t="n">
        <f aca="false">INDEX($AC$902:$AC$1029,MATCH($A1028-H1028*1,$A$902:$A$1029,0))</f>
        <v>49906568.9584832</v>
      </c>
      <c r="AR1028" s="14" t="b">
        <f aca="false">AND(IF(B1028=1,AD1028&gt;=AE1028,AE1028&gt;AD1028),IF(C1028=1,AF1028&gt;=AG1028,AG1028&gt;AF1028),IF(D1028=1,AH1028&gt;=AI1028,AI1028&gt;AH1028),IF(E1028=1,AJ1028&gt;=AK1028,AK1028&gt;AJ1028),IF(F1028=1,AL1028&gt;=AM1028,AM1028&gt;AL1028),IF(G1028=1,AN1028&gt;=AO1028,AO1028&gt;AN1028),IF(H1028=1,AP1028&gt;=AQ1028,AQ1028&gt;AP1028))</f>
        <v>0</v>
      </c>
      <c r="AS1028" s="2"/>
      <c r="AT1028" s="2"/>
      <c r="AU1028" s="2"/>
      <c r="AV1028" s="2"/>
      <c r="AW1028" s="2"/>
      <c r="AX1028" s="2"/>
    </row>
    <row r="1029" customFormat="false" ht="15" hidden="false" customHeight="false" outlineLevel="0" collapsed="false">
      <c r="A1029" s="6" t="n">
        <f aca="false">ROW()-902</f>
        <v>127</v>
      </c>
      <c r="B1029" s="6" t="n">
        <f aca="false">MOD(INT($A1029/64),2)</f>
        <v>1</v>
      </c>
      <c r="C1029" s="6" t="n">
        <f aca="false">MOD(INT($A1029/32),2)</f>
        <v>1</v>
      </c>
      <c r="D1029" s="6" t="n">
        <f aca="false">MOD(INT($A1029/16),2)</f>
        <v>1</v>
      </c>
      <c r="E1029" s="6" t="n">
        <f aca="false">MOD(INT($A1029/8),2)</f>
        <v>1</v>
      </c>
      <c r="F1029" s="6" t="n">
        <f aca="false">MOD(INT($A1029/4),2)</f>
        <v>1</v>
      </c>
      <c r="G1029" s="6" t="n">
        <f aca="false">MOD(INT($A1029/2),2)</f>
        <v>1</v>
      </c>
      <c r="H1029" s="6" t="n">
        <f aca="false">MOD(INT($A1029/1),2)</f>
        <v>1</v>
      </c>
      <c r="I1029" s="7" t="n">
        <f aca="false">IF(B1029=1,MIN($B$6,$B$900),0)</f>
        <v>30000000</v>
      </c>
      <c r="J1029" s="7" t="n">
        <f aca="false">IF(C1029=1,MIN($F$226,MAX(0,$B$900-I1029)),0)</f>
        <v>300000000</v>
      </c>
      <c r="K1029" s="7" t="n">
        <f aca="false">IF(D1029=1,MIN($F$225,MAX(0,$B$900-SUM(I1029:J1029))),0)</f>
        <v>100000000</v>
      </c>
      <c r="L1029" s="7" t="n">
        <f aca="false">IF(E1029=1,MIN($F$224,MAX(0,$B$900-SUM(I1029:K1029))),0)</f>
        <v>60000000</v>
      </c>
      <c r="M1029" s="7" t="n">
        <f aca="false">IF(F1029=1,MIN($F$223,MAX(0,$B$900-SUM(I1029:L1029))),0)</f>
        <v>30000000</v>
      </c>
      <c r="N1029" s="7" t="n">
        <f aca="false">IF(G1029=1,MIN($F$222,MAX(0,$B$900-SUM(I1029:M1029))),0)</f>
        <v>15000000</v>
      </c>
      <c r="O1029" s="7" t="n">
        <f aca="false">IF(H1029=1,MIN($F$221,MAX(0,$B$900-SUM(I1029:N1029))),0)</f>
        <v>5000000</v>
      </c>
      <c r="P1029" s="7" t="n">
        <f aca="false">MAX(0,$B$900-SUM(I1029:O1029))</f>
        <v>160000000</v>
      </c>
      <c r="Q1029" s="7" t="n">
        <f aca="false">($B$203+$B$204)+$B$22+(1-B1029)*$B$198+(1-C1029)*$E$226+(1-D1029)*$E$225+(1-E1029)*$E$224+(1-F1029)*$E$223+(1-G1029)*$E$222+(1-H1029)*$E$221</f>
        <v>9281357.99511099</v>
      </c>
      <c r="R1029" s="7" t="n">
        <f aca="false">P1029&gt;$B$12*Q1029</f>
        <v>1</v>
      </c>
      <c r="S1029" s="7" t="n">
        <f aca="false">IF(R1029,(P1029+$B$12*$B$13)/(Q1029+$B$13),IF(Q1029&gt;0,P1029/Q1029,0))</f>
        <v>13.7929770122794</v>
      </c>
      <c r="T1029" s="7" t="n">
        <f aca="false">IF(R1029,$B$13*(S1029-$B$12),0)</f>
        <v>31982442.5306985</v>
      </c>
      <c r="U1029" s="7" t="n">
        <f aca="false">($B$203+$B$204)*S1029</f>
        <v>3880764.35878683</v>
      </c>
      <c r="V1029" s="7" t="n">
        <f aca="false">$B$22*S1029</f>
        <v>124136793.110515</v>
      </c>
      <c r="W1029" s="7" t="n">
        <f aca="false">IF(B1029=1,I1029,S1029*$B$198)</f>
        <v>30000000</v>
      </c>
      <c r="X1029" s="7" t="n">
        <f aca="false">IF(C1029=1,J1029,S1029*$E$226)</f>
        <v>300000000</v>
      </c>
      <c r="Y1029" s="7" t="n">
        <f aca="false">IF(D1029=1,K1029,S1029*$E$225)</f>
        <v>100000000</v>
      </c>
      <c r="Z1029" s="7" t="n">
        <f aca="false">IF(E1029=1,L1029,S1029*$E$224)</f>
        <v>60000000</v>
      </c>
      <c r="AA1029" s="7" t="n">
        <f aca="false">IF(F1029=1,M1029,S1029*$E$223)</f>
        <v>30000000</v>
      </c>
      <c r="AB1029" s="7" t="n">
        <f aca="false">IF(G1029=1,N1029,S1029*$E$222)</f>
        <v>15000000</v>
      </c>
      <c r="AC1029" s="7" t="n">
        <f aca="false">IF(H1029=1,O1029,S1029*$E$221)</f>
        <v>5000000</v>
      </c>
      <c r="AD1029" s="7" t="n">
        <f aca="false">INDEX($W$902:$W$1029,MATCH($A1029+(1-B1029)*64,$A$902:$A$1029,0))</f>
        <v>30000000</v>
      </c>
      <c r="AE1029" s="7" t="n">
        <f aca="false">INDEX($W$902:$W$1029,MATCH($A1029-B1029*64,$A$902:$A$1029,0))</f>
        <v>12301843.5506095</v>
      </c>
      <c r="AF1029" s="7" t="n">
        <f aca="false">INDEX($X$902:$X$1029,MATCH($A1029+(1-C1029)*32,$A$902:$A$1029,0))</f>
        <v>300000000</v>
      </c>
      <c r="AG1029" s="7" t="n">
        <f aca="false">INDEX($X$902:$X$1029,MATCH($A1029-C1029*32,$A$902:$A$1029,0))</f>
        <v>158362372.18348</v>
      </c>
      <c r="AH1029" s="7" t="n">
        <f aca="false">INDEX($Y$902:$Y$1029,MATCH($A1029+(1-D1029)*16,$A$902:$A$1029,0))</f>
        <v>100000000</v>
      </c>
      <c r="AI1029" s="7" t="n">
        <f aca="false">INDEX($Y$902:$Y$1029,MATCH($A1029-D1029*16,$A$902:$A$1029,0))</f>
        <v>33677956.0721527</v>
      </c>
      <c r="AJ1029" s="7" t="n">
        <f aca="false">INDEX($Z$902:$Z$1029,MATCH($A1029+(1-E1029)*8,$A$902:$A$1029,0))</f>
        <v>60000000</v>
      </c>
      <c r="AK1029" s="7" t="n">
        <f aca="false">INDEX($Z$902:$Z$1029,MATCH($A1029-E1029*8,$A$902:$A$1029,0))</f>
        <v>37655068.025509</v>
      </c>
      <c r="AL1029" s="7" t="n">
        <f aca="false">INDEX($AA$902:$AA$1029,MATCH($A1029+(1-F1029)*4,$A$902:$A$1029,0))</f>
        <v>30000000</v>
      </c>
      <c r="AM1029" s="7" t="n">
        <f aca="false">INDEX($AA$902:$AA$1029,MATCH($A1029-F1029*4,$A$902:$A$1029,0))</f>
        <v>39069481.9915066</v>
      </c>
      <c r="AN1029" s="7" t="n">
        <f aca="false">INDEX($AB$902:$AB$1029,MATCH($A1029+(1-G1029)*2,$A$902:$A$1029,0))</f>
        <v>15000000</v>
      </c>
      <c r="AO1029" s="7" t="n">
        <f aca="false">INDEX($AB$902:$AB$1029,MATCH($A1029-G1029*2,$A$902:$A$1029,0))</f>
        <v>52886065.612721</v>
      </c>
      <c r="AP1029" s="7" t="n">
        <f aca="false">INDEX($AC$902:$AC$1029,MATCH($A1029+(1-H1029)*1,$A$902:$A$1029,0))</f>
        <v>5000000</v>
      </c>
      <c r="AQ1029" s="7" t="n">
        <f aca="false">INDEX($AC$902:$AC$1029,MATCH($A1029-H1029*1,$A$902:$A$1029,0))</f>
        <v>49906568.9584832</v>
      </c>
      <c r="AR1029" s="14" t="b">
        <f aca="false">AND(IF(B1029=1,AD1029&gt;=AE1029,AE1029&gt;AD1029),IF(C1029=1,AF1029&gt;=AG1029,AG1029&gt;AF1029),IF(D1029=1,AH1029&gt;=AI1029,AI1029&gt;AH1029),IF(E1029=1,AJ1029&gt;=AK1029,AK1029&gt;AJ1029),IF(F1029=1,AL1029&gt;=AM1029,AM1029&gt;AL1029),IF(G1029=1,AN1029&gt;=AO1029,AO1029&gt;AN1029),IF(H1029=1,AP1029&gt;=AQ1029,AQ1029&gt;AP1029))</f>
        <v>0</v>
      </c>
      <c r="AS1029" s="2"/>
      <c r="AT1029" s="2"/>
      <c r="AU1029" s="2"/>
      <c r="AV1029" s="2"/>
      <c r="AW1029" s="2"/>
      <c r="AX1029" s="2"/>
    </row>
    <row r="1030" customFormat="false" ht="1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</row>
    <row r="1031" customFormat="false" ht="15" hidden="false" customHeight="false" outlineLevel="0" collapsed="false">
      <c r="A1031" s="6" t="s">
        <v>320</v>
      </c>
      <c r="B1031" s="6" t="n">
        <f aca="false">MATCH(TRUE(),AR902:AR1029,0)</f>
        <v>125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</row>
    <row r="1032" customFormat="false" ht="15" hidden="false" customHeight="false" outlineLevel="0" collapsed="false">
      <c r="A1032" s="6" t="s">
        <v>321</v>
      </c>
      <c r="B1032" s="6" t="n">
        <f aca="false">INDEX(A902:A1029,B1031)</f>
        <v>124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</row>
    <row r="1033" customFormat="false" ht="15" hidden="false" customHeight="false" outlineLevel="0" collapsed="false">
      <c r="A1033" s="6" t="s">
        <v>298</v>
      </c>
      <c r="B1033" s="7" t="n">
        <f aca="false">INDEX(W902:W1029,$B$1031)</f>
        <v>30000000</v>
      </c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</row>
    <row r="1034" customFormat="false" ht="15" hidden="false" customHeight="false" outlineLevel="0" collapsed="false">
      <c r="A1034" s="6" t="s">
        <v>299</v>
      </c>
      <c r="B1034" s="7" t="n">
        <f aca="false">INDEX(X902:X1029,$B$1031)</f>
        <v>300000000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</row>
    <row r="1035" customFormat="false" ht="15" hidden="false" customHeight="false" outlineLevel="0" collapsed="false">
      <c r="A1035" s="6" t="s">
        <v>300</v>
      </c>
      <c r="B1035" s="7" t="n">
        <f aca="false">INDEX(Y902:Y1029,$B$1031)</f>
        <v>100000000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</row>
    <row r="1036" customFormat="false" ht="15" hidden="false" customHeight="false" outlineLevel="0" collapsed="false">
      <c r="A1036" s="6" t="s">
        <v>301</v>
      </c>
      <c r="B1036" s="7" t="n">
        <f aca="false">INDEX(Z902:Z1029,$B$1031)</f>
        <v>60000000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</row>
    <row r="1037" customFormat="false" ht="15" hidden="false" customHeight="false" outlineLevel="0" collapsed="false">
      <c r="A1037" s="6" t="s">
        <v>302</v>
      </c>
      <c r="B1037" s="7" t="n">
        <f aca="false">INDEX(AA902:AA1029,$B$1031)</f>
        <v>30000000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</row>
    <row r="1038" customFormat="false" ht="15" hidden="false" customHeight="false" outlineLevel="0" collapsed="false">
      <c r="A1038" s="6" t="s">
        <v>303</v>
      </c>
      <c r="B1038" s="7" t="n">
        <f aca="false">INDEX(AB902:AB1029,$B$1031)</f>
        <v>41893622.9873646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</row>
    <row r="1039" customFormat="false" ht="15" hidden="false" customHeight="false" outlineLevel="0" collapsed="false">
      <c r="A1039" s="6" t="s">
        <v>304</v>
      </c>
      <c r="B1039" s="7" t="n">
        <f aca="false">INDEX(AC902:AC1029,$B$1031)</f>
        <v>41893622.9873646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</row>
    <row r="1040" customFormat="false" ht="15" hidden="false" customHeight="false" outlineLevel="0" collapsed="false">
      <c r="A1040" s="6" t="s">
        <v>296</v>
      </c>
      <c r="B1040" s="7" t="n">
        <f aca="false">INDEX(U902:U1029,$B$1031)</f>
        <v>2357421.15433207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</row>
    <row r="1041" customFormat="false" ht="15" hidden="false" customHeight="false" outlineLevel="0" collapsed="false">
      <c r="A1041" s="6" t="s">
        <v>322</v>
      </c>
      <c r="B1041" s="7" t="n">
        <f aca="false">INDEX(V902:V1029,$B$1031)</f>
        <v>75408521.3772563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</row>
    <row r="1042" customFormat="false" ht="15" hidden="false" customHeight="false" outlineLevel="0" collapsed="false">
      <c r="A1042" s="6" t="s">
        <v>323</v>
      </c>
      <c r="B1042" s="7" t="n">
        <f aca="false">INDEX(T902:T1029,$B$1031)</f>
        <v>18446811.4936823</v>
      </c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</row>
    <row r="1043" customFormat="false" ht="15" hidden="false" customHeight="fals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</row>
    <row r="1044" customFormat="false" ht="15" hidden="false" customHeight="false" outlineLevel="0" collapsed="false">
      <c r="A1044" s="6" t="s">
        <v>324</v>
      </c>
      <c r="B1044" s="6" t="n">
        <f aca="false">INDEX(B902:B1029,$B$1031)</f>
        <v>1</v>
      </c>
      <c r="C1044" s="7" t="n">
        <f aca="false">INDEX(AD902:AD1029,$B$1031)</f>
        <v>30000000</v>
      </c>
      <c r="D1044" s="7" t="n">
        <f aca="false">INDEX(AE902:AE1029,$B$1031)</f>
        <v>7567309.51454573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</row>
    <row r="1045" customFormat="false" ht="15" hidden="false" customHeight="false" outlineLevel="0" collapsed="false">
      <c r="A1045" s="6" t="s">
        <v>325</v>
      </c>
      <c r="B1045" s="6" t="n">
        <f aca="false">INDEX(C902:C1029,$B$1031)</f>
        <v>1</v>
      </c>
      <c r="C1045" s="7" t="n">
        <f aca="false">INDEX(AF902:AF1029,$B$1031)</f>
        <v>300000000</v>
      </c>
      <c r="D1045" s="7" t="n">
        <f aca="false">INDEX(AG902:AG1029,$B$1031)</f>
        <v>106028829.776411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</row>
    <row r="1046" customFormat="false" ht="15" hidden="false" customHeight="false" outlineLevel="0" collapsed="false">
      <c r="A1046" s="6" t="s">
        <v>326</v>
      </c>
      <c r="B1046" s="6" t="n">
        <f aca="false">INDEX(D902:D1029,$B$1031)</f>
        <v>1</v>
      </c>
      <c r="C1046" s="7" t="n">
        <f aca="false">INDEX(AH902:AH1029,$B$1031)</f>
        <v>100000000</v>
      </c>
      <c r="D1046" s="7" t="n">
        <f aca="false">INDEX(AI902:AI1029,$B$1031)</f>
        <v>20831018.7120451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</row>
    <row r="1047" customFormat="false" ht="15" hidden="false" customHeight="false" outlineLevel="0" collapsed="false">
      <c r="A1047" s="6" t="s">
        <v>327</v>
      </c>
      <c r="B1047" s="6" t="n">
        <f aca="false">INDEX(E902:E1029,$B$1031)</f>
        <v>1</v>
      </c>
      <c r="C1047" s="7" t="n">
        <f aca="false">INDEX(AJ902:AJ1029,$B$1031)</f>
        <v>60000000</v>
      </c>
      <c r="D1047" s="7" t="n">
        <f aca="false">INDEX(AK902:AK1029,$B$1031)</f>
        <v>24068127.1960685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</row>
    <row r="1048" customFormat="false" ht="15" hidden="false" customHeight="false" outlineLevel="0" collapsed="false">
      <c r="A1048" s="6" t="s">
        <v>328</v>
      </c>
      <c r="B1048" s="6" t="n">
        <f aca="false">INDEX(F902:F1029,$B$1031)</f>
        <v>1</v>
      </c>
      <c r="C1048" s="7" t="n">
        <f aca="false">INDEX(AL902:AL1029,$B$1031)</f>
        <v>30000000</v>
      </c>
      <c r="D1048" s="7" t="n">
        <f aca="false">INDEX(AM902:AM1029,$B$1031)</f>
        <v>25724982.4697165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</row>
    <row r="1049" customFormat="false" ht="15" hidden="false" customHeight="false" outlineLevel="0" collapsed="false">
      <c r="A1049" s="6" t="s">
        <v>329</v>
      </c>
      <c r="B1049" s="6" t="n">
        <f aca="false">INDEX(G902:G1029,$B$1031)</f>
        <v>0</v>
      </c>
      <c r="C1049" s="7" t="n">
        <f aca="false">INDEX(AN902:AN1029,$B$1031)</f>
        <v>15000000</v>
      </c>
      <c r="D1049" s="7" t="n">
        <f aca="false">INDEX(AO902:AO1029,$B$1031)</f>
        <v>41893622.9873646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</row>
    <row r="1050" customFormat="false" ht="15" hidden="false" customHeight="false" outlineLevel="0" collapsed="false">
      <c r="A1050" s="6" t="s">
        <v>330</v>
      </c>
      <c r="B1050" s="6" t="n">
        <f aca="false">INDEX(H902:H1029,$B$1031)</f>
        <v>0</v>
      </c>
      <c r="C1050" s="7" t="n">
        <f aca="false">INDEX(AP902:AP1029,$B$1031)</f>
        <v>5000000</v>
      </c>
      <c r="D1050" s="7" t="n">
        <f aca="false">INDEX(AQ902:AQ1029,$B$1031)</f>
        <v>41893622.9873646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</row>
    <row r="1051" customFormat="false" ht="15" hidden="false" customHeight="false" outlineLevel="0" collapsed="false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</row>
    <row r="1052" customFormat="false" ht="15" hidden="false" customHeight="false" outlineLevel="0" collapsed="false">
      <c r="A1052" s="6" t="s">
        <v>190</v>
      </c>
      <c r="B1052" s="7" t="n">
        <f aca="false">SUM(B1033:B1042)</f>
        <v>700000000</v>
      </c>
      <c r="C1052" s="7" t="n">
        <f aca="false">$B$900-$B$1052</f>
        <v>0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</row>
    <row r="1053" customFormat="false" ht="15" hidden="false" customHeight="false" outlineLevel="0" collapsed="false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</row>
    <row r="1054" customFormat="false" ht="15" hidden="false" customHeight="false" outlineLevel="0" collapsed="false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</row>
    <row r="1055" customFormat="false" ht="15" hidden="false" customHeight="false" outlineLevel="0" collapsed="false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</row>
    <row r="1056" customFormat="false" ht="15" hidden="false" customHeight="false" outlineLevel="0" collapsed="false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</row>
    <row r="1057" customFormat="false" ht="15" hidden="false" customHeight="false" outlineLevel="0" collapsed="false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</row>
    <row r="1058" customFormat="false" ht="15" hidden="false" customHeight="false" outlineLevel="0" collapsed="false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</row>
    <row r="1059" customFormat="false" ht="15" hidden="false" customHeight="false" outlineLevel="0" collapsed="false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</row>
    <row r="1060" customFormat="false" ht="15" hidden="false" customHeight="false" outlineLevel="0" collapsed="false">
      <c r="A1060" s="3" t="s">
        <v>331</v>
      </c>
      <c r="B1060" s="15" t="n">
        <f aca="false">$B$31</f>
        <v>1200000000</v>
      </c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</row>
    <row r="1061" customFormat="false" ht="15" hidden="false" customHeight="false" outlineLevel="0" collapsed="false">
      <c r="A1061" s="5" t="s">
        <v>283</v>
      </c>
      <c r="B1061" s="5" t="s">
        <v>205</v>
      </c>
      <c r="C1061" s="5" t="s">
        <v>89</v>
      </c>
      <c r="D1061" s="5" t="s">
        <v>88</v>
      </c>
      <c r="E1061" s="5" t="s">
        <v>87</v>
      </c>
      <c r="F1061" s="5" t="s">
        <v>86</v>
      </c>
      <c r="G1061" s="5" t="s">
        <v>85</v>
      </c>
      <c r="H1061" s="5" t="s">
        <v>82</v>
      </c>
      <c r="I1061" s="5" t="s">
        <v>284</v>
      </c>
      <c r="J1061" s="5" t="s">
        <v>285</v>
      </c>
      <c r="K1061" s="5" t="s">
        <v>286</v>
      </c>
      <c r="L1061" s="5" t="s">
        <v>287</v>
      </c>
      <c r="M1061" s="5" t="s">
        <v>288</v>
      </c>
      <c r="N1061" s="5" t="s">
        <v>289</v>
      </c>
      <c r="O1061" s="5" t="s">
        <v>290</v>
      </c>
      <c r="P1061" s="5" t="s">
        <v>291</v>
      </c>
      <c r="Q1061" s="5" t="s">
        <v>292</v>
      </c>
      <c r="R1061" s="5" t="s">
        <v>293</v>
      </c>
      <c r="S1061" s="5" t="s">
        <v>294</v>
      </c>
      <c r="T1061" s="5" t="s">
        <v>295</v>
      </c>
      <c r="U1061" s="5" t="s">
        <v>296</v>
      </c>
      <c r="V1061" s="5" t="s">
        <v>297</v>
      </c>
      <c r="W1061" s="5" t="s">
        <v>298</v>
      </c>
      <c r="X1061" s="5" t="s">
        <v>299</v>
      </c>
      <c r="Y1061" s="5" t="s">
        <v>300</v>
      </c>
      <c r="Z1061" s="5" t="s">
        <v>301</v>
      </c>
      <c r="AA1061" s="5" t="s">
        <v>302</v>
      </c>
      <c r="AB1061" s="5" t="s">
        <v>303</v>
      </c>
      <c r="AC1061" s="5" t="s">
        <v>304</v>
      </c>
      <c r="AD1061" s="5" t="s">
        <v>305</v>
      </c>
      <c r="AE1061" s="5" t="s">
        <v>306</v>
      </c>
      <c r="AF1061" s="5" t="s">
        <v>307</v>
      </c>
      <c r="AG1061" s="5" t="s">
        <v>308</v>
      </c>
      <c r="AH1061" s="5" t="s">
        <v>309</v>
      </c>
      <c r="AI1061" s="5" t="s">
        <v>310</v>
      </c>
      <c r="AJ1061" s="5" t="s">
        <v>311</v>
      </c>
      <c r="AK1061" s="5" t="s">
        <v>312</v>
      </c>
      <c r="AL1061" s="5" t="s">
        <v>313</v>
      </c>
      <c r="AM1061" s="5" t="s">
        <v>314</v>
      </c>
      <c r="AN1061" s="5" t="s">
        <v>315</v>
      </c>
      <c r="AO1061" s="5" t="s">
        <v>316</v>
      </c>
      <c r="AP1061" s="5" t="s">
        <v>317</v>
      </c>
      <c r="AQ1061" s="5" t="s">
        <v>318</v>
      </c>
      <c r="AR1061" s="5" t="s">
        <v>319</v>
      </c>
      <c r="AS1061" s="2"/>
      <c r="AT1061" s="2"/>
      <c r="AU1061" s="2"/>
      <c r="AV1061" s="2"/>
      <c r="AW1061" s="2"/>
      <c r="AX1061" s="2"/>
    </row>
    <row r="1062" customFormat="false" ht="15" hidden="false" customHeight="false" outlineLevel="0" collapsed="false">
      <c r="A1062" s="6" t="n">
        <f aca="false">ROW()-1062</f>
        <v>0</v>
      </c>
      <c r="B1062" s="6" t="n">
        <f aca="false">MOD(INT($A1062/64),2)</f>
        <v>0</v>
      </c>
      <c r="C1062" s="6" t="n">
        <f aca="false">MOD(INT($A1062/32),2)</f>
        <v>0</v>
      </c>
      <c r="D1062" s="6" t="n">
        <f aca="false">MOD(INT($A1062/16),2)</f>
        <v>0</v>
      </c>
      <c r="E1062" s="6" t="n">
        <f aca="false">MOD(INT($A1062/8),2)</f>
        <v>0</v>
      </c>
      <c r="F1062" s="6" t="n">
        <f aca="false">MOD(INT($A1062/4),2)</f>
        <v>0</v>
      </c>
      <c r="G1062" s="6" t="n">
        <f aca="false">MOD(INT($A1062/2),2)</f>
        <v>0</v>
      </c>
      <c r="H1062" s="6" t="n">
        <f aca="false">MOD(INT($A1062/1),2)</f>
        <v>0</v>
      </c>
      <c r="I1062" s="7" t="n">
        <f aca="false">IF(B1062=1,MIN($B$6,$B$1060),0)</f>
        <v>0</v>
      </c>
      <c r="J1062" s="7" t="n">
        <f aca="false">IF(C1062=1,MIN($F$226,MAX(0,$B$1060-I1062)),0)</f>
        <v>0</v>
      </c>
      <c r="K1062" s="7" t="n">
        <f aca="false">IF(D1062=1,MIN($F$225,MAX(0,$B$1060-SUM(I1062:J1062))),0)</f>
        <v>0</v>
      </c>
      <c r="L1062" s="7" t="n">
        <f aca="false">IF(E1062=1,MIN($F$224,MAX(0,$B$1060-SUM(I1062:K1062))),0)</f>
        <v>0</v>
      </c>
      <c r="M1062" s="7" t="n">
        <f aca="false">IF(F1062=1,MIN($F$223,MAX(0,$B$1060-SUM(I1062:L1062))),0)</f>
        <v>0</v>
      </c>
      <c r="N1062" s="7" t="n">
        <f aca="false">IF(G1062=1,MIN($F$222,MAX(0,$B$1060-SUM(I1062:M1062))),0)</f>
        <v>0</v>
      </c>
      <c r="O1062" s="7" t="n">
        <f aca="false">IF(H1062=1,MIN($F$221,MAX(0,$B$1060-SUM(I1062:N1062))),0)</f>
        <v>0</v>
      </c>
      <c r="P1062" s="7" t="n">
        <f aca="false">MAX(0,$B$1060-SUM(I1062:O1062))</f>
        <v>1200000000</v>
      </c>
      <c r="Q1062" s="7" t="n">
        <f aca="false">($B$203+$B$204)+$B$22+(1-B1062)*$B$198+(1-C1062)*$E$226+(1-D1062)*$E$225+(1-E1062)*$E$224+(1-F1062)*$E$223+(1-G1062)*$E$222+(1-H1062)*$E$221</f>
        <v>33354101.3672325</v>
      </c>
      <c r="R1062" s="7" t="n">
        <f aca="false">P1062&gt;$B$12*Q1062</f>
        <v>1</v>
      </c>
      <c r="S1062" s="7" t="n">
        <f aca="false">IF(R1062,(P1062+$B$12*$B$13)/(Q1062+$B$13),IF(Q1062&gt;0,P1062/Q1062,0))</f>
        <v>33.5387014077832</v>
      </c>
      <c r="T1062" s="7" t="n">
        <f aca="false">IF(R1062,$B$13*(S1062-$B$12),0)</f>
        <v>81346753.5194579</v>
      </c>
      <c r="U1062" s="7" t="n">
        <f aca="false">($B$203+$B$204)*S1062</f>
        <v>9436381.78671982</v>
      </c>
      <c r="V1062" s="7" t="n">
        <f aca="false">$B$22*S1062</f>
        <v>301848312.670049</v>
      </c>
      <c r="W1062" s="7" t="n">
        <f aca="false">IF(B1062=1,I1062,S1062*$B$198)</f>
        <v>26974999.9151324</v>
      </c>
      <c r="X1062" s="7" t="n">
        <f aca="false">IF(C1062=1,J1062,S1062*$E$226)</f>
        <v>205742228.855543</v>
      </c>
      <c r="Y1062" s="7" t="n">
        <f aca="false">IF(D1062=1,K1062,S1062*$E$225)</f>
        <v>58155321.5732375</v>
      </c>
      <c r="Z1062" s="7" t="n">
        <f aca="false">IF(E1062=1,L1062,S1062*$E$224)</f>
        <v>80492883.3786796</v>
      </c>
      <c r="AA1062" s="7" t="n">
        <f aca="false">IF(F1062=1,M1062,S1062*$E$223)</f>
        <v>100616104.22335</v>
      </c>
      <c r="AB1062" s="7" t="n">
        <f aca="false">IF(G1062=1,N1062,S1062*$E$222)</f>
        <v>167693507.038916</v>
      </c>
      <c r="AC1062" s="7" t="n">
        <f aca="false">IF(H1062=1,O1062,S1062*$E$221)</f>
        <v>167693507.038916</v>
      </c>
      <c r="AD1062" s="7" t="n">
        <f aca="false">INDEX($W$1062:$W$1189,MATCH($A1062+(1-B1062)*64,$A$1062:$A$1189,0))</f>
        <v>30000000</v>
      </c>
      <c r="AE1062" s="7" t="n">
        <f aca="false">INDEX($W$1062:$W$1189,MATCH($A1062-B1062*64,$A$1062:$A$1189,0))</f>
        <v>26974999.9151324</v>
      </c>
      <c r="AF1062" s="7" t="n">
        <f aca="false">INDEX($X$1062:$X$1189,MATCH($A1062+(1-C1062)*32,$A$1062:$A$1189,0))</f>
        <v>300000000</v>
      </c>
      <c r="AG1062" s="7" t="n">
        <f aca="false">INDEX($X$1062:$X$1189,MATCH($A1062-C1062*32,$A$1062:$A$1189,0))</f>
        <v>205742228.855543</v>
      </c>
      <c r="AH1062" s="7" t="n">
        <f aca="false">INDEX($Y$1062:$Y$1189,MATCH($A1062+(1-D1062)*16,$A$1062:$A$1189,0))</f>
        <v>100000000</v>
      </c>
      <c r="AI1062" s="7" t="n">
        <f aca="false">INDEX($Y$1062:$Y$1189,MATCH($A1062-D1062*16,$A$1062:$A$1189,0))</f>
        <v>58155321.5732375</v>
      </c>
      <c r="AJ1062" s="7" t="n">
        <f aca="false">INDEX($Z$1062:$Z$1189,MATCH($A1062+(1-E1062)*8,$A$1062:$A$1189,0))</f>
        <v>60000000</v>
      </c>
      <c r="AK1062" s="7" t="n">
        <f aca="false">INDEX($Z$1062:$Z$1189,MATCH($A1062-E1062*8,$A$1062:$A$1189,0))</f>
        <v>80492883.3786796</v>
      </c>
      <c r="AL1062" s="7" t="n">
        <f aca="false">INDEX($AA$1062:$AA$1189,MATCH($A1062+(1-F1062)*4,$A$1062:$A$1189,0))</f>
        <v>30000000</v>
      </c>
      <c r="AM1062" s="7" t="n">
        <f aca="false">INDEX($AA$1062:$AA$1189,MATCH($A1062-F1062*4,$A$1062:$A$1189,0))</f>
        <v>100616104.22335</v>
      </c>
      <c r="AN1062" s="7" t="n">
        <f aca="false">INDEX($AB$1062:$AB$1189,MATCH($A1062+(1-G1062)*2,$A$1062:$A$1189,0))</f>
        <v>15000000</v>
      </c>
      <c r="AO1062" s="7" t="n">
        <f aca="false">INDEX($AB$1062:$AB$1189,MATCH($A1062-G1062*2,$A$1062:$A$1189,0))</f>
        <v>167693507.038916</v>
      </c>
      <c r="AP1062" s="7" t="n">
        <f aca="false">INDEX($AC$1062:$AC$1189,MATCH($A1062+(1-H1062)*1,$A$1062:$A$1189,0))</f>
        <v>5000000</v>
      </c>
      <c r="AQ1062" s="7" t="n">
        <f aca="false">INDEX($AC$1062:$AC$1189,MATCH($A1062-H1062*1,$A$1062:$A$1189,0))</f>
        <v>167693507.038916</v>
      </c>
      <c r="AR1062" s="14" t="b">
        <f aca="false">AND(IF(B1062=1,AD1062&gt;=AE1062,AE1062&gt;AD1062),IF(C1062=1,AF1062&gt;=AG1062,AG1062&gt;AF1062),IF(D1062=1,AH1062&gt;=AI1062,AI1062&gt;AH1062),IF(E1062=1,AJ1062&gt;=AK1062,AK1062&gt;AJ1062),IF(F1062=1,AL1062&gt;=AM1062,AM1062&gt;AL1062),IF(G1062=1,AN1062&gt;=AO1062,AO1062&gt;AN1062),IF(H1062=1,AP1062&gt;=AQ1062,AQ1062&gt;AP1062))</f>
        <v>0</v>
      </c>
      <c r="AS1062" s="2"/>
      <c r="AT1062" s="2"/>
      <c r="AU1062" s="2"/>
      <c r="AV1062" s="2"/>
      <c r="AW1062" s="2"/>
      <c r="AX1062" s="2"/>
    </row>
    <row r="1063" customFormat="false" ht="15" hidden="false" customHeight="false" outlineLevel="0" collapsed="false">
      <c r="A1063" s="6" t="n">
        <f aca="false">ROW()-1062</f>
        <v>1</v>
      </c>
      <c r="B1063" s="6" t="n">
        <f aca="false">MOD(INT($A1063/64),2)</f>
        <v>0</v>
      </c>
      <c r="C1063" s="6" t="n">
        <f aca="false">MOD(INT($A1063/32),2)</f>
        <v>0</v>
      </c>
      <c r="D1063" s="6" t="n">
        <f aca="false">MOD(INT($A1063/16),2)</f>
        <v>0</v>
      </c>
      <c r="E1063" s="6" t="n">
        <f aca="false">MOD(INT($A1063/8),2)</f>
        <v>0</v>
      </c>
      <c r="F1063" s="6" t="n">
        <f aca="false">MOD(INT($A1063/4),2)</f>
        <v>0</v>
      </c>
      <c r="G1063" s="6" t="n">
        <f aca="false">MOD(INT($A1063/2),2)</f>
        <v>0</v>
      </c>
      <c r="H1063" s="6" t="n">
        <f aca="false">MOD(INT($A1063/1),2)</f>
        <v>1</v>
      </c>
      <c r="I1063" s="7" t="n">
        <f aca="false">IF(B1063=1,MIN($B$6,$B$1060),0)</f>
        <v>0</v>
      </c>
      <c r="J1063" s="7" t="n">
        <f aca="false">IF(C1063=1,MIN($F$226,MAX(0,$B$1060-I1063)),0)</f>
        <v>0</v>
      </c>
      <c r="K1063" s="7" t="n">
        <f aca="false">IF(D1063=1,MIN($F$225,MAX(0,$B$1060-SUM(I1063:J1063))),0)</f>
        <v>0</v>
      </c>
      <c r="L1063" s="7" t="n">
        <f aca="false">IF(E1063=1,MIN($F$224,MAX(0,$B$1060-SUM(I1063:K1063))),0)</f>
        <v>0</v>
      </c>
      <c r="M1063" s="7" t="n">
        <f aca="false">IF(F1063=1,MIN($F$223,MAX(0,$B$1060-SUM(I1063:L1063))),0)</f>
        <v>0</v>
      </c>
      <c r="N1063" s="7" t="n">
        <f aca="false">IF(G1063=1,MIN($F$222,MAX(0,$B$1060-SUM(I1063:M1063))),0)</f>
        <v>0</v>
      </c>
      <c r="O1063" s="7" t="n">
        <f aca="false">IF(H1063=1,MIN($F$221,MAX(0,$B$1060-SUM(I1063:N1063))),0)</f>
        <v>5000000</v>
      </c>
      <c r="P1063" s="7" t="n">
        <f aca="false">MAX(0,$B$1060-SUM(I1063:O1063))</f>
        <v>1195000000</v>
      </c>
      <c r="Q1063" s="7" t="n">
        <f aca="false">($B$203+$B$204)+$B$22+(1-B1063)*$B$198+(1-C1063)*$E$226+(1-D1063)*$E$225+(1-E1063)*$E$224+(1-F1063)*$E$223+(1-G1063)*$E$222+(1-H1063)*$E$221</f>
        <v>28354101.3672325</v>
      </c>
      <c r="R1063" s="7" t="n">
        <f aca="false">P1063&gt;$B$12*Q1063</f>
        <v>1</v>
      </c>
      <c r="S1063" s="7" t="n">
        <f aca="false">IF(R1063,(P1063+$B$12*$B$13)/(Q1063+$B$13),IF(Q1063&gt;0,P1063/Q1063,0))</f>
        <v>38.8116959151422</v>
      </c>
      <c r="T1063" s="7" t="n">
        <f aca="false">IF(R1063,$B$13*(S1063-$B$12),0)</f>
        <v>94529239.7878555</v>
      </c>
      <c r="U1063" s="7" t="n">
        <f aca="false">($B$203+$B$204)*S1063</f>
        <v>10919980.9495416</v>
      </c>
      <c r="V1063" s="7" t="n">
        <f aca="false">$B$22*S1063</f>
        <v>349305263.23628</v>
      </c>
      <c r="W1063" s="7" t="n">
        <f aca="false">IF(B1063=1,I1063,S1063*$B$198)</f>
        <v>31216041.47065</v>
      </c>
      <c r="X1063" s="7" t="n">
        <f aca="false">IF(C1063=1,J1063,S1063*$E$226)</f>
        <v>238089266.670052</v>
      </c>
      <c r="Y1063" s="7" t="n">
        <f aca="false">IF(D1063=1,K1063,S1063*$E$225)</f>
        <v>67298570.3681422</v>
      </c>
      <c r="Z1063" s="7" t="n">
        <f aca="false">IF(E1063=1,L1063,S1063*$E$224)</f>
        <v>93148070.1963413</v>
      </c>
      <c r="AA1063" s="7" t="n">
        <f aca="false">IF(F1063=1,M1063,S1063*$E$223)</f>
        <v>116435087.745427</v>
      </c>
      <c r="AB1063" s="7" t="n">
        <f aca="false">IF(G1063=1,N1063,S1063*$E$222)</f>
        <v>194058479.575711</v>
      </c>
      <c r="AC1063" s="7" t="n">
        <f aca="false">IF(H1063=1,O1063,S1063*$E$221)</f>
        <v>5000000</v>
      </c>
      <c r="AD1063" s="7" t="n">
        <f aca="false">INDEX($W$1062:$W$1189,MATCH($A1063+(1-B1063)*64,$A$1062:$A$1189,0))</f>
        <v>30000000</v>
      </c>
      <c r="AE1063" s="7" t="n">
        <f aca="false">INDEX($W$1062:$W$1189,MATCH($A1063-B1063*64,$A$1062:$A$1189,0))</f>
        <v>31216041.47065</v>
      </c>
      <c r="AF1063" s="7" t="n">
        <f aca="false">INDEX($X$1062:$X$1189,MATCH($A1063+(1-C1063)*32,$A$1062:$A$1189,0))</f>
        <v>300000000</v>
      </c>
      <c r="AG1063" s="7" t="n">
        <f aca="false">INDEX($X$1062:$X$1189,MATCH($A1063-C1063*32,$A$1062:$A$1189,0))</f>
        <v>238089266.670052</v>
      </c>
      <c r="AH1063" s="7" t="n">
        <f aca="false">INDEX($Y$1062:$Y$1189,MATCH($A1063+(1-D1063)*16,$A$1062:$A$1189,0))</f>
        <v>100000000</v>
      </c>
      <c r="AI1063" s="7" t="n">
        <f aca="false">INDEX($Y$1062:$Y$1189,MATCH($A1063-D1063*16,$A$1062:$A$1189,0))</f>
        <v>67298570.3681422</v>
      </c>
      <c r="AJ1063" s="7" t="n">
        <f aca="false">INDEX($Z$1062:$Z$1189,MATCH($A1063+(1-E1063)*8,$A$1062:$A$1189,0))</f>
        <v>60000000</v>
      </c>
      <c r="AK1063" s="7" t="n">
        <f aca="false">INDEX($Z$1062:$Z$1189,MATCH($A1063-E1063*8,$A$1062:$A$1189,0))</f>
        <v>93148070.1963413</v>
      </c>
      <c r="AL1063" s="7" t="n">
        <f aca="false">INDEX($AA$1062:$AA$1189,MATCH($A1063+(1-F1063)*4,$A$1062:$A$1189,0))</f>
        <v>30000000</v>
      </c>
      <c r="AM1063" s="7" t="n">
        <f aca="false">INDEX($AA$1062:$AA$1189,MATCH($A1063-F1063*4,$A$1062:$A$1189,0))</f>
        <v>116435087.745427</v>
      </c>
      <c r="AN1063" s="7" t="n">
        <f aca="false">INDEX($AB$1062:$AB$1189,MATCH($A1063+(1-G1063)*2,$A$1062:$A$1189,0))</f>
        <v>15000000</v>
      </c>
      <c r="AO1063" s="7" t="n">
        <f aca="false">INDEX($AB$1062:$AB$1189,MATCH($A1063-G1063*2,$A$1062:$A$1189,0))</f>
        <v>194058479.575711</v>
      </c>
      <c r="AP1063" s="7" t="n">
        <f aca="false">INDEX($AC$1062:$AC$1189,MATCH($A1063+(1-H1063)*1,$A$1062:$A$1189,0))</f>
        <v>5000000</v>
      </c>
      <c r="AQ1063" s="7" t="n">
        <f aca="false">INDEX($AC$1062:$AC$1189,MATCH($A1063-H1063*1,$A$1062:$A$1189,0))</f>
        <v>167693507.038916</v>
      </c>
      <c r="AR1063" s="14" t="b">
        <f aca="false">AND(IF(B1063=1,AD1063&gt;=AE1063,AE1063&gt;AD1063),IF(C1063=1,AF1063&gt;=AG1063,AG1063&gt;AF1063),IF(D1063=1,AH1063&gt;=AI1063,AI1063&gt;AH1063),IF(E1063=1,AJ1063&gt;=AK1063,AK1063&gt;AJ1063),IF(F1063=1,AL1063&gt;=AM1063,AM1063&gt;AL1063),IF(G1063=1,AN1063&gt;=AO1063,AO1063&gt;AN1063),IF(H1063=1,AP1063&gt;=AQ1063,AQ1063&gt;AP1063))</f>
        <v>0</v>
      </c>
      <c r="AS1063" s="2"/>
      <c r="AT1063" s="2"/>
      <c r="AU1063" s="2"/>
      <c r="AV1063" s="2"/>
      <c r="AW1063" s="2"/>
      <c r="AX1063" s="2"/>
    </row>
    <row r="1064" customFormat="false" ht="15" hidden="false" customHeight="false" outlineLevel="0" collapsed="false">
      <c r="A1064" s="6" t="n">
        <f aca="false">ROW()-1062</f>
        <v>2</v>
      </c>
      <c r="B1064" s="6" t="n">
        <f aca="false">MOD(INT($A1064/64),2)</f>
        <v>0</v>
      </c>
      <c r="C1064" s="6" t="n">
        <f aca="false">MOD(INT($A1064/32),2)</f>
        <v>0</v>
      </c>
      <c r="D1064" s="6" t="n">
        <f aca="false">MOD(INT($A1064/16),2)</f>
        <v>0</v>
      </c>
      <c r="E1064" s="6" t="n">
        <f aca="false">MOD(INT($A1064/8),2)</f>
        <v>0</v>
      </c>
      <c r="F1064" s="6" t="n">
        <f aca="false">MOD(INT($A1064/4),2)</f>
        <v>0</v>
      </c>
      <c r="G1064" s="6" t="n">
        <f aca="false">MOD(INT($A1064/2),2)</f>
        <v>1</v>
      </c>
      <c r="H1064" s="6" t="n">
        <f aca="false">MOD(INT($A1064/1),2)</f>
        <v>0</v>
      </c>
      <c r="I1064" s="7" t="n">
        <f aca="false">IF(B1064=1,MIN($B$6,$B$1060),0)</f>
        <v>0</v>
      </c>
      <c r="J1064" s="7" t="n">
        <f aca="false">IF(C1064=1,MIN($F$226,MAX(0,$B$1060-I1064)),0)</f>
        <v>0</v>
      </c>
      <c r="K1064" s="7" t="n">
        <f aca="false">IF(D1064=1,MIN($F$225,MAX(0,$B$1060-SUM(I1064:J1064))),0)</f>
        <v>0</v>
      </c>
      <c r="L1064" s="7" t="n">
        <f aca="false">IF(E1064=1,MIN($F$224,MAX(0,$B$1060-SUM(I1064:K1064))),0)</f>
        <v>0</v>
      </c>
      <c r="M1064" s="7" t="n">
        <f aca="false">IF(F1064=1,MIN($F$223,MAX(0,$B$1060-SUM(I1064:L1064))),0)</f>
        <v>0</v>
      </c>
      <c r="N1064" s="7" t="n">
        <f aca="false">IF(G1064=1,MIN($F$222,MAX(0,$B$1060-SUM(I1064:M1064))),0)</f>
        <v>15000000</v>
      </c>
      <c r="O1064" s="7" t="n">
        <f aca="false">IF(H1064=1,MIN($F$221,MAX(0,$B$1060-SUM(I1064:N1064))),0)</f>
        <v>0</v>
      </c>
      <c r="P1064" s="7" t="n">
        <f aca="false">MAX(0,$B$1060-SUM(I1064:O1064))</f>
        <v>1185000000</v>
      </c>
      <c r="Q1064" s="7" t="n">
        <f aca="false">($B$203+$B$204)+$B$22+(1-B1064)*$B$198+(1-C1064)*$E$226+(1-D1064)*$E$225+(1-E1064)*$E$224+(1-F1064)*$E$223+(1-G1064)*$E$222+(1-H1064)*$E$221</f>
        <v>28354101.3672325</v>
      </c>
      <c r="R1064" s="7" t="n">
        <f aca="false">P1064&gt;$B$12*Q1064</f>
        <v>1</v>
      </c>
      <c r="S1064" s="7" t="n">
        <f aca="false">IF(R1064,(P1064+$B$12*$B$13)/(Q1064+$B$13),IF(Q1064&gt;0,P1064/Q1064,0))</f>
        <v>38.487589894974</v>
      </c>
      <c r="T1064" s="7" t="n">
        <f aca="false">IF(R1064,$B$13*(S1064-$B$12),0)</f>
        <v>93718974.737435</v>
      </c>
      <c r="U1064" s="7" t="n">
        <f aca="false">($B$203+$B$204)*S1064</f>
        <v>10828791.1295037</v>
      </c>
      <c r="V1064" s="7" t="n">
        <f aca="false">$B$22*S1064</f>
        <v>346388309.054766</v>
      </c>
      <c r="W1064" s="7" t="n">
        <f aca="false">IF(B1064=1,I1064,S1064*$B$198)</f>
        <v>30955364.715154</v>
      </c>
      <c r="X1064" s="7" t="n">
        <f aca="false">IF(C1064=1,J1064,S1064*$E$226)</f>
        <v>236101047.324164</v>
      </c>
      <c r="Y1064" s="7" t="n">
        <f aca="false">IF(D1064=1,K1064,S1064*$E$225)</f>
        <v>66736578.1312475</v>
      </c>
      <c r="Z1064" s="7" t="n">
        <f aca="false">IF(E1064=1,L1064,S1064*$E$224)</f>
        <v>92370215.7479376</v>
      </c>
      <c r="AA1064" s="7" t="n">
        <f aca="false">IF(F1064=1,M1064,S1064*$E$223)</f>
        <v>115462769.684922</v>
      </c>
      <c r="AB1064" s="7" t="n">
        <f aca="false">IF(G1064=1,N1064,S1064*$E$222)</f>
        <v>15000000</v>
      </c>
      <c r="AC1064" s="7" t="n">
        <f aca="false">IF(H1064=1,O1064,S1064*$E$221)</f>
        <v>192437949.47487</v>
      </c>
      <c r="AD1064" s="7" t="n">
        <f aca="false">INDEX($W$1062:$W$1189,MATCH($A1064+(1-B1064)*64,$A$1062:$A$1189,0))</f>
        <v>30000000</v>
      </c>
      <c r="AE1064" s="7" t="n">
        <f aca="false">INDEX($W$1062:$W$1189,MATCH($A1064-B1064*64,$A$1062:$A$1189,0))</f>
        <v>30955364.715154</v>
      </c>
      <c r="AF1064" s="7" t="n">
        <f aca="false">INDEX($X$1062:$X$1189,MATCH($A1064+(1-C1064)*32,$A$1062:$A$1189,0))</f>
        <v>300000000</v>
      </c>
      <c r="AG1064" s="7" t="n">
        <f aca="false">INDEX($X$1062:$X$1189,MATCH($A1064-C1064*32,$A$1062:$A$1189,0))</f>
        <v>236101047.324164</v>
      </c>
      <c r="AH1064" s="7" t="n">
        <f aca="false">INDEX($Y$1062:$Y$1189,MATCH($A1064+(1-D1064)*16,$A$1062:$A$1189,0))</f>
        <v>100000000</v>
      </c>
      <c r="AI1064" s="7" t="n">
        <f aca="false">INDEX($Y$1062:$Y$1189,MATCH($A1064-D1064*16,$A$1062:$A$1189,0))</f>
        <v>66736578.1312475</v>
      </c>
      <c r="AJ1064" s="7" t="n">
        <f aca="false">INDEX($Z$1062:$Z$1189,MATCH($A1064+(1-E1064)*8,$A$1062:$A$1189,0))</f>
        <v>60000000</v>
      </c>
      <c r="AK1064" s="7" t="n">
        <f aca="false">INDEX($Z$1062:$Z$1189,MATCH($A1064-E1064*8,$A$1062:$A$1189,0))</f>
        <v>92370215.7479376</v>
      </c>
      <c r="AL1064" s="7" t="n">
        <f aca="false">INDEX($AA$1062:$AA$1189,MATCH($A1064+(1-F1064)*4,$A$1062:$A$1189,0))</f>
        <v>30000000</v>
      </c>
      <c r="AM1064" s="7" t="n">
        <f aca="false">INDEX($AA$1062:$AA$1189,MATCH($A1064-F1064*4,$A$1062:$A$1189,0))</f>
        <v>115462769.684922</v>
      </c>
      <c r="AN1064" s="7" t="n">
        <f aca="false">INDEX($AB$1062:$AB$1189,MATCH($A1064+(1-G1064)*2,$A$1062:$A$1189,0))</f>
        <v>15000000</v>
      </c>
      <c r="AO1064" s="7" t="n">
        <f aca="false">INDEX($AB$1062:$AB$1189,MATCH($A1064-G1064*2,$A$1062:$A$1189,0))</f>
        <v>167693507.038916</v>
      </c>
      <c r="AP1064" s="7" t="n">
        <f aca="false">INDEX($AC$1062:$AC$1189,MATCH($A1064+(1-H1064)*1,$A$1062:$A$1189,0))</f>
        <v>5000000</v>
      </c>
      <c r="AQ1064" s="7" t="n">
        <f aca="false">INDEX($AC$1062:$AC$1189,MATCH($A1064-H1064*1,$A$1062:$A$1189,0))</f>
        <v>192437949.47487</v>
      </c>
      <c r="AR1064" s="14" t="b">
        <f aca="false">AND(IF(B1064=1,AD1064&gt;=AE1064,AE1064&gt;AD1064),IF(C1064=1,AF1064&gt;=AG1064,AG1064&gt;AF1064),IF(D1064=1,AH1064&gt;=AI1064,AI1064&gt;AH1064),IF(E1064=1,AJ1064&gt;=AK1064,AK1064&gt;AJ1064),IF(F1064=1,AL1064&gt;=AM1064,AM1064&gt;AL1064),IF(G1064=1,AN1064&gt;=AO1064,AO1064&gt;AN1064),IF(H1064=1,AP1064&gt;=AQ1064,AQ1064&gt;AP1064))</f>
        <v>0</v>
      </c>
      <c r="AS1064" s="2"/>
      <c r="AT1064" s="2"/>
      <c r="AU1064" s="2"/>
      <c r="AV1064" s="2"/>
      <c r="AW1064" s="2"/>
      <c r="AX1064" s="2"/>
    </row>
    <row r="1065" customFormat="false" ht="15" hidden="false" customHeight="false" outlineLevel="0" collapsed="false">
      <c r="A1065" s="6" t="n">
        <f aca="false">ROW()-1062</f>
        <v>3</v>
      </c>
      <c r="B1065" s="6" t="n">
        <f aca="false">MOD(INT($A1065/64),2)</f>
        <v>0</v>
      </c>
      <c r="C1065" s="6" t="n">
        <f aca="false">MOD(INT($A1065/32),2)</f>
        <v>0</v>
      </c>
      <c r="D1065" s="6" t="n">
        <f aca="false">MOD(INT($A1065/16),2)</f>
        <v>0</v>
      </c>
      <c r="E1065" s="6" t="n">
        <f aca="false">MOD(INT($A1065/8),2)</f>
        <v>0</v>
      </c>
      <c r="F1065" s="6" t="n">
        <f aca="false">MOD(INT($A1065/4),2)</f>
        <v>0</v>
      </c>
      <c r="G1065" s="6" t="n">
        <f aca="false">MOD(INT($A1065/2),2)</f>
        <v>1</v>
      </c>
      <c r="H1065" s="6" t="n">
        <f aca="false">MOD(INT($A1065/1),2)</f>
        <v>1</v>
      </c>
      <c r="I1065" s="7" t="n">
        <f aca="false">IF(B1065=1,MIN($B$6,$B$1060),0)</f>
        <v>0</v>
      </c>
      <c r="J1065" s="7" t="n">
        <f aca="false">IF(C1065=1,MIN($F$226,MAX(0,$B$1060-I1065)),0)</f>
        <v>0</v>
      </c>
      <c r="K1065" s="7" t="n">
        <f aca="false">IF(D1065=1,MIN($F$225,MAX(0,$B$1060-SUM(I1065:J1065))),0)</f>
        <v>0</v>
      </c>
      <c r="L1065" s="7" t="n">
        <f aca="false">IF(E1065=1,MIN($F$224,MAX(0,$B$1060-SUM(I1065:K1065))),0)</f>
        <v>0</v>
      </c>
      <c r="M1065" s="7" t="n">
        <f aca="false">IF(F1065=1,MIN($F$223,MAX(0,$B$1060-SUM(I1065:L1065))),0)</f>
        <v>0</v>
      </c>
      <c r="N1065" s="7" t="n">
        <f aca="false">IF(G1065=1,MIN($F$222,MAX(0,$B$1060-SUM(I1065:M1065))),0)</f>
        <v>15000000</v>
      </c>
      <c r="O1065" s="7" t="n">
        <f aca="false">IF(H1065=1,MIN($F$221,MAX(0,$B$1060-SUM(I1065:N1065))),0)</f>
        <v>5000000</v>
      </c>
      <c r="P1065" s="7" t="n">
        <f aca="false">MAX(0,$B$1060-SUM(I1065:O1065))</f>
        <v>1180000000</v>
      </c>
      <c r="Q1065" s="7" t="n">
        <f aca="false">($B$203+$B$204)+$B$22+(1-B1065)*$B$198+(1-C1065)*$E$226+(1-D1065)*$E$225+(1-E1065)*$E$224+(1-F1065)*$E$223+(1-G1065)*$E$222+(1-H1065)*$E$221</f>
        <v>23354101.3672325</v>
      </c>
      <c r="R1065" s="7" t="n">
        <f aca="false">P1065&gt;$B$12*Q1065</f>
        <v>1</v>
      </c>
      <c r="S1065" s="7" t="n">
        <f aca="false">IF(R1065,(P1065+$B$12*$B$13)/(Q1065+$B$13),IF(Q1065&gt;0,P1065/Q1065,0))</f>
        <v>45.7374241403224</v>
      </c>
      <c r="T1065" s="7" t="n">
        <f aca="false">IF(R1065,$B$13*(S1065-$B$12),0)</f>
        <v>111843560.350806</v>
      </c>
      <c r="U1065" s="7" t="n">
        <f aca="false">($B$203+$B$204)*S1065</f>
        <v>12868589.9576618</v>
      </c>
      <c r="V1065" s="7" t="n">
        <f aca="false">$B$22*S1065</f>
        <v>411636817.262901</v>
      </c>
      <c r="W1065" s="7" t="n">
        <f aca="false">IF(B1065=1,I1065,S1065*$B$198)</f>
        <v>36786368.0022285</v>
      </c>
      <c r="X1065" s="7" t="n">
        <f aca="false">IF(C1065=1,J1065,S1065*$E$226)</f>
        <v>280574953.40465</v>
      </c>
      <c r="Y1065" s="7" t="n">
        <f aca="false">IF(D1065=1,K1065,S1065*$E$225)</f>
        <v>79307620.6640112</v>
      </c>
      <c r="Z1065" s="7" t="n">
        <f aca="false">IF(E1065=1,L1065,S1065*$E$224)</f>
        <v>109769817.936774</v>
      </c>
      <c r="AA1065" s="7" t="n">
        <f aca="false">IF(F1065=1,M1065,S1065*$E$223)</f>
        <v>137212272.420967</v>
      </c>
      <c r="AB1065" s="7" t="n">
        <f aca="false">IF(G1065=1,N1065,S1065*$E$222)</f>
        <v>15000000</v>
      </c>
      <c r="AC1065" s="7" t="n">
        <f aca="false">IF(H1065=1,O1065,S1065*$E$221)</f>
        <v>5000000</v>
      </c>
      <c r="AD1065" s="7" t="n">
        <f aca="false">INDEX($W$1062:$W$1189,MATCH($A1065+(1-B1065)*64,$A$1062:$A$1189,0))</f>
        <v>30000000</v>
      </c>
      <c r="AE1065" s="7" t="n">
        <f aca="false">INDEX($W$1062:$W$1189,MATCH($A1065-B1065*64,$A$1062:$A$1189,0))</f>
        <v>36786368.0022285</v>
      </c>
      <c r="AF1065" s="7" t="n">
        <f aca="false">INDEX($X$1062:$X$1189,MATCH($A1065+(1-C1065)*32,$A$1062:$A$1189,0))</f>
        <v>300000000</v>
      </c>
      <c r="AG1065" s="7" t="n">
        <f aca="false">INDEX($X$1062:$X$1189,MATCH($A1065-C1065*32,$A$1062:$A$1189,0))</f>
        <v>280574953.40465</v>
      </c>
      <c r="AH1065" s="7" t="n">
        <f aca="false">INDEX($Y$1062:$Y$1189,MATCH($A1065+(1-D1065)*16,$A$1062:$A$1189,0))</f>
        <v>100000000</v>
      </c>
      <c r="AI1065" s="7" t="n">
        <f aca="false">INDEX($Y$1062:$Y$1189,MATCH($A1065-D1065*16,$A$1062:$A$1189,0))</f>
        <v>79307620.6640112</v>
      </c>
      <c r="AJ1065" s="7" t="n">
        <f aca="false">INDEX($Z$1062:$Z$1189,MATCH($A1065+(1-E1065)*8,$A$1062:$A$1189,0))</f>
        <v>60000000</v>
      </c>
      <c r="AK1065" s="7" t="n">
        <f aca="false">INDEX($Z$1062:$Z$1189,MATCH($A1065-E1065*8,$A$1062:$A$1189,0))</f>
        <v>109769817.936774</v>
      </c>
      <c r="AL1065" s="7" t="n">
        <f aca="false">INDEX($AA$1062:$AA$1189,MATCH($A1065+(1-F1065)*4,$A$1062:$A$1189,0))</f>
        <v>30000000</v>
      </c>
      <c r="AM1065" s="7" t="n">
        <f aca="false">INDEX($AA$1062:$AA$1189,MATCH($A1065-F1065*4,$A$1062:$A$1189,0))</f>
        <v>137212272.420967</v>
      </c>
      <c r="AN1065" s="7" t="n">
        <f aca="false">INDEX($AB$1062:$AB$1189,MATCH($A1065+(1-G1065)*2,$A$1062:$A$1189,0))</f>
        <v>15000000</v>
      </c>
      <c r="AO1065" s="7" t="n">
        <f aca="false">INDEX($AB$1062:$AB$1189,MATCH($A1065-G1065*2,$A$1062:$A$1189,0))</f>
        <v>194058479.575711</v>
      </c>
      <c r="AP1065" s="7" t="n">
        <f aca="false">INDEX($AC$1062:$AC$1189,MATCH($A1065+(1-H1065)*1,$A$1062:$A$1189,0))</f>
        <v>5000000</v>
      </c>
      <c r="AQ1065" s="7" t="n">
        <f aca="false">INDEX($AC$1062:$AC$1189,MATCH($A1065-H1065*1,$A$1062:$A$1189,0))</f>
        <v>192437949.47487</v>
      </c>
      <c r="AR1065" s="14" t="b">
        <f aca="false">AND(IF(B1065=1,AD1065&gt;=AE1065,AE1065&gt;AD1065),IF(C1065=1,AF1065&gt;=AG1065,AG1065&gt;AF1065),IF(D1065=1,AH1065&gt;=AI1065,AI1065&gt;AH1065),IF(E1065=1,AJ1065&gt;=AK1065,AK1065&gt;AJ1065),IF(F1065=1,AL1065&gt;=AM1065,AM1065&gt;AL1065),IF(G1065=1,AN1065&gt;=AO1065,AO1065&gt;AN1065),IF(H1065=1,AP1065&gt;=AQ1065,AQ1065&gt;AP1065))</f>
        <v>0</v>
      </c>
      <c r="AS1065" s="2"/>
      <c r="AT1065" s="2"/>
      <c r="AU1065" s="2"/>
      <c r="AV1065" s="2"/>
      <c r="AW1065" s="2"/>
      <c r="AX1065" s="2"/>
    </row>
    <row r="1066" customFormat="false" ht="15" hidden="false" customHeight="false" outlineLevel="0" collapsed="false">
      <c r="A1066" s="6" t="n">
        <f aca="false">ROW()-1062</f>
        <v>4</v>
      </c>
      <c r="B1066" s="6" t="n">
        <f aca="false">MOD(INT($A1066/64),2)</f>
        <v>0</v>
      </c>
      <c r="C1066" s="6" t="n">
        <f aca="false">MOD(INT($A1066/32),2)</f>
        <v>0</v>
      </c>
      <c r="D1066" s="6" t="n">
        <f aca="false">MOD(INT($A1066/16),2)</f>
        <v>0</v>
      </c>
      <c r="E1066" s="6" t="n">
        <f aca="false">MOD(INT($A1066/8),2)</f>
        <v>0</v>
      </c>
      <c r="F1066" s="6" t="n">
        <f aca="false">MOD(INT($A1066/4),2)</f>
        <v>1</v>
      </c>
      <c r="G1066" s="6" t="n">
        <f aca="false">MOD(INT($A1066/2),2)</f>
        <v>0</v>
      </c>
      <c r="H1066" s="6" t="n">
        <f aca="false">MOD(INT($A1066/1),2)</f>
        <v>0</v>
      </c>
      <c r="I1066" s="7" t="n">
        <f aca="false">IF(B1066=1,MIN($B$6,$B$1060),0)</f>
        <v>0</v>
      </c>
      <c r="J1066" s="7" t="n">
        <f aca="false">IF(C1066=1,MIN($F$226,MAX(0,$B$1060-I1066)),0)</f>
        <v>0</v>
      </c>
      <c r="K1066" s="7" t="n">
        <f aca="false">IF(D1066=1,MIN($F$225,MAX(0,$B$1060-SUM(I1066:J1066))),0)</f>
        <v>0</v>
      </c>
      <c r="L1066" s="7" t="n">
        <f aca="false">IF(E1066=1,MIN($F$224,MAX(0,$B$1060-SUM(I1066:K1066))),0)</f>
        <v>0</v>
      </c>
      <c r="M1066" s="7" t="n">
        <f aca="false">IF(F1066=1,MIN($F$223,MAX(0,$B$1060-SUM(I1066:L1066))),0)</f>
        <v>30000000</v>
      </c>
      <c r="N1066" s="7" t="n">
        <f aca="false">IF(G1066=1,MIN($F$222,MAX(0,$B$1060-SUM(I1066:M1066))),0)</f>
        <v>0</v>
      </c>
      <c r="O1066" s="7" t="n">
        <f aca="false">IF(H1066=1,MIN($F$221,MAX(0,$B$1060-SUM(I1066:N1066))),0)</f>
        <v>0</v>
      </c>
      <c r="P1066" s="7" t="n">
        <f aca="false">MAX(0,$B$1060-SUM(I1066:O1066))</f>
        <v>1170000000</v>
      </c>
      <c r="Q1066" s="7" t="n">
        <f aca="false">($B$203+$B$204)+$B$22+(1-B1066)*$B$198+(1-C1066)*$E$226+(1-D1066)*$E$225+(1-E1066)*$E$224+(1-F1066)*$E$223+(1-G1066)*$E$222+(1-H1066)*$E$221</f>
        <v>30354101.3672325</v>
      </c>
      <c r="R1066" s="7" t="n">
        <f aca="false">P1066&gt;$B$12*Q1066</f>
        <v>1</v>
      </c>
      <c r="S1066" s="7" t="n">
        <f aca="false">IF(R1066,(P1066+$B$12*$B$13)/(Q1066+$B$13),IF(Q1066&gt;0,P1066/Q1066,0))</f>
        <v>35.6880861507724</v>
      </c>
      <c r="T1066" s="7" t="n">
        <f aca="false">IF(R1066,$B$13*(S1066-$B$12),0)</f>
        <v>86720215.3769309</v>
      </c>
      <c r="U1066" s="7" t="n">
        <f aca="false">($B$203+$B$204)*S1066</f>
        <v>10041128.3687294</v>
      </c>
      <c r="V1066" s="7" t="n">
        <f aca="false">$B$22*S1066</f>
        <v>321192775.356951</v>
      </c>
      <c r="W1066" s="7" t="n">
        <f aca="false">IF(B1066=1,I1066,S1066*$B$198)</f>
        <v>28703738.6803807</v>
      </c>
      <c r="X1066" s="7" t="n">
        <f aca="false">IF(C1066=1,J1066,S1066*$E$226)</f>
        <v>218927569.644798</v>
      </c>
      <c r="Y1066" s="7" t="n">
        <f aca="false">IF(D1066=1,K1066,S1066*$E$225)</f>
        <v>61882304.3026326</v>
      </c>
      <c r="Z1066" s="7" t="n">
        <f aca="false">IF(E1066=1,L1066,S1066*$E$224)</f>
        <v>85651406.7618536</v>
      </c>
      <c r="AA1066" s="7" t="n">
        <f aca="false">IF(F1066=1,M1066,S1066*$E$223)</f>
        <v>30000000</v>
      </c>
      <c r="AB1066" s="7" t="n">
        <f aca="false">IF(G1066=1,N1066,S1066*$E$222)</f>
        <v>178440430.753862</v>
      </c>
      <c r="AC1066" s="7" t="n">
        <f aca="false">IF(H1066=1,O1066,S1066*$E$221)</f>
        <v>178440430.753862</v>
      </c>
      <c r="AD1066" s="7" t="n">
        <f aca="false">INDEX($W$1062:$W$1189,MATCH($A1066+(1-B1066)*64,$A$1062:$A$1189,0))</f>
        <v>30000000</v>
      </c>
      <c r="AE1066" s="7" t="n">
        <f aca="false">INDEX($W$1062:$W$1189,MATCH($A1066-B1066*64,$A$1062:$A$1189,0))</f>
        <v>28703738.6803807</v>
      </c>
      <c r="AF1066" s="7" t="n">
        <f aca="false">INDEX($X$1062:$X$1189,MATCH($A1066+(1-C1066)*32,$A$1062:$A$1189,0))</f>
        <v>300000000</v>
      </c>
      <c r="AG1066" s="7" t="n">
        <f aca="false">INDEX($X$1062:$X$1189,MATCH($A1066-C1066*32,$A$1062:$A$1189,0))</f>
        <v>218927569.644798</v>
      </c>
      <c r="AH1066" s="7" t="n">
        <f aca="false">INDEX($Y$1062:$Y$1189,MATCH($A1066+(1-D1066)*16,$A$1062:$A$1189,0))</f>
        <v>100000000</v>
      </c>
      <c r="AI1066" s="7" t="n">
        <f aca="false">INDEX($Y$1062:$Y$1189,MATCH($A1066-D1066*16,$A$1062:$A$1189,0))</f>
        <v>61882304.3026326</v>
      </c>
      <c r="AJ1066" s="7" t="n">
        <f aca="false">INDEX($Z$1062:$Z$1189,MATCH($A1066+(1-E1066)*8,$A$1062:$A$1189,0))</f>
        <v>60000000</v>
      </c>
      <c r="AK1066" s="7" t="n">
        <f aca="false">INDEX($Z$1062:$Z$1189,MATCH($A1066-E1066*8,$A$1062:$A$1189,0))</f>
        <v>85651406.7618536</v>
      </c>
      <c r="AL1066" s="7" t="n">
        <f aca="false">INDEX($AA$1062:$AA$1189,MATCH($A1066+(1-F1066)*4,$A$1062:$A$1189,0))</f>
        <v>30000000</v>
      </c>
      <c r="AM1066" s="7" t="n">
        <f aca="false">INDEX($AA$1062:$AA$1189,MATCH($A1066-F1066*4,$A$1062:$A$1189,0))</f>
        <v>100616104.22335</v>
      </c>
      <c r="AN1066" s="7" t="n">
        <f aca="false">INDEX($AB$1062:$AB$1189,MATCH($A1066+(1-G1066)*2,$A$1062:$A$1189,0))</f>
        <v>15000000</v>
      </c>
      <c r="AO1066" s="7" t="n">
        <f aca="false">INDEX($AB$1062:$AB$1189,MATCH($A1066-G1066*2,$A$1062:$A$1189,0))</f>
        <v>178440430.753862</v>
      </c>
      <c r="AP1066" s="7" t="n">
        <f aca="false">INDEX($AC$1062:$AC$1189,MATCH($A1066+(1-H1066)*1,$A$1062:$A$1189,0))</f>
        <v>5000000</v>
      </c>
      <c r="AQ1066" s="7" t="n">
        <f aca="false">INDEX($AC$1062:$AC$1189,MATCH($A1066-H1066*1,$A$1062:$A$1189,0))</f>
        <v>178440430.753862</v>
      </c>
      <c r="AR1066" s="14" t="b">
        <f aca="false">AND(IF(B1066=1,AD1066&gt;=AE1066,AE1066&gt;AD1066),IF(C1066=1,AF1066&gt;=AG1066,AG1066&gt;AF1066),IF(D1066=1,AH1066&gt;=AI1066,AI1066&gt;AH1066),IF(E1066=1,AJ1066&gt;=AK1066,AK1066&gt;AJ1066),IF(F1066=1,AL1066&gt;=AM1066,AM1066&gt;AL1066),IF(G1066=1,AN1066&gt;=AO1066,AO1066&gt;AN1066),IF(H1066=1,AP1066&gt;=AQ1066,AQ1066&gt;AP1066))</f>
        <v>0</v>
      </c>
      <c r="AS1066" s="2"/>
      <c r="AT1066" s="2"/>
      <c r="AU1066" s="2"/>
      <c r="AV1066" s="2"/>
      <c r="AW1066" s="2"/>
      <c r="AX1066" s="2"/>
    </row>
    <row r="1067" customFormat="false" ht="15" hidden="false" customHeight="false" outlineLevel="0" collapsed="false">
      <c r="A1067" s="6" t="n">
        <f aca="false">ROW()-1062</f>
        <v>5</v>
      </c>
      <c r="B1067" s="6" t="n">
        <f aca="false">MOD(INT($A1067/64),2)</f>
        <v>0</v>
      </c>
      <c r="C1067" s="6" t="n">
        <f aca="false">MOD(INT($A1067/32),2)</f>
        <v>0</v>
      </c>
      <c r="D1067" s="6" t="n">
        <f aca="false">MOD(INT($A1067/16),2)</f>
        <v>0</v>
      </c>
      <c r="E1067" s="6" t="n">
        <f aca="false">MOD(INT($A1067/8),2)</f>
        <v>0</v>
      </c>
      <c r="F1067" s="6" t="n">
        <f aca="false">MOD(INT($A1067/4),2)</f>
        <v>1</v>
      </c>
      <c r="G1067" s="6" t="n">
        <f aca="false">MOD(INT($A1067/2),2)</f>
        <v>0</v>
      </c>
      <c r="H1067" s="6" t="n">
        <f aca="false">MOD(INT($A1067/1),2)</f>
        <v>1</v>
      </c>
      <c r="I1067" s="7" t="n">
        <f aca="false">IF(B1067=1,MIN($B$6,$B$1060),0)</f>
        <v>0</v>
      </c>
      <c r="J1067" s="7" t="n">
        <f aca="false">IF(C1067=1,MIN($F$226,MAX(0,$B$1060-I1067)),0)</f>
        <v>0</v>
      </c>
      <c r="K1067" s="7" t="n">
        <f aca="false">IF(D1067=1,MIN($F$225,MAX(0,$B$1060-SUM(I1067:J1067))),0)</f>
        <v>0</v>
      </c>
      <c r="L1067" s="7" t="n">
        <f aca="false">IF(E1067=1,MIN($F$224,MAX(0,$B$1060-SUM(I1067:K1067))),0)</f>
        <v>0</v>
      </c>
      <c r="M1067" s="7" t="n">
        <f aca="false">IF(F1067=1,MIN($F$223,MAX(0,$B$1060-SUM(I1067:L1067))),0)</f>
        <v>30000000</v>
      </c>
      <c r="N1067" s="7" t="n">
        <f aca="false">IF(G1067=1,MIN($F$222,MAX(0,$B$1060-SUM(I1067:M1067))),0)</f>
        <v>0</v>
      </c>
      <c r="O1067" s="7" t="n">
        <f aca="false">IF(H1067=1,MIN($F$221,MAX(0,$B$1060-SUM(I1067:N1067))),0)</f>
        <v>5000000</v>
      </c>
      <c r="P1067" s="7" t="n">
        <f aca="false">MAX(0,$B$1060-SUM(I1067:O1067))</f>
        <v>1165000000</v>
      </c>
      <c r="Q1067" s="7" t="n">
        <f aca="false">($B$203+$B$204)+$B$22+(1-B1067)*$B$198+(1-C1067)*$E$226+(1-D1067)*$E$225+(1-E1067)*$E$224+(1-F1067)*$E$223+(1-G1067)*$E$222+(1-H1067)*$E$221</f>
        <v>25354101.3672325</v>
      </c>
      <c r="R1067" s="7" t="n">
        <f aca="false">P1067&gt;$B$12*Q1067</f>
        <v>1</v>
      </c>
      <c r="S1067" s="7" t="n">
        <f aca="false">IF(R1067,(P1067+$B$12*$B$13)/(Q1067+$B$13),IF(Q1067&gt;0,P1067/Q1067,0))</f>
        <v>41.9148327424932</v>
      </c>
      <c r="T1067" s="7" t="n">
        <f aca="false">IF(R1067,$B$13*(S1067-$B$12),0)</f>
        <v>102287081.856233</v>
      </c>
      <c r="U1067" s="7" t="n">
        <f aca="false">($B$203+$B$204)*S1067</f>
        <v>11793073.3058401</v>
      </c>
      <c r="V1067" s="7" t="n">
        <f aca="false">$B$22*S1067</f>
        <v>377233494.682439</v>
      </c>
      <c r="W1067" s="7" t="n">
        <f aca="false">IF(B1067=1,I1067,S1067*$B$198)</f>
        <v>33711877.9861035</v>
      </c>
      <c r="X1067" s="7" t="n">
        <f aca="false">IF(C1067=1,J1067,S1067*$E$226)</f>
        <v>257125373.03387</v>
      </c>
      <c r="Y1067" s="7" t="n">
        <f aca="false">IF(D1067=1,K1067,S1067*$E$225)</f>
        <v>72679336.8410645</v>
      </c>
      <c r="Z1067" s="7" t="n">
        <f aca="false">IF(E1067=1,L1067,S1067*$E$224)</f>
        <v>100595598.581984</v>
      </c>
      <c r="AA1067" s="7" t="n">
        <f aca="false">IF(F1067=1,M1067,S1067*$E$223)</f>
        <v>30000000</v>
      </c>
      <c r="AB1067" s="7" t="n">
        <f aca="false">IF(G1067=1,N1067,S1067*$E$222)</f>
        <v>209574163.712466</v>
      </c>
      <c r="AC1067" s="7" t="n">
        <f aca="false">IF(H1067=1,O1067,S1067*$E$221)</f>
        <v>5000000</v>
      </c>
      <c r="AD1067" s="7" t="n">
        <f aca="false">INDEX($W$1062:$W$1189,MATCH($A1067+(1-B1067)*64,$A$1062:$A$1189,0))</f>
        <v>30000000</v>
      </c>
      <c r="AE1067" s="7" t="n">
        <f aca="false">INDEX($W$1062:$W$1189,MATCH($A1067-B1067*64,$A$1062:$A$1189,0))</f>
        <v>33711877.9861035</v>
      </c>
      <c r="AF1067" s="7" t="n">
        <f aca="false">INDEX($X$1062:$X$1189,MATCH($A1067+(1-C1067)*32,$A$1062:$A$1189,0))</f>
        <v>300000000</v>
      </c>
      <c r="AG1067" s="7" t="n">
        <f aca="false">INDEX($X$1062:$X$1189,MATCH($A1067-C1067*32,$A$1062:$A$1189,0))</f>
        <v>257125373.03387</v>
      </c>
      <c r="AH1067" s="7" t="n">
        <f aca="false">INDEX($Y$1062:$Y$1189,MATCH($A1067+(1-D1067)*16,$A$1062:$A$1189,0))</f>
        <v>100000000</v>
      </c>
      <c r="AI1067" s="7" t="n">
        <f aca="false">INDEX($Y$1062:$Y$1189,MATCH($A1067-D1067*16,$A$1062:$A$1189,0))</f>
        <v>72679336.8410645</v>
      </c>
      <c r="AJ1067" s="7" t="n">
        <f aca="false">INDEX($Z$1062:$Z$1189,MATCH($A1067+(1-E1067)*8,$A$1062:$A$1189,0))</f>
        <v>60000000</v>
      </c>
      <c r="AK1067" s="7" t="n">
        <f aca="false">INDEX($Z$1062:$Z$1189,MATCH($A1067-E1067*8,$A$1062:$A$1189,0))</f>
        <v>100595598.581984</v>
      </c>
      <c r="AL1067" s="7" t="n">
        <f aca="false">INDEX($AA$1062:$AA$1189,MATCH($A1067+(1-F1067)*4,$A$1062:$A$1189,0))</f>
        <v>30000000</v>
      </c>
      <c r="AM1067" s="7" t="n">
        <f aca="false">INDEX($AA$1062:$AA$1189,MATCH($A1067-F1067*4,$A$1062:$A$1189,0))</f>
        <v>116435087.745427</v>
      </c>
      <c r="AN1067" s="7" t="n">
        <f aca="false">INDEX($AB$1062:$AB$1189,MATCH($A1067+(1-G1067)*2,$A$1062:$A$1189,0))</f>
        <v>15000000</v>
      </c>
      <c r="AO1067" s="7" t="n">
        <f aca="false">INDEX($AB$1062:$AB$1189,MATCH($A1067-G1067*2,$A$1062:$A$1189,0))</f>
        <v>209574163.712466</v>
      </c>
      <c r="AP1067" s="7" t="n">
        <f aca="false">INDEX($AC$1062:$AC$1189,MATCH($A1067+(1-H1067)*1,$A$1062:$A$1189,0))</f>
        <v>5000000</v>
      </c>
      <c r="AQ1067" s="7" t="n">
        <f aca="false">INDEX($AC$1062:$AC$1189,MATCH($A1067-H1067*1,$A$1062:$A$1189,0))</f>
        <v>178440430.753862</v>
      </c>
      <c r="AR1067" s="14" t="b">
        <f aca="false">AND(IF(B1067=1,AD1067&gt;=AE1067,AE1067&gt;AD1067),IF(C1067=1,AF1067&gt;=AG1067,AG1067&gt;AF1067),IF(D1067=1,AH1067&gt;=AI1067,AI1067&gt;AH1067),IF(E1067=1,AJ1067&gt;=AK1067,AK1067&gt;AJ1067),IF(F1067=1,AL1067&gt;=AM1067,AM1067&gt;AL1067),IF(G1067=1,AN1067&gt;=AO1067,AO1067&gt;AN1067),IF(H1067=1,AP1067&gt;=AQ1067,AQ1067&gt;AP1067))</f>
        <v>0</v>
      </c>
      <c r="AS1067" s="2"/>
      <c r="AT1067" s="2"/>
      <c r="AU1067" s="2"/>
      <c r="AV1067" s="2"/>
      <c r="AW1067" s="2"/>
      <c r="AX1067" s="2"/>
    </row>
    <row r="1068" customFormat="false" ht="15" hidden="false" customHeight="false" outlineLevel="0" collapsed="false">
      <c r="A1068" s="6" t="n">
        <f aca="false">ROW()-1062</f>
        <v>6</v>
      </c>
      <c r="B1068" s="6" t="n">
        <f aca="false">MOD(INT($A1068/64),2)</f>
        <v>0</v>
      </c>
      <c r="C1068" s="6" t="n">
        <f aca="false">MOD(INT($A1068/32),2)</f>
        <v>0</v>
      </c>
      <c r="D1068" s="6" t="n">
        <f aca="false">MOD(INT($A1068/16),2)</f>
        <v>0</v>
      </c>
      <c r="E1068" s="6" t="n">
        <f aca="false">MOD(INT($A1068/8),2)</f>
        <v>0</v>
      </c>
      <c r="F1068" s="6" t="n">
        <f aca="false">MOD(INT($A1068/4),2)</f>
        <v>1</v>
      </c>
      <c r="G1068" s="6" t="n">
        <f aca="false">MOD(INT($A1068/2),2)</f>
        <v>1</v>
      </c>
      <c r="H1068" s="6" t="n">
        <f aca="false">MOD(INT($A1068/1),2)</f>
        <v>0</v>
      </c>
      <c r="I1068" s="7" t="n">
        <f aca="false">IF(B1068=1,MIN($B$6,$B$1060),0)</f>
        <v>0</v>
      </c>
      <c r="J1068" s="7" t="n">
        <f aca="false">IF(C1068=1,MIN($F$226,MAX(0,$B$1060-I1068)),0)</f>
        <v>0</v>
      </c>
      <c r="K1068" s="7" t="n">
        <f aca="false">IF(D1068=1,MIN($F$225,MAX(0,$B$1060-SUM(I1068:J1068))),0)</f>
        <v>0</v>
      </c>
      <c r="L1068" s="7" t="n">
        <f aca="false">IF(E1068=1,MIN($F$224,MAX(0,$B$1060-SUM(I1068:K1068))),0)</f>
        <v>0</v>
      </c>
      <c r="M1068" s="7" t="n">
        <f aca="false">IF(F1068=1,MIN($F$223,MAX(0,$B$1060-SUM(I1068:L1068))),0)</f>
        <v>30000000</v>
      </c>
      <c r="N1068" s="7" t="n">
        <f aca="false">IF(G1068=1,MIN($F$222,MAX(0,$B$1060-SUM(I1068:M1068))),0)</f>
        <v>15000000</v>
      </c>
      <c r="O1068" s="7" t="n">
        <f aca="false">IF(H1068=1,MIN($F$221,MAX(0,$B$1060-SUM(I1068:N1068))),0)</f>
        <v>0</v>
      </c>
      <c r="P1068" s="7" t="n">
        <f aca="false">MAX(0,$B$1060-SUM(I1068:O1068))</f>
        <v>1155000000</v>
      </c>
      <c r="Q1068" s="7" t="n">
        <f aca="false">($B$203+$B$204)+$B$22+(1-B1068)*$B$198+(1-C1068)*$E$226+(1-D1068)*$E$225+(1-E1068)*$E$224+(1-F1068)*$E$223+(1-G1068)*$E$222+(1-H1068)*$E$221</f>
        <v>25354101.3672325</v>
      </c>
      <c r="R1068" s="7" t="n">
        <f aca="false">P1068&gt;$B$12*Q1068</f>
        <v>1</v>
      </c>
      <c r="S1068" s="7" t="n">
        <f aca="false">IF(R1068,(P1068+$B$12*$B$13)/(Q1068+$B$13),IF(Q1068&gt;0,P1068/Q1068,0))</f>
        <v>41.5558191858123</v>
      </c>
      <c r="T1068" s="7" t="n">
        <f aca="false">IF(R1068,$B$13*(S1068-$B$12),0)</f>
        <v>101389547.964531</v>
      </c>
      <c r="U1068" s="7" t="n">
        <f aca="false">($B$203+$B$204)*S1068</f>
        <v>11692061.9713147</v>
      </c>
      <c r="V1068" s="7" t="n">
        <f aca="false">$B$22*S1068</f>
        <v>374002372.672311</v>
      </c>
      <c r="W1068" s="7" t="n">
        <f aca="false">IF(B1068=1,I1068,S1068*$B$198)</f>
        <v>33423125.2838671</v>
      </c>
      <c r="X1068" s="7" t="n">
        <f aca="false">IF(C1068=1,J1068,S1068*$E$226)</f>
        <v>254923014.378334</v>
      </c>
      <c r="Y1068" s="7" t="n">
        <f aca="false">IF(D1068=1,K1068,S1068*$E$225)</f>
        <v>72056815.7546314</v>
      </c>
      <c r="Z1068" s="7" t="n">
        <f aca="false">IF(E1068=1,L1068,S1068*$E$224)</f>
        <v>99733966.0459496</v>
      </c>
      <c r="AA1068" s="7" t="n">
        <f aca="false">IF(F1068=1,M1068,S1068*$E$223)</f>
        <v>30000000</v>
      </c>
      <c r="AB1068" s="7" t="n">
        <f aca="false">IF(G1068=1,N1068,S1068*$E$222)</f>
        <v>15000000</v>
      </c>
      <c r="AC1068" s="7" t="n">
        <f aca="false">IF(H1068=1,O1068,S1068*$E$221)</f>
        <v>207779095.929062</v>
      </c>
      <c r="AD1068" s="7" t="n">
        <f aca="false">INDEX($W$1062:$W$1189,MATCH($A1068+(1-B1068)*64,$A$1062:$A$1189,0))</f>
        <v>30000000</v>
      </c>
      <c r="AE1068" s="7" t="n">
        <f aca="false">INDEX($W$1062:$W$1189,MATCH($A1068-B1068*64,$A$1062:$A$1189,0))</f>
        <v>33423125.2838671</v>
      </c>
      <c r="AF1068" s="7" t="n">
        <f aca="false">INDEX($X$1062:$X$1189,MATCH($A1068+(1-C1068)*32,$A$1062:$A$1189,0))</f>
        <v>300000000</v>
      </c>
      <c r="AG1068" s="7" t="n">
        <f aca="false">INDEX($X$1062:$X$1189,MATCH($A1068-C1068*32,$A$1062:$A$1189,0))</f>
        <v>254923014.378334</v>
      </c>
      <c r="AH1068" s="7" t="n">
        <f aca="false">INDEX($Y$1062:$Y$1189,MATCH($A1068+(1-D1068)*16,$A$1062:$A$1189,0))</f>
        <v>100000000</v>
      </c>
      <c r="AI1068" s="7" t="n">
        <f aca="false">INDEX($Y$1062:$Y$1189,MATCH($A1068-D1068*16,$A$1062:$A$1189,0))</f>
        <v>72056815.7546314</v>
      </c>
      <c r="AJ1068" s="7" t="n">
        <f aca="false">INDEX($Z$1062:$Z$1189,MATCH($A1068+(1-E1068)*8,$A$1062:$A$1189,0))</f>
        <v>60000000</v>
      </c>
      <c r="AK1068" s="7" t="n">
        <f aca="false">INDEX($Z$1062:$Z$1189,MATCH($A1068-E1068*8,$A$1062:$A$1189,0))</f>
        <v>99733966.0459496</v>
      </c>
      <c r="AL1068" s="7" t="n">
        <f aca="false">INDEX($AA$1062:$AA$1189,MATCH($A1068+(1-F1068)*4,$A$1062:$A$1189,0))</f>
        <v>30000000</v>
      </c>
      <c r="AM1068" s="7" t="n">
        <f aca="false">INDEX($AA$1062:$AA$1189,MATCH($A1068-F1068*4,$A$1062:$A$1189,0))</f>
        <v>115462769.684922</v>
      </c>
      <c r="AN1068" s="7" t="n">
        <f aca="false">INDEX($AB$1062:$AB$1189,MATCH($A1068+(1-G1068)*2,$A$1062:$A$1189,0))</f>
        <v>15000000</v>
      </c>
      <c r="AO1068" s="7" t="n">
        <f aca="false">INDEX($AB$1062:$AB$1189,MATCH($A1068-G1068*2,$A$1062:$A$1189,0))</f>
        <v>178440430.753862</v>
      </c>
      <c r="AP1068" s="7" t="n">
        <f aca="false">INDEX($AC$1062:$AC$1189,MATCH($A1068+(1-H1068)*1,$A$1062:$A$1189,0))</f>
        <v>5000000</v>
      </c>
      <c r="AQ1068" s="7" t="n">
        <f aca="false">INDEX($AC$1062:$AC$1189,MATCH($A1068-H1068*1,$A$1062:$A$1189,0))</f>
        <v>207779095.929062</v>
      </c>
      <c r="AR1068" s="14" t="b">
        <f aca="false">AND(IF(B1068=1,AD1068&gt;=AE1068,AE1068&gt;AD1068),IF(C1068=1,AF1068&gt;=AG1068,AG1068&gt;AF1068),IF(D1068=1,AH1068&gt;=AI1068,AI1068&gt;AH1068),IF(E1068=1,AJ1068&gt;=AK1068,AK1068&gt;AJ1068),IF(F1068=1,AL1068&gt;=AM1068,AM1068&gt;AL1068),IF(G1068=1,AN1068&gt;=AO1068,AO1068&gt;AN1068),IF(H1068=1,AP1068&gt;=AQ1068,AQ1068&gt;AP1068))</f>
        <v>0</v>
      </c>
      <c r="AS1068" s="2"/>
      <c r="AT1068" s="2"/>
      <c r="AU1068" s="2"/>
      <c r="AV1068" s="2"/>
      <c r="AW1068" s="2"/>
      <c r="AX1068" s="2"/>
    </row>
    <row r="1069" customFormat="false" ht="15" hidden="false" customHeight="false" outlineLevel="0" collapsed="false">
      <c r="A1069" s="6" t="n">
        <f aca="false">ROW()-1062</f>
        <v>7</v>
      </c>
      <c r="B1069" s="6" t="n">
        <f aca="false">MOD(INT($A1069/64),2)</f>
        <v>0</v>
      </c>
      <c r="C1069" s="6" t="n">
        <f aca="false">MOD(INT($A1069/32),2)</f>
        <v>0</v>
      </c>
      <c r="D1069" s="6" t="n">
        <f aca="false">MOD(INT($A1069/16),2)</f>
        <v>0</v>
      </c>
      <c r="E1069" s="6" t="n">
        <f aca="false">MOD(INT($A1069/8),2)</f>
        <v>0</v>
      </c>
      <c r="F1069" s="6" t="n">
        <f aca="false">MOD(INT($A1069/4),2)</f>
        <v>1</v>
      </c>
      <c r="G1069" s="6" t="n">
        <f aca="false">MOD(INT($A1069/2),2)</f>
        <v>1</v>
      </c>
      <c r="H1069" s="6" t="n">
        <f aca="false">MOD(INT($A1069/1),2)</f>
        <v>1</v>
      </c>
      <c r="I1069" s="7" t="n">
        <f aca="false">IF(B1069=1,MIN($B$6,$B$1060),0)</f>
        <v>0</v>
      </c>
      <c r="J1069" s="7" t="n">
        <f aca="false">IF(C1069=1,MIN($F$226,MAX(0,$B$1060-I1069)),0)</f>
        <v>0</v>
      </c>
      <c r="K1069" s="7" t="n">
        <f aca="false">IF(D1069=1,MIN($F$225,MAX(0,$B$1060-SUM(I1069:J1069))),0)</f>
        <v>0</v>
      </c>
      <c r="L1069" s="7" t="n">
        <f aca="false">IF(E1069=1,MIN($F$224,MAX(0,$B$1060-SUM(I1069:K1069))),0)</f>
        <v>0</v>
      </c>
      <c r="M1069" s="7" t="n">
        <f aca="false">IF(F1069=1,MIN($F$223,MAX(0,$B$1060-SUM(I1069:L1069))),0)</f>
        <v>30000000</v>
      </c>
      <c r="N1069" s="7" t="n">
        <f aca="false">IF(G1069=1,MIN($F$222,MAX(0,$B$1060-SUM(I1069:M1069))),0)</f>
        <v>15000000</v>
      </c>
      <c r="O1069" s="7" t="n">
        <f aca="false">IF(H1069=1,MIN($F$221,MAX(0,$B$1060-SUM(I1069:N1069))),0)</f>
        <v>5000000</v>
      </c>
      <c r="P1069" s="7" t="n">
        <f aca="false">MAX(0,$B$1060-SUM(I1069:O1069))</f>
        <v>1150000000</v>
      </c>
      <c r="Q1069" s="7" t="n">
        <f aca="false">($B$203+$B$204)+$B$22+(1-B1069)*$B$198+(1-C1069)*$E$226+(1-D1069)*$E$225+(1-E1069)*$E$224+(1-F1069)*$E$223+(1-G1069)*$E$222+(1-H1069)*$E$221</f>
        <v>20354101.3672325</v>
      </c>
      <c r="R1069" s="7" t="n">
        <f aca="false">P1069&gt;$B$12*Q1069</f>
        <v>1</v>
      </c>
      <c r="S1069" s="7" t="n">
        <f aca="false">IF(R1069,(P1069+$B$12*$B$13)/(Q1069+$B$13),IF(Q1069&gt;0,P1069/Q1069,0))</f>
        <v>50.4285852889591</v>
      </c>
      <c r="T1069" s="7" t="n">
        <f aca="false">IF(R1069,$B$13*(S1069-$B$12),0)</f>
        <v>123571463.222398</v>
      </c>
      <c r="U1069" s="7" t="n">
        <f aca="false">($B$203+$B$204)*S1069</f>
        <v>14188485.6531848</v>
      </c>
      <c r="V1069" s="7" t="n">
        <f aca="false">$B$22*S1069</f>
        <v>453857267.600632</v>
      </c>
      <c r="W1069" s="7" t="n">
        <f aca="false">IF(B1069=1,I1069,S1069*$B$198)</f>
        <v>40559444.0688225</v>
      </c>
      <c r="X1069" s="7" t="n">
        <f aca="false">IF(C1069=1,J1069,S1069*$E$226)</f>
        <v>309352750.699362</v>
      </c>
      <c r="Y1069" s="7" t="n">
        <f aca="false">IF(D1069=1,K1069,S1069*$E$225)</f>
        <v>87441984.0620985</v>
      </c>
      <c r="Z1069" s="7" t="n">
        <f aca="false">IF(E1069=1,L1069,S1069*$E$224)</f>
        <v>121028604.693502</v>
      </c>
      <c r="AA1069" s="7" t="n">
        <f aca="false">IF(F1069=1,M1069,S1069*$E$223)</f>
        <v>30000000</v>
      </c>
      <c r="AB1069" s="7" t="n">
        <f aca="false">IF(G1069=1,N1069,S1069*$E$222)</f>
        <v>15000000</v>
      </c>
      <c r="AC1069" s="7" t="n">
        <f aca="false">IF(H1069=1,O1069,S1069*$E$221)</f>
        <v>5000000</v>
      </c>
      <c r="AD1069" s="7" t="n">
        <f aca="false">INDEX($W$1062:$W$1189,MATCH($A1069+(1-B1069)*64,$A$1062:$A$1189,0))</f>
        <v>30000000</v>
      </c>
      <c r="AE1069" s="7" t="n">
        <f aca="false">INDEX($W$1062:$W$1189,MATCH($A1069-B1069*64,$A$1062:$A$1189,0))</f>
        <v>40559444.0688225</v>
      </c>
      <c r="AF1069" s="7" t="n">
        <f aca="false">INDEX($X$1062:$X$1189,MATCH($A1069+(1-C1069)*32,$A$1062:$A$1189,0))</f>
        <v>300000000</v>
      </c>
      <c r="AG1069" s="7" t="n">
        <f aca="false">INDEX($X$1062:$X$1189,MATCH($A1069-C1069*32,$A$1062:$A$1189,0))</f>
        <v>309352750.699362</v>
      </c>
      <c r="AH1069" s="7" t="n">
        <f aca="false">INDEX($Y$1062:$Y$1189,MATCH($A1069+(1-D1069)*16,$A$1062:$A$1189,0))</f>
        <v>100000000</v>
      </c>
      <c r="AI1069" s="7" t="n">
        <f aca="false">INDEX($Y$1062:$Y$1189,MATCH($A1069-D1069*16,$A$1062:$A$1189,0))</f>
        <v>87441984.0620985</v>
      </c>
      <c r="AJ1069" s="7" t="n">
        <f aca="false">INDEX($Z$1062:$Z$1189,MATCH($A1069+(1-E1069)*8,$A$1062:$A$1189,0))</f>
        <v>60000000</v>
      </c>
      <c r="AK1069" s="7" t="n">
        <f aca="false">INDEX($Z$1062:$Z$1189,MATCH($A1069-E1069*8,$A$1062:$A$1189,0))</f>
        <v>121028604.693502</v>
      </c>
      <c r="AL1069" s="7" t="n">
        <f aca="false">INDEX($AA$1062:$AA$1189,MATCH($A1069+(1-F1069)*4,$A$1062:$A$1189,0))</f>
        <v>30000000</v>
      </c>
      <c r="AM1069" s="7" t="n">
        <f aca="false">INDEX($AA$1062:$AA$1189,MATCH($A1069-F1069*4,$A$1062:$A$1189,0))</f>
        <v>137212272.420967</v>
      </c>
      <c r="AN1069" s="7" t="n">
        <f aca="false">INDEX($AB$1062:$AB$1189,MATCH($A1069+(1-G1069)*2,$A$1062:$A$1189,0))</f>
        <v>15000000</v>
      </c>
      <c r="AO1069" s="7" t="n">
        <f aca="false">INDEX($AB$1062:$AB$1189,MATCH($A1069-G1069*2,$A$1062:$A$1189,0))</f>
        <v>209574163.712466</v>
      </c>
      <c r="AP1069" s="7" t="n">
        <f aca="false">INDEX($AC$1062:$AC$1189,MATCH($A1069+(1-H1069)*1,$A$1062:$A$1189,0))</f>
        <v>5000000</v>
      </c>
      <c r="AQ1069" s="7" t="n">
        <f aca="false">INDEX($AC$1062:$AC$1189,MATCH($A1069-H1069*1,$A$1062:$A$1189,0))</f>
        <v>207779095.929062</v>
      </c>
      <c r="AR1069" s="14" t="b">
        <f aca="false">AND(IF(B1069=1,AD1069&gt;=AE1069,AE1069&gt;AD1069),IF(C1069=1,AF1069&gt;=AG1069,AG1069&gt;AF1069),IF(D1069=1,AH1069&gt;=AI1069,AI1069&gt;AH1069),IF(E1069=1,AJ1069&gt;=AK1069,AK1069&gt;AJ1069),IF(F1069=1,AL1069&gt;=AM1069,AM1069&gt;AL1069),IF(G1069=1,AN1069&gt;=AO1069,AO1069&gt;AN1069),IF(H1069=1,AP1069&gt;=AQ1069,AQ1069&gt;AP1069))</f>
        <v>0</v>
      </c>
      <c r="AS1069" s="2"/>
      <c r="AT1069" s="2"/>
      <c r="AU1069" s="2"/>
      <c r="AV1069" s="2"/>
      <c r="AW1069" s="2"/>
      <c r="AX1069" s="2"/>
    </row>
    <row r="1070" customFormat="false" ht="15" hidden="false" customHeight="false" outlineLevel="0" collapsed="false">
      <c r="A1070" s="6" t="n">
        <f aca="false">ROW()-1062</f>
        <v>8</v>
      </c>
      <c r="B1070" s="6" t="n">
        <f aca="false">MOD(INT($A1070/64),2)</f>
        <v>0</v>
      </c>
      <c r="C1070" s="6" t="n">
        <f aca="false">MOD(INT($A1070/32),2)</f>
        <v>0</v>
      </c>
      <c r="D1070" s="6" t="n">
        <f aca="false">MOD(INT($A1070/16),2)</f>
        <v>0</v>
      </c>
      <c r="E1070" s="6" t="n">
        <f aca="false">MOD(INT($A1070/8),2)</f>
        <v>1</v>
      </c>
      <c r="F1070" s="6" t="n">
        <f aca="false">MOD(INT($A1070/4),2)</f>
        <v>0</v>
      </c>
      <c r="G1070" s="6" t="n">
        <f aca="false">MOD(INT($A1070/2),2)</f>
        <v>0</v>
      </c>
      <c r="H1070" s="6" t="n">
        <f aca="false">MOD(INT($A1070/1),2)</f>
        <v>0</v>
      </c>
      <c r="I1070" s="7" t="n">
        <f aca="false">IF(B1070=1,MIN($B$6,$B$1060),0)</f>
        <v>0</v>
      </c>
      <c r="J1070" s="7" t="n">
        <f aca="false">IF(C1070=1,MIN($F$226,MAX(0,$B$1060-I1070)),0)</f>
        <v>0</v>
      </c>
      <c r="K1070" s="7" t="n">
        <f aca="false">IF(D1070=1,MIN($F$225,MAX(0,$B$1060-SUM(I1070:J1070))),0)</f>
        <v>0</v>
      </c>
      <c r="L1070" s="7" t="n">
        <f aca="false">IF(E1070=1,MIN($F$224,MAX(0,$B$1060-SUM(I1070:K1070))),0)</f>
        <v>60000000</v>
      </c>
      <c r="M1070" s="7" t="n">
        <f aca="false">IF(F1070=1,MIN($F$223,MAX(0,$B$1060-SUM(I1070:L1070))),0)</f>
        <v>0</v>
      </c>
      <c r="N1070" s="7" t="n">
        <f aca="false">IF(G1070=1,MIN($F$222,MAX(0,$B$1060-SUM(I1070:M1070))),0)</f>
        <v>0</v>
      </c>
      <c r="O1070" s="7" t="n">
        <f aca="false">IF(H1070=1,MIN($F$221,MAX(0,$B$1060-SUM(I1070:N1070))),0)</f>
        <v>0</v>
      </c>
      <c r="P1070" s="7" t="n">
        <f aca="false">MAX(0,$B$1060-SUM(I1070:O1070))</f>
        <v>1140000000</v>
      </c>
      <c r="Q1070" s="7" t="n">
        <f aca="false">($B$203+$B$204)+$B$22+(1-B1070)*$B$198+(1-C1070)*$E$226+(1-D1070)*$E$225+(1-E1070)*$E$224+(1-F1070)*$E$223+(1-G1070)*$E$222+(1-H1070)*$E$221</f>
        <v>30954101.3672325</v>
      </c>
      <c r="R1070" s="7" t="n">
        <f aca="false">P1070&gt;$B$12*Q1070</f>
        <v>1</v>
      </c>
      <c r="S1070" s="7" t="n">
        <f aca="false">IF(R1070,(P1070+$B$12*$B$13)/(Q1070+$B$13),IF(Q1070&gt;0,P1070/Q1070,0))</f>
        <v>34.1512685532499</v>
      </c>
      <c r="T1070" s="7" t="n">
        <f aca="false">IF(R1070,$B$13*(S1070-$B$12),0)</f>
        <v>82878171.3831247</v>
      </c>
      <c r="U1070" s="7" t="n">
        <f aca="false">($B$203+$B$204)*S1070</f>
        <v>9608732.4506392</v>
      </c>
      <c r="V1070" s="7" t="n">
        <f aca="false">$B$22*S1070</f>
        <v>307361416.979249</v>
      </c>
      <c r="W1070" s="7" t="n">
        <f aca="false">IF(B1070=1,I1070,S1070*$B$198)</f>
        <v>27467684.4259627</v>
      </c>
      <c r="X1070" s="7" t="n">
        <f aca="false">IF(C1070=1,J1070,S1070*$E$226)</f>
        <v>209500004.933383</v>
      </c>
      <c r="Y1070" s="7" t="n">
        <f aca="false">IF(D1070=1,K1070,S1070*$E$225)</f>
        <v>59217498.6353927</v>
      </c>
      <c r="Z1070" s="7" t="n">
        <f aca="false">IF(E1070=1,L1070,S1070*$E$224)</f>
        <v>60000000</v>
      </c>
      <c r="AA1070" s="7" t="n">
        <f aca="false">IF(F1070=1,M1070,S1070*$E$223)</f>
        <v>102453805.65975</v>
      </c>
      <c r="AB1070" s="7" t="n">
        <f aca="false">IF(G1070=1,N1070,S1070*$E$222)</f>
        <v>170756342.766249</v>
      </c>
      <c r="AC1070" s="7" t="n">
        <f aca="false">IF(H1070=1,O1070,S1070*$E$221)</f>
        <v>170756342.766249</v>
      </c>
      <c r="AD1070" s="7" t="n">
        <f aca="false">INDEX($W$1062:$W$1189,MATCH($A1070+(1-B1070)*64,$A$1062:$A$1189,0))</f>
        <v>30000000</v>
      </c>
      <c r="AE1070" s="7" t="n">
        <f aca="false">INDEX($W$1062:$W$1189,MATCH($A1070-B1070*64,$A$1062:$A$1189,0))</f>
        <v>27467684.4259627</v>
      </c>
      <c r="AF1070" s="7" t="n">
        <f aca="false">INDEX($X$1062:$X$1189,MATCH($A1070+(1-C1070)*32,$A$1062:$A$1189,0))</f>
        <v>300000000</v>
      </c>
      <c r="AG1070" s="7" t="n">
        <f aca="false">INDEX($X$1062:$X$1189,MATCH($A1070-C1070*32,$A$1062:$A$1189,0))</f>
        <v>209500004.933383</v>
      </c>
      <c r="AH1070" s="7" t="n">
        <f aca="false">INDEX($Y$1062:$Y$1189,MATCH($A1070+(1-D1070)*16,$A$1062:$A$1189,0))</f>
        <v>100000000</v>
      </c>
      <c r="AI1070" s="7" t="n">
        <f aca="false">INDEX($Y$1062:$Y$1189,MATCH($A1070-D1070*16,$A$1062:$A$1189,0))</f>
        <v>59217498.6353927</v>
      </c>
      <c r="AJ1070" s="7" t="n">
        <f aca="false">INDEX($Z$1062:$Z$1189,MATCH($A1070+(1-E1070)*8,$A$1062:$A$1189,0))</f>
        <v>60000000</v>
      </c>
      <c r="AK1070" s="7" t="n">
        <f aca="false">INDEX($Z$1062:$Z$1189,MATCH($A1070-E1070*8,$A$1062:$A$1189,0))</f>
        <v>80492883.3786796</v>
      </c>
      <c r="AL1070" s="7" t="n">
        <f aca="false">INDEX($AA$1062:$AA$1189,MATCH($A1070+(1-F1070)*4,$A$1062:$A$1189,0))</f>
        <v>30000000</v>
      </c>
      <c r="AM1070" s="7" t="n">
        <f aca="false">INDEX($AA$1062:$AA$1189,MATCH($A1070-F1070*4,$A$1062:$A$1189,0))</f>
        <v>102453805.65975</v>
      </c>
      <c r="AN1070" s="7" t="n">
        <f aca="false">INDEX($AB$1062:$AB$1189,MATCH($A1070+(1-G1070)*2,$A$1062:$A$1189,0))</f>
        <v>15000000</v>
      </c>
      <c r="AO1070" s="7" t="n">
        <f aca="false">INDEX($AB$1062:$AB$1189,MATCH($A1070-G1070*2,$A$1062:$A$1189,0))</f>
        <v>170756342.766249</v>
      </c>
      <c r="AP1070" s="7" t="n">
        <f aca="false">INDEX($AC$1062:$AC$1189,MATCH($A1070+(1-H1070)*1,$A$1062:$A$1189,0))</f>
        <v>5000000</v>
      </c>
      <c r="AQ1070" s="7" t="n">
        <f aca="false">INDEX($AC$1062:$AC$1189,MATCH($A1070-H1070*1,$A$1062:$A$1189,0))</f>
        <v>170756342.766249</v>
      </c>
      <c r="AR1070" s="14" t="b">
        <f aca="false">AND(IF(B1070=1,AD1070&gt;=AE1070,AE1070&gt;AD1070),IF(C1070=1,AF1070&gt;=AG1070,AG1070&gt;AF1070),IF(D1070=1,AH1070&gt;=AI1070,AI1070&gt;AH1070),IF(E1070=1,AJ1070&gt;=AK1070,AK1070&gt;AJ1070),IF(F1070=1,AL1070&gt;=AM1070,AM1070&gt;AL1070),IF(G1070=1,AN1070&gt;=AO1070,AO1070&gt;AN1070),IF(H1070=1,AP1070&gt;=AQ1070,AQ1070&gt;AP1070))</f>
        <v>0</v>
      </c>
      <c r="AS1070" s="2"/>
      <c r="AT1070" s="2"/>
      <c r="AU1070" s="2"/>
      <c r="AV1070" s="2"/>
      <c r="AW1070" s="2"/>
      <c r="AX1070" s="2"/>
    </row>
    <row r="1071" customFormat="false" ht="15" hidden="false" customHeight="false" outlineLevel="0" collapsed="false">
      <c r="A1071" s="6" t="n">
        <f aca="false">ROW()-1062</f>
        <v>9</v>
      </c>
      <c r="B1071" s="6" t="n">
        <f aca="false">MOD(INT($A1071/64),2)</f>
        <v>0</v>
      </c>
      <c r="C1071" s="6" t="n">
        <f aca="false">MOD(INT($A1071/32),2)</f>
        <v>0</v>
      </c>
      <c r="D1071" s="6" t="n">
        <f aca="false">MOD(INT($A1071/16),2)</f>
        <v>0</v>
      </c>
      <c r="E1071" s="6" t="n">
        <f aca="false">MOD(INT($A1071/8),2)</f>
        <v>1</v>
      </c>
      <c r="F1071" s="6" t="n">
        <f aca="false">MOD(INT($A1071/4),2)</f>
        <v>0</v>
      </c>
      <c r="G1071" s="6" t="n">
        <f aca="false">MOD(INT($A1071/2),2)</f>
        <v>0</v>
      </c>
      <c r="H1071" s="6" t="n">
        <f aca="false">MOD(INT($A1071/1),2)</f>
        <v>1</v>
      </c>
      <c r="I1071" s="7" t="n">
        <f aca="false">IF(B1071=1,MIN($B$6,$B$1060),0)</f>
        <v>0</v>
      </c>
      <c r="J1071" s="7" t="n">
        <f aca="false">IF(C1071=1,MIN($F$226,MAX(0,$B$1060-I1071)),0)</f>
        <v>0</v>
      </c>
      <c r="K1071" s="7" t="n">
        <f aca="false">IF(D1071=1,MIN($F$225,MAX(0,$B$1060-SUM(I1071:J1071))),0)</f>
        <v>0</v>
      </c>
      <c r="L1071" s="7" t="n">
        <f aca="false">IF(E1071=1,MIN($F$224,MAX(0,$B$1060-SUM(I1071:K1071))),0)</f>
        <v>60000000</v>
      </c>
      <c r="M1071" s="7" t="n">
        <f aca="false">IF(F1071=1,MIN($F$223,MAX(0,$B$1060-SUM(I1071:L1071))),0)</f>
        <v>0</v>
      </c>
      <c r="N1071" s="7" t="n">
        <f aca="false">IF(G1071=1,MIN($F$222,MAX(0,$B$1060-SUM(I1071:M1071))),0)</f>
        <v>0</v>
      </c>
      <c r="O1071" s="7" t="n">
        <f aca="false">IF(H1071=1,MIN($F$221,MAX(0,$B$1060-SUM(I1071:N1071))),0)</f>
        <v>5000000</v>
      </c>
      <c r="P1071" s="7" t="n">
        <f aca="false">MAX(0,$B$1060-SUM(I1071:O1071))</f>
        <v>1135000000</v>
      </c>
      <c r="Q1071" s="7" t="n">
        <f aca="false">($B$203+$B$204)+$B$22+(1-B1071)*$B$198+(1-C1071)*$E$226+(1-D1071)*$E$225+(1-E1071)*$E$224+(1-F1071)*$E$223+(1-G1071)*$E$222+(1-H1071)*$E$221</f>
        <v>25954101.3672325</v>
      </c>
      <c r="R1071" s="7" t="n">
        <f aca="false">P1071&gt;$B$12*Q1071</f>
        <v>1</v>
      </c>
      <c r="S1071" s="7" t="n">
        <f aca="false">IF(R1071,(P1071+$B$12*$B$13)/(Q1071+$B$13),IF(Q1071&gt;0,P1071/Q1071,0))</f>
        <v>39.9766622505231</v>
      </c>
      <c r="T1071" s="7" t="n">
        <f aca="false">IF(R1071,$B$13*(S1071-$B$12),0)</f>
        <v>97441655.6263078</v>
      </c>
      <c r="U1071" s="7" t="n">
        <f aca="false">($B$203+$B$204)*S1071</f>
        <v>11247753.5420362</v>
      </c>
      <c r="V1071" s="7" t="n">
        <f aca="false">$B$22*S1071</f>
        <v>359789960.254708</v>
      </c>
      <c r="W1071" s="7" t="n">
        <f aca="false">IF(B1071=1,I1071,S1071*$B$198)</f>
        <v>32153017.7243203</v>
      </c>
      <c r="X1071" s="7" t="n">
        <f aca="false">IF(C1071=1,J1071,S1071*$E$226)</f>
        <v>245235720.179648</v>
      </c>
      <c r="Y1071" s="7" t="n">
        <f aca="false">IF(D1071=1,K1071,S1071*$E$225)</f>
        <v>69318594.6687954</v>
      </c>
      <c r="Z1071" s="7" t="n">
        <f aca="false">IF(E1071=1,L1071,S1071*$E$224)</f>
        <v>60000000</v>
      </c>
      <c r="AA1071" s="7" t="n">
        <f aca="false">IF(F1071=1,M1071,S1071*$E$223)</f>
        <v>119929986.751569</v>
      </c>
      <c r="AB1071" s="7" t="n">
        <f aca="false">IF(G1071=1,N1071,S1071*$E$222)</f>
        <v>199883311.252616</v>
      </c>
      <c r="AC1071" s="7" t="n">
        <f aca="false">IF(H1071=1,O1071,S1071*$E$221)</f>
        <v>5000000</v>
      </c>
      <c r="AD1071" s="7" t="n">
        <f aca="false">INDEX($W$1062:$W$1189,MATCH($A1071+(1-B1071)*64,$A$1062:$A$1189,0))</f>
        <v>30000000</v>
      </c>
      <c r="AE1071" s="7" t="n">
        <f aca="false">INDEX($W$1062:$W$1189,MATCH($A1071-B1071*64,$A$1062:$A$1189,0))</f>
        <v>32153017.7243203</v>
      </c>
      <c r="AF1071" s="7" t="n">
        <f aca="false">INDEX($X$1062:$X$1189,MATCH($A1071+(1-C1071)*32,$A$1062:$A$1189,0))</f>
        <v>300000000</v>
      </c>
      <c r="AG1071" s="7" t="n">
        <f aca="false">INDEX($X$1062:$X$1189,MATCH($A1071-C1071*32,$A$1062:$A$1189,0))</f>
        <v>245235720.179648</v>
      </c>
      <c r="AH1071" s="7" t="n">
        <f aca="false">INDEX($Y$1062:$Y$1189,MATCH($A1071+(1-D1071)*16,$A$1062:$A$1189,0))</f>
        <v>100000000</v>
      </c>
      <c r="AI1071" s="7" t="n">
        <f aca="false">INDEX($Y$1062:$Y$1189,MATCH($A1071-D1071*16,$A$1062:$A$1189,0))</f>
        <v>69318594.6687954</v>
      </c>
      <c r="AJ1071" s="7" t="n">
        <f aca="false">INDEX($Z$1062:$Z$1189,MATCH($A1071+(1-E1071)*8,$A$1062:$A$1189,0))</f>
        <v>60000000</v>
      </c>
      <c r="AK1071" s="7" t="n">
        <f aca="false">INDEX($Z$1062:$Z$1189,MATCH($A1071-E1071*8,$A$1062:$A$1189,0))</f>
        <v>93148070.1963413</v>
      </c>
      <c r="AL1071" s="7" t="n">
        <f aca="false">INDEX($AA$1062:$AA$1189,MATCH($A1071+(1-F1071)*4,$A$1062:$A$1189,0))</f>
        <v>30000000</v>
      </c>
      <c r="AM1071" s="7" t="n">
        <f aca="false">INDEX($AA$1062:$AA$1189,MATCH($A1071-F1071*4,$A$1062:$A$1189,0))</f>
        <v>119929986.751569</v>
      </c>
      <c r="AN1071" s="7" t="n">
        <f aca="false">INDEX($AB$1062:$AB$1189,MATCH($A1071+(1-G1071)*2,$A$1062:$A$1189,0))</f>
        <v>15000000</v>
      </c>
      <c r="AO1071" s="7" t="n">
        <f aca="false">INDEX($AB$1062:$AB$1189,MATCH($A1071-G1071*2,$A$1062:$A$1189,0))</f>
        <v>199883311.252616</v>
      </c>
      <c r="AP1071" s="7" t="n">
        <f aca="false">INDEX($AC$1062:$AC$1189,MATCH($A1071+(1-H1071)*1,$A$1062:$A$1189,0))</f>
        <v>5000000</v>
      </c>
      <c r="AQ1071" s="7" t="n">
        <f aca="false">INDEX($AC$1062:$AC$1189,MATCH($A1071-H1071*1,$A$1062:$A$1189,0))</f>
        <v>170756342.766249</v>
      </c>
      <c r="AR1071" s="14" t="b">
        <f aca="false">AND(IF(B1071=1,AD1071&gt;=AE1071,AE1071&gt;AD1071),IF(C1071=1,AF1071&gt;=AG1071,AG1071&gt;AF1071),IF(D1071=1,AH1071&gt;=AI1071,AI1071&gt;AH1071),IF(E1071=1,AJ1071&gt;=AK1071,AK1071&gt;AJ1071),IF(F1071=1,AL1071&gt;=AM1071,AM1071&gt;AL1071),IF(G1071=1,AN1071&gt;=AO1071,AO1071&gt;AN1071),IF(H1071=1,AP1071&gt;=AQ1071,AQ1071&gt;AP1071))</f>
        <v>0</v>
      </c>
      <c r="AS1071" s="2"/>
      <c r="AT1071" s="2"/>
      <c r="AU1071" s="2"/>
      <c r="AV1071" s="2"/>
      <c r="AW1071" s="2"/>
      <c r="AX1071" s="2"/>
    </row>
    <row r="1072" customFormat="false" ht="15" hidden="false" customHeight="false" outlineLevel="0" collapsed="false">
      <c r="A1072" s="6" t="n">
        <f aca="false">ROW()-1062</f>
        <v>10</v>
      </c>
      <c r="B1072" s="6" t="n">
        <f aca="false">MOD(INT($A1072/64),2)</f>
        <v>0</v>
      </c>
      <c r="C1072" s="6" t="n">
        <f aca="false">MOD(INT($A1072/32),2)</f>
        <v>0</v>
      </c>
      <c r="D1072" s="6" t="n">
        <f aca="false">MOD(INT($A1072/16),2)</f>
        <v>0</v>
      </c>
      <c r="E1072" s="6" t="n">
        <f aca="false">MOD(INT($A1072/8),2)</f>
        <v>1</v>
      </c>
      <c r="F1072" s="6" t="n">
        <f aca="false">MOD(INT($A1072/4),2)</f>
        <v>0</v>
      </c>
      <c r="G1072" s="6" t="n">
        <f aca="false">MOD(INT($A1072/2),2)</f>
        <v>1</v>
      </c>
      <c r="H1072" s="6" t="n">
        <f aca="false">MOD(INT($A1072/1),2)</f>
        <v>0</v>
      </c>
      <c r="I1072" s="7" t="n">
        <f aca="false">IF(B1072=1,MIN($B$6,$B$1060),0)</f>
        <v>0</v>
      </c>
      <c r="J1072" s="7" t="n">
        <f aca="false">IF(C1072=1,MIN($F$226,MAX(0,$B$1060-I1072)),0)</f>
        <v>0</v>
      </c>
      <c r="K1072" s="7" t="n">
        <f aca="false">IF(D1072=1,MIN($F$225,MAX(0,$B$1060-SUM(I1072:J1072))),0)</f>
        <v>0</v>
      </c>
      <c r="L1072" s="7" t="n">
        <f aca="false">IF(E1072=1,MIN($F$224,MAX(0,$B$1060-SUM(I1072:K1072))),0)</f>
        <v>60000000</v>
      </c>
      <c r="M1072" s="7" t="n">
        <f aca="false">IF(F1072=1,MIN($F$223,MAX(0,$B$1060-SUM(I1072:L1072))),0)</f>
        <v>0</v>
      </c>
      <c r="N1072" s="7" t="n">
        <f aca="false">IF(G1072=1,MIN($F$222,MAX(0,$B$1060-SUM(I1072:M1072))),0)</f>
        <v>15000000</v>
      </c>
      <c r="O1072" s="7" t="n">
        <f aca="false">IF(H1072=1,MIN($F$221,MAX(0,$B$1060-SUM(I1072:N1072))),0)</f>
        <v>0</v>
      </c>
      <c r="P1072" s="7" t="n">
        <f aca="false">MAX(0,$B$1060-SUM(I1072:O1072))</f>
        <v>1125000000</v>
      </c>
      <c r="Q1072" s="7" t="n">
        <f aca="false">($B$203+$B$204)+$B$22+(1-B1072)*$B$198+(1-C1072)*$E$226+(1-D1072)*$E$225+(1-E1072)*$E$224+(1-F1072)*$E$223+(1-G1072)*$E$222+(1-H1072)*$E$221</f>
        <v>25954101.3672325</v>
      </c>
      <c r="R1072" s="7" t="n">
        <f aca="false">P1072&gt;$B$12*Q1072</f>
        <v>1</v>
      </c>
      <c r="S1072" s="7" t="n">
        <f aca="false">IF(R1072,(P1072+$B$12*$B$13)/(Q1072+$B$13),IF(Q1072&gt;0,P1072/Q1072,0))</f>
        <v>39.6252190659031</v>
      </c>
      <c r="T1072" s="7" t="n">
        <f aca="false">IF(R1072,$B$13*(S1072-$B$12),0)</f>
        <v>96563047.6647578</v>
      </c>
      <c r="U1072" s="7" t="n">
        <f aca="false">($B$203+$B$204)*S1072</f>
        <v>11148872.1922161</v>
      </c>
      <c r="V1072" s="7" t="n">
        <f aca="false">$B$22*S1072</f>
        <v>356626971.593128</v>
      </c>
      <c r="W1072" s="7" t="n">
        <f aca="false">IF(B1072=1,I1072,S1072*$B$198)</f>
        <v>31870353.8322384</v>
      </c>
      <c r="X1072" s="7" t="n">
        <f aca="false">IF(C1072=1,J1072,S1072*$E$226)</f>
        <v>243079801.760486</v>
      </c>
      <c r="Y1072" s="7" t="n">
        <f aca="false">IF(D1072=1,K1072,S1072*$E$225)</f>
        <v>68709200.4299488</v>
      </c>
      <c r="Z1072" s="7" t="n">
        <f aca="false">IF(E1072=1,L1072,S1072*$E$224)</f>
        <v>60000000</v>
      </c>
      <c r="AA1072" s="7" t="n">
        <f aca="false">IF(F1072=1,M1072,S1072*$E$223)</f>
        <v>118875657.197709</v>
      </c>
      <c r="AB1072" s="7" t="n">
        <f aca="false">IF(G1072=1,N1072,S1072*$E$222)</f>
        <v>15000000</v>
      </c>
      <c r="AC1072" s="7" t="n">
        <f aca="false">IF(H1072=1,O1072,S1072*$E$221)</f>
        <v>198126095.329516</v>
      </c>
      <c r="AD1072" s="7" t="n">
        <f aca="false">INDEX($W$1062:$W$1189,MATCH($A1072+(1-B1072)*64,$A$1062:$A$1189,0))</f>
        <v>30000000</v>
      </c>
      <c r="AE1072" s="7" t="n">
        <f aca="false">INDEX($W$1062:$W$1189,MATCH($A1072-B1072*64,$A$1062:$A$1189,0))</f>
        <v>31870353.8322384</v>
      </c>
      <c r="AF1072" s="7" t="n">
        <f aca="false">INDEX($X$1062:$X$1189,MATCH($A1072+(1-C1072)*32,$A$1062:$A$1189,0))</f>
        <v>300000000</v>
      </c>
      <c r="AG1072" s="7" t="n">
        <f aca="false">INDEX($X$1062:$X$1189,MATCH($A1072-C1072*32,$A$1062:$A$1189,0))</f>
        <v>243079801.760486</v>
      </c>
      <c r="AH1072" s="7" t="n">
        <f aca="false">INDEX($Y$1062:$Y$1189,MATCH($A1072+(1-D1072)*16,$A$1062:$A$1189,0))</f>
        <v>100000000</v>
      </c>
      <c r="AI1072" s="7" t="n">
        <f aca="false">INDEX($Y$1062:$Y$1189,MATCH($A1072-D1072*16,$A$1062:$A$1189,0))</f>
        <v>68709200.4299488</v>
      </c>
      <c r="AJ1072" s="7" t="n">
        <f aca="false">INDEX($Z$1062:$Z$1189,MATCH($A1072+(1-E1072)*8,$A$1062:$A$1189,0))</f>
        <v>60000000</v>
      </c>
      <c r="AK1072" s="7" t="n">
        <f aca="false">INDEX($Z$1062:$Z$1189,MATCH($A1072-E1072*8,$A$1062:$A$1189,0))</f>
        <v>92370215.7479376</v>
      </c>
      <c r="AL1072" s="7" t="n">
        <f aca="false">INDEX($AA$1062:$AA$1189,MATCH($A1072+(1-F1072)*4,$A$1062:$A$1189,0))</f>
        <v>30000000</v>
      </c>
      <c r="AM1072" s="7" t="n">
        <f aca="false">INDEX($AA$1062:$AA$1189,MATCH($A1072-F1072*4,$A$1062:$A$1189,0))</f>
        <v>118875657.197709</v>
      </c>
      <c r="AN1072" s="7" t="n">
        <f aca="false">INDEX($AB$1062:$AB$1189,MATCH($A1072+(1-G1072)*2,$A$1062:$A$1189,0))</f>
        <v>15000000</v>
      </c>
      <c r="AO1072" s="7" t="n">
        <f aca="false">INDEX($AB$1062:$AB$1189,MATCH($A1072-G1072*2,$A$1062:$A$1189,0))</f>
        <v>170756342.766249</v>
      </c>
      <c r="AP1072" s="7" t="n">
        <f aca="false">INDEX($AC$1062:$AC$1189,MATCH($A1072+(1-H1072)*1,$A$1062:$A$1189,0))</f>
        <v>5000000</v>
      </c>
      <c r="AQ1072" s="7" t="n">
        <f aca="false">INDEX($AC$1062:$AC$1189,MATCH($A1072-H1072*1,$A$1062:$A$1189,0))</f>
        <v>198126095.329516</v>
      </c>
      <c r="AR1072" s="14" t="b">
        <f aca="false">AND(IF(B1072=1,AD1072&gt;=AE1072,AE1072&gt;AD1072),IF(C1072=1,AF1072&gt;=AG1072,AG1072&gt;AF1072),IF(D1072=1,AH1072&gt;=AI1072,AI1072&gt;AH1072),IF(E1072=1,AJ1072&gt;=AK1072,AK1072&gt;AJ1072),IF(F1072=1,AL1072&gt;=AM1072,AM1072&gt;AL1072),IF(G1072=1,AN1072&gt;=AO1072,AO1072&gt;AN1072),IF(H1072=1,AP1072&gt;=AQ1072,AQ1072&gt;AP1072))</f>
        <v>0</v>
      </c>
      <c r="AS1072" s="2"/>
      <c r="AT1072" s="2"/>
      <c r="AU1072" s="2"/>
      <c r="AV1072" s="2"/>
      <c r="AW1072" s="2"/>
      <c r="AX1072" s="2"/>
    </row>
    <row r="1073" customFormat="false" ht="15" hidden="false" customHeight="false" outlineLevel="0" collapsed="false">
      <c r="A1073" s="6" t="n">
        <f aca="false">ROW()-1062</f>
        <v>11</v>
      </c>
      <c r="B1073" s="6" t="n">
        <f aca="false">MOD(INT($A1073/64),2)</f>
        <v>0</v>
      </c>
      <c r="C1073" s="6" t="n">
        <f aca="false">MOD(INT($A1073/32),2)</f>
        <v>0</v>
      </c>
      <c r="D1073" s="6" t="n">
        <f aca="false">MOD(INT($A1073/16),2)</f>
        <v>0</v>
      </c>
      <c r="E1073" s="6" t="n">
        <f aca="false">MOD(INT($A1073/8),2)</f>
        <v>1</v>
      </c>
      <c r="F1073" s="6" t="n">
        <f aca="false">MOD(INT($A1073/4),2)</f>
        <v>0</v>
      </c>
      <c r="G1073" s="6" t="n">
        <f aca="false">MOD(INT($A1073/2),2)</f>
        <v>1</v>
      </c>
      <c r="H1073" s="6" t="n">
        <f aca="false">MOD(INT($A1073/1),2)</f>
        <v>1</v>
      </c>
      <c r="I1073" s="7" t="n">
        <f aca="false">IF(B1073=1,MIN($B$6,$B$1060),0)</f>
        <v>0</v>
      </c>
      <c r="J1073" s="7" t="n">
        <f aca="false">IF(C1073=1,MIN($F$226,MAX(0,$B$1060-I1073)),0)</f>
        <v>0</v>
      </c>
      <c r="K1073" s="7" t="n">
        <f aca="false">IF(D1073=1,MIN($F$225,MAX(0,$B$1060-SUM(I1073:J1073))),0)</f>
        <v>0</v>
      </c>
      <c r="L1073" s="7" t="n">
        <f aca="false">IF(E1073=1,MIN($F$224,MAX(0,$B$1060-SUM(I1073:K1073))),0)</f>
        <v>60000000</v>
      </c>
      <c r="M1073" s="7" t="n">
        <f aca="false">IF(F1073=1,MIN($F$223,MAX(0,$B$1060-SUM(I1073:L1073))),0)</f>
        <v>0</v>
      </c>
      <c r="N1073" s="7" t="n">
        <f aca="false">IF(G1073=1,MIN($F$222,MAX(0,$B$1060-SUM(I1073:M1073))),0)</f>
        <v>15000000</v>
      </c>
      <c r="O1073" s="7" t="n">
        <f aca="false">IF(H1073=1,MIN($F$221,MAX(0,$B$1060-SUM(I1073:N1073))),0)</f>
        <v>5000000</v>
      </c>
      <c r="P1073" s="7" t="n">
        <f aca="false">MAX(0,$B$1060-SUM(I1073:O1073))</f>
        <v>1120000000</v>
      </c>
      <c r="Q1073" s="7" t="n">
        <f aca="false">($B$203+$B$204)+$B$22+(1-B1073)*$B$198+(1-C1073)*$E$226+(1-D1073)*$E$225+(1-E1073)*$E$224+(1-F1073)*$E$223+(1-G1073)*$E$222+(1-H1073)*$E$221</f>
        <v>20954101.3672325</v>
      </c>
      <c r="R1073" s="7" t="n">
        <f aca="false">P1073&gt;$B$12*Q1073</f>
        <v>1</v>
      </c>
      <c r="S1073" s="7" t="n">
        <f aca="false">IF(R1073,(P1073+$B$12*$B$13)/(Q1073+$B$13),IF(Q1073&gt;0,P1073/Q1073,0))</f>
        <v>47.8594333001492</v>
      </c>
      <c r="T1073" s="7" t="n">
        <f aca="false">IF(R1073,$B$13*(S1073-$B$12),0)</f>
        <v>117148583.250373</v>
      </c>
      <c r="U1073" s="7" t="n">
        <f aca="false">($B$203+$B$204)*S1073</f>
        <v>13465634.2004779</v>
      </c>
      <c r="V1073" s="7" t="n">
        <f aca="false">$B$22*S1073</f>
        <v>430734899.701343</v>
      </c>
      <c r="W1073" s="7" t="n">
        <f aca="false">IF(B1073=1,I1073,S1073*$B$198)</f>
        <v>38493088.7309254</v>
      </c>
      <c r="X1073" s="7" t="n">
        <f aca="false">IF(C1073=1,J1073,S1073*$E$226)</f>
        <v>293592359.442122</v>
      </c>
      <c r="Y1073" s="7" t="n">
        <f aca="false">IF(D1073=1,K1073,S1073*$E$225)</f>
        <v>82987134.7743114</v>
      </c>
      <c r="Z1073" s="7" t="n">
        <f aca="false">IF(E1073=1,L1073,S1073*$E$224)</f>
        <v>60000000</v>
      </c>
      <c r="AA1073" s="7" t="n">
        <f aca="false">IF(F1073=1,M1073,S1073*$E$223)</f>
        <v>143578299.900448</v>
      </c>
      <c r="AB1073" s="7" t="n">
        <f aca="false">IF(G1073=1,N1073,S1073*$E$222)</f>
        <v>15000000</v>
      </c>
      <c r="AC1073" s="7" t="n">
        <f aca="false">IF(H1073=1,O1073,S1073*$E$221)</f>
        <v>5000000</v>
      </c>
      <c r="AD1073" s="7" t="n">
        <f aca="false">INDEX($W$1062:$W$1189,MATCH($A1073+(1-B1073)*64,$A$1062:$A$1189,0))</f>
        <v>30000000</v>
      </c>
      <c r="AE1073" s="7" t="n">
        <f aca="false">INDEX($W$1062:$W$1189,MATCH($A1073-B1073*64,$A$1062:$A$1189,0))</f>
        <v>38493088.7309254</v>
      </c>
      <c r="AF1073" s="7" t="n">
        <f aca="false">INDEX($X$1062:$X$1189,MATCH($A1073+(1-C1073)*32,$A$1062:$A$1189,0))</f>
        <v>300000000</v>
      </c>
      <c r="AG1073" s="7" t="n">
        <f aca="false">INDEX($X$1062:$X$1189,MATCH($A1073-C1073*32,$A$1062:$A$1189,0))</f>
        <v>293592359.442122</v>
      </c>
      <c r="AH1073" s="7" t="n">
        <f aca="false">INDEX($Y$1062:$Y$1189,MATCH($A1073+(1-D1073)*16,$A$1062:$A$1189,0))</f>
        <v>100000000</v>
      </c>
      <c r="AI1073" s="7" t="n">
        <f aca="false">INDEX($Y$1062:$Y$1189,MATCH($A1073-D1073*16,$A$1062:$A$1189,0))</f>
        <v>82987134.7743114</v>
      </c>
      <c r="AJ1073" s="7" t="n">
        <f aca="false">INDEX($Z$1062:$Z$1189,MATCH($A1073+(1-E1073)*8,$A$1062:$A$1189,0))</f>
        <v>60000000</v>
      </c>
      <c r="AK1073" s="7" t="n">
        <f aca="false">INDEX($Z$1062:$Z$1189,MATCH($A1073-E1073*8,$A$1062:$A$1189,0))</f>
        <v>109769817.936774</v>
      </c>
      <c r="AL1073" s="7" t="n">
        <f aca="false">INDEX($AA$1062:$AA$1189,MATCH($A1073+(1-F1073)*4,$A$1062:$A$1189,0))</f>
        <v>30000000</v>
      </c>
      <c r="AM1073" s="7" t="n">
        <f aca="false">INDEX($AA$1062:$AA$1189,MATCH($A1073-F1073*4,$A$1062:$A$1189,0))</f>
        <v>143578299.900448</v>
      </c>
      <c r="AN1073" s="7" t="n">
        <f aca="false">INDEX($AB$1062:$AB$1189,MATCH($A1073+(1-G1073)*2,$A$1062:$A$1189,0))</f>
        <v>15000000</v>
      </c>
      <c r="AO1073" s="7" t="n">
        <f aca="false">INDEX($AB$1062:$AB$1189,MATCH($A1073-G1073*2,$A$1062:$A$1189,0))</f>
        <v>199883311.252616</v>
      </c>
      <c r="AP1073" s="7" t="n">
        <f aca="false">INDEX($AC$1062:$AC$1189,MATCH($A1073+(1-H1073)*1,$A$1062:$A$1189,0))</f>
        <v>5000000</v>
      </c>
      <c r="AQ1073" s="7" t="n">
        <f aca="false">INDEX($AC$1062:$AC$1189,MATCH($A1073-H1073*1,$A$1062:$A$1189,0))</f>
        <v>198126095.329516</v>
      </c>
      <c r="AR1073" s="14" t="b">
        <f aca="false">AND(IF(B1073=1,AD1073&gt;=AE1073,AE1073&gt;AD1073),IF(C1073=1,AF1073&gt;=AG1073,AG1073&gt;AF1073),IF(D1073=1,AH1073&gt;=AI1073,AI1073&gt;AH1073),IF(E1073=1,AJ1073&gt;=AK1073,AK1073&gt;AJ1073),IF(F1073=1,AL1073&gt;=AM1073,AM1073&gt;AL1073),IF(G1073=1,AN1073&gt;=AO1073,AO1073&gt;AN1073),IF(H1073=1,AP1073&gt;=AQ1073,AQ1073&gt;AP1073))</f>
        <v>0</v>
      </c>
      <c r="AS1073" s="2"/>
      <c r="AT1073" s="2"/>
      <c r="AU1073" s="2"/>
      <c r="AV1073" s="2"/>
      <c r="AW1073" s="2"/>
      <c r="AX1073" s="2"/>
    </row>
    <row r="1074" customFormat="false" ht="15" hidden="false" customHeight="false" outlineLevel="0" collapsed="false">
      <c r="A1074" s="6" t="n">
        <f aca="false">ROW()-1062</f>
        <v>12</v>
      </c>
      <c r="B1074" s="6" t="n">
        <f aca="false">MOD(INT($A1074/64),2)</f>
        <v>0</v>
      </c>
      <c r="C1074" s="6" t="n">
        <f aca="false">MOD(INT($A1074/32),2)</f>
        <v>0</v>
      </c>
      <c r="D1074" s="6" t="n">
        <f aca="false">MOD(INT($A1074/16),2)</f>
        <v>0</v>
      </c>
      <c r="E1074" s="6" t="n">
        <f aca="false">MOD(INT($A1074/8),2)</f>
        <v>1</v>
      </c>
      <c r="F1074" s="6" t="n">
        <f aca="false">MOD(INT($A1074/4),2)</f>
        <v>1</v>
      </c>
      <c r="G1074" s="6" t="n">
        <f aca="false">MOD(INT($A1074/2),2)</f>
        <v>0</v>
      </c>
      <c r="H1074" s="6" t="n">
        <f aca="false">MOD(INT($A1074/1),2)</f>
        <v>0</v>
      </c>
      <c r="I1074" s="7" t="n">
        <f aca="false">IF(B1074=1,MIN($B$6,$B$1060),0)</f>
        <v>0</v>
      </c>
      <c r="J1074" s="7" t="n">
        <f aca="false">IF(C1074=1,MIN($F$226,MAX(0,$B$1060-I1074)),0)</f>
        <v>0</v>
      </c>
      <c r="K1074" s="7" t="n">
        <f aca="false">IF(D1074=1,MIN($F$225,MAX(0,$B$1060-SUM(I1074:J1074))),0)</f>
        <v>0</v>
      </c>
      <c r="L1074" s="7" t="n">
        <f aca="false">IF(E1074=1,MIN($F$224,MAX(0,$B$1060-SUM(I1074:K1074))),0)</f>
        <v>60000000</v>
      </c>
      <c r="M1074" s="7" t="n">
        <f aca="false">IF(F1074=1,MIN($F$223,MAX(0,$B$1060-SUM(I1074:L1074))),0)</f>
        <v>30000000</v>
      </c>
      <c r="N1074" s="7" t="n">
        <f aca="false">IF(G1074=1,MIN($F$222,MAX(0,$B$1060-SUM(I1074:M1074))),0)</f>
        <v>0</v>
      </c>
      <c r="O1074" s="7" t="n">
        <f aca="false">IF(H1074=1,MIN($F$221,MAX(0,$B$1060-SUM(I1074:N1074))),0)</f>
        <v>0</v>
      </c>
      <c r="P1074" s="7" t="n">
        <f aca="false">MAX(0,$B$1060-SUM(I1074:O1074))</f>
        <v>1110000000</v>
      </c>
      <c r="Q1074" s="7" t="n">
        <f aca="false">($B$203+$B$204)+$B$22+(1-B1074)*$B$198+(1-C1074)*$E$226+(1-D1074)*$E$225+(1-E1074)*$E$224+(1-F1074)*$E$223+(1-G1074)*$E$222+(1-H1074)*$E$221</f>
        <v>27954101.3672325</v>
      </c>
      <c r="R1074" s="7" t="n">
        <f aca="false">P1074&gt;$B$12*Q1074</f>
        <v>1</v>
      </c>
      <c r="S1074" s="7" t="n">
        <f aca="false">IF(R1074,(P1074+$B$12*$B$13)/(Q1074+$B$13),IF(Q1074&gt;0,P1074/Q1074,0))</f>
        <v>36.5303834312777</v>
      </c>
      <c r="T1074" s="7" t="n">
        <f aca="false">IF(R1074,$B$13*(S1074-$B$12),0)</f>
        <v>88825958.5781942</v>
      </c>
      <c r="U1074" s="7" t="n">
        <f aca="false">($B$203+$B$204)*S1074</f>
        <v>10278115.4428598</v>
      </c>
      <c r="V1074" s="7" t="n">
        <f aca="false">$B$22*S1074</f>
        <v>328773450.881499</v>
      </c>
      <c r="W1074" s="7" t="n">
        <f aca="false">IF(B1074=1,I1074,S1074*$B$198)</f>
        <v>29381193.9221294</v>
      </c>
      <c r="X1074" s="7" t="n">
        <f aca="false">IF(C1074=1,J1074,S1074*$E$226)</f>
        <v>224094618.832037</v>
      </c>
      <c r="Y1074" s="7" t="n">
        <f aca="false">IF(D1074=1,K1074,S1074*$E$225)</f>
        <v>63342828.0305037</v>
      </c>
      <c r="Z1074" s="7" t="n">
        <f aca="false">IF(E1074=1,L1074,S1074*$E$224)</f>
        <v>60000000</v>
      </c>
      <c r="AA1074" s="7" t="n">
        <f aca="false">IF(F1074=1,M1074,S1074*$E$223)</f>
        <v>30000000</v>
      </c>
      <c r="AB1074" s="7" t="n">
        <f aca="false">IF(G1074=1,N1074,S1074*$E$222)</f>
        <v>182651917.156388</v>
      </c>
      <c r="AC1074" s="7" t="n">
        <f aca="false">IF(H1074=1,O1074,S1074*$E$221)</f>
        <v>182651917.156388</v>
      </c>
      <c r="AD1074" s="7" t="n">
        <f aca="false">INDEX($W$1062:$W$1189,MATCH($A1074+(1-B1074)*64,$A$1062:$A$1189,0))</f>
        <v>30000000</v>
      </c>
      <c r="AE1074" s="7" t="n">
        <f aca="false">INDEX($W$1062:$W$1189,MATCH($A1074-B1074*64,$A$1062:$A$1189,0))</f>
        <v>29381193.9221294</v>
      </c>
      <c r="AF1074" s="7" t="n">
        <f aca="false">INDEX($X$1062:$X$1189,MATCH($A1074+(1-C1074)*32,$A$1062:$A$1189,0))</f>
        <v>300000000</v>
      </c>
      <c r="AG1074" s="7" t="n">
        <f aca="false">INDEX($X$1062:$X$1189,MATCH($A1074-C1074*32,$A$1062:$A$1189,0))</f>
        <v>224094618.832037</v>
      </c>
      <c r="AH1074" s="7" t="n">
        <f aca="false">INDEX($Y$1062:$Y$1189,MATCH($A1074+(1-D1074)*16,$A$1062:$A$1189,0))</f>
        <v>100000000</v>
      </c>
      <c r="AI1074" s="7" t="n">
        <f aca="false">INDEX($Y$1062:$Y$1189,MATCH($A1074-D1074*16,$A$1062:$A$1189,0))</f>
        <v>63342828.0305037</v>
      </c>
      <c r="AJ1074" s="7" t="n">
        <f aca="false">INDEX($Z$1062:$Z$1189,MATCH($A1074+(1-E1074)*8,$A$1062:$A$1189,0))</f>
        <v>60000000</v>
      </c>
      <c r="AK1074" s="7" t="n">
        <f aca="false">INDEX($Z$1062:$Z$1189,MATCH($A1074-E1074*8,$A$1062:$A$1189,0))</f>
        <v>85651406.7618536</v>
      </c>
      <c r="AL1074" s="7" t="n">
        <f aca="false">INDEX($AA$1062:$AA$1189,MATCH($A1074+(1-F1074)*4,$A$1062:$A$1189,0))</f>
        <v>30000000</v>
      </c>
      <c r="AM1074" s="7" t="n">
        <f aca="false">INDEX($AA$1062:$AA$1189,MATCH($A1074-F1074*4,$A$1062:$A$1189,0))</f>
        <v>102453805.65975</v>
      </c>
      <c r="AN1074" s="7" t="n">
        <f aca="false">INDEX($AB$1062:$AB$1189,MATCH($A1074+(1-G1074)*2,$A$1062:$A$1189,0))</f>
        <v>15000000</v>
      </c>
      <c r="AO1074" s="7" t="n">
        <f aca="false">INDEX($AB$1062:$AB$1189,MATCH($A1074-G1074*2,$A$1062:$A$1189,0))</f>
        <v>182651917.156388</v>
      </c>
      <c r="AP1074" s="7" t="n">
        <f aca="false">INDEX($AC$1062:$AC$1189,MATCH($A1074+(1-H1074)*1,$A$1062:$A$1189,0))</f>
        <v>5000000</v>
      </c>
      <c r="AQ1074" s="7" t="n">
        <f aca="false">INDEX($AC$1062:$AC$1189,MATCH($A1074-H1074*1,$A$1062:$A$1189,0))</f>
        <v>182651917.156388</v>
      </c>
      <c r="AR1074" s="14" t="b">
        <f aca="false">AND(IF(B1074=1,AD1074&gt;=AE1074,AE1074&gt;AD1074),IF(C1074=1,AF1074&gt;=AG1074,AG1074&gt;AF1074),IF(D1074=1,AH1074&gt;=AI1074,AI1074&gt;AH1074),IF(E1074=1,AJ1074&gt;=AK1074,AK1074&gt;AJ1074),IF(F1074=1,AL1074&gt;=AM1074,AM1074&gt;AL1074),IF(G1074=1,AN1074&gt;=AO1074,AO1074&gt;AN1074),IF(H1074=1,AP1074&gt;=AQ1074,AQ1074&gt;AP1074))</f>
        <v>0</v>
      </c>
      <c r="AS1074" s="2"/>
      <c r="AT1074" s="2"/>
      <c r="AU1074" s="2"/>
      <c r="AV1074" s="2"/>
      <c r="AW1074" s="2"/>
      <c r="AX1074" s="2"/>
    </row>
    <row r="1075" customFormat="false" ht="15" hidden="false" customHeight="false" outlineLevel="0" collapsed="false">
      <c r="A1075" s="6" t="n">
        <f aca="false">ROW()-1062</f>
        <v>13</v>
      </c>
      <c r="B1075" s="6" t="n">
        <f aca="false">MOD(INT($A1075/64),2)</f>
        <v>0</v>
      </c>
      <c r="C1075" s="6" t="n">
        <f aca="false">MOD(INT($A1075/32),2)</f>
        <v>0</v>
      </c>
      <c r="D1075" s="6" t="n">
        <f aca="false">MOD(INT($A1075/16),2)</f>
        <v>0</v>
      </c>
      <c r="E1075" s="6" t="n">
        <f aca="false">MOD(INT($A1075/8),2)</f>
        <v>1</v>
      </c>
      <c r="F1075" s="6" t="n">
        <f aca="false">MOD(INT($A1075/4),2)</f>
        <v>1</v>
      </c>
      <c r="G1075" s="6" t="n">
        <f aca="false">MOD(INT($A1075/2),2)</f>
        <v>0</v>
      </c>
      <c r="H1075" s="6" t="n">
        <f aca="false">MOD(INT($A1075/1),2)</f>
        <v>1</v>
      </c>
      <c r="I1075" s="7" t="n">
        <f aca="false">IF(B1075=1,MIN($B$6,$B$1060),0)</f>
        <v>0</v>
      </c>
      <c r="J1075" s="7" t="n">
        <f aca="false">IF(C1075=1,MIN($F$226,MAX(0,$B$1060-I1075)),0)</f>
        <v>0</v>
      </c>
      <c r="K1075" s="7" t="n">
        <f aca="false">IF(D1075=1,MIN($F$225,MAX(0,$B$1060-SUM(I1075:J1075))),0)</f>
        <v>0</v>
      </c>
      <c r="L1075" s="7" t="n">
        <f aca="false">IF(E1075=1,MIN($F$224,MAX(0,$B$1060-SUM(I1075:K1075))),0)</f>
        <v>60000000</v>
      </c>
      <c r="M1075" s="7" t="n">
        <f aca="false">IF(F1075=1,MIN($F$223,MAX(0,$B$1060-SUM(I1075:L1075))),0)</f>
        <v>30000000</v>
      </c>
      <c r="N1075" s="7" t="n">
        <f aca="false">IF(G1075=1,MIN($F$222,MAX(0,$B$1060-SUM(I1075:M1075))),0)</f>
        <v>0</v>
      </c>
      <c r="O1075" s="7" t="n">
        <f aca="false">IF(H1075=1,MIN($F$221,MAX(0,$B$1060-SUM(I1075:N1075))),0)</f>
        <v>5000000</v>
      </c>
      <c r="P1075" s="7" t="n">
        <f aca="false">MAX(0,$B$1060-SUM(I1075:O1075))</f>
        <v>1105000000</v>
      </c>
      <c r="Q1075" s="7" t="n">
        <f aca="false">($B$203+$B$204)+$B$22+(1-B1075)*$B$198+(1-C1075)*$E$226+(1-D1075)*$E$225+(1-E1075)*$E$224+(1-F1075)*$E$223+(1-G1075)*$E$222+(1-H1075)*$E$221</f>
        <v>22954101.3672325</v>
      </c>
      <c r="R1075" s="7" t="n">
        <f aca="false">P1075&gt;$B$12*Q1075</f>
        <v>1</v>
      </c>
      <c r="S1075" s="7" t="n">
        <f aca="false">IF(R1075,(P1075+$B$12*$B$13)/(Q1075+$B$13),IF(Q1075&gt;0,P1075/Q1075,0))</f>
        <v>43.5096876539395</v>
      </c>
      <c r="T1075" s="7" t="n">
        <f aca="false">IF(R1075,$B$13*(S1075-$B$12),0)</f>
        <v>106274219.134849</v>
      </c>
      <c r="U1075" s="7" t="n">
        <f aca="false">($B$203+$B$204)*S1075</f>
        <v>12241798.4862176</v>
      </c>
      <c r="V1075" s="7" t="n">
        <f aca="false">$B$22*S1075</f>
        <v>391587188.885456</v>
      </c>
      <c r="W1075" s="7" t="n">
        <f aca="false">IF(B1075=1,I1075,S1075*$B$198)</f>
        <v>34994611.3447341</v>
      </c>
      <c r="X1075" s="7" t="n">
        <f aca="false">IF(C1075=1,J1075,S1075*$E$226)</f>
        <v>266908966.029693</v>
      </c>
      <c r="Y1075" s="7" t="n">
        <f aca="false">IF(D1075=1,K1075,S1075*$E$225)</f>
        <v>75444777.8493528</v>
      </c>
      <c r="Z1075" s="7" t="n">
        <f aca="false">IF(E1075=1,L1075,S1075*$E$224)</f>
        <v>60000000</v>
      </c>
      <c r="AA1075" s="7" t="n">
        <f aca="false">IF(F1075=1,M1075,S1075*$E$223)</f>
        <v>30000000</v>
      </c>
      <c r="AB1075" s="7" t="n">
        <f aca="false">IF(G1075=1,N1075,S1075*$E$222)</f>
        <v>217548438.269698</v>
      </c>
      <c r="AC1075" s="7" t="n">
        <f aca="false">IF(H1075=1,O1075,S1075*$E$221)</f>
        <v>5000000</v>
      </c>
      <c r="AD1075" s="7" t="n">
        <f aca="false">INDEX($W$1062:$W$1189,MATCH($A1075+(1-B1075)*64,$A$1062:$A$1189,0))</f>
        <v>30000000</v>
      </c>
      <c r="AE1075" s="7" t="n">
        <f aca="false">INDEX($W$1062:$W$1189,MATCH($A1075-B1075*64,$A$1062:$A$1189,0))</f>
        <v>34994611.3447341</v>
      </c>
      <c r="AF1075" s="7" t="n">
        <f aca="false">INDEX($X$1062:$X$1189,MATCH($A1075+(1-C1075)*32,$A$1062:$A$1189,0))</f>
        <v>300000000</v>
      </c>
      <c r="AG1075" s="7" t="n">
        <f aca="false">INDEX($X$1062:$X$1189,MATCH($A1075-C1075*32,$A$1062:$A$1189,0))</f>
        <v>266908966.029693</v>
      </c>
      <c r="AH1075" s="7" t="n">
        <f aca="false">INDEX($Y$1062:$Y$1189,MATCH($A1075+(1-D1075)*16,$A$1062:$A$1189,0))</f>
        <v>100000000</v>
      </c>
      <c r="AI1075" s="7" t="n">
        <f aca="false">INDEX($Y$1062:$Y$1189,MATCH($A1075-D1075*16,$A$1062:$A$1189,0))</f>
        <v>75444777.8493528</v>
      </c>
      <c r="AJ1075" s="7" t="n">
        <f aca="false">INDEX($Z$1062:$Z$1189,MATCH($A1075+(1-E1075)*8,$A$1062:$A$1189,0))</f>
        <v>60000000</v>
      </c>
      <c r="AK1075" s="7" t="n">
        <f aca="false">INDEX($Z$1062:$Z$1189,MATCH($A1075-E1075*8,$A$1062:$A$1189,0))</f>
        <v>100595598.581984</v>
      </c>
      <c r="AL1075" s="7" t="n">
        <f aca="false">INDEX($AA$1062:$AA$1189,MATCH($A1075+(1-F1075)*4,$A$1062:$A$1189,0))</f>
        <v>30000000</v>
      </c>
      <c r="AM1075" s="7" t="n">
        <f aca="false">INDEX($AA$1062:$AA$1189,MATCH($A1075-F1075*4,$A$1062:$A$1189,0))</f>
        <v>119929986.751569</v>
      </c>
      <c r="AN1075" s="7" t="n">
        <f aca="false">INDEX($AB$1062:$AB$1189,MATCH($A1075+(1-G1075)*2,$A$1062:$A$1189,0))</f>
        <v>15000000</v>
      </c>
      <c r="AO1075" s="7" t="n">
        <f aca="false">INDEX($AB$1062:$AB$1189,MATCH($A1075-G1075*2,$A$1062:$A$1189,0))</f>
        <v>217548438.269698</v>
      </c>
      <c r="AP1075" s="7" t="n">
        <f aca="false">INDEX($AC$1062:$AC$1189,MATCH($A1075+(1-H1075)*1,$A$1062:$A$1189,0))</f>
        <v>5000000</v>
      </c>
      <c r="AQ1075" s="7" t="n">
        <f aca="false">INDEX($AC$1062:$AC$1189,MATCH($A1075-H1075*1,$A$1062:$A$1189,0))</f>
        <v>182651917.156388</v>
      </c>
      <c r="AR1075" s="14" t="b">
        <f aca="false">AND(IF(B1075=1,AD1075&gt;=AE1075,AE1075&gt;AD1075),IF(C1075=1,AF1075&gt;=AG1075,AG1075&gt;AF1075),IF(D1075=1,AH1075&gt;=AI1075,AI1075&gt;AH1075),IF(E1075=1,AJ1075&gt;=AK1075,AK1075&gt;AJ1075),IF(F1075=1,AL1075&gt;=AM1075,AM1075&gt;AL1075),IF(G1075=1,AN1075&gt;=AO1075,AO1075&gt;AN1075),IF(H1075=1,AP1075&gt;=AQ1075,AQ1075&gt;AP1075))</f>
        <v>0</v>
      </c>
      <c r="AS1075" s="2"/>
      <c r="AT1075" s="2"/>
      <c r="AU1075" s="2"/>
      <c r="AV1075" s="2"/>
      <c r="AW1075" s="2"/>
      <c r="AX1075" s="2"/>
    </row>
    <row r="1076" customFormat="false" ht="15" hidden="false" customHeight="false" outlineLevel="0" collapsed="false">
      <c r="A1076" s="6" t="n">
        <f aca="false">ROW()-1062</f>
        <v>14</v>
      </c>
      <c r="B1076" s="6" t="n">
        <f aca="false">MOD(INT($A1076/64),2)</f>
        <v>0</v>
      </c>
      <c r="C1076" s="6" t="n">
        <f aca="false">MOD(INT($A1076/32),2)</f>
        <v>0</v>
      </c>
      <c r="D1076" s="6" t="n">
        <f aca="false">MOD(INT($A1076/16),2)</f>
        <v>0</v>
      </c>
      <c r="E1076" s="6" t="n">
        <f aca="false">MOD(INT($A1076/8),2)</f>
        <v>1</v>
      </c>
      <c r="F1076" s="6" t="n">
        <f aca="false">MOD(INT($A1076/4),2)</f>
        <v>1</v>
      </c>
      <c r="G1076" s="6" t="n">
        <f aca="false">MOD(INT($A1076/2),2)</f>
        <v>1</v>
      </c>
      <c r="H1076" s="6" t="n">
        <f aca="false">MOD(INT($A1076/1),2)</f>
        <v>0</v>
      </c>
      <c r="I1076" s="7" t="n">
        <f aca="false">IF(B1076=1,MIN($B$6,$B$1060),0)</f>
        <v>0</v>
      </c>
      <c r="J1076" s="7" t="n">
        <f aca="false">IF(C1076=1,MIN($F$226,MAX(0,$B$1060-I1076)),0)</f>
        <v>0</v>
      </c>
      <c r="K1076" s="7" t="n">
        <f aca="false">IF(D1076=1,MIN($F$225,MAX(0,$B$1060-SUM(I1076:J1076))),0)</f>
        <v>0</v>
      </c>
      <c r="L1076" s="7" t="n">
        <f aca="false">IF(E1076=1,MIN($F$224,MAX(0,$B$1060-SUM(I1076:K1076))),0)</f>
        <v>60000000</v>
      </c>
      <c r="M1076" s="7" t="n">
        <f aca="false">IF(F1076=1,MIN($F$223,MAX(0,$B$1060-SUM(I1076:L1076))),0)</f>
        <v>30000000</v>
      </c>
      <c r="N1076" s="7" t="n">
        <f aca="false">IF(G1076=1,MIN($F$222,MAX(0,$B$1060-SUM(I1076:M1076))),0)</f>
        <v>15000000</v>
      </c>
      <c r="O1076" s="7" t="n">
        <f aca="false">IF(H1076=1,MIN($F$221,MAX(0,$B$1060-SUM(I1076:N1076))),0)</f>
        <v>0</v>
      </c>
      <c r="P1076" s="7" t="n">
        <f aca="false">MAX(0,$B$1060-SUM(I1076:O1076))</f>
        <v>1095000000</v>
      </c>
      <c r="Q1076" s="7" t="n">
        <f aca="false">($B$203+$B$204)+$B$22+(1-B1076)*$B$198+(1-C1076)*$E$226+(1-D1076)*$E$225+(1-E1076)*$E$224+(1-F1076)*$E$223+(1-G1076)*$E$222+(1-H1076)*$E$221</f>
        <v>22954101.3672325</v>
      </c>
      <c r="R1076" s="7" t="n">
        <f aca="false">P1076&gt;$B$12*Q1076</f>
        <v>1</v>
      </c>
      <c r="S1076" s="7" t="n">
        <f aca="false">IF(R1076,(P1076+$B$12*$B$13)/(Q1076+$B$13),IF(Q1076&gt;0,P1076/Q1076,0))</f>
        <v>43.1168236570642</v>
      </c>
      <c r="T1076" s="7" t="n">
        <f aca="false">IF(R1076,$B$13*(S1076-$B$12),0)</f>
        <v>105292059.142661</v>
      </c>
      <c r="U1076" s="7" t="n">
        <f aca="false">($B$203+$B$204)*S1076</f>
        <v>12131263.0597055</v>
      </c>
      <c r="V1076" s="7" t="n">
        <f aca="false">$B$22*S1076</f>
        <v>388051412.913578</v>
      </c>
      <c r="W1076" s="7" t="n">
        <f aca="false">IF(B1076=1,I1076,S1076*$B$198)</f>
        <v>34678632.9127275</v>
      </c>
      <c r="X1076" s="7" t="n">
        <f aca="false">IF(C1076=1,J1076,S1076*$E$226)</f>
        <v>264498952.792405</v>
      </c>
      <c r="Y1076" s="7" t="n">
        <f aca="false">IF(D1076=1,K1076,S1076*$E$225)</f>
        <v>74763560.8936025</v>
      </c>
      <c r="Z1076" s="7" t="n">
        <f aca="false">IF(E1076=1,L1076,S1076*$E$224)</f>
        <v>60000000</v>
      </c>
      <c r="AA1076" s="7" t="n">
        <f aca="false">IF(F1076=1,M1076,S1076*$E$223)</f>
        <v>30000000</v>
      </c>
      <c r="AB1076" s="7" t="n">
        <f aca="false">IF(G1076=1,N1076,S1076*$E$222)</f>
        <v>15000000</v>
      </c>
      <c r="AC1076" s="7" t="n">
        <f aca="false">IF(H1076=1,O1076,S1076*$E$221)</f>
        <v>215584118.285321</v>
      </c>
      <c r="AD1076" s="7" t="n">
        <f aca="false">INDEX($W$1062:$W$1189,MATCH($A1076+(1-B1076)*64,$A$1062:$A$1189,0))</f>
        <v>30000000</v>
      </c>
      <c r="AE1076" s="7" t="n">
        <f aca="false">INDEX($W$1062:$W$1189,MATCH($A1076-B1076*64,$A$1062:$A$1189,0))</f>
        <v>34678632.9127275</v>
      </c>
      <c r="AF1076" s="7" t="n">
        <f aca="false">INDEX($X$1062:$X$1189,MATCH($A1076+(1-C1076)*32,$A$1062:$A$1189,0))</f>
        <v>300000000</v>
      </c>
      <c r="AG1076" s="7" t="n">
        <f aca="false">INDEX($X$1062:$X$1189,MATCH($A1076-C1076*32,$A$1062:$A$1189,0))</f>
        <v>264498952.792405</v>
      </c>
      <c r="AH1076" s="7" t="n">
        <f aca="false">INDEX($Y$1062:$Y$1189,MATCH($A1076+(1-D1076)*16,$A$1062:$A$1189,0))</f>
        <v>100000000</v>
      </c>
      <c r="AI1076" s="7" t="n">
        <f aca="false">INDEX($Y$1062:$Y$1189,MATCH($A1076-D1076*16,$A$1062:$A$1189,0))</f>
        <v>74763560.8936025</v>
      </c>
      <c r="AJ1076" s="7" t="n">
        <f aca="false">INDEX($Z$1062:$Z$1189,MATCH($A1076+(1-E1076)*8,$A$1062:$A$1189,0))</f>
        <v>60000000</v>
      </c>
      <c r="AK1076" s="7" t="n">
        <f aca="false">INDEX($Z$1062:$Z$1189,MATCH($A1076-E1076*8,$A$1062:$A$1189,0))</f>
        <v>99733966.0459496</v>
      </c>
      <c r="AL1076" s="7" t="n">
        <f aca="false">INDEX($AA$1062:$AA$1189,MATCH($A1076+(1-F1076)*4,$A$1062:$A$1189,0))</f>
        <v>30000000</v>
      </c>
      <c r="AM1076" s="7" t="n">
        <f aca="false">INDEX($AA$1062:$AA$1189,MATCH($A1076-F1076*4,$A$1062:$A$1189,0))</f>
        <v>118875657.197709</v>
      </c>
      <c r="AN1076" s="7" t="n">
        <f aca="false">INDEX($AB$1062:$AB$1189,MATCH($A1076+(1-G1076)*2,$A$1062:$A$1189,0))</f>
        <v>15000000</v>
      </c>
      <c r="AO1076" s="7" t="n">
        <f aca="false">INDEX($AB$1062:$AB$1189,MATCH($A1076-G1076*2,$A$1062:$A$1189,0))</f>
        <v>182651917.156388</v>
      </c>
      <c r="AP1076" s="7" t="n">
        <f aca="false">INDEX($AC$1062:$AC$1189,MATCH($A1076+(1-H1076)*1,$A$1062:$A$1189,0))</f>
        <v>5000000</v>
      </c>
      <c r="AQ1076" s="7" t="n">
        <f aca="false">INDEX($AC$1062:$AC$1189,MATCH($A1076-H1076*1,$A$1062:$A$1189,0))</f>
        <v>215584118.285321</v>
      </c>
      <c r="AR1076" s="14" t="b">
        <f aca="false">AND(IF(B1076=1,AD1076&gt;=AE1076,AE1076&gt;AD1076),IF(C1076=1,AF1076&gt;=AG1076,AG1076&gt;AF1076),IF(D1076=1,AH1076&gt;=AI1076,AI1076&gt;AH1076),IF(E1076=1,AJ1076&gt;=AK1076,AK1076&gt;AJ1076),IF(F1076=1,AL1076&gt;=AM1076,AM1076&gt;AL1076),IF(G1076=1,AN1076&gt;=AO1076,AO1076&gt;AN1076),IF(H1076=1,AP1076&gt;=AQ1076,AQ1076&gt;AP1076))</f>
        <v>0</v>
      </c>
      <c r="AS1076" s="2"/>
      <c r="AT1076" s="2"/>
      <c r="AU1076" s="2"/>
      <c r="AV1076" s="2"/>
      <c r="AW1076" s="2"/>
      <c r="AX1076" s="2"/>
    </row>
    <row r="1077" customFormat="false" ht="15" hidden="false" customHeight="false" outlineLevel="0" collapsed="false">
      <c r="A1077" s="6" t="n">
        <f aca="false">ROW()-1062</f>
        <v>15</v>
      </c>
      <c r="B1077" s="6" t="n">
        <f aca="false">MOD(INT($A1077/64),2)</f>
        <v>0</v>
      </c>
      <c r="C1077" s="6" t="n">
        <f aca="false">MOD(INT($A1077/32),2)</f>
        <v>0</v>
      </c>
      <c r="D1077" s="6" t="n">
        <f aca="false">MOD(INT($A1077/16),2)</f>
        <v>0</v>
      </c>
      <c r="E1077" s="6" t="n">
        <f aca="false">MOD(INT($A1077/8),2)</f>
        <v>1</v>
      </c>
      <c r="F1077" s="6" t="n">
        <f aca="false">MOD(INT($A1077/4),2)</f>
        <v>1</v>
      </c>
      <c r="G1077" s="6" t="n">
        <f aca="false">MOD(INT($A1077/2),2)</f>
        <v>1</v>
      </c>
      <c r="H1077" s="6" t="n">
        <f aca="false">MOD(INT($A1077/1),2)</f>
        <v>1</v>
      </c>
      <c r="I1077" s="7" t="n">
        <f aca="false">IF(B1077=1,MIN($B$6,$B$1060),0)</f>
        <v>0</v>
      </c>
      <c r="J1077" s="7" t="n">
        <f aca="false">IF(C1077=1,MIN($F$226,MAX(0,$B$1060-I1077)),0)</f>
        <v>0</v>
      </c>
      <c r="K1077" s="7" t="n">
        <f aca="false">IF(D1077=1,MIN($F$225,MAX(0,$B$1060-SUM(I1077:J1077))),0)</f>
        <v>0</v>
      </c>
      <c r="L1077" s="7" t="n">
        <f aca="false">IF(E1077=1,MIN($F$224,MAX(0,$B$1060-SUM(I1077:K1077))),0)</f>
        <v>60000000</v>
      </c>
      <c r="M1077" s="7" t="n">
        <f aca="false">IF(F1077=1,MIN($F$223,MAX(0,$B$1060-SUM(I1077:L1077))),0)</f>
        <v>30000000</v>
      </c>
      <c r="N1077" s="7" t="n">
        <f aca="false">IF(G1077=1,MIN($F$222,MAX(0,$B$1060-SUM(I1077:M1077))),0)</f>
        <v>15000000</v>
      </c>
      <c r="O1077" s="7" t="n">
        <f aca="false">IF(H1077=1,MIN($F$221,MAX(0,$B$1060-SUM(I1077:N1077))),0)</f>
        <v>5000000</v>
      </c>
      <c r="P1077" s="7" t="n">
        <f aca="false">MAX(0,$B$1060-SUM(I1077:O1077))</f>
        <v>1090000000</v>
      </c>
      <c r="Q1077" s="7" t="n">
        <f aca="false">($B$203+$B$204)+$B$22+(1-B1077)*$B$198+(1-C1077)*$E$226+(1-D1077)*$E$225+(1-E1077)*$E$224+(1-F1077)*$E$223+(1-G1077)*$E$222+(1-H1077)*$E$221</f>
        <v>17954101.3672325</v>
      </c>
      <c r="R1077" s="7" t="n">
        <f aca="false">P1077&gt;$B$12*Q1077</f>
        <v>1</v>
      </c>
      <c r="S1077" s="7" t="n">
        <f aca="false">IF(R1077,(P1077+$B$12*$B$13)/(Q1077+$B$13),IF(Q1077&gt;0,P1077/Q1077,0))</f>
        <v>53.4122707414655</v>
      </c>
      <c r="T1077" s="7" t="n">
        <f aca="false">IF(R1077,$B$13*(S1077-$B$12),0)</f>
        <v>131030676.853664</v>
      </c>
      <c r="U1077" s="7" t="n">
        <f aca="false">($B$203+$B$204)*S1077</f>
        <v>15027969.4101438</v>
      </c>
      <c r="V1077" s="7" t="n">
        <f aca="false">$B$22*S1077</f>
        <v>480710436.673189</v>
      </c>
      <c r="W1077" s="7" t="n">
        <f aca="false">IF(B1077=1,I1077,S1077*$B$198)</f>
        <v>42959206.476125</v>
      </c>
      <c r="X1077" s="7" t="n">
        <f aca="false">IF(C1077=1,J1077,S1077*$E$226)</f>
        <v>327656085.934043</v>
      </c>
      <c r="Y1077" s="7" t="n">
        <f aca="false">IF(D1077=1,K1077,S1077*$E$225)</f>
        <v>92615624.652835</v>
      </c>
      <c r="Z1077" s="7" t="n">
        <f aca="false">IF(E1077=1,L1077,S1077*$E$224)</f>
        <v>60000000</v>
      </c>
      <c r="AA1077" s="7" t="n">
        <f aca="false">IF(F1077=1,M1077,S1077*$E$223)</f>
        <v>30000000</v>
      </c>
      <c r="AB1077" s="7" t="n">
        <f aca="false">IF(G1077=1,N1077,S1077*$E$222)</f>
        <v>15000000</v>
      </c>
      <c r="AC1077" s="7" t="n">
        <f aca="false">IF(H1077=1,O1077,S1077*$E$221)</f>
        <v>5000000</v>
      </c>
      <c r="AD1077" s="7" t="n">
        <f aca="false">INDEX($W$1062:$W$1189,MATCH($A1077+(1-B1077)*64,$A$1062:$A$1189,0))</f>
        <v>30000000</v>
      </c>
      <c r="AE1077" s="7" t="n">
        <f aca="false">INDEX($W$1062:$W$1189,MATCH($A1077-B1077*64,$A$1062:$A$1189,0))</f>
        <v>42959206.476125</v>
      </c>
      <c r="AF1077" s="7" t="n">
        <f aca="false">INDEX($X$1062:$X$1189,MATCH($A1077+(1-C1077)*32,$A$1062:$A$1189,0))</f>
        <v>300000000</v>
      </c>
      <c r="AG1077" s="7" t="n">
        <f aca="false">INDEX($X$1062:$X$1189,MATCH($A1077-C1077*32,$A$1062:$A$1189,0))</f>
        <v>327656085.934043</v>
      </c>
      <c r="AH1077" s="7" t="n">
        <f aca="false">INDEX($Y$1062:$Y$1189,MATCH($A1077+(1-D1077)*16,$A$1062:$A$1189,0))</f>
        <v>100000000</v>
      </c>
      <c r="AI1077" s="7" t="n">
        <f aca="false">INDEX($Y$1062:$Y$1189,MATCH($A1077-D1077*16,$A$1062:$A$1189,0))</f>
        <v>92615624.652835</v>
      </c>
      <c r="AJ1077" s="7" t="n">
        <f aca="false">INDEX($Z$1062:$Z$1189,MATCH($A1077+(1-E1077)*8,$A$1062:$A$1189,0))</f>
        <v>60000000</v>
      </c>
      <c r="AK1077" s="7" t="n">
        <f aca="false">INDEX($Z$1062:$Z$1189,MATCH($A1077-E1077*8,$A$1062:$A$1189,0))</f>
        <v>121028604.693502</v>
      </c>
      <c r="AL1077" s="7" t="n">
        <f aca="false">INDEX($AA$1062:$AA$1189,MATCH($A1077+(1-F1077)*4,$A$1062:$A$1189,0))</f>
        <v>30000000</v>
      </c>
      <c r="AM1077" s="7" t="n">
        <f aca="false">INDEX($AA$1062:$AA$1189,MATCH($A1077-F1077*4,$A$1062:$A$1189,0))</f>
        <v>143578299.900448</v>
      </c>
      <c r="AN1077" s="7" t="n">
        <f aca="false">INDEX($AB$1062:$AB$1189,MATCH($A1077+(1-G1077)*2,$A$1062:$A$1189,0))</f>
        <v>15000000</v>
      </c>
      <c r="AO1077" s="7" t="n">
        <f aca="false">INDEX($AB$1062:$AB$1189,MATCH($A1077-G1077*2,$A$1062:$A$1189,0))</f>
        <v>217548438.269698</v>
      </c>
      <c r="AP1077" s="7" t="n">
        <f aca="false">INDEX($AC$1062:$AC$1189,MATCH($A1077+(1-H1077)*1,$A$1062:$A$1189,0))</f>
        <v>5000000</v>
      </c>
      <c r="AQ1077" s="7" t="n">
        <f aca="false">INDEX($AC$1062:$AC$1189,MATCH($A1077-H1077*1,$A$1062:$A$1189,0))</f>
        <v>215584118.285321</v>
      </c>
      <c r="AR1077" s="14" t="b">
        <f aca="false">AND(IF(B1077=1,AD1077&gt;=AE1077,AE1077&gt;AD1077),IF(C1077=1,AF1077&gt;=AG1077,AG1077&gt;AF1077),IF(D1077=1,AH1077&gt;=AI1077,AI1077&gt;AH1077),IF(E1077=1,AJ1077&gt;=AK1077,AK1077&gt;AJ1077),IF(F1077=1,AL1077&gt;=AM1077,AM1077&gt;AL1077),IF(G1077=1,AN1077&gt;=AO1077,AO1077&gt;AN1077),IF(H1077=1,AP1077&gt;=AQ1077,AQ1077&gt;AP1077))</f>
        <v>0</v>
      </c>
      <c r="AS1077" s="2"/>
      <c r="AT1077" s="2"/>
      <c r="AU1077" s="2"/>
      <c r="AV1077" s="2"/>
      <c r="AW1077" s="2"/>
      <c r="AX1077" s="2"/>
    </row>
    <row r="1078" customFormat="false" ht="15" hidden="false" customHeight="false" outlineLevel="0" collapsed="false">
      <c r="A1078" s="6" t="n">
        <f aca="false">ROW()-1062</f>
        <v>16</v>
      </c>
      <c r="B1078" s="6" t="n">
        <f aca="false">MOD(INT($A1078/64),2)</f>
        <v>0</v>
      </c>
      <c r="C1078" s="6" t="n">
        <f aca="false">MOD(INT($A1078/32),2)</f>
        <v>0</v>
      </c>
      <c r="D1078" s="6" t="n">
        <f aca="false">MOD(INT($A1078/16),2)</f>
        <v>1</v>
      </c>
      <c r="E1078" s="6" t="n">
        <f aca="false">MOD(INT($A1078/8),2)</f>
        <v>0</v>
      </c>
      <c r="F1078" s="6" t="n">
        <f aca="false">MOD(INT($A1078/4),2)</f>
        <v>0</v>
      </c>
      <c r="G1078" s="6" t="n">
        <f aca="false">MOD(INT($A1078/2),2)</f>
        <v>0</v>
      </c>
      <c r="H1078" s="6" t="n">
        <f aca="false">MOD(INT($A1078/1),2)</f>
        <v>0</v>
      </c>
      <c r="I1078" s="7" t="n">
        <f aca="false">IF(B1078=1,MIN($B$6,$B$1060),0)</f>
        <v>0</v>
      </c>
      <c r="J1078" s="7" t="n">
        <f aca="false">IF(C1078=1,MIN($F$226,MAX(0,$B$1060-I1078)),0)</f>
        <v>0</v>
      </c>
      <c r="K1078" s="7" t="n">
        <f aca="false">IF(D1078=1,MIN($F$225,MAX(0,$B$1060-SUM(I1078:J1078))),0)</f>
        <v>100000000</v>
      </c>
      <c r="L1078" s="7" t="n">
        <f aca="false">IF(E1078=1,MIN($F$224,MAX(0,$B$1060-SUM(I1078:K1078))),0)</f>
        <v>0</v>
      </c>
      <c r="M1078" s="7" t="n">
        <f aca="false">IF(F1078=1,MIN($F$223,MAX(0,$B$1060-SUM(I1078:L1078))),0)</f>
        <v>0</v>
      </c>
      <c r="N1078" s="7" t="n">
        <f aca="false">IF(G1078=1,MIN($F$222,MAX(0,$B$1060-SUM(I1078:M1078))),0)</f>
        <v>0</v>
      </c>
      <c r="O1078" s="7" t="n">
        <f aca="false">IF(H1078=1,MIN($F$221,MAX(0,$B$1060-SUM(I1078:N1078))),0)</f>
        <v>0</v>
      </c>
      <c r="P1078" s="7" t="n">
        <f aca="false">MAX(0,$B$1060-SUM(I1078:O1078))</f>
        <v>1100000000</v>
      </c>
      <c r="Q1078" s="7" t="n">
        <f aca="false">($B$203+$B$204)+$B$22+(1-B1078)*$B$198+(1-C1078)*$E$226+(1-D1078)*$E$225+(1-E1078)*$E$224+(1-F1078)*$E$223+(1-G1078)*$E$222+(1-H1078)*$E$221</f>
        <v>31620124.8227577</v>
      </c>
      <c r="R1078" s="7" t="n">
        <f aca="false">P1078&gt;$B$12*Q1078</f>
        <v>1</v>
      </c>
      <c r="S1078" s="7" t="n">
        <f aca="false">IF(R1078,(P1078+$B$12*$B$13)/(Q1078+$B$13),IF(Q1078&gt;0,P1078/Q1078,0))</f>
        <v>32.3123085195938</v>
      </c>
      <c r="T1078" s="7" t="n">
        <f aca="false">IF(R1078,$B$13*(S1078-$B$12),0)</f>
        <v>78280771.2989846</v>
      </c>
      <c r="U1078" s="7" t="n">
        <f aca="false">($B$203+$B$204)*S1078</f>
        <v>9091326.34248051</v>
      </c>
      <c r="V1078" s="7" t="n">
        <f aca="false">$B$22*S1078</f>
        <v>290810776.676345</v>
      </c>
      <c r="W1078" s="7" t="n">
        <f aca="false">IF(B1078=1,I1078,S1078*$B$198)</f>
        <v>25988618.6103647</v>
      </c>
      <c r="X1078" s="7" t="n">
        <f aca="false">IF(C1078=1,J1078,S1078*$E$226)</f>
        <v>198218955.870081</v>
      </c>
      <c r="Y1078" s="7" t="n">
        <f aca="false">IF(D1078=1,K1078,S1078*$E$225)</f>
        <v>100000000</v>
      </c>
      <c r="Z1078" s="7" t="n">
        <f aca="false">IF(E1078=1,L1078,S1078*$E$224)</f>
        <v>77549540.4470252</v>
      </c>
      <c r="AA1078" s="7" t="n">
        <f aca="false">IF(F1078=1,M1078,S1078*$E$223)</f>
        <v>96936925.5587815</v>
      </c>
      <c r="AB1078" s="7" t="n">
        <f aca="false">IF(G1078=1,N1078,S1078*$E$222)</f>
        <v>161561542.597969</v>
      </c>
      <c r="AC1078" s="7" t="n">
        <f aca="false">IF(H1078=1,O1078,S1078*$E$221)</f>
        <v>161561542.597969</v>
      </c>
      <c r="AD1078" s="7" t="n">
        <f aca="false">INDEX($W$1062:$W$1189,MATCH($A1078+(1-B1078)*64,$A$1062:$A$1189,0))</f>
        <v>30000000</v>
      </c>
      <c r="AE1078" s="7" t="n">
        <f aca="false">INDEX($W$1062:$W$1189,MATCH($A1078-B1078*64,$A$1062:$A$1189,0))</f>
        <v>25988618.6103647</v>
      </c>
      <c r="AF1078" s="7" t="n">
        <f aca="false">INDEX($X$1062:$X$1189,MATCH($A1078+(1-C1078)*32,$A$1062:$A$1189,0))</f>
        <v>300000000</v>
      </c>
      <c r="AG1078" s="7" t="n">
        <f aca="false">INDEX($X$1062:$X$1189,MATCH($A1078-C1078*32,$A$1062:$A$1189,0))</f>
        <v>198218955.870081</v>
      </c>
      <c r="AH1078" s="7" t="n">
        <f aca="false">INDEX($Y$1062:$Y$1189,MATCH($A1078+(1-D1078)*16,$A$1062:$A$1189,0))</f>
        <v>100000000</v>
      </c>
      <c r="AI1078" s="7" t="n">
        <f aca="false">INDEX($Y$1062:$Y$1189,MATCH($A1078-D1078*16,$A$1062:$A$1189,0))</f>
        <v>58155321.5732375</v>
      </c>
      <c r="AJ1078" s="7" t="n">
        <f aca="false">INDEX($Z$1062:$Z$1189,MATCH($A1078+(1-E1078)*8,$A$1062:$A$1189,0))</f>
        <v>60000000</v>
      </c>
      <c r="AK1078" s="7" t="n">
        <f aca="false">INDEX($Z$1062:$Z$1189,MATCH($A1078-E1078*8,$A$1062:$A$1189,0))</f>
        <v>77549540.4470252</v>
      </c>
      <c r="AL1078" s="7" t="n">
        <f aca="false">INDEX($AA$1062:$AA$1189,MATCH($A1078+(1-F1078)*4,$A$1062:$A$1189,0))</f>
        <v>30000000</v>
      </c>
      <c r="AM1078" s="7" t="n">
        <f aca="false">INDEX($AA$1062:$AA$1189,MATCH($A1078-F1078*4,$A$1062:$A$1189,0))</f>
        <v>96936925.5587815</v>
      </c>
      <c r="AN1078" s="7" t="n">
        <f aca="false">INDEX($AB$1062:$AB$1189,MATCH($A1078+(1-G1078)*2,$A$1062:$A$1189,0))</f>
        <v>15000000</v>
      </c>
      <c r="AO1078" s="7" t="n">
        <f aca="false">INDEX($AB$1062:$AB$1189,MATCH($A1078-G1078*2,$A$1062:$A$1189,0))</f>
        <v>161561542.597969</v>
      </c>
      <c r="AP1078" s="7" t="n">
        <f aca="false">INDEX($AC$1062:$AC$1189,MATCH($A1078+(1-H1078)*1,$A$1062:$A$1189,0))</f>
        <v>5000000</v>
      </c>
      <c r="AQ1078" s="7" t="n">
        <f aca="false">INDEX($AC$1062:$AC$1189,MATCH($A1078-H1078*1,$A$1062:$A$1189,0))</f>
        <v>161561542.597969</v>
      </c>
      <c r="AR1078" s="14" t="b">
        <f aca="false">AND(IF(B1078=1,AD1078&gt;=AE1078,AE1078&gt;AD1078),IF(C1078=1,AF1078&gt;=AG1078,AG1078&gt;AF1078),IF(D1078=1,AH1078&gt;=AI1078,AI1078&gt;AH1078),IF(E1078=1,AJ1078&gt;=AK1078,AK1078&gt;AJ1078),IF(F1078=1,AL1078&gt;=AM1078,AM1078&gt;AL1078),IF(G1078=1,AN1078&gt;=AO1078,AO1078&gt;AN1078),IF(H1078=1,AP1078&gt;=AQ1078,AQ1078&gt;AP1078))</f>
        <v>0</v>
      </c>
      <c r="AS1078" s="2"/>
      <c r="AT1078" s="2"/>
      <c r="AU1078" s="2"/>
      <c r="AV1078" s="2"/>
      <c r="AW1078" s="2"/>
      <c r="AX1078" s="2"/>
    </row>
    <row r="1079" customFormat="false" ht="15" hidden="false" customHeight="false" outlineLevel="0" collapsed="false">
      <c r="A1079" s="6" t="n">
        <f aca="false">ROW()-1062</f>
        <v>17</v>
      </c>
      <c r="B1079" s="6" t="n">
        <f aca="false">MOD(INT($A1079/64),2)</f>
        <v>0</v>
      </c>
      <c r="C1079" s="6" t="n">
        <f aca="false">MOD(INT($A1079/32),2)</f>
        <v>0</v>
      </c>
      <c r="D1079" s="6" t="n">
        <f aca="false">MOD(INT($A1079/16),2)</f>
        <v>1</v>
      </c>
      <c r="E1079" s="6" t="n">
        <f aca="false">MOD(INT($A1079/8),2)</f>
        <v>0</v>
      </c>
      <c r="F1079" s="6" t="n">
        <f aca="false">MOD(INT($A1079/4),2)</f>
        <v>0</v>
      </c>
      <c r="G1079" s="6" t="n">
        <f aca="false">MOD(INT($A1079/2),2)</f>
        <v>0</v>
      </c>
      <c r="H1079" s="6" t="n">
        <f aca="false">MOD(INT($A1079/1),2)</f>
        <v>1</v>
      </c>
      <c r="I1079" s="7" t="n">
        <f aca="false">IF(B1079=1,MIN($B$6,$B$1060),0)</f>
        <v>0</v>
      </c>
      <c r="J1079" s="7" t="n">
        <f aca="false">IF(C1079=1,MIN($F$226,MAX(0,$B$1060-I1079)),0)</f>
        <v>0</v>
      </c>
      <c r="K1079" s="7" t="n">
        <f aca="false">IF(D1079=1,MIN($F$225,MAX(0,$B$1060-SUM(I1079:J1079))),0)</f>
        <v>100000000</v>
      </c>
      <c r="L1079" s="7" t="n">
        <f aca="false">IF(E1079=1,MIN($F$224,MAX(0,$B$1060-SUM(I1079:K1079))),0)</f>
        <v>0</v>
      </c>
      <c r="M1079" s="7" t="n">
        <f aca="false">IF(F1079=1,MIN($F$223,MAX(0,$B$1060-SUM(I1079:L1079))),0)</f>
        <v>0</v>
      </c>
      <c r="N1079" s="7" t="n">
        <f aca="false">IF(G1079=1,MIN($F$222,MAX(0,$B$1060-SUM(I1079:M1079))),0)</f>
        <v>0</v>
      </c>
      <c r="O1079" s="7" t="n">
        <f aca="false">IF(H1079=1,MIN($F$221,MAX(0,$B$1060-SUM(I1079:N1079))),0)</f>
        <v>5000000</v>
      </c>
      <c r="P1079" s="7" t="n">
        <f aca="false">MAX(0,$B$1060-SUM(I1079:O1079))</f>
        <v>1095000000</v>
      </c>
      <c r="Q1079" s="7" t="n">
        <f aca="false">($B$203+$B$204)+$B$22+(1-B1079)*$B$198+(1-C1079)*$E$226+(1-D1079)*$E$225+(1-E1079)*$E$224+(1-F1079)*$E$223+(1-G1079)*$E$222+(1-H1079)*$E$221</f>
        <v>26620124.8227577</v>
      </c>
      <c r="R1079" s="7" t="n">
        <f aca="false">P1079&gt;$B$12*Q1079</f>
        <v>1</v>
      </c>
      <c r="S1079" s="7" t="n">
        <f aca="false">IF(R1079,(P1079+$B$12*$B$13)/(Q1079+$B$13),IF(Q1079&gt;0,P1079/Q1079,0))</f>
        <v>37.6887120738676</v>
      </c>
      <c r="T1079" s="7" t="n">
        <f aca="false">IF(R1079,$B$13*(S1079-$B$12),0)</f>
        <v>91721780.1846689</v>
      </c>
      <c r="U1079" s="7" t="n">
        <f aca="false">($B$203+$B$204)*S1079</f>
        <v>10604020.4674185</v>
      </c>
      <c r="V1079" s="7" t="n">
        <f aca="false">$B$22*S1079</f>
        <v>339198408.664808</v>
      </c>
      <c r="W1079" s="7" t="n">
        <f aca="false">IF(B1079=1,I1079,S1079*$B$198)</f>
        <v>30312831.5146423</v>
      </c>
      <c r="X1079" s="7" t="n">
        <f aca="false">IF(C1079=1,J1079,S1079*$E$226)</f>
        <v>231200353.60024</v>
      </c>
      <c r="Y1079" s="7" t="n">
        <f aca="false">IF(D1079=1,K1079,S1079*$E$225)</f>
        <v>100000000</v>
      </c>
      <c r="Z1079" s="7" t="n">
        <f aca="false">IF(E1079=1,L1079,S1079*$E$224)</f>
        <v>90452908.9772821</v>
      </c>
      <c r="AA1079" s="7" t="n">
        <f aca="false">IF(F1079=1,M1079,S1079*$E$223)</f>
        <v>113066136.221603</v>
      </c>
      <c r="AB1079" s="7" t="n">
        <f aca="false">IF(G1079=1,N1079,S1079*$E$222)</f>
        <v>188443560.369338</v>
      </c>
      <c r="AC1079" s="7" t="n">
        <f aca="false">IF(H1079=1,O1079,S1079*$E$221)</f>
        <v>5000000</v>
      </c>
      <c r="AD1079" s="7" t="n">
        <f aca="false">INDEX($W$1062:$W$1189,MATCH($A1079+(1-B1079)*64,$A$1062:$A$1189,0))</f>
        <v>30000000</v>
      </c>
      <c r="AE1079" s="7" t="n">
        <f aca="false">INDEX($W$1062:$W$1189,MATCH($A1079-B1079*64,$A$1062:$A$1189,0))</f>
        <v>30312831.5146423</v>
      </c>
      <c r="AF1079" s="7" t="n">
        <f aca="false">INDEX($X$1062:$X$1189,MATCH($A1079+(1-C1079)*32,$A$1062:$A$1189,0))</f>
        <v>300000000</v>
      </c>
      <c r="AG1079" s="7" t="n">
        <f aca="false">INDEX($X$1062:$X$1189,MATCH($A1079-C1079*32,$A$1062:$A$1189,0))</f>
        <v>231200353.60024</v>
      </c>
      <c r="AH1079" s="7" t="n">
        <f aca="false">INDEX($Y$1062:$Y$1189,MATCH($A1079+(1-D1079)*16,$A$1062:$A$1189,0))</f>
        <v>100000000</v>
      </c>
      <c r="AI1079" s="7" t="n">
        <f aca="false">INDEX($Y$1062:$Y$1189,MATCH($A1079-D1079*16,$A$1062:$A$1189,0))</f>
        <v>67298570.3681422</v>
      </c>
      <c r="AJ1079" s="7" t="n">
        <f aca="false">INDEX($Z$1062:$Z$1189,MATCH($A1079+(1-E1079)*8,$A$1062:$A$1189,0))</f>
        <v>60000000</v>
      </c>
      <c r="AK1079" s="7" t="n">
        <f aca="false">INDEX($Z$1062:$Z$1189,MATCH($A1079-E1079*8,$A$1062:$A$1189,0))</f>
        <v>90452908.9772821</v>
      </c>
      <c r="AL1079" s="7" t="n">
        <f aca="false">INDEX($AA$1062:$AA$1189,MATCH($A1079+(1-F1079)*4,$A$1062:$A$1189,0))</f>
        <v>30000000</v>
      </c>
      <c r="AM1079" s="7" t="n">
        <f aca="false">INDEX($AA$1062:$AA$1189,MATCH($A1079-F1079*4,$A$1062:$A$1189,0))</f>
        <v>113066136.221603</v>
      </c>
      <c r="AN1079" s="7" t="n">
        <f aca="false">INDEX($AB$1062:$AB$1189,MATCH($A1079+(1-G1079)*2,$A$1062:$A$1189,0))</f>
        <v>15000000</v>
      </c>
      <c r="AO1079" s="7" t="n">
        <f aca="false">INDEX($AB$1062:$AB$1189,MATCH($A1079-G1079*2,$A$1062:$A$1189,0))</f>
        <v>188443560.369338</v>
      </c>
      <c r="AP1079" s="7" t="n">
        <f aca="false">INDEX($AC$1062:$AC$1189,MATCH($A1079+(1-H1079)*1,$A$1062:$A$1189,0))</f>
        <v>5000000</v>
      </c>
      <c r="AQ1079" s="7" t="n">
        <f aca="false">INDEX($AC$1062:$AC$1189,MATCH($A1079-H1079*1,$A$1062:$A$1189,0))</f>
        <v>161561542.597969</v>
      </c>
      <c r="AR1079" s="14" t="b">
        <f aca="false">AND(IF(B1079=1,AD1079&gt;=AE1079,AE1079&gt;AD1079),IF(C1079=1,AF1079&gt;=AG1079,AG1079&gt;AF1079),IF(D1079=1,AH1079&gt;=AI1079,AI1079&gt;AH1079),IF(E1079=1,AJ1079&gt;=AK1079,AK1079&gt;AJ1079),IF(F1079=1,AL1079&gt;=AM1079,AM1079&gt;AL1079),IF(G1079=1,AN1079&gt;=AO1079,AO1079&gt;AN1079),IF(H1079=1,AP1079&gt;=AQ1079,AQ1079&gt;AP1079))</f>
        <v>0</v>
      </c>
      <c r="AS1079" s="2"/>
      <c r="AT1079" s="2"/>
      <c r="AU1079" s="2"/>
      <c r="AV1079" s="2"/>
      <c r="AW1079" s="2"/>
      <c r="AX1079" s="2"/>
    </row>
    <row r="1080" customFormat="false" ht="15" hidden="false" customHeight="false" outlineLevel="0" collapsed="false">
      <c r="A1080" s="6" t="n">
        <f aca="false">ROW()-1062</f>
        <v>18</v>
      </c>
      <c r="B1080" s="6" t="n">
        <f aca="false">MOD(INT($A1080/64),2)</f>
        <v>0</v>
      </c>
      <c r="C1080" s="6" t="n">
        <f aca="false">MOD(INT($A1080/32),2)</f>
        <v>0</v>
      </c>
      <c r="D1080" s="6" t="n">
        <f aca="false">MOD(INT($A1080/16),2)</f>
        <v>1</v>
      </c>
      <c r="E1080" s="6" t="n">
        <f aca="false">MOD(INT($A1080/8),2)</f>
        <v>0</v>
      </c>
      <c r="F1080" s="6" t="n">
        <f aca="false">MOD(INT($A1080/4),2)</f>
        <v>0</v>
      </c>
      <c r="G1080" s="6" t="n">
        <f aca="false">MOD(INT($A1080/2),2)</f>
        <v>1</v>
      </c>
      <c r="H1080" s="6" t="n">
        <f aca="false">MOD(INT($A1080/1),2)</f>
        <v>0</v>
      </c>
      <c r="I1080" s="7" t="n">
        <f aca="false">IF(B1080=1,MIN($B$6,$B$1060),0)</f>
        <v>0</v>
      </c>
      <c r="J1080" s="7" t="n">
        <f aca="false">IF(C1080=1,MIN($F$226,MAX(0,$B$1060-I1080)),0)</f>
        <v>0</v>
      </c>
      <c r="K1080" s="7" t="n">
        <f aca="false">IF(D1080=1,MIN($F$225,MAX(0,$B$1060-SUM(I1080:J1080))),0)</f>
        <v>100000000</v>
      </c>
      <c r="L1080" s="7" t="n">
        <f aca="false">IF(E1080=1,MIN($F$224,MAX(0,$B$1060-SUM(I1080:K1080))),0)</f>
        <v>0</v>
      </c>
      <c r="M1080" s="7" t="n">
        <f aca="false">IF(F1080=1,MIN($F$223,MAX(0,$B$1060-SUM(I1080:L1080))),0)</f>
        <v>0</v>
      </c>
      <c r="N1080" s="7" t="n">
        <f aca="false">IF(G1080=1,MIN($F$222,MAX(0,$B$1060-SUM(I1080:M1080))),0)</f>
        <v>15000000</v>
      </c>
      <c r="O1080" s="7" t="n">
        <f aca="false">IF(H1080=1,MIN($F$221,MAX(0,$B$1060-SUM(I1080:N1080))),0)</f>
        <v>0</v>
      </c>
      <c r="P1080" s="7" t="n">
        <f aca="false">MAX(0,$B$1060-SUM(I1080:O1080))</f>
        <v>1085000000</v>
      </c>
      <c r="Q1080" s="7" t="n">
        <f aca="false">($B$203+$B$204)+$B$22+(1-B1080)*$B$198+(1-C1080)*$E$226+(1-D1080)*$E$225+(1-E1080)*$E$224+(1-F1080)*$E$223+(1-G1080)*$E$222+(1-H1080)*$E$221</f>
        <v>26620124.8227577</v>
      </c>
      <c r="R1080" s="7" t="n">
        <f aca="false">P1080&gt;$B$12*Q1080</f>
        <v>1</v>
      </c>
      <c r="S1080" s="7" t="n">
        <f aca="false">IF(R1080,(P1080+$B$12*$B$13)/(Q1080+$B$13),IF(Q1080&gt;0,P1080/Q1080,0))</f>
        <v>37.3453069524656</v>
      </c>
      <c r="T1080" s="7" t="n">
        <f aca="false">IF(R1080,$B$13*(S1080-$B$12),0)</f>
        <v>90863267.3811639</v>
      </c>
      <c r="U1080" s="7" t="n">
        <f aca="false">($B$203+$B$204)*S1080</f>
        <v>10507400.69095</v>
      </c>
      <c r="V1080" s="7" t="n">
        <f aca="false">$B$22*S1080</f>
        <v>336107762.57219</v>
      </c>
      <c r="W1080" s="7" t="n">
        <f aca="false">IF(B1080=1,I1080,S1080*$B$198)</f>
        <v>30036632.5942355</v>
      </c>
      <c r="X1080" s="7" t="n">
        <f aca="false">IF(C1080=1,J1080,S1080*$E$226)</f>
        <v>229093744.455818</v>
      </c>
      <c r="Y1080" s="7" t="n">
        <f aca="false">IF(D1080=1,K1080,S1080*$E$225)</f>
        <v>100000000</v>
      </c>
      <c r="Z1080" s="7" t="n">
        <f aca="false">IF(E1080=1,L1080,S1080*$E$224)</f>
        <v>89628736.6859174</v>
      </c>
      <c r="AA1080" s="7" t="n">
        <f aca="false">IF(F1080=1,M1080,S1080*$E$223)</f>
        <v>112035920.857397</v>
      </c>
      <c r="AB1080" s="7" t="n">
        <f aca="false">IF(G1080=1,N1080,S1080*$E$222)</f>
        <v>15000000</v>
      </c>
      <c r="AC1080" s="7" t="n">
        <f aca="false">IF(H1080=1,O1080,S1080*$E$221)</f>
        <v>186726534.762328</v>
      </c>
      <c r="AD1080" s="7" t="n">
        <f aca="false">INDEX($W$1062:$W$1189,MATCH($A1080+(1-B1080)*64,$A$1062:$A$1189,0))</f>
        <v>30000000</v>
      </c>
      <c r="AE1080" s="7" t="n">
        <f aca="false">INDEX($W$1062:$W$1189,MATCH($A1080-B1080*64,$A$1062:$A$1189,0))</f>
        <v>30036632.5942355</v>
      </c>
      <c r="AF1080" s="7" t="n">
        <f aca="false">INDEX($X$1062:$X$1189,MATCH($A1080+(1-C1080)*32,$A$1062:$A$1189,0))</f>
        <v>300000000</v>
      </c>
      <c r="AG1080" s="7" t="n">
        <f aca="false">INDEX($X$1062:$X$1189,MATCH($A1080-C1080*32,$A$1062:$A$1189,0))</f>
        <v>229093744.455818</v>
      </c>
      <c r="AH1080" s="7" t="n">
        <f aca="false">INDEX($Y$1062:$Y$1189,MATCH($A1080+(1-D1080)*16,$A$1062:$A$1189,0))</f>
        <v>100000000</v>
      </c>
      <c r="AI1080" s="7" t="n">
        <f aca="false">INDEX($Y$1062:$Y$1189,MATCH($A1080-D1080*16,$A$1062:$A$1189,0))</f>
        <v>66736578.1312475</v>
      </c>
      <c r="AJ1080" s="7" t="n">
        <f aca="false">INDEX($Z$1062:$Z$1189,MATCH($A1080+(1-E1080)*8,$A$1062:$A$1189,0))</f>
        <v>60000000</v>
      </c>
      <c r="AK1080" s="7" t="n">
        <f aca="false">INDEX($Z$1062:$Z$1189,MATCH($A1080-E1080*8,$A$1062:$A$1189,0))</f>
        <v>89628736.6859174</v>
      </c>
      <c r="AL1080" s="7" t="n">
        <f aca="false">INDEX($AA$1062:$AA$1189,MATCH($A1080+(1-F1080)*4,$A$1062:$A$1189,0))</f>
        <v>30000000</v>
      </c>
      <c r="AM1080" s="7" t="n">
        <f aca="false">INDEX($AA$1062:$AA$1189,MATCH($A1080-F1080*4,$A$1062:$A$1189,0))</f>
        <v>112035920.857397</v>
      </c>
      <c r="AN1080" s="7" t="n">
        <f aca="false">INDEX($AB$1062:$AB$1189,MATCH($A1080+(1-G1080)*2,$A$1062:$A$1189,0))</f>
        <v>15000000</v>
      </c>
      <c r="AO1080" s="7" t="n">
        <f aca="false">INDEX($AB$1062:$AB$1189,MATCH($A1080-G1080*2,$A$1062:$A$1189,0))</f>
        <v>161561542.597969</v>
      </c>
      <c r="AP1080" s="7" t="n">
        <f aca="false">INDEX($AC$1062:$AC$1189,MATCH($A1080+(1-H1080)*1,$A$1062:$A$1189,0))</f>
        <v>5000000</v>
      </c>
      <c r="AQ1080" s="7" t="n">
        <f aca="false">INDEX($AC$1062:$AC$1189,MATCH($A1080-H1080*1,$A$1062:$A$1189,0))</f>
        <v>186726534.762328</v>
      </c>
      <c r="AR1080" s="14" t="b">
        <f aca="false">AND(IF(B1080=1,AD1080&gt;=AE1080,AE1080&gt;AD1080),IF(C1080=1,AF1080&gt;=AG1080,AG1080&gt;AF1080),IF(D1080=1,AH1080&gt;=AI1080,AI1080&gt;AH1080),IF(E1080=1,AJ1080&gt;=AK1080,AK1080&gt;AJ1080),IF(F1080=1,AL1080&gt;=AM1080,AM1080&gt;AL1080),IF(G1080=1,AN1080&gt;=AO1080,AO1080&gt;AN1080),IF(H1080=1,AP1080&gt;=AQ1080,AQ1080&gt;AP1080))</f>
        <v>0</v>
      </c>
      <c r="AS1080" s="2"/>
      <c r="AT1080" s="2"/>
      <c r="AU1080" s="2"/>
      <c r="AV1080" s="2"/>
      <c r="AW1080" s="2"/>
      <c r="AX1080" s="2"/>
    </row>
    <row r="1081" customFormat="false" ht="15" hidden="false" customHeight="false" outlineLevel="0" collapsed="false">
      <c r="A1081" s="6" t="n">
        <f aca="false">ROW()-1062</f>
        <v>19</v>
      </c>
      <c r="B1081" s="6" t="n">
        <f aca="false">MOD(INT($A1081/64),2)</f>
        <v>0</v>
      </c>
      <c r="C1081" s="6" t="n">
        <f aca="false">MOD(INT($A1081/32),2)</f>
        <v>0</v>
      </c>
      <c r="D1081" s="6" t="n">
        <f aca="false">MOD(INT($A1081/16),2)</f>
        <v>1</v>
      </c>
      <c r="E1081" s="6" t="n">
        <f aca="false">MOD(INT($A1081/8),2)</f>
        <v>0</v>
      </c>
      <c r="F1081" s="6" t="n">
        <f aca="false">MOD(INT($A1081/4),2)</f>
        <v>0</v>
      </c>
      <c r="G1081" s="6" t="n">
        <f aca="false">MOD(INT($A1081/2),2)</f>
        <v>1</v>
      </c>
      <c r="H1081" s="6" t="n">
        <f aca="false">MOD(INT($A1081/1),2)</f>
        <v>1</v>
      </c>
      <c r="I1081" s="7" t="n">
        <f aca="false">IF(B1081=1,MIN($B$6,$B$1060),0)</f>
        <v>0</v>
      </c>
      <c r="J1081" s="7" t="n">
        <f aca="false">IF(C1081=1,MIN($F$226,MAX(0,$B$1060-I1081)),0)</f>
        <v>0</v>
      </c>
      <c r="K1081" s="7" t="n">
        <f aca="false">IF(D1081=1,MIN($F$225,MAX(0,$B$1060-SUM(I1081:J1081))),0)</f>
        <v>100000000</v>
      </c>
      <c r="L1081" s="7" t="n">
        <f aca="false">IF(E1081=1,MIN($F$224,MAX(0,$B$1060-SUM(I1081:K1081))),0)</f>
        <v>0</v>
      </c>
      <c r="M1081" s="7" t="n">
        <f aca="false">IF(F1081=1,MIN($F$223,MAX(0,$B$1060-SUM(I1081:L1081))),0)</f>
        <v>0</v>
      </c>
      <c r="N1081" s="7" t="n">
        <f aca="false">IF(G1081=1,MIN($F$222,MAX(0,$B$1060-SUM(I1081:M1081))),0)</f>
        <v>15000000</v>
      </c>
      <c r="O1081" s="7" t="n">
        <f aca="false">IF(H1081=1,MIN($F$221,MAX(0,$B$1060-SUM(I1081:N1081))),0)</f>
        <v>5000000</v>
      </c>
      <c r="P1081" s="7" t="n">
        <f aca="false">MAX(0,$B$1060-SUM(I1081:O1081))</f>
        <v>1080000000</v>
      </c>
      <c r="Q1081" s="7" t="n">
        <f aca="false">($B$203+$B$204)+$B$22+(1-B1081)*$B$198+(1-C1081)*$E$226+(1-D1081)*$E$225+(1-E1081)*$E$224+(1-F1081)*$E$223+(1-G1081)*$E$222+(1-H1081)*$E$221</f>
        <v>21620124.8227577</v>
      </c>
      <c r="R1081" s="7" t="n">
        <f aca="false">P1081&gt;$B$12*Q1081</f>
        <v>1</v>
      </c>
      <c r="S1081" s="7" t="n">
        <f aca="false">IF(R1081,(P1081+$B$12*$B$13)/(Q1081+$B$13),IF(Q1081&gt;0,P1081/Q1081,0))</f>
        <v>44.8795355726618</v>
      </c>
      <c r="T1081" s="7" t="n">
        <f aca="false">IF(R1081,$B$13*(S1081-$B$12),0)</f>
        <v>109698838.931655</v>
      </c>
      <c r="U1081" s="7" t="n">
        <f aca="false">($B$203+$B$204)*S1081</f>
        <v>12627216.1502362</v>
      </c>
      <c r="V1081" s="7" t="n">
        <f aca="false">$B$22*S1081</f>
        <v>403915820.153957</v>
      </c>
      <c r="W1081" s="7" t="n">
        <f aca="false">IF(B1081=1,I1081,S1081*$B$198)</f>
        <v>36096372.7707952</v>
      </c>
      <c r="X1081" s="7" t="n">
        <f aca="false">IF(C1081=1,J1081,S1081*$E$226)</f>
        <v>275312259.900983</v>
      </c>
      <c r="Y1081" s="7" t="n">
        <f aca="false">IF(D1081=1,K1081,S1081*$E$225)</f>
        <v>100000000</v>
      </c>
      <c r="Z1081" s="7" t="n">
        <f aca="false">IF(E1081=1,L1081,S1081*$E$224)</f>
        <v>107710885.374388</v>
      </c>
      <c r="AA1081" s="7" t="n">
        <f aca="false">IF(F1081=1,M1081,S1081*$E$223)</f>
        <v>134638606.717986</v>
      </c>
      <c r="AB1081" s="7" t="n">
        <f aca="false">IF(G1081=1,N1081,S1081*$E$222)</f>
        <v>15000000</v>
      </c>
      <c r="AC1081" s="7" t="n">
        <f aca="false">IF(H1081=1,O1081,S1081*$E$221)</f>
        <v>5000000</v>
      </c>
      <c r="AD1081" s="7" t="n">
        <f aca="false">INDEX($W$1062:$W$1189,MATCH($A1081+(1-B1081)*64,$A$1062:$A$1189,0))</f>
        <v>30000000</v>
      </c>
      <c r="AE1081" s="7" t="n">
        <f aca="false">INDEX($W$1062:$W$1189,MATCH($A1081-B1081*64,$A$1062:$A$1189,0))</f>
        <v>36096372.7707952</v>
      </c>
      <c r="AF1081" s="7" t="n">
        <f aca="false">INDEX($X$1062:$X$1189,MATCH($A1081+(1-C1081)*32,$A$1062:$A$1189,0))</f>
        <v>300000000</v>
      </c>
      <c r="AG1081" s="7" t="n">
        <f aca="false">INDEX($X$1062:$X$1189,MATCH($A1081-C1081*32,$A$1062:$A$1189,0))</f>
        <v>275312259.900983</v>
      </c>
      <c r="AH1081" s="7" t="n">
        <f aca="false">INDEX($Y$1062:$Y$1189,MATCH($A1081+(1-D1081)*16,$A$1062:$A$1189,0))</f>
        <v>100000000</v>
      </c>
      <c r="AI1081" s="7" t="n">
        <f aca="false">INDEX($Y$1062:$Y$1189,MATCH($A1081-D1081*16,$A$1062:$A$1189,0))</f>
        <v>79307620.6640112</v>
      </c>
      <c r="AJ1081" s="7" t="n">
        <f aca="false">INDEX($Z$1062:$Z$1189,MATCH($A1081+(1-E1081)*8,$A$1062:$A$1189,0))</f>
        <v>60000000</v>
      </c>
      <c r="AK1081" s="7" t="n">
        <f aca="false">INDEX($Z$1062:$Z$1189,MATCH($A1081-E1081*8,$A$1062:$A$1189,0))</f>
        <v>107710885.374388</v>
      </c>
      <c r="AL1081" s="7" t="n">
        <f aca="false">INDEX($AA$1062:$AA$1189,MATCH($A1081+(1-F1081)*4,$A$1062:$A$1189,0))</f>
        <v>30000000</v>
      </c>
      <c r="AM1081" s="7" t="n">
        <f aca="false">INDEX($AA$1062:$AA$1189,MATCH($A1081-F1081*4,$A$1062:$A$1189,0))</f>
        <v>134638606.717986</v>
      </c>
      <c r="AN1081" s="7" t="n">
        <f aca="false">INDEX($AB$1062:$AB$1189,MATCH($A1081+(1-G1081)*2,$A$1062:$A$1189,0))</f>
        <v>15000000</v>
      </c>
      <c r="AO1081" s="7" t="n">
        <f aca="false">INDEX($AB$1062:$AB$1189,MATCH($A1081-G1081*2,$A$1062:$A$1189,0))</f>
        <v>188443560.369338</v>
      </c>
      <c r="AP1081" s="7" t="n">
        <f aca="false">INDEX($AC$1062:$AC$1189,MATCH($A1081+(1-H1081)*1,$A$1062:$A$1189,0))</f>
        <v>5000000</v>
      </c>
      <c r="AQ1081" s="7" t="n">
        <f aca="false">INDEX($AC$1062:$AC$1189,MATCH($A1081-H1081*1,$A$1062:$A$1189,0))</f>
        <v>186726534.762328</v>
      </c>
      <c r="AR1081" s="14" t="b">
        <f aca="false">AND(IF(B1081=1,AD1081&gt;=AE1081,AE1081&gt;AD1081),IF(C1081=1,AF1081&gt;=AG1081,AG1081&gt;AF1081),IF(D1081=1,AH1081&gt;=AI1081,AI1081&gt;AH1081),IF(E1081=1,AJ1081&gt;=AK1081,AK1081&gt;AJ1081),IF(F1081=1,AL1081&gt;=AM1081,AM1081&gt;AL1081),IF(G1081=1,AN1081&gt;=AO1081,AO1081&gt;AN1081),IF(H1081=1,AP1081&gt;=AQ1081,AQ1081&gt;AP1081))</f>
        <v>0</v>
      </c>
      <c r="AS1081" s="2"/>
      <c r="AT1081" s="2"/>
      <c r="AU1081" s="2"/>
      <c r="AV1081" s="2"/>
      <c r="AW1081" s="2"/>
      <c r="AX1081" s="2"/>
    </row>
    <row r="1082" customFormat="false" ht="15" hidden="false" customHeight="false" outlineLevel="0" collapsed="false">
      <c r="A1082" s="6" t="n">
        <f aca="false">ROW()-1062</f>
        <v>20</v>
      </c>
      <c r="B1082" s="6" t="n">
        <f aca="false">MOD(INT($A1082/64),2)</f>
        <v>0</v>
      </c>
      <c r="C1082" s="6" t="n">
        <f aca="false">MOD(INT($A1082/32),2)</f>
        <v>0</v>
      </c>
      <c r="D1082" s="6" t="n">
        <f aca="false">MOD(INT($A1082/16),2)</f>
        <v>1</v>
      </c>
      <c r="E1082" s="6" t="n">
        <f aca="false">MOD(INT($A1082/8),2)</f>
        <v>0</v>
      </c>
      <c r="F1082" s="6" t="n">
        <f aca="false">MOD(INT($A1082/4),2)</f>
        <v>1</v>
      </c>
      <c r="G1082" s="6" t="n">
        <f aca="false">MOD(INT($A1082/2),2)</f>
        <v>0</v>
      </c>
      <c r="H1082" s="6" t="n">
        <f aca="false">MOD(INT($A1082/1),2)</f>
        <v>0</v>
      </c>
      <c r="I1082" s="7" t="n">
        <f aca="false">IF(B1082=1,MIN($B$6,$B$1060),0)</f>
        <v>0</v>
      </c>
      <c r="J1082" s="7" t="n">
        <f aca="false">IF(C1082=1,MIN($F$226,MAX(0,$B$1060-I1082)),0)</f>
        <v>0</v>
      </c>
      <c r="K1082" s="7" t="n">
        <f aca="false">IF(D1082=1,MIN($F$225,MAX(0,$B$1060-SUM(I1082:J1082))),0)</f>
        <v>100000000</v>
      </c>
      <c r="L1082" s="7" t="n">
        <f aca="false">IF(E1082=1,MIN($F$224,MAX(0,$B$1060-SUM(I1082:K1082))),0)</f>
        <v>0</v>
      </c>
      <c r="M1082" s="7" t="n">
        <f aca="false">IF(F1082=1,MIN($F$223,MAX(0,$B$1060-SUM(I1082:L1082))),0)</f>
        <v>30000000</v>
      </c>
      <c r="N1082" s="7" t="n">
        <f aca="false">IF(G1082=1,MIN($F$222,MAX(0,$B$1060-SUM(I1082:M1082))),0)</f>
        <v>0</v>
      </c>
      <c r="O1082" s="7" t="n">
        <f aca="false">IF(H1082=1,MIN($F$221,MAX(0,$B$1060-SUM(I1082:N1082))),0)</f>
        <v>0</v>
      </c>
      <c r="P1082" s="7" t="n">
        <f aca="false">MAX(0,$B$1060-SUM(I1082:O1082))</f>
        <v>1070000000</v>
      </c>
      <c r="Q1082" s="7" t="n">
        <f aca="false">($B$203+$B$204)+$B$22+(1-B1082)*$B$198+(1-C1082)*$E$226+(1-D1082)*$E$225+(1-E1082)*$E$224+(1-F1082)*$E$223+(1-G1082)*$E$222+(1-H1082)*$E$221</f>
        <v>28620124.8227577</v>
      </c>
      <c r="R1082" s="7" t="n">
        <f aca="false">P1082&gt;$B$12*Q1082</f>
        <v>1</v>
      </c>
      <c r="S1082" s="7" t="n">
        <f aca="false">IF(R1082,(P1082+$B$12*$B$13)/(Q1082+$B$13),IF(Q1082&gt;0,P1082/Q1082,0))</f>
        <v>34.4632293767567</v>
      </c>
      <c r="T1082" s="7" t="n">
        <f aca="false">IF(R1082,$B$13*(S1082-$B$12),0)</f>
        <v>83658073.4418917</v>
      </c>
      <c r="U1082" s="7" t="n">
        <f aca="false">($B$203+$B$204)*S1082</f>
        <v>9696505.12249425</v>
      </c>
      <c r="V1082" s="7" t="n">
        <f aca="false">$B$22*S1082</f>
        <v>310169064.39081</v>
      </c>
      <c r="W1082" s="7" t="n">
        <f aca="false">IF(B1082=1,I1082,S1082*$B$198)</f>
        <v>27718592.8641072</v>
      </c>
      <c r="X1082" s="7" t="n">
        <f aca="false">IF(C1082=1,J1082,S1082*$E$226)</f>
        <v>211413719.908913</v>
      </c>
      <c r="Y1082" s="7" t="n">
        <f aca="false">IF(D1082=1,K1082,S1082*$E$225)</f>
        <v>100000000</v>
      </c>
      <c r="Z1082" s="7" t="n">
        <f aca="false">IF(E1082=1,L1082,S1082*$E$224)</f>
        <v>82711750.5042161</v>
      </c>
      <c r="AA1082" s="7" t="n">
        <f aca="false">IF(F1082=1,M1082,S1082*$E$223)</f>
        <v>30000000</v>
      </c>
      <c r="AB1082" s="7" t="n">
        <f aca="false">IF(G1082=1,N1082,S1082*$E$222)</f>
        <v>172316146.883784</v>
      </c>
      <c r="AC1082" s="7" t="n">
        <f aca="false">IF(H1082=1,O1082,S1082*$E$221)</f>
        <v>172316146.883784</v>
      </c>
      <c r="AD1082" s="7" t="n">
        <f aca="false">INDEX($W$1062:$W$1189,MATCH($A1082+(1-B1082)*64,$A$1062:$A$1189,0))</f>
        <v>30000000</v>
      </c>
      <c r="AE1082" s="7" t="n">
        <f aca="false">INDEX($W$1062:$W$1189,MATCH($A1082-B1082*64,$A$1062:$A$1189,0))</f>
        <v>27718592.8641072</v>
      </c>
      <c r="AF1082" s="7" t="n">
        <f aca="false">INDEX($X$1062:$X$1189,MATCH($A1082+(1-C1082)*32,$A$1062:$A$1189,0))</f>
        <v>300000000</v>
      </c>
      <c r="AG1082" s="7" t="n">
        <f aca="false">INDEX($X$1062:$X$1189,MATCH($A1082-C1082*32,$A$1062:$A$1189,0))</f>
        <v>211413719.908913</v>
      </c>
      <c r="AH1082" s="7" t="n">
        <f aca="false">INDEX($Y$1062:$Y$1189,MATCH($A1082+(1-D1082)*16,$A$1062:$A$1189,0))</f>
        <v>100000000</v>
      </c>
      <c r="AI1082" s="7" t="n">
        <f aca="false">INDEX($Y$1062:$Y$1189,MATCH($A1082-D1082*16,$A$1062:$A$1189,0))</f>
        <v>61882304.3026326</v>
      </c>
      <c r="AJ1082" s="7" t="n">
        <f aca="false">INDEX($Z$1062:$Z$1189,MATCH($A1082+(1-E1082)*8,$A$1062:$A$1189,0))</f>
        <v>60000000</v>
      </c>
      <c r="AK1082" s="7" t="n">
        <f aca="false">INDEX($Z$1062:$Z$1189,MATCH($A1082-E1082*8,$A$1062:$A$1189,0))</f>
        <v>82711750.5042161</v>
      </c>
      <c r="AL1082" s="7" t="n">
        <f aca="false">INDEX($AA$1062:$AA$1189,MATCH($A1082+(1-F1082)*4,$A$1062:$A$1189,0))</f>
        <v>30000000</v>
      </c>
      <c r="AM1082" s="7" t="n">
        <f aca="false">INDEX($AA$1062:$AA$1189,MATCH($A1082-F1082*4,$A$1062:$A$1189,0))</f>
        <v>96936925.5587815</v>
      </c>
      <c r="AN1082" s="7" t="n">
        <f aca="false">INDEX($AB$1062:$AB$1189,MATCH($A1082+(1-G1082)*2,$A$1062:$A$1189,0))</f>
        <v>15000000</v>
      </c>
      <c r="AO1082" s="7" t="n">
        <f aca="false">INDEX($AB$1062:$AB$1189,MATCH($A1082-G1082*2,$A$1062:$A$1189,0))</f>
        <v>172316146.883784</v>
      </c>
      <c r="AP1082" s="7" t="n">
        <f aca="false">INDEX($AC$1062:$AC$1189,MATCH($A1082+(1-H1082)*1,$A$1062:$A$1189,0))</f>
        <v>5000000</v>
      </c>
      <c r="AQ1082" s="7" t="n">
        <f aca="false">INDEX($AC$1062:$AC$1189,MATCH($A1082-H1082*1,$A$1062:$A$1189,0))</f>
        <v>172316146.883784</v>
      </c>
      <c r="AR1082" s="14" t="b">
        <f aca="false">AND(IF(B1082=1,AD1082&gt;=AE1082,AE1082&gt;AD1082),IF(C1082=1,AF1082&gt;=AG1082,AG1082&gt;AF1082),IF(D1082=1,AH1082&gt;=AI1082,AI1082&gt;AH1082),IF(E1082=1,AJ1082&gt;=AK1082,AK1082&gt;AJ1082),IF(F1082=1,AL1082&gt;=AM1082,AM1082&gt;AL1082),IF(G1082=1,AN1082&gt;=AO1082,AO1082&gt;AN1082),IF(H1082=1,AP1082&gt;=AQ1082,AQ1082&gt;AP1082))</f>
        <v>0</v>
      </c>
      <c r="AS1082" s="2"/>
      <c r="AT1082" s="2"/>
      <c r="AU1082" s="2"/>
      <c r="AV1082" s="2"/>
      <c r="AW1082" s="2"/>
      <c r="AX1082" s="2"/>
    </row>
    <row r="1083" customFormat="false" ht="15" hidden="false" customHeight="false" outlineLevel="0" collapsed="false">
      <c r="A1083" s="6" t="n">
        <f aca="false">ROW()-1062</f>
        <v>21</v>
      </c>
      <c r="B1083" s="6" t="n">
        <f aca="false">MOD(INT($A1083/64),2)</f>
        <v>0</v>
      </c>
      <c r="C1083" s="6" t="n">
        <f aca="false">MOD(INT($A1083/32),2)</f>
        <v>0</v>
      </c>
      <c r="D1083" s="6" t="n">
        <f aca="false">MOD(INT($A1083/16),2)</f>
        <v>1</v>
      </c>
      <c r="E1083" s="6" t="n">
        <f aca="false">MOD(INT($A1083/8),2)</f>
        <v>0</v>
      </c>
      <c r="F1083" s="6" t="n">
        <f aca="false">MOD(INT($A1083/4),2)</f>
        <v>1</v>
      </c>
      <c r="G1083" s="6" t="n">
        <f aca="false">MOD(INT($A1083/2),2)</f>
        <v>0</v>
      </c>
      <c r="H1083" s="6" t="n">
        <f aca="false">MOD(INT($A1083/1),2)</f>
        <v>1</v>
      </c>
      <c r="I1083" s="7" t="n">
        <f aca="false">IF(B1083=1,MIN($B$6,$B$1060),0)</f>
        <v>0</v>
      </c>
      <c r="J1083" s="7" t="n">
        <f aca="false">IF(C1083=1,MIN($F$226,MAX(0,$B$1060-I1083)),0)</f>
        <v>0</v>
      </c>
      <c r="K1083" s="7" t="n">
        <f aca="false">IF(D1083=1,MIN($F$225,MAX(0,$B$1060-SUM(I1083:J1083))),0)</f>
        <v>100000000</v>
      </c>
      <c r="L1083" s="7" t="n">
        <f aca="false">IF(E1083=1,MIN($F$224,MAX(0,$B$1060-SUM(I1083:K1083))),0)</f>
        <v>0</v>
      </c>
      <c r="M1083" s="7" t="n">
        <f aca="false">IF(F1083=1,MIN($F$223,MAX(0,$B$1060-SUM(I1083:L1083))),0)</f>
        <v>30000000</v>
      </c>
      <c r="N1083" s="7" t="n">
        <f aca="false">IF(G1083=1,MIN($F$222,MAX(0,$B$1060-SUM(I1083:M1083))),0)</f>
        <v>0</v>
      </c>
      <c r="O1083" s="7" t="n">
        <f aca="false">IF(H1083=1,MIN($F$221,MAX(0,$B$1060-SUM(I1083:N1083))),0)</f>
        <v>5000000</v>
      </c>
      <c r="P1083" s="7" t="n">
        <f aca="false">MAX(0,$B$1060-SUM(I1083:O1083))</f>
        <v>1065000000</v>
      </c>
      <c r="Q1083" s="7" t="n">
        <f aca="false">($B$203+$B$204)+$B$22+(1-B1083)*$B$198+(1-C1083)*$E$226+(1-D1083)*$E$225+(1-E1083)*$E$224+(1-F1083)*$E$223+(1-G1083)*$E$222+(1-H1083)*$E$221</f>
        <v>23620124.8227577</v>
      </c>
      <c r="R1083" s="7" t="n">
        <f aca="false">P1083&gt;$B$12*Q1083</f>
        <v>1</v>
      </c>
      <c r="S1083" s="7" t="n">
        <f aca="false">IF(R1083,(P1083+$B$12*$B$13)/(Q1083+$B$13),IF(Q1083&gt;0,P1083/Q1083,0))</f>
        <v>40.8688705449798</v>
      </c>
      <c r="T1083" s="7" t="n">
        <f aca="false">IF(R1083,$B$13*(S1083-$B$12),0)</f>
        <v>99672176.3624496</v>
      </c>
      <c r="U1083" s="7" t="n">
        <f aca="false">($B$203+$B$204)*S1083</f>
        <v>11498783.4789859</v>
      </c>
      <c r="V1083" s="7" t="n">
        <f aca="false">$B$22*S1083</f>
        <v>367819834.904818</v>
      </c>
      <c r="W1083" s="7" t="n">
        <f aca="false">IF(B1083=1,I1083,S1083*$B$198)</f>
        <v>32870616.1302522</v>
      </c>
      <c r="X1083" s="7" t="n">
        <f aca="false">IF(C1083=1,J1083,S1083*$E$226)</f>
        <v>250708947.090643</v>
      </c>
      <c r="Y1083" s="7" t="n">
        <f aca="false">IF(D1083=1,K1083,S1083*$E$225)</f>
        <v>100000000</v>
      </c>
      <c r="Z1083" s="7" t="n">
        <f aca="false">IF(E1083=1,L1083,S1083*$E$224)</f>
        <v>98085289.3079516</v>
      </c>
      <c r="AA1083" s="7" t="n">
        <f aca="false">IF(F1083=1,M1083,S1083*$E$223)</f>
        <v>30000000</v>
      </c>
      <c r="AB1083" s="7" t="n">
        <f aca="false">IF(G1083=1,N1083,S1083*$E$222)</f>
        <v>204344352.724899</v>
      </c>
      <c r="AC1083" s="7" t="n">
        <f aca="false">IF(H1083=1,O1083,S1083*$E$221)</f>
        <v>5000000</v>
      </c>
      <c r="AD1083" s="7" t="n">
        <f aca="false">INDEX($W$1062:$W$1189,MATCH($A1083+(1-B1083)*64,$A$1062:$A$1189,0))</f>
        <v>30000000</v>
      </c>
      <c r="AE1083" s="7" t="n">
        <f aca="false">INDEX($W$1062:$W$1189,MATCH($A1083-B1083*64,$A$1062:$A$1189,0))</f>
        <v>32870616.1302522</v>
      </c>
      <c r="AF1083" s="7" t="n">
        <f aca="false">INDEX($X$1062:$X$1189,MATCH($A1083+(1-C1083)*32,$A$1062:$A$1189,0))</f>
        <v>300000000</v>
      </c>
      <c r="AG1083" s="7" t="n">
        <f aca="false">INDEX($X$1062:$X$1189,MATCH($A1083-C1083*32,$A$1062:$A$1189,0))</f>
        <v>250708947.090643</v>
      </c>
      <c r="AH1083" s="7" t="n">
        <f aca="false">INDEX($Y$1062:$Y$1189,MATCH($A1083+(1-D1083)*16,$A$1062:$A$1189,0))</f>
        <v>100000000</v>
      </c>
      <c r="AI1083" s="7" t="n">
        <f aca="false">INDEX($Y$1062:$Y$1189,MATCH($A1083-D1083*16,$A$1062:$A$1189,0))</f>
        <v>72679336.8410645</v>
      </c>
      <c r="AJ1083" s="7" t="n">
        <f aca="false">INDEX($Z$1062:$Z$1189,MATCH($A1083+(1-E1083)*8,$A$1062:$A$1189,0))</f>
        <v>60000000</v>
      </c>
      <c r="AK1083" s="7" t="n">
        <f aca="false">INDEX($Z$1062:$Z$1189,MATCH($A1083-E1083*8,$A$1062:$A$1189,0))</f>
        <v>98085289.3079516</v>
      </c>
      <c r="AL1083" s="7" t="n">
        <f aca="false">INDEX($AA$1062:$AA$1189,MATCH($A1083+(1-F1083)*4,$A$1062:$A$1189,0))</f>
        <v>30000000</v>
      </c>
      <c r="AM1083" s="7" t="n">
        <f aca="false">INDEX($AA$1062:$AA$1189,MATCH($A1083-F1083*4,$A$1062:$A$1189,0))</f>
        <v>113066136.221603</v>
      </c>
      <c r="AN1083" s="7" t="n">
        <f aca="false">INDEX($AB$1062:$AB$1189,MATCH($A1083+(1-G1083)*2,$A$1062:$A$1189,0))</f>
        <v>15000000</v>
      </c>
      <c r="AO1083" s="7" t="n">
        <f aca="false">INDEX($AB$1062:$AB$1189,MATCH($A1083-G1083*2,$A$1062:$A$1189,0))</f>
        <v>204344352.724899</v>
      </c>
      <c r="AP1083" s="7" t="n">
        <f aca="false">INDEX($AC$1062:$AC$1189,MATCH($A1083+(1-H1083)*1,$A$1062:$A$1189,0))</f>
        <v>5000000</v>
      </c>
      <c r="AQ1083" s="7" t="n">
        <f aca="false">INDEX($AC$1062:$AC$1189,MATCH($A1083-H1083*1,$A$1062:$A$1189,0))</f>
        <v>172316146.883784</v>
      </c>
      <c r="AR1083" s="14" t="b">
        <f aca="false">AND(IF(B1083=1,AD1083&gt;=AE1083,AE1083&gt;AD1083),IF(C1083=1,AF1083&gt;=AG1083,AG1083&gt;AF1083),IF(D1083=1,AH1083&gt;=AI1083,AI1083&gt;AH1083),IF(E1083=1,AJ1083&gt;=AK1083,AK1083&gt;AJ1083),IF(F1083=1,AL1083&gt;=AM1083,AM1083&gt;AL1083),IF(G1083=1,AN1083&gt;=AO1083,AO1083&gt;AN1083),IF(H1083=1,AP1083&gt;=AQ1083,AQ1083&gt;AP1083))</f>
        <v>0</v>
      </c>
      <c r="AS1083" s="2"/>
      <c r="AT1083" s="2"/>
      <c r="AU1083" s="2"/>
      <c r="AV1083" s="2"/>
      <c r="AW1083" s="2"/>
      <c r="AX1083" s="2"/>
    </row>
    <row r="1084" customFormat="false" ht="15" hidden="false" customHeight="false" outlineLevel="0" collapsed="false">
      <c r="A1084" s="6" t="n">
        <f aca="false">ROW()-1062</f>
        <v>22</v>
      </c>
      <c r="B1084" s="6" t="n">
        <f aca="false">MOD(INT($A1084/64),2)</f>
        <v>0</v>
      </c>
      <c r="C1084" s="6" t="n">
        <f aca="false">MOD(INT($A1084/32),2)</f>
        <v>0</v>
      </c>
      <c r="D1084" s="6" t="n">
        <f aca="false">MOD(INT($A1084/16),2)</f>
        <v>1</v>
      </c>
      <c r="E1084" s="6" t="n">
        <f aca="false">MOD(INT($A1084/8),2)</f>
        <v>0</v>
      </c>
      <c r="F1084" s="6" t="n">
        <f aca="false">MOD(INT($A1084/4),2)</f>
        <v>1</v>
      </c>
      <c r="G1084" s="6" t="n">
        <f aca="false">MOD(INT($A1084/2),2)</f>
        <v>1</v>
      </c>
      <c r="H1084" s="6" t="n">
        <f aca="false">MOD(INT($A1084/1),2)</f>
        <v>0</v>
      </c>
      <c r="I1084" s="7" t="n">
        <f aca="false">IF(B1084=1,MIN($B$6,$B$1060),0)</f>
        <v>0</v>
      </c>
      <c r="J1084" s="7" t="n">
        <f aca="false">IF(C1084=1,MIN($F$226,MAX(0,$B$1060-I1084)),0)</f>
        <v>0</v>
      </c>
      <c r="K1084" s="7" t="n">
        <f aca="false">IF(D1084=1,MIN($F$225,MAX(0,$B$1060-SUM(I1084:J1084))),0)</f>
        <v>100000000</v>
      </c>
      <c r="L1084" s="7" t="n">
        <f aca="false">IF(E1084=1,MIN($F$224,MAX(0,$B$1060-SUM(I1084:K1084))),0)</f>
        <v>0</v>
      </c>
      <c r="M1084" s="7" t="n">
        <f aca="false">IF(F1084=1,MIN($F$223,MAX(0,$B$1060-SUM(I1084:L1084))),0)</f>
        <v>30000000</v>
      </c>
      <c r="N1084" s="7" t="n">
        <f aca="false">IF(G1084=1,MIN($F$222,MAX(0,$B$1060-SUM(I1084:M1084))),0)</f>
        <v>15000000</v>
      </c>
      <c r="O1084" s="7" t="n">
        <f aca="false">IF(H1084=1,MIN($F$221,MAX(0,$B$1060-SUM(I1084:N1084))),0)</f>
        <v>0</v>
      </c>
      <c r="P1084" s="7" t="n">
        <f aca="false">MAX(0,$B$1060-SUM(I1084:O1084))</f>
        <v>1055000000</v>
      </c>
      <c r="Q1084" s="7" t="n">
        <f aca="false">($B$203+$B$204)+$B$22+(1-B1084)*$B$198+(1-C1084)*$E$226+(1-D1084)*$E$225+(1-E1084)*$E$224+(1-F1084)*$E$223+(1-G1084)*$E$222+(1-H1084)*$E$221</f>
        <v>23620124.8227577</v>
      </c>
      <c r="R1084" s="7" t="n">
        <f aca="false">P1084&gt;$B$12*Q1084</f>
        <v>1</v>
      </c>
      <c r="S1084" s="7" t="n">
        <f aca="false">IF(R1084,(P1084+$B$12*$B$13)/(Q1084+$B$13),IF(Q1084&gt;0,P1084/Q1084,0))</f>
        <v>40.4860239824976</v>
      </c>
      <c r="T1084" s="7" t="n">
        <f aca="false">IF(R1084,$B$13*(S1084-$B$12),0)</f>
        <v>98715059.9562439</v>
      </c>
      <c r="U1084" s="7" t="n">
        <f aca="false">($B$203+$B$204)*S1084</f>
        <v>11391066.5377308</v>
      </c>
      <c r="V1084" s="7" t="n">
        <f aca="false">$B$22*S1084</f>
        <v>364374215.842478</v>
      </c>
      <c r="W1084" s="7" t="n">
        <f aca="false">IF(B1084=1,I1084,S1084*$B$198)</f>
        <v>32562694.6676737</v>
      </c>
      <c r="X1084" s="7" t="n">
        <f aca="false">IF(C1084=1,J1084,S1084*$E$226)</f>
        <v>248360385.525391</v>
      </c>
      <c r="Y1084" s="7" t="n">
        <f aca="false">IF(D1084=1,K1084,S1084*$E$225)</f>
        <v>100000000</v>
      </c>
      <c r="Z1084" s="7" t="n">
        <f aca="false">IF(E1084=1,L1084,S1084*$E$224)</f>
        <v>97166457.5579942</v>
      </c>
      <c r="AA1084" s="7" t="n">
        <f aca="false">IF(F1084=1,M1084,S1084*$E$223)</f>
        <v>30000000</v>
      </c>
      <c r="AB1084" s="7" t="n">
        <f aca="false">IF(G1084=1,N1084,S1084*$E$222)</f>
        <v>15000000</v>
      </c>
      <c r="AC1084" s="7" t="n">
        <f aca="false">IF(H1084=1,O1084,S1084*$E$221)</f>
        <v>202430119.912488</v>
      </c>
      <c r="AD1084" s="7" t="n">
        <f aca="false">INDEX($W$1062:$W$1189,MATCH($A1084+(1-B1084)*64,$A$1062:$A$1189,0))</f>
        <v>30000000</v>
      </c>
      <c r="AE1084" s="7" t="n">
        <f aca="false">INDEX($W$1062:$W$1189,MATCH($A1084-B1084*64,$A$1062:$A$1189,0))</f>
        <v>32562694.6676737</v>
      </c>
      <c r="AF1084" s="7" t="n">
        <f aca="false">INDEX($X$1062:$X$1189,MATCH($A1084+(1-C1084)*32,$A$1062:$A$1189,0))</f>
        <v>300000000</v>
      </c>
      <c r="AG1084" s="7" t="n">
        <f aca="false">INDEX($X$1062:$X$1189,MATCH($A1084-C1084*32,$A$1062:$A$1189,0))</f>
        <v>248360385.525391</v>
      </c>
      <c r="AH1084" s="7" t="n">
        <f aca="false">INDEX($Y$1062:$Y$1189,MATCH($A1084+(1-D1084)*16,$A$1062:$A$1189,0))</f>
        <v>100000000</v>
      </c>
      <c r="AI1084" s="7" t="n">
        <f aca="false">INDEX($Y$1062:$Y$1189,MATCH($A1084-D1084*16,$A$1062:$A$1189,0))</f>
        <v>72056815.7546314</v>
      </c>
      <c r="AJ1084" s="7" t="n">
        <f aca="false">INDEX($Z$1062:$Z$1189,MATCH($A1084+(1-E1084)*8,$A$1062:$A$1189,0))</f>
        <v>60000000</v>
      </c>
      <c r="AK1084" s="7" t="n">
        <f aca="false">INDEX($Z$1062:$Z$1189,MATCH($A1084-E1084*8,$A$1062:$A$1189,0))</f>
        <v>97166457.5579942</v>
      </c>
      <c r="AL1084" s="7" t="n">
        <f aca="false">INDEX($AA$1062:$AA$1189,MATCH($A1084+(1-F1084)*4,$A$1062:$A$1189,0))</f>
        <v>30000000</v>
      </c>
      <c r="AM1084" s="7" t="n">
        <f aca="false">INDEX($AA$1062:$AA$1189,MATCH($A1084-F1084*4,$A$1062:$A$1189,0))</f>
        <v>112035920.857397</v>
      </c>
      <c r="AN1084" s="7" t="n">
        <f aca="false">INDEX($AB$1062:$AB$1189,MATCH($A1084+(1-G1084)*2,$A$1062:$A$1189,0))</f>
        <v>15000000</v>
      </c>
      <c r="AO1084" s="7" t="n">
        <f aca="false">INDEX($AB$1062:$AB$1189,MATCH($A1084-G1084*2,$A$1062:$A$1189,0))</f>
        <v>172316146.883784</v>
      </c>
      <c r="AP1084" s="7" t="n">
        <f aca="false">INDEX($AC$1062:$AC$1189,MATCH($A1084+(1-H1084)*1,$A$1062:$A$1189,0))</f>
        <v>5000000</v>
      </c>
      <c r="AQ1084" s="7" t="n">
        <f aca="false">INDEX($AC$1062:$AC$1189,MATCH($A1084-H1084*1,$A$1062:$A$1189,0))</f>
        <v>202430119.912488</v>
      </c>
      <c r="AR1084" s="14" t="b">
        <f aca="false">AND(IF(B1084=1,AD1084&gt;=AE1084,AE1084&gt;AD1084),IF(C1084=1,AF1084&gt;=AG1084,AG1084&gt;AF1084),IF(D1084=1,AH1084&gt;=AI1084,AI1084&gt;AH1084),IF(E1084=1,AJ1084&gt;=AK1084,AK1084&gt;AJ1084),IF(F1084=1,AL1084&gt;=AM1084,AM1084&gt;AL1084),IF(G1084=1,AN1084&gt;=AO1084,AO1084&gt;AN1084),IF(H1084=1,AP1084&gt;=AQ1084,AQ1084&gt;AP1084))</f>
        <v>0</v>
      </c>
      <c r="AS1084" s="2"/>
      <c r="AT1084" s="2"/>
      <c r="AU1084" s="2"/>
      <c r="AV1084" s="2"/>
      <c r="AW1084" s="2"/>
      <c r="AX1084" s="2"/>
    </row>
    <row r="1085" customFormat="false" ht="15" hidden="false" customHeight="false" outlineLevel="0" collapsed="false">
      <c r="A1085" s="6" t="n">
        <f aca="false">ROW()-1062</f>
        <v>23</v>
      </c>
      <c r="B1085" s="6" t="n">
        <f aca="false">MOD(INT($A1085/64),2)</f>
        <v>0</v>
      </c>
      <c r="C1085" s="6" t="n">
        <f aca="false">MOD(INT($A1085/32),2)</f>
        <v>0</v>
      </c>
      <c r="D1085" s="6" t="n">
        <f aca="false">MOD(INT($A1085/16),2)</f>
        <v>1</v>
      </c>
      <c r="E1085" s="6" t="n">
        <f aca="false">MOD(INT($A1085/8),2)</f>
        <v>0</v>
      </c>
      <c r="F1085" s="6" t="n">
        <f aca="false">MOD(INT($A1085/4),2)</f>
        <v>1</v>
      </c>
      <c r="G1085" s="6" t="n">
        <f aca="false">MOD(INT($A1085/2),2)</f>
        <v>1</v>
      </c>
      <c r="H1085" s="6" t="n">
        <f aca="false">MOD(INT($A1085/1),2)</f>
        <v>1</v>
      </c>
      <c r="I1085" s="7" t="n">
        <f aca="false">IF(B1085=1,MIN($B$6,$B$1060),0)</f>
        <v>0</v>
      </c>
      <c r="J1085" s="7" t="n">
        <f aca="false">IF(C1085=1,MIN($F$226,MAX(0,$B$1060-I1085)),0)</f>
        <v>0</v>
      </c>
      <c r="K1085" s="7" t="n">
        <f aca="false">IF(D1085=1,MIN($F$225,MAX(0,$B$1060-SUM(I1085:J1085))),0)</f>
        <v>100000000</v>
      </c>
      <c r="L1085" s="7" t="n">
        <f aca="false">IF(E1085=1,MIN($F$224,MAX(0,$B$1060-SUM(I1085:K1085))),0)</f>
        <v>0</v>
      </c>
      <c r="M1085" s="7" t="n">
        <f aca="false">IF(F1085=1,MIN($F$223,MAX(0,$B$1060-SUM(I1085:L1085))),0)</f>
        <v>30000000</v>
      </c>
      <c r="N1085" s="7" t="n">
        <f aca="false">IF(G1085=1,MIN($F$222,MAX(0,$B$1060-SUM(I1085:M1085))),0)</f>
        <v>15000000</v>
      </c>
      <c r="O1085" s="7" t="n">
        <f aca="false">IF(H1085=1,MIN($F$221,MAX(0,$B$1060-SUM(I1085:N1085))),0)</f>
        <v>5000000</v>
      </c>
      <c r="P1085" s="7" t="n">
        <f aca="false">MAX(0,$B$1060-SUM(I1085:O1085))</f>
        <v>1050000000</v>
      </c>
      <c r="Q1085" s="7" t="n">
        <f aca="false">($B$203+$B$204)+$B$22+(1-B1085)*$B$198+(1-C1085)*$E$226+(1-D1085)*$E$225+(1-E1085)*$E$224+(1-F1085)*$E$223+(1-G1085)*$E$222+(1-H1085)*$E$221</f>
        <v>18620124.8227577</v>
      </c>
      <c r="R1085" s="7" t="n">
        <f aca="false">P1085&gt;$B$12*Q1085</f>
        <v>1</v>
      </c>
      <c r="S1085" s="7" t="n">
        <f aca="false">IF(R1085,(P1085+$B$12*$B$13)/(Q1085+$B$13),IF(Q1085&gt;0,P1085/Q1085,0))</f>
        <v>49.8339857757797</v>
      </c>
      <c r="T1085" s="7" t="n">
        <f aca="false">IF(R1085,$B$13*(S1085-$B$12),0)</f>
        <v>122084964.439449</v>
      </c>
      <c r="U1085" s="7" t="n">
        <f aca="false">($B$203+$B$204)*S1085</f>
        <v>14021190.3262627</v>
      </c>
      <c r="V1085" s="7" t="n">
        <f aca="false">$B$22*S1085</f>
        <v>448505871.982017</v>
      </c>
      <c r="W1085" s="7" t="n">
        <f aca="false">IF(B1085=1,I1085,S1085*$B$198)</f>
        <v>40081210.829481</v>
      </c>
      <c r="X1085" s="7" t="n">
        <f aca="false">IF(C1085=1,J1085,S1085*$E$226)</f>
        <v>305705196.560919</v>
      </c>
      <c r="Y1085" s="7" t="n">
        <f aca="false">IF(D1085=1,K1085,S1085*$E$225)</f>
        <v>100000000</v>
      </c>
      <c r="Z1085" s="7" t="n">
        <f aca="false">IF(E1085=1,L1085,S1085*$E$224)</f>
        <v>119601565.861871</v>
      </c>
      <c r="AA1085" s="7" t="n">
        <f aca="false">IF(F1085=1,M1085,S1085*$E$223)</f>
        <v>30000000</v>
      </c>
      <c r="AB1085" s="7" t="n">
        <f aca="false">IF(G1085=1,N1085,S1085*$E$222)</f>
        <v>15000000</v>
      </c>
      <c r="AC1085" s="7" t="n">
        <f aca="false">IF(H1085=1,O1085,S1085*$E$221)</f>
        <v>5000000</v>
      </c>
      <c r="AD1085" s="7" t="n">
        <f aca="false">INDEX($W$1062:$W$1189,MATCH($A1085+(1-B1085)*64,$A$1062:$A$1189,0))</f>
        <v>30000000</v>
      </c>
      <c r="AE1085" s="7" t="n">
        <f aca="false">INDEX($W$1062:$W$1189,MATCH($A1085-B1085*64,$A$1062:$A$1189,0))</f>
        <v>40081210.829481</v>
      </c>
      <c r="AF1085" s="7" t="n">
        <f aca="false">INDEX($X$1062:$X$1189,MATCH($A1085+(1-C1085)*32,$A$1062:$A$1189,0))</f>
        <v>300000000</v>
      </c>
      <c r="AG1085" s="7" t="n">
        <f aca="false">INDEX($X$1062:$X$1189,MATCH($A1085-C1085*32,$A$1062:$A$1189,0))</f>
        <v>305705196.560919</v>
      </c>
      <c r="AH1085" s="7" t="n">
        <f aca="false">INDEX($Y$1062:$Y$1189,MATCH($A1085+(1-D1085)*16,$A$1062:$A$1189,0))</f>
        <v>100000000</v>
      </c>
      <c r="AI1085" s="7" t="n">
        <f aca="false">INDEX($Y$1062:$Y$1189,MATCH($A1085-D1085*16,$A$1062:$A$1189,0))</f>
        <v>87441984.0620985</v>
      </c>
      <c r="AJ1085" s="7" t="n">
        <f aca="false">INDEX($Z$1062:$Z$1189,MATCH($A1085+(1-E1085)*8,$A$1062:$A$1189,0))</f>
        <v>60000000</v>
      </c>
      <c r="AK1085" s="7" t="n">
        <f aca="false">INDEX($Z$1062:$Z$1189,MATCH($A1085-E1085*8,$A$1062:$A$1189,0))</f>
        <v>119601565.861871</v>
      </c>
      <c r="AL1085" s="7" t="n">
        <f aca="false">INDEX($AA$1062:$AA$1189,MATCH($A1085+(1-F1085)*4,$A$1062:$A$1189,0))</f>
        <v>30000000</v>
      </c>
      <c r="AM1085" s="7" t="n">
        <f aca="false">INDEX($AA$1062:$AA$1189,MATCH($A1085-F1085*4,$A$1062:$A$1189,0))</f>
        <v>134638606.717986</v>
      </c>
      <c r="AN1085" s="7" t="n">
        <f aca="false">INDEX($AB$1062:$AB$1189,MATCH($A1085+(1-G1085)*2,$A$1062:$A$1189,0))</f>
        <v>15000000</v>
      </c>
      <c r="AO1085" s="7" t="n">
        <f aca="false">INDEX($AB$1062:$AB$1189,MATCH($A1085-G1085*2,$A$1062:$A$1189,0))</f>
        <v>204344352.724899</v>
      </c>
      <c r="AP1085" s="7" t="n">
        <f aca="false">INDEX($AC$1062:$AC$1189,MATCH($A1085+(1-H1085)*1,$A$1062:$A$1189,0))</f>
        <v>5000000</v>
      </c>
      <c r="AQ1085" s="7" t="n">
        <f aca="false">INDEX($AC$1062:$AC$1189,MATCH($A1085-H1085*1,$A$1062:$A$1189,0))</f>
        <v>202430119.912488</v>
      </c>
      <c r="AR1085" s="14" t="b">
        <f aca="false">AND(IF(B1085=1,AD1085&gt;=AE1085,AE1085&gt;AD1085),IF(C1085=1,AF1085&gt;=AG1085,AG1085&gt;AF1085),IF(D1085=1,AH1085&gt;=AI1085,AI1085&gt;AH1085),IF(E1085=1,AJ1085&gt;=AK1085,AK1085&gt;AJ1085),IF(F1085=1,AL1085&gt;=AM1085,AM1085&gt;AL1085),IF(G1085=1,AN1085&gt;=AO1085,AO1085&gt;AN1085),IF(H1085=1,AP1085&gt;=AQ1085,AQ1085&gt;AP1085))</f>
        <v>0</v>
      </c>
      <c r="AS1085" s="2"/>
      <c r="AT1085" s="2"/>
      <c r="AU1085" s="2"/>
      <c r="AV1085" s="2"/>
      <c r="AW1085" s="2"/>
      <c r="AX1085" s="2"/>
    </row>
    <row r="1086" customFormat="false" ht="15" hidden="false" customHeight="false" outlineLevel="0" collapsed="false">
      <c r="A1086" s="6" t="n">
        <f aca="false">ROW()-1062</f>
        <v>24</v>
      </c>
      <c r="B1086" s="6" t="n">
        <f aca="false">MOD(INT($A1086/64),2)</f>
        <v>0</v>
      </c>
      <c r="C1086" s="6" t="n">
        <f aca="false">MOD(INT($A1086/32),2)</f>
        <v>0</v>
      </c>
      <c r="D1086" s="6" t="n">
        <f aca="false">MOD(INT($A1086/16),2)</f>
        <v>1</v>
      </c>
      <c r="E1086" s="6" t="n">
        <f aca="false">MOD(INT($A1086/8),2)</f>
        <v>1</v>
      </c>
      <c r="F1086" s="6" t="n">
        <f aca="false">MOD(INT($A1086/4),2)</f>
        <v>0</v>
      </c>
      <c r="G1086" s="6" t="n">
        <f aca="false">MOD(INT($A1086/2),2)</f>
        <v>0</v>
      </c>
      <c r="H1086" s="6" t="n">
        <f aca="false">MOD(INT($A1086/1),2)</f>
        <v>0</v>
      </c>
      <c r="I1086" s="7" t="n">
        <f aca="false">IF(B1086=1,MIN($B$6,$B$1060),0)</f>
        <v>0</v>
      </c>
      <c r="J1086" s="7" t="n">
        <f aca="false">IF(C1086=1,MIN($F$226,MAX(0,$B$1060-I1086)),0)</f>
        <v>0</v>
      </c>
      <c r="K1086" s="7" t="n">
        <f aca="false">IF(D1086=1,MIN($F$225,MAX(0,$B$1060-SUM(I1086:J1086))),0)</f>
        <v>100000000</v>
      </c>
      <c r="L1086" s="7" t="n">
        <f aca="false">IF(E1086=1,MIN($F$224,MAX(0,$B$1060-SUM(I1086:K1086))),0)</f>
        <v>60000000</v>
      </c>
      <c r="M1086" s="7" t="n">
        <f aca="false">IF(F1086=1,MIN($F$223,MAX(0,$B$1060-SUM(I1086:L1086))),0)</f>
        <v>0</v>
      </c>
      <c r="N1086" s="7" t="n">
        <f aca="false">IF(G1086=1,MIN($F$222,MAX(0,$B$1060-SUM(I1086:M1086))),0)</f>
        <v>0</v>
      </c>
      <c r="O1086" s="7" t="n">
        <f aca="false">IF(H1086=1,MIN($F$221,MAX(0,$B$1060-SUM(I1086:N1086))),0)</f>
        <v>0</v>
      </c>
      <c r="P1086" s="7" t="n">
        <f aca="false">MAX(0,$B$1060-SUM(I1086:O1086))</f>
        <v>1040000000</v>
      </c>
      <c r="Q1086" s="7" t="n">
        <f aca="false">($B$203+$B$204)+$B$22+(1-B1086)*$B$198+(1-C1086)*$E$226+(1-D1086)*$E$225+(1-E1086)*$E$224+(1-F1086)*$E$223+(1-G1086)*$E$222+(1-H1086)*$E$221</f>
        <v>29220124.8227577</v>
      </c>
      <c r="R1086" s="7" t="n">
        <f aca="false">P1086&gt;$B$12*Q1086</f>
        <v>1</v>
      </c>
      <c r="S1086" s="7" t="n">
        <f aca="false">IF(R1086,(P1086+$B$12*$B$13)/(Q1086+$B$13),IF(Q1086&gt;0,P1086/Q1086,0))</f>
        <v>32.8655705431542</v>
      </c>
      <c r="T1086" s="7" t="n">
        <f aca="false">IF(R1086,$B$13*(S1086-$B$12),0)</f>
        <v>79663926.3578854</v>
      </c>
      <c r="U1086" s="7" t="n">
        <f aca="false">($B$203+$B$204)*S1086</f>
        <v>9246991.03620048</v>
      </c>
      <c r="V1086" s="7" t="n">
        <f aca="false">$B$22*S1086</f>
        <v>295790134.888387</v>
      </c>
      <c r="W1086" s="7" t="n">
        <f aca="false">IF(B1086=1,I1086,S1086*$B$198)</f>
        <v>26433604.3257365</v>
      </c>
      <c r="X1086" s="7" t="n">
        <f aca="false">IF(C1086=1,J1086,S1086*$E$226)</f>
        <v>201612926.330786</v>
      </c>
      <c r="Y1086" s="7" t="n">
        <f aca="false">IF(D1086=1,K1086,S1086*$E$225)</f>
        <v>100000000</v>
      </c>
      <c r="Z1086" s="7" t="n">
        <f aca="false">IF(E1086=1,L1086,S1086*$E$224)</f>
        <v>60000000</v>
      </c>
      <c r="AA1086" s="7" t="n">
        <f aca="false">IF(F1086=1,M1086,S1086*$E$223)</f>
        <v>98596711.6294625</v>
      </c>
      <c r="AB1086" s="7" t="n">
        <f aca="false">IF(G1086=1,N1086,S1086*$E$222)</f>
        <v>164327852.715771</v>
      </c>
      <c r="AC1086" s="7" t="n">
        <f aca="false">IF(H1086=1,O1086,S1086*$E$221)</f>
        <v>164327852.715771</v>
      </c>
      <c r="AD1086" s="7" t="n">
        <f aca="false">INDEX($W$1062:$W$1189,MATCH($A1086+(1-B1086)*64,$A$1062:$A$1189,0))</f>
        <v>30000000</v>
      </c>
      <c r="AE1086" s="7" t="n">
        <f aca="false">INDEX($W$1062:$W$1189,MATCH($A1086-B1086*64,$A$1062:$A$1189,0))</f>
        <v>26433604.3257365</v>
      </c>
      <c r="AF1086" s="7" t="n">
        <f aca="false">INDEX($X$1062:$X$1189,MATCH($A1086+(1-C1086)*32,$A$1062:$A$1189,0))</f>
        <v>300000000</v>
      </c>
      <c r="AG1086" s="7" t="n">
        <f aca="false">INDEX($X$1062:$X$1189,MATCH($A1086-C1086*32,$A$1062:$A$1189,0))</f>
        <v>201612926.330786</v>
      </c>
      <c r="AH1086" s="7" t="n">
        <f aca="false">INDEX($Y$1062:$Y$1189,MATCH($A1086+(1-D1086)*16,$A$1062:$A$1189,0))</f>
        <v>100000000</v>
      </c>
      <c r="AI1086" s="7" t="n">
        <f aca="false">INDEX($Y$1062:$Y$1189,MATCH($A1086-D1086*16,$A$1062:$A$1189,0))</f>
        <v>59217498.6353927</v>
      </c>
      <c r="AJ1086" s="7" t="n">
        <f aca="false">INDEX($Z$1062:$Z$1189,MATCH($A1086+(1-E1086)*8,$A$1062:$A$1189,0))</f>
        <v>60000000</v>
      </c>
      <c r="AK1086" s="7" t="n">
        <f aca="false">INDEX($Z$1062:$Z$1189,MATCH($A1086-E1086*8,$A$1062:$A$1189,0))</f>
        <v>77549540.4470252</v>
      </c>
      <c r="AL1086" s="7" t="n">
        <f aca="false">INDEX($AA$1062:$AA$1189,MATCH($A1086+(1-F1086)*4,$A$1062:$A$1189,0))</f>
        <v>30000000</v>
      </c>
      <c r="AM1086" s="7" t="n">
        <f aca="false">INDEX($AA$1062:$AA$1189,MATCH($A1086-F1086*4,$A$1062:$A$1189,0))</f>
        <v>98596711.6294625</v>
      </c>
      <c r="AN1086" s="7" t="n">
        <f aca="false">INDEX($AB$1062:$AB$1189,MATCH($A1086+(1-G1086)*2,$A$1062:$A$1189,0))</f>
        <v>15000000</v>
      </c>
      <c r="AO1086" s="7" t="n">
        <f aca="false">INDEX($AB$1062:$AB$1189,MATCH($A1086-G1086*2,$A$1062:$A$1189,0))</f>
        <v>164327852.715771</v>
      </c>
      <c r="AP1086" s="7" t="n">
        <f aca="false">INDEX($AC$1062:$AC$1189,MATCH($A1086+(1-H1086)*1,$A$1062:$A$1189,0))</f>
        <v>5000000</v>
      </c>
      <c r="AQ1086" s="7" t="n">
        <f aca="false">INDEX($AC$1062:$AC$1189,MATCH($A1086-H1086*1,$A$1062:$A$1189,0))</f>
        <v>164327852.715771</v>
      </c>
      <c r="AR1086" s="14" t="b">
        <f aca="false">AND(IF(B1086=1,AD1086&gt;=AE1086,AE1086&gt;AD1086),IF(C1086=1,AF1086&gt;=AG1086,AG1086&gt;AF1086),IF(D1086=1,AH1086&gt;=AI1086,AI1086&gt;AH1086),IF(E1086=1,AJ1086&gt;=AK1086,AK1086&gt;AJ1086),IF(F1086=1,AL1086&gt;=AM1086,AM1086&gt;AL1086),IF(G1086=1,AN1086&gt;=AO1086,AO1086&gt;AN1086),IF(H1086=1,AP1086&gt;=AQ1086,AQ1086&gt;AP1086))</f>
        <v>0</v>
      </c>
      <c r="AS1086" s="2"/>
      <c r="AT1086" s="2"/>
      <c r="AU1086" s="2"/>
      <c r="AV1086" s="2"/>
      <c r="AW1086" s="2"/>
      <c r="AX1086" s="2"/>
    </row>
    <row r="1087" customFormat="false" ht="15" hidden="false" customHeight="false" outlineLevel="0" collapsed="false">
      <c r="A1087" s="6" t="n">
        <f aca="false">ROW()-1062</f>
        <v>25</v>
      </c>
      <c r="B1087" s="6" t="n">
        <f aca="false">MOD(INT($A1087/64),2)</f>
        <v>0</v>
      </c>
      <c r="C1087" s="6" t="n">
        <f aca="false">MOD(INT($A1087/32),2)</f>
        <v>0</v>
      </c>
      <c r="D1087" s="6" t="n">
        <f aca="false">MOD(INT($A1087/16),2)</f>
        <v>1</v>
      </c>
      <c r="E1087" s="6" t="n">
        <f aca="false">MOD(INT($A1087/8),2)</f>
        <v>1</v>
      </c>
      <c r="F1087" s="6" t="n">
        <f aca="false">MOD(INT($A1087/4),2)</f>
        <v>0</v>
      </c>
      <c r="G1087" s="6" t="n">
        <f aca="false">MOD(INT($A1087/2),2)</f>
        <v>0</v>
      </c>
      <c r="H1087" s="6" t="n">
        <f aca="false">MOD(INT($A1087/1),2)</f>
        <v>1</v>
      </c>
      <c r="I1087" s="7" t="n">
        <f aca="false">IF(B1087=1,MIN($B$6,$B$1060),0)</f>
        <v>0</v>
      </c>
      <c r="J1087" s="7" t="n">
        <f aca="false">IF(C1087=1,MIN($F$226,MAX(0,$B$1060-I1087)),0)</f>
        <v>0</v>
      </c>
      <c r="K1087" s="7" t="n">
        <f aca="false">IF(D1087=1,MIN($F$225,MAX(0,$B$1060-SUM(I1087:J1087))),0)</f>
        <v>100000000</v>
      </c>
      <c r="L1087" s="7" t="n">
        <f aca="false">IF(E1087=1,MIN($F$224,MAX(0,$B$1060-SUM(I1087:K1087))),0)</f>
        <v>60000000</v>
      </c>
      <c r="M1087" s="7" t="n">
        <f aca="false">IF(F1087=1,MIN($F$223,MAX(0,$B$1060-SUM(I1087:L1087))),0)</f>
        <v>0</v>
      </c>
      <c r="N1087" s="7" t="n">
        <f aca="false">IF(G1087=1,MIN($F$222,MAX(0,$B$1060-SUM(I1087:M1087))),0)</f>
        <v>0</v>
      </c>
      <c r="O1087" s="7" t="n">
        <f aca="false">IF(H1087=1,MIN($F$221,MAX(0,$B$1060-SUM(I1087:N1087))),0)</f>
        <v>5000000</v>
      </c>
      <c r="P1087" s="7" t="n">
        <f aca="false">MAX(0,$B$1060-SUM(I1087:O1087))</f>
        <v>1035000000</v>
      </c>
      <c r="Q1087" s="7" t="n">
        <f aca="false">($B$203+$B$204)+$B$22+(1-B1087)*$B$198+(1-C1087)*$E$226+(1-D1087)*$E$225+(1-E1087)*$E$224+(1-F1087)*$E$223+(1-G1087)*$E$222+(1-H1087)*$E$221</f>
        <v>24220124.8227577</v>
      </c>
      <c r="R1087" s="7" t="n">
        <f aca="false">P1087&gt;$B$12*Q1087</f>
        <v>1</v>
      </c>
      <c r="S1087" s="7" t="n">
        <f aca="false">IF(R1087,(P1087+$B$12*$B$13)/(Q1087+$B$13),IF(Q1087&gt;0,P1087/Q1087,0))</f>
        <v>38.8284114270437</v>
      </c>
      <c r="T1087" s="7" t="n">
        <f aca="false">IF(R1087,$B$13*(S1087-$B$12),0)</f>
        <v>94571028.5676092</v>
      </c>
      <c r="U1087" s="7" t="n">
        <f aca="false">($B$203+$B$204)*S1087</f>
        <v>10924683.9924574</v>
      </c>
      <c r="V1087" s="7" t="n">
        <f aca="false">$B$22*S1087</f>
        <v>349455702.843393</v>
      </c>
      <c r="W1087" s="7" t="n">
        <f aca="false">IF(B1087=1,I1087,S1087*$B$198)</f>
        <v>31229485.6683439</v>
      </c>
      <c r="X1087" s="7" t="n">
        <f aca="false">IF(C1087=1,J1087,S1087*$E$226)</f>
        <v>238191807.511847</v>
      </c>
      <c r="Y1087" s="7" t="n">
        <f aca="false">IF(D1087=1,K1087,S1087*$E$225)</f>
        <v>100000000</v>
      </c>
      <c r="Z1087" s="7" t="n">
        <f aca="false">IF(E1087=1,L1087,S1087*$E$224)</f>
        <v>60000000</v>
      </c>
      <c r="AA1087" s="7" t="n">
        <f aca="false">IF(F1087=1,M1087,S1087*$E$223)</f>
        <v>116485234.281131</v>
      </c>
      <c r="AB1087" s="7" t="n">
        <f aca="false">IF(G1087=1,N1087,S1087*$E$222)</f>
        <v>194142057.135218</v>
      </c>
      <c r="AC1087" s="7" t="n">
        <f aca="false">IF(H1087=1,O1087,S1087*$E$221)</f>
        <v>5000000</v>
      </c>
      <c r="AD1087" s="7" t="n">
        <f aca="false">INDEX($W$1062:$W$1189,MATCH($A1087+(1-B1087)*64,$A$1062:$A$1189,0))</f>
        <v>30000000</v>
      </c>
      <c r="AE1087" s="7" t="n">
        <f aca="false">INDEX($W$1062:$W$1189,MATCH($A1087-B1087*64,$A$1062:$A$1189,0))</f>
        <v>31229485.6683439</v>
      </c>
      <c r="AF1087" s="7" t="n">
        <f aca="false">INDEX($X$1062:$X$1189,MATCH($A1087+(1-C1087)*32,$A$1062:$A$1189,0))</f>
        <v>300000000</v>
      </c>
      <c r="AG1087" s="7" t="n">
        <f aca="false">INDEX($X$1062:$X$1189,MATCH($A1087-C1087*32,$A$1062:$A$1189,0))</f>
        <v>238191807.511847</v>
      </c>
      <c r="AH1087" s="7" t="n">
        <f aca="false">INDEX($Y$1062:$Y$1189,MATCH($A1087+(1-D1087)*16,$A$1062:$A$1189,0))</f>
        <v>100000000</v>
      </c>
      <c r="AI1087" s="7" t="n">
        <f aca="false">INDEX($Y$1062:$Y$1189,MATCH($A1087-D1087*16,$A$1062:$A$1189,0))</f>
        <v>69318594.6687954</v>
      </c>
      <c r="AJ1087" s="7" t="n">
        <f aca="false">INDEX($Z$1062:$Z$1189,MATCH($A1087+(1-E1087)*8,$A$1062:$A$1189,0))</f>
        <v>60000000</v>
      </c>
      <c r="AK1087" s="7" t="n">
        <f aca="false">INDEX($Z$1062:$Z$1189,MATCH($A1087-E1087*8,$A$1062:$A$1189,0))</f>
        <v>90452908.9772821</v>
      </c>
      <c r="AL1087" s="7" t="n">
        <f aca="false">INDEX($AA$1062:$AA$1189,MATCH($A1087+(1-F1087)*4,$A$1062:$A$1189,0))</f>
        <v>30000000</v>
      </c>
      <c r="AM1087" s="7" t="n">
        <f aca="false">INDEX($AA$1062:$AA$1189,MATCH($A1087-F1087*4,$A$1062:$A$1189,0))</f>
        <v>116485234.281131</v>
      </c>
      <c r="AN1087" s="7" t="n">
        <f aca="false">INDEX($AB$1062:$AB$1189,MATCH($A1087+(1-G1087)*2,$A$1062:$A$1189,0))</f>
        <v>15000000</v>
      </c>
      <c r="AO1087" s="7" t="n">
        <f aca="false">INDEX($AB$1062:$AB$1189,MATCH($A1087-G1087*2,$A$1062:$A$1189,0))</f>
        <v>194142057.135218</v>
      </c>
      <c r="AP1087" s="7" t="n">
        <f aca="false">INDEX($AC$1062:$AC$1189,MATCH($A1087+(1-H1087)*1,$A$1062:$A$1189,0))</f>
        <v>5000000</v>
      </c>
      <c r="AQ1087" s="7" t="n">
        <f aca="false">INDEX($AC$1062:$AC$1189,MATCH($A1087-H1087*1,$A$1062:$A$1189,0))</f>
        <v>164327852.715771</v>
      </c>
      <c r="AR1087" s="14" t="b">
        <f aca="false">AND(IF(B1087=1,AD1087&gt;=AE1087,AE1087&gt;AD1087),IF(C1087=1,AF1087&gt;=AG1087,AG1087&gt;AF1087),IF(D1087=1,AH1087&gt;=AI1087,AI1087&gt;AH1087),IF(E1087=1,AJ1087&gt;=AK1087,AK1087&gt;AJ1087),IF(F1087=1,AL1087&gt;=AM1087,AM1087&gt;AL1087),IF(G1087=1,AN1087&gt;=AO1087,AO1087&gt;AN1087),IF(H1087=1,AP1087&gt;=AQ1087,AQ1087&gt;AP1087))</f>
        <v>0</v>
      </c>
      <c r="AS1087" s="2"/>
      <c r="AT1087" s="2"/>
      <c r="AU1087" s="2"/>
      <c r="AV1087" s="2"/>
      <c r="AW1087" s="2"/>
      <c r="AX1087" s="2"/>
    </row>
    <row r="1088" customFormat="false" ht="15" hidden="false" customHeight="false" outlineLevel="0" collapsed="false">
      <c r="A1088" s="6" t="n">
        <f aca="false">ROW()-1062</f>
        <v>26</v>
      </c>
      <c r="B1088" s="6" t="n">
        <f aca="false">MOD(INT($A1088/64),2)</f>
        <v>0</v>
      </c>
      <c r="C1088" s="6" t="n">
        <f aca="false">MOD(INT($A1088/32),2)</f>
        <v>0</v>
      </c>
      <c r="D1088" s="6" t="n">
        <f aca="false">MOD(INT($A1088/16),2)</f>
        <v>1</v>
      </c>
      <c r="E1088" s="6" t="n">
        <f aca="false">MOD(INT($A1088/8),2)</f>
        <v>1</v>
      </c>
      <c r="F1088" s="6" t="n">
        <f aca="false">MOD(INT($A1088/4),2)</f>
        <v>0</v>
      </c>
      <c r="G1088" s="6" t="n">
        <f aca="false">MOD(INT($A1088/2),2)</f>
        <v>1</v>
      </c>
      <c r="H1088" s="6" t="n">
        <f aca="false">MOD(INT($A1088/1),2)</f>
        <v>0</v>
      </c>
      <c r="I1088" s="7" t="n">
        <f aca="false">IF(B1088=1,MIN($B$6,$B$1060),0)</f>
        <v>0</v>
      </c>
      <c r="J1088" s="7" t="n">
        <f aca="false">IF(C1088=1,MIN($F$226,MAX(0,$B$1060-I1088)),0)</f>
        <v>0</v>
      </c>
      <c r="K1088" s="7" t="n">
        <f aca="false">IF(D1088=1,MIN($F$225,MAX(0,$B$1060-SUM(I1088:J1088))),0)</f>
        <v>100000000</v>
      </c>
      <c r="L1088" s="7" t="n">
        <f aca="false">IF(E1088=1,MIN($F$224,MAX(0,$B$1060-SUM(I1088:K1088))),0)</f>
        <v>60000000</v>
      </c>
      <c r="M1088" s="7" t="n">
        <f aca="false">IF(F1088=1,MIN($F$223,MAX(0,$B$1060-SUM(I1088:L1088))),0)</f>
        <v>0</v>
      </c>
      <c r="N1088" s="7" t="n">
        <f aca="false">IF(G1088=1,MIN($F$222,MAX(0,$B$1060-SUM(I1088:M1088))),0)</f>
        <v>15000000</v>
      </c>
      <c r="O1088" s="7" t="n">
        <f aca="false">IF(H1088=1,MIN($F$221,MAX(0,$B$1060-SUM(I1088:N1088))),0)</f>
        <v>0</v>
      </c>
      <c r="P1088" s="7" t="n">
        <f aca="false">MAX(0,$B$1060-SUM(I1088:O1088))</f>
        <v>1025000000</v>
      </c>
      <c r="Q1088" s="7" t="n">
        <f aca="false">($B$203+$B$204)+$B$22+(1-B1088)*$B$198+(1-C1088)*$E$226+(1-D1088)*$E$225+(1-E1088)*$E$224+(1-F1088)*$E$223+(1-G1088)*$E$222+(1-H1088)*$E$221</f>
        <v>24220124.8227577</v>
      </c>
      <c r="R1088" s="7" t="n">
        <f aca="false">P1088&gt;$B$12*Q1088</f>
        <v>1</v>
      </c>
      <c r="S1088" s="7" t="n">
        <f aca="false">IF(R1088,(P1088+$B$12*$B$13)/(Q1088+$B$13),IF(Q1088&gt;0,P1088/Q1088,0))</f>
        <v>38.4541616783493</v>
      </c>
      <c r="T1088" s="7" t="n">
        <f aca="false">IF(R1088,$B$13*(S1088-$B$12),0)</f>
        <v>93635404.1958732</v>
      </c>
      <c r="U1088" s="7" t="n">
        <f aca="false">($B$203+$B$204)*S1088</f>
        <v>10819385.833494</v>
      </c>
      <c r="V1088" s="7" t="n">
        <f aca="false">$B$22*S1088</f>
        <v>346087455.105144</v>
      </c>
      <c r="W1088" s="7" t="n">
        <f aca="false">IF(B1088=1,I1088,S1088*$B$198)</f>
        <v>30928478.5775647</v>
      </c>
      <c r="X1088" s="7" t="n">
        <f aca="false">IF(C1088=1,J1088,S1088*$E$226)</f>
        <v>235895982.86113</v>
      </c>
      <c r="Y1088" s="7" t="n">
        <f aca="false">IF(D1088=1,K1088,S1088*$E$225)</f>
        <v>100000000</v>
      </c>
      <c r="Z1088" s="7" t="n">
        <f aca="false">IF(E1088=1,L1088,S1088*$E$224)</f>
        <v>60000000</v>
      </c>
      <c r="AA1088" s="7" t="n">
        <f aca="false">IF(F1088=1,M1088,S1088*$E$223)</f>
        <v>115362485.035048</v>
      </c>
      <c r="AB1088" s="7" t="n">
        <f aca="false">IF(G1088=1,N1088,S1088*$E$222)</f>
        <v>15000000</v>
      </c>
      <c r="AC1088" s="7" t="n">
        <f aca="false">IF(H1088=1,O1088,S1088*$E$221)</f>
        <v>192270808.391746</v>
      </c>
      <c r="AD1088" s="7" t="n">
        <f aca="false">INDEX($W$1062:$W$1189,MATCH($A1088+(1-B1088)*64,$A$1062:$A$1189,0))</f>
        <v>30000000</v>
      </c>
      <c r="AE1088" s="7" t="n">
        <f aca="false">INDEX($W$1062:$W$1189,MATCH($A1088-B1088*64,$A$1062:$A$1189,0))</f>
        <v>30928478.5775647</v>
      </c>
      <c r="AF1088" s="7" t="n">
        <f aca="false">INDEX($X$1062:$X$1189,MATCH($A1088+(1-C1088)*32,$A$1062:$A$1189,0))</f>
        <v>300000000</v>
      </c>
      <c r="AG1088" s="7" t="n">
        <f aca="false">INDEX($X$1062:$X$1189,MATCH($A1088-C1088*32,$A$1062:$A$1189,0))</f>
        <v>235895982.86113</v>
      </c>
      <c r="AH1088" s="7" t="n">
        <f aca="false">INDEX($Y$1062:$Y$1189,MATCH($A1088+(1-D1088)*16,$A$1062:$A$1189,0))</f>
        <v>100000000</v>
      </c>
      <c r="AI1088" s="7" t="n">
        <f aca="false">INDEX($Y$1062:$Y$1189,MATCH($A1088-D1088*16,$A$1062:$A$1189,0))</f>
        <v>68709200.4299488</v>
      </c>
      <c r="AJ1088" s="7" t="n">
        <f aca="false">INDEX($Z$1062:$Z$1189,MATCH($A1088+(1-E1088)*8,$A$1062:$A$1189,0))</f>
        <v>60000000</v>
      </c>
      <c r="AK1088" s="7" t="n">
        <f aca="false">INDEX($Z$1062:$Z$1189,MATCH($A1088-E1088*8,$A$1062:$A$1189,0))</f>
        <v>89628736.6859174</v>
      </c>
      <c r="AL1088" s="7" t="n">
        <f aca="false">INDEX($AA$1062:$AA$1189,MATCH($A1088+(1-F1088)*4,$A$1062:$A$1189,0))</f>
        <v>30000000</v>
      </c>
      <c r="AM1088" s="7" t="n">
        <f aca="false">INDEX($AA$1062:$AA$1189,MATCH($A1088-F1088*4,$A$1062:$A$1189,0))</f>
        <v>115362485.035048</v>
      </c>
      <c r="AN1088" s="7" t="n">
        <f aca="false">INDEX($AB$1062:$AB$1189,MATCH($A1088+(1-G1088)*2,$A$1062:$A$1189,0))</f>
        <v>15000000</v>
      </c>
      <c r="AO1088" s="7" t="n">
        <f aca="false">INDEX($AB$1062:$AB$1189,MATCH($A1088-G1088*2,$A$1062:$A$1189,0))</f>
        <v>164327852.715771</v>
      </c>
      <c r="AP1088" s="7" t="n">
        <f aca="false">INDEX($AC$1062:$AC$1189,MATCH($A1088+(1-H1088)*1,$A$1062:$A$1189,0))</f>
        <v>5000000</v>
      </c>
      <c r="AQ1088" s="7" t="n">
        <f aca="false">INDEX($AC$1062:$AC$1189,MATCH($A1088-H1088*1,$A$1062:$A$1189,0))</f>
        <v>192270808.391746</v>
      </c>
      <c r="AR1088" s="14" t="b">
        <f aca="false">AND(IF(B1088=1,AD1088&gt;=AE1088,AE1088&gt;AD1088),IF(C1088=1,AF1088&gt;=AG1088,AG1088&gt;AF1088),IF(D1088=1,AH1088&gt;=AI1088,AI1088&gt;AH1088),IF(E1088=1,AJ1088&gt;=AK1088,AK1088&gt;AJ1088),IF(F1088=1,AL1088&gt;=AM1088,AM1088&gt;AL1088),IF(G1088=1,AN1088&gt;=AO1088,AO1088&gt;AN1088),IF(H1088=1,AP1088&gt;=AQ1088,AQ1088&gt;AP1088))</f>
        <v>0</v>
      </c>
      <c r="AS1088" s="2"/>
      <c r="AT1088" s="2"/>
      <c r="AU1088" s="2"/>
      <c r="AV1088" s="2"/>
      <c r="AW1088" s="2"/>
      <c r="AX1088" s="2"/>
    </row>
    <row r="1089" customFormat="false" ht="15" hidden="false" customHeight="false" outlineLevel="0" collapsed="false">
      <c r="A1089" s="6" t="n">
        <f aca="false">ROW()-1062</f>
        <v>27</v>
      </c>
      <c r="B1089" s="6" t="n">
        <f aca="false">MOD(INT($A1089/64),2)</f>
        <v>0</v>
      </c>
      <c r="C1089" s="6" t="n">
        <f aca="false">MOD(INT($A1089/32),2)</f>
        <v>0</v>
      </c>
      <c r="D1089" s="6" t="n">
        <f aca="false">MOD(INT($A1089/16),2)</f>
        <v>1</v>
      </c>
      <c r="E1089" s="6" t="n">
        <f aca="false">MOD(INT($A1089/8),2)</f>
        <v>1</v>
      </c>
      <c r="F1089" s="6" t="n">
        <f aca="false">MOD(INT($A1089/4),2)</f>
        <v>0</v>
      </c>
      <c r="G1089" s="6" t="n">
        <f aca="false">MOD(INT($A1089/2),2)</f>
        <v>1</v>
      </c>
      <c r="H1089" s="6" t="n">
        <f aca="false">MOD(INT($A1089/1),2)</f>
        <v>1</v>
      </c>
      <c r="I1089" s="7" t="n">
        <f aca="false">IF(B1089=1,MIN($B$6,$B$1060),0)</f>
        <v>0</v>
      </c>
      <c r="J1089" s="7" t="n">
        <f aca="false">IF(C1089=1,MIN($F$226,MAX(0,$B$1060-I1089)),0)</f>
        <v>0</v>
      </c>
      <c r="K1089" s="7" t="n">
        <f aca="false">IF(D1089=1,MIN($F$225,MAX(0,$B$1060-SUM(I1089:J1089))),0)</f>
        <v>100000000</v>
      </c>
      <c r="L1089" s="7" t="n">
        <f aca="false">IF(E1089=1,MIN($F$224,MAX(0,$B$1060-SUM(I1089:K1089))),0)</f>
        <v>60000000</v>
      </c>
      <c r="M1089" s="7" t="n">
        <f aca="false">IF(F1089=1,MIN($F$223,MAX(0,$B$1060-SUM(I1089:L1089))),0)</f>
        <v>0</v>
      </c>
      <c r="N1089" s="7" t="n">
        <f aca="false">IF(G1089=1,MIN($F$222,MAX(0,$B$1060-SUM(I1089:M1089))),0)</f>
        <v>15000000</v>
      </c>
      <c r="O1089" s="7" t="n">
        <f aca="false">IF(H1089=1,MIN($F$221,MAX(0,$B$1060-SUM(I1089:N1089))),0)</f>
        <v>5000000</v>
      </c>
      <c r="P1089" s="7" t="n">
        <f aca="false">MAX(0,$B$1060-SUM(I1089:O1089))</f>
        <v>1020000000</v>
      </c>
      <c r="Q1089" s="7" t="n">
        <f aca="false">($B$203+$B$204)+$B$22+(1-B1089)*$B$198+(1-C1089)*$E$226+(1-D1089)*$E$225+(1-E1089)*$E$224+(1-F1089)*$E$223+(1-G1089)*$E$222+(1-H1089)*$E$221</f>
        <v>19220124.8227577</v>
      </c>
      <c r="R1089" s="7" t="n">
        <f aca="false">P1089&gt;$B$12*Q1089</f>
        <v>1</v>
      </c>
      <c r="S1089" s="7" t="n">
        <f aca="false">IF(R1089,(P1089+$B$12*$B$13)/(Q1089+$B$13),IF(Q1089&gt;0,P1089/Q1089,0))</f>
        <v>47.0761567138257</v>
      </c>
      <c r="T1089" s="7" t="n">
        <f aca="false">IF(R1089,$B$13*(S1089-$B$12),0)</f>
        <v>115190391.784564</v>
      </c>
      <c r="U1089" s="7" t="n">
        <f aca="false">($B$203+$B$204)*S1089</f>
        <v>13245253.0705325</v>
      </c>
      <c r="V1089" s="7" t="n">
        <f aca="false">$B$22*S1089</f>
        <v>423685410.424432</v>
      </c>
      <c r="W1089" s="7" t="n">
        <f aca="false">IF(B1089=1,I1089,S1089*$B$198)</f>
        <v>37863103.5209227</v>
      </c>
      <c r="X1089" s="7" t="n">
        <f aca="false">IF(C1089=1,J1089,S1089*$E$226)</f>
        <v>288787371.058072</v>
      </c>
      <c r="Y1089" s="7" t="n">
        <f aca="false">IF(D1089=1,K1089,S1089*$E$225)</f>
        <v>100000000</v>
      </c>
      <c r="Z1089" s="7" t="n">
        <f aca="false">IF(E1089=1,L1089,S1089*$E$224)</f>
        <v>60000000</v>
      </c>
      <c r="AA1089" s="7" t="n">
        <f aca="false">IF(F1089=1,M1089,S1089*$E$223)</f>
        <v>141228470.141477</v>
      </c>
      <c r="AB1089" s="7" t="n">
        <f aca="false">IF(G1089=1,N1089,S1089*$E$222)</f>
        <v>15000000</v>
      </c>
      <c r="AC1089" s="7" t="n">
        <f aca="false">IF(H1089=1,O1089,S1089*$E$221)</f>
        <v>5000000</v>
      </c>
      <c r="AD1089" s="7" t="n">
        <f aca="false">INDEX($W$1062:$W$1189,MATCH($A1089+(1-B1089)*64,$A$1062:$A$1189,0))</f>
        <v>30000000</v>
      </c>
      <c r="AE1089" s="7" t="n">
        <f aca="false">INDEX($W$1062:$W$1189,MATCH($A1089-B1089*64,$A$1062:$A$1189,0))</f>
        <v>37863103.5209227</v>
      </c>
      <c r="AF1089" s="7" t="n">
        <f aca="false">INDEX($X$1062:$X$1189,MATCH($A1089+(1-C1089)*32,$A$1062:$A$1189,0))</f>
        <v>300000000</v>
      </c>
      <c r="AG1089" s="7" t="n">
        <f aca="false">INDEX($X$1062:$X$1189,MATCH($A1089-C1089*32,$A$1062:$A$1189,0))</f>
        <v>288787371.058072</v>
      </c>
      <c r="AH1089" s="7" t="n">
        <f aca="false">INDEX($Y$1062:$Y$1189,MATCH($A1089+(1-D1089)*16,$A$1062:$A$1189,0))</f>
        <v>100000000</v>
      </c>
      <c r="AI1089" s="7" t="n">
        <f aca="false">INDEX($Y$1062:$Y$1189,MATCH($A1089-D1089*16,$A$1062:$A$1189,0))</f>
        <v>82987134.7743114</v>
      </c>
      <c r="AJ1089" s="7" t="n">
        <f aca="false">INDEX($Z$1062:$Z$1189,MATCH($A1089+(1-E1089)*8,$A$1062:$A$1189,0))</f>
        <v>60000000</v>
      </c>
      <c r="AK1089" s="7" t="n">
        <f aca="false">INDEX($Z$1062:$Z$1189,MATCH($A1089-E1089*8,$A$1062:$A$1189,0))</f>
        <v>107710885.374388</v>
      </c>
      <c r="AL1089" s="7" t="n">
        <f aca="false">INDEX($AA$1062:$AA$1189,MATCH($A1089+(1-F1089)*4,$A$1062:$A$1189,0))</f>
        <v>30000000</v>
      </c>
      <c r="AM1089" s="7" t="n">
        <f aca="false">INDEX($AA$1062:$AA$1189,MATCH($A1089-F1089*4,$A$1062:$A$1189,0))</f>
        <v>141228470.141477</v>
      </c>
      <c r="AN1089" s="7" t="n">
        <f aca="false">INDEX($AB$1062:$AB$1189,MATCH($A1089+(1-G1089)*2,$A$1062:$A$1189,0))</f>
        <v>15000000</v>
      </c>
      <c r="AO1089" s="7" t="n">
        <f aca="false">INDEX($AB$1062:$AB$1189,MATCH($A1089-G1089*2,$A$1062:$A$1189,0))</f>
        <v>194142057.135218</v>
      </c>
      <c r="AP1089" s="7" t="n">
        <f aca="false">INDEX($AC$1062:$AC$1189,MATCH($A1089+(1-H1089)*1,$A$1062:$A$1189,0))</f>
        <v>5000000</v>
      </c>
      <c r="AQ1089" s="7" t="n">
        <f aca="false">INDEX($AC$1062:$AC$1189,MATCH($A1089-H1089*1,$A$1062:$A$1189,0))</f>
        <v>192270808.391746</v>
      </c>
      <c r="AR1089" s="14" t="b">
        <f aca="false">AND(IF(B1089=1,AD1089&gt;=AE1089,AE1089&gt;AD1089),IF(C1089=1,AF1089&gt;=AG1089,AG1089&gt;AF1089),IF(D1089=1,AH1089&gt;=AI1089,AI1089&gt;AH1089),IF(E1089=1,AJ1089&gt;=AK1089,AK1089&gt;AJ1089),IF(F1089=1,AL1089&gt;=AM1089,AM1089&gt;AL1089),IF(G1089=1,AN1089&gt;=AO1089,AO1089&gt;AN1089),IF(H1089=1,AP1089&gt;=AQ1089,AQ1089&gt;AP1089))</f>
        <v>0</v>
      </c>
      <c r="AS1089" s="2"/>
      <c r="AT1089" s="2"/>
      <c r="AU1089" s="2"/>
      <c r="AV1089" s="2"/>
      <c r="AW1089" s="2"/>
      <c r="AX1089" s="2"/>
    </row>
    <row r="1090" customFormat="false" ht="15" hidden="false" customHeight="false" outlineLevel="0" collapsed="false">
      <c r="A1090" s="6" t="n">
        <f aca="false">ROW()-1062</f>
        <v>28</v>
      </c>
      <c r="B1090" s="6" t="n">
        <f aca="false">MOD(INT($A1090/64),2)</f>
        <v>0</v>
      </c>
      <c r="C1090" s="6" t="n">
        <f aca="false">MOD(INT($A1090/32),2)</f>
        <v>0</v>
      </c>
      <c r="D1090" s="6" t="n">
        <f aca="false">MOD(INT($A1090/16),2)</f>
        <v>1</v>
      </c>
      <c r="E1090" s="6" t="n">
        <f aca="false">MOD(INT($A1090/8),2)</f>
        <v>1</v>
      </c>
      <c r="F1090" s="6" t="n">
        <f aca="false">MOD(INT($A1090/4),2)</f>
        <v>1</v>
      </c>
      <c r="G1090" s="6" t="n">
        <f aca="false">MOD(INT($A1090/2),2)</f>
        <v>0</v>
      </c>
      <c r="H1090" s="6" t="n">
        <f aca="false">MOD(INT($A1090/1),2)</f>
        <v>0</v>
      </c>
      <c r="I1090" s="7" t="n">
        <f aca="false">IF(B1090=1,MIN($B$6,$B$1060),0)</f>
        <v>0</v>
      </c>
      <c r="J1090" s="7" t="n">
        <f aca="false">IF(C1090=1,MIN($F$226,MAX(0,$B$1060-I1090)),0)</f>
        <v>0</v>
      </c>
      <c r="K1090" s="7" t="n">
        <f aca="false">IF(D1090=1,MIN($F$225,MAX(0,$B$1060-SUM(I1090:J1090))),0)</f>
        <v>100000000</v>
      </c>
      <c r="L1090" s="7" t="n">
        <f aca="false">IF(E1090=1,MIN($F$224,MAX(0,$B$1060-SUM(I1090:K1090))),0)</f>
        <v>60000000</v>
      </c>
      <c r="M1090" s="7" t="n">
        <f aca="false">IF(F1090=1,MIN($F$223,MAX(0,$B$1060-SUM(I1090:L1090))),0)</f>
        <v>30000000</v>
      </c>
      <c r="N1090" s="7" t="n">
        <f aca="false">IF(G1090=1,MIN($F$222,MAX(0,$B$1060-SUM(I1090:M1090))),0)</f>
        <v>0</v>
      </c>
      <c r="O1090" s="7" t="n">
        <f aca="false">IF(H1090=1,MIN($F$221,MAX(0,$B$1060-SUM(I1090:N1090))),0)</f>
        <v>0</v>
      </c>
      <c r="P1090" s="7" t="n">
        <f aca="false">MAX(0,$B$1060-SUM(I1090:O1090))</f>
        <v>1010000000</v>
      </c>
      <c r="Q1090" s="7" t="n">
        <f aca="false">($B$203+$B$204)+$B$22+(1-B1090)*$B$198+(1-C1090)*$E$226+(1-D1090)*$E$225+(1-E1090)*$E$224+(1-F1090)*$E$223+(1-G1090)*$E$222+(1-H1090)*$E$221</f>
        <v>26220124.8227577</v>
      </c>
      <c r="R1090" s="7" t="n">
        <f aca="false">P1090&gt;$B$12*Q1090</f>
        <v>1</v>
      </c>
      <c r="S1090" s="7" t="n">
        <f aca="false">IF(R1090,(P1090+$B$12*$B$13)/(Q1090+$B$13),IF(Q1090&gt;0,P1090/Q1090,0))</f>
        <v>35.2540250520673</v>
      </c>
      <c r="T1090" s="7" t="n">
        <f aca="false">IF(R1090,$B$13*(S1090-$B$12),0)</f>
        <v>85635062.6301681</v>
      </c>
      <c r="U1090" s="7" t="n">
        <f aca="false">($B$203+$B$204)*S1090</f>
        <v>9919001.80824206</v>
      </c>
      <c r="V1090" s="7" t="n">
        <f aca="false">$B$22*S1090</f>
        <v>317286225.468605</v>
      </c>
      <c r="W1090" s="7" t="n">
        <f aca="false">IF(B1090=1,I1090,S1090*$B$198)</f>
        <v>28354625.6375598</v>
      </c>
      <c r="X1090" s="7" t="n">
        <f aca="false">IF(C1090=1,J1090,S1090*$E$226)</f>
        <v>216264833.934752</v>
      </c>
      <c r="Y1090" s="7" t="n">
        <f aca="false">IF(D1090=1,K1090,S1090*$E$225)</f>
        <v>100000000</v>
      </c>
      <c r="Z1090" s="7" t="n">
        <f aca="false">IF(E1090=1,L1090,S1090*$E$224)</f>
        <v>60000000</v>
      </c>
      <c r="AA1090" s="7" t="n">
        <f aca="false">IF(F1090=1,M1090,S1090*$E$223)</f>
        <v>30000000</v>
      </c>
      <c r="AB1090" s="7" t="n">
        <f aca="false">IF(G1090=1,N1090,S1090*$E$222)</f>
        <v>176270125.260336</v>
      </c>
      <c r="AC1090" s="7" t="n">
        <f aca="false">IF(H1090=1,O1090,S1090*$E$221)</f>
        <v>176270125.260336</v>
      </c>
      <c r="AD1090" s="7" t="n">
        <f aca="false">INDEX($W$1062:$W$1189,MATCH($A1090+(1-B1090)*64,$A$1062:$A$1189,0))</f>
        <v>30000000</v>
      </c>
      <c r="AE1090" s="7" t="n">
        <f aca="false">INDEX($W$1062:$W$1189,MATCH($A1090-B1090*64,$A$1062:$A$1189,0))</f>
        <v>28354625.6375598</v>
      </c>
      <c r="AF1090" s="7" t="n">
        <f aca="false">INDEX($X$1062:$X$1189,MATCH($A1090+(1-C1090)*32,$A$1062:$A$1189,0))</f>
        <v>300000000</v>
      </c>
      <c r="AG1090" s="7" t="n">
        <f aca="false">INDEX($X$1062:$X$1189,MATCH($A1090-C1090*32,$A$1062:$A$1189,0))</f>
        <v>216264833.934752</v>
      </c>
      <c r="AH1090" s="7" t="n">
        <f aca="false">INDEX($Y$1062:$Y$1189,MATCH($A1090+(1-D1090)*16,$A$1062:$A$1189,0))</f>
        <v>100000000</v>
      </c>
      <c r="AI1090" s="7" t="n">
        <f aca="false">INDEX($Y$1062:$Y$1189,MATCH($A1090-D1090*16,$A$1062:$A$1189,0))</f>
        <v>63342828.0305037</v>
      </c>
      <c r="AJ1090" s="7" t="n">
        <f aca="false">INDEX($Z$1062:$Z$1189,MATCH($A1090+(1-E1090)*8,$A$1062:$A$1189,0))</f>
        <v>60000000</v>
      </c>
      <c r="AK1090" s="7" t="n">
        <f aca="false">INDEX($Z$1062:$Z$1189,MATCH($A1090-E1090*8,$A$1062:$A$1189,0))</f>
        <v>82711750.5042161</v>
      </c>
      <c r="AL1090" s="7" t="n">
        <f aca="false">INDEX($AA$1062:$AA$1189,MATCH($A1090+(1-F1090)*4,$A$1062:$A$1189,0))</f>
        <v>30000000</v>
      </c>
      <c r="AM1090" s="7" t="n">
        <f aca="false">INDEX($AA$1062:$AA$1189,MATCH($A1090-F1090*4,$A$1062:$A$1189,0))</f>
        <v>98596711.6294625</v>
      </c>
      <c r="AN1090" s="7" t="n">
        <f aca="false">INDEX($AB$1062:$AB$1189,MATCH($A1090+(1-G1090)*2,$A$1062:$A$1189,0))</f>
        <v>15000000</v>
      </c>
      <c r="AO1090" s="7" t="n">
        <f aca="false">INDEX($AB$1062:$AB$1189,MATCH($A1090-G1090*2,$A$1062:$A$1189,0))</f>
        <v>176270125.260336</v>
      </c>
      <c r="AP1090" s="7" t="n">
        <f aca="false">INDEX($AC$1062:$AC$1189,MATCH($A1090+(1-H1090)*1,$A$1062:$A$1189,0))</f>
        <v>5000000</v>
      </c>
      <c r="AQ1090" s="7" t="n">
        <f aca="false">INDEX($AC$1062:$AC$1189,MATCH($A1090-H1090*1,$A$1062:$A$1189,0))</f>
        <v>176270125.260336</v>
      </c>
      <c r="AR1090" s="14" t="b">
        <f aca="false">AND(IF(B1090=1,AD1090&gt;=AE1090,AE1090&gt;AD1090),IF(C1090=1,AF1090&gt;=AG1090,AG1090&gt;AF1090),IF(D1090=1,AH1090&gt;=AI1090,AI1090&gt;AH1090),IF(E1090=1,AJ1090&gt;=AK1090,AK1090&gt;AJ1090),IF(F1090=1,AL1090&gt;=AM1090,AM1090&gt;AL1090),IF(G1090=1,AN1090&gt;=AO1090,AO1090&gt;AN1090),IF(H1090=1,AP1090&gt;=AQ1090,AQ1090&gt;AP1090))</f>
        <v>0</v>
      </c>
      <c r="AS1090" s="2"/>
      <c r="AT1090" s="2"/>
      <c r="AU1090" s="2"/>
      <c r="AV1090" s="2"/>
      <c r="AW1090" s="2"/>
      <c r="AX1090" s="2"/>
    </row>
    <row r="1091" customFormat="false" ht="15" hidden="false" customHeight="false" outlineLevel="0" collapsed="false">
      <c r="A1091" s="6" t="n">
        <f aca="false">ROW()-1062</f>
        <v>29</v>
      </c>
      <c r="B1091" s="6" t="n">
        <f aca="false">MOD(INT($A1091/64),2)</f>
        <v>0</v>
      </c>
      <c r="C1091" s="6" t="n">
        <f aca="false">MOD(INT($A1091/32),2)</f>
        <v>0</v>
      </c>
      <c r="D1091" s="6" t="n">
        <f aca="false">MOD(INT($A1091/16),2)</f>
        <v>1</v>
      </c>
      <c r="E1091" s="6" t="n">
        <f aca="false">MOD(INT($A1091/8),2)</f>
        <v>1</v>
      </c>
      <c r="F1091" s="6" t="n">
        <f aca="false">MOD(INT($A1091/4),2)</f>
        <v>1</v>
      </c>
      <c r="G1091" s="6" t="n">
        <f aca="false">MOD(INT($A1091/2),2)</f>
        <v>0</v>
      </c>
      <c r="H1091" s="6" t="n">
        <f aca="false">MOD(INT($A1091/1),2)</f>
        <v>1</v>
      </c>
      <c r="I1091" s="7" t="n">
        <f aca="false">IF(B1091=1,MIN($B$6,$B$1060),0)</f>
        <v>0</v>
      </c>
      <c r="J1091" s="7" t="n">
        <f aca="false">IF(C1091=1,MIN($F$226,MAX(0,$B$1060-I1091)),0)</f>
        <v>0</v>
      </c>
      <c r="K1091" s="7" t="n">
        <f aca="false">IF(D1091=1,MIN($F$225,MAX(0,$B$1060-SUM(I1091:J1091))),0)</f>
        <v>100000000</v>
      </c>
      <c r="L1091" s="7" t="n">
        <f aca="false">IF(E1091=1,MIN($F$224,MAX(0,$B$1060-SUM(I1091:K1091))),0)</f>
        <v>60000000</v>
      </c>
      <c r="M1091" s="7" t="n">
        <f aca="false">IF(F1091=1,MIN($F$223,MAX(0,$B$1060-SUM(I1091:L1091))),0)</f>
        <v>30000000</v>
      </c>
      <c r="N1091" s="7" t="n">
        <f aca="false">IF(G1091=1,MIN($F$222,MAX(0,$B$1060-SUM(I1091:M1091))),0)</f>
        <v>0</v>
      </c>
      <c r="O1091" s="7" t="n">
        <f aca="false">IF(H1091=1,MIN($F$221,MAX(0,$B$1060-SUM(I1091:N1091))),0)</f>
        <v>5000000</v>
      </c>
      <c r="P1091" s="7" t="n">
        <f aca="false">MAX(0,$B$1060-SUM(I1091:O1091))</f>
        <v>1005000000</v>
      </c>
      <c r="Q1091" s="7" t="n">
        <f aca="false">($B$203+$B$204)+$B$22+(1-B1091)*$B$198+(1-C1091)*$E$226+(1-D1091)*$E$225+(1-E1091)*$E$224+(1-F1091)*$E$223+(1-G1091)*$E$222+(1-H1091)*$E$221</f>
        <v>21220124.8227577</v>
      </c>
      <c r="R1091" s="7" t="n">
        <f aca="false">P1091&gt;$B$12*Q1091</f>
        <v>1</v>
      </c>
      <c r="S1091" s="7" t="n">
        <f aca="false">IF(R1091,(P1091+$B$12*$B$13)/(Q1091+$B$13),IF(Q1091&gt;0,P1091/Q1091,0))</f>
        <v>42.4744813751307</v>
      </c>
      <c r="T1091" s="7" t="n">
        <f aca="false">IF(R1091,$B$13*(S1091-$B$12),0)</f>
        <v>103686203.437827</v>
      </c>
      <c r="U1091" s="7" t="n">
        <f aca="false">($B$203+$B$204)*S1091</f>
        <v>11950534.9230856</v>
      </c>
      <c r="V1091" s="7" t="n">
        <f aca="false">$B$22*S1091</f>
        <v>382270332.376177</v>
      </c>
      <c r="W1091" s="7" t="n">
        <f aca="false">IF(B1091=1,I1091,S1091*$B$198)</f>
        <v>34162000.4173315</v>
      </c>
      <c r="X1091" s="7" t="n">
        <f aca="false">IF(C1091=1,J1091,S1091*$E$226)</f>
        <v>260558521.969926</v>
      </c>
      <c r="Y1091" s="7" t="n">
        <f aca="false">IF(D1091=1,K1091,S1091*$E$225)</f>
        <v>100000000</v>
      </c>
      <c r="Z1091" s="7" t="n">
        <f aca="false">IF(E1091=1,L1091,S1091*$E$224)</f>
        <v>60000000</v>
      </c>
      <c r="AA1091" s="7" t="n">
        <f aca="false">IF(F1091=1,M1091,S1091*$E$223)</f>
        <v>30000000</v>
      </c>
      <c r="AB1091" s="7" t="n">
        <f aca="false">IF(G1091=1,N1091,S1091*$E$222)</f>
        <v>212372406.875654</v>
      </c>
      <c r="AC1091" s="7" t="n">
        <f aca="false">IF(H1091=1,O1091,S1091*$E$221)</f>
        <v>5000000</v>
      </c>
      <c r="AD1091" s="7" t="n">
        <f aca="false">INDEX($W$1062:$W$1189,MATCH($A1091+(1-B1091)*64,$A$1062:$A$1189,0))</f>
        <v>30000000</v>
      </c>
      <c r="AE1091" s="7" t="n">
        <f aca="false">INDEX($W$1062:$W$1189,MATCH($A1091-B1091*64,$A$1062:$A$1189,0))</f>
        <v>34162000.4173315</v>
      </c>
      <c r="AF1091" s="7" t="n">
        <f aca="false">INDEX($X$1062:$X$1189,MATCH($A1091+(1-C1091)*32,$A$1062:$A$1189,0))</f>
        <v>300000000</v>
      </c>
      <c r="AG1091" s="7" t="n">
        <f aca="false">INDEX($X$1062:$X$1189,MATCH($A1091-C1091*32,$A$1062:$A$1189,0))</f>
        <v>260558521.969926</v>
      </c>
      <c r="AH1091" s="7" t="n">
        <f aca="false">INDEX($Y$1062:$Y$1189,MATCH($A1091+(1-D1091)*16,$A$1062:$A$1189,0))</f>
        <v>100000000</v>
      </c>
      <c r="AI1091" s="7" t="n">
        <f aca="false">INDEX($Y$1062:$Y$1189,MATCH($A1091-D1091*16,$A$1062:$A$1189,0))</f>
        <v>75444777.8493528</v>
      </c>
      <c r="AJ1091" s="7" t="n">
        <f aca="false">INDEX($Z$1062:$Z$1189,MATCH($A1091+(1-E1091)*8,$A$1062:$A$1189,0))</f>
        <v>60000000</v>
      </c>
      <c r="AK1091" s="7" t="n">
        <f aca="false">INDEX($Z$1062:$Z$1189,MATCH($A1091-E1091*8,$A$1062:$A$1189,0))</f>
        <v>98085289.3079516</v>
      </c>
      <c r="AL1091" s="7" t="n">
        <f aca="false">INDEX($AA$1062:$AA$1189,MATCH($A1091+(1-F1091)*4,$A$1062:$A$1189,0))</f>
        <v>30000000</v>
      </c>
      <c r="AM1091" s="7" t="n">
        <f aca="false">INDEX($AA$1062:$AA$1189,MATCH($A1091-F1091*4,$A$1062:$A$1189,0))</f>
        <v>116485234.281131</v>
      </c>
      <c r="AN1091" s="7" t="n">
        <f aca="false">INDEX($AB$1062:$AB$1189,MATCH($A1091+(1-G1091)*2,$A$1062:$A$1189,0))</f>
        <v>15000000</v>
      </c>
      <c r="AO1091" s="7" t="n">
        <f aca="false">INDEX($AB$1062:$AB$1189,MATCH($A1091-G1091*2,$A$1062:$A$1189,0))</f>
        <v>212372406.875654</v>
      </c>
      <c r="AP1091" s="7" t="n">
        <f aca="false">INDEX($AC$1062:$AC$1189,MATCH($A1091+(1-H1091)*1,$A$1062:$A$1189,0))</f>
        <v>5000000</v>
      </c>
      <c r="AQ1091" s="7" t="n">
        <f aca="false">INDEX($AC$1062:$AC$1189,MATCH($A1091-H1091*1,$A$1062:$A$1189,0))</f>
        <v>176270125.260336</v>
      </c>
      <c r="AR1091" s="14" t="b">
        <f aca="false">AND(IF(B1091=1,AD1091&gt;=AE1091,AE1091&gt;AD1091),IF(C1091=1,AF1091&gt;=AG1091,AG1091&gt;AF1091),IF(D1091=1,AH1091&gt;=AI1091,AI1091&gt;AH1091),IF(E1091=1,AJ1091&gt;=AK1091,AK1091&gt;AJ1091),IF(F1091=1,AL1091&gt;=AM1091,AM1091&gt;AL1091),IF(G1091=1,AN1091&gt;=AO1091,AO1091&gt;AN1091),IF(H1091=1,AP1091&gt;=AQ1091,AQ1091&gt;AP1091))</f>
        <v>0</v>
      </c>
      <c r="AS1091" s="2"/>
      <c r="AT1091" s="2"/>
      <c r="AU1091" s="2"/>
      <c r="AV1091" s="2"/>
      <c r="AW1091" s="2"/>
      <c r="AX1091" s="2"/>
    </row>
    <row r="1092" customFormat="false" ht="15" hidden="false" customHeight="false" outlineLevel="0" collapsed="false">
      <c r="A1092" s="6" t="n">
        <f aca="false">ROW()-1062</f>
        <v>30</v>
      </c>
      <c r="B1092" s="6" t="n">
        <f aca="false">MOD(INT($A1092/64),2)</f>
        <v>0</v>
      </c>
      <c r="C1092" s="6" t="n">
        <f aca="false">MOD(INT($A1092/32),2)</f>
        <v>0</v>
      </c>
      <c r="D1092" s="6" t="n">
        <f aca="false">MOD(INT($A1092/16),2)</f>
        <v>1</v>
      </c>
      <c r="E1092" s="6" t="n">
        <f aca="false">MOD(INT($A1092/8),2)</f>
        <v>1</v>
      </c>
      <c r="F1092" s="6" t="n">
        <f aca="false">MOD(INT($A1092/4),2)</f>
        <v>1</v>
      </c>
      <c r="G1092" s="6" t="n">
        <f aca="false">MOD(INT($A1092/2),2)</f>
        <v>1</v>
      </c>
      <c r="H1092" s="6" t="n">
        <f aca="false">MOD(INT($A1092/1),2)</f>
        <v>0</v>
      </c>
      <c r="I1092" s="7" t="n">
        <f aca="false">IF(B1092=1,MIN($B$6,$B$1060),0)</f>
        <v>0</v>
      </c>
      <c r="J1092" s="7" t="n">
        <f aca="false">IF(C1092=1,MIN($F$226,MAX(0,$B$1060-I1092)),0)</f>
        <v>0</v>
      </c>
      <c r="K1092" s="7" t="n">
        <f aca="false">IF(D1092=1,MIN($F$225,MAX(0,$B$1060-SUM(I1092:J1092))),0)</f>
        <v>100000000</v>
      </c>
      <c r="L1092" s="7" t="n">
        <f aca="false">IF(E1092=1,MIN($F$224,MAX(0,$B$1060-SUM(I1092:K1092))),0)</f>
        <v>60000000</v>
      </c>
      <c r="M1092" s="7" t="n">
        <f aca="false">IF(F1092=1,MIN($F$223,MAX(0,$B$1060-SUM(I1092:L1092))),0)</f>
        <v>30000000</v>
      </c>
      <c r="N1092" s="7" t="n">
        <f aca="false">IF(G1092=1,MIN($F$222,MAX(0,$B$1060-SUM(I1092:M1092))),0)</f>
        <v>15000000</v>
      </c>
      <c r="O1092" s="7" t="n">
        <f aca="false">IF(H1092=1,MIN($F$221,MAX(0,$B$1060-SUM(I1092:N1092))),0)</f>
        <v>0</v>
      </c>
      <c r="P1092" s="7" t="n">
        <f aca="false">MAX(0,$B$1060-SUM(I1092:O1092))</f>
        <v>995000000</v>
      </c>
      <c r="Q1092" s="7" t="n">
        <f aca="false">($B$203+$B$204)+$B$22+(1-B1092)*$B$198+(1-C1092)*$E$226+(1-D1092)*$E$225+(1-E1092)*$E$224+(1-F1092)*$E$223+(1-G1092)*$E$222+(1-H1092)*$E$221</f>
        <v>21220124.8227577</v>
      </c>
      <c r="R1092" s="7" t="n">
        <f aca="false">P1092&gt;$B$12*Q1092</f>
        <v>1</v>
      </c>
      <c r="S1092" s="7" t="n">
        <f aca="false">IF(R1092,(P1092+$B$12*$B$13)/(Q1092+$B$13),IF(Q1092&gt;0,P1092/Q1092,0))</f>
        <v>42.0528984334421</v>
      </c>
      <c r="T1092" s="7" t="n">
        <f aca="false">IF(R1092,$B$13*(S1092-$B$12),0)</f>
        <v>102632246.083605</v>
      </c>
      <c r="U1092" s="7" t="n">
        <f aca="false">($B$203+$B$204)*S1092</f>
        <v>11831919.1918391</v>
      </c>
      <c r="V1092" s="7" t="n">
        <f aca="false">$B$22*S1092</f>
        <v>378476085.900979</v>
      </c>
      <c r="W1092" s="7" t="n">
        <f aca="false">IF(B1092=1,I1092,S1092*$B$198)</f>
        <v>33822923.4901124</v>
      </c>
      <c r="X1092" s="7" t="n">
        <f aca="false">IF(C1092=1,J1092,S1092*$E$226)</f>
        <v>257972333.166254</v>
      </c>
      <c r="Y1092" s="7" t="n">
        <f aca="false">IF(D1092=1,K1092,S1092*$E$225)</f>
        <v>100000000</v>
      </c>
      <c r="Z1092" s="7" t="n">
        <f aca="false">IF(E1092=1,L1092,S1092*$E$224)</f>
        <v>60000000</v>
      </c>
      <c r="AA1092" s="7" t="n">
        <f aca="false">IF(F1092=1,M1092,S1092*$E$223)</f>
        <v>30000000</v>
      </c>
      <c r="AB1092" s="7" t="n">
        <f aca="false">IF(G1092=1,N1092,S1092*$E$222)</f>
        <v>15000000</v>
      </c>
      <c r="AC1092" s="7" t="n">
        <f aca="false">IF(H1092=1,O1092,S1092*$E$221)</f>
        <v>210264492.167211</v>
      </c>
      <c r="AD1092" s="7" t="n">
        <f aca="false">INDEX($W$1062:$W$1189,MATCH($A1092+(1-B1092)*64,$A$1062:$A$1189,0))</f>
        <v>30000000</v>
      </c>
      <c r="AE1092" s="7" t="n">
        <f aca="false">INDEX($W$1062:$W$1189,MATCH($A1092-B1092*64,$A$1062:$A$1189,0))</f>
        <v>33822923.4901124</v>
      </c>
      <c r="AF1092" s="7" t="n">
        <f aca="false">INDEX($X$1062:$X$1189,MATCH($A1092+(1-C1092)*32,$A$1062:$A$1189,0))</f>
        <v>300000000</v>
      </c>
      <c r="AG1092" s="7" t="n">
        <f aca="false">INDEX($X$1062:$X$1189,MATCH($A1092-C1092*32,$A$1062:$A$1189,0))</f>
        <v>257972333.166254</v>
      </c>
      <c r="AH1092" s="7" t="n">
        <f aca="false">INDEX($Y$1062:$Y$1189,MATCH($A1092+(1-D1092)*16,$A$1062:$A$1189,0))</f>
        <v>100000000</v>
      </c>
      <c r="AI1092" s="7" t="n">
        <f aca="false">INDEX($Y$1062:$Y$1189,MATCH($A1092-D1092*16,$A$1062:$A$1189,0))</f>
        <v>74763560.8936025</v>
      </c>
      <c r="AJ1092" s="7" t="n">
        <f aca="false">INDEX($Z$1062:$Z$1189,MATCH($A1092+(1-E1092)*8,$A$1062:$A$1189,0))</f>
        <v>60000000</v>
      </c>
      <c r="AK1092" s="7" t="n">
        <f aca="false">INDEX($Z$1062:$Z$1189,MATCH($A1092-E1092*8,$A$1062:$A$1189,0))</f>
        <v>97166457.5579942</v>
      </c>
      <c r="AL1092" s="7" t="n">
        <f aca="false">INDEX($AA$1062:$AA$1189,MATCH($A1092+(1-F1092)*4,$A$1062:$A$1189,0))</f>
        <v>30000000</v>
      </c>
      <c r="AM1092" s="7" t="n">
        <f aca="false">INDEX($AA$1062:$AA$1189,MATCH($A1092-F1092*4,$A$1062:$A$1189,0))</f>
        <v>115362485.035048</v>
      </c>
      <c r="AN1092" s="7" t="n">
        <f aca="false">INDEX($AB$1062:$AB$1189,MATCH($A1092+(1-G1092)*2,$A$1062:$A$1189,0))</f>
        <v>15000000</v>
      </c>
      <c r="AO1092" s="7" t="n">
        <f aca="false">INDEX($AB$1062:$AB$1189,MATCH($A1092-G1092*2,$A$1062:$A$1189,0))</f>
        <v>176270125.260336</v>
      </c>
      <c r="AP1092" s="7" t="n">
        <f aca="false">INDEX($AC$1062:$AC$1189,MATCH($A1092+(1-H1092)*1,$A$1062:$A$1189,0))</f>
        <v>5000000</v>
      </c>
      <c r="AQ1092" s="7" t="n">
        <f aca="false">INDEX($AC$1062:$AC$1189,MATCH($A1092-H1092*1,$A$1062:$A$1189,0))</f>
        <v>210264492.167211</v>
      </c>
      <c r="AR1092" s="14" t="b">
        <f aca="false">AND(IF(B1092=1,AD1092&gt;=AE1092,AE1092&gt;AD1092),IF(C1092=1,AF1092&gt;=AG1092,AG1092&gt;AF1092),IF(D1092=1,AH1092&gt;=AI1092,AI1092&gt;AH1092),IF(E1092=1,AJ1092&gt;=AK1092,AK1092&gt;AJ1092),IF(F1092=1,AL1092&gt;=AM1092,AM1092&gt;AL1092),IF(G1092=1,AN1092&gt;=AO1092,AO1092&gt;AN1092),IF(H1092=1,AP1092&gt;=AQ1092,AQ1092&gt;AP1092))</f>
        <v>0</v>
      </c>
      <c r="AS1092" s="2"/>
      <c r="AT1092" s="2"/>
      <c r="AU1092" s="2"/>
      <c r="AV1092" s="2"/>
      <c r="AW1092" s="2"/>
      <c r="AX1092" s="2"/>
    </row>
    <row r="1093" customFormat="false" ht="15" hidden="false" customHeight="false" outlineLevel="0" collapsed="false">
      <c r="A1093" s="6" t="n">
        <f aca="false">ROW()-1062</f>
        <v>31</v>
      </c>
      <c r="B1093" s="6" t="n">
        <f aca="false">MOD(INT($A1093/64),2)</f>
        <v>0</v>
      </c>
      <c r="C1093" s="6" t="n">
        <f aca="false">MOD(INT($A1093/32),2)</f>
        <v>0</v>
      </c>
      <c r="D1093" s="6" t="n">
        <f aca="false">MOD(INT($A1093/16),2)</f>
        <v>1</v>
      </c>
      <c r="E1093" s="6" t="n">
        <f aca="false">MOD(INT($A1093/8),2)</f>
        <v>1</v>
      </c>
      <c r="F1093" s="6" t="n">
        <f aca="false">MOD(INT($A1093/4),2)</f>
        <v>1</v>
      </c>
      <c r="G1093" s="6" t="n">
        <f aca="false">MOD(INT($A1093/2),2)</f>
        <v>1</v>
      </c>
      <c r="H1093" s="6" t="n">
        <f aca="false">MOD(INT($A1093/1),2)</f>
        <v>1</v>
      </c>
      <c r="I1093" s="7" t="n">
        <f aca="false">IF(B1093=1,MIN($B$6,$B$1060),0)</f>
        <v>0</v>
      </c>
      <c r="J1093" s="7" t="n">
        <f aca="false">IF(C1093=1,MIN($F$226,MAX(0,$B$1060-I1093)),0)</f>
        <v>0</v>
      </c>
      <c r="K1093" s="7" t="n">
        <f aca="false">IF(D1093=1,MIN($F$225,MAX(0,$B$1060-SUM(I1093:J1093))),0)</f>
        <v>100000000</v>
      </c>
      <c r="L1093" s="7" t="n">
        <f aca="false">IF(E1093=1,MIN($F$224,MAX(0,$B$1060-SUM(I1093:K1093))),0)</f>
        <v>60000000</v>
      </c>
      <c r="M1093" s="7" t="n">
        <f aca="false">IF(F1093=1,MIN($F$223,MAX(0,$B$1060-SUM(I1093:L1093))),0)</f>
        <v>30000000</v>
      </c>
      <c r="N1093" s="7" t="n">
        <f aca="false">IF(G1093=1,MIN($F$222,MAX(0,$B$1060-SUM(I1093:M1093))),0)</f>
        <v>15000000</v>
      </c>
      <c r="O1093" s="7" t="n">
        <f aca="false">IF(H1093=1,MIN($F$221,MAX(0,$B$1060-SUM(I1093:N1093))),0)</f>
        <v>5000000</v>
      </c>
      <c r="P1093" s="7" t="n">
        <f aca="false">MAX(0,$B$1060-SUM(I1093:O1093))</f>
        <v>990000000</v>
      </c>
      <c r="Q1093" s="7" t="n">
        <f aca="false">($B$203+$B$204)+$B$22+(1-B1093)*$B$198+(1-C1093)*$E$226+(1-D1093)*$E$225+(1-E1093)*$E$224+(1-F1093)*$E$223+(1-G1093)*$E$222+(1-H1093)*$E$221</f>
        <v>16220124.8227577</v>
      </c>
      <c r="R1093" s="7" t="n">
        <f aca="false">P1093&gt;$B$12*Q1093</f>
        <v>1</v>
      </c>
      <c r="S1093" s="7" t="n">
        <f aca="false">IF(R1093,(P1093+$B$12*$B$13)/(Q1093+$B$13),IF(Q1093&gt;0,P1093/Q1093,0))</f>
        <v>53.0178088766499</v>
      </c>
      <c r="T1093" s="7" t="n">
        <f aca="false">IF(R1093,$B$13*(S1093-$B$12),0)</f>
        <v>130044522.191625</v>
      </c>
      <c r="U1093" s="7" t="n">
        <f aca="false">($B$203+$B$204)*S1093</f>
        <v>14916984.4107116</v>
      </c>
      <c r="V1093" s="7" t="n">
        <f aca="false">$B$22*S1093</f>
        <v>477160279.889849</v>
      </c>
      <c r="W1093" s="7" t="n">
        <f aca="false">IF(B1093=1,I1093,S1093*$B$198)</f>
        <v>42641942.8873967</v>
      </c>
      <c r="X1093" s="7" t="n">
        <f aca="false">IF(C1093=1,J1093,S1093*$E$226)</f>
        <v>325236270.620418</v>
      </c>
      <c r="Y1093" s="7" t="n">
        <f aca="false">IF(D1093=1,K1093,S1093*$E$225)</f>
        <v>100000000</v>
      </c>
      <c r="Z1093" s="7" t="n">
        <f aca="false">IF(E1093=1,L1093,S1093*$E$224)</f>
        <v>60000000</v>
      </c>
      <c r="AA1093" s="7" t="n">
        <f aca="false">IF(F1093=1,M1093,S1093*$E$223)</f>
        <v>30000000</v>
      </c>
      <c r="AB1093" s="7" t="n">
        <f aca="false">IF(G1093=1,N1093,S1093*$E$222)</f>
        <v>15000000</v>
      </c>
      <c r="AC1093" s="7" t="n">
        <f aca="false">IF(H1093=1,O1093,S1093*$E$221)</f>
        <v>5000000</v>
      </c>
      <c r="AD1093" s="7" t="n">
        <f aca="false">INDEX($W$1062:$W$1189,MATCH($A1093+(1-B1093)*64,$A$1062:$A$1189,0))</f>
        <v>30000000</v>
      </c>
      <c r="AE1093" s="7" t="n">
        <f aca="false">INDEX($W$1062:$W$1189,MATCH($A1093-B1093*64,$A$1062:$A$1189,0))</f>
        <v>42641942.8873967</v>
      </c>
      <c r="AF1093" s="7" t="n">
        <f aca="false">INDEX($X$1062:$X$1189,MATCH($A1093+(1-C1093)*32,$A$1062:$A$1189,0))</f>
        <v>300000000</v>
      </c>
      <c r="AG1093" s="7" t="n">
        <f aca="false">INDEX($X$1062:$X$1189,MATCH($A1093-C1093*32,$A$1062:$A$1189,0))</f>
        <v>325236270.620418</v>
      </c>
      <c r="AH1093" s="7" t="n">
        <f aca="false">INDEX($Y$1062:$Y$1189,MATCH($A1093+(1-D1093)*16,$A$1062:$A$1189,0))</f>
        <v>100000000</v>
      </c>
      <c r="AI1093" s="7" t="n">
        <f aca="false">INDEX($Y$1062:$Y$1189,MATCH($A1093-D1093*16,$A$1062:$A$1189,0))</f>
        <v>92615624.652835</v>
      </c>
      <c r="AJ1093" s="7" t="n">
        <f aca="false">INDEX($Z$1062:$Z$1189,MATCH($A1093+(1-E1093)*8,$A$1062:$A$1189,0))</f>
        <v>60000000</v>
      </c>
      <c r="AK1093" s="7" t="n">
        <f aca="false">INDEX($Z$1062:$Z$1189,MATCH($A1093-E1093*8,$A$1062:$A$1189,0))</f>
        <v>119601565.861871</v>
      </c>
      <c r="AL1093" s="7" t="n">
        <f aca="false">INDEX($AA$1062:$AA$1189,MATCH($A1093+(1-F1093)*4,$A$1062:$A$1189,0))</f>
        <v>30000000</v>
      </c>
      <c r="AM1093" s="7" t="n">
        <f aca="false">INDEX($AA$1062:$AA$1189,MATCH($A1093-F1093*4,$A$1062:$A$1189,0))</f>
        <v>141228470.141477</v>
      </c>
      <c r="AN1093" s="7" t="n">
        <f aca="false">INDEX($AB$1062:$AB$1189,MATCH($A1093+(1-G1093)*2,$A$1062:$A$1189,0))</f>
        <v>15000000</v>
      </c>
      <c r="AO1093" s="7" t="n">
        <f aca="false">INDEX($AB$1062:$AB$1189,MATCH($A1093-G1093*2,$A$1062:$A$1189,0))</f>
        <v>212372406.875654</v>
      </c>
      <c r="AP1093" s="7" t="n">
        <f aca="false">INDEX($AC$1062:$AC$1189,MATCH($A1093+(1-H1093)*1,$A$1062:$A$1189,0))</f>
        <v>5000000</v>
      </c>
      <c r="AQ1093" s="7" t="n">
        <f aca="false">INDEX($AC$1062:$AC$1189,MATCH($A1093-H1093*1,$A$1062:$A$1189,0))</f>
        <v>210264492.167211</v>
      </c>
      <c r="AR1093" s="14" t="b">
        <f aca="false">AND(IF(B1093=1,AD1093&gt;=AE1093,AE1093&gt;AD1093),IF(C1093=1,AF1093&gt;=AG1093,AG1093&gt;AF1093),IF(D1093=1,AH1093&gt;=AI1093,AI1093&gt;AH1093),IF(E1093=1,AJ1093&gt;=AK1093,AK1093&gt;AJ1093),IF(F1093=1,AL1093&gt;=AM1093,AM1093&gt;AL1093),IF(G1093=1,AN1093&gt;=AO1093,AO1093&gt;AN1093),IF(H1093=1,AP1093&gt;=AQ1093,AQ1093&gt;AP1093))</f>
        <v>0</v>
      </c>
      <c r="AS1093" s="2"/>
      <c r="AT1093" s="2"/>
      <c r="AU1093" s="2"/>
      <c r="AV1093" s="2"/>
      <c r="AW1093" s="2"/>
      <c r="AX1093" s="2"/>
    </row>
    <row r="1094" customFormat="false" ht="15" hidden="false" customHeight="false" outlineLevel="0" collapsed="false">
      <c r="A1094" s="6" t="n">
        <f aca="false">ROW()-1062</f>
        <v>32</v>
      </c>
      <c r="B1094" s="6" t="n">
        <f aca="false">MOD(INT($A1094/64),2)</f>
        <v>0</v>
      </c>
      <c r="C1094" s="6" t="n">
        <f aca="false">MOD(INT($A1094/32),2)</f>
        <v>1</v>
      </c>
      <c r="D1094" s="6" t="n">
        <f aca="false">MOD(INT($A1094/16),2)</f>
        <v>0</v>
      </c>
      <c r="E1094" s="6" t="n">
        <f aca="false">MOD(INT($A1094/8),2)</f>
        <v>0</v>
      </c>
      <c r="F1094" s="6" t="n">
        <f aca="false">MOD(INT($A1094/4),2)</f>
        <v>0</v>
      </c>
      <c r="G1094" s="6" t="n">
        <f aca="false">MOD(INT($A1094/2),2)</f>
        <v>0</v>
      </c>
      <c r="H1094" s="6" t="n">
        <f aca="false">MOD(INT($A1094/1),2)</f>
        <v>0</v>
      </c>
      <c r="I1094" s="7" t="n">
        <f aca="false">IF(B1094=1,MIN($B$6,$B$1060),0)</f>
        <v>0</v>
      </c>
      <c r="J1094" s="7" t="n">
        <f aca="false">IF(C1094=1,MIN($F$226,MAX(0,$B$1060-I1094)),0)</f>
        <v>300000000</v>
      </c>
      <c r="K1094" s="7" t="n">
        <f aca="false">IF(D1094=1,MIN($F$225,MAX(0,$B$1060-SUM(I1094:J1094))),0)</f>
        <v>0</v>
      </c>
      <c r="L1094" s="7" t="n">
        <f aca="false">IF(E1094=1,MIN($F$224,MAX(0,$B$1060-SUM(I1094:K1094))),0)</f>
        <v>0</v>
      </c>
      <c r="M1094" s="7" t="n">
        <f aca="false">IF(F1094=1,MIN($F$223,MAX(0,$B$1060-SUM(I1094:L1094))),0)</f>
        <v>0</v>
      </c>
      <c r="N1094" s="7" t="n">
        <f aca="false">IF(G1094=1,MIN($F$222,MAX(0,$B$1060-SUM(I1094:M1094))),0)</f>
        <v>0</v>
      </c>
      <c r="O1094" s="7" t="n">
        <f aca="false">IF(H1094=1,MIN($F$221,MAX(0,$B$1060-SUM(I1094:N1094))),0)</f>
        <v>0</v>
      </c>
      <c r="P1094" s="7" t="n">
        <f aca="false">MAX(0,$B$1060-SUM(I1094:O1094))</f>
        <v>900000000</v>
      </c>
      <c r="Q1094" s="7" t="n">
        <f aca="false">($B$203+$B$204)+$B$22+(1-B1094)*$B$198+(1-C1094)*$E$226+(1-D1094)*$E$225+(1-E1094)*$E$224+(1-F1094)*$E$223+(1-G1094)*$E$222+(1-H1094)*$E$221</f>
        <v>27219629.2434013</v>
      </c>
      <c r="R1094" s="7" t="n">
        <f aca="false">P1094&gt;$B$12*Q1094</f>
        <v>1</v>
      </c>
      <c r="S1094" s="7" t="n">
        <f aca="false">IF(R1094,(P1094+$B$12*$B$13)/(Q1094+$B$13),IF(Q1094&gt;0,P1094/Q1094,0))</f>
        <v>30.3671352226032</v>
      </c>
      <c r="T1094" s="7" t="n">
        <f aca="false">IF(R1094,$B$13*(S1094-$B$12),0)</f>
        <v>73417838.056508</v>
      </c>
      <c r="U1094" s="7" t="n">
        <f aca="false">($B$203+$B$204)*S1094</f>
        <v>8544036.2834958</v>
      </c>
      <c r="V1094" s="7" t="n">
        <f aca="false">$B$22*S1094</f>
        <v>273304217.003429</v>
      </c>
      <c r="W1094" s="7" t="n">
        <f aca="false">IF(B1094=1,I1094,S1094*$B$198)</f>
        <v>24424126.0295916</v>
      </c>
      <c r="X1094" s="7" t="n">
        <f aca="false">IF(C1094=1,J1094,S1094*$E$226)</f>
        <v>300000000</v>
      </c>
      <c r="Y1094" s="7" t="n">
        <f aca="false">IF(D1094=1,K1094,S1094*$E$225)</f>
        <v>52655900.1988863</v>
      </c>
      <c r="Z1094" s="7" t="n">
        <f aca="false">IF(E1094=1,L1094,S1094*$E$224)</f>
        <v>72881124.5342477</v>
      </c>
      <c r="AA1094" s="7" t="n">
        <f aca="false">IF(F1094=1,M1094,S1094*$E$223)</f>
        <v>91101405.6678096</v>
      </c>
      <c r="AB1094" s="7" t="n">
        <f aca="false">IF(G1094=1,N1094,S1094*$E$222)</f>
        <v>151835676.113016</v>
      </c>
      <c r="AC1094" s="7" t="n">
        <f aca="false">IF(H1094=1,O1094,S1094*$E$221)</f>
        <v>151835676.113016</v>
      </c>
      <c r="AD1094" s="7" t="n">
        <f aca="false">INDEX($W$1062:$W$1189,MATCH($A1094+(1-B1094)*64,$A$1062:$A$1189,0))</f>
        <v>30000000</v>
      </c>
      <c r="AE1094" s="7" t="n">
        <f aca="false">INDEX($W$1062:$W$1189,MATCH($A1094-B1094*64,$A$1062:$A$1189,0))</f>
        <v>24424126.0295916</v>
      </c>
      <c r="AF1094" s="7" t="n">
        <f aca="false">INDEX($X$1062:$X$1189,MATCH($A1094+(1-C1094)*32,$A$1062:$A$1189,0))</f>
        <v>300000000</v>
      </c>
      <c r="AG1094" s="7" t="n">
        <f aca="false">INDEX($X$1062:$X$1189,MATCH($A1094-C1094*32,$A$1062:$A$1189,0))</f>
        <v>205742228.855543</v>
      </c>
      <c r="AH1094" s="7" t="n">
        <f aca="false">INDEX($Y$1062:$Y$1189,MATCH($A1094+(1-D1094)*16,$A$1062:$A$1189,0))</f>
        <v>100000000</v>
      </c>
      <c r="AI1094" s="7" t="n">
        <f aca="false">INDEX($Y$1062:$Y$1189,MATCH($A1094-D1094*16,$A$1062:$A$1189,0))</f>
        <v>52655900.1988863</v>
      </c>
      <c r="AJ1094" s="7" t="n">
        <f aca="false">INDEX($Z$1062:$Z$1189,MATCH($A1094+(1-E1094)*8,$A$1062:$A$1189,0))</f>
        <v>60000000</v>
      </c>
      <c r="AK1094" s="7" t="n">
        <f aca="false">INDEX($Z$1062:$Z$1189,MATCH($A1094-E1094*8,$A$1062:$A$1189,0))</f>
        <v>72881124.5342477</v>
      </c>
      <c r="AL1094" s="7" t="n">
        <f aca="false">INDEX($AA$1062:$AA$1189,MATCH($A1094+(1-F1094)*4,$A$1062:$A$1189,0))</f>
        <v>30000000</v>
      </c>
      <c r="AM1094" s="7" t="n">
        <f aca="false">INDEX($AA$1062:$AA$1189,MATCH($A1094-F1094*4,$A$1062:$A$1189,0))</f>
        <v>91101405.6678096</v>
      </c>
      <c r="AN1094" s="7" t="n">
        <f aca="false">INDEX($AB$1062:$AB$1189,MATCH($A1094+(1-G1094)*2,$A$1062:$A$1189,0))</f>
        <v>15000000</v>
      </c>
      <c r="AO1094" s="7" t="n">
        <f aca="false">INDEX($AB$1062:$AB$1189,MATCH($A1094-G1094*2,$A$1062:$A$1189,0))</f>
        <v>151835676.113016</v>
      </c>
      <c r="AP1094" s="7" t="n">
        <f aca="false">INDEX($AC$1062:$AC$1189,MATCH($A1094+(1-H1094)*1,$A$1062:$A$1189,0))</f>
        <v>5000000</v>
      </c>
      <c r="AQ1094" s="7" t="n">
        <f aca="false">INDEX($AC$1062:$AC$1189,MATCH($A1094-H1094*1,$A$1062:$A$1189,0))</f>
        <v>151835676.113016</v>
      </c>
      <c r="AR1094" s="14" t="b">
        <f aca="false">AND(IF(B1094=1,AD1094&gt;=AE1094,AE1094&gt;AD1094),IF(C1094=1,AF1094&gt;=AG1094,AG1094&gt;AF1094),IF(D1094=1,AH1094&gt;=AI1094,AI1094&gt;AH1094),IF(E1094=1,AJ1094&gt;=AK1094,AK1094&gt;AJ1094),IF(F1094=1,AL1094&gt;=AM1094,AM1094&gt;AL1094),IF(G1094=1,AN1094&gt;=AO1094,AO1094&gt;AN1094),IF(H1094=1,AP1094&gt;=AQ1094,AQ1094&gt;AP1094))</f>
        <v>0</v>
      </c>
      <c r="AS1094" s="2"/>
      <c r="AT1094" s="2"/>
      <c r="AU1094" s="2"/>
      <c r="AV1094" s="2"/>
      <c r="AW1094" s="2"/>
      <c r="AX1094" s="2"/>
    </row>
    <row r="1095" customFormat="false" ht="15" hidden="false" customHeight="false" outlineLevel="0" collapsed="false">
      <c r="A1095" s="6" t="n">
        <f aca="false">ROW()-1062</f>
        <v>33</v>
      </c>
      <c r="B1095" s="6" t="n">
        <f aca="false">MOD(INT($A1095/64),2)</f>
        <v>0</v>
      </c>
      <c r="C1095" s="6" t="n">
        <f aca="false">MOD(INT($A1095/32),2)</f>
        <v>1</v>
      </c>
      <c r="D1095" s="6" t="n">
        <f aca="false">MOD(INT($A1095/16),2)</f>
        <v>0</v>
      </c>
      <c r="E1095" s="6" t="n">
        <f aca="false">MOD(INT($A1095/8),2)</f>
        <v>0</v>
      </c>
      <c r="F1095" s="6" t="n">
        <f aca="false">MOD(INT($A1095/4),2)</f>
        <v>0</v>
      </c>
      <c r="G1095" s="6" t="n">
        <f aca="false">MOD(INT($A1095/2),2)</f>
        <v>0</v>
      </c>
      <c r="H1095" s="6" t="n">
        <f aca="false">MOD(INT($A1095/1),2)</f>
        <v>1</v>
      </c>
      <c r="I1095" s="7" t="n">
        <f aca="false">IF(B1095=1,MIN($B$6,$B$1060),0)</f>
        <v>0</v>
      </c>
      <c r="J1095" s="7" t="n">
        <f aca="false">IF(C1095=1,MIN($F$226,MAX(0,$B$1060-I1095)),0)</f>
        <v>300000000</v>
      </c>
      <c r="K1095" s="7" t="n">
        <f aca="false">IF(D1095=1,MIN($F$225,MAX(0,$B$1060-SUM(I1095:J1095))),0)</f>
        <v>0</v>
      </c>
      <c r="L1095" s="7" t="n">
        <f aca="false">IF(E1095=1,MIN($F$224,MAX(0,$B$1060-SUM(I1095:K1095))),0)</f>
        <v>0</v>
      </c>
      <c r="M1095" s="7" t="n">
        <f aca="false">IF(F1095=1,MIN($F$223,MAX(0,$B$1060-SUM(I1095:L1095))),0)</f>
        <v>0</v>
      </c>
      <c r="N1095" s="7" t="n">
        <f aca="false">IF(G1095=1,MIN($F$222,MAX(0,$B$1060-SUM(I1095:M1095))),0)</f>
        <v>0</v>
      </c>
      <c r="O1095" s="7" t="n">
        <f aca="false">IF(H1095=1,MIN($F$221,MAX(0,$B$1060-SUM(I1095:N1095))),0)</f>
        <v>5000000</v>
      </c>
      <c r="P1095" s="7" t="n">
        <f aca="false">MAX(0,$B$1060-SUM(I1095:O1095))</f>
        <v>895000000</v>
      </c>
      <c r="Q1095" s="7" t="n">
        <f aca="false">($B$203+$B$204)+$B$22+(1-B1095)*$B$198+(1-C1095)*$E$226+(1-D1095)*$E$225+(1-E1095)*$E$224+(1-F1095)*$E$223+(1-G1095)*$E$222+(1-H1095)*$E$221</f>
        <v>22219629.2434013</v>
      </c>
      <c r="R1095" s="7" t="n">
        <f aca="false">P1095&gt;$B$12*Q1095</f>
        <v>1</v>
      </c>
      <c r="S1095" s="7" t="n">
        <f aca="false">IF(R1095,(P1095+$B$12*$B$13)/(Q1095+$B$13),IF(Q1095&gt;0,P1095/Q1095,0))</f>
        <v>36.3071788481447</v>
      </c>
      <c r="T1095" s="7" t="n">
        <f aca="false">IF(R1095,$B$13*(S1095-$B$12),0)</f>
        <v>88267947.1203619</v>
      </c>
      <c r="U1095" s="7" t="n">
        <f aca="false">($B$203+$B$204)*S1095</f>
        <v>10215315.0488499</v>
      </c>
      <c r="V1095" s="7" t="n">
        <f aca="false">$B$22*S1095</f>
        <v>326764609.633303</v>
      </c>
      <c r="W1095" s="7" t="n">
        <f aca="false">IF(B1095=1,I1095,S1095*$B$198)</f>
        <v>29201671.6580482</v>
      </c>
      <c r="X1095" s="7" t="n">
        <f aca="false">IF(C1095=1,J1095,S1095*$E$226)</f>
        <v>300000000</v>
      </c>
      <c r="Y1095" s="7" t="n">
        <f aca="false">IF(D1095=1,K1095,S1095*$E$225)</f>
        <v>62955796.518732</v>
      </c>
      <c r="Z1095" s="7" t="n">
        <f aca="false">IF(E1095=1,L1095,S1095*$E$224)</f>
        <v>87137229.2355474</v>
      </c>
      <c r="AA1095" s="7" t="n">
        <f aca="false">IF(F1095=1,M1095,S1095*$E$223)</f>
        <v>108921536.544434</v>
      </c>
      <c r="AB1095" s="7" t="n">
        <f aca="false">IF(G1095=1,N1095,S1095*$E$222)</f>
        <v>181535894.240724</v>
      </c>
      <c r="AC1095" s="7" t="n">
        <f aca="false">IF(H1095=1,O1095,S1095*$E$221)</f>
        <v>5000000</v>
      </c>
      <c r="AD1095" s="7" t="n">
        <f aca="false">INDEX($W$1062:$W$1189,MATCH($A1095+(1-B1095)*64,$A$1062:$A$1189,0))</f>
        <v>30000000</v>
      </c>
      <c r="AE1095" s="7" t="n">
        <f aca="false">INDEX($W$1062:$W$1189,MATCH($A1095-B1095*64,$A$1062:$A$1189,0))</f>
        <v>29201671.6580482</v>
      </c>
      <c r="AF1095" s="7" t="n">
        <f aca="false">INDEX($X$1062:$X$1189,MATCH($A1095+(1-C1095)*32,$A$1062:$A$1189,0))</f>
        <v>300000000</v>
      </c>
      <c r="AG1095" s="7" t="n">
        <f aca="false">INDEX($X$1062:$X$1189,MATCH($A1095-C1095*32,$A$1062:$A$1189,0))</f>
        <v>238089266.670052</v>
      </c>
      <c r="AH1095" s="7" t="n">
        <f aca="false">INDEX($Y$1062:$Y$1189,MATCH($A1095+(1-D1095)*16,$A$1062:$A$1189,0))</f>
        <v>100000000</v>
      </c>
      <c r="AI1095" s="7" t="n">
        <f aca="false">INDEX($Y$1062:$Y$1189,MATCH($A1095-D1095*16,$A$1062:$A$1189,0))</f>
        <v>62955796.518732</v>
      </c>
      <c r="AJ1095" s="7" t="n">
        <f aca="false">INDEX($Z$1062:$Z$1189,MATCH($A1095+(1-E1095)*8,$A$1062:$A$1189,0))</f>
        <v>60000000</v>
      </c>
      <c r="AK1095" s="7" t="n">
        <f aca="false">INDEX($Z$1062:$Z$1189,MATCH($A1095-E1095*8,$A$1062:$A$1189,0))</f>
        <v>87137229.2355474</v>
      </c>
      <c r="AL1095" s="7" t="n">
        <f aca="false">INDEX($AA$1062:$AA$1189,MATCH($A1095+(1-F1095)*4,$A$1062:$A$1189,0))</f>
        <v>30000000</v>
      </c>
      <c r="AM1095" s="7" t="n">
        <f aca="false">INDEX($AA$1062:$AA$1189,MATCH($A1095-F1095*4,$A$1062:$A$1189,0))</f>
        <v>108921536.544434</v>
      </c>
      <c r="AN1095" s="7" t="n">
        <f aca="false">INDEX($AB$1062:$AB$1189,MATCH($A1095+(1-G1095)*2,$A$1062:$A$1189,0))</f>
        <v>15000000</v>
      </c>
      <c r="AO1095" s="7" t="n">
        <f aca="false">INDEX($AB$1062:$AB$1189,MATCH($A1095-G1095*2,$A$1062:$A$1189,0))</f>
        <v>181535894.240724</v>
      </c>
      <c r="AP1095" s="7" t="n">
        <f aca="false">INDEX($AC$1062:$AC$1189,MATCH($A1095+(1-H1095)*1,$A$1062:$A$1189,0))</f>
        <v>5000000</v>
      </c>
      <c r="AQ1095" s="7" t="n">
        <f aca="false">INDEX($AC$1062:$AC$1189,MATCH($A1095-H1095*1,$A$1062:$A$1189,0))</f>
        <v>151835676.113016</v>
      </c>
      <c r="AR1095" s="14" t="b">
        <f aca="false">AND(IF(B1095=1,AD1095&gt;=AE1095,AE1095&gt;AD1095),IF(C1095=1,AF1095&gt;=AG1095,AG1095&gt;AF1095),IF(D1095=1,AH1095&gt;=AI1095,AI1095&gt;AH1095),IF(E1095=1,AJ1095&gt;=AK1095,AK1095&gt;AJ1095),IF(F1095=1,AL1095&gt;=AM1095,AM1095&gt;AL1095),IF(G1095=1,AN1095&gt;=AO1095,AO1095&gt;AN1095),IF(H1095=1,AP1095&gt;=AQ1095,AQ1095&gt;AP1095))</f>
        <v>0</v>
      </c>
      <c r="AS1095" s="2"/>
      <c r="AT1095" s="2"/>
      <c r="AU1095" s="2"/>
      <c r="AV1095" s="2"/>
      <c r="AW1095" s="2"/>
      <c r="AX1095" s="2"/>
    </row>
    <row r="1096" customFormat="false" ht="15" hidden="false" customHeight="false" outlineLevel="0" collapsed="false">
      <c r="A1096" s="6" t="n">
        <f aca="false">ROW()-1062</f>
        <v>34</v>
      </c>
      <c r="B1096" s="6" t="n">
        <f aca="false">MOD(INT($A1096/64),2)</f>
        <v>0</v>
      </c>
      <c r="C1096" s="6" t="n">
        <f aca="false">MOD(INT($A1096/32),2)</f>
        <v>1</v>
      </c>
      <c r="D1096" s="6" t="n">
        <f aca="false">MOD(INT($A1096/16),2)</f>
        <v>0</v>
      </c>
      <c r="E1096" s="6" t="n">
        <f aca="false">MOD(INT($A1096/8),2)</f>
        <v>0</v>
      </c>
      <c r="F1096" s="6" t="n">
        <f aca="false">MOD(INT($A1096/4),2)</f>
        <v>0</v>
      </c>
      <c r="G1096" s="6" t="n">
        <f aca="false">MOD(INT($A1096/2),2)</f>
        <v>1</v>
      </c>
      <c r="H1096" s="6" t="n">
        <f aca="false">MOD(INT($A1096/1),2)</f>
        <v>0</v>
      </c>
      <c r="I1096" s="7" t="n">
        <f aca="false">IF(B1096=1,MIN($B$6,$B$1060),0)</f>
        <v>0</v>
      </c>
      <c r="J1096" s="7" t="n">
        <f aca="false">IF(C1096=1,MIN($F$226,MAX(0,$B$1060-I1096)),0)</f>
        <v>300000000</v>
      </c>
      <c r="K1096" s="7" t="n">
        <f aca="false">IF(D1096=1,MIN($F$225,MAX(0,$B$1060-SUM(I1096:J1096))),0)</f>
        <v>0</v>
      </c>
      <c r="L1096" s="7" t="n">
        <f aca="false">IF(E1096=1,MIN($F$224,MAX(0,$B$1060-SUM(I1096:K1096))),0)</f>
        <v>0</v>
      </c>
      <c r="M1096" s="7" t="n">
        <f aca="false">IF(F1096=1,MIN($F$223,MAX(0,$B$1060-SUM(I1096:L1096))),0)</f>
        <v>0</v>
      </c>
      <c r="N1096" s="7" t="n">
        <f aca="false">IF(G1096=1,MIN($F$222,MAX(0,$B$1060-SUM(I1096:M1096))),0)</f>
        <v>15000000</v>
      </c>
      <c r="O1096" s="7" t="n">
        <f aca="false">IF(H1096=1,MIN($F$221,MAX(0,$B$1060-SUM(I1096:N1096))),0)</f>
        <v>0</v>
      </c>
      <c r="P1096" s="7" t="n">
        <f aca="false">MAX(0,$B$1060-SUM(I1096:O1096))</f>
        <v>885000000</v>
      </c>
      <c r="Q1096" s="7" t="n">
        <f aca="false">($B$203+$B$204)+$B$22+(1-B1096)*$B$198+(1-C1096)*$E$226+(1-D1096)*$E$225+(1-E1096)*$E$224+(1-F1096)*$E$223+(1-G1096)*$E$222+(1-H1096)*$E$221</f>
        <v>22219629.2434013</v>
      </c>
      <c r="R1096" s="7" t="n">
        <f aca="false">P1096&gt;$B$12*Q1096</f>
        <v>1</v>
      </c>
      <c r="S1096" s="7" t="n">
        <f aca="false">IF(R1096,(P1096+$B$12*$B$13)/(Q1096+$B$13),IF(Q1096&gt;0,P1096/Q1096,0))</f>
        <v>35.9026420364663</v>
      </c>
      <c r="T1096" s="7" t="n">
        <f aca="false">IF(R1096,$B$13*(S1096-$B$12),0)</f>
        <v>87256605.0911656</v>
      </c>
      <c r="U1096" s="7" t="n">
        <f aca="false">($B$203+$B$204)*S1096</f>
        <v>10101495.3825675</v>
      </c>
      <c r="V1096" s="7" t="n">
        <f aca="false">$B$22*S1096</f>
        <v>323123778.328196</v>
      </c>
      <c r="W1096" s="7" t="n">
        <f aca="false">IF(B1096=1,I1096,S1096*$B$198)</f>
        <v>28876304.8429167</v>
      </c>
      <c r="X1096" s="7" t="n">
        <f aca="false">IF(C1096=1,J1096,S1096*$E$226)</f>
        <v>300000000</v>
      </c>
      <c r="Y1096" s="7" t="n">
        <f aca="false">IF(D1096=1,K1096,S1096*$E$225)</f>
        <v>62254339.1759049</v>
      </c>
      <c r="Z1096" s="7" t="n">
        <f aca="false">IF(E1096=1,L1096,S1096*$E$224)</f>
        <v>86166340.887519</v>
      </c>
      <c r="AA1096" s="7" t="n">
        <f aca="false">IF(F1096=1,M1096,S1096*$E$223)</f>
        <v>107707926.109399</v>
      </c>
      <c r="AB1096" s="7" t="n">
        <f aca="false">IF(G1096=1,N1096,S1096*$E$222)</f>
        <v>15000000</v>
      </c>
      <c r="AC1096" s="7" t="n">
        <f aca="false">IF(H1096=1,O1096,S1096*$E$221)</f>
        <v>179513210.182331</v>
      </c>
      <c r="AD1096" s="7" t="n">
        <f aca="false">INDEX($W$1062:$W$1189,MATCH($A1096+(1-B1096)*64,$A$1062:$A$1189,0))</f>
        <v>30000000</v>
      </c>
      <c r="AE1096" s="7" t="n">
        <f aca="false">INDEX($W$1062:$W$1189,MATCH($A1096-B1096*64,$A$1062:$A$1189,0))</f>
        <v>28876304.8429167</v>
      </c>
      <c r="AF1096" s="7" t="n">
        <f aca="false">INDEX($X$1062:$X$1189,MATCH($A1096+(1-C1096)*32,$A$1062:$A$1189,0))</f>
        <v>300000000</v>
      </c>
      <c r="AG1096" s="7" t="n">
        <f aca="false">INDEX($X$1062:$X$1189,MATCH($A1096-C1096*32,$A$1062:$A$1189,0))</f>
        <v>236101047.324164</v>
      </c>
      <c r="AH1096" s="7" t="n">
        <f aca="false">INDEX($Y$1062:$Y$1189,MATCH($A1096+(1-D1096)*16,$A$1062:$A$1189,0))</f>
        <v>100000000</v>
      </c>
      <c r="AI1096" s="7" t="n">
        <f aca="false">INDEX($Y$1062:$Y$1189,MATCH($A1096-D1096*16,$A$1062:$A$1189,0))</f>
        <v>62254339.1759049</v>
      </c>
      <c r="AJ1096" s="7" t="n">
        <f aca="false">INDEX($Z$1062:$Z$1189,MATCH($A1096+(1-E1096)*8,$A$1062:$A$1189,0))</f>
        <v>60000000</v>
      </c>
      <c r="AK1096" s="7" t="n">
        <f aca="false">INDEX($Z$1062:$Z$1189,MATCH($A1096-E1096*8,$A$1062:$A$1189,0))</f>
        <v>86166340.887519</v>
      </c>
      <c r="AL1096" s="7" t="n">
        <f aca="false">INDEX($AA$1062:$AA$1189,MATCH($A1096+(1-F1096)*4,$A$1062:$A$1189,0))</f>
        <v>30000000</v>
      </c>
      <c r="AM1096" s="7" t="n">
        <f aca="false">INDEX($AA$1062:$AA$1189,MATCH($A1096-F1096*4,$A$1062:$A$1189,0))</f>
        <v>107707926.109399</v>
      </c>
      <c r="AN1096" s="7" t="n">
        <f aca="false">INDEX($AB$1062:$AB$1189,MATCH($A1096+(1-G1096)*2,$A$1062:$A$1189,0))</f>
        <v>15000000</v>
      </c>
      <c r="AO1096" s="7" t="n">
        <f aca="false">INDEX($AB$1062:$AB$1189,MATCH($A1096-G1096*2,$A$1062:$A$1189,0))</f>
        <v>151835676.113016</v>
      </c>
      <c r="AP1096" s="7" t="n">
        <f aca="false">INDEX($AC$1062:$AC$1189,MATCH($A1096+(1-H1096)*1,$A$1062:$A$1189,0))</f>
        <v>5000000</v>
      </c>
      <c r="AQ1096" s="7" t="n">
        <f aca="false">INDEX($AC$1062:$AC$1189,MATCH($A1096-H1096*1,$A$1062:$A$1189,0))</f>
        <v>179513210.182331</v>
      </c>
      <c r="AR1096" s="14" t="b">
        <f aca="false">AND(IF(B1096=1,AD1096&gt;=AE1096,AE1096&gt;AD1096),IF(C1096=1,AF1096&gt;=AG1096,AG1096&gt;AF1096),IF(D1096=1,AH1096&gt;=AI1096,AI1096&gt;AH1096),IF(E1096=1,AJ1096&gt;=AK1096,AK1096&gt;AJ1096),IF(F1096=1,AL1096&gt;=AM1096,AM1096&gt;AL1096),IF(G1096=1,AN1096&gt;=AO1096,AO1096&gt;AN1096),IF(H1096=1,AP1096&gt;=AQ1096,AQ1096&gt;AP1096))</f>
        <v>0</v>
      </c>
      <c r="AS1096" s="2"/>
      <c r="AT1096" s="2"/>
      <c r="AU1096" s="2"/>
      <c r="AV1096" s="2"/>
      <c r="AW1096" s="2"/>
      <c r="AX1096" s="2"/>
    </row>
    <row r="1097" customFormat="false" ht="15" hidden="false" customHeight="false" outlineLevel="0" collapsed="false">
      <c r="A1097" s="6" t="n">
        <f aca="false">ROW()-1062</f>
        <v>35</v>
      </c>
      <c r="B1097" s="6" t="n">
        <f aca="false">MOD(INT($A1097/64),2)</f>
        <v>0</v>
      </c>
      <c r="C1097" s="6" t="n">
        <f aca="false">MOD(INT($A1097/32),2)</f>
        <v>1</v>
      </c>
      <c r="D1097" s="6" t="n">
        <f aca="false">MOD(INT($A1097/16),2)</f>
        <v>0</v>
      </c>
      <c r="E1097" s="6" t="n">
        <f aca="false">MOD(INT($A1097/8),2)</f>
        <v>0</v>
      </c>
      <c r="F1097" s="6" t="n">
        <f aca="false">MOD(INT($A1097/4),2)</f>
        <v>0</v>
      </c>
      <c r="G1097" s="6" t="n">
        <f aca="false">MOD(INT($A1097/2),2)</f>
        <v>1</v>
      </c>
      <c r="H1097" s="6" t="n">
        <f aca="false">MOD(INT($A1097/1),2)</f>
        <v>1</v>
      </c>
      <c r="I1097" s="7" t="n">
        <f aca="false">IF(B1097=1,MIN($B$6,$B$1060),0)</f>
        <v>0</v>
      </c>
      <c r="J1097" s="7" t="n">
        <f aca="false">IF(C1097=1,MIN($F$226,MAX(0,$B$1060-I1097)),0)</f>
        <v>300000000</v>
      </c>
      <c r="K1097" s="7" t="n">
        <f aca="false">IF(D1097=1,MIN($F$225,MAX(0,$B$1060-SUM(I1097:J1097))),0)</f>
        <v>0</v>
      </c>
      <c r="L1097" s="7" t="n">
        <f aca="false">IF(E1097=1,MIN($F$224,MAX(0,$B$1060-SUM(I1097:K1097))),0)</f>
        <v>0</v>
      </c>
      <c r="M1097" s="7" t="n">
        <f aca="false">IF(F1097=1,MIN($F$223,MAX(0,$B$1060-SUM(I1097:L1097))),0)</f>
        <v>0</v>
      </c>
      <c r="N1097" s="7" t="n">
        <f aca="false">IF(G1097=1,MIN($F$222,MAX(0,$B$1060-SUM(I1097:M1097))),0)</f>
        <v>15000000</v>
      </c>
      <c r="O1097" s="7" t="n">
        <f aca="false">IF(H1097=1,MIN($F$221,MAX(0,$B$1060-SUM(I1097:N1097))),0)</f>
        <v>5000000</v>
      </c>
      <c r="P1097" s="7" t="n">
        <f aca="false">MAX(0,$B$1060-SUM(I1097:O1097))</f>
        <v>880000000</v>
      </c>
      <c r="Q1097" s="7" t="n">
        <f aca="false">($B$203+$B$204)+$B$22+(1-B1097)*$B$198+(1-C1097)*$E$226+(1-D1097)*$E$225+(1-E1097)*$E$224+(1-F1097)*$E$223+(1-G1097)*$E$222+(1-H1097)*$E$221</f>
        <v>17219629.2434013</v>
      </c>
      <c r="R1097" s="7" t="n">
        <f aca="false">P1097&gt;$B$12*Q1097</f>
        <v>1</v>
      </c>
      <c r="S1097" s="7" t="n">
        <f aca="false">IF(R1097,(P1097+$B$12*$B$13)/(Q1097+$B$13),IF(Q1097&gt;0,P1097/Q1097,0))</f>
        <v>44.7523626893395</v>
      </c>
      <c r="T1097" s="7" t="n">
        <f aca="false">IF(R1097,$B$13*(S1097-$B$12),0)</f>
        <v>109380906.723349</v>
      </c>
      <c r="U1097" s="7" t="n">
        <f aca="false">($B$203+$B$204)*S1097</f>
        <v>12591435.0427522</v>
      </c>
      <c r="V1097" s="7" t="n">
        <f aca="false">$B$22*S1097</f>
        <v>402771264.204055</v>
      </c>
      <c r="W1097" s="7" t="n">
        <f aca="false">IF(B1097=1,I1097,S1097*$B$198)</f>
        <v>35994088.2942701</v>
      </c>
      <c r="X1097" s="7" t="n">
        <f aca="false">IF(C1097=1,J1097,S1097*$E$226)</f>
        <v>300000000</v>
      </c>
      <c r="Y1097" s="7" t="n">
        <f aca="false">IF(D1097=1,K1097,S1097*$E$225)</f>
        <v>77599547.2131406</v>
      </c>
      <c r="Z1097" s="7" t="n">
        <f aca="false">IF(E1097=1,L1097,S1097*$E$224)</f>
        <v>107405670.454415</v>
      </c>
      <c r="AA1097" s="7" t="n">
        <f aca="false">IF(F1097=1,M1097,S1097*$E$223)</f>
        <v>134257088.068018</v>
      </c>
      <c r="AB1097" s="7" t="n">
        <f aca="false">IF(G1097=1,N1097,S1097*$E$222)</f>
        <v>15000000</v>
      </c>
      <c r="AC1097" s="7" t="n">
        <f aca="false">IF(H1097=1,O1097,S1097*$E$221)</f>
        <v>5000000</v>
      </c>
      <c r="AD1097" s="7" t="n">
        <f aca="false">INDEX($W$1062:$W$1189,MATCH($A1097+(1-B1097)*64,$A$1062:$A$1189,0))</f>
        <v>30000000</v>
      </c>
      <c r="AE1097" s="7" t="n">
        <f aca="false">INDEX($W$1062:$W$1189,MATCH($A1097-B1097*64,$A$1062:$A$1189,0))</f>
        <v>35994088.2942701</v>
      </c>
      <c r="AF1097" s="7" t="n">
        <f aca="false">INDEX($X$1062:$X$1189,MATCH($A1097+(1-C1097)*32,$A$1062:$A$1189,0))</f>
        <v>300000000</v>
      </c>
      <c r="AG1097" s="7" t="n">
        <f aca="false">INDEX($X$1062:$X$1189,MATCH($A1097-C1097*32,$A$1062:$A$1189,0))</f>
        <v>280574953.40465</v>
      </c>
      <c r="AH1097" s="7" t="n">
        <f aca="false">INDEX($Y$1062:$Y$1189,MATCH($A1097+(1-D1097)*16,$A$1062:$A$1189,0))</f>
        <v>100000000</v>
      </c>
      <c r="AI1097" s="7" t="n">
        <f aca="false">INDEX($Y$1062:$Y$1189,MATCH($A1097-D1097*16,$A$1062:$A$1189,0))</f>
        <v>77599547.2131406</v>
      </c>
      <c r="AJ1097" s="7" t="n">
        <f aca="false">INDEX($Z$1062:$Z$1189,MATCH($A1097+(1-E1097)*8,$A$1062:$A$1189,0))</f>
        <v>60000000</v>
      </c>
      <c r="AK1097" s="7" t="n">
        <f aca="false">INDEX($Z$1062:$Z$1189,MATCH($A1097-E1097*8,$A$1062:$A$1189,0))</f>
        <v>107405670.454415</v>
      </c>
      <c r="AL1097" s="7" t="n">
        <f aca="false">INDEX($AA$1062:$AA$1189,MATCH($A1097+(1-F1097)*4,$A$1062:$A$1189,0))</f>
        <v>30000000</v>
      </c>
      <c r="AM1097" s="7" t="n">
        <f aca="false">INDEX($AA$1062:$AA$1189,MATCH($A1097-F1097*4,$A$1062:$A$1189,0))</f>
        <v>134257088.068018</v>
      </c>
      <c r="AN1097" s="7" t="n">
        <f aca="false">INDEX($AB$1062:$AB$1189,MATCH($A1097+(1-G1097)*2,$A$1062:$A$1189,0))</f>
        <v>15000000</v>
      </c>
      <c r="AO1097" s="7" t="n">
        <f aca="false">INDEX($AB$1062:$AB$1189,MATCH($A1097-G1097*2,$A$1062:$A$1189,0))</f>
        <v>181535894.240724</v>
      </c>
      <c r="AP1097" s="7" t="n">
        <f aca="false">INDEX($AC$1062:$AC$1189,MATCH($A1097+(1-H1097)*1,$A$1062:$A$1189,0))</f>
        <v>5000000</v>
      </c>
      <c r="AQ1097" s="7" t="n">
        <f aca="false">INDEX($AC$1062:$AC$1189,MATCH($A1097-H1097*1,$A$1062:$A$1189,0))</f>
        <v>179513210.182331</v>
      </c>
      <c r="AR1097" s="14" t="b">
        <f aca="false">AND(IF(B1097=1,AD1097&gt;=AE1097,AE1097&gt;AD1097),IF(C1097=1,AF1097&gt;=AG1097,AG1097&gt;AF1097),IF(D1097=1,AH1097&gt;=AI1097,AI1097&gt;AH1097),IF(E1097=1,AJ1097&gt;=AK1097,AK1097&gt;AJ1097),IF(F1097=1,AL1097&gt;=AM1097,AM1097&gt;AL1097),IF(G1097=1,AN1097&gt;=AO1097,AO1097&gt;AN1097),IF(H1097=1,AP1097&gt;=AQ1097,AQ1097&gt;AP1097))</f>
        <v>0</v>
      </c>
      <c r="AS1097" s="2"/>
      <c r="AT1097" s="2"/>
      <c r="AU1097" s="2"/>
      <c r="AV1097" s="2"/>
      <c r="AW1097" s="2"/>
      <c r="AX1097" s="2"/>
    </row>
    <row r="1098" customFormat="false" ht="15" hidden="false" customHeight="false" outlineLevel="0" collapsed="false">
      <c r="A1098" s="6" t="n">
        <f aca="false">ROW()-1062</f>
        <v>36</v>
      </c>
      <c r="B1098" s="6" t="n">
        <f aca="false">MOD(INT($A1098/64),2)</f>
        <v>0</v>
      </c>
      <c r="C1098" s="6" t="n">
        <f aca="false">MOD(INT($A1098/32),2)</f>
        <v>1</v>
      </c>
      <c r="D1098" s="6" t="n">
        <f aca="false">MOD(INT($A1098/16),2)</f>
        <v>0</v>
      </c>
      <c r="E1098" s="6" t="n">
        <f aca="false">MOD(INT($A1098/8),2)</f>
        <v>0</v>
      </c>
      <c r="F1098" s="6" t="n">
        <f aca="false">MOD(INT($A1098/4),2)</f>
        <v>1</v>
      </c>
      <c r="G1098" s="6" t="n">
        <f aca="false">MOD(INT($A1098/2),2)</f>
        <v>0</v>
      </c>
      <c r="H1098" s="6" t="n">
        <f aca="false">MOD(INT($A1098/1),2)</f>
        <v>0</v>
      </c>
      <c r="I1098" s="7" t="n">
        <f aca="false">IF(B1098=1,MIN($B$6,$B$1060),0)</f>
        <v>0</v>
      </c>
      <c r="J1098" s="7" t="n">
        <f aca="false">IF(C1098=1,MIN($F$226,MAX(0,$B$1060-I1098)),0)</f>
        <v>300000000</v>
      </c>
      <c r="K1098" s="7" t="n">
        <f aca="false">IF(D1098=1,MIN($F$225,MAX(0,$B$1060-SUM(I1098:J1098))),0)</f>
        <v>0</v>
      </c>
      <c r="L1098" s="7" t="n">
        <f aca="false">IF(E1098=1,MIN($F$224,MAX(0,$B$1060-SUM(I1098:K1098))),0)</f>
        <v>0</v>
      </c>
      <c r="M1098" s="7" t="n">
        <f aca="false">IF(F1098=1,MIN($F$223,MAX(0,$B$1060-SUM(I1098:L1098))),0)</f>
        <v>30000000</v>
      </c>
      <c r="N1098" s="7" t="n">
        <f aca="false">IF(G1098=1,MIN($F$222,MAX(0,$B$1060-SUM(I1098:M1098))),0)</f>
        <v>0</v>
      </c>
      <c r="O1098" s="7" t="n">
        <f aca="false">IF(H1098=1,MIN($F$221,MAX(0,$B$1060-SUM(I1098:N1098))),0)</f>
        <v>0</v>
      </c>
      <c r="P1098" s="7" t="n">
        <f aca="false">MAX(0,$B$1060-SUM(I1098:O1098))</f>
        <v>870000000</v>
      </c>
      <c r="Q1098" s="7" t="n">
        <f aca="false">($B$203+$B$204)+$B$22+(1-B1098)*$B$198+(1-C1098)*$E$226+(1-D1098)*$E$225+(1-E1098)*$E$224+(1-F1098)*$E$223+(1-G1098)*$E$222+(1-H1098)*$E$221</f>
        <v>24219629.2434013</v>
      </c>
      <c r="R1098" s="7" t="n">
        <f aca="false">P1098&gt;$B$12*Q1098</f>
        <v>1</v>
      </c>
      <c r="S1098" s="7" t="n">
        <f aca="false">IF(R1098,(P1098+$B$12*$B$13)/(Q1098+$B$13),IF(Q1098&gt;0,P1098/Q1098,0))</f>
        <v>32.6538962068672</v>
      </c>
      <c r="T1098" s="7" t="n">
        <f aca="false">IF(R1098,$B$13*(S1098-$B$12),0)</f>
        <v>79134740.517168</v>
      </c>
      <c r="U1098" s="7" t="n">
        <f aca="false">($B$203+$B$204)*S1098</f>
        <v>9187434.76932634</v>
      </c>
      <c r="V1098" s="7" t="n">
        <f aca="false">$B$22*S1098</f>
        <v>293885065.861805</v>
      </c>
      <c r="W1098" s="7" t="n">
        <f aca="false">IF(B1098=1,I1098,S1098*$B$198)</f>
        <v>26263355.7781272</v>
      </c>
      <c r="X1098" s="7" t="n">
        <f aca="false">IF(C1098=1,J1098,S1098*$E$226)</f>
        <v>300000000</v>
      </c>
      <c r="Y1098" s="7" t="n">
        <f aca="false">IF(D1098=1,K1098,S1098*$E$225)</f>
        <v>56621090.10842</v>
      </c>
      <c r="Z1098" s="7" t="n">
        <f aca="false">IF(E1098=1,L1098,S1098*$E$224)</f>
        <v>78369350.8964813</v>
      </c>
      <c r="AA1098" s="7" t="n">
        <f aca="false">IF(F1098=1,M1098,S1098*$E$223)</f>
        <v>30000000</v>
      </c>
      <c r="AB1098" s="7" t="n">
        <f aca="false">IF(G1098=1,N1098,S1098*$E$222)</f>
        <v>163269481.034336</v>
      </c>
      <c r="AC1098" s="7" t="n">
        <f aca="false">IF(H1098=1,O1098,S1098*$E$221)</f>
        <v>163269481.034336</v>
      </c>
      <c r="AD1098" s="7" t="n">
        <f aca="false">INDEX($W$1062:$W$1189,MATCH($A1098+(1-B1098)*64,$A$1062:$A$1189,0))</f>
        <v>30000000</v>
      </c>
      <c r="AE1098" s="7" t="n">
        <f aca="false">INDEX($W$1062:$W$1189,MATCH($A1098-B1098*64,$A$1062:$A$1189,0))</f>
        <v>26263355.7781272</v>
      </c>
      <c r="AF1098" s="7" t="n">
        <f aca="false">INDEX($X$1062:$X$1189,MATCH($A1098+(1-C1098)*32,$A$1062:$A$1189,0))</f>
        <v>300000000</v>
      </c>
      <c r="AG1098" s="7" t="n">
        <f aca="false">INDEX($X$1062:$X$1189,MATCH($A1098-C1098*32,$A$1062:$A$1189,0))</f>
        <v>218927569.644798</v>
      </c>
      <c r="AH1098" s="7" t="n">
        <f aca="false">INDEX($Y$1062:$Y$1189,MATCH($A1098+(1-D1098)*16,$A$1062:$A$1189,0))</f>
        <v>100000000</v>
      </c>
      <c r="AI1098" s="7" t="n">
        <f aca="false">INDEX($Y$1062:$Y$1189,MATCH($A1098-D1098*16,$A$1062:$A$1189,0))</f>
        <v>56621090.10842</v>
      </c>
      <c r="AJ1098" s="7" t="n">
        <f aca="false">INDEX($Z$1062:$Z$1189,MATCH($A1098+(1-E1098)*8,$A$1062:$A$1189,0))</f>
        <v>60000000</v>
      </c>
      <c r="AK1098" s="7" t="n">
        <f aca="false">INDEX($Z$1062:$Z$1189,MATCH($A1098-E1098*8,$A$1062:$A$1189,0))</f>
        <v>78369350.8964813</v>
      </c>
      <c r="AL1098" s="7" t="n">
        <f aca="false">INDEX($AA$1062:$AA$1189,MATCH($A1098+(1-F1098)*4,$A$1062:$A$1189,0))</f>
        <v>30000000</v>
      </c>
      <c r="AM1098" s="7" t="n">
        <f aca="false">INDEX($AA$1062:$AA$1189,MATCH($A1098-F1098*4,$A$1062:$A$1189,0))</f>
        <v>91101405.6678096</v>
      </c>
      <c r="AN1098" s="7" t="n">
        <f aca="false">INDEX($AB$1062:$AB$1189,MATCH($A1098+(1-G1098)*2,$A$1062:$A$1189,0))</f>
        <v>15000000</v>
      </c>
      <c r="AO1098" s="7" t="n">
        <f aca="false">INDEX($AB$1062:$AB$1189,MATCH($A1098-G1098*2,$A$1062:$A$1189,0))</f>
        <v>163269481.034336</v>
      </c>
      <c r="AP1098" s="7" t="n">
        <f aca="false">INDEX($AC$1062:$AC$1189,MATCH($A1098+(1-H1098)*1,$A$1062:$A$1189,0))</f>
        <v>5000000</v>
      </c>
      <c r="AQ1098" s="7" t="n">
        <f aca="false">INDEX($AC$1062:$AC$1189,MATCH($A1098-H1098*1,$A$1062:$A$1189,0))</f>
        <v>163269481.034336</v>
      </c>
      <c r="AR1098" s="14" t="b">
        <f aca="false">AND(IF(B1098=1,AD1098&gt;=AE1098,AE1098&gt;AD1098),IF(C1098=1,AF1098&gt;=AG1098,AG1098&gt;AF1098),IF(D1098=1,AH1098&gt;=AI1098,AI1098&gt;AH1098),IF(E1098=1,AJ1098&gt;=AK1098,AK1098&gt;AJ1098),IF(F1098=1,AL1098&gt;=AM1098,AM1098&gt;AL1098),IF(G1098=1,AN1098&gt;=AO1098,AO1098&gt;AN1098),IF(H1098=1,AP1098&gt;=AQ1098,AQ1098&gt;AP1098))</f>
        <v>0</v>
      </c>
      <c r="AS1098" s="2"/>
      <c r="AT1098" s="2"/>
      <c r="AU1098" s="2"/>
      <c r="AV1098" s="2"/>
      <c r="AW1098" s="2"/>
      <c r="AX1098" s="2"/>
    </row>
    <row r="1099" customFormat="false" ht="15" hidden="false" customHeight="false" outlineLevel="0" collapsed="false">
      <c r="A1099" s="6" t="n">
        <f aca="false">ROW()-1062</f>
        <v>37</v>
      </c>
      <c r="B1099" s="6" t="n">
        <f aca="false">MOD(INT($A1099/64),2)</f>
        <v>0</v>
      </c>
      <c r="C1099" s="6" t="n">
        <f aca="false">MOD(INT($A1099/32),2)</f>
        <v>1</v>
      </c>
      <c r="D1099" s="6" t="n">
        <f aca="false">MOD(INT($A1099/16),2)</f>
        <v>0</v>
      </c>
      <c r="E1099" s="6" t="n">
        <f aca="false">MOD(INT($A1099/8),2)</f>
        <v>0</v>
      </c>
      <c r="F1099" s="6" t="n">
        <f aca="false">MOD(INT($A1099/4),2)</f>
        <v>1</v>
      </c>
      <c r="G1099" s="6" t="n">
        <f aca="false">MOD(INT($A1099/2),2)</f>
        <v>0</v>
      </c>
      <c r="H1099" s="6" t="n">
        <f aca="false">MOD(INT($A1099/1),2)</f>
        <v>1</v>
      </c>
      <c r="I1099" s="7" t="n">
        <f aca="false">IF(B1099=1,MIN($B$6,$B$1060),0)</f>
        <v>0</v>
      </c>
      <c r="J1099" s="7" t="n">
        <f aca="false">IF(C1099=1,MIN($F$226,MAX(0,$B$1060-I1099)),0)</f>
        <v>300000000</v>
      </c>
      <c r="K1099" s="7" t="n">
        <f aca="false">IF(D1099=1,MIN($F$225,MAX(0,$B$1060-SUM(I1099:J1099))),0)</f>
        <v>0</v>
      </c>
      <c r="L1099" s="7" t="n">
        <f aca="false">IF(E1099=1,MIN($F$224,MAX(0,$B$1060-SUM(I1099:K1099))),0)</f>
        <v>0</v>
      </c>
      <c r="M1099" s="7" t="n">
        <f aca="false">IF(F1099=1,MIN($F$223,MAX(0,$B$1060-SUM(I1099:L1099))),0)</f>
        <v>30000000</v>
      </c>
      <c r="N1099" s="7" t="n">
        <f aca="false">IF(G1099=1,MIN($F$222,MAX(0,$B$1060-SUM(I1099:M1099))),0)</f>
        <v>0</v>
      </c>
      <c r="O1099" s="7" t="n">
        <f aca="false">IF(H1099=1,MIN($F$221,MAX(0,$B$1060-SUM(I1099:N1099))),0)</f>
        <v>5000000</v>
      </c>
      <c r="P1099" s="7" t="n">
        <f aca="false">MAX(0,$B$1060-SUM(I1099:O1099))</f>
        <v>865000000</v>
      </c>
      <c r="Q1099" s="7" t="n">
        <f aca="false">($B$203+$B$204)+$B$22+(1-B1099)*$B$198+(1-C1099)*$E$226+(1-D1099)*$E$225+(1-E1099)*$E$224+(1-F1099)*$E$223+(1-G1099)*$E$222+(1-H1099)*$E$221</f>
        <v>19219629.2434013</v>
      </c>
      <c r="R1099" s="7" t="n">
        <f aca="false">P1099&gt;$B$12*Q1099</f>
        <v>1</v>
      </c>
      <c r="S1099" s="7" t="n">
        <f aca="false">IF(R1099,(P1099+$B$12*$B$13)/(Q1099+$B$13),IF(Q1099&gt;0,P1099/Q1099,0))</f>
        <v>39.9408291126128</v>
      </c>
      <c r="T1099" s="7" t="n">
        <f aca="false">IF(R1099,$B$13*(S1099-$B$12),0)</f>
        <v>97352072.7815321</v>
      </c>
      <c r="U1099" s="7" t="n">
        <f aca="false">($B$203+$B$204)*S1099</f>
        <v>11237671.6021952</v>
      </c>
      <c r="V1099" s="7" t="n">
        <f aca="false">$B$22*S1099</f>
        <v>359467462.013516</v>
      </c>
      <c r="W1099" s="7" t="n">
        <f aca="false">IF(B1099=1,I1099,S1099*$B$198)</f>
        <v>32124197.321278</v>
      </c>
      <c r="X1099" s="7" t="n">
        <f aca="false">IF(C1099=1,J1099,S1099*$E$226)</f>
        <v>300000000</v>
      </c>
      <c r="Y1099" s="7" t="n">
        <f aca="false">IF(D1099=1,K1099,S1099*$E$225)</f>
        <v>69256460.848144</v>
      </c>
      <c r="Z1099" s="7" t="n">
        <f aca="false">IF(E1099=1,L1099,S1099*$E$224)</f>
        <v>95857989.8702708</v>
      </c>
      <c r="AA1099" s="7" t="n">
        <f aca="false">IF(F1099=1,M1099,S1099*$E$223)</f>
        <v>30000000</v>
      </c>
      <c r="AB1099" s="7" t="n">
        <f aca="false">IF(G1099=1,N1099,S1099*$E$222)</f>
        <v>199704145.563064</v>
      </c>
      <c r="AC1099" s="7" t="n">
        <f aca="false">IF(H1099=1,O1099,S1099*$E$221)</f>
        <v>5000000</v>
      </c>
      <c r="AD1099" s="7" t="n">
        <f aca="false">INDEX($W$1062:$W$1189,MATCH($A1099+(1-B1099)*64,$A$1062:$A$1189,0))</f>
        <v>30000000</v>
      </c>
      <c r="AE1099" s="7" t="n">
        <f aca="false">INDEX($W$1062:$W$1189,MATCH($A1099-B1099*64,$A$1062:$A$1189,0))</f>
        <v>32124197.321278</v>
      </c>
      <c r="AF1099" s="7" t="n">
        <f aca="false">INDEX($X$1062:$X$1189,MATCH($A1099+(1-C1099)*32,$A$1062:$A$1189,0))</f>
        <v>300000000</v>
      </c>
      <c r="AG1099" s="7" t="n">
        <f aca="false">INDEX($X$1062:$X$1189,MATCH($A1099-C1099*32,$A$1062:$A$1189,0))</f>
        <v>257125373.03387</v>
      </c>
      <c r="AH1099" s="7" t="n">
        <f aca="false">INDEX($Y$1062:$Y$1189,MATCH($A1099+(1-D1099)*16,$A$1062:$A$1189,0))</f>
        <v>100000000</v>
      </c>
      <c r="AI1099" s="7" t="n">
        <f aca="false">INDEX($Y$1062:$Y$1189,MATCH($A1099-D1099*16,$A$1062:$A$1189,0))</f>
        <v>69256460.848144</v>
      </c>
      <c r="AJ1099" s="7" t="n">
        <f aca="false">INDEX($Z$1062:$Z$1189,MATCH($A1099+(1-E1099)*8,$A$1062:$A$1189,0))</f>
        <v>60000000</v>
      </c>
      <c r="AK1099" s="7" t="n">
        <f aca="false">INDEX($Z$1062:$Z$1189,MATCH($A1099-E1099*8,$A$1062:$A$1189,0))</f>
        <v>95857989.8702708</v>
      </c>
      <c r="AL1099" s="7" t="n">
        <f aca="false">INDEX($AA$1062:$AA$1189,MATCH($A1099+(1-F1099)*4,$A$1062:$A$1189,0))</f>
        <v>30000000</v>
      </c>
      <c r="AM1099" s="7" t="n">
        <f aca="false">INDEX($AA$1062:$AA$1189,MATCH($A1099-F1099*4,$A$1062:$A$1189,0))</f>
        <v>108921536.544434</v>
      </c>
      <c r="AN1099" s="7" t="n">
        <f aca="false">INDEX($AB$1062:$AB$1189,MATCH($A1099+(1-G1099)*2,$A$1062:$A$1189,0))</f>
        <v>15000000</v>
      </c>
      <c r="AO1099" s="7" t="n">
        <f aca="false">INDEX($AB$1062:$AB$1189,MATCH($A1099-G1099*2,$A$1062:$A$1189,0))</f>
        <v>199704145.563064</v>
      </c>
      <c r="AP1099" s="7" t="n">
        <f aca="false">INDEX($AC$1062:$AC$1189,MATCH($A1099+(1-H1099)*1,$A$1062:$A$1189,0))</f>
        <v>5000000</v>
      </c>
      <c r="AQ1099" s="7" t="n">
        <f aca="false">INDEX($AC$1062:$AC$1189,MATCH($A1099-H1099*1,$A$1062:$A$1189,0))</f>
        <v>163269481.034336</v>
      </c>
      <c r="AR1099" s="14" t="b">
        <f aca="false">AND(IF(B1099=1,AD1099&gt;=AE1099,AE1099&gt;AD1099),IF(C1099=1,AF1099&gt;=AG1099,AG1099&gt;AF1099),IF(D1099=1,AH1099&gt;=AI1099,AI1099&gt;AH1099),IF(E1099=1,AJ1099&gt;=AK1099,AK1099&gt;AJ1099),IF(F1099=1,AL1099&gt;=AM1099,AM1099&gt;AL1099),IF(G1099=1,AN1099&gt;=AO1099,AO1099&gt;AN1099),IF(H1099=1,AP1099&gt;=AQ1099,AQ1099&gt;AP1099))</f>
        <v>0</v>
      </c>
      <c r="AS1099" s="2"/>
      <c r="AT1099" s="2"/>
      <c r="AU1099" s="2"/>
      <c r="AV1099" s="2"/>
      <c r="AW1099" s="2"/>
      <c r="AX1099" s="2"/>
    </row>
    <row r="1100" customFormat="false" ht="15" hidden="false" customHeight="false" outlineLevel="0" collapsed="false">
      <c r="A1100" s="6" t="n">
        <f aca="false">ROW()-1062</f>
        <v>38</v>
      </c>
      <c r="B1100" s="6" t="n">
        <f aca="false">MOD(INT($A1100/64),2)</f>
        <v>0</v>
      </c>
      <c r="C1100" s="6" t="n">
        <f aca="false">MOD(INT($A1100/32),2)</f>
        <v>1</v>
      </c>
      <c r="D1100" s="6" t="n">
        <f aca="false">MOD(INT($A1100/16),2)</f>
        <v>0</v>
      </c>
      <c r="E1100" s="6" t="n">
        <f aca="false">MOD(INT($A1100/8),2)</f>
        <v>0</v>
      </c>
      <c r="F1100" s="6" t="n">
        <f aca="false">MOD(INT($A1100/4),2)</f>
        <v>1</v>
      </c>
      <c r="G1100" s="6" t="n">
        <f aca="false">MOD(INT($A1100/2),2)</f>
        <v>1</v>
      </c>
      <c r="H1100" s="6" t="n">
        <f aca="false">MOD(INT($A1100/1),2)</f>
        <v>0</v>
      </c>
      <c r="I1100" s="7" t="n">
        <f aca="false">IF(B1100=1,MIN($B$6,$B$1060),0)</f>
        <v>0</v>
      </c>
      <c r="J1100" s="7" t="n">
        <f aca="false">IF(C1100=1,MIN($F$226,MAX(0,$B$1060-I1100)),0)</f>
        <v>300000000</v>
      </c>
      <c r="K1100" s="7" t="n">
        <f aca="false">IF(D1100=1,MIN($F$225,MAX(0,$B$1060-SUM(I1100:J1100))),0)</f>
        <v>0</v>
      </c>
      <c r="L1100" s="7" t="n">
        <f aca="false">IF(E1100=1,MIN($F$224,MAX(0,$B$1060-SUM(I1100:K1100))),0)</f>
        <v>0</v>
      </c>
      <c r="M1100" s="7" t="n">
        <f aca="false">IF(F1100=1,MIN($F$223,MAX(0,$B$1060-SUM(I1100:L1100))),0)</f>
        <v>30000000</v>
      </c>
      <c r="N1100" s="7" t="n">
        <f aca="false">IF(G1100=1,MIN($F$222,MAX(0,$B$1060-SUM(I1100:M1100))),0)</f>
        <v>15000000</v>
      </c>
      <c r="O1100" s="7" t="n">
        <f aca="false">IF(H1100=1,MIN($F$221,MAX(0,$B$1060-SUM(I1100:N1100))),0)</f>
        <v>0</v>
      </c>
      <c r="P1100" s="7" t="n">
        <f aca="false">MAX(0,$B$1060-SUM(I1100:O1100))</f>
        <v>855000000</v>
      </c>
      <c r="Q1100" s="7" t="n">
        <f aca="false">($B$203+$B$204)+$B$22+(1-B1100)*$B$198+(1-C1100)*$E$226+(1-D1100)*$E$225+(1-E1100)*$E$224+(1-F1100)*$E$223+(1-G1100)*$E$222+(1-H1100)*$E$221</f>
        <v>19219629.2434013</v>
      </c>
      <c r="R1100" s="7" t="n">
        <f aca="false">P1100&gt;$B$12*Q1100</f>
        <v>1</v>
      </c>
      <c r="S1100" s="7" t="n">
        <f aca="false">IF(R1100,(P1100+$B$12*$B$13)/(Q1100+$B$13),IF(Q1100&gt;0,P1100/Q1100,0))</f>
        <v>39.4804160969055</v>
      </c>
      <c r="T1100" s="7" t="n">
        <f aca="false">IF(R1100,$B$13*(S1100-$B$12),0)</f>
        <v>96201040.2422637</v>
      </c>
      <c r="U1100" s="7" t="n">
        <f aca="false">($B$203+$B$204)*S1100</f>
        <v>11108130.7191728</v>
      </c>
      <c r="V1100" s="7" t="n">
        <f aca="false">$B$22*S1100</f>
        <v>355323744.872149</v>
      </c>
      <c r="W1100" s="7" t="n">
        <f aca="false">IF(B1100=1,I1100,S1100*$B$198)</f>
        <v>31753889.5711768</v>
      </c>
      <c r="X1100" s="7" t="n">
        <f aca="false">IF(C1100=1,J1100,S1100*$E$226)</f>
        <v>300000000</v>
      </c>
      <c r="Y1100" s="7" t="n">
        <f aca="false">IF(D1100=1,K1100,S1100*$E$225)</f>
        <v>68458115.4781366</v>
      </c>
      <c r="Z1100" s="7" t="n">
        <f aca="false">IF(E1100=1,L1100,S1100*$E$224)</f>
        <v>94752998.6325732</v>
      </c>
      <c r="AA1100" s="7" t="n">
        <f aca="false">IF(F1100=1,M1100,S1100*$E$223)</f>
        <v>30000000</v>
      </c>
      <c r="AB1100" s="7" t="n">
        <f aca="false">IF(G1100=1,N1100,S1100*$E$222)</f>
        <v>15000000</v>
      </c>
      <c r="AC1100" s="7" t="n">
        <f aca="false">IF(H1100=1,O1100,S1100*$E$221)</f>
        <v>197402080.484527</v>
      </c>
      <c r="AD1100" s="7" t="n">
        <f aca="false">INDEX($W$1062:$W$1189,MATCH($A1100+(1-B1100)*64,$A$1062:$A$1189,0))</f>
        <v>30000000</v>
      </c>
      <c r="AE1100" s="7" t="n">
        <f aca="false">INDEX($W$1062:$W$1189,MATCH($A1100-B1100*64,$A$1062:$A$1189,0))</f>
        <v>31753889.5711768</v>
      </c>
      <c r="AF1100" s="7" t="n">
        <f aca="false">INDEX($X$1062:$X$1189,MATCH($A1100+(1-C1100)*32,$A$1062:$A$1189,0))</f>
        <v>300000000</v>
      </c>
      <c r="AG1100" s="7" t="n">
        <f aca="false">INDEX($X$1062:$X$1189,MATCH($A1100-C1100*32,$A$1062:$A$1189,0))</f>
        <v>254923014.378334</v>
      </c>
      <c r="AH1100" s="7" t="n">
        <f aca="false">INDEX($Y$1062:$Y$1189,MATCH($A1100+(1-D1100)*16,$A$1062:$A$1189,0))</f>
        <v>100000000</v>
      </c>
      <c r="AI1100" s="7" t="n">
        <f aca="false">INDEX($Y$1062:$Y$1189,MATCH($A1100-D1100*16,$A$1062:$A$1189,0))</f>
        <v>68458115.4781366</v>
      </c>
      <c r="AJ1100" s="7" t="n">
        <f aca="false">INDEX($Z$1062:$Z$1189,MATCH($A1100+(1-E1100)*8,$A$1062:$A$1189,0))</f>
        <v>60000000</v>
      </c>
      <c r="AK1100" s="7" t="n">
        <f aca="false">INDEX($Z$1062:$Z$1189,MATCH($A1100-E1100*8,$A$1062:$A$1189,0))</f>
        <v>94752998.6325732</v>
      </c>
      <c r="AL1100" s="7" t="n">
        <f aca="false">INDEX($AA$1062:$AA$1189,MATCH($A1100+(1-F1100)*4,$A$1062:$A$1189,0))</f>
        <v>30000000</v>
      </c>
      <c r="AM1100" s="7" t="n">
        <f aca="false">INDEX($AA$1062:$AA$1189,MATCH($A1100-F1100*4,$A$1062:$A$1189,0))</f>
        <v>107707926.109399</v>
      </c>
      <c r="AN1100" s="7" t="n">
        <f aca="false">INDEX($AB$1062:$AB$1189,MATCH($A1100+(1-G1100)*2,$A$1062:$A$1189,0))</f>
        <v>15000000</v>
      </c>
      <c r="AO1100" s="7" t="n">
        <f aca="false">INDEX($AB$1062:$AB$1189,MATCH($A1100-G1100*2,$A$1062:$A$1189,0))</f>
        <v>163269481.034336</v>
      </c>
      <c r="AP1100" s="7" t="n">
        <f aca="false">INDEX($AC$1062:$AC$1189,MATCH($A1100+(1-H1100)*1,$A$1062:$A$1189,0))</f>
        <v>5000000</v>
      </c>
      <c r="AQ1100" s="7" t="n">
        <f aca="false">INDEX($AC$1062:$AC$1189,MATCH($A1100-H1100*1,$A$1062:$A$1189,0))</f>
        <v>197402080.484527</v>
      </c>
      <c r="AR1100" s="14" t="b">
        <f aca="false">AND(IF(B1100=1,AD1100&gt;=AE1100,AE1100&gt;AD1100),IF(C1100=1,AF1100&gt;=AG1100,AG1100&gt;AF1100),IF(D1100=1,AH1100&gt;=AI1100,AI1100&gt;AH1100),IF(E1100=1,AJ1100&gt;=AK1100,AK1100&gt;AJ1100),IF(F1100=1,AL1100&gt;=AM1100,AM1100&gt;AL1100),IF(G1100=1,AN1100&gt;=AO1100,AO1100&gt;AN1100),IF(H1100=1,AP1100&gt;=AQ1100,AQ1100&gt;AP1100))</f>
        <v>0</v>
      </c>
      <c r="AS1100" s="2"/>
      <c r="AT1100" s="2"/>
      <c r="AU1100" s="2"/>
      <c r="AV1100" s="2"/>
      <c r="AW1100" s="2"/>
      <c r="AX1100" s="2"/>
    </row>
    <row r="1101" customFormat="false" ht="15" hidden="false" customHeight="false" outlineLevel="0" collapsed="false">
      <c r="A1101" s="6" t="n">
        <f aca="false">ROW()-1062</f>
        <v>39</v>
      </c>
      <c r="B1101" s="6" t="n">
        <f aca="false">MOD(INT($A1101/64),2)</f>
        <v>0</v>
      </c>
      <c r="C1101" s="6" t="n">
        <f aca="false">MOD(INT($A1101/32),2)</f>
        <v>1</v>
      </c>
      <c r="D1101" s="6" t="n">
        <f aca="false">MOD(INT($A1101/16),2)</f>
        <v>0</v>
      </c>
      <c r="E1101" s="6" t="n">
        <f aca="false">MOD(INT($A1101/8),2)</f>
        <v>0</v>
      </c>
      <c r="F1101" s="6" t="n">
        <f aca="false">MOD(INT($A1101/4),2)</f>
        <v>1</v>
      </c>
      <c r="G1101" s="6" t="n">
        <f aca="false">MOD(INT($A1101/2),2)</f>
        <v>1</v>
      </c>
      <c r="H1101" s="6" t="n">
        <f aca="false">MOD(INT($A1101/1),2)</f>
        <v>1</v>
      </c>
      <c r="I1101" s="7" t="n">
        <f aca="false">IF(B1101=1,MIN($B$6,$B$1060),0)</f>
        <v>0</v>
      </c>
      <c r="J1101" s="7" t="n">
        <f aca="false">IF(C1101=1,MIN($F$226,MAX(0,$B$1060-I1101)),0)</f>
        <v>300000000</v>
      </c>
      <c r="K1101" s="7" t="n">
        <f aca="false">IF(D1101=1,MIN($F$225,MAX(0,$B$1060-SUM(I1101:J1101))),0)</f>
        <v>0</v>
      </c>
      <c r="L1101" s="7" t="n">
        <f aca="false">IF(E1101=1,MIN($F$224,MAX(0,$B$1060-SUM(I1101:K1101))),0)</f>
        <v>0</v>
      </c>
      <c r="M1101" s="7" t="n">
        <f aca="false">IF(F1101=1,MIN($F$223,MAX(0,$B$1060-SUM(I1101:L1101))),0)</f>
        <v>30000000</v>
      </c>
      <c r="N1101" s="7" t="n">
        <f aca="false">IF(G1101=1,MIN($F$222,MAX(0,$B$1060-SUM(I1101:M1101))),0)</f>
        <v>15000000</v>
      </c>
      <c r="O1101" s="7" t="n">
        <f aca="false">IF(H1101=1,MIN($F$221,MAX(0,$B$1060-SUM(I1101:N1101))),0)</f>
        <v>5000000</v>
      </c>
      <c r="P1101" s="7" t="n">
        <f aca="false">MAX(0,$B$1060-SUM(I1101:O1101))</f>
        <v>850000000</v>
      </c>
      <c r="Q1101" s="7" t="n">
        <f aca="false">($B$203+$B$204)+$B$22+(1-B1101)*$B$198+(1-C1101)*$E$226+(1-D1101)*$E$225+(1-E1101)*$E$224+(1-F1101)*$E$223+(1-G1101)*$E$222+(1-H1101)*$E$221</f>
        <v>14219629.2434013</v>
      </c>
      <c r="R1101" s="7" t="n">
        <f aca="false">P1101&gt;$B$12*Q1101</f>
        <v>1</v>
      </c>
      <c r="S1101" s="7" t="n">
        <f aca="false">IF(R1101,(P1101+$B$12*$B$13)/(Q1101+$B$13),IF(Q1101&gt;0,P1101/Q1101,0))</f>
        <v>50.9879727348891</v>
      </c>
      <c r="T1101" s="7" t="n">
        <f aca="false">IF(R1101,$B$13*(S1101-$B$12),0)</f>
        <v>124969931.837223</v>
      </c>
      <c r="U1101" s="7" t="n">
        <f aca="false">($B$203+$B$204)*S1101</f>
        <v>14345873.7834619</v>
      </c>
      <c r="V1101" s="7" t="n">
        <f aca="false">$B$22*S1101</f>
        <v>458891754.614002</v>
      </c>
      <c r="W1101" s="7" t="n">
        <f aca="false">IF(B1101=1,I1101,S1101*$B$198)</f>
        <v>41009356.4289649</v>
      </c>
      <c r="X1101" s="7" t="n">
        <f aca="false">IF(C1101=1,J1101,S1101*$E$226)</f>
        <v>300000000</v>
      </c>
      <c r="Y1101" s="7" t="n">
        <f aca="false">IF(D1101=1,K1101,S1101*$E$225)</f>
        <v>88411948.7726146</v>
      </c>
      <c r="Z1101" s="7" t="n">
        <f aca="false">IF(E1101=1,L1101,S1101*$E$224)</f>
        <v>122371134.563734</v>
      </c>
      <c r="AA1101" s="7" t="n">
        <f aca="false">IF(F1101=1,M1101,S1101*$E$223)</f>
        <v>30000000</v>
      </c>
      <c r="AB1101" s="7" t="n">
        <f aca="false">IF(G1101=1,N1101,S1101*$E$222)</f>
        <v>15000000</v>
      </c>
      <c r="AC1101" s="7" t="n">
        <f aca="false">IF(H1101=1,O1101,S1101*$E$221)</f>
        <v>5000000</v>
      </c>
      <c r="AD1101" s="7" t="n">
        <f aca="false">INDEX($W$1062:$W$1189,MATCH($A1101+(1-B1101)*64,$A$1062:$A$1189,0))</f>
        <v>30000000</v>
      </c>
      <c r="AE1101" s="7" t="n">
        <f aca="false">INDEX($W$1062:$W$1189,MATCH($A1101-B1101*64,$A$1062:$A$1189,0))</f>
        <v>41009356.4289649</v>
      </c>
      <c r="AF1101" s="7" t="n">
        <f aca="false">INDEX($X$1062:$X$1189,MATCH($A1101+(1-C1101)*32,$A$1062:$A$1189,0))</f>
        <v>300000000</v>
      </c>
      <c r="AG1101" s="7" t="n">
        <f aca="false">INDEX($X$1062:$X$1189,MATCH($A1101-C1101*32,$A$1062:$A$1189,0))</f>
        <v>309352750.699362</v>
      </c>
      <c r="AH1101" s="7" t="n">
        <f aca="false">INDEX($Y$1062:$Y$1189,MATCH($A1101+(1-D1101)*16,$A$1062:$A$1189,0))</f>
        <v>100000000</v>
      </c>
      <c r="AI1101" s="7" t="n">
        <f aca="false">INDEX($Y$1062:$Y$1189,MATCH($A1101-D1101*16,$A$1062:$A$1189,0))</f>
        <v>88411948.7726146</v>
      </c>
      <c r="AJ1101" s="7" t="n">
        <f aca="false">INDEX($Z$1062:$Z$1189,MATCH($A1101+(1-E1101)*8,$A$1062:$A$1189,0))</f>
        <v>60000000</v>
      </c>
      <c r="AK1101" s="7" t="n">
        <f aca="false">INDEX($Z$1062:$Z$1189,MATCH($A1101-E1101*8,$A$1062:$A$1189,0))</f>
        <v>122371134.563734</v>
      </c>
      <c r="AL1101" s="7" t="n">
        <f aca="false">INDEX($AA$1062:$AA$1189,MATCH($A1101+(1-F1101)*4,$A$1062:$A$1189,0))</f>
        <v>30000000</v>
      </c>
      <c r="AM1101" s="7" t="n">
        <f aca="false">INDEX($AA$1062:$AA$1189,MATCH($A1101-F1101*4,$A$1062:$A$1189,0))</f>
        <v>134257088.068018</v>
      </c>
      <c r="AN1101" s="7" t="n">
        <f aca="false">INDEX($AB$1062:$AB$1189,MATCH($A1101+(1-G1101)*2,$A$1062:$A$1189,0))</f>
        <v>15000000</v>
      </c>
      <c r="AO1101" s="7" t="n">
        <f aca="false">INDEX($AB$1062:$AB$1189,MATCH($A1101-G1101*2,$A$1062:$A$1189,0))</f>
        <v>199704145.563064</v>
      </c>
      <c r="AP1101" s="7" t="n">
        <f aca="false">INDEX($AC$1062:$AC$1189,MATCH($A1101+(1-H1101)*1,$A$1062:$A$1189,0))</f>
        <v>5000000</v>
      </c>
      <c r="AQ1101" s="7" t="n">
        <f aca="false">INDEX($AC$1062:$AC$1189,MATCH($A1101-H1101*1,$A$1062:$A$1189,0))</f>
        <v>197402080.484527</v>
      </c>
      <c r="AR1101" s="14" t="b">
        <f aca="false">AND(IF(B1101=1,AD1101&gt;=AE1101,AE1101&gt;AD1101),IF(C1101=1,AF1101&gt;=AG1101,AG1101&gt;AF1101),IF(D1101=1,AH1101&gt;=AI1101,AI1101&gt;AH1101),IF(E1101=1,AJ1101&gt;=AK1101,AK1101&gt;AJ1101),IF(F1101=1,AL1101&gt;=AM1101,AM1101&gt;AL1101),IF(G1101=1,AN1101&gt;=AO1101,AO1101&gt;AN1101),IF(H1101=1,AP1101&gt;=AQ1101,AQ1101&gt;AP1101))</f>
        <v>0</v>
      </c>
      <c r="AS1101" s="2"/>
      <c r="AT1101" s="2"/>
      <c r="AU1101" s="2"/>
      <c r="AV1101" s="2"/>
      <c r="AW1101" s="2"/>
      <c r="AX1101" s="2"/>
    </row>
    <row r="1102" customFormat="false" ht="15" hidden="false" customHeight="false" outlineLevel="0" collapsed="false">
      <c r="A1102" s="6" t="n">
        <f aca="false">ROW()-1062</f>
        <v>40</v>
      </c>
      <c r="B1102" s="6" t="n">
        <f aca="false">MOD(INT($A1102/64),2)</f>
        <v>0</v>
      </c>
      <c r="C1102" s="6" t="n">
        <f aca="false">MOD(INT($A1102/32),2)</f>
        <v>1</v>
      </c>
      <c r="D1102" s="6" t="n">
        <f aca="false">MOD(INT($A1102/16),2)</f>
        <v>0</v>
      </c>
      <c r="E1102" s="6" t="n">
        <f aca="false">MOD(INT($A1102/8),2)</f>
        <v>1</v>
      </c>
      <c r="F1102" s="6" t="n">
        <f aca="false">MOD(INT($A1102/4),2)</f>
        <v>0</v>
      </c>
      <c r="G1102" s="6" t="n">
        <f aca="false">MOD(INT($A1102/2),2)</f>
        <v>0</v>
      </c>
      <c r="H1102" s="6" t="n">
        <f aca="false">MOD(INT($A1102/1),2)</f>
        <v>0</v>
      </c>
      <c r="I1102" s="7" t="n">
        <f aca="false">IF(B1102=1,MIN($B$6,$B$1060),0)</f>
        <v>0</v>
      </c>
      <c r="J1102" s="7" t="n">
        <f aca="false">IF(C1102=1,MIN($F$226,MAX(0,$B$1060-I1102)),0)</f>
        <v>300000000</v>
      </c>
      <c r="K1102" s="7" t="n">
        <f aca="false">IF(D1102=1,MIN($F$225,MAX(0,$B$1060-SUM(I1102:J1102))),0)</f>
        <v>0</v>
      </c>
      <c r="L1102" s="7" t="n">
        <f aca="false">IF(E1102=1,MIN($F$224,MAX(0,$B$1060-SUM(I1102:K1102))),0)</f>
        <v>60000000</v>
      </c>
      <c r="M1102" s="7" t="n">
        <f aca="false">IF(F1102=1,MIN($F$223,MAX(0,$B$1060-SUM(I1102:L1102))),0)</f>
        <v>0</v>
      </c>
      <c r="N1102" s="7" t="n">
        <f aca="false">IF(G1102=1,MIN($F$222,MAX(0,$B$1060-SUM(I1102:M1102))),0)</f>
        <v>0</v>
      </c>
      <c r="O1102" s="7" t="n">
        <f aca="false">IF(H1102=1,MIN($F$221,MAX(0,$B$1060-SUM(I1102:N1102))),0)</f>
        <v>0</v>
      </c>
      <c r="P1102" s="7" t="n">
        <f aca="false">MAX(0,$B$1060-SUM(I1102:O1102))</f>
        <v>840000000</v>
      </c>
      <c r="Q1102" s="7" t="n">
        <f aca="false">($B$203+$B$204)+$B$22+(1-B1102)*$B$198+(1-C1102)*$E$226+(1-D1102)*$E$225+(1-E1102)*$E$224+(1-F1102)*$E$223+(1-G1102)*$E$222+(1-H1102)*$E$221</f>
        <v>24819629.2434013</v>
      </c>
      <c r="R1102" s="7" t="n">
        <f aca="false">P1102&gt;$B$12*Q1102</f>
        <v>1</v>
      </c>
      <c r="S1102" s="7" t="n">
        <f aca="false">IF(R1102,(P1102+$B$12*$B$13)/(Q1102+$B$13),IF(Q1102&gt;0,P1102/Q1102,0))</f>
        <v>30.8386322703664</v>
      </c>
      <c r="T1102" s="7" t="n">
        <f aca="false">IF(R1102,$B$13*(S1102-$B$12),0)</f>
        <v>74596580.6759159</v>
      </c>
      <c r="U1102" s="7" t="n">
        <f aca="false">($B$203+$B$204)*S1102</f>
        <v>8676695.74755519</v>
      </c>
      <c r="V1102" s="7" t="n">
        <f aca="false">$B$22*S1102</f>
        <v>277547690.433297</v>
      </c>
      <c r="W1102" s="7" t="n">
        <f aca="false">IF(B1102=1,I1102,S1102*$B$198)</f>
        <v>24803348.6079722</v>
      </c>
      <c r="X1102" s="7" t="n">
        <f aca="false">IF(C1102=1,J1102,S1102*$E$226)</f>
        <v>300000000</v>
      </c>
      <c r="Y1102" s="7" t="n">
        <f aca="false">IF(D1102=1,K1102,S1102*$E$225)</f>
        <v>53473465.0204967</v>
      </c>
      <c r="Z1102" s="7" t="n">
        <f aca="false">IF(E1102=1,L1102,S1102*$E$224)</f>
        <v>60000000</v>
      </c>
      <c r="AA1102" s="7" t="n">
        <f aca="false">IF(F1102=1,M1102,S1102*$E$223)</f>
        <v>92515896.8110991</v>
      </c>
      <c r="AB1102" s="7" t="n">
        <f aca="false">IF(G1102=1,N1102,S1102*$E$222)</f>
        <v>154193161.351832</v>
      </c>
      <c r="AC1102" s="7" t="n">
        <f aca="false">IF(H1102=1,O1102,S1102*$E$221)</f>
        <v>154193161.351832</v>
      </c>
      <c r="AD1102" s="7" t="n">
        <f aca="false">INDEX($W$1062:$W$1189,MATCH($A1102+(1-B1102)*64,$A$1062:$A$1189,0))</f>
        <v>30000000</v>
      </c>
      <c r="AE1102" s="7" t="n">
        <f aca="false">INDEX($W$1062:$W$1189,MATCH($A1102-B1102*64,$A$1062:$A$1189,0))</f>
        <v>24803348.6079722</v>
      </c>
      <c r="AF1102" s="7" t="n">
        <f aca="false">INDEX($X$1062:$X$1189,MATCH($A1102+(1-C1102)*32,$A$1062:$A$1189,0))</f>
        <v>300000000</v>
      </c>
      <c r="AG1102" s="7" t="n">
        <f aca="false">INDEX($X$1062:$X$1189,MATCH($A1102-C1102*32,$A$1062:$A$1189,0))</f>
        <v>209500004.933383</v>
      </c>
      <c r="AH1102" s="7" t="n">
        <f aca="false">INDEX($Y$1062:$Y$1189,MATCH($A1102+(1-D1102)*16,$A$1062:$A$1189,0))</f>
        <v>100000000</v>
      </c>
      <c r="AI1102" s="7" t="n">
        <f aca="false">INDEX($Y$1062:$Y$1189,MATCH($A1102-D1102*16,$A$1062:$A$1189,0))</f>
        <v>53473465.0204967</v>
      </c>
      <c r="AJ1102" s="7" t="n">
        <f aca="false">INDEX($Z$1062:$Z$1189,MATCH($A1102+(1-E1102)*8,$A$1062:$A$1189,0))</f>
        <v>60000000</v>
      </c>
      <c r="AK1102" s="7" t="n">
        <f aca="false">INDEX($Z$1062:$Z$1189,MATCH($A1102-E1102*8,$A$1062:$A$1189,0))</f>
        <v>72881124.5342477</v>
      </c>
      <c r="AL1102" s="7" t="n">
        <f aca="false">INDEX($AA$1062:$AA$1189,MATCH($A1102+(1-F1102)*4,$A$1062:$A$1189,0))</f>
        <v>30000000</v>
      </c>
      <c r="AM1102" s="7" t="n">
        <f aca="false">INDEX($AA$1062:$AA$1189,MATCH($A1102-F1102*4,$A$1062:$A$1189,0))</f>
        <v>92515896.8110991</v>
      </c>
      <c r="AN1102" s="7" t="n">
        <f aca="false">INDEX($AB$1062:$AB$1189,MATCH($A1102+(1-G1102)*2,$A$1062:$A$1189,0))</f>
        <v>15000000</v>
      </c>
      <c r="AO1102" s="7" t="n">
        <f aca="false">INDEX($AB$1062:$AB$1189,MATCH($A1102-G1102*2,$A$1062:$A$1189,0))</f>
        <v>154193161.351832</v>
      </c>
      <c r="AP1102" s="7" t="n">
        <f aca="false">INDEX($AC$1062:$AC$1189,MATCH($A1102+(1-H1102)*1,$A$1062:$A$1189,0))</f>
        <v>5000000</v>
      </c>
      <c r="AQ1102" s="7" t="n">
        <f aca="false">INDEX($AC$1062:$AC$1189,MATCH($A1102-H1102*1,$A$1062:$A$1189,0))</f>
        <v>154193161.351832</v>
      </c>
      <c r="AR1102" s="14" t="b">
        <f aca="false">AND(IF(B1102=1,AD1102&gt;=AE1102,AE1102&gt;AD1102),IF(C1102=1,AF1102&gt;=AG1102,AG1102&gt;AF1102),IF(D1102=1,AH1102&gt;=AI1102,AI1102&gt;AH1102),IF(E1102=1,AJ1102&gt;=AK1102,AK1102&gt;AJ1102),IF(F1102=1,AL1102&gt;=AM1102,AM1102&gt;AL1102),IF(G1102=1,AN1102&gt;=AO1102,AO1102&gt;AN1102),IF(H1102=1,AP1102&gt;=AQ1102,AQ1102&gt;AP1102))</f>
        <v>0</v>
      </c>
      <c r="AS1102" s="2"/>
      <c r="AT1102" s="2"/>
      <c r="AU1102" s="2"/>
      <c r="AV1102" s="2"/>
      <c r="AW1102" s="2"/>
      <c r="AX1102" s="2"/>
    </row>
    <row r="1103" customFormat="false" ht="15" hidden="false" customHeight="false" outlineLevel="0" collapsed="false">
      <c r="A1103" s="6" t="n">
        <f aca="false">ROW()-1062</f>
        <v>41</v>
      </c>
      <c r="B1103" s="6" t="n">
        <f aca="false">MOD(INT($A1103/64),2)</f>
        <v>0</v>
      </c>
      <c r="C1103" s="6" t="n">
        <f aca="false">MOD(INT($A1103/32),2)</f>
        <v>1</v>
      </c>
      <c r="D1103" s="6" t="n">
        <f aca="false">MOD(INT($A1103/16),2)</f>
        <v>0</v>
      </c>
      <c r="E1103" s="6" t="n">
        <f aca="false">MOD(INT($A1103/8),2)</f>
        <v>1</v>
      </c>
      <c r="F1103" s="6" t="n">
        <f aca="false">MOD(INT($A1103/4),2)</f>
        <v>0</v>
      </c>
      <c r="G1103" s="6" t="n">
        <f aca="false">MOD(INT($A1103/2),2)</f>
        <v>0</v>
      </c>
      <c r="H1103" s="6" t="n">
        <f aca="false">MOD(INT($A1103/1),2)</f>
        <v>1</v>
      </c>
      <c r="I1103" s="7" t="n">
        <f aca="false">IF(B1103=1,MIN($B$6,$B$1060),0)</f>
        <v>0</v>
      </c>
      <c r="J1103" s="7" t="n">
        <f aca="false">IF(C1103=1,MIN($F$226,MAX(0,$B$1060-I1103)),0)</f>
        <v>300000000</v>
      </c>
      <c r="K1103" s="7" t="n">
        <f aca="false">IF(D1103=1,MIN($F$225,MAX(0,$B$1060-SUM(I1103:J1103))),0)</f>
        <v>0</v>
      </c>
      <c r="L1103" s="7" t="n">
        <f aca="false">IF(E1103=1,MIN($F$224,MAX(0,$B$1060-SUM(I1103:K1103))),0)</f>
        <v>60000000</v>
      </c>
      <c r="M1103" s="7" t="n">
        <f aca="false">IF(F1103=1,MIN($F$223,MAX(0,$B$1060-SUM(I1103:L1103))),0)</f>
        <v>0</v>
      </c>
      <c r="N1103" s="7" t="n">
        <f aca="false">IF(G1103=1,MIN($F$222,MAX(0,$B$1060-SUM(I1103:M1103))),0)</f>
        <v>0</v>
      </c>
      <c r="O1103" s="7" t="n">
        <f aca="false">IF(H1103=1,MIN($F$221,MAX(0,$B$1060-SUM(I1103:N1103))),0)</f>
        <v>5000000</v>
      </c>
      <c r="P1103" s="7" t="n">
        <f aca="false">MAX(0,$B$1060-SUM(I1103:O1103))</f>
        <v>835000000</v>
      </c>
      <c r="Q1103" s="7" t="n">
        <f aca="false">($B$203+$B$204)+$B$22+(1-B1103)*$B$198+(1-C1103)*$E$226+(1-D1103)*$E$225+(1-E1103)*$E$224+(1-F1103)*$E$223+(1-G1103)*$E$222+(1-H1103)*$E$221</f>
        <v>19819629.2434013</v>
      </c>
      <c r="R1103" s="7" t="n">
        <f aca="false">P1103&gt;$B$12*Q1103</f>
        <v>1</v>
      </c>
      <c r="S1103" s="7" t="n">
        <f aca="false">IF(R1103,(P1103+$B$12*$B$13)/(Q1103+$B$13),IF(Q1103&gt;0,P1103/Q1103,0))</f>
        <v>37.5230247271067</v>
      </c>
      <c r="T1103" s="7" t="n">
        <f aca="false">IF(R1103,$B$13*(S1103-$B$12),0)</f>
        <v>91307561.8177667</v>
      </c>
      <c r="U1103" s="7" t="n">
        <f aca="false">($B$203+$B$204)*S1103</f>
        <v>10557403.0077186</v>
      </c>
      <c r="V1103" s="7" t="n">
        <f aca="false">$B$22*S1103</f>
        <v>337707222.54396</v>
      </c>
      <c r="W1103" s="7" t="n">
        <f aca="false">IF(B1103=1,I1103,S1103*$B$198)</f>
        <v>30179570.0591533</v>
      </c>
      <c r="X1103" s="7" t="n">
        <f aca="false">IF(C1103=1,J1103,S1103*$E$226)</f>
        <v>300000000</v>
      </c>
      <c r="Y1103" s="7" t="n">
        <f aca="false">IF(D1103=1,K1103,S1103*$E$225)</f>
        <v>65064044.7545482</v>
      </c>
      <c r="Z1103" s="7" t="n">
        <f aca="false">IF(E1103=1,L1103,S1103*$E$224)</f>
        <v>60000000</v>
      </c>
      <c r="AA1103" s="7" t="n">
        <f aca="false">IF(F1103=1,M1103,S1103*$E$223)</f>
        <v>112569074.18132</v>
      </c>
      <c r="AB1103" s="7" t="n">
        <f aca="false">IF(G1103=1,N1103,S1103*$E$222)</f>
        <v>187615123.635533</v>
      </c>
      <c r="AC1103" s="7" t="n">
        <f aca="false">IF(H1103=1,O1103,S1103*$E$221)</f>
        <v>5000000</v>
      </c>
      <c r="AD1103" s="7" t="n">
        <f aca="false">INDEX($W$1062:$W$1189,MATCH($A1103+(1-B1103)*64,$A$1062:$A$1189,0))</f>
        <v>30000000</v>
      </c>
      <c r="AE1103" s="7" t="n">
        <f aca="false">INDEX($W$1062:$W$1189,MATCH($A1103-B1103*64,$A$1062:$A$1189,0))</f>
        <v>30179570.0591533</v>
      </c>
      <c r="AF1103" s="7" t="n">
        <f aca="false">INDEX($X$1062:$X$1189,MATCH($A1103+(1-C1103)*32,$A$1062:$A$1189,0))</f>
        <v>300000000</v>
      </c>
      <c r="AG1103" s="7" t="n">
        <f aca="false">INDEX($X$1062:$X$1189,MATCH($A1103-C1103*32,$A$1062:$A$1189,0))</f>
        <v>245235720.179648</v>
      </c>
      <c r="AH1103" s="7" t="n">
        <f aca="false">INDEX($Y$1062:$Y$1189,MATCH($A1103+(1-D1103)*16,$A$1062:$A$1189,0))</f>
        <v>100000000</v>
      </c>
      <c r="AI1103" s="7" t="n">
        <f aca="false">INDEX($Y$1062:$Y$1189,MATCH($A1103-D1103*16,$A$1062:$A$1189,0))</f>
        <v>65064044.7545482</v>
      </c>
      <c r="AJ1103" s="7" t="n">
        <f aca="false">INDEX($Z$1062:$Z$1189,MATCH($A1103+(1-E1103)*8,$A$1062:$A$1189,0))</f>
        <v>60000000</v>
      </c>
      <c r="AK1103" s="7" t="n">
        <f aca="false">INDEX($Z$1062:$Z$1189,MATCH($A1103-E1103*8,$A$1062:$A$1189,0))</f>
        <v>87137229.2355474</v>
      </c>
      <c r="AL1103" s="7" t="n">
        <f aca="false">INDEX($AA$1062:$AA$1189,MATCH($A1103+(1-F1103)*4,$A$1062:$A$1189,0))</f>
        <v>30000000</v>
      </c>
      <c r="AM1103" s="7" t="n">
        <f aca="false">INDEX($AA$1062:$AA$1189,MATCH($A1103-F1103*4,$A$1062:$A$1189,0))</f>
        <v>112569074.18132</v>
      </c>
      <c r="AN1103" s="7" t="n">
        <f aca="false">INDEX($AB$1062:$AB$1189,MATCH($A1103+(1-G1103)*2,$A$1062:$A$1189,0))</f>
        <v>15000000</v>
      </c>
      <c r="AO1103" s="7" t="n">
        <f aca="false">INDEX($AB$1062:$AB$1189,MATCH($A1103-G1103*2,$A$1062:$A$1189,0))</f>
        <v>187615123.635533</v>
      </c>
      <c r="AP1103" s="7" t="n">
        <f aca="false">INDEX($AC$1062:$AC$1189,MATCH($A1103+(1-H1103)*1,$A$1062:$A$1189,0))</f>
        <v>5000000</v>
      </c>
      <c r="AQ1103" s="7" t="n">
        <f aca="false">INDEX($AC$1062:$AC$1189,MATCH($A1103-H1103*1,$A$1062:$A$1189,0))</f>
        <v>154193161.351832</v>
      </c>
      <c r="AR1103" s="14" t="b">
        <f aca="false">AND(IF(B1103=1,AD1103&gt;=AE1103,AE1103&gt;AD1103),IF(C1103=1,AF1103&gt;=AG1103,AG1103&gt;AF1103),IF(D1103=1,AH1103&gt;=AI1103,AI1103&gt;AH1103),IF(E1103=1,AJ1103&gt;=AK1103,AK1103&gt;AJ1103),IF(F1103=1,AL1103&gt;=AM1103,AM1103&gt;AL1103),IF(G1103=1,AN1103&gt;=AO1103,AO1103&gt;AN1103),IF(H1103=1,AP1103&gt;=AQ1103,AQ1103&gt;AP1103))</f>
        <v>0</v>
      </c>
      <c r="AS1103" s="2"/>
      <c r="AT1103" s="2"/>
      <c r="AU1103" s="2"/>
      <c r="AV1103" s="2"/>
      <c r="AW1103" s="2"/>
      <c r="AX1103" s="2"/>
    </row>
    <row r="1104" customFormat="false" ht="15" hidden="false" customHeight="false" outlineLevel="0" collapsed="false">
      <c r="A1104" s="6" t="n">
        <f aca="false">ROW()-1062</f>
        <v>42</v>
      </c>
      <c r="B1104" s="6" t="n">
        <f aca="false">MOD(INT($A1104/64),2)</f>
        <v>0</v>
      </c>
      <c r="C1104" s="6" t="n">
        <f aca="false">MOD(INT($A1104/32),2)</f>
        <v>1</v>
      </c>
      <c r="D1104" s="6" t="n">
        <f aca="false">MOD(INT($A1104/16),2)</f>
        <v>0</v>
      </c>
      <c r="E1104" s="6" t="n">
        <f aca="false">MOD(INT($A1104/8),2)</f>
        <v>1</v>
      </c>
      <c r="F1104" s="6" t="n">
        <f aca="false">MOD(INT($A1104/4),2)</f>
        <v>0</v>
      </c>
      <c r="G1104" s="6" t="n">
        <f aca="false">MOD(INT($A1104/2),2)</f>
        <v>1</v>
      </c>
      <c r="H1104" s="6" t="n">
        <f aca="false">MOD(INT($A1104/1),2)</f>
        <v>0</v>
      </c>
      <c r="I1104" s="7" t="n">
        <f aca="false">IF(B1104=1,MIN($B$6,$B$1060),0)</f>
        <v>0</v>
      </c>
      <c r="J1104" s="7" t="n">
        <f aca="false">IF(C1104=1,MIN($F$226,MAX(0,$B$1060-I1104)),0)</f>
        <v>300000000</v>
      </c>
      <c r="K1104" s="7" t="n">
        <f aca="false">IF(D1104=1,MIN($F$225,MAX(0,$B$1060-SUM(I1104:J1104))),0)</f>
        <v>0</v>
      </c>
      <c r="L1104" s="7" t="n">
        <f aca="false">IF(E1104=1,MIN($F$224,MAX(0,$B$1060-SUM(I1104:K1104))),0)</f>
        <v>60000000</v>
      </c>
      <c r="M1104" s="7" t="n">
        <f aca="false">IF(F1104=1,MIN($F$223,MAX(0,$B$1060-SUM(I1104:L1104))),0)</f>
        <v>0</v>
      </c>
      <c r="N1104" s="7" t="n">
        <f aca="false">IF(G1104=1,MIN($F$222,MAX(0,$B$1060-SUM(I1104:M1104))),0)</f>
        <v>15000000</v>
      </c>
      <c r="O1104" s="7" t="n">
        <f aca="false">IF(H1104=1,MIN($F$221,MAX(0,$B$1060-SUM(I1104:N1104))),0)</f>
        <v>0</v>
      </c>
      <c r="P1104" s="7" t="n">
        <f aca="false">MAX(0,$B$1060-SUM(I1104:O1104))</f>
        <v>825000000</v>
      </c>
      <c r="Q1104" s="7" t="n">
        <f aca="false">($B$203+$B$204)+$B$22+(1-B1104)*$B$198+(1-C1104)*$E$226+(1-D1104)*$E$225+(1-E1104)*$E$224+(1-F1104)*$E$223+(1-G1104)*$E$222+(1-H1104)*$E$221</f>
        <v>19819629.2434013</v>
      </c>
      <c r="R1104" s="7" t="n">
        <f aca="false">P1104&gt;$B$12*Q1104</f>
        <v>1</v>
      </c>
      <c r="S1104" s="7" t="n">
        <f aca="false">IF(R1104,(P1104+$B$12*$B$13)/(Q1104+$B$13),IF(Q1104&gt;0,P1104/Q1104,0))</f>
        <v>37.0749886109621</v>
      </c>
      <c r="T1104" s="7" t="n">
        <f aca="false">IF(R1104,$B$13*(S1104-$B$12),0)</f>
        <v>90187471.5274053</v>
      </c>
      <c r="U1104" s="7" t="n">
        <f aca="false">($B$203+$B$204)*S1104</f>
        <v>10431344.4643429</v>
      </c>
      <c r="V1104" s="7" t="n">
        <f aca="false">$B$22*S1104</f>
        <v>333674897.498659</v>
      </c>
      <c r="W1104" s="7" t="n">
        <f aca="false">IF(B1104=1,I1104,S1104*$B$198)</f>
        <v>29819216.9838201</v>
      </c>
      <c r="X1104" s="7" t="n">
        <f aca="false">IF(C1104=1,J1104,S1104*$E$226)</f>
        <v>300000000</v>
      </c>
      <c r="Y1104" s="7" t="n">
        <f aca="false">IF(D1104=1,K1104,S1104*$E$225)</f>
        <v>64287160.638076</v>
      </c>
      <c r="Z1104" s="7" t="n">
        <f aca="false">IF(E1104=1,L1104,S1104*$E$224)</f>
        <v>60000000</v>
      </c>
      <c r="AA1104" s="7" t="n">
        <f aca="false">IF(F1104=1,M1104,S1104*$E$223)</f>
        <v>111224965.832886</v>
      </c>
      <c r="AB1104" s="7" t="n">
        <f aca="false">IF(G1104=1,N1104,S1104*$E$222)</f>
        <v>15000000</v>
      </c>
      <c r="AC1104" s="7" t="n">
        <f aca="false">IF(H1104=1,O1104,S1104*$E$221)</f>
        <v>185374943.054811</v>
      </c>
      <c r="AD1104" s="7" t="n">
        <f aca="false">INDEX($W$1062:$W$1189,MATCH($A1104+(1-B1104)*64,$A$1062:$A$1189,0))</f>
        <v>30000000</v>
      </c>
      <c r="AE1104" s="7" t="n">
        <f aca="false">INDEX($W$1062:$W$1189,MATCH($A1104-B1104*64,$A$1062:$A$1189,0))</f>
        <v>29819216.9838201</v>
      </c>
      <c r="AF1104" s="7" t="n">
        <f aca="false">INDEX($X$1062:$X$1189,MATCH($A1104+(1-C1104)*32,$A$1062:$A$1189,0))</f>
        <v>300000000</v>
      </c>
      <c r="AG1104" s="7" t="n">
        <f aca="false">INDEX($X$1062:$X$1189,MATCH($A1104-C1104*32,$A$1062:$A$1189,0))</f>
        <v>243079801.760486</v>
      </c>
      <c r="AH1104" s="7" t="n">
        <f aca="false">INDEX($Y$1062:$Y$1189,MATCH($A1104+(1-D1104)*16,$A$1062:$A$1189,0))</f>
        <v>100000000</v>
      </c>
      <c r="AI1104" s="7" t="n">
        <f aca="false">INDEX($Y$1062:$Y$1189,MATCH($A1104-D1104*16,$A$1062:$A$1189,0))</f>
        <v>64287160.638076</v>
      </c>
      <c r="AJ1104" s="7" t="n">
        <f aca="false">INDEX($Z$1062:$Z$1189,MATCH($A1104+(1-E1104)*8,$A$1062:$A$1189,0))</f>
        <v>60000000</v>
      </c>
      <c r="AK1104" s="7" t="n">
        <f aca="false">INDEX($Z$1062:$Z$1189,MATCH($A1104-E1104*8,$A$1062:$A$1189,0))</f>
        <v>86166340.887519</v>
      </c>
      <c r="AL1104" s="7" t="n">
        <f aca="false">INDEX($AA$1062:$AA$1189,MATCH($A1104+(1-F1104)*4,$A$1062:$A$1189,0))</f>
        <v>30000000</v>
      </c>
      <c r="AM1104" s="7" t="n">
        <f aca="false">INDEX($AA$1062:$AA$1189,MATCH($A1104-F1104*4,$A$1062:$A$1189,0))</f>
        <v>111224965.832886</v>
      </c>
      <c r="AN1104" s="7" t="n">
        <f aca="false">INDEX($AB$1062:$AB$1189,MATCH($A1104+(1-G1104)*2,$A$1062:$A$1189,0))</f>
        <v>15000000</v>
      </c>
      <c r="AO1104" s="7" t="n">
        <f aca="false">INDEX($AB$1062:$AB$1189,MATCH($A1104-G1104*2,$A$1062:$A$1189,0))</f>
        <v>154193161.351832</v>
      </c>
      <c r="AP1104" s="7" t="n">
        <f aca="false">INDEX($AC$1062:$AC$1189,MATCH($A1104+(1-H1104)*1,$A$1062:$A$1189,0))</f>
        <v>5000000</v>
      </c>
      <c r="AQ1104" s="7" t="n">
        <f aca="false">INDEX($AC$1062:$AC$1189,MATCH($A1104-H1104*1,$A$1062:$A$1189,0))</f>
        <v>185374943.054811</v>
      </c>
      <c r="AR1104" s="14" t="b">
        <f aca="false">AND(IF(B1104=1,AD1104&gt;=AE1104,AE1104&gt;AD1104),IF(C1104=1,AF1104&gt;=AG1104,AG1104&gt;AF1104),IF(D1104=1,AH1104&gt;=AI1104,AI1104&gt;AH1104),IF(E1104=1,AJ1104&gt;=AK1104,AK1104&gt;AJ1104),IF(F1104=1,AL1104&gt;=AM1104,AM1104&gt;AL1104),IF(G1104=1,AN1104&gt;=AO1104,AO1104&gt;AN1104),IF(H1104=1,AP1104&gt;=AQ1104,AQ1104&gt;AP1104))</f>
        <v>0</v>
      </c>
      <c r="AS1104" s="2"/>
      <c r="AT1104" s="2"/>
      <c r="AU1104" s="2"/>
      <c r="AV1104" s="2"/>
      <c r="AW1104" s="2"/>
      <c r="AX1104" s="2"/>
    </row>
    <row r="1105" customFormat="false" ht="15" hidden="false" customHeight="false" outlineLevel="0" collapsed="false">
      <c r="A1105" s="6" t="n">
        <f aca="false">ROW()-1062</f>
        <v>43</v>
      </c>
      <c r="B1105" s="6" t="n">
        <f aca="false">MOD(INT($A1105/64),2)</f>
        <v>0</v>
      </c>
      <c r="C1105" s="6" t="n">
        <f aca="false">MOD(INT($A1105/32),2)</f>
        <v>1</v>
      </c>
      <c r="D1105" s="6" t="n">
        <f aca="false">MOD(INT($A1105/16),2)</f>
        <v>0</v>
      </c>
      <c r="E1105" s="6" t="n">
        <f aca="false">MOD(INT($A1105/8),2)</f>
        <v>1</v>
      </c>
      <c r="F1105" s="6" t="n">
        <f aca="false">MOD(INT($A1105/4),2)</f>
        <v>0</v>
      </c>
      <c r="G1105" s="6" t="n">
        <f aca="false">MOD(INT($A1105/2),2)</f>
        <v>1</v>
      </c>
      <c r="H1105" s="6" t="n">
        <f aca="false">MOD(INT($A1105/1),2)</f>
        <v>1</v>
      </c>
      <c r="I1105" s="7" t="n">
        <f aca="false">IF(B1105=1,MIN($B$6,$B$1060),0)</f>
        <v>0</v>
      </c>
      <c r="J1105" s="7" t="n">
        <f aca="false">IF(C1105=1,MIN($F$226,MAX(0,$B$1060-I1105)),0)</f>
        <v>300000000</v>
      </c>
      <c r="K1105" s="7" t="n">
        <f aca="false">IF(D1105=1,MIN($F$225,MAX(0,$B$1060-SUM(I1105:J1105))),0)</f>
        <v>0</v>
      </c>
      <c r="L1105" s="7" t="n">
        <f aca="false">IF(E1105=1,MIN($F$224,MAX(0,$B$1060-SUM(I1105:K1105))),0)</f>
        <v>60000000</v>
      </c>
      <c r="M1105" s="7" t="n">
        <f aca="false">IF(F1105=1,MIN($F$223,MAX(0,$B$1060-SUM(I1105:L1105))),0)</f>
        <v>0</v>
      </c>
      <c r="N1105" s="7" t="n">
        <f aca="false">IF(G1105=1,MIN($F$222,MAX(0,$B$1060-SUM(I1105:M1105))),0)</f>
        <v>15000000</v>
      </c>
      <c r="O1105" s="7" t="n">
        <f aca="false">IF(H1105=1,MIN($F$221,MAX(0,$B$1060-SUM(I1105:N1105))),0)</f>
        <v>5000000</v>
      </c>
      <c r="P1105" s="7" t="n">
        <f aca="false">MAX(0,$B$1060-SUM(I1105:O1105))</f>
        <v>820000000</v>
      </c>
      <c r="Q1105" s="7" t="n">
        <f aca="false">($B$203+$B$204)+$B$22+(1-B1105)*$B$198+(1-C1105)*$E$226+(1-D1105)*$E$225+(1-E1105)*$E$224+(1-F1105)*$E$223+(1-G1105)*$E$222+(1-H1105)*$E$221</f>
        <v>14819629.2434013</v>
      </c>
      <c r="R1105" s="7" t="n">
        <f aca="false">P1105&gt;$B$12*Q1105</f>
        <v>1</v>
      </c>
      <c r="S1105" s="7" t="n">
        <f aca="false">IF(R1105,(P1105+$B$12*$B$13)/(Q1105+$B$13),IF(Q1105&gt;0,P1105/Q1105,0))</f>
        <v>47.4894692282959</v>
      </c>
      <c r="T1105" s="7" t="n">
        <f aca="false">IF(R1105,$B$13*(S1105-$B$12),0)</f>
        <v>116223673.07074</v>
      </c>
      <c r="U1105" s="7" t="n">
        <f aca="false">($B$203+$B$204)*S1105</f>
        <v>13361541.8509581</v>
      </c>
      <c r="V1105" s="7" t="n">
        <f aca="false">$B$22*S1105</f>
        <v>427405223.054663</v>
      </c>
      <c r="W1105" s="7" t="n">
        <f aca="false">IF(B1105=1,I1105,S1105*$B$198)</f>
        <v>38195528.5873318</v>
      </c>
      <c r="X1105" s="7" t="n">
        <f aca="false">IF(C1105=1,J1105,S1105*$E$226)</f>
        <v>300000000</v>
      </c>
      <c r="Y1105" s="7" t="n">
        <f aca="false">IF(D1105=1,K1105,S1105*$E$225)</f>
        <v>82345625.7514194</v>
      </c>
      <c r="Z1105" s="7" t="n">
        <f aca="false">IF(E1105=1,L1105,S1105*$E$224)</f>
        <v>60000000</v>
      </c>
      <c r="AA1105" s="7" t="n">
        <f aca="false">IF(F1105=1,M1105,S1105*$E$223)</f>
        <v>142468407.684888</v>
      </c>
      <c r="AB1105" s="7" t="n">
        <f aca="false">IF(G1105=1,N1105,S1105*$E$222)</f>
        <v>15000000</v>
      </c>
      <c r="AC1105" s="7" t="n">
        <f aca="false">IF(H1105=1,O1105,S1105*$E$221)</f>
        <v>5000000</v>
      </c>
      <c r="AD1105" s="7" t="n">
        <f aca="false">INDEX($W$1062:$W$1189,MATCH($A1105+(1-B1105)*64,$A$1062:$A$1189,0))</f>
        <v>30000000</v>
      </c>
      <c r="AE1105" s="7" t="n">
        <f aca="false">INDEX($W$1062:$W$1189,MATCH($A1105-B1105*64,$A$1062:$A$1189,0))</f>
        <v>38195528.5873318</v>
      </c>
      <c r="AF1105" s="7" t="n">
        <f aca="false">INDEX($X$1062:$X$1189,MATCH($A1105+(1-C1105)*32,$A$1062:$A$1189,0))</f>
        <v>300000000</v>
      </c>
      <c r="AG1105" s="7" t="n">
        <f aca="false">INDEX($X$1062:$X$1189,MATCH($A1105-C1105*32,$A$1062:$A$1189,0))</f>
        <v>293592359.442122</v>
      </c>
      <c r="AH1105" s="7" t="n">
        <f aca="false">INDEX($Y$1062:$Y$1189,MATCH($A1105+(1-D1105)*16,$A$1062:$A$1189,0))</f>
        <v>100000000</v>
      </c>
      <c r="AI1105" s="7" t="n">
        <f aca="false">INDEX($Y$1062:$Y$1189,MATCH($A1105-D1105*16,$A$1062:$A$1189,0))</f>
        <v>82345625.7514194</v>
      </c>
      <c r="AJ1105" s="7" t="n">
        <f aca="false">INDEX($Z$1062:$Z$1189,MATCH($A1105+(1-E1105)*8,$A$1062:$A$1189,0))</f>
        <v>60000000</v>
      </c>
      <c r="AK1105" s="7" t="n">
        <f aca="false">INDEX($Z$1062:$Z$1189,MATCH($A1105-E1105*8,$A$1062:$A$1189,0))</f>
        <v>107405670.454415</v>
      </c>
      <c r="AL1105" s="7" t="n">
        <f aca="false">INDEX($AA$1062:$AA$1189,MATCH($A1105+(1-F1105)*4,$A$1062:$A$1189,0))</f>
        <v>30000000</v>
      </c>
      <c r="AM1105" s="7" t="n">
        <f aca="false">INDEX($AA$1062:$AA$1189,MATCH($A1105-F1105*4,$A$1062:$A$1189,0))</f>
        <v>142468407.684888</v>
      </c>
      <c r="AN1105" s="7" t="n">
        <f aca="false">INDEX($AB$1062:$AB$1189,MATCH($A1105+(1-G1105)*2,$A$1062:$A$1189,0))</f>
        <v>15000000</v>
      </c>
      <c r="AO1105" s="7" t="n">
        <f aca="false">INDEX($AB$1062:$AB$1189,MATCH($A1105-G1105*2,$A$1062:$A$1189,0))</f>
        <v>187615123.635533</v>
      </c>
      <c r="AP1105" s="7" t="n">
        <f aca="false">INDEX($AC$1062:$AC$1189,MATCH($A1105+(1-H1105)*1,$A$1062:$A$1189,0))</f>
        <v>5000000</v>
      </c>
      <c r="AQ1105" s="7" t="n">
        <f aca="false">INDEX($AC$1062:$AC$1189,MATCH($A1105-H1105*1,$A$1062:$A$1189,0))</f>
        <v>185374943.054811</v>
      </c>
      <c r="AR1105" s="14" t="b">
        <f aca="false">AND(IF(B1105=1,AD1105&gt;=AE1105,AE1105&gt;AD1105),IF(C1105=1,AF1105&gt;=AG1105,AG1105&gt;AF1105),IF(D1105=1,AH1105&gt;=AI1105,AI1105&gt;AH1105),IF(E1105=1,AJ1105&gt;=AK1105,AK1105&gt;AJ1105),IF(F1105=1,AL1105&gt;=AM1105,AM1105&gt;AL1105),IF(G1105=1,AN1105&gt;=AO1105,AO1105&gt;AN1105),IF(H1105=1,AP1105&gt;=AQ1105,AQ1105&gt;AP1105))</f>
        <v>0</v>
      </c>
      <c r="AS1105" s="2"/>
      <c r="AT1105" s="2"/>
      <c r="AU1105" s="2"/>
      <c r="AV1105" s="2"/>
      <c r="AW1105" s="2"/>
      <c r="AX1105" s="2"/>
    </row>
    <row r="1106" customFormat="false" ht="15" hidden="false" customHeight="false" outlineLevel="0" collapsed="false">
      <c r="A1106" s="6" t="n">
        <f aca="false">ROW()-1062</f>
        <v>44</v>
      </c>
      <c r="B1106" s="6" t="n">
        <f aca="false">MOD(INT($A1106/64),2)</f>
        <v>0</v>
      </c>
      <c r="C1106" s="6" t="n">
        <f aca="false">MOD(INT($A1106/32),2)</f>
        <v>1</v>
      </c>
      <c r="D1106" s="6" t="n">
        <f aca="false">MOD(INT($A1106/16),2)</f>
        <v>0</v>
      </c>
      <c r="E1106" s="6" t="n">
        <f aca="false">MOD(INT($A1106/8),2)</f>
        <v>1</v>
      </c>
      <c r="F1106" s="6" t="n">
        <f aca="false">MOD(INT($A1106/4),2)</f>
        <v>1</v>
      </c>
      <c r="G1106" s="6" t="n">
        <f aca="false">MOD(INT($A1106/2),2)</f>
        <v>0</v>
      </c>
      <c r="H1106" s="6" t="n">
        <f aca="false">MOD(INT($A1106/1),2)</f>
        <v>0</v>
      </c>
      <c r="I1106" s="7" t="n">
        <f aca="false">IF(B1106=1,MIN($B$6,$B$1060),0)</f>
        <v>0</v>
      </c>
      <c r="J1106" s="7" t="n">
        <f aca="false">IF(C1106=1,MIN($F$226,MAX(0,$B$1060-I1106)),0)</f>
        <v>300000000</v>
      </c>
      <c r="K1106" s="7" t="n">
        <f aca="false">IF(D1106=1,MIN($F$225,MAX(0,$B$1060-SUM(I1106:J1106))),0)</f>
        <v>0</v>
      </c>
      <c r="L1106" s="7" t="n">
        <f aca="false">IF(E1106=1,MIN($F$224,MAX(0,$B$1060-SUM(I1106:K1106))),0)</f>
        <v>60000000</v>
      </c>
      <c r="M1106" s="7" t="n">
        <f aca="false">IF(F1106=1,MIN($F$223,MAX(0,$B$1060-SUM(I1106:L1106))),0)</f>
        <v>30000000</v>
      </c>
      <c r="N1106" s="7" t="n">
        <f aca="false">IF(G1106=1,MIN($F$222,MAX(0,$B$1060-SUM(I1106:M1106))),0)</f>
        <v>0</v>
      </c>
      <c r="O1106" s="7" t="n">
        <f aca="false">IF(H1106=1,MIN($F$221,MAX(0,$B$1060-SUM(I1106:N1106))),0)</f>
        <v>0</v>
      </c>
      <c r="P1106" s="7" t="n">
        <f aca="false">MAX(0,$B$1060-SUM(I1106:O1106))</f>
        <v>810000000</v>
      </c>
      <c r="Q1106" s="7" t="n">
        <f aca="false">($B$203+$B$204)+$B$22+(1-B1106)*$B$198+(1-C1106)*$E$226+(1-D1106)*$E$225+(1-E1106)*$E$224+(1-F1106)*$E$223+(1-G1106)*$E$222+(1-H1106)*$E$221</f>
        <v>21819629.2434013</v>
      </c>
      <c r="R1106" s="7" t="n">
        <f aca="false">P1106&gt;$B$12*Q1106</f>
        <v>1</v>
      </c>
      <c r="S1106" s="7" t="n">
        <f aca="false">IF(R1106,(P1106+$B$12*$B$13)/(Q1106+$B$13),IF(Q1106&gt;0,P1106/Q1106,0))</f>
        <v>33.4092264264455</v>
      </c>
      <c r="T1106" s="7" t="n">
        <f aca="false">IF(R1106,$B$13*(S1106-$B$12),0)</f>
        <v>81023066.0661138</v>
      </c>
      <c r="U1106" s="7" t="n">
        <f aca="false">($B$203+$B$204)*S1106</f>
        <v>9399952.96555363</v>
      </c>
      <c r="V1106" s="7" t="n">
        <f aca="false">$B$22*S1106</f>
        <v>300683037.83801</v>
      </c>
      <c r="W1106" s="7" t="n">
        <f aca="false">IF(B1106=1,I1106,S1106*$B$198)</f>
        <v>26870863.8733659</v>
      </c>
      <c r="X1106" s="7" t="n">
        <f aca="false">IF(C1106=1,J1106,S1106*$E$226)</f>
        <v>300000000</v>
      </c>
      <c r="Y1106" s="7" t="n">
        <f aca="false">IF(D1106=1,K1106,S1106*$E$225)</f>
        <v>57930814.9925018</v>
      </c>
      <c r="Z1106" s="7" t="n">
        <f aca="false">IF(E1106=1,L1106,S1106*$E$224)</f>
        <v>60000000</v>
      </c>
      <c r="AA1106" s="7" t="n">
        <f aca="false">IF(F1106=1,M1106,S1106*$E$223)</f>
        <v>30000000</v>
      </c>
      <c r="AB1106" s="7" t="n">
        <f aca="false">IF(G1106=1,N1106,S1106*$E$222)</f>
        <v>167046132.132228</v>
      </c>
      <c r="AC1106" s="7" t="n">
        <f aca="false">IF(H1106=1,O1106,S1106*$E$221)</f>
        <v>167046132.132228</v>
      </c>
      <c r="AD1106" s="7" t="n">
        <f aca="false">INDEX($W$1062:$W$1189,MATCH($A1106+(1-B1106)*64,$A$1062:$A$1189,0))</f>
        <v>30000000</v>
      </c>
      <c r="AE1106" s="7" t="n">
        <f aca="false">INDEX($W$1062:$W$1189,MATCH($A1106-B1106*64,$A$1062:$A$1189,0))</f>
        <v>26870863.8733659</v>
      </c>
      <c r="AF1106" s="7" t="n">
        <f aca="false">INDEX($X$1062:$X$1189,MATCH($A1106+(1-C1106)*32,$A$1062:$A$1189,0))</f>
        <v>300000000</v>
      </c>
      <c r="AG1106" s="7" t="n">
        <f aca="false">INDEX($X$1062:$X$1189,MATCH($A1106-C1106*32,$A$1062:$A$1189,0))</f>
        <v>224094618.832037</v>
      </c>
      <c r="AH1106" s="7" t="n">
        <f aca="false">INDEX($Y$1062:$Y$1189,MATCH($A1106+(1-D1106)*16,$A$1062:$A$1189,0))</f>
        <v>100000000</v>
      </c>
      <c r="AI1106" s="7" t="n">
        <f aca="false">INDEX($Y$1062:$Y$1189,MATCH($A1106-D1106*16,$A$1062:$A$1189,0))</f>
        <v>57930814.9925018</v>
      </c>
      <c r="AJ1106" s="7" t="n">
        <f aca="false">INDEX($Z$1062:$Z$1189,MATCH($A1106+(1-E1106)*8,$A$1062:$A$1189,0))</f>
        <v>60000000</v>
      </c>
      <c r="AK1106" s="7" t="n">
        <f aca="false">INDEX($Z$1062:$Z$1189,MATCH($A1106-E1106*8,$A$1062:$A$1189,0))</f>
        <v>78369350.8964813</v>
      </c>
      <c r="AL1106" s="7" t="n">
        <f aca="false">INDEX($AA$1062:$AA$1189,MATCH($A1106+(1-F1106)*4,$A$1062:$A$1189,0))</f>
        <v>30000000</v>
      </c>
      <c r="AM1106" s="7" t="n">
        <f aca="false">INDEX($AA$1062:$AA$1189,MATCH($A1106-F1106*4,$A$1062:$A$1189,0))</f>
        <v>92515896.8110991</v>
      </c>
      <c r="AN1106" s="7" t="n">
        <f aca="false">INDEX($AB$1062:$AB$1189,MATCH($A1106+(1-G1106)*2,$A$1062:$A$1189,0))</f>
        <v>15000000</v>
      </c>
      <c r="AO1106" s="7" t="n">
        <f aca="false">INDEX($AB$1062:$AB$1189,MATCH($A1106-G1106*2,$A$1062:$A$1189,0))</f>
        <v>167046132.132228</v>
      </c>
      <c r="AP1106" s="7" t="n">
        <f aca="false">INDEX($AC$1062:$AC$1189,MATCH($A1106+(1-H1106)*1,$A$1062:$A$1189,0))</f>
        <v>5000000</v>
      </c>
      <c r="AQ1106" s="7" t="n">
        <f aca="false">INDEX($AC$1062:$AC$1189,MATCH($A1106-H1106*1,$A$1062:$A$1189,0))</f>
        <v>167046132.132228</v>
      </c>
      <c r="AR1106" s="14" t="b">
        <f aca="false">AND(IF(B1106=1,AD1106&gt;=AE1106,AE1106&gt;AD1106),IF(C1106=1,AF1106&gt;=AG1106,AG1106&gt;AF1106),IF(D1106=1,AH1106&gt;=AI1106,AI1106&gt;AH1106),IF(E1106=1,AJ1106&gt;=AK1106,AK1106&gt;AJ1106),IF(F1106=1,AL1106&gt;=AM1106,AM1106&gt;AL1106),IF(G1106=1,AN1106&gt;=AO1106,AO1106&gt;AN1106),IF(H1106=1,AP1106&gt;=AQ1106,AQ1106&gt;AP1106))</f>
        <v>0</v>
      </c>
      <c r="AS1106" s="2"/>
      <c r="AT1106" s="2"/>
      <c r="AU1106" s="2"/>
      <c r="AV1106" s="2"/>
      <c r="AW1106" s="2"/>
      <c r="AX1106" s="2"/>
    </row>
    <row r="1107" customFormat="false" ht="15" hidden="false" customHeight="false" outlineLevel="0" collapsed="false">
      <c r="A1107" s="6" t="n">
        <f aca="false">ROW()-1062</f>
        <v>45</v>
      </c>
      <c r="B1107" s="6" t="n">
        <f aca="false">MOD(INT($A1107/64),2)</f>
        <v>0</v>
      </c>
      <c r="C1107" s="6" t="n">
        <f aca="false">MOD(INT($A1107/32),2)</f>
        <v>1</v>
      </c>
      <c r="D1107" s="6" t="n">
        <f aca="false">MOD(INT($A1107/16),2)</f>
        <v>0</v>
      </c>
      <c r="E1107" s="6" t="n">
        <f aca="false">MOD(INT($A1107/8),2)</f>
        <v>1</v>
      </c>
      <c r="F1107" s="6" t="n">
        <f aca="false">MOD(INT($A1107/4),2)</f>
        <v>1</v>
      </c>
      <c r="G1107" s="6" t="n">
        <f aca="false">MOD(INT($A1107/2),2)</f>
        <v>0</v>
      </c>
      <c r="H1107" s="6" t="n">
        <f aca="false">MOD(INT($A1107/1),2)</f>
        <v>1</v>
      </c>
      <c r="I1107" s="7" t="n">
        <f aca="false">IF(B1107=1,MIN($B$6,$B$1060),0)</f>
        <v>0</v>
      </c>
      <c r="J1107" s="7" t="n">
        <f aca="false">IF(C1107=1,MIN($F$226,MAX(0,$B$1060-I1107)),0)</f>
        <v>300000000</v>
      </c>
      <c r="K1107" s="7" t="n">
        <f aca="false">IF(D1107=1,MIN($F$225,MAX(0,$B$1060-SUM(I1107:J1107))),0)</f>
        <v>0</v>
      </c>
      <c r="L1107" s="7" t="n">
        <f aca="false">IF(E1107=1,MIN($F$224,MAX(0,$B$1060-SUM(I1107:K1107))),0)</f>
        <v>60000000</v>
      </c>
      <c r="M1107" s="7" t="n">
        <f aca="false">IF(F1107=1,MIN($F$223,MAX(0,$B$1060-SUM(I1107:L1107))),0)</f>
        <v>30000000</v>
      </c>
      <c r="N1107" s="7" t="n">
        <f aca="false">IF(G1107=1,MIN($F$222,MAX(0,$B$1060-SUM(I1107:M1107))),0)</f>
        <v>0</v>
      </c>
      <c r="O1107" s="7" t="n">
        <f aca="false">IF(H1107=1,MIN($F$221,MAX(0,$B$1060-SUM(I1107:N1107))),0)</f>
        <v>5000000</v>
      </c>
      <c r="P1107" s="7" t="n">
        <f aca="false">MAX(0,$B$1060-SUM(I1107:O1107))</f>
        <v>805000000</v>
      </c>
      <c r="Q1107" s="7" t="n">
        <f aca="false">($B$203+$B$204)+$B$22+(1-B1107)*$B$198+(1-C1107)*$E$226+(1-D1107)*$E$225+(1-E1107)*$E$224+(1-F1107)*$E$223+(1-G1107)*$E$222+(1-H1107)*$E$221</f>
        <v>16819629.2434013</v>
      </c>
      <c r="R1107" s="7" t="n">
        <f aca="false">P1107&gt;$B$12*Q1107</f>
        <v>1</v>
      </c>
      <c r="S1107" s="7" t="n">
        <f aca="false">IF(R1107,(P1107+$B$12*$B$13)/(Q1107+$B$13),IF(Q1107&gt;0,P1107/Q1107,0))</f>
        <v>41.7968683470365</v>
      </c>
      <c r="T1107" s="7" t="n">
        <f aca="false">IF(R1107,$B$13*(S1107-$B$12),0)</f>
        <v>101992170.867591</v>
      </c>
      <c r="U1107" s="7" t="n">
        <f aca="false">($B$203+$B$204)*S1107</f>
        <v>11759883.0800399</v>
      </c>
      <c r="V1107" s="7" t="n">
        <f aca="false">$B$22*S1107</f>
        <v>376171815.123328</v>
      </c>
      <c r="W1107" s="7" t="n">
        <f aca="false">IF(B1107=1,I1107,S1107*$B$198)</f>
        <v>33616999.8475989</v>
      </c>
      <c r="X1107" s="7" t="n">
        <f aca="false">IF(C1107=1,J1107,S1107*$E$226)</f>
        <v>300000000</v>
      </c>
      <c r="Y1107" s="7" t="n">
        <f aca="false">IF(D1107=1,K1107,S1107*$E$225)</f>
        <v>72474789.3462594</v>
      </c>
      <c r="Z1107" s="7" t="n">
        <f aca="false">IF(E1107=1,L1107,S1107*$E$224)</f>
        <v>60000000</v>
      </c>
      <c r="AA1107" s="7" t="n">
        <f aca="false">IF(F1107=1,M1107,S1107*$E$223)</f>
        <v>30000000</v>
      </c>
      <c r="AB1107" s="7" t="n">
        <f aca="false">IF(G1107=1,N1107,S1107*$E$222)</f>
        <v>208984341.735182</v>
      </c>
      <c r="AC1107" s="7" t="n">
        <f aca="false">IF(H1107=1,O1107,S1107*$E$221)</f>
        <v>5000000</v>
      </c>
      <c r="AD1107" s="7" t="n">
        <f aca="false">INDEX($W$1062:$W$1189,MATCH($A1107+(1-B1107)*64,$A$1062:$A$1189,0))</f>
        <v>30000000</v>
      </c>
      <c r="AE1107" s="7" t="n">
        <f aca="false">INDEX($W$1062:$W$1189,MATCH($A1107-B1107*64,$A$1062:$A$1189,0))</f>
        <v>33616999.8475989</v>
      </c>
      <c r="AF1107" s="7" t="n">
        <f aca="false">INDEX($X$1062:$X$1189,MATCH($A1107+(1-C1107)*32,$A$1062:$A$1189,0))</f>
        <v>300000000</v>
      </c>
      <c r="AG1107" s="7" t="n">
        <f aca="false">INDEX($X$1062:$X$1189,MATCH($A1107-C1107*32,$A$1062:$A$1189,0))</f>
        <v>266908966.029693</v>
      </c>
      <c r="AH1107" s="7" t="n">
        <f aca="false">INDEX($Y$1062:$Y$1189,MATCH($A1107+(1-D1107)*16,$A$1062:$A$1189,0))</f>
        <v>100000000</v>
      </c>
      <c r="AI1107" s="7" t="n">
        <f aca="false">INDEX($Y$1062:$Y$1189,MATCH($A1107-D1107*16,$A$1062:$A$1189,0))</f>
        <v>72474789.3462594</v>
      </c>
      <c r="AJ1107" s="7" t="n">
        <f aca="false">INDEX($Z$1062:$Z$1189,MATCH($A1107+(1-E1107)*8,$A$1062:$A$1189,0))</f>
        <v>60000000</v>
      </c>
      <c r="AK1107" s="7" t="n">
        <f aca="false">INDEX($Z$1062:$Z$1189,MATCH($A1107-E1107*8,$A$1062:$A$1189,0))</f>
        <v>95857989.8702708</v>
      </c>
      <c r="AL1107" s="7" t="n">
        <f aca="false">INDEX($AA$1062:$AA$1189,MATCH($A1107+(1-F1107)*4,$A$1062:$A$1189,0))</f>
        <v>30000000</v>
      </c>
      <c r="AM1107" s="7" t="n">
        <f aca="false">INDEX($AA$1062:$AA$1189,MATCH($A1107-F1107*4,$A$1062:$A$1189,0))</f>
        <v>112569074.18132</v>
      </c>
      <c r="AN1107" s="7" t="n">
        <f aca="false">INDEX($AB$1062:$AB$1189,MATCH($A1107+(1-G1107)*2,$A$1062:$A$1189,0))</f>
        <v>15000000</v>
      </c>
      <c r="AO1107" s="7" t="n">
        <f aca="false">INDEX($AB$1062:$AB$1189,MATCH($A1107-G1107*2,$A$1062:$A$1189,0))</f>
        <v>208984341.735182</v>
      </c>
      <c r="AP1107" s="7" t="n">
        <f aca="false">INDEX($AC$1062:$AC$1189,MATCH($A1107+(1-H1107)*1,$A$1062:$A$1189,0))</f>
        <v>5000000</v>
      </c>
      <c r="AQ1107" s="7" t="n">
        <f aca="false">INDEX($AC$1062:$AC$1189,MATCH($A1107-H1107*1,$A$1062:$A$1189,0))</f>
        <v>167046132.132228</v>
      </c>
      <c r="AR1107" s="14" t="b">
        <f aca="false">AND(IF(B1107=1,AD1107&gt;=AE1107,AE1107&gt;AD1107),IF(C1107=1,AF1107&gt;=AG1107,AG1107&gt;AF1107),IF(D1107=1,AH1107&gt;=AI1107,AI1107&gt;AH1107),IF(E1107=1,AJ1107&gt;=AK1107,AK1107&gt;AJ1107),IF(F1107=1,AL1107&gt;=AM1107,AM1107&gt;AL1107),IF(G1107=1,AN1107&gt;=AO1107,AO1107&gt;AN1107),IF(H1107=1,AP1107&gt;=AQ1107,AQ1107&gt;AP1107))</f>
        <v>0</v>
      </c>
      <c r="AS1107" s="2"/>
      <c r="AT1107" s="2"/>
      <c r="AU1107" s="2"/>
      <c r="AV1107" s="2"/>
      <c r="AW1107" s="2"/>
      <c r="AX1107" s="2"/>
    </row>
    <row r="1108" customFormat="false" ht="15" hidden="false" customHeight="false" outlineLevel="0" collapsed="false">
      <c r="A1108" s="6" t="n">
        <f aca="false">ROW()-1062</f>
        <v>46</v>
      </c>
      <c r="B1108" s="6" t="n">
        <f aca="false">MOD(INT($A1108/64),2)</f>
        <v>0</v>
      </c>
      <c r="C1108" s="6" t="n">
        <f aca="false">MOD(INT($A1108/32),2)</f>
        <v>1</v>
      </c>
      <c r="D1108" s="6" t="n">
        <f aca="false">MOD(INT($A1108/16),2)</f>
        <v>0</v>
      </c>
      <c r="E1108" s="6" t="n">
        <f aca="false">MOD(INT($A1108/8),2)</f>
        <v>1</v>
      </c>
      <c r="F1108" s="6" t="n">
        <f aca="false">MOD(INT($A1108/4),2)</f>
        <v>1</v>
      </c>
      <c r="G1108" s="6" t="n">
        <f aca="false">MOD(INT($A1108/2),2)</f>
        <v>1</v>
      </c>
      <c r="H1108" s="6" t="n">
        <f aca="false">MOD(INT($A1108/1),2)</f>
        <v>0</v>
      </c>
      <c r="I1108" s="7" t="n">
        <f aca="false">IF(B1108=1,MIN($B$6,$B$1060),0)</f>
        <v>0</v>
      </c>
      <c r="J1108" s="7" t="n">
        <f aca="false">IF(C1108=1,MIN($F$226,MAX(0,$B$1060-I1108)),0)</f>
        <v>300000000</v>
      </c>
      <c r="K1108" s="7" t="n">
        <f aca="false">IF(D1108=1,MIN($F$225,MAX(0,$B$1060-SUM(I1108:J1108))),0)</f>
        <v>0</v>
      </c>
      <c r="L1108" s="7" t="n">
        <f aca="false">IF(E1108=1,MIN($F$224,MAX(0,$B$1060-SUM(I1108:K1108))),0)</f>
        <v>60000000</v>
      </c>
      <c r="M1108" s="7" t="n">
        <f aca="false">IF(F1108=1,MIN($F$223,MAX(0,$B$1060-SUM(I1108:L1108))),0)</f>
        <v>30000000</v>
      </c>
      <c r="N1108" s="7" t="n">
        <f aca="false">IF(G1108=1,MIN($F$222,MAX(0,$B$1060-SUM(I1108:M1108))),0)</f>
        <v>15000000</v>
      </c>
      <c r="O1108" s="7" t="n">
        <f aca="false">IF(H1108=1,MIN($F$221,MAX(0,$B$1060-SUM(I1108:N1108))),0)</f>
        <v>0</v>
      </c>
      <c r="P1108" s="7" t="n">
        <f aca="false">MAX(0,$B$1060-SUM(I1108:O1108))</f>
        <v>795000000</v>
      </c>
      <c r="Q1108" s="7" t="n">
        <f aca="false">($B$203+$B$204)+$B$22+(1-B1108)*$B$198+(1-C1108)*$E$226+(1-D1108)*$E$225+(1-E1108)*$E$224+(1-F1108)*$E$223+(1-G1108)*$E$222+(1-H1108)*$E$221</f>
        <v>16819629.2434013</v>
      </c>
      <c r="R1108" s="7" t="n">
        <f aca="false">P1108&gt;$B$12*Q1108</f>
        <v>1</v>
      </c>
      <c r="S1108" s="7" t="n">
        <f aca="false">IF(R1108,(P1108+$B$12*$B$13)/(Q1108+$B$13),IF(Q1108&gt;0,P1108/Q1108,0))</f>
        <v>41.279260070293</v>
      </c>
      <c r="T1108" s="7" t="n">
        <f aca="false">IF(R1108,$B$13*(S1108-$B$12),0)</f>
        <v>100698150.175732</v>
      </c>
      <c r="U1108" s="7" t="n">
        <f aca="false">($B$203+$B$204)*S1108</f>
        <v>11614249.8530425</v>
      </c>
      <c r="V1108" s="7" t="n">
        <f aca="false">$B$22*S1108</f>
        <v>371513340.632637</v>
      </c>
      <c r="W1108" s="7" t="n">
        <f aca="false">IF(B1108=1,I1108,S1108*$B$198)</f>
        <v>33200690.251963</v>
      </c>
      <c r="X1108" s="7" t="n">
        <f aca="false">IF(C1108=1,J1108,S1108*$E$226)</f>
        <v>300000000</v>
      </c>
      <c r="Y1108" s="7" t="n">
        <f aca="false">IF(D1108=1,K1108,S1108*$E$225)</f>
        <v>71577268.7351602</v>
      </c>
      <c r="Z1108" s="7" t="n">
        <f aca="false">IF(E1108=1,L1108,S1108*$E$224)</f>
        <v>60000000</v>
      </c>
      <c r="AA1108" s="7" t="n">
        <f aca="false">IF(F1108=1,M1108,S1108*$E$223)</f>
        <v>30000000</v>
      </c>
      <c r="AB1108" s="7" t="n">
        <f aca="false">IF(G1108=1,N1108,S1108*$E$222)</f>
        <v>15000000</v>
      </c>
      <c r="AC1108" s="7" t="n">
        <f aca="false">IF(H1108=1,O1108,S1108*$E$221)</f>
        <v>206396300.351465</v>
      </c>
      <c r="AD1108" s="7" t="n">
        <f aca="false">INDEX($W$1062:$W$1189,MATCH($A1108+(1-B1108)*64,$A$1062:$A$1189,0))</f>
        <v>30000000</v>
      </c>
      <c r="AE1108" s="7" t="n">
        <f aca="false">INDEX($W$1062:$W$1189,MATCH($A1108-B1108*64,$A$1062:$A$1189,0))</f>
        <v>33200690.251963</v>
      </c>
      <c r="AF1108" s="7" t="n">
        <f aca="false">INDEX($X$1062:$X$1189,MATCH($A1108+(1-C1108)*32,$A$1062:$A$1189,0))</f>
        <v>300000000</v>
      </c>
      <c r="AG1108" s="7" t="n">
        <f aca="false">INDEX($X$1062:$X$1189,MATCH($A1108-C1108*32,$A$1062:$A$1189,0))</f>
        <v>264498952.792405</v>
      </c>
      <c r="AH1108" s="7" t="n">
        <f aca="false">INDEX($Y$1062:$Y$1189,MATCH($A1108+(1-D1108)*16,$A$1062:$A$1189,0))</f>
        <v>100000000</v>
      </c>
      <c r="AI1108" s="7" t="n">
        <f aca="false">INDEX($Y$1062:$Y$1189,MATCH($A1108-D1108*16,$A$1062:$A$1189,0))</f>
        <v>71577268.7351602</v>
      </c>
      <c r="AJ1108" s="7" t="n">
        <f aca="false">INDEX($Z$1062:$Z$1189,MATCH($A1108+(1-E1108)*8,$A$1062:$A$1189,0))</f>
        <v>60000000</v>
      </c>
      <c r="AK1108" s="7" t="n">
        <f aca="false">INDEX($Z$1062:$Z$1189,MATCH($A1108-E1108*8,$A$1062:$A$1189,0))</f>
        <v>94752998.6325732</v>
      </c>
      <c r="AL1108" s="7" t="n">
        <f aca="false">INDEX($AA$1062:$AA$1189,MATCH($A1108+(1-F1108)*4,$A$1062:$A$1189,0))</f>
        <v>30000000</v>
      </c>
      <c r="AM1108" s="7" t="n">
        <f aca="false">INDEX($AA$1062:$AA$1189,MATCH($A1108-F1108*4,$A$1062:$A$1189,0))</f>
        <v>111224965.832886</v>
      </c>
      <c r="AN1108" s="7" t="n">
        <f aca="false">INDEX($AB$1062:$AB$1189,MATCH($A1108+(1-G1108)*2,$A$1062:$A$1189,0))</f>
        <v>15000000</v>
      </c>
      <c r="AO1108" s="7" t="n">
        <f aca="false">INDEX($AB$1062:$AB$1189,MATCH($A1108-G1108*2,$A$1062:$A$1189,0))</f>
        <v>167046132.132228</v>
      </c>
      <c r="AP1108" s="7" t="n">
        <f aca="false">INDEX($AC$1062:$AC$1189,MATCH($A1108+(1-H1108)*1,$A$1062:$A$1189,0))</f>
        <v>5000000</v>
      </c>
      <c r="AQ1108" s="7" t="n">
        <f aca="false">INDEX($AC$1062:$AC$1189,MATCH($A1108-H1108*1,$A$1062:$A$1189,0))</f>
        <v>206396300.351465</v>
      </c>
      <c r="AR1108" s="14" t="b">
        <f aca="false">AND(IF(B1108=1,AD1108&gt;=AE1108,AE1108&gt;AD1108),IF(C1108=1,AF1108&gt;=AG1108,AG1108&gt;AF1108),IF(D1108=1,AH1108&gt;=AI1108,AI1108&gt;AH1108),IF(E1108=1,AJ1108&gt;=AK1108,AK1108&gt;AJ1108),IF(F1108=1,AL1108&gt;=AM1108,AM1108&gt;AL1108),IF(G1108=1,AN1108&gt;=AO1108,AO1108&gt;AN1108),IF(H1108=1,AP1108&gt;=AQ1108,AQ1108&gt;AP1108))</f>
        <v>0</v>
      </c>
      <c r="AS1108" s="2"/>
      <c r="AT1108" s="2"/>
      <c r="AU1108" s="2"/>
      <c r="AV1108" s="2"/>
      <c r="AW1108" s="2"/>
      <c r="AX1108" s="2"/>
    </row>
    <row r="1109" customFormat="false" ht="15" hidden="false" customHeight="false" outlineLevel="0" collapsed="false">
      <c r="A1109" s="6" t="n">
        <f aca="false">ROW()-1062</f>
        <v>47</v>
      </c>
      <c r="B1109" s="6" t="n">
        <f aca="false">MOD(INT($A1109/64),2)</f>
        <v>0</v>
      </c>
      <c r="C1109" s="6" t="n">
        <f aca="false">MOD(INT($A1109/32),2)</f>
        <v>1</v>
      </c>
      <c r="D1109" s="6" t="n">
        <f aca="false">MOD(INT($A1109/16),2)</f>
        <v>0</v>
      </c>
      <c r="E1109" s="6" t="n">
        <f aca="false">MOD(INT($A1109/8),2)</f>
        <v>1</v>
      </c>
      <c r="F1109" s="6" t="n">
        <f aca="false">MOD(INT($A1109/4),2)</f>
        <v>1</v>
      </c>
      <c r="G1109" s="6" t="n">
        <f aca="false">MOD(INT($A1109/2),2)</f>
        <v>1</v>
      </c>
      <c r="H1109" s="6" t="n">
        <f aca="false">MOD(INT($A1109/1),2)</f>
        <v>1</v>
      </c>
      <c r="I1109" s="7" t="n">
        <f aca="false">IF(B1109=1,MIN($B$6,$B$1060),0)</f>
        <v>0</v>
      </c>
      <c r="J1109" s="7" t="n">
        <f aca="false">IF(C1109=1,MIN($F$226,MAX(0,$B$1060-I1109)),0)</f>
        <v>300000000</v>
      </c>
      <c r="K1109" s="7" t="n">
        <f aca="false">IF(D1109=1,MIN($F$225,MAX(0,$B$1060-SUM(I1109:J1109))),0)</f>
        <v>0</v>
      </c>
      <c r="L1109" s="7" t="n">
        <f aca="false">IF(E1109=1,MIN($F$224,MAX(0,$B$1060-SUM(I1109:K1109))),0)</f>
        <v>60000000</v>
      </c>
      <c r="M1109" s="7" t="n">
        <f aca="false">IF(F1109=1,MIN($F$223,MAX(0,$B$1060-SUM(I1109:L1109))),0)</f>
        <v>30000000</v>
      </c>
      <c r="N1109" s="7" t="n">
        <f aca="false">IF(G1109=1,MIN($F$222,MAX(0,$B$1060-SUM(I1109:M1109))),0)</f>
        <v>15000000</v>
      </c>
      <c r="O1109" s="7" t="n">
        <f aca="false">IF(H1109=1,MIN($F$221,MAX(0,$B$1060-SUM(I1109:N1109))),0)</f>
        <v>5000000</v>
      </c>
      <c r="P1109" s="7" t="n">
        <f aca="false">MAX(0,$B$1060-SUM(I1109:O1109))</f>
        <v>790000000</v>
      </c>
      <c r="Q1109" s="7" t="n">
        <f aca="false">($B$203+$B$204)+$B$22+(1-B1109)*$B$198+(1-C1109)*$E$226+(1-D1109)*$E$225+(1-E1109)*$E$224+(1-F1109)*$E$223+(1-G1109)*$E$222+(1-H1109)*$E$221</f>
        <v>11819629.2434013</v>
      </c>
      <c r="R1109" s="7" t="n">
        <f aca="false">P1109&gt;$B$12*Q1109</f>
        <v>1</v>
      </c>
      <c r="S1109" s="7" t="n">
        <f aca="false">IF(R1109,(P1109+$B$12*$B$13)/(Q1109+$B$13),IF(Q1109&gt;0,P1109/Q1109,0))</f>
        <v>55.343611662655</v>
      </c>
      <c r="T1109" s="7" t="n">
        <f aca="false">IF(R1109,$B$13*(S1109-$B$12),0)</f>
        <v>135859029.156638</v>
      </c>
      <c r="U1109" s="7" t="n">
        <f aca="false">($B$203+$B$204)*S1109</f>
        <v>15571367.6196055</v>
      </c>
      <c r="V1109" s="7" t="n">
        <f aca="false">$B$22*S1109</f>
        <v>498092504.963895</v>
      </c>
      <c r="W1109" s="7" t="n">
        <f aca="false">IF(B1109=1,I1109,S1109*$B$198)</f>
        <v>44512573.7503001</v>
      </c>
      <c r="X1109" s="7" t="n">
        <f aca="false">IF(C1109=1,J1109,S1109*$E$226)</f>
        <v>300000000</v>
      </c>
      <c r="Y1109" s="7" t="n">
        <f aca="false">IF(D1109=1,K1109,S1109*$E$225)</f>
        <v>95964524.5095618</v>
      </c>
      <c r="Z1109" s="7" t="n">
        <f aca="false">IF(E1109=1,L1109,S1109*$E$224)</f>
        <v>60000000</v>
      </c>
      <c r="AA1109" s="7" t="n">
        <f aca="false">IF(F1109=1,M1109,S1109*$E$223)</f>
        <v>30000000</v>
      </c>
      <c r="AB1109" s="7" t="n">
        <f aca="false">IF(G1109=1,N1109,S1109*$E$222)</f>
        <v>15000000</v>
      </c>
      <c r="AC1109" s="7" t="n">
        <f aca="false">IF(H1109=1,O1109,S1109*$E$221)</f>
        <v>5000000</v>
      </c>
      <c r="AD1109" s="7" t="n">
        <f aca="false">INDEX($W$1062:$W$1189,MATCH($A1109+(1-B1109)*64,$A$1062:$A$1189,0))</f>
        <v>30000000</v>
      </c>
      <c r="AE1109" s="7" t="n">
        <f aca="false">INDEX($W$1062:$W$1189,MATCH($A1109-B1109*64,$A$1062:$A$1189,0))</f>
        <v>44512573.7503001</v>
      </c>
      <c r="AF1109" s="7" t="n">
        <f aca="false">INDEX($X$1062:$X$1189,MATCH($A1109+(1-C1109)*32,$A$1062:$A$1189,0))</f>
        <v>300000000</v>
      </c>
      <c r="AG1109" s="7" t="n">
        <f aca="false">INDEX($X$1062:$X$1189,MATCH($A1109-C1109*32,$A$1062:$A$1189,0))</f>
        <v>327656085.934043</v>
      </c>
      <c r="AH1109" s="7" t="n">
        <f aca="false">INDEX($Y$1062:$Y$1189,MATCH($A1109+(1-D1109)*16,$A$1062:$A$1189,0))</f>
        <v>100000000</v>
      </c>
      <c r="AI1109" s="7" t="n">
        <f aca="false">INDEX($Y$1062:$Y$1189,MATCH($A1109-D1109*16,$A$1062:$A$1189,0))</f>
        <v>95964524.5095618</v>
      </c>
      <c r="AJ1109" s="7" t="n">
        <f aca="false">INDEX($Z$1062:$Z$1189,MATCH($A1109+(1-E1109)*8,$A$1062:$A$1189,0))</f>
        <v>60000000</v>
      </c>
      <c r="AK1109" s="7" t="n">
        <f aca="false">INDEX($Z$1062:$Z$1189,MATCH($A1109-E1109*8,$A$1062:$A$1189,0))</f>
        <v>122371134.563734</v>
      </c>
      <c r="AL1109" s="7" t="n">
        <f aca="false">INDEX($AA$1062:$AA$1189,MATCH($A1109+(1-F1109)*4,$A$1062:$A$1189,0))</f>
        <v>30000000</v>
      </c>
      <c r="AM1109" s="7" t="n">
        <f aca="false">INDEX($AA$1062:$AA$1189,MATCH($A1109-F1109*4,$A$1062:$A$1189,0))</f>
        <v>142468407.684888</v>
      </c>
      <c r="AN1109" s="7" t="n">
        <f aca="false">INDEX($AB$1062:$AB$1189,MATCH($A1109+(1-G1109)*2,$A$1062:$A$1189,0))</f>
        <v>15000000</v>
      </c>
      <c r="AO1109" s="7" t="n">
        <f aca="false">INDEX($AB$1062:$AB$1189,MATCH($A1109-G1109*2,$A$1062:$A$1189,0))</f>
        <v>208984341.735182</v>
      </c>
      <c r="AP1109" s="7" t="n">
        <f aca="false">INDEX($AC$1062:$AC$1189,MATCH($A1109+(1-H1109)*1,$A$1062:$A$1189,0))</f>
        <v>5000000</v>
      </c>
      <c r="AQ1109" s="7" t="n">
        <f aca="false">INDEX($AC$1062:$AC$1189,MATCH($A1109-H1109*1,$A$1062:$A$1189,0))</f>
        <v>206396300.351465</v>
      </c>
      <c r="AR1109" s="14" t="b">
        <f aca="false">AND(IF(B1109=1,AD1109&gt;=AE1109,AE1109&gt;AD1109),IF(C1109=1,AF1109&gt;=AG1109,AG1109&gt;AF1109),IF(D1109=1,AH1109&gt;=AI1109,AI1109&gt;AH1109),IF(E1109=1,AJ1109&gt;=AK1109,AK1109&gt;AJ1109),IF(F1109=1,AL1109&gt;=AM1109,AM1109&gt;AL1109),IF(G1109=1,AN1109&gt;=AO1109,AO1109&gt;AN1109),IF(H1109=1,AP1109&gt;=AQ1109,AQ1109&gt;AP1109))</f>
        <v>0</v>
      </c>
      <c r="AS1109" s="2"/>
      <c r="AT1109" s="2"/>
      <c r="AU1109" s="2"/>
      <c r="AV1109" s="2"/>
      <c r="AW1109" s="2"/>
      <c r="AX1109" s="2"/>
    </row>
    <row r="1110" customFormat="false" ht="15" hidden="false" customHeight="false" outlineLevel="0" collapsed="false">
      <c r="A1110" s="6" t="n">
        <f aca="false">ROW()-1062</f>
        <v>48</v>
      </c>
      <c r="B1110" s="6" t="n">
        <f aca="false">MOD(INT($A1110/64),2)</f>
        <v>0</v>
      </c>
      <c r="C1110" s="6" t="n">
        <f aca="false">MOD(INT($A1110/32),2)</f>
        <v>1</v>
      </c>
      <c r="D1110" s="6" t="n">
        <f aca="false">MOD(INT($A1110/16),2)</f>
        <v>1</v>
      </c>
      <c r="E1110" s="6" t="n">
        <f aca="false">MOD(INT($A1110/8),2)</f>
        <v>0</v>
      </c>
      <c r="F1110" s="6" t="n">
        <f aca="false">MOD(INT($A1110/4),2)</f>
        <v>0</v>
      </c>
      <c r="G1110" s="6" t="n">
        <f aca="false">MOD(INT($A1110/2),2)</f>
        <v>0</v>
      </c>
      <c r="H1110" s="6" t="n">
        <f aca="false">MOD(INT($A1110/1),2)</f>
        <v>0</v>
      </c>
      <c r="I1110" s="7" t="n">
        <f aca="false">IF(B1110=1,MIN($B$6,$B$1060),0)</f>
        <v>0</v>
      </c>
      <c r="J1110" s="7" t="n">
        <f aca="false">IF(C1110=1,MIN($F$226,MAX(0,$B$1060-I1110)),0)</f>
        <v>300000000</v>
      </c>
      <c r="K1110" s="7" t="n">
        <f aca="false">IF(D1110=1,MIN($F$225,MAX(0,$B$1060-SUM(I1110:J1110))),0)</f>
        <v>100000000</v>
      </c>
      <c r="L1110" s="7" t="n">
        <f aca="false">IF(E1110=1,MIN($F$224,MAX(0,$B$1060-SUM(I1110:K1110))),0)</f>
        <v>0</v>
      </c>
      <c r="M1110" s="7" t="n">
        <f aca="false">IF(F1110=1,MIN($F$223,MAX(0,$B$1060-SUM(I1110:L1110))),0)</f>
        <v>0</v>
      </c>
      <c r="N1110" s="7" t="n">
        <f aca="false">IF(G1110=1,MIN($F$222,MAX(0,$B$1060-SUM(I1110:M1110))),0)</f>
        <v>0</v>
      </c>
      <c r="O1110" s="7" t="n">
        <f aca="false">IF(H1110=1,MIN($F$221,MAX(0,$B$1060-SUM(I1110:N1110))),0)</f>
        <v>0</v>
      </c>
      <c r="P1110" s="7" t="n">
        <f aca="false">MAX(0,$B$1060-SUM(I1110:O1110))</f>
        <v>800000000</v>
      </c>
      <c r="Q1110" s="7" t="n">
        <f aca="false">($B$203+$B$204)+$B$22+(1-B1110)*$B$198+(1-C1110)*$E$226+(1-D1110)*$E$225+(1-E1110)*$E$224+(1-F1110)*$E$223+(1-G1110)*$E$222+(1-H1110)*$E$221</f>
        <v>25485652.6989266</v>
      </c>
      <c r="R1110" s="7" t="n">
        <f aca="false">P1110&gt;$B$12*Q1110</f>
        <v>1</v>
      </c>
      <c r="S1110" s="7" t="n">
        <f aca="false">IF(R1110,(P1110+$B$12*$B$13)/(Q1110+$B$13),IF(Q1110&gt;0,P1110/Q1110,0))</f>
        <v>28.6754076681149</v>
      </c>
      <c r="T1110" s="7" t="n">
        <f aca="false">IF(R1110,$B$13*(S1110-$B$12),0)</f>
        <v>69188519.1702873</v>
      </c>
      <c r="U1110" s="7" t="n">
        <f aca="false">($B$203+$B$204)*S1110</f>
        <v>8068055.21049096</v>
      </c>
      <c r="V1110" s="7" t="n">
        <f aca="false">$B$22*S1110</f>
        <v>258078669.013034</v>
      </c>
      <c r="W1110" s="7" t="n">
        <f aca="false">IF(B1110=1,I1110,S1110*$B$198)</f>
        <v>23063478.5172177</v>
      </c>
      <c r="X1110" s="7" t="n">
        <f aca="false">IF(C1110=1,J1110,S1110*$E$226)</f>
        <v>300000000</v>
      </c>
      <c r="Y1110" s="7" t="n">
        <f aca="false">IF(D1110=1,K1110,S1110*$E$225)</f>
        <v>100000000</v>
      </c>
      <c r="Z1110" s="7" t="n">
        <f aca="false">IF(E1110=1,L1110,S1110*$E$224)</f>
        <v>68820978.4034758</v>
      </c>
      <c r="AA1110" s="7" t="n">
        <f aca="false">IF(F1110=1,M1110,S1110*$E$223)</f>
        <v>86026223.0043448</v>
      </c>
      <c r="AB1110" s="7" t="n">
        <f aca="false">IF(G1110=1,N1110,S1110*$E$222)</f>
        <v>143377038.340575</v>
      </c>
      <c r="AC1110" s="7" t="n">
        <f aca="false">IF(H1110=1,O1110,S1110*$E$221)</f>
        <v>143377038.340575</v>
      </c>
      <c r="AD1110" s="7" t="n">
        <f aca="false">INDEX($W$1062:$W$1189,MATCH($A1110+(1-B1110)*64,$A$1062:$A$1189,0))</f>
        <v>30000000</v>
      </c>
      <c r="AE1110" s="7" t="n">
        <f aca="false">INDEX($W$1062:$W$1189,MATCH($A1110-B1110*64,$A$1062:$A$1189,0))</f>
        <v>23063478.5172177</v>
      </c>
      <c r="AF1110" s="7" t="n">
        <f aca="false">INDEX($X$1062:$X$1189,MATCH($A1110+(1-C1110)*32,$A$1062:$A$1189,0))</f>
        <v>300000000</v>
      </c>
      <c r="AG1110" s="7" t="n">
        <f aca="false">INDEX($X$1062:$X$1189,MATCH($A1110-C1110*32,$A$1062:$A$1189,0))</f>
        <v>198218955.870081</v>
      </c>
      <c r="AH1110" s="7" t="n">
        <f aca="false">INDEX($Y$1062:$Y$1189,MATCH($A1110+(1-D1110)*16,$A$1062:$A$1189,0))</f>
        <v>100000000</v>
      </c>
      <c r="AI1110" s="7" t="n">
        <f aca="false">INDEX($Y$1062:$Y$1189,MATCH($A1110-D1110*16,$A$1062:$A$1189,0))</f>
        <v>52655900.1988863</v>
      </c>
      <c r="AJ1110" s="7" t="n">
        <f aca="false">INDEX($Z$1062:$Z$1189,MATCH($A1110+(1-E1110)*8,$A$1062:$A$1189,0))</f>
        <v>60000000</v>
      </c>
      <c r="AK1110" s="7" t="n">
        <f aca="false">INDEX($Z$1062:$Z$1189,MATCH($A1110-E1110*8,$A$1062:$A$1189,0))</f>
        <v>68820978.4034758</v>
      </c>
      <c r="AL1110" s="7" t="n">
        <f aca="false">INDEX($AA$1062:$AA$1189,MATCH($A1110+(1-F1110)*4,$A$1062:$A$1189,0))</f>
        <v>30000000</v>
      </c>
      <c r="AM1110" s="7" t="n">
        <f aca="false">INDEX($AA$1062:$AA$1189,MATCH($A1110-F1110*4,$A$1062:$A$1189,0))</f>
        <v>86026223.0043448</v>
      </c>
      <c r="AN1110" s="7" t="n">
        <f aca="false">INDEX($AB$1062:$AB$1189,MATCH($A1110+(1-G1110)*2,$A$1062:$A$1189,0))</f>
        <v>15000000</v>
      </c>
      <c r="AO1110" s="7" t="n">
        <f aca="false">INDEX($AB$1062:$AB$1189,MATCH($A1110-G1110*2,$A$1062:$A$1189,0))</f>
        <v>143377038.340575</v>
      </c>
      <c r="AP1110" s="7" t="n">
        <f aca="false">INDEX($AC$1062:$AC$1189,MATCH($A1110+(1-H1110)*1,$A$1062:$A$1189,0))</f>
        <v>5000000</v>
      </c>
      <c r="AQ1110" s="7" t="n">
        <f aca="false">INDEX($AC$1062:$AC$1189,MATCH($A1110-H1110*1,$A$1062:$A$1189,0))</f>
        <v>143377038.340575</v>
      </c>
      <c r="AR1110" s="14" t="b">
        <f aca="false">AND(IF(B1110=1,AD1110&gt;=AE1110,AE1110&gt;AD1110),IF(C1110=1,AF1110&gt;=AG1110,AG1110&gt;AF1110),IF(D1110=1,AH1110&gt;=AI1110,AI1110&gt;AH1110),IF(E1110=1,AJ1110&gt;=AK1110,AK1110&gt;AJ1110),IF(F1110=1,AL1110&gt;=AM1110,AM1110&gt;AL1110),IF(G1110=1,AN1110&gt;=AO1110,AO1110&gt;AN1110),IF(H1110=1,AP1110&gt;=AQ1110,AQ1110&gt;AP1110))</f>
        <v>0</v>
      </c>
      <c r="AS1110" s="2"/>
      <c r="AT1110" s="2"/>
      <c r="AU1110" s="2"/>
      <c r="AV1110" s="2"/>
      <c r="AW1110" s="2"/>
      <c r="AX1110" s="2"/>
    </row>
    <row r="1111" customFormat="false" ht="15" hidden="false" customHeight="false" outlineLevel="0" collapsed="false">
      <c r="A1111" s="6" t="n">
        <f aca="false">ROW()-1062</f>
        <v>49</v>
      </c>
      <c r="B1111" s="6" t="n">
        <f aca="false">MOD(INT($A1111/64),2)</f>
        <v>0</v>
      </c>
      <c r="C1111" s="6" t="n">
        <f aca="false">MOD(INT($A1111/32),2)</f>
        <v>1</v>
      </c>
      <c r="D1111" s="6" t="n">
        <f aca="false">MOD(INT($A1111/16),2)</f>
        <v>1</v>
      </c>
      <c r="E1111" s="6" t="n">
        <f aca="false">MOD(INT($A1111/8),2)</f>
        <v>0</v>
      </c>
      <c r="F1111" s="6" t="n">
        <f aca="false">MOD(INT($A1111/4),2)</f>
        <v>0</v>
      </c>
      <c r="G1111" s="6" t="n">
        <f aca="false">MOD(INT($A1111/2),2)</f>
        <v>0</v>
      </c>
      <c r="H1111" s="6" t="n">
        <f aca="false">MOD(INT($A1111/1),2)</f>
        <v>1</v>
      </c>
      <c r="I1111" s="7" t="n">
        <f aca="false">IF(B1111=1,MIN($B$6,$B$1060),0)</f>
        <v>0</v>
      </c>
      <c r="J1111" s="7" t="n">
        <f aca="false">IF(C1111=1,MIN($F$226,MAX(0,$B$1060-I1111)),0)</f>
        <v>300000000</v>
      </c>
      <c r="K1111" s="7" t="n">
        <f aca="false">IF(D1111=1,MIN($F$225,MAX(0,$B$1060-SUM(I1111:J1111))),0)</f>
        <v>100000000</v>
      </c>
      <c r="L1111" s="7" t="n">
        <f aca="false">IF(E1111=1,MIN($F$224,MAX(0,$B$1060-SUM(I1111:K1111))),0)</f>
        <v>0</v>
      </c>
      <c r="M1111" s="7" t="n">
        <f aca="false">IF(F1111=1,MIN($F$223,MAX(0,$B$1060-SUM(I1111:L1111))),0)</f>
        <v>0</v>
      </c>
      <c r="N1111" s="7" t="n">
        <f aca="false">IF(G1111=1,MIN($F$222,MAX(0,$B$1060-SUM(I1111:M1111))),0)</f>
        <v>0</v>
      </c>
      <c r="O1111" s="7" t="n">
        <f aca="false">IF(H1111=1,MIN($F$221,MAX(0,$B$1060-SUM(I1111:N1111))),0)</f>
        <v>5000000</v>
      </c>
      <c r="P1111" s="7" t="n">
        <f aca="false">MAX(0,$B$1060-SUM(I1111:O1111))</f>
        <v>795000000</v>
      </c>
      <c r="Q1111" s="7" t="n">
        <f aca="false">($B$203+$B$204)+$B$22+(1-B1111)*$B$198+(1-C1111)*$E$226+(1-D1111)*$E$225+(1-E1111)*$E$224+(1-F1111)*$E$223+(1-G1111)*$E$222+(1-H1111)*$E$221</f>
        <v>20485652.6989266</v>
      </c>
      <c r="R1111" s="7" t="n">
        <f aca="false">P1111&gt;$B$12*Q1111</f>
        <v>1</v>
      </c>
      <c r="S1111" s="7" t="n">
        <f aca="false">IF(R1111,(P1111+$B$12*$B$13)/(Q1111+$B$13),IF(Q1111&gt;0,P1111/Q1111,0))</f>
        <v>34.6955559820689</v>
      </c>
      <c r="T1111" s="7" t="n">
        <f aca="false">IF(R1111,$B$13*(S1111-$B$12),0)</f>
        <v>84238889.9551722</v>
      </c>
      <c r="U1111" s="7" t="n">
        <f aca="false">($B$203+$B$204)*S1111</f>
        <v>9761872.07037583</v>
      </c>
      <c r="V1111" s="7" t="n">
        <f aca="false">$B$22*S1111</f>
        <v>312260003.83862</v>
      </c>
      <c r="W1111" s="7" t="n">
        <f aca="false">IF(B1111=1,I1111,S1111*$B$198)</f>
        <v>27905451.9223153</v>
      </c>
      <c r="X1111" s="7" t="n">
        <f aca="false">IF(C1111=1,J1111,S1111*$E$226)</f>
        <v>300000000</v>
      </c>
      <c r="Y1111" s="7" t="n">
        <f aca="false">IF(D1111=1,K1111,S1111*$E$225)</f>
        <v>100000000</v>
      </c>
      <c r="Z1111" s="7" t="n">
        <f aca="false">IF(E1111=1,L1111,S1111*$E$224)</f>
        <v>83269334.3569654</v>
      </c>
      <c r="AA1111" s="7" t="n">
        <f aca="false">IF(F1111=1,M1111,S1111*$E$223)</f>
        <v>104086667.946207</v>
      </c>
      <c r="AB1111" s="7" t="n">
        <f aca="false">IF(G1111=1,N1111,S1111*$E$222)</f>
        <v>173477779.910344</v>
      </c>
      <c r="AC1111" s="7" t="n">
        <f aca="false">IF(H1111=1,O1111,S1111*$E$221)</f>
        <v>5000000</v>
      </c>
      <c r="AD1111" s="7" t="n">
        <f aca="false">INDEX($W$1062:$W$1189,MATCH($A1111+(1-B1111)*64,$A$1062:$A$1189,0))</f>
        <v>30000000</v>
      </c>
      <c r="AE1111" s="7" t="n">
        <f aca="false">INDEX($W$1062:$W$1189,MATCH($A1111-B1111*64,$A$1062:$A$1189,0))</f>
        <v>27905451.9223153</v>
      </c>
      <c r="AF1111" s="7" t="n">
        <f aca="false">INDEX($X$1062:$X$1189,MATCH($A1111+(1-C1111)*32,$A$1062:$A$1189,0))</f>
        <v>300000000</v>
      </c>
      <c r="AG1111" s="7" t="n">
        <f aca="false">INDEX($X$1062:$X$1189,MATCH($A1111-C1111*32,$A$1062:$A$1189,0))</f>
        <v>231200353.60024</v>
      </c>
      <c r="AH1111" s="7" t="n">
        <f aca="false">INDEX($Y$1062:$Y$1189,MATCH($A1111+(1-D1111)*16,$A$1062:$A$1189,0))</f>
        <v>100000000</v>
      </c>
      <c r="AI1111" s="7" t="n">
        <f aca="false">INDEX($Y$1062:$Y$1189,MATCH($A1111-D1111*16,$A$1062:$A$1189,0))</f>
        <v>62955796.518732</v>
      </c>
      <c r="AJ1111" s="7" t="n">
        <f aca="false">INDEX($Z$1062:$Z$1189,MATCH($A1111+(1-E1111)*8,$A$1062:$A$1189,0))</f>
        <v>60000000</v>
      </c>
      <c r="AK1111" s="7" t="n">
        <f aca="false">INDEX($Z$1062:$Z$1189,MATCH($A1111-E1111*8,$A$1062:$A$1189,0))</f>
        <v>83269334.3569654</v>
      </c>
      <c r="AL1111" s="7" t="n">
        <f aca="false">INDEX($AA$1062:$AA$1189,MATCH($A1111+(1-F1111)*4,$A$1062:$A$1189,0))</f>
        <v>30000000</v>
      </c>
      <c r="AM1111" s="7" t="n">
        <f aca="false">INDEX($AA$1062:$AA$1189,MATCH($A1111-F1111*4,$A$1062:$A$1189,0))</f>
        <v>104086667.946207</v>
      </c>
      <c r="AN1111" s="7" t="n">
        <f aca="false">INDEX($AB$1062:$AB$1189,MATCH($A1111+(1-G1111)*2,$A$1062:$A$1189,0))</f>
        <v>15000000</v>
      </c>
      <c r="AO1111" s="7" t="n">
        <f aca="false">INDEX($AB$1062:$AB$1189,MATCH($A1111-G1111*2,$A$1062:$A$1189,0))</f>
        <v>173477779.910344</v>
      </c>
      <c r="AP1111" s="7" t="n">
        <f aca="false">INDEX($AC$1062:$AC$1189,MATCH($A1111+(1-H1111)*1,$A$1062:$A$1189,0))</f>
        <v>5000000</v>
      </c>
      <c r="AQ1111" s="7" t="n">
        <f aca="false">INDEX($AC$1062:$AC$1189,MATCH($A1111-H1111*1,$A$1062:$A$1189,0))</f>
        <v>143377038.340575</v>
      </c>
      <c r="AR1111" s="14" t="b">
        <f aca="false">AND(IF(B1111=1,AD1111&gt;=AE1111,AE1111&gt;AD1111),IF(C1111=1,AF1111&gt;=AG1111,AG1111&gt;AF1111),IF(D1111=1,AH1111&gt;=AI1111,AI1111&gt;AH1111),IF(E1111=1,AJ1111&gt;=AK1111,AK1111&gt;AJ1111),IF(F1111=1,AL1111&gt;=AM1111,AM1111&gt;AL1111),IF(G1111=1,AN1111&gt;=AO1111,AO1111&gt;AN1111),IF(H1111=1,AP1111&gt;=AQ1111,AQ1111&gt;AP1111))</f>
        <v>0</v>
      </c>
      <c r="AS1111" s="2"/>
      <c r="AT1111" s="2"/>
      <c r="AU1111" s="2"/>
      <c r="AV1111" s="2"/>
      <c r="AW1111" s="2"/>
      <c r="AX1111" s="2"/>
    </row>
    <row r="1112" customFormat="false" ht="15" hidden="false" customHeight="false" outlineLevel="0" collapsed="false">
      <c r="A1112" s="6" t="n">
        <f aca="false">ROW()-1062</f>
        <v>50</v>
      </c>
      <c r="B1112" s="6" t="n">
        <f aca="false">MOD(INT($A1112/64),2)</f>
        <v>0</v>
      </c>
      <c r="C1112" s="6" t="n">
        <f aca="false">MOD(INT($A1112/32),2)</f>
        <v>1</v>
      </c>
      <c r="D1112" s="6" t="n">
        <f aca="false">MOD(INT($A1112/16),2)</f>
        <v>1</v>
      </c>
      <c r="E1112" s="6" t="n">
        <f aca="false">MOD(INT($A1112/8),2)</f>
        <v>0</v>
      </c>
      <c r="F1112" s="6" t="n">
        <f aca="false">MOD(INT($A1112/4),2)</f>
        <v>0</v>
      </c>
      <c r="G1112" s="6" t="n">
        <f aca="false">MOD(INT($A1112/2),2)</f>
        <v>1</v>
      </c>
      <c r="H1112" s="6" t="n">
        <f aca="false">MOD(INT($A1112/1),2)</f>
        <v>0</v>
      </c>
      <c r="I1112" s="7" t="n">
        <f aca="false">IF(B1112=1,MIN($B$6,$B$1060),0)</f>
        <v>0</v>
      </c>
      <c r="J1112" s="7" t="n">
        <f aca="false">IF(C1112=1,MIN($F$226,MAX(0,$B$1060-I1112)),0)</f>
        <v>300000000</v>
      </c>
      <c r="K1112" s="7" t="n">
        <f aca="false">IF(D1112=1,MIN($F$225,MAX(0,$B$1060-SUM(I1112:J1112))),0)</f>
        <v>100000000</v>
      </c>
      <c r="L1112" s="7" t="n">
        <f aca="false">IF(E1112=1,MIN($F$224,MAX(0,$B$1060-SUM(I1112:K1112))),0)</f>
        <v>0</v>
      </c>
      <c r="M1112" s="7" t="n">
        <f aca="false">IF(F1112=1,MIN($F$223,MAX(0,$B$1060-SUM(I1112:L1112))),0)</f>
        <v>0</v>
      </c>
      <c r="N1112" s="7" t="n">
        <f aca="false">IF(G1112=1,MIN($F$222,MAX(0,$B$1060-SUM(I1112:M1112))),0)</f>
        <v>15000000</v>
      </c>
      <c r="O1112" s="7" t="n">
        <f aca="false">IF(H1112=1,MIN($F$221,MAX(0,$B$1060-SUM(I1112:N1112))),0)</f>
        <v>0</v>
      </c>
      <c r="P1112" s="7" t="n">
        <f aca="false">MAX(0,$B$1060-SUM(I1112:O1112))</f>
        <v>785000000</v>
      </c>
      <c r="Q1112" s="7" t="n">
        <f aca="false">($B$203+$B$204)+$B$22+(1-B1112)*$B$198+(1-C1112)*$E$226+(1-D1112)*$E$225+(1-E1112)*$E$224+(1-F1112)*$E$223+(1-G1112)*$E$222+(1-H1112)*$E$221</f>
        <v>20485652.6989266</v>
      </c>
      <c r="R1112" s="7" t="n">
        <f aca="false">P1112&gt;$B$12*Q1112</f>
        <v>1</v>
      </c>
      <c r="S1112" s="7" t="n">
        <f aca="false">IF(R1112,(P1112+$B$12*$B$13)/(Q1112+$B$13),IF(Q1112&gt;0,P1112/Q1112,0))</f>
        <v>34.2605019885633</v>
      </c>
      <c r="T1112" s="7" t="n">
        <f aca="false">IF(R1112,$B$13*(S1112-$B$12),0)</f>
        <v>83151254.9714083</v>
      </c>
      <c r="U1112" s="7" t="n">
        <f aca="false">($B$203+$B$204)*S1112</f>
        <v>9639466.15099807</v>
      </c>
      <c r="V1112" s="7" t="n">
        <f aca="false">$B$22*S1112</f>
        <v>308344517.89707</v>
      </c>
      <c r="W1112" s="7" t="n">
        <f aca="false">IF(B1112=1,I1112,S1112*$B$198)</f>
        <v>27555540.2994649</v>
      </c>
      <c r="X1112" s="7" t="n">
        <f aca="false">IF(C1112=1,J1112,S1112*$E$226)</f>
        <v>300000000</v>
      </c>
      <c r="Y1112" s="7" t="n">
        <f aca="false">IF(D1112=1,K1112,S1112*$E$225)</f>
        <v>100000000</v>
      </c>
      <c r="Z1112" s="7" t="n">
        <f aca="false">IF(E1112=1,L1112,S1112*$E$224)</f>
        <v>82225204.772552</v>
      </c>
      <c r="AA1112" s="7" t="n">
        <f aca="false">IF(F1112=1,M1112,S1112*$E$223)</f>
        <v>102781505.96569</v>
      </c>
      <c r="AB1112" s="7" t="n">
        <f aca="false">IF(G1112=1,N1112,S1112*$E$222)</f>
        <v>15000000</v>
      </c>
      <c r="AC1112" s="7" t="n">
        <f aca="false">IF(H1112=1,O1112,S1112*$E$221)</f>
        <v>171302509.942817</v>
      </c>
      <c r="AD1112" s="7" t="n">
        <f aca="false">INDEX($W$1062:$W$1189,MATCH($A1112+(1-B1112)*64,$A$1062:$A$1189,0))</f>
        <v>30000000</v>
      </c>
      <c r="AE1112" s="7" t="n">
        <f aca="false">INDEX($W$1062:$W$1189,MATCH($A1112-B1112*64,$A$1062:$A$1189,0))</f>
        <v>27555540.2994649</v>
      </c>
      <c r="AF1112" s="7" t="n">
        <f aca="false">INDEX($X$1062:$X$1189,MATCH($A1112+(1-C1112)*32,$A$1062:$A$1189,0))</f>
        <v>300000000</v>
      </c>
      <c r="AG1112" s="7" t="n">
        <f aca="false">INDEX($X$1062:$X$1189,MATCH($A1112-C1112*32,$A$1062:$A$1189,0))</f>
        <v>229093744.455818</v>
      </c>
      <c r="AH1112" s="7" t="n">
        <f aca="false">INDEX($Y$1062:$Y$1189,MATCH($A1112+(1-D1112)*16,$A$1062:$A$1189,0))</f>
        <v>100000000</v>
      </c>
      <c r="AI1112" s="7" t="n">
        <f aca="false">INDEX($Y$1062:$Y$1189,MATCH($A1112-D1112*16,$A$1062:$A$1189,0))</f>
        <v>62254339.1759049</v>
      </c>
      <c r="AJ1112" s="7" t="n">
        <f aca="false">INDEX($Z$1062:$Z$1189,MATCH($A1112+(1-E1112)*8,$A$1062:$A$1189,0))</f>
        <v>60000000</v>
      </c>
      <c r="AK1112" s="7" t="n">
        <f aca="false">INDEX($Z$1062:$Z$1189,MATCH($A1112-E1112*8,$A$1062:$A$1189,0))</f>
        <v>82225204.772552</v>
      </c>
      <c r="AL1112" s="7" t="n">
        <f aca="false">INDEX($AA$1062:$AA$1189,MATCH($A1112+(1-F1112)*4,$A$1062:$A$1189,0))</f>
        <v>30000000</v>
      </c>
      <c r="AM1112" s="7" t="n">
        <f aca="false">INDEX($AA$1062:$AA$1189,MATCH($A1112-F1112*4,$A$1062:$A$1189,0))</f>
        <v>102781505.96569</v>
      </c>
      <c r="AN1112" s="7" t="n">
        <f aca="false">INDEX($AB$1062:$AB$1189,MATCH($A1112+(1-G1112)*2,$A$1062:$A$1189,0))</f>
        <v>15000000</v>
      </c>
      <c r="AO1112" s="7" t="n">
        <f aca="false">INDEX($AB$1062:$AB$1189,MATCH($A1112-G1112*2,$A$1062:$A$1189,0))</f>
        <v>143377038.340575</v>
      </c>
      <c r="AP1112" s="7" t="n">
        <f aca="false">INDEX($AC$1062:$AC$1189,MATCH($A1112+(1-H1112)*1,$A$1062:$A$1189,0))</f>
        <v>5000000</v>
      </c>
      <c r="AQ1112" s="7" t="n">
        <f aca="false">INDEX($AC$1062:$AC$1189,MATCH($A1112-H1112*1,$A$1062:$A$1189,0))</f>
        <v>171302509.942817</v>
      </c>
      <c r="AR1112" s="14" t="b">
        <f aca="false">AND(IF(B1112=1,AD1112&gt;=AE1112,AE1112&gt;AD1112),IF(C1112=1,AF1112&gt;=AG1112,AG1112&gt;AF1112),IF(D1112=1,AH1112&gt;=AI1112,AI1112&gt;AH1112),IF(E1112=1,AJ1112&gt;=AK1112,AK1112&gt;AJ1112),IF(F1112=1,AL1112&gt;=AM1112,AM1112&gt;AL1112),IF(G1112=1,AN1112&gt;=AO1112,AO1112&gt;AN1112),IF(H1112=1,AP1112&gt;=AQ1112,AQ1112&gt;AP1112))</f>
        <v>0</v>
      </c>
      <c r="AS1112" s="2"/>
      <c r="AT1112" s="2"/>
      <c r="AU1112" s="2"/>
      <c r="AV1112" s="2"/>
      <c r="AW1112" s="2"/>
      <c r="AX1112" s="2"/>
    </row>
    <row r="1113" customFormat="false" ht="15" hidden="false" customHeight="false" outlineLevel="0" collapsed="false">
      <c r="A1113" s="6" t="n">
        <f aca="false">ROW()-1062</f>
        <v>51</v>
      </c>
      <c r="B1113" s="6" t="n">
        <f aca="false">MOD(INT($A1113/64),2)</f>
        <v>0</v>
      </c>
      <c r="C1113" s="6" t="n">
        <f aca="false">MOD(INT($A1113/32),2)</f>
        <v>1</v>
      </c>
      <c r="D1113" s="6" t="n">
        <f aca="false">MOD(INT($A1113/16),2)</f>
        <v>1</v>
      </c>
      <c r="E1113" s="6" t="n">
        <f aca="false">MOD(INT($A1113/8),2)</f>
        <v>0</v>
      </c>
      <c r="F1113" s="6" t="n">
        <f aca="false">MOD(INT($A1113/4),2)</f>
        <v>0</v>
      </c>
      <c r="G1113" s="6" t="n">
        <f aca="false">MOD(INT($A1113/2),2)</f>
        <v>1</v>
      </c>
      <c r="H1113" s="6" t="n">
        <f aca="false">MOD(INT($A1113/1),2)</f>
        <v>1</v>
      </c>
      <c r="I1113" s="7" t="n">
        <f aca="false">IF(B1113=1,MIN($B$6,$B$1060),0)</f>
        <v>0</v>
      </c>
      <c r="J1113" s="7" t="n">
        <f aca="false">IF(C1113=1,MIN($F$226,MAX(0,$B$1060-I1113)),0)</f>
        <v>300000000</v>
      </c>
      <c r="K1113" s="7" t="n">
        <f aca="false">IF(D1113=1,MIN($F$225,MAX(0,$B$1060-SUM(I1113:J1113))),0)</f>
        <v>100000000</v>
      </c>
      <c r="L1113" s="7" t="n">
        <f aca="false">IF(E1113=1,MIN($F$224,MAX(0,$B$1060-SUM(I1113:K1113))),0)</f>
        <v>0</v>
      </c>
      <c r="M1113" s="7" t="n">
        <f aca="false">IF(F1113=1,MIN($F$223,MAX(0,$B$1060-SUM(I1113:L1113))),0)</f>
        <v>0</v>
      </c>
      <c r="N1113" s="7" t="n">
        <f aca="false">IF(G1113=1,MIN($F$222,MAX(0,$B$1060-SUM(I1113:M1113))),0)</f>
        <v>15000000</v>
      </c>
      <c r="O1113" s="7" t="n">
        <f aca="false">IF(H1113=1,MIN($F$221,MAX(0,$B$1060-SUM(I1113:N1113))),0)</f>
        <v>5000000</v>
      </c>
      <c r="P1113" s="7" t="n">
        <f aca="false">MAX(0,$B$1060-SUM(I1113:O1113))</f>
        <v>780000000</v>
      </c>
      <c r="Q1113" s="7" t="n">
        <f aca="false">($B$203+$B$204)+$B$22+(1-B1113)*$B$198+(1-C1113)*$E$226+(1-D1113)*$E$225+(1-E1113)*$E$224+(1-F1113)*$E$223+(1-G1113)*$E$222+(1-H1113)*$E$221</f>
        <v>15485652.6989266</v>
      </c>
      <c r="R1113" s="7" t="n">
        <f aca="false">P1113&gt;$B$12*Q1113</f>
        <v>1</v>
      </c>
      <c r="S1113" s="7" t="n">
        <f aca="false">IF(R1113,(P1113+$B$12*$B$13)/(Q1113+$B$13),IF(Q1113&gt;0,P1113/Q1113,0))</f>
        <v>43.5069003665739</v>
      </c>
      <c r="T1113" s="7" t="n">
        <f aca="false">IF(R1113,$B$13*(S1113-$B$12),0)</f>
        <v>106267250.916435</v>
      </c>
      <c r="U1113" s="7" t="n">
        <f aca="false">($B$203+$B$204)*S1113</f>
        <v>12241014.2606326</v>
      </c>
      <c r="V1113" s="7" t="n">
        <f aca="false">$B$22*S1113</f>
        <v>391562103.299165</v>
      </c>
      <c r="W1113" s="7" t="n">
        <f aca="false">IF(B1113=1,I1113,S1113*$B$198)</f>
        <v>34992369.5442679</v>
      </c>
      <c r="X1113" s="7" t="n">
        <f aca="false">IF(C1113=1,J1113,S1113*$E$226)</f>
        <v>300000000</v>
      </c>
      <c r="Y1113" s="7" t="n">
        <f aca="false">IF(D1113=1,K1113,S1113*$E$225)</f>
        <v>100000000</v>
      </c>
      <c r="Z1113" s="7" t="n">
        <f aca="false">IF(E1113=1,L1113,S1113*$E$224)</f>
        <v>104416560.879777</v>
      </c>
      <c r="AA1113" s="7" t="n">
        <f aca="false">IF(F1113=1,M1113,S1113*$E$223)</f>
        <v>130520701.099722</v>
      </c>
      <c r="AB1113" s="7" t="n">
        <f aca="false">IF(G1113=1,N1113,S1113*$E$222)</f>
        <v>15000000</v>
      </c>
      <c r="AC1113" s="7" t="n">
        <f aca="false">IF(H1113=1,O1113,S1113*$E$221)</f>
        <v>5000000</v>
      </c>
      <c r="AD1113" s="7" t="n">
        <f aca="false">INDEX($W$1062:$W$1189,MATCH($A1113+(1-B1113)*64,$A$1062:$A$1189,0))</f>
        <v>30000000</v>
      </c>
      <c r="AE1113" s="7" t="n">
        <f aca="false">INDEX($W$1062:$W$1189,MATCH($A1113-B1113*64,$A$1062:$A$1189,0))</f>
        <v>34992369.5442679</v>
      </c>
      <c r="AF1113" s="7" t="n">
        <f aca="false">INDEX($X$1062:$X$1189,MATCH($A1113+(1-C1113)*32,$A$1062:$A$1189,0))</f>
        <v>300000000</v>
      </c>
      <c r="AG1113" s="7" t="n">
        <f aca="false">INDEX($X$1062:$X$1189,MATCH($A1113-C1113*32,$A$1062:$A$1189,0))</f>
        <v>275312259.900983</v>
      </c>
      <c r="AH1113" s="7" t="n">
        <f aca="false">INDEX($Y$1062:$Y$1189,MATCH($A1113+(1-D1113)*16,$A$1062:$A$1189,0))</f>
        <v>100000000</v>
      </c>
      <c r="AI1113" s="7" t="n">
        <f aca="false">INDEX($Y$1062:$Y$1189,MATCH($A1113-D1113*16,$A$1062:$A$1189,0))</f>
        <v>77599547.2131406</v>
      </c>
      <c r="AJ1113" s="7" t="n">
        <f aca="false">INDEX($Z$1062:$Z$1189,MATCH($A1113+(1-E1113)*8,$A$1062:$A$1189,0))</f>
        <v>60000000</v>
      </c>
      <c r="AK1113" s="7" t="n">
        <f aca="false">INDEX($Z$1062:$Z$1189,MATCH($A1113-E1113*8,$A$1062:$A$1189,0))</f>
        <v>104416560.879777</v>
      </c>
      <c r="AL1113" s="7" t="n">
        <f aca="false">INDEX($AA$1062:$AA$1189,MATCH($A1113+(1-F1113)*4,$A$1062:$A$1189,0))</f>
        <v>30000000</v>
      </c>
      <c r="AM1113" s="7" t="n">
        <f aca="false">INDEX($AA$1062:$AA$1189,MATCH($A1113-F1113*4,$A$1062:$A$1189,0))</f>
        <v>130520701.099722</v>
      </c>
      <c r="AN1113" s="7" t="n">
        <f aca="false">INDEX($AB$1062:$AB$1189,MATCH($A1113+(1-G1113)*2,$A$1062:$A$1189,0))</f>
        <v>15000000</v>
      </c>
      <c r="AO1113" s="7" t="n">
        <f aca="false">INDEX($AB$1062:$AB$1189,MATCH($A1113-G1113*2,$A$1062:$A$1189,0))</f>
        <v>173477779.910344</v>
      </c>
      <c r="AP1113" s="7" t="n">
        <f aca="false">INDEX($AC$1062:$AC$1189,MATCH($A1113+(1-H1113)*1,$A$1062:$A$1189,0))</f>
        <v>5000000</v>
      </c>
      <c r="AQ1113" s="7" t="n">
        <f aca="false">INDEX($AC$1062:$AC$1189,MATCH($A1113-H1113*1,$A$1062:$A$1189,0))</f>
        <v>171302509.942817</v>
      </c>
      <c r="AR1113" s="14" t="b">
        <f aca="false">AND(IF(B1113=1,AD1113&gt;=AE1113,AE1113&gt;AD1113),IF(C1113=1,AF1113&gt;=AG1113,AG1113&gt;AF1113),IF(D1113=1,AH1113&gt;=AI1113,AI1113&gt;AH1113),IF(E1113=1,AJ1113&gt;=AK1113,AK1113&gt;AJ1113),IF(F1113=1,AL1113&gt;=AM1113,AM1113&gt;AL1113),IF(G1113=1,AN1113&gt;=AO1113,AO1113&gt;AN1113),IF(H1113=1,AP1113&gt;=AQ1113,AQ1113&gt;AP1113))</f>
        <v>0</v>
      </c>
      <c r="AS1113" s="2"/>
      <c r="AT1113" s="2"/>
      <c r="AU1113" s="2"/>
      <c r="AV1113" s="2"/>
      <c r="AW1113" s="2"/>
      <c r="AX1113" s="2"/>
    </row>
    <row r="1114" customFormat="false" ht="15" hidden="false" customHeight="false" outlineLevel="0" collapsed="false">
      <c r="A1114" s="6" t="n">
        <f aca="false">ROW()-1062</f>
        <v>52</v>
      </c>
      <c r="B1114" s="6" t="n">
        <f aca="false">MOD(INT($A1114/64),2)</f>
        <v>0</v>
      </c>
      <c r="C1114" s="6" t="n">
        <f aca="false">MOD(INT($A1114/32),2)</f>
        <v>1</v>
      </c>
      <c r="D1114" s="6" t="n">
        <f aca="false">MOD(INT($A1114/16),2)</f>
        <v>1</v>
      </c>
      <c r="E1114" s="6" t="n">
        <f aca="false">MOD(INT($A1114/8),2)</f>
        <v>0</v>
      </c>
      <c r="F1114" s="6" t="n">
        <f aca="false">MOD(INT($A1114/4),2)</f>
        <v>1</v>
      </c>
      <c r="G1114" s="6" t="n">
        <f aca="false">MOD(INT($A1114/2),2)</f>
        <v>0</v>
      </c>
      <c r="H1114" s="6" t="n">
        <f aca="false">MOD(INT($A1114/1),2)</f>
        <v>0</v>
      </c>
      <c r="I1114" s="7" t="n">
        <f aca="false">IF(B1114=1,MIN($B$6,$B$1060),0)</f>
        <v>0</v>
      </c>
      <c r="J1114" s="7" t="n">
        <f aca="false">IF(C1114=1,MIN($F$226,MAX(0,$B$1060-I1114)),0)</f>
        <v>300000000</v>
      </c>
      <c r="K1114" s="7" t="n">
        <f aca="false">IF(D1114=1,MIN($F$225,MAX(0,$B$1060-SUM(I1114:J1114))),0)</f>
        <v>100000000</v>
      </c>
      <c r="L1114" s="7" t="n">
        <f aca="false">IF(E1114=1,MIN($F$224,MAX(0,$B$1060-SUM(I1114:K1114))),0)</f>
        <v>0</v>
      </c>
      <c r="M1114" s="7" t="n">
        <f aca="false">IF(F1114=1,MIN($F$223,MAX(0,$B$1060-SUM(I1114:L1114))),0)</f>
        <v>30000000</v>
      </c>
      <c r="N1114" s="7" t="n">
        <f aca="false">IF(G1114=1,MIN($F$222,MAX(0,$B$1060-SUM(I1114:M1114))),0)</f>
        <v>0</v>
      </c>
      <c r="O1114" s="7" t="n">
        <f aca="false">IF(H1114=1,MIN($F$221,MAX(0,$B$1060-SUM(I1114:N1114))),0)</f>
        <v>0</v>
      </c>
      <c r="P1114" s="7" t="n">
        <f aca="false">MAX(0,$B$1060-SUM(I1114:O1114))</f>
        <v>770000000</v>
      </c>
      <c r="Q1114" s="7" t="n">
        <f aca="false">($B$203+$B$204)+$B$22+(1-B1114)*$B$198+(1-C1114)*$E$226+(1-D1114)*$E$225+(1-E1114)*$E$224+(1-F1114)*$E$223+(1-G1114)*$E$222+(1-H1114)*$E$221</f>
        <v>22485652.6989266</v>
      </c>
      <c r="R1114" s="7" t="n">
        <f aca="false">P1114&gt;$B$12*Q1114</f>
        <v>1</v>
      </c>
      <c r="S1114" s="7" t="n">
        <f aca="false">IF(R1114,(P1114+$B$12*$B$13)/(Q1114+$B$13),IF(Q1114&gt;0,P1114/Q1114,0))</f>
        <v>30.9177434469498</v>
      </c>
      <c r="T1114" s="7" t="n">
        <f aca="false">IF(R1114,$B$13*(S1114-$B$12),0)</f>
        <v>74794358.6173744</v>
      </c>
      <c r="U1114" s="7" t="n">
        <f aca="false">($B$203+$B$204)*S1114</f>
        <v>8698954.30958957</v>
      </c>
      <c r="V1114" s="7" t="n">
        <f aca="false">$B$22*S1114</f>
        <v>278259691.022548</v>
      </c>
      <c r="W1114" s="7" t="n">
        <f aca="false">IF(B1114=1,I1114,S1114*$B$198)</f>
        <v>24866977.3083108</v>
      </c>
      <c r="X1114" s="7" t="n">
        <f aca="false">IF(C1114=1,J1114,S1114*$E$226)</f>
        <v>300000000</v>
      </c>
      <c r="Y1114" s="7" t="n">
        <f aca="false">IF(D1114=1,K1114,S1114*$E$225)</f>
        <v>100000000</v>
      </c>
      <c r="Z1114" s="7" t="n">
        <f aca="false">IF(E1114=1,L1114,S1114*$E$224)</f>
        <v>74202584.2726795</v>
      </c>
      <c r="AA1114" s="7" t="n">
        <f aca="false">IF(F1114=1,M1114,S1114*$E$223)</f>
        <v>30000000</v>
      </c>
      <c r="AB1114" s="7" t="n">
        <f aca="false">IF(G1114=1,N1114,S1114*$E$222)</f>
        <v>154588717.234749</v>
      </c>
      <c r="AC1114" s="7" t="n">
        <f aca="false">IF(H1114=1,O1114,S1114*$E$221)</f>
        <v>154588717.234749</v>
      </c>
      <c r="AD1114" s="7" t="n">
        <f aca="false">INDEX($W$1062:$W$1189,MATCH($A1114+(1-B1114)*64,$A$1062:$A$1189,0))</f>
        <v>30000000</v>
      </c>
      <c r="AE1114" s="7" t="n">
        <f aca="false">INDEX($W$1062:$W$1189,MATCH($A1114-B1114*64,$A$1062:$A$1189,0))</f>
        <v>24866977.3083108</v>
      </c>
      <c r="AF1114" s="7" t="n">
        <f aca="false">INDEX($X$1062:$X$1189,MATCH($A1114+(1-C1114)*32,$A$1062:$A$1189,0))</f>
        <v>300000000</v>
      </c>
      <c r="AG1114" s="7" t="n">
        <f aca="false">INDEX($X$1062:$X$1189,MATCH($A1114-C1114*32,$A$1062:$A$1189,0))</f>
        <v>211413719.908913</v>
      </c>
      <c r="AH1114" s="7" t="n">
        <f aca="false">INDEX($Y$1062:$Y$1189,MATCH($A1114+(1-D1114)*16,$A$1062:$A$1189,0))</f>
        <v>100000000</v>
      </c>
      <c r="AI1114" s="7" t="n">
        <f aca="false">INDEX($Y$1062:$Y$1189,MATCH($A1114-D1114*16,$A$1062:$A$1189,0))</f>
        <v>56621090.10842</v>
      </c>
      <c r="AJ1114" s="7" t="n">
        <f aca="false">INDEX($Z$1062:$Z$1189,MATCH($A1114+(1-E1114)*8,$A$1062:$A$1189,0))</f>
        <v>60000000</v>
      </c>
      <c r="AK1114" s="7" t="n">
        <f aca="false">INDEX($Z$1062:$Z$1189,MATCH($A1114-E1114*8,$A$1062:$A$1189,0))</f>
        <v>74202584.2726795</v>
      </c>
      <c r="AL1114" s="7" t="n">
        <f aca="false">INDEX($AA$1062:$AA$1189,MATCH($A1114+(1-F1114)*4,$A$1062:$A$1189,0))</f>
        <v>30000000</v>
      </c>
      <c r="AM1114" s="7" t="n">
        <f aca="false">INDEX($AA$1062:$AA$1189,MATCH($A1114-F1114*4,$A$1062:$A$1189,0))</f>
        <v>86026223.0043448</v>
      </c>
      <c r="AN1114" s="7" t="n">
        <f aca="false">INDEX($AB$1062:$AB$1189,MATCH($A1114+(1-G1114)*2,$A$1062:$A$1189,0))</f>
        <v>15000000</v>
      </c>
      <c r="AO1114" s="7" t="n">
        <f aca="false">INDEX($AB$1062:$AB$1189,MATCH($A1114-G1114*2,$A$1062:$A$1189,0))</f>
        <v>154588717.234749</v>
      </c>
      <c r="AP1114" s="7" t="n">
        <f aca="false">INDEX($AC$1062:$AC$1189,MATCH($A1114+(1-H1114)*1,$A$1062:$A$1189,0))</f>
        <v>5000000</v>
      </c>
      <c r="AQ1114" s="7" t="n">
        <f aca="false">INDEX($AC$1062:$AC$1189,MATCH($A1114-H1114*1,$A$1062:$A$1189,0))</f>
        <v>154588717.234749</v>
      </c>
      <c r="AR1114" s="14" t="b">
        <f aca="false">AND(IF(B1114=1,AD1114&gt;=AE1114,AE1114&gt;AD1114),IF(C1114=1,AF1114&gt;=AG1114,AG1114&gt;AF1114),IF(D1114=1,AH1114&gt;=AI1114,AI1114&gt;AH1114),IF(E1114=1,AJ1114&gt;=AK1114,AK1114&gt;AJ1114),IF(F1114=1,AL1114&gt;=AM1114,AM1114&gt;AL1114),IF(G1114=1,AN1114&gt;=AO1114,AO1114&gt;AN1114),IF(H1114=1,AP1114&gt;=AQ1114,AQ1114&gt;AP1114))</f>
        <v>0</v>
      </c>
      <c r="AS1114" s="2"/>
      <c r="AT1114" s="2"/>
      <c r="AU1114" s="2"/>
      <c r="AV1114" s="2"/>
      <c r="AW1114" s="2"/>
      <c r="AX1114" s="2"/>
    </row>
    <row r="1115" customFormat="false" ht="15" hidden="false" customHeight="false" outlineLevel="0" collapsed="false">
      <c r="A1115" s="6" t="n">
        <f aca="false">ROW()-1062</f>
        <v>53</v>
      </c>
      <c r="B1115" s="6" t="n">
        <f aca="false">MOD(INT($A1115/64),2)</f>
        <v>0</v>
      </c>
      <c r="C1115" s="6" t="n">
        <f aca="false">MOD(INT($A1115/32),2)</f>
        <v>1</v>
      </c>
      <c r="D1115" s="6" t="n">
        <f aca="false">MOD(INT($A1115/16),2)</f>
        <v>1</v>
      </c>
      <c r="E1115" s="6" t="n">
        <f aca="false">MOD(INT($A1115/8),2)</f>
        <v>0</v>
      </c>
      <c r="F1115" s="6" t="n">
        <f aca="false">MOD(INT($A1115/4),2)</f>
        <v>1</v>
      </c>
      <c r="G1115" s="6" t="n">
        <f aca="false">MOD(INT($A1115/2),2)</f>
        <v>0</v>
      </c>
      <c r="H1115" s="6" t="n">
        <f aca="false">MOD(INT($A1115/1),2)</f>
        <v>1</v>
      </c>
      <c r="I1115" s="7" t="n">
        <f aca="false">IF(B1115=1,MIN($B$6,$B$1060),0)</f>
        <v>0</v>
      </c>
      <c r="J1115" s="7" t="n">
        <f aca="false">IF(C1115=1,MIN($F$226,MAX(0,$B$1060-I1115)),0)</f>
        <v>300000000</v>
      </c>
      <c r="K1115" s="7" t="n">
        <f aca="false">IF(D1115=1,MIN($F$225,MAX(0,$B$1060-SUM(I1115:J1115))),0)</f>
        <v>100000000</v>
      </c>
      <c r="L1115" s="7" t="n">
        <f aca="false">IF(E1115=1,MIN($F$224,MAX(0,$B$1060-SUM(I1115:K1115))),0)</f>
        <v>0</v>
      </c>
      <c r="M1115" s="7" t="n">
        <f aca="false">IF(F1115=1,MIN($F$223,MAX(0,$B$1060-SUM(I1115:L1115))),0)</f>
        <v>30000000</v>
      </c>
      <c r="N1115" s="7" t="n">
        <f aca="false">IF(G1115=1,MIN($F$222,MAX(0,$B$1060-SUM(I1115:M1115))),0)</f>
        <v>0</v>
      </c>
      <c r="O1115" s="7" t="n">
        <f aca="false">IF(H1115=1,MIN($F$221,MAX(0,$B$1060-SUM(I1115:N1115))),0)</f>
        <v>5000000</v>
      </c>
      <c r="P1115" s="7" t="n">
        <f aca="false">MAX(0,$B$1060-SUM(I1115:O1115))</f>
        <v>765000000</v>
      </c>
      <c r="Q1115" s="7" t="n">
        <f aca="false">($B$203+$B$204)+$B$22+(1-B1115)*$B$198+(1-C1115)*$E$226+(1-D1115)*$E$225+(1-E1115)*$E$224+(1-F1115)*$E$223+(1-G1115)*$E$222+(1-H1115)*$E$221</f>
        <v>17485652.6989266</v>
      </c>
      <c r="R1115" s="7" t="n">
        <f aca="false">P1115&gt;$B$12*Q1115</f>
        <v>1</v>
      </c>
      <c r="S1115" s="7" t="n">
        <f aca="false">IF(R1115,(P1115+$B$12*$B$13)/(Q1115+$B$13),IF(Q1115&gt;0,P1115/Q1115,0))</f>
        <v>38.4025486463708</v>
      </c>
      <c r="T1115" s="7" t="n">
        <f aca="false">IF(R1115,$B$13*(S1115-$B$12),0)</f>
        <v>93506371.615927</v>
      </c>
      <c r="U1115" s="7" t="n">
        <f aca="false">($B$203+$B$204)*S1115</f>
        <v>10804864.0942949</v>
      </c>
      <c r="V1115" s="7" t="n">
        <f aca="false">$B$22*S1115</f>
        <v>345622937.817337</v>
      </c>
      <c r="W1115" s="7" t="n">
        <f aca="false">IF(B1115=1,I1115,S1115*$B$198)</f>
        <v>30886966.4892966</v>
      </c>
      <c r="X1115" s="7" t="n">
        <f aca="false">IF(C1115=1,J1115,S1115*$E$226)</f>
        <v>300000000</v>
      </c>
      <c r="Y1115" s="7" t="n">
        <f aca="false">IF(D1115=1,K1115,S1115*$E$225)</f>
        <v>100000000</v>
      </c>
      <c r="Z1115" s="7" t="n">
        <f aca="false">IF(E1115=1,L1115,S1115*$E$224)</f>
        <v>92166116.75129</v>
      </c>
      <c r="AA1115" s="7" t="n">
        <f aca="false">IF(F1115=1,M1115,S1115*$E$223)</f>
        <v>30000000</v>
      </c>
      <c r="AB1115" s="7" t="n">
        <f aca="false">IF(G1115=1,N1115,S1115*$E$222)</f>
        <v>192012743.231854</v>
      </c>
      <c r="AC1115" s="7" t="n">
        <f aca="false">IF(H1115=1,O1115,S1115*$E$221)</f>
        <v>5000000</v>
      </c>
      <c r="AD1115" s="7" t="n">
        <f aca="false">INDEX($W$1062:$W$1189,MATCH($A1115+(1-B1115)*64,$A$1062:$A$1189,0))</f>
        <v>30000000</v>
      </c>
      <c r="AE1115" s="7" t="n">
        <f aca="false">INDEX($W$1062:$W$1189,MATCH($A1115-B1115*64,$A$1062:$A$1189,0))</f>
        <v>30886966.4892966</v>
      </c>
      <c r="AF1115" s="7" t="n">
        <f aca="false">INDEX($X$1062:$X$1189,MATCH($A1115+(1-C1115)*32,$A$1062:$A$1189,0))</f>
        <v>300000000</v>
      </c>
      <c r="AG1115" s="7" t="n">
        <f aca="false">INDEX($X$1062:$X$1189,MATCH($A1115-C1115*32,$A$1062:$A$1189,0))</f>
        <v>250708947.090643</v>
      </c>
      <c r="AH1115" s="7" t="n">
        <f aca="false">INDEX($Y$1062:$Y$1189,MATCH($A1115+(1-D1115)*16,$A$1062:$A$1189,0))</f>
        <v>100000000</v>
      </c>
      <c r="AI1115" s="7" t="n">
        <f aca="false">INDEX($Y$1062:$Y$1189,MATCH($A1115-D1115*16,$A$1062:$A$1189,0))</f>
        <v>69256460.848144</v>
      </c>
      <c r="AJ1115" s="7" t="n">
        <f aca="false">INDEX($Z$1062:$Z$1189,MATCH($A1115+(1-E1115)*8,$A$1062:$A$1189,0))</f>
        <v>60000000</v>
      </c>
      <c r="AK1115" s="7" t="n">
        <f aca="false">INDEX($Z$1062:$Z$1189,MATCH($A1115-E1115*8,$A$1062:$A$1189,0))</f>
        <v>92166116.75129</v>
      </c>
      <c r="AL1115" s="7" t="n">
        <f aca="false">INDEX($AA$1062:$AA$1189,MATCH($A1115+(1-F1115)*4,$A$1062:$A$1189,0))</f>
        <v>30000000</v>
      </c>
      <c r="AM1115" s="7" t="n">
        <f aca="false">INDEX($AA$1062:$AA$1189,MATCH($A1115-F1115*4,$A$1062:$A$1189,0))</f>
        <v>104086667.946207</v>
      </c>
      <c r="AN1115" s="7" t="n">
        <f aca="false">INDEX($AB$1062:$AB$1189,MATCH($A1115+(1-G1115)*2,$A$1062:$A$1189,0))</f>
        <v>15000000</v>
      </c>
      <c r="AO1115" s="7" t="n">
        <f aca="false">INDEX($AB$1062:$AB$1189,MATCH($A1115-G1115*2,$A$1062:$A$1189,0))</f>
        <v>192012743.231854</v>
      </c>
      <c r="AP1115" s="7" t="n">
        <f aca="false">INDEX($AC$1062:$AC$1189,MATCH($A1115+(1-H1115)*1,$A$1062:$A$1189,0))</f>
        <v>5000000</v>
      </c>
      <c r="AQ1115" s="7" t="n">
        <f aca="false">INDEX($AC$1062:$AC$1189,MATCH($A1115-H1115*1,$A$1062:$A$1189,0))</f>
        <v>154588717.234749</v>
      </c>
      <c r="AR1115" s="14" t="b">
        <f aca="false">AND(IF(B1115=1,AD1115&gt;=AE1115,AE1115&gt;AD1115),IF(C1115=1,AF1115&gt;=AG1115,AG1115&gt;AF1115),IF(D1115=1,AH1115&gt;=AI1115,AI1115&gt;AH1115),IF(E1115=1,AJ1115&gt;=AK1115,AK1115&gt;AJ1115),IF(F1115=1,AL1115&gt;=AM1115,AM1115&gt;AL1115),IF(G1115=1,AN1115&gt;=AO1115,AO1115&gt;AN1115),IF(H1115=1,AP1115&gt;=AQ1115,AQ1115&gt;AP1115))</f>
        <v>0</v>
      </c>
      <c r="AS1115" s="2"/>
      <c r="AT1115" s="2"/>
      <c r="AU1115" s="2"/>
      <c r="AV1115" s="2"/>
      <c r="AW1115" s="2"/>
      <c r="AX1115" s="2"/>
    </row>
    <row r="1116" customFormat="false" ht="15" hidden="false" customHeight="false" outlineLevel="0" collapsed="false">
      <c r="A1116" s="6" t="n">
        <f aca="false">ROW()-1062</f>
        <v>54</v>
      </c>
      <c r="B1116" s="6" t="n">
        <f aca="false">MOD(INT($A1116/64),2)</f>
        <v>0</v>
      </c>
      <c r="C1116" s="6" t="n">
        <f aca="false">MOD(INT($A1116/32),2)</f>
        <v>1</v>
      </c>
      <c r="D1116" s="6" t="n">
        <f aca="false">MOD(INT($A1116/16),2)</f>
        <v>1</v>
      </c>
      <c r="E1116" s="6" t="n">
        <f aca="false">MOD(INT($A1116/8),2)</f>
        <v>0</v>
      </c>
      <c r="F1116" s="6" t="n">
        <f aca="false">MOD(INT($A1116/4),2)</f>
        <v>1</v>
      </c>
      <c r="G1116" s="6" t="n">
        <f aca="false">MOD(INT($A1116/2),2)</f>
        <v>1</v>
      </c>
      <c r="H1116" s="6" t="n">
        <f aca="false">MOD(INT($A1116/1),2)</f>
        <v>0</v>
      </c>
      <c r="I1116" s="7" t="n">
        <f aca="false">IF(B1116=1,MIN($B$6,$B$1060),0)</f>
        <v>0</v>
      </c>
      <c r="J1116" s="7" t="n">
        <f aca="false">IF(C1116=1,MIN($F$226,MAX(0,$B$1060-I1116)),0)</f>
        <v>300000000</v>
      </c>
      <c r="K1116" s="7" t="n">
        <f aca="false">IF(D1116=1,MIN($F$225,MAX(0,$B$1060-SUM(I1116:J1116))),0)</f>
        <v>100000000</v>
      </c>
      <c r="L1116" s="7" t="n">
        <f aca="false">IF(E1116=1,MIN($F$224,MAX(0,$B$1060-SUM(I1116:K1116))),0)</f>
        <v>0</v>
      </c>
      <c r="M1116" s="7" t="n">
        <f aca="false">IF(F1116=1,MIN($F$223,MAX(0,$B$1060-SUM(I1116:L1116))),0)</f>
        <v>30000000</v>
      </c>
      <c r="N1116" s="7" t="n">
        <f aca="false">IF(G1116=1,MIN($F$222,MAX(0,$B$1060-SUM(I1116:M1116))),0)</f>
        <v>15000000</v>
      </c>
      <c r="O1116" s="7" t="n">
        <f aca="false">IF(H1116=1,MIN($F$221,MAX(0,$B$1060-SUM(I1116:N1116))),0)</f>
        <v>0</v>
      </c>
      <c r="P1116" s="7" t="n">
        <f aca="false">MAX(0,$B$1060-SUM(I1116:O1116))</f>
        <v>755000000</v>
      </c>
      <c r="Q1116" s="7" t="n">
        <f aca="false">($B$203+$B$204)+$B$22+(1-B1116)*$B$198+(1-C1116)*$E$226+(1-D1116)*$E$225+(1-E1116)*$E$224+(1-F1116)*$E$223+(1-G1116)*$E$222+(1-H1116)*$E$221</f>
        <v>17485652.6989266</v>
      </c>
      <c r="R1116" s="7" t="n">
        <f aca="false">P1116&gt;$B$12*Q1116</f>
        <v>1</v>
      </c>
      <c r="S1116" s="7" t="n">
        <f aca="false">IF(R1116,(P1116+$B$12*$B$13)/(Q1116+$B$13),IF(Q1116&gt;0,P1116/Q1116,0))</f>
        <v>37.902189706353</v>
      </c>
      <c r="T1116" s="7" t="n">
        <f aca="false">IF(R1116,$B$13*(S1116-$B$12),0)</f>
        <v>92255474.2658824</v>
      </c>
      <c r="U1116" s="7" t="n">
        <f aca="false">($B$203+$B$204)*S1116</f>
        <v>10664084.1060957</v>
      </c>
      <c r="V1116" s="7" t="n">
        <f aca="false">$B$22*S1116</f>
        <v>341119707.357177</v>
      </c>
      <c r="W1116" s="7" t="n">
        <f aca="false">IF(B1116=1,I1116,S1116*$B$198)</f>
        <v>30484530.4438334</v>
      </c>
      <c r="X1116" s="7" t="n">
        <f aca="false">IF(C1116=1,J1116,S1116*$E$226)</f>
        <v>300000000</v>
      </c>
      <c r="Y1116" s="7" t="n">
        <f aca="false">IF(D1116=1,K1116,S1116*$E$225)</f>
        <v>100000000</v>
      </c>
      <c r="Z1116" s="7" t="n">
        <f aca="false">IF(E1116=1,L1116,S1116*$E$224)</f>
        <v>90965255.2952471</v>
      </c>
      <c r="AA1116" s="7" t="n">
        <f aca="false">IF(F1116=1,M1116,S1116*$E$223)</f>
        <v>30000000</v>
      </c>
      <c r="AB1116" s="7" t="n">
        <f aca="false">IF(G1116=1,N1116,S1116*$E$222)</f>
        <v>15000000</v>
      </c>
      <c r="AC1116" s="7" t="n">
        <f aca="false">IF(H1116=1,O1116,S1116*$E$221)</f>
        <v>189510948.531765</v>
      </c>
      <c r="AD1116" s="7" t="n">
        <f aca="false">INDEX($W$1062:$W$1189,MATCH($A1116+(1-B1116)*64,$A$1062:$A$1189,0))</f>
        <v>30000000</v>
      </c>
      <c r="AE1116" s="7" t="n">
        <f aca="false">INDEX($W$1062:$W$1189,MATCH($A1116-B1116*64,$A$1062:$A$1189,0))</f>
        <v>30484530.4438334</v>
      </c>
      <c r="AF1116" s="7" t="n">
        <f aca="false">INDEX($X$1062:$X$1189,MATCH($A1116+(1-C1116)*32,$A$1062:$A$1189,0))</f>
        <v>300000000</v>
      </c>
      <c r="AG1116" s="7" t="n">
        <f aca="false">INDEX($X$1062:$X$1189,MATCH($A1116-C1116*32,$A$1062:$A$1189,0))</f>
        <v>248360385.525391</v>
      </c>
      <c r="AH1116" s="7" t="n">
        <f aca="false">INDEX($Y$1062:$Y$1189,MATCH($A1116+(1-D1116)*16,$A$1062:$A$1189,0))</f>
        <v>100000000</v>
      </c>
      <c r="AI1116" s="7" t="n">
        <f aca="false">INDEX($Y$1062:$Y$1189,MATCH($A1116-D1116*16,$A$1062:$A$1189,0))</f>
        <v>68458115.4781366</v>
      </c>
      <c r="AJ1116" s="7" t="n">
        <f aca="false">INDEX($Z$1062:$Z$1189,MATCH($A1116+(1-E1116)*8,$A$1062:$A$1189,0))</f>
        <v>60000000</v>
      </c>
      <c r="AK1116" s="7" t="n">
        <f aca="false">INDEX($Z$1062:$Z$1189,MATCH($A1116-E1116*8,$A$1062:$A$1189,0))</f>
        <v>90965255.2952471</v>
      </c>
      <c r="AL1116" s="7" t="n">
        <f aca="false">INDEX($AA$1062:$AA$1189,MATCH($A1116+(1-F1116)*4,$A$1062:$A$1189,0))</f>
        <v>30000000</v>
      </c>
      <c r="AM1116" s="7" t="n">
        <f aca="false">INDEX($AA$1062:$AA$1189,MATCH($A1116-F1116*4,$A$1062:$A$1189,0))</f>
        <v>102781505.96569</v>
      </c>
      <c r="AN1116" s="7" t="n">
        <f aca="false">INDEX($AB$1062:$AB$1189,MATCH($A1116+(1-G1116)*2,$A$1062:$A$1189,0))</f>
        <v>15000000</v>
      </c>
      <c r="AO1116" s="7" t="n">
        <f aca="false">INDEX($AB$1062:$AB$1189,MATCH($A1116-G1116*2,$A$1062:$A$1189,0))</f>
        <v>154588717.234749</v>
      </c>
      <c r="AP1116" s="7" t="n">
        <f aca="false">INDEX($AC$1062:$AC$1189,MATCH($A1116+(1-H1116)*1,$A$1062:$A$1189,0))</f>
        <v>5000000</v>
      </c>
      <c r="AQ1116" s="7" t="n">
        <f aca="false">INDEX($AC$1062:$AC$1189,MATCH($A1116-H1116*1,$A$1062:$A$1189,0))</f>
        <v>189510948.531765</v>
      </c>
      <c r="AR1116" s="14" t="b">
        <f aca="false">AND(IF(B1116=1,AD1116&gt;=AE1116,AE1116&gt;AD1116),IF(C1116=1,AF1116&gt;=AG1116,AG1116&gt;AF1116),IF(D1116=1,AH1116&gt;=AI1116,AI1116&gt;AH1116),IF(E1116=1,AJ1116&gt;=AK1116,AK1116&gt;AJ1116),IF(F1116=1,AL1116&gt;=AM1116,AM1116&gt;AL1116),IF(G1116=1,AN1116&gt;=AO1116,AO1116&gt;AN1116),IF(H1116=1,AP1116&gt;=AQ1116,AQ1116&gt;AP1116))</f>
        <v>0</v>
      </c>
      <c r="AS1116" s="2"/>
      <c r="AT1116" s="2"/>
      <c r="AU1116" s="2"/>
      <c r="AV1116" s="2"/>
      <c r="AW1116" s="2"/>
      <c r="AX1116" s="2"/>
    </row>
    <row r="1117" customFormat="false" ht="15" hidden="false" customHeight="false" outlineLevel="0" collapsed="false">
      <c r="A1117" s="6" t="n">
        <f aca="false">ROW()-1062</f>
        <v>55</v>
      </c>
      <c r="B1117" s="6" t="n">
        <f aca="false">MOD(INT($A1117/64),2)</f>
        <v>0</v>
      </c>
      <c r="C1117" s="6" t="n">
        <f aca="false">MOD(INT($A1117/32),2)</f>
        <v>1</v>
      </c>
      <c r="D1117" s="6" t="n">
        <f aca="false">MOD(INT($A1117/16),2)</f>
        <v>1</v>
      </c>
      <c r="E1117" s="6" t="n">
        <f aca="false">MOD(INT($A1117/8),2)</f>
        <v>0</v>
      </c>
      <c r="F1117" s="6" t="n">
        <f aca="false">MOD(INT($A1117/4),2)</f>
        <v>1</v>
      </c>
      <c r="G1117" s="6" t="n">
        <f aca="false">MOD(INT($A1117/2),2)</f>
        <v>1</v>
      </c>
      <c r="H1117" s="6" t="n">
        <f aca="false">MOD(INT($A1117/1),2)</f>
        <v>1</v>
      </c>
      <c r="I1117" s="7" t="n">
        <f aca="false">IF(B1117=1,MIN($B$6,$B$1060),0)</f>
        <v>0</v>
      </c>
      <c r="J1117" s="7" t="n">
        <f aca="false">IF(C1117=1,MIN($F$226,MAX(0,$B$1060-I1117)),0)</f>
        <v>300000000</v>
      </c>
      <c r="K1117" s="7" t="n">
        <f aca="false">IF(D1117=1,MIN($F$225,MAX(0,$B$1060-SUM(I1117:J1117))),0)</f>
        <v>100000000</v>
      </c>
      <c r="L1117" s="7" t="n">
        <f aca="false">IF(E1117=1,MIN($F$224,MAX(0,$B$1060-SUM(I1117:K1117))),0)</f>
        <v>0</v>
      </c>
      <c r="M1117" s="7" t="n">
        <f aca="false">IF(F1117=1,MIN($F$223,MAX(0,$B$1060-SUM(I1117:L1117))),0)</f>
        <v>30000000</v>
      </c>
      <c r="N1117" s="7" t="n">
        <f aca="false">IF(G1117=1,MIN($F$222,MAX(0,$B$1060-SUM(I1117:M1117))),0)</f>
        <v>15000000</v>
      </c>
      <c r="O1117" s="7" t="n">
        <f aca="false">IF(H1117=1,MIN($F$221,MAX(0,$B$1060-SUM(I1117:N1117))),0)</f>
        <v>5000000</v>
      </c>
      <c r="P1117" s="7" t="n">
        <f aca="false">MAX(0,$B$1060-SUM(I1117:O1117))</f>
        <v>750000000</v>
      </c>
      <c r="Q1117" s="7" t="n">
        <f aca="false">($B$203+$B$204)+$B$22+(1-B1117)*$B$198+(1-C1117)*$E$226+(1-D1117)*$E$225+(1-E1117)*$E$224+(1-F1117)*$E$223+(1-G1117)*$E$222+(1-H1117)*$E$221</f>
        <v>12485652.6989266</v>
      </c>
      <c r="R1117" s="7" t="n">
        <f aca="false">P1117&gt;$B$12*Q1117</f>
        <v>1</v>
      </c>
      <c r="S1117" s="7" t="n">
        <f aca="false">IF(R1117,(P1117+$B$12*$B$13)/(Q1117+$B$13),IF(Q1117&gt;0,P1117/Q1117,0))</f>
        <v>50.2146963577971</v>
      </c>
      <c r="T1117" s="7" t="n">
        <f aca="false">IF(R1117,$B$13*(S1117-$B$12),0)</f>
        <v>123036740.894493</v>
      </c>
      <c r="U1117" s="7" t="n">
        <f aca="false">($B$203+$B$204)*S1117</f>
        <v>14128306.2923366</v>
      </c>
      <c r="V1117" s="7" t="n">
        <f aca="false">$B$22*S1117</f>
        <v>451932267.220174</v>
      </c>
      <c r="W1117" s="7" t="n">
        <f aca="false">IF(B1117=1,I1117,S1117*$B$198)</f>
        <v>40387414.3342841</v>
      </c>
      <c r="X1117" s="7" t="n">
        <f aca="false">IF(C1117=1,J1117,S1117*$E$226)</f>
        <v>300000000</v>
      </c>
      <c r="Y1117" s="7" t="n">
        <f aca="false">IF(D1117=1,K1117,S1117*$E$225)</f>
        <v>100000000</v>
      </c>
      <c r="Z1117" s="7" t="n">
        <f aca="false">IF(E1117=1,L1117,S1117*$E$224)</f>
        <v>120515271.258713</v>
      </c>
      <c r="AA1117" s="7" t="n">
        <f aca="false">IF(F1117=1,M1117,S1117*$E$223)</f>
        <v>30000000</v>
      </c>
      <c r="AB1117" s="7" t="n">
        <f aca="false">IF(G1117=1,N1117,S1117*$E$222)</f>
        <v>15000000</v>
      </c>
      <c r="AC1117" s="7" t="n">
        <f aca="false">IF(H1117=1,O1117,S1117*$E$221)</f>
        <v>5000000</v>
      </c>
      <c r="AD1117" s="7" t="n">
        <f aca="false">INDEX($W$1062:$W$1189,MATCH($A1117+(1-B1117)*64,$A$1062:$A$1189,0))</f>
        <v>30000000</v>
      </c>
      <c r="AE1117" s="7" t="n">
        <f aca="false">INDEX($W$1062:$W$1189,MATCH($A1117-B1117*64,$A$1062:$A$1189,0))</f>
        <v>40387414.3342841</v>
      </c>
      <c r="AF1117" s="7" t="n">
        <f aca="false">INDEX($X$1062:$X$1189,MATCH($A1117+(1-C1117)*32,$A$1062:$A$1189,0))</f>
        <v>300000000</v>
      </c>
      <c r="AG1117" s="7" t="n">
        <f aca="false">INDEX($X$1062:$X$1189,MATCH($A1117-C1117*32,$A$1062:$A$1189,0))</f>
        <v>305705196.560919</v>
      </c>
      <c r="AH1117" s="7" t="n">
        <f aca="false">INDEX($Y$1062:$Y$1189,MATCH($A1117+(1-D1117)*16,$A$1062:$A$1189,0))</f>
        <v>100000000</v>
      </c>
      <c r="AI1117" s="7" t="n">
        <f aca="false">INDEX($Y$1062:$Y$1189,MATCH($A1117-D1117*16,$A$1062:$A$1189,0))</f>
        <v>88411948.7726146</v>
      </c>
      <c r="AJ1117" s="7" t="n">
        <f aca="false">INDEX($Z$1062:$Z$1189,MATCH($A1117+(1-E1117)*8,$A$1062:$A$1189,0))</f>
        <v>60000000</v>
      </c>
      <c r="AK1117" s="7" t="n">
        <f aca="false">INDEX($Z$1062:$Z$1189,MATCH($A1117-E1117*8,$A$1062:$A$1189,0))</f>
        <v>120515271.258713</v>
      </c>
      <c r="AL1117" s="7" t="n">
        <f aca="false">INDEX($AA$1062:$AA$1189,MATCH($A1117+(1-F1117)*4,$A$1062:$A$1189,0))</f>
        <v>30000000</v>
      </c>
      <c r="AM1117" s="7" t="n">
        <f aca="false">INDEX($AA$1062:$AA$1189,MATCH($A1117-F1117*4,$A$1062:$A$1189,0))</f>
        <v>130520701.099722</v>
      </c>
      <c r="AN1117" s="7" t="n">
        <f aca="false">INDEX($AB$1062:$AB$1189,MATCH($A1117+(1-G1117)*2,$A$1062:$A$1189,0))</f>
        <v>15000000</v>
      </c>
      <c r="AO1117" s="7" t="n">
        <f aca="false">INDEX($AB$1062:$AB$1189,MATCH($A1117-G1117*2,$A$1062:$A$1189,0))</f>
        <v>192012743.231854</v>
      </c>
      <c r="AP1117" s="7" t="n">
        <f aca="false">INDEX($AC$1062:$AC$1189,MATCH($A1117+(1-H1117)*1,$A$1062:$A$1189,0))</f>
        <v>5000000</v>
      </c>
      <c r="AQ1117" s="7" t="n">
        <f aca="false">INDEX($AC$1062:$AC$1189,MATCH($A1117-H1117*1,$A$1062:$A$1189,0))</f>
        <v>189510948.531765</v>
      </c>
      <c r="AR1117" s="14" t="b">
        <f aca="false">AND(IF(B1117=1,AD1117&gt;=AE1117,AE1117&gt;AD1117),IF(C1117=1,AF1117&gt;=AG1117,AG1117&gt;AF1117),IF(D1117=1,AH1117&gt;=AI1117,AI1117&gt;AH1117),IF(E1117=1,AJ1117&gt;=AK1117,AK1117&gt;AJ1117),IF(F1117=1,AL1117&gt;=AM1117,AM1117&gt;AL1117),IF(G1117=1,AN1117&gt;=AO1117,AO1117&gt;AN1117),IF(H1117=1,AP1117&gt;=AQ1117,AQ1117&gt;AP1117))</f>
        <v>0</v>
      </c>
      <c r="AS1117" s="2"/>
      <c r="AT1117" s="2"/>
      <c r="AU1117" s="2"/>
      <c r="AV1117" s="2"/>
      <c r="AW1117" s="2"/>
      <c r="AX1117" s="2"/>
    </row>
    <row r="1118" customFormat="false" ht="15" hidden="false" customHeight="false" outlineLevel="0" collapsed="false">
      <c r="A1118" s="6" t="n">
        <f aca="false">ROW()-1062</f>
        <v>56</v>
      </c>
      <c r="B1118" s="6" t="n">
        <f aca="false">MOD(INT($A1118/64),2)</f>
        <v>0</v>
      </c>
      <c r="C1118" s="6" t="n">
        <f aca="false">MOD(INT($A1118/32),2)</f>
        <v>1</v>
      </c>
      <c r="D1118" s="6" t="n">
        <f aca="false">MOD(INT($A1118/16),2)</f>
        <v>1</v>
      </c>
      <c r="E1118" s="6" t="n">
        <f aca="false">MOD(INT($A1118/8),2)</f>
        <v>1</v>
      </c>
      <c r="F1118" s="6" t="n">
        <f aca="false">MOD(INT($A1118/4),2)</f>
        <v>0</v>
      </c>
      <c r="G1118" s="6" t="n">
        <f aca="false">MOD(INT($A1118/2),2)</f>
        <v>0</v>
      </c>
      <c r="H1118" s="6" t="n">
        <f aca="false">MOD(INT($A1118/1),2)</f>
        <v>0</v>
      </c>
      <c r="I1118" s="7" t="n">
        <f aca="false">IF(B1118=1,MIN($B$6,$B$1060),0)</f>
        <v>0</v>
      </c>
      <c r="J1118" s="7" t="n">
        <f aca="false">IF(C1118=1,MIN($F$226,MAX(0,$B$1060-I1118)),0)</f>
        <v>300000000</v>
      </c>
      <c r="K1118" s="7" t="n">
        <f aca="false">IF(D1118=1,MIN($F$225,MAX(0,$B$1060-SUM(I1118:J1118))),0)</f>
        <v>100000000</v>
      </c>
      <c r="L1118" s="7" t="n">
        <f aca="false">IF(E1118=1,MIN($F$224,MAX(0,$B$1060-SUM(I1118:K1118))),0)</f>
        <v>60000000</v>
      </c>
      <c r="M1118" s="7" t="n">
        <f aca="false">IF(F1118=1,MIN($F$223,MAX(0,$B$1060-SUM(I1118:L1118))),0)</f>
        <v>0</v>
      </c>
      <c r="N1118" s="7" t="n">
        <f aca="false">IF(G1118=1,MIN($F$222,MAX(0,$B$1060-SUM(I1118:M1118))),0)</f>
        <v>0</v>
      </c>
      <c r="O1118" s="7" t="n">
        <f aca="false">IF(H1118=1,MIN($F$221,MAX(0,$B$1060-SUM(I1118:N1118))),0)</f>
        <v>0</v>
      </c>
      <c r="P1118" s="7" t="n">
        <f aca="false">MAX(0,$B$1060-SUM(I1118:O1118))</f>
        <v>740000000</v>
      </c>
      <c r="Q1118" s="7" t="n">
        <f aca="false">($B$203+$B$204)+$B$22+(1-B1118)*$B$198+(1-C1118)*$E$226+(1-D1118)*$E$225+(1-E1118)*$E$224+(1-F1118)*$E$223+(1-G1118)*$E$222+(1-H1118)*$E$221</f>
        <v>23085652.6989266</v>
      </c>
      <c r="R1118" s="7" t="n">
        <f aca="false">P1118&gt;$B$12*Q1118</f>
        <v>1</v>
      </c>
      <c r="S1118" s="7" t="n">
        <f aca="false">IF(R1118,(P1118+$B$12*$B$13)/(Q1118+$B$13),IF(Q1118&gt;0,P1118/Q1118,0))</f>
        <v>29.0201703563009</v>
      </c>
      <c r="T1118" s="7" t="n">
        <f aca="false">IF(R1118,$B$13*(S1118-$B$12),0)</f>
        <v>70050425.8907523</v>
      </c>
      <c r="U1118" s="7" t="n">
        <f aca="false">($B$203+$B$204)*S1118</f>
        <v>8165056.94922805</v>
      </c>
      <c r="V1118" s="7" t="n">
        <f aca="false">$B$22*S1118</f>
        <v>261181533.206708</v>
      </c>
      <c r="W1118" s="7" t="n">
        <f aca="false">IF(B1118=1,I1118,S1118*$B$198)</f>
        <v>23340769.321399</v>
      </c>
      <c r="X1118" s="7" t="n">
        <f aca="false">IF(C1118=1,J1118,S1118*$E$226)</f>
        <v>300000000</v>
      </c>
      <c r="Y1118" s="7" t="n">
        <f aca="false">IF(D1118=1,K1118,S1118*$E$225)</f>
        <v>100000000</v>
      </c>
      <c r="Z1118" s="7" t="n">
        <f aca="false">IF(E1118=1,L1118,S1118*$E$224)</f>
        <v>60000000</v>
      </c>
      <c r="AA1118" s="7" t="n">
        <f aca="false">IF(F1118=1,M1118,S1118*$E$223)</f>
        <v>87060511.0689028</v>
      </c>
      <c r="AB1118" s="7" t="n">
        <f aca="false">IF(G1118=1,N1118,S1118*$E$222)</f>
        <v>145100851.781505</v>
      </c>
      <c r="AC1118" s="7" t="n">
        <f aca="false">IF(H1118=1,O1118,S1118*$E$221)</f>
        <v>145100851.781505</v>
      </c>
      <c r="AD1118" s="7" t="n">
        <f aca="false">INDEX($W$1062:$W$1189,MATCH($A1118+(1-B1118)*64,$A$1062:$A$1189,0))</f>
        <v>30000000</v>
      </c>
      <c r="AE1118" s="7" t="n">
        <f aca="false">INDEX($W$1062:$W$1189,MATCH($A1118-B1118*64,$A$1062:$A$1189,0))</f>
        <v>23340769.321399</v>
      </c>
      <c r="AF1118" s="7" t="n">
        <f aca="false">INDEX($X$1062:$X$1189,MATCH($A1118+(1-C1118)*32,$A$1062:$A$1189,0))</f>
        <v>300000000</v>
      </c>
      <c r="AG1118" s="7" t="n">
        <f aca="false">INDEX($X$1062:$X$1189,MATCH($A1118-C1118*32,$A$1062:$A$1189,0))</f>
        <v>201612926.330786</v>
      </c>
      <c r="AH1118" s="7" t="n">
        <f aca="false">INDEX($Y$1062:$Y$1189,MATCH($A1118+(1-D1118)*16,$A$1062:$A$1189,0))</f>
        <v>100000000</v>
      </c>
      <c r="AI1118" s="7" t="n">
        <f aca="false">INDEX($Y$1062:$Y$1189,MATCH($A1118-D1118*16,$A$1062:$A$1189,0))</f>
        <v>53473465.0204967</v>
      </c>
      <c r="AJ1118" s="7" t="n">
        <f aca="false">INDEX($Z$1062:$Z$1189,MATCH($A1118+(1-E1118)*8,$A$1062:$A$1189,0))</f>
        <v>60000000</v>
      </c>
      <c r="AK1118" s="7" t="n">
        <f aca="false">INDEX($Z$1062:$Z$1189,MATCH($A1118-E1118*8,$A$1062:$A$1189,0))</f>
        <v>68820978.4034758</v>
      </c>
      <c r="AL1118" s="7" t="n">
        <f aca="false">INDEX($AA$1062:$AA$1189,MATCH($A1118+(1-F1118)*4,$A$1062:$A$1189,0))</f>
        <v>30000000</v>
      </c>
      <c r="AM1118" s="7" t="n">
        <f aca="false">INDEX($AA$1062:$AA$1189,MATCH($A1118-F1118*4,$A$1062:$A$1189,0))</f>
        <v>87060511.0689028</v>
      </c>
      <c r="AN1118" s="7" t="n">
        <f aca="false">INDEX($AB$1062:$AB$1189,MATCH($A1118+(1-G1118)*2,$A$1062:$A$1189,0))</f>
        <v>15000000</v>
      </c>
      <c r="AO1118" s="7" t="n">
        <f aca="false">INDEX($AB$1062:$AB$1189,MATCH($A1118-G1118*2,$A$1062:$A$1189,0))</f>
        <v>145100851.781505</v>
      </c>
      <c r="AP1118" s="7" t="n">
        <f aca="false">INDEX($AC$1062:$AC$1189,MATCH($A1118+(1-H1118)*1,$A$1062:$A$1189,0))</f>
        <v>5000000</v>
      </c>
      <c r="AQ1118" s="7" t="n">
        <f aca="false">INDEX($AC$1062:$AC$1189,MATCH($A1118-H1118*1,$A$1062:$A$1189,0))</f>
        <v>145100851.781505</v>
      </c>
      <c r="AR1118" s="14" t="b">
        <f aca="false">AND(IF(B1118=1,AD1118&gt;=AE1118,AE1118&gt;AD1118),IF(C1118=1,AF1118&gt;=AG1118,AG1118&gt;AF1118),IF(D1118=1,AH1118&gt;=AI1118,AI1118&gt;AH1118),IF(E1118=1,AJ1118&gt;=AK1118,AK1118&gt;AJ1118),IF(F1118=1,AL1118&gt;=AM1118,AM1118&gt;AL1118),IF(G1118=1,AN1118&gt;=AO1118,AO1118&gt;AN1118),IF(H1118=1,AP1118&gt;=AQ1118,AQ1118&gt;AP1118))</f>
        <v>0</v>
      </c>
      <c r="AS1118" s="2"/>
      <c r="AT1118" s="2"/>
      <c r="AU1118" s="2"/>
      <c r="AV1118" s="2"/>
      <c r="AW1118" s="2"/>
      <c r="AX1118" s="2"/>
    </row>
    <row r="1119" customFormat="false" ht="15" hidden="false" customHeight="false" outlineLevel="0" collapsed="false">
      <c r="A1119" s="6" t="n">
        <f aca="false">ROW()-1062</f>
        <v>57</v>
      </c>
      <c r="B1119" s="6" t="n">
        <f aca="false">MOD(INT($A1119/64),2)</f>
        <v>0</v>
      </c>
      <c r="C1119" s="6" t="n">
        <f aca="false">MOD(INT($A1119/32),2)</f>
        <v>1</v>
      </c>
      <c r="D1119" s="6" t="n">
        <f aca="false">MOD(INT($A1119/16),2)</f>
        <v>1</v>
      </c>
      <c r="E1119" s="6" t="n">
        <f aca="false">MOD(INT($A1119/8),2)</f>
        <v>1</v>
      </c>
      <c r="F1119" s="6" t="n">
        <f aca="false">MOD(INT($A1119/4),2)</f>
        <v>0</v>
      </c>
      <c r="G1119" s="6" t="n">
        <f aca="false">MOD(INT($A1119/2),2)</f>
        <v>0</v>
      </c>
      <c r="H1119" s="6" t="n">
        <f aca="false">MOD(INT($A1119/1),2)</f>
        <v>1</v>
      </c>
      <c r="I1119" s="7" t="n">
        <f aca="false">IF(B1119=1,MIN($B$6,$B$1060),0)</f>
        <v>0</v>
      </c>
      <c r="J1119" s="7" t="n">
        <f aca="false">IF(C1119=1,MIN($F$226,MAX(0,$B$1060-I1119)),0)</f>
        <v>300000000</v>
      </c>
      <c r="K1119" s="7" t="n">
        <f aca="false">IF(D1119=1,MIN($F$225,MAX(0,$B$1060-SUM(I1119:J1119))),0)</f>
        <v>100000000</v>
      </c>
      <c r="L1119" s="7" t="n">
        <f aca="false">IF(E1119=1,MIN($F$224,MAX(0,$B$1060-SUM(I1119:K1119))),0)</f>
        <v>60000000</v>
      </c>
      <c r="M1119" s="7" t="n">
        <f aca="false">IF(F1119=1,MIN($F$223,MAX(0,$B$1060-SUM(I1119:L1119))),0)</f>
        <v>0</v>
      </c>
      <c r="N1119" s="7" t="n">
        <f aca="false">IF(G1119=1,MIN($F$222,MAX(0,$B$1060-SUM(I1119:M1119))),0)</f>
        <v>0</v>
      </c>
      <c r="O1119" s="7" t="n">
        <f aca="false">IF(H1119=1,MIN($F$221,MAX(0,$B$1060-SUM(I1119:N1119))),0)</f>
        <v>5000000</v>
      </c>
      <c r="P1119" s="7" t="n">
        <f aca="false">MAX(0,$B$1060-SUM(I1119:O1119))</f>
        <v>735000000</v>
      </c>
      <c r="Q1119" s="7" t="n">
        <f aca="false">($B$203+$B$204)+$B$22+(1-B1119)*$B$198+(1-C1119)*$E$226+(1-D1119)*$E$225+(1-E1119)*$E$224+(1-F1119)*$E$223+(1-G1119)*$E$222+(1-H1119)*$E$221</f>
        <v>18085652.6989266</v>
      </c>
      <c r="R1119" s="7" t="n">
        <f aca="false">P1119&gt;$B$12*Q1119</f>
        <v>1</v>
      </c>
      <c r="S1119" s="7" t="n">
        <f aca="false">IF(R1119,(P1119+$B$12*$B$13)/(Q1119+$B$13),IF(Q1119&gt;0,P1119/Q1119,0))</f>
        <v>35.8259225872618</v>
      </c>
      <c r="T1119" s="7" t="n">
        <f aca="false">IF(R1119,$B$13*(S1119-$B$12),0)</f>
        <v>87064806.4681545</v>
      </c>
      <c r="U1119" s="7" t="n">
        <f aca="false">($B$203+$B$204)*S1119</f>
        <v>10079909.7521533</v>
      </c>
      <c r="V1119" s="7" t="n">
        <f aca="false">$B$22*S1119</f>
        <v>322433303.285356</v>
      </c>
      <c r="W1119" s="7" t="n">
        <f aca="false">IF(B1119=1,I1119,S1119*$B$198)</f>
        <v>28814599.7962419</v>
      </c>
      <c r="X1119" s="7" t="n">
        <f aca="false">IF(C1119=1,J1119,S1119*$E$226)</f>
        <v>300000000</v>
      </c>
      <c r="Y1119" s="7" t="n">
        <f aca="false">IF(D1119=1,K1119,S1119*$E$225)</f>
        <v>100000000</v>
      </c>
      <c r="Z1119" s="7" t="n">
        <f aca="false">IF(E1119=1,L1119,S1119*$E$224)</f>
        <v>60000000</v>
      </c>
      <c r="AA1119" s="7" t="n">
        <f aca="false">IF(F1119=1,M1119,S1119*$E$223)</f>
        <v>107477767.761785</v>
      </c>
      <c r="AB1119" s="7" t="n">
        <f aca="false">IF(G1119=1,N1119,S1119*$E$222)</f>
        <v>179129612.936309</v>
      </c>
      <c r="AC1119" s="7" t="n">
        <f aca="false">IF(H1119=1,O1119,S1119*$E$221)</f>
        <v>5000000</v>
      </c>
      <c r="AD1119" s="7" t="n">
        <f aca="false">INDEX($W$1062:$W$1189,MATCH($A1119+(1-B1119)*64,$A$1062:$A$1189,0))</f>
        <v>30000000</v>
      </c>
      <c r="AE1119" s="7" t="n">
        <f aca="false">INDEX($W$1062:$W$1189,MATCH($A1119-B1119*64,$A$1062:$A$1189,0))</f>
        <v>28814599.7962419</v>
      </c>
      <c r="AF1119" s="7" t="n">
        <f aca="false">INDEX($X$1062:$X$1189,MATCH($A1119+(1-C1119)*32,$A$1062:$A$1189,0))</f>
        <v>300000000</v>
      </c>
      <c r="AG1119" s="7" t="n">
        <f aca="false">INDEX($X$1062:$X$1189,MATCH($A1119-C1119*32,$A$1062:$A$1189,0))</f>
        <v>238191807.511847</v>
      </c>
      <c r="AH1119" s="7" t="n">
        <f aca="false">INDEX($Y$1062:$Y$1189,MATCH($A1119+(1-D1119)*16,$A$1062:$A$1189,0))</f>
        <v>100000000</v>
      </c>
      <c r="AI1119" s="7" t="n">
        <f aca="false">INDEX($Y$1062:$Y$1189,MATCH($A1119-D1119*16,$A$1062:$A$1189,0))</f>
        <v>65064044.7545482</v>
      </c>
      <c r="AJ1119" s="7" t="n">
        <f aca="false">INDEX($Z$1062:$Z$1189,MATCH($A1119+(1-E1119)*8,$A$1062:$A$1189,0))</f>
        <v>60000000</v>
      </c>
      <c r="AK1119" s="7" t="n">
        <f aca="false">INDEX($Z$1062:$Z$1189,MATCH($A1119-E1119*8,$A$1062:$A$1189,0))</f>
        <v>83269334.3569654</v>
      </c>
      <c r="AL1119" s="7" t="n">
        <f aca="false">INDEX($AA$1062:$AA$1189,MATCH($A1119+(1-F1119)*4,$A$1062:$A$1189,0))</f>
        <v>30000000</v>
      </c>
      <c r="AM1119" s="7" t="n">
        <f aca="false">INDEX($AA$1062:$AA$1189,MATCH($A1119-F1119*4,$A$1062:$A$1189,0))</f>
        <v>107477767.761785</v>
      </c>
      <c r="AN1119" s="7" t="n">
        <f aca="false">INDEX($AB$1062:$AB$1189,MATCH($A1119+(1-G1119)*2,$A$1062:$A$1189,0))</f>
        <v>15000000</v>
      </c>
      <c r="AO1119" s="7" t="n">
        <f aca="false">INDEX($AB$1062:$AB$1189,MATCH($A1119-G1119*2,$A$1062:$A$1189,0))</f>
        <v>179129612.936309</v>
      </c>
      <c r="AP1119" s="7" t="n">
        <f aca="false">INDEX($AC$1062:$AC$1189,MATCH($A1119+(1-H1119)*1,$A$1062:$A$1189,0))</f>
        <v>5000000</v>
      </c>
      <c r="AQ1119" s="7" t="n">
        <f aca="false">INDEX($AC$1062:$AC$1189,MATCH($A1119-H1119*1,$A$1062:$A$1189,0))</f>
        <v>145100851.781505</v>
      </c>
      <c r="AR1119" s="14" t="b">
        <f aca="false">AND(IF(B1119=1,AD1119&gt;=AE1119,AE1119&gt;AD1119),IF(C1119=1,AF1119&gt;=AG1119,AG1119&gt;AF1119),IF(D1119=1,AH1119&gt;=AI1119,AI1119&gt;AH1119),IF(E1119=1,AJ1119&gt;=AK1119,AK1119&gt;AJ1119),IF(F1119=1,AL1119&gt;=AM1119,AM1119&gt;AL1119),IF(G1119=1,AN1119&gt;=AO1119,AO1119&gt;AN1119),IF(H1119=1,AP1119&gt;=AQ1119,AQ1119&gt;AP1119))</f>
        <v>0</v>
      </c>
      <c r="AS1119" s="2"/>
      <c r="AT1119" s="2"/>
      <c r="AU1119" s="2"/>
      <c r="AV1119" s="2"/>
      <c r="AW1119" s="2"/>
      <c r="AX1119" s="2"/>
    </row>
    <row r="1120" customFormat="false" ht="15" hidden="false" customHeight="false" outlineLevel="0" collapsed="false">
      <c r="A1120" s="6" t="n">
        <f aca="false">ROW()-1062</f>
        <v>58</v>
      </c>
      <c r="B1120" s="6" t="n">
        <f aca="false">MOD(INT($A1120/64),2)</f>
        <v>0</v>
      </c>
      <c r="C1120" s="6" t="n">
        <f aca="false">MOD(INT($A1120/32),2)</f>
        <v>1</v>
      </c>
      <c r="D1120" s="6" t="n">
        <f aca="false">MOD(INT($A1120/16),2)</f>
        <v>1</v>
      </c>
      <c r="E1120" s="6" t="n">
        <f aca="false">MOD(INT($A1120/8),2)</f>
        <v>1</v>
      </c>
      <c r="F1120" s="6" t="n">
        <f aca="false">MOD(INT($A1120/4),2)</f>
        <v>0</v>
      </c>
      <c r="G1120" s="6" t="n">
        <f aca="false">MOD(INT($A1120/2),2)</f>
        <v>1</v>
      </c>
      <c r="H1120" s="6" t="n">
        <f aca="false">MOD(INT($A1120/1),2)</f>
        <v>0</v>
      </c>
      <c r="I1120" s="7" t="n">
        <f aca="false">IF(B1120=1,MIN($B$6,$B$1060),0)</f>
        <v>0</v>
      </c>
      <c r="J1120" s="7" t="n">
        <f aca="false">IF(C1120=1,MIN($F$226,MAX(0,$B$1060-I1120)),0)</f>
        <v>300000000</v>
      </c>
      <c r="K1120" s="7" t="n">
        <f aca="false">IF(D1120=1,MIN($F$225,MAX(0,$B$1060-SUM(I1120:J1120))),0)</f>
        <v>100000000</v>
      </c>
      <c r="L1120" s="7" t="n">
        <f aca="false">IF(E1120=1,MIN($F$224,MAX(0,$B$1060-SUM(I1120:K1120))),0)</f>
        <v>60000000</v>
      </c>
      <c r="M1120" s="7" t="n">
        <f aca="false">IF(F1120=1,MIN($F$223,MAX(0,$B$1060-SUM(I1120:L1120))),0)</f>
        <v>0</v>
      </c>
      <c r="N1120" s="7" t="n">
        <f aca="false">IF(G1120=1,MIN($F$222,MAX(0,$B$1060-SUM(I1120:M1120))),0)</f>
        <v>15000000</v>
      </c>
      <c r="O1120" s="7" t="n">
        <f aca="false">IF(H1120=1,MIN($F$221,MAX(0,$B$1060-SUM(I1120:N1120))),0)</f>
        <v>0</v>
      </c>
      <c r="P1120" s="7" t="n">
        <f aca="false">MAX(0,$B$1060-SUM(I1120:O1120))</f>
        <v>725000000</v>
      </c>
      <c r="Q1120" s="7" t="n">
        <f aca="false">($B$203+$B$204)+$B$22+(1-B1120)*$B$198+(1-C1120)*$E$226+(1-D1120)*$E$225+(1-E1120)*$E$224+(1-F1120)*$E$223+(1-G1120)*$E$222+(1-H1120)*$E$221</f>
        <v>18085652.6989266</v>
      </c>
      <c r="R1120" s="7" t="n">
        <f aca="false">P1120&gt;$B$12*Q1120</f>
        <v>1</v>
      </c>
      <c r="S1120" s="7" t="n">
        <f aca="false">IF(R1120,(P1120+$B$12*$B$13)/(Q1120+$B$13),IF(Q1120&gt;0,P1120/Q1120,0))</f>
        <v>35.3401473657396</v>
      </c>
      <c r="T1120" s="7" t="n">
        <f aca="false">IF(R1120,$B$13*(S1120-$B$12),0)</f>
        <v>85850368.414349</v>
      </c>
      <c r="U1120" s="7" t="n">
        <f aca="false">($B$203+$B$204)*S1120</f>
        <v>9943233.00975123</v>
      </c>
      <c r="V1120" s="7" t="n">
        <f aca="false">$B$22*S1120</f>
        <v>318061326.291656</v>
      </c>
      <c r="W1120" s="7" t="n">
        <f aca="false">IF(B1120=1,I1120,S1120*$B$198)</f>
        <v>28423893.3583268</v>
      </c>
      <c r="X1120" s="7" t="n">
        <f aca="false">IF(C1120=1,J1120,S1120*$E$226)</f>
        <v>300000000</v>
      </c>
      <c r="Y1120" s="7" t="n">
        <f aca="false">IF(D1120=1,K1120,S1120*$E$225)</f>
        <v>100000000</v>
      </c>
      <c r="Z1120" s="7" t="n">
        <f aca="false">IF(E1120=1,L1120,S1120*$E$224)</f>
        <v>60000000</v>
      </c>
      <c r="AA1120" s="7" t="n">
        <f aca="false">IF(F1120=1,M1120,S1120*$E$223)</f>
        <v>106020442.097219</v>
      </c>
      <c r="AB1120" s="7" t="n">
        <f aca="false">IF(G1120=1,N1120,S1120*$E$222)</f>
        <v>15000000</v>
      </c>
      <c r="AC1120" s="7" t="n">
        <f aca="false">IF(H1120=1,O1120,S1120*$E$221)</f>
        <v>176700736.828698</v>
      </c>
      <c r="AD1120" s="7" t="n">
        <f aca="false">INDEX($W$1062:$W$1189,MATCH($A1120+(1-B1120)*64,$A$1062:$A$1189,0))</f>
        <v>30000000</v>
      </c>
      <c r="AE1120" s="7" t="n">
        <f aca="false">INDEX($W$1062:$W$1189,MATCH($A1120-B1120*64,$A$1062:$A$1189,0))</f>
        <v>28423893.3583268</v>
      </c>
      <c r="AF1120" s="7" t="n">
        <f aca="false">INDEX($X$1062:$X$1189,MATCH($A1120+(1-C1120)*32,$A$1062:$A$1189,0))</f>
        <v>300000000</v>
      </c>
      <c r="AG1120" s="7" t="n">
        <f aca="false">INDEX($X$1062:$X$1189,MATCH($A1120-C1120*32,$A$1062:$A$1189,0))</f>
        <v>235895982.86113</v>
      </c>
      <c r="AH1120" s="7" t="n">
        <f aca="false">INDEX($Y$1062:$Y$1189,MATCH($A1120+(1-D1120)*16,$A$1062:$A$1189,0))</f>
        <v>100000000</v>
      </c>
      <c r="AI1120" s="7" t="n">
        <f aca="false">INDEX($Y$1062:$Y$1189,MATCH($A1120-D1120*16,$A$1062:$A$1189,0))</f>
        <v>64287160.638076</v>
      </c>
      <c r="AJ1120" s="7" t="n">
        <f aca="false">INDEX($Z$1062:$Z$1189,MATCH($A1120+(1-E1120)*8,$A$1062:$A$1189,0))</f>
        <v>60000000</v>
      </c>
      <c r="AK1120" s="7" t="n">
        <f aca="false">INDEX($Z$1062:$Z$1189,MATCH($A1120-E1120*8,$A$1062:$A$1189,0))</f>
        <v>82225204.772552</v>
      </c>
      <c r="AL1120" s="7" t="n">
        <f aca="false">INDEX($AA$1062:$AA$1189,MATCH($A1120+(1-F1120)*4,$A$1062:$A$1189,0))</f>
        <v>30000000</v>
      </c>
      <c r="AM1120" s="7" t="n">
        <f aca="false">INDEX($AA$1062:$AA$1189,MATCH($A1120-F1120*4,$A$1062:$A$1189,0))</f>
        <v>106020442.097219</v>
      </c>
      <c r="AN1120" s="7" t="n">
        <f aca="false">INDEX($AB$1062:$AB$1189,MATCH($A1120+(1-G1120)*2,$A$1062:$A$1189,0))</f>
        <v>15000000</v>
      </c>
      <c r="AO1120" s="7" t="n">
        <f aca="false">INDEX($AB$1062:$AB$1189,MATCH($A1120-G1120*2,$A$1062:$A$1189,0))</f>
        <v>145100851.781505</v>
      </c>
      <c r="AP1120" s="7" t="n">
        <f aca="false">INDEX($AC$1062:$AC$1189,MATCH($A1120+(1-H1120)*1,$A$1062:$A$1189,0))</f>
        <v>5000000</v>
      </c>
      <c r="AQ1120" s="7" t="n">
        <f aca="false">INDEX($AC$1062:$AC$1189,MATCH($A1120-H1120*1,$A$1062:$A$1189,0))</f>
        <v>176700736.828698</v>
      </c>
      <c r="AR1120" s="14" t="b">
        <f aca="false">AND(IF(B1120=1,AD1120&gt;=AE1120,AE1120&gt;AD1120),IF(C1120=1,AF1120&gt;=AG1120,AG1120&gt;AF1120),IF(D1120=1,AH1120&gt;=AI1120,AI1120&gt;AH1120),IF(E1120=1,AJ1120&gt;=AK1120,AK1120&gt;AJ1120),IF(F1120=1,AL1120&gt;=AM1120,AM1120&gt;AL1120),IF(G1120=1,AN1120&gt;=AO1120,AO1120&gt;AN1120),IF(H1120=1,AP1120&gt;=AQ1120,AQ1120&gt;AP1120))</f>
        <v>0</v>
      </c>
      <c r="AS1120" s="2"/>
      <c r="AT1120" s="2"/>
      <c r="AU1120" s="2"/>
      <c r="AV1120" s="2"/>
      <c r="AW1120" s="2"/>
      <c r="AX1120" s="2"/>
    </row>
    <row r="1121" customFormat="false" ht="15" hidden="false" customHeight="false" outlineLevel="0" collapsed="false">
      <c r="A1121" s="6" t="n">
        <f aca="false">ROW()-1062</f>
        <v>59</v>
      </c>
      <c r="B1121" s="6" t="n">
        <f aca="false">MOD(INT($A1121/64),2)</f>
        <v>0</v>
      </c>
      <c r="C1121" s="6" t="n">
        <f aca="false">MOD(INT($A1121/32),2)</f>
        <v>1</v>
      </c>
      <c r="D1121" s="6" t="n">
        <f aca="false">MOD(INT($A1121/16),2)</f>
        <v>1</v>
      </c>
      <c r="E1121" s="6" t="n">
        <f aca="false">MOD(INT($A1121/8),2)</f>
        <v>1</v>
      </c>
      <c r="F1121" s="6" t="n">
        <f aca="false">MOD(INT($A1121/4),2)</f>
        <v>0</v>
      </c>
      <c r="G1121" s="6" t="n">
        <f aca="false">MOD(INT($A1121/2),2)</f>
        <v>1</v>
      </c>
      <c r="H1121" s="6" t="n">
        <f aca="false">MOD(INT($A1121/1),2)</f>
        <v>1</v>
      </c>
      <c r="I1121" s="7" t="n">
        <f aca="false">IF(B1121=1,MIN($B$6,$B$1060),0)</f>
        <v>0</v>
      </c>
      <c r="J1121" s="7" t="n">
        <f aca="false">IF(C1121=1,MIN($F$226,MAX(0,$B$1060-I1121)),0)</f>
        <v>300000000</v>
      </c>
      <c r="K1121" s="7" t="n">
        <f aca="false">IF(D1121=1,MIN($F$225,MAX(0,$B$1060-SUM(I1121:J1121))),0)</f>
        <v>100000000</v>
      </c>
      <c r="L1121" s="7" t="n">
        <f aca="false">IF(E1121=1,MIN($F$224,MAX(0,$B$1060-SUM(I1121:K1121))),0)</f>
        <v>60000000</v>
      </c>
      <c r="M1121" s="7" t="n">
        <f aca="false">IF(F1121=1,MIN($F$223,MAX(0,$B$1060-SUM(I1121:L1121))),0)</f>
        <v>0</v>
      </c>
      <c r="N1121" s="7" t="n">
        <f aca="false">IF(G1121=1,MIN($F$222,MAX(0,$B$1060-SUM(I1121:M1121))),0)</f>
        <v>15000000</v>
      </c>
      <c r="O1121" s="7" t="n">
        <f aca="false">IF(H1121=1,MIN($F$221,MAX(0,$B$1060-SUM(I1121:N1121))),0)</f>
        <v>5000000</v>
      </c>
      <c r="P1121" s="7" t="n">
        <f aca="false">MAX(0,$B$1060-SUM(I1121:O1121))</f>
        <v>720000000</v>
      </c>
      <c r="Q1121" s="7" t="n">
        <f aca="false">($B$203+$B$204)+$B$22+(1-B1121)*$B$198+(1-C1121)*$E$226+(1-D1121)*$E$225+(1-E1121)*$E$224+(1-F1121)*$E$223+(1-G1121)*$E$222+(1-H1121)*$E$221</f>
        <v>13085652.6989266</v>
      </c>
      <c r="R1121" s="7" t="n">
        <f aca="false">P1121&gt;$B$12*Q1121</f>
        <v>1</v>
      </c>
      <c r="S1121" s="7" t="n">
        <f aca="false">IF(R1121,(P1121+$B$12*$B$13)/(Q1121+$B$13),IF(Q1121&gt;0,P1121/Q1121,0))</f>
        <v>46.3567367986944</v>
      </c>
      <c r="T1121" s="7" t="n">
        <f aca="false">IF(R1121,$B$13*(S1121-$B$12),0)</f>
        <v>113391841.996736</v>
      </c>
      <c r="U1121" s="7" t="n">
        <f aca="false">($B$203+$B$204)*S1121</f>
        <v>13042838.5255682</v>
      </c>
      <c r="V1121" s="7" t="n">
        <f aca="false">$B$22*S1121</f>
        <v>417210631.188249</v>
      </c>
      <c r="W1121" s="7" t="n">
        <f aca="false">IF(B1121=1,I1121,S1121*$B$198)</f>
        <v>37284477.8933631</v>
      </c>
      <c r="X1121" s="7" t="n">
        <f aca="false">IF(C1121=1,J1121,S1121*$E$226)</f>
        <v>300000000</v>
      </c>
      <c r="Y1121" s="7" t="n">
        <f aca="false">IF(D1121=1,K1121,S1121*$E$225)</f>
        <v>100000000</v>
      </c>
      <c r="Z1121" s="7" t="n">
        <f aca="false">IF(E1121=1,L1121,S1121*$E$224)</f>
        <v>60000000</v>
      </c>
      <c r="AA1121" s="7" t="n">
        <f aca="false">IF(F1121=1,M1121,S1121*$E$223)</f>
        <v>139070210.396083</v>
      </c>
      <c r="AB1121" s="7" t="n">
        <f aca="false">IF(G1121=1,N1121,S1121*$E$222)</f>
        <v>15000000</v>
      </c>
      <c r="AC1121" s="7" t="n">
        <f aca="false">IF(H1121=1,O1121,S1121*$E$221)</f>
        <v>5000000</v>
      </c>
      <c r="AD1121" s="7" t="n">
        <f aca="false">INDEX($W$1062:$W$1189,MATCH($A1121+(1-B1121)*64,$A$1062:$A$1189,0))</f>
        <v>30000000</v>
      </c>
      <c r="AE1121" s="7" t="n">
        <f aca="false">INDEX($W$1062:$W$1189,MATCH($A1121-B1121*64,$A$1062:$A$1189,0))</f>
        <v>37284477.8933631</v>
      </c>
      <c r="AF1121" s="7" t="n">
        <f aca="false">INDEX($X$1062:$X$1189,MATCH($A1121+(1-C1121)*32,$A$1062:$A$1189,0))</f>
        <v>300000000</v>
      </c>
      <c r="AG1121" s="7" t="n">
        <f aca="false">INDEX($X$1062:$X$1189,MATCH($A1121-C1121*32,$A$1062:$A$1189,0))</f>
        <v>288787371.058072</v>
      </c>
      <c r="AH1121" s="7" t="n">
        <f aca="false">INDEX($Y$1062:$Y$1189,MATCH($A1121+(1-D1121)*16,$A$1062:$A$1189,0))</f>
        <v>100000000</v>
      </c>
      <c r="AI1121" s="7" t="n">
        <f aca="false">INDEX($Y$1062:$Y$1189,MATCH($A1121-D1121*16,$A$1062:$A$1189,0))</f>
        <v>82345625.7514194</v>
      </c>
      <c r="AJ1121" s="7" t="n">
        <f aca="false">INDEX($Z$1062:$Z$1189,MATCH($A1121+(1-E1121)*8,$A$1062:$A$1189,0))</f>
        <v>60000000</v>
      </c>
      <c r="AK1121" s="7" t="n">
        <f aca="false">INDEX($Z$1062:$Z$1189,MATCH($A1121-E1121*8,$A$1062:$A$1189,0))</f>
        <v>104416560.879777</v>
      </c>
      <c r="AL1121" s="7" t="n">
        <f aca="false">INDEX($AA$1062:$AA$1189,MATCH($A1121+(1-F1121)*4,$A$1062:$A$1189,0))</f>
        <v>30000000</v>
      </c>
      <c r="AM1121" s="7" t="n">
        <f aca="false">INDEX($AA$1062:$AA$1189,MATCH($A1121-F1121*4,$A$1062:$A$1189,0))</f>
        <v>139070210.396083</v>
      </c>
      <c r="AN1121" s="7" t="n">
        <f aca="false">INDEX($AB$1062:$AB$1189,MATCH($A1121+(1-G1121)*2,$A$1062:$A$1189,0))</f>
        <v>15000000</v>
      </c>
      <c r="AO1121" s="7" t="n">
        <f aca="false">INDEX($AB$1062:$AB$1189,MATCH($A1121-G1121*2,$A$1062:$A$1189,0))</f>
        <v>179129612.936309</v>
      </c>
      <c r="AP1121" s="7" t="n">
        <f aca="false">INDEX($AC$1062:$AC$1189,MATCH($A1121+(1-H1121)*1,$A$1062:$A$1189,0))</f>
        <v>5000000</v>
      </c>
      <c r="AQ1121" s="7" t="n">
        <f aca="false">INDEX($AC$1062:$AC$1189,MATCH($A1121-H1121*1,$A$1062:$A$1189,0))</f>
        <v>176700736.828698</v>
      </c>
      <c r="AR1121" s="14" t="b">
        <f aca="false">AND(IF(B1121=1,AD1121&gt;=AE1121,AE1121&gt;AD1121),IF(C1121=1,AF1121&gt;=AG1121,AG1121&gt;AF1121),IF(D1121=1,AH1121&gt;=AI1121,AI1121&gt;AH1121),IF(E1121=1,AJ1121&gt;=AK1121,AK1121&gt;AJ1121),IF(F1121=1,AL1121&gt;=AM1121,AM1121&gt;AL1121),IF(G1121=1,AN1121&gt;=AO1121,AO1121&gt;AN1121),IF(H1121=1,AP1121&gt;=AQ1121,AQ1121&gt;AP1121))</f>
        <v>0</v>
      </c>
      <c r="AS1121" s="2"/>
      <c r="AT1121" s="2"/>
      <c r="AU1121" s="2"/>
      <c r="AV1121" s="2"/>
      <c r="AW1121" s="2"/>
      <c r="AX1121" s="2"/>
    </row>
    <row r="1122" customFormat="false" ht="15" hidden="false" customHeight="false" outlineLevel="0" collapsed="false">
      <c r="A1122" s="6" t="n">
        <f aca="false">ROW()-1062</f>
        <v>60</v>
      </c>
      <c r="B1122" s="6" t="n">
        <f aca="false">MOD(INT($A1122/64),2)</f>
        <v>0</v>
      </c>
      <c r="C1122" s="6" t="n">
        <f aca="false">MOD(INT($A1122/32),2)</f>
        <v>1</v>
      </c>
      <c r="D1122" s="6" t="n">
        <f aca="false">MOD(INT($A1122/16),2)</f>
        <v>1</v>
      </c>
      <c r="E1122" s="6" t="n">
        <f aca="false">MOD(INT($A1122/8),2)</f>
        <v>1</v>
      </c>
      <c r="F1122" s="6" t="n">
        <f aca="false">MOD(INT($A1122/4),2)</f>
        <v>1</v>
      </c>
      <c r="G1122" s="6" t="n">
        <f aca="false">MOD(INT($A1122/2),2)</f>
        <v>0</v>
      </c>
      <c r="H1122" s="6" t="n">
        <f aca="false">MOD(INT($A1122/1),2)</f>
        <v>0</v>
      </c>
      <c r="I1122" s="7" t="n">
        <f aca="false">IF(B1122=1,MIN($B$6,$B$1060),0)</f>
        <v>0</v>
      </c>
      <c r="J1122" s="7" t="n">
        <f aca="false">IF(C1122=1,MIN($F$226,MAX(0,$B$1060-I1122)),0)</f>
        <v>300000000</v>
      </c>
      <c r="K1122" s="7" t="n">
        <f aca="false">IF(D1122=1,MIN($F$225,MAX(0,$B$1060-SUM(I1122:J1122))),0)</f>
        <v>100000000</v>
      </c>
      <c r="L1122" s="7" t="n">
        <f aca="false">IF(E1122=1,MIN($F$224,MAX(0,$B$1060-SUM(I1122:K1122))),0)</f>
        <v>60000000</v>
      </c>
      <c r="M1122" s="7" t="n">
        <f aca="false">IF(F1122=1,MIN($F$223,MAX(0,$B$1060-SUM(I1122:L1122))),0)</f>
        <v>30000000</v>
      </c>
      <c r="N1122" s="7" t="n">
        <f aca="false">IF(G1122=1,MIN($F$222,MAX(0,$B$1060-SUM(I1122:M1122))),0)</f>
        <v>0</v>
      </c>
      <c r="O1122" s="7" t="n">
        <f aca="false">IF(H1122=1,MIN($F$221,MAX(0,$B$1060-SUM(I1122:N1122))),0)</f>
        <v>0</v>
      </c>
      <c r="P1122" s="7" t="n">
        <f aca="false">MAX(0,$B$1060-SUM(I1122:O1122))</f>
        <v>710000000</v>
      </c>
      <c r="Q1122" s="7" t="n">
        <f aca="false">($B$203+$B$204)+$B$22+(1-B1122)*$B$198+(1-C1122)*$E$226+(1-D1122)*$E$225+(1-E1122)*$E$224+(1-F1122)*$E$223+(1-G1122)*$E$222+(1-H1122)*$E$221</f>
        <v>20085652.6989266</v>
      </c>
      <c r="R1122" s="7" t="n">
        <f aca="false">P1122&gt;$B$12*Q1122</f>
        <v>1</v>
      </c>
      <c r="S1122" s="7" t="n">
        <f aca="false">IF(R1122,(P1122+$B$12*$B$13)/(Q1122+$B$13),IF(Q1122&gt;0,P1122/Q1122,0))</f>
        <v>31.5465755848563</v>
      </c>
      <c r="T1122" s="7" t="n">
        <f aca="false">IF(R1122,$B$13*(S1122-$B$12),0)</f>
        <v>76366438.9621407</v>
      </c>
      <c r="U1122" s="7" t="n">
        <f aca="false">($B$203+$B$204)*S1122</f>
        <v>8875881.25917229</v>
      </c>
      <c r="V1122" s="7" t="n">
        <f aca="false">$B$22*S1122</f>
        <v>283919180.263706</v>
      </c>
      <c r="W1122" s="7" t="n">
        <f aca="false">IF(B1122=1,I1122,S1122*$B$198)</f>
        <v>25372743.6664181</v>
      </c>
      <c r="X1122" s="7" t="n">
        <f aca="false">IF(C1122=1,J1122,S1122*$E$226)</f>
        <v>300000000</v>
      </c>
      <c r="Y1122" s="7" t="n">
        <f aca="false">IF(D1122=1,K1122,S1122*$E$225)</f>
        <v>100000000</v>
      </c>
      <c r="Z1122" s="7" t="n">
        <f aca="false">IF(E1122=1,L1122,S1122*$E$224)</f>
        <v>60000000</v>
      </c>
      <c r="AA1122" s="7" t="n">
        <f aca="false">IF(F1122=1,M1122,S1122*$E$223)</f>
        <v>30000000</v>
      </c>
      <c r="AB1122" s="7" t="n">
        <f aca="false">IF(G1122=1,N1122,S1122*$E$222)</f>
        <v>157732877.924281</v>
      </c>
      <c r="AC1122" s="7" t="n">
        <f aca="false">IF(H1122=1,O1122,S1122*$E$221)</f>
        <v>157732877.924281</v>
      </c>
      <c r="AD1122" s="7" t="n">
        <f aca="false">INDEX($W$1062:$W$1189,MATCH($A1122+(1-B1122)*64,$A$1062:$A$1189,0))</f>
        <v>30000000</v>
      </c>
      <c r="AE1122" s="7" t="n">
        <f aca="false">INDEX($W$1062:$W$1189,MATCH($A1122-B1122*64,$A$1062:$A$1189,0))</f>
        <v>25372743.6664181</v>
      </c>
      <c r="AF1122" s="7" t="n">
        <f aca="false">INDEX($X$1062:$X$1189,MATCH($A1122+(1-C1122)*32,$A$1062:$A$1189,0))</f>
        <v>300000000</v>
      </c>
      <c r="AG1122" s="7" t="n">
        <f aca="false">INDEX($X$1062:$X$1189,MATCH($A1122-C1122*32,$A$1062:$A$1189,0))</f>
        <v>216264833.934752</v>
      </c>
      <c r="AH1122" s="7" t="n">
        <f aca="false">INDEX($Y$1062:$Y$1189,MATCH($A1122+(1-D1122)*16,$A$1062:$A$1189,0))</f>
        <v>100000000</v>
      </c>
      <c r="AI1122" s="7" t="n">
        <f aca="false">INDEX($Y$1062:$Y$1189,MATCH($A1122-D1122*16,$A$1062:$A$1189,0))</f>
        <v>57930814.9925018</v>
      </c>
      <c r="AJ1122" s="7" t="n">
        <f aca="false">INDEX($Z$1062:$Z$1189,MATCH($A1122+(1-E1122)*8,$A$1062:$A$1189,0))</f>
        <v>60000000</v>
      </c>
      <c r="AK1122" s="7" t="n">
        <f aca="false">INDEX($Z$1062:$Z$1189,MATCH($A1122-E1122*8,$A$1062:$A$1189,0))</f>
        <v>74202584.2726795</v>
      </c>
      <c r="AL1122" s="7" t="n">
        <f aca="false">INDEX($AA$1062:$AA$1189,MATCH($A1122+(1-F1122)*4,$A$1062:$A$1189,0))</f>
        <v>30000000</v>
      </c>
      <c r="AM1122" s="7" t="n">
        <f aca="false">INDEX($AA$1062:$AA$1189,MATCH($A1122-F1122*4,$A$1062:$A$1189,0))</f>
        <v>87060511.0689028</v>
      </c>
      <c r="AN1122" s="7" t="n">
        <f aca="false">INDEX($AB$1062:$AB$1189,MATCH($A1122+(1-G1122)*2,$A$1062:$A$1189,0))</f>
        <v>15000000</v>
      </c>
      <c r="AO1122" s="7" t="n">
        <f aca="false">INDEX($AB$1062:$AB$1189,MATCH($A1122-G1122*2,$A$1062:$A$1189,0))</f>
        <v>157732877.924281</v>
      </c>
      <c r="AP1122" s="7" t="n">
        <f aca="false">INDEX($AC$1062:$AC$1189,MATCH($A1122+(1-H1122)*1,$A$1062:$A$1189,0))</f>
        <v>5000000</v>
      </c>
      <c r="AQ1122" s="7" t="n">
        <f aca="false">INDEX($AC$1062:$AC$1189,MATCH($A1122-H1122*1,$A$1062:$A$1189,0))</f>
        <v>157732877.924281</v>
      </c>
      <c r="AR1122" s="14" t="b">
        <f aca="false">AND(IF(B1122=1,AD1122&gt;=AE1122,AE1122&gt;AD1122),IF(C1122=1,AF1122&gt;=AG1122,AG1122&gt;AF1122),IF(D1122=1,AH1122&gt;=AI1122,AI1122&gt;AH1122),IF(E1122=1,AJ1122&gt;=AK1122,AK1122&gt;AJ1122),IF(F1122=1,AL1122&gt;=AM1122,AM1122&gt;AL1122),IF(G1122=1,AN1122&gt;=AO1122,AO1122&gt;AN1122),IF(H1122=1,AP1122&gt;=AQ1122,AQ1122&gt;AP1122))</f>
        <v>0</v>
      </c>
      <c r="AS1122" s="2"/>
      <c r="AT1122" s="2"/>
      <c r="AU1122" s="2"/>
      <c r="AV1122" s="2"/>
      <c r="AW1122" s="2"/>
      <c r="AX1122" s="2"/>
    </row>
    <row r="1123" customFormat="false" ht="15" hidden="false" customHeight="false" outlineLevel="0" collapsed="false">
      <c r="A1123" s="6" t="n">
        <f aca="false">ROW()-1062</f>
        <v>61</v>
      </c>
      <c r="B1123" s="6" t="n">
        <f aca="false">MOD(INT($A1123/64),2)</f>
        <v>0</v>
      </c>
      <c r="C1123" s="6" t="n">
        <f aca="false">MOD(INT($A1123/32),2)</f>
        <v>1</v>
      </c>
      <c r="D1123" s="6" t="n">
        <f aca="false">MOD(INT($A1123/16),2)</f>
        <v>1</v>
      </c>
      <c r="E1123" s="6" t="n">
        <f aca="false">MOD(INT($A1123/8),2)</f>
        <v>1</v>
      </c>
      <c r="F1123" s="6" t="n">
        <f aca="false">MOD(INT($A1123/4),2)</f>
        <v>1</v>
      </c>
      <c r="G1123" s="6" t="n">
        <f aca="false">MOD(INT($A1123/2),2)</f>
        <v>0</v>
      </c>
      <c r="H1123" s="6" t="n">
        <f aca="false">MOD(INT($A1123/1),2)</f>
        <v>1</v>
      </c>
      <c r="I1123" s="7" t="n">
        <f aca="false">IF(B1123=1,MIN($B$6,$B$1060),0)</f>
        <v>0</v>
      </c>
      <c r="J1123" s="7" t="n">
        <f aca="false">IF(C1123=1,MIN($F$226,MAX(0,$B$1060-I1123)),0)</f>
        <v>300000000</v>
      </c>
      <c r="K1123" s="7" t="n">
        <f aca="false">IF(D1123=1,MIN($F$225,MAX(0,$B$1060-SUM(I1123:J1123))),0)</f>
        <v>100000000</v>
      </c>
      <c r="L1123" s="7" t="n">
        <f aca="false">IF(E1123=1,MIN($F$224,MAX(0,$B$1060-SUM(I1123:K1123))),0)</f>
        <v>60000000</v>
      </c>
      <c r="M1123" s="7" t="n">
        <f aca="false">IF(F1123=1,MIN($F$223,MAX(0,$B$1060-SUM(I1123:L1123))),0)</f>
        <v>30000000</v>
      </c>
      <c r="N1123" s="7" t="n">
        <f aca="false">IF(G1123=1,MIN($F$222,MAX(0,$B$1060-SUM(I1123:M1123))),0)</f>
        <v>0</v>
      </c>
      <c r="O1123" s="7" t="n">
        <f aca="false">IF(H1123=1,MIN($F$221,MAX(0,$B$1060-SUM(I1123:N1123))),0)</f>
        <v>5000000</v>
      </c>
      <c r="P1123" s="7" t="n">
        <f aca="false">MAX(0,$B$1060-SUM(I1123:O1123))</f>
        <v>705000000</v>
      </c>
      <c r="Q1123" s="7" t="n">
        <f aca="false">($B$203+$B$204)+$B$22+(1-B1123)*$B$198+(1-C1123)*$E$226+(1-D1123)*$E$225+(1-E1123)*$E$224+(1-F1123)*$E$223+(1-G1123)*$E$222+(1-H1123)*$E$221</f>
        <v>15085652.6989266</v>
      </c>
      <c r="R1123" s="7" t="n">
        <f aca="false">P1123&gt;$B$12*Q1123</f>
        <v>1</v>
      </c>
      <c r="S1123" s="7" t="n">
        <f aca="false">IF(R1123,(P1123+$B$12*$B$13)/(Q1123+$B$13),IF(Q1123&gt;0,P1123/Q1123,0))</f>
        <v>40.2316599851415</v>
      </c>
      <c r="T1123" s="7" t="n">
        <f aca="false">IF(R1123,$B$13*(S1123-$B$12),0)</f>
        <v>98079149.9628538</v>
      </c>
      <c r="U1123" s="7" t="n">
        <f aca="false">($B$203+$B$204)*S1123</f>
        <v>11319499.1934062</v>
      </c>
      <c r="V1123" s="7" t="n">
        <f aca="false">$B$22*S1123</f>
        <v>362084939.866274</v>
      </c>
      <c r="W1123" s="7" t="n">
        <f aca="false">IF(B1123=1,I1123,S1123*$B$198)</f>
        <v>32358111.0517589</v>
      </c>
      <c r="X1123" s="7" t="n">
        <f aca="false">IF(C1123=1,J1123,S1123*$E$226)</f>
        <v>300000000</v>
      </c>
      <c r="Y1123" s="7" t="n">
        <f aca="false">IF(D1123=1,K1123,S1123*$E$225)</f>
        <v>100000000</v>
      </c>
      <c r="Z1123" s="7" t="n">
        <f aca="false">IF(E1123=1,L1123,S1123*$E$224)</f>
        <v>60000000</v>
      </c>
      <c r="AA1123" s="7" t="n">
        <f aca="false">IF(F1123=1,M1123,S1123*$E$223)</f>
        <v>30000000</v>
      </c>
      <c r="AB1123" s="7" t="n">
        <f aca="false">IF(G1123=1,N1123,S1123*$E$222)</f>
        <v>201158299.925708</v>
      </c>
      <c r="AC1123" s="7" t="n">
        <f aca="false">IF(H1123=1,O1123,S1123*$E$221)</f>
        <v>5000000</v>
      </c>
      <c r="AD1123" s="7" t="n">
        <f aca="false">INDEX($W$1062:$W$1189,MATCH($A1123+(1-B1123)*64,$A$1062:$A$1189,0))</f>
        <v>30000000</v>
      </c>
      <c r="AE1123" s="7" t="n">
        <f aca="false">INDEX($W$1062:$W$1189,MATCH($A1123-B1123*64,$A$1062:$A$1189,0))</f>
        <v>32358111.0517589</v>
      </c>
      <c r="AF1123" s="7" t="n">
        <f aca="false">INDEX($X$1062:$X$1189,MATCH($A1123+(1-C1123)*32,$A$1062:$A$1189,0))</f>
        <v>300000000</v>
      </c>
      <c r="AG1123" s="7" t="n">
        <f aca="false">INDEX($X$1062:$X$1189,MATCH($A1123-C1123*32,$A$1062:$A$1189,0))</f>
        <v>260558521.969926</v>
      </c>
      <c r="AH1123" s="7" t="n">
        <f aca="false">INDEX($Y$1062:$Y$1189,MATCH($A1123+(1-D1123)*16,$A$1062:$A$1189,0))</f>
        <v>100000000</v>
      </c>
      <c r="AI1123" s="7" t="n">
        <f aca="false">INDEX($Y$1062:$Y$1189,MATCH($A1123-D1123*16,$A$1062:$A$1189,0))</f>
        <v>72474789.3462594</v>
      </c>
      <c r="AJ1123" s="7" t="n">
        <f aca="false">INDEX($Z$1062:$Z$1189,MATCH($A1123+(1-E1123)*8,$A$1062:$A$1189,0))</f>
        <v>60000000</v>
      </c>
      <c r="AK1123" s="7" t="n">
        <f aca="false">INDEX($Z$1062:$Z$1189,MATCH($A1123-E1123*8,$A$1062:$A$1189,0))</f>
        <v>92166116.75129</v>
      </c>
      <c r="AL1123" s="7" t="n">
        <f aca="false">INDEX($AA$1062:$AA$1189,MATCH($A1123+(1-F1123)*4,$A$1062:$A$1189,0))</f>
        <v>30000000</v>
      </c>
      <c r="AM1123" s="7" t="n">
        <f aca="false">INDEX($AA$1062:$AA$1189,MATCH($A1123-F1123*4,$A$1062:$A$1189,0))</f>
        <v>107477767.761785</v>
      </c>
      <c r="AN1123" s="7" t="n">
        <f aca="false">INDEX($AB$1062:$AB$1189,MATCH($A1123+(1-G1123)*2,$A$1062:$A$1189,0))</f>
        <v>15000000</v>
      </c>
      <c r="AO1123" s="7" t="n">
        <f aca="false">INDEX($AB$1062:$AB$1189,MATCH($A1123-G1123*2,$A$1062:$A$1189,0))</f>
        <v>201158299.925708</v>
      </c>
      <c r="AP1123" s="7" t="n">
        <f aca="false">INDEX($AC$1062:$AC$1189,MATCH($A1123+(1-H1123)*1,$A$1062:$A$1189,0))</f>
        <v>5000000</v>
      </c>
      <c r="AQ1123" s="7" t="n">
        <f aca="false">INDEX($AC$1062:$AC$1189,MATCH($A1123-H1123*1,$A$1062:$A$1189,0))</f>
        <v>157732877.924281</v>
      </c>
      <c r="AR1123" s="14" t="b">
        <f aca="false">AND(IF(B1123=1,AD1123&gt;=AE1123,AE1123&gt;AD1123),IF(C1123=1,AF1123&gt;=AG1123,AG1123&gt;AF1123),IF(D1123=1,AH1123&gt;=AI1123,AI1123&gt;AH1123),IF(E1123=1,AJ1123&gt;=AK1123,AK1123&gt;AJ1123),IF(F1123=1,AL1123&gt;=AM1123,AM1123&gt;AL1123),IF(G1123=1,AN1123&gt;=AO1123,AO1123&gt;AN1123),IF(H1123=1,AP1123&gt;=AQ1123,AQ1123&gt;AP1123))</f>
        <v>0</v>
      </c>
      <c r="AS1123" s="2"/>
      <c r="AT1123" s="2"/>
      <c r="AU1123" s="2"/>
      <c r="AV1123" s="2"/>
      <c r="AW1123" s="2"/>
      <c r="AX1123" s="2"/>
    </row>
    <row r="1124" customFormat="false" ht="15" hidden="false" customHeight="false" outlineLevel="0" collapsed="false">
      <c r="A1124" s="6" t="n">
        <f aca="false">ROW()-1062</f>
        <v>62</v>
      </c>
      <c r="B1124" s="6" t="n">
        <f aca="false">MOD(INT($A1124/64),2)</f>
        <v>0</v>
      </c>
      <c r="C1124" s="6" t="n">
        <f aca="false">MOD(INT($A1124/32),2)</f>
        <v>1</v>
      </c>
      <c r="D1124" s="6" t="n">
        <f aca="false">MOD(INT($A1124/16),2)</f>
        <v>1</v>
      </c>
      <c r="E1124" s="6" t="n">
        <f aca="false">MOD(INT($A1124/8),2)</f>
        <v>1</v>
      </c>
      <c r="F1124" s="6" t="n">
        <f aca="false">MOD(INT($A1124/4),2)</f>
        <v>1</v>
      </c>
      <c r="G1124" s="6" t="n">
        <f aca="false">MOD(INT($A1124/2),2)</f>
        <v>1</v>
      </c>
      <c r="H1124" s="6" t="n">
        <f aca="false">MOD(INT($A1124/1),2)</f>
        <v>0</v>
      </c>
      <c r="I1124" s="7" t="n">
        <f aca="false">IF(B1124=1,MIN($B$6,$B$1060),0)</f>
        <v>0</v>
      </c>
      <c r="J1124" s="7" t="n">
        <f aca="false">IF(C1124=1,MIN($F$226,MAX(0,$B$1060-I1124)),0)</f>
        <v>300000000</v>
      </c>
      <c r="K1124" s="7" t="n">
        <f aca="false">IF(D1124=1,MIN($F$225,MAX(0,$B$1060-SUM(I1124:J1124))),0)</f>
        <v>100000000</v>
      </c>
      <c r="L1124" s="7" t="n">
        <f aca="false">IF(E1124=1,MIN($F$224,MAX(0,$B$1060-SUM(I1124:K1124))),0)</f>
        <v>60000000</v>
      </c>
      <c r="M1124" s="7" t="n">
        <f aca="false">IF(F1124=1,MIN($F$223,MAX(0,$B$1060-SUM(I1124:L1124))),0)</f>
        <v>30000000</v>
      </c>
      <c r="N1124" s="7" t="n">
        <f aca="false">IF(G1124=1,MIN($F$222,MAX(0,$B$1060-SUM(I1124:M1124))),0)</f>
        <v>15000000</v>
      </c>
      <c r="O1124" s="7" t="n">
        <f aca="false">IF(H1124=1,MIN($F$221,MAX(0,$B$1060-SUM(I1124:N1124))),0)</f>
        <v>0</v>
      </c>
      <c r="P1124" s="7" t="n">
        <f aca="false">MAX(0,$B$1060-SUM(I1124:O1124))</f>
        <v>695000000</v>
      </c>
      <c r="Q1124" s="7" t="n">
        <f aca="false">($B$203+$B$204)+$B$22+(1-B1124)*$B$198+(1-C1124)*$E$226+(1-D1124)*$E$225+(1-E1124)*$E$224+(1-F1124)*$E$223+(1-G1124)*$E$222+(1-H1124)*$E$221</f>
        <v>15085652.6989266</v>
      </c>
      <c r="R1124" s="7" t="n">
        <f aca="false">P1124&gt;$B$12*Q1124</f>
        <v>1</v>
      </c>
      <c r="S1124" s="7" t="n">
        <f aca="false">IF(R1124,(P1124+$B$12*$B$13)/(Q1124+$B$13),IF(Q1124&gt;0,P1124/Q1124,0))</f>
        <v>39.6630146143268</v>
      </c>
      <c r="T1124" s="7" t="n">
        <f aca="false">IF(R1124,$B$13*(S1124-$B$12),0)</f>
        <v>96657536.535817</v>
      </c>
      <c r="U1124" s="7" t="n">
        <f aca="false">($B$203+$B$204)*S1124</f>
        <v>11159506.2719447</v>
      </c>
      <c r="V1124" s="7" t="n">
        <f aca="false">$B$22*S1124</f>
        <v>356967131.528941</v>
      </c>
      <c r="W1124" s="7" t="n">
        <f aca="false">IF(B1124=1,I1124,S1124*$B$198)</f>
        <v>31900752.5916633</v>
      </c>
      <c r="X1124" s="7" t="n">
        <f aca="false">IF(C1124=1,J1124,S1124*$E$226)</f>
        <v>300000000</v>
      </c>
      <c r="Y1124" s="7" t="n">
        <f aca="false">IF(D1124=1,K1124,S1124*$E$225)</f>
        <v>100000000</v>
      </c>
      <c r="Z1124" s="7" t="n">
        <f aca="false">IF(E1124=1,L1124,S1124*$E$224)</f>
        <v>60000000</v>
      </c>
      <c r="AA1124" s="7" t="n">
        <f aca="false">IF(F1124=1,M1124,S1124*$E$223)</f>
        <v>30000000</v>
      </c>
      <c r="AB1124" s="7" t="n">
        <f aca="false">IF(G1124=1,N1124,S1124*$E$222)</f>
        <v>15000000</v>
      </c>
      <c r="AC1124" s="7" t="n">
        <f aca="false">IF(H1124=1,O1124,S1124*$E$221)</f>
        <v>198315073.071634</v>
      </c>
      <c r="AD1124" s="7" t="n">
        <f aca="false">INDEX($W$1062:$W$1189,MATCH($A1124+(1-B1124)*64,$A$1062:$A$1189,0))</f>
        <v>30000000</v>
      </c>
      <c r="AE1124" s="7" t="n">
        <f aca="false">INDEX($W$1062:$W$1189,MATCH($A1124-B1124*64,$A$1062:$A$1189,0))</f>
        <v>31900752.5916633</v>
      </c>
      <c r="AF1124" s="7" t="n">
        <f aca="false">INDEX($X$1062:$X$1189,MATCH($A1124+(1-C1124)*32,$A$1062:$A$1189,0))</f>
        <v>300000000</v>
      </c>
      <c r="AG1124" s="7" t="n">
        <f aca="false">INDEX($X$1062:$X$1189,MATCH($A1124-C1124*32,$A$1062:$A$1189,0))</f>
        <v>257972333.166254</v>
      </c>
      <c r="AH1124" s="7" t="n">
        <f aca="false">INDEX($Y$1062:$Y$1189,MATCH($A1124+(1-D1124)*16,$A$1062:$A$1189,0))</f>
        <v>100000000</v>
      </c>
      <c r="AI1124" s="7" t="n">
        <f aca="false">INDEX($Y$1062:$Y$1189,MATCH($A1124-D1124*16,$A$1062:$A$1189,0))</f>
        <v>71577268.7351602</v>
      </c>
      <c r="AJ1124" s="7" t="n">
        <f aca="false">INDEX($Z$1062:$Z$1189,MATCH($A1124+(1-E1124)*8,$A$1062:$A$1189,0))</f>
        <v>60000000</v>
      </c>
      <c r="AK1124" s="7" t="n">
        <f aca="false">INDEX($Z$1062:$Z$1189,MATCH($A1124-E1124*8,$A$1062:$A$1189,0))</f>
        <v>90965255.2952471</v>
      </c>
      <c r="AL1124" s="7" t="n">
        <f aca="false">INDEX($AA$1062:$AA$1189,MATCH($A1124+(1-F1124)*4,$A$1062:$A$1189,0))</f>
        <v>30000000</v>
      </c>
      <c r="AM1124" s="7" t="n">
        <f aca="false">INDEX($AA$1062:$AA$1189,MATCH($A1124-F1124*4,$A$1062:$A$1189,0))</f>
        <v>106020442.097219</v>
      </c>
      <c r="AN1124" s="7" t="n">
        <f aca="false">INDEX($AB$1062:$AB$1189,MATCH($A1124+(1-G1124)*2,$A$1062:$A$1189,0))</f>
        <v>15000000</v>
      </c>
      <c r="AO1124" s="7" t="n">
        <f aca="false">INDEX($AB$1062:$AB$1189,MATCH($A1124-G1124*2,$A$1062:$A$1189,0))</f>
        <v>157732877.924281</v>
      </c>
      <c r="AP1124" s="7" t="n">
        <f aca="false">INDEX($AC$1062:$AC$1189,MATCH($A1124+(1-H1124)*1,$A$1062:$A$1189,0))</f>
        <v>5000000</v>
      </c>
      <c r="AQ1124" s="7" t="n">
        <f aca="false">INDEX($AC$1062:$AC$1189,MATCH($A1124-H1124*1,$A$1062:$A$1189,0))</f>
        <v>198315073.071634</v>
      </c>
      <c r="AR1124" s="14" t="b">
        <f aca="false">AND(IF(B1124=1,AD1124&gt;=AE1124,AE1124&gt;AD1124),IF(C1124=1,AF1124&gt;=AG1124,AG1124&gt;AF1124),IF(D1124=1,AH1124&gt;=AI1124,AI1124&gt;AH1124),IF(E1124=1,AJ1124&gt;=AK1124,AK1124&gt;AJ1124),IF(F1124=1,AL1124&gt;=AM1124,AM1124&gt;AL1124),IF(G1124=1,AN1124&gt;=AO1124,AO1124&gt;AN1124),IF(H1124=1,AP1124&gt;=AQ1124,AQ1124&gt;AP1124))</f>
        <v>0</v>
      </c>
      <c r="AS1124" s="2"/>
      <c r="AT1124" s="2"/>
      <c r="AU1124" s="2"/>
      <c r="AV1124" s="2"/>
      <c r="AW1124" s="2"/>
      <c r="AX1124" s="2"/>
    </row>
    <row r="1125" customFormat="false" ht="15" hidden="false" customHeight="false" outlineLevel="0" collapsed="false">
      <c r="A1125" s="6" t="n">
        <f aca="false">ROW()-1062</f>
        <v>63</v>
      </c>
      <c r="B1125" s="6" t="n">
        <f aca="false">MOD(INT($A1125/64),2)</f>
        <v>0</v>
      </c>
      <c r="C1125" s="6" t="n">
        <f aca="false">MOD(INT($A1125/32),2)</f>
        <v>1</v>
      </c>
      <c r="D1125" s="6" t="n">
        <f aca="false">MOD(INT($A1125/16),2)</f>
        <v>1</v>
      </c>
      <c r="E1125" s="6" t="n">
        <f aca="false">MOD(INT($A1125/8),2)</f>
        <v>1</v>
      </c>
      <c r="F1125" s="6" t="n">
        <f aca="false">MOD(INT($A1125/4),2)</f>
        <v>1</v>
      </c>
      <c r="G1125" s="6" t="n">
        <f aca="false">MOD(INT($A1125/2),2)</f>
        <v>1</v>
      </c>
      <c r="H1125" s="6" t="n">
        <f aca="false">MOD(INT($A1125/1),2)</f>
        <v>1</v>
      </c>
      <c r="I1125" s="7" t="n">
        <f aca="false">IF(B1125=1,MIN($B$6,$B$1060),0)</f>
        <v>0</v>
      </c>
      <c r="J1125" s="7" t="n">
        <f aca="false">IF(C1125=1,MIN($F$226,MAX(0,$B$1060-I1125)),0)</f>
        <v>300000000</v>
      </c>
      <c r="K1125" s="7" t="n">
        <f aca="false">IF(D1125=1,MIN($F$225,MAX(0,$B$1060-SUM(I1125:J1125))),0)</f>
        <v>100000000</v>
      </c>
      <c r="L1125" s="7" t="n">
        <f aca="false">IF(E1125=1,MIN($F$224,MAX(0,$B$1060-SUM(I1125:K1125))),0)</f>
        <v>60000000</v>
      </c>
      <c r="M1125" s="7" t="n">
        <f aca="false">IF(F1125=1,MIN($F$223,MAX(0,$B$1060-SUM(I1125:L1125))),0)</f>
        <v>30000000</v>
      </c>
      <c r="N1125" s="7" t="n">
        <f aca="false">IF(G1125=1,MIN($F$222,MAX(0,$B$1060-SUM(I1125:M1125))),0)</f>
        <v>15000000</v>
      </c>
      <c r="O1125" s="7" t="n">
        <f aca="false">IF(H1125=1,MIN($F$221,MAX(0,$B$1060-SUM(I1125:N1125))),0)</f>
        <v>5000000</v>
      </c>
      <c r="P1125" s="7" t="n">
        <f aca="false">MAX(0,$B$1060-SUM(I1125:O1125))</f>
        <v>690000000</v>
      </c>
      <c r="Q1125" s="7" t="n">
        <f aca="false">($B$203+$B$204)+$B$22+(1-B1125)*$B$198+(1-C1125)*$E$226+(1-D1125)*$E$225+(1-E1125)*$E$224+(1-F1125)*$E$223+(1-G1125)*$E$222+(1-H1125)*$E$221</f>
        <v>10085652.6989266</v>
      </c>
      <c r="R1125" s="7" t="n">
        <f aca="false">P1125&gt;$B$12*Q1125</f>
        <v>1</v>
      </c>
      <c r="S1125" s="7" t="n">
        <f aca="false">IF(R1125,(P1125+$B$12*$B$13)/(Q1125+$B$13),IF(Q1125&gt;0,P1125/Q1125,0))</f>
        <v>55.0229707243601</v>
      </c>
      <c r="T1125" s="7" t="n">
        <f aca="false">IF(R1125,$B$13*(S1125-$B$12),0)</f>
        <v>135057426.8109</v>
      </c>
      <c r="U1125" s="7" t="n">
        <f aca="false">($B$203+$B$204)*S1125</f>
        <v>15481152.7280563</v>
      </c>
      <c r="V1125" s="7" t="n">
        <f aca="false">$B$22*S1125</f>
        <v>495206736.519241</v>
      </c>
      <c r="W1125" s="7" t="n">
        <f aca="false">IF(B1125=1,I1125,S1125*$B$198)</f>
        <v>44254683.941803</v>
      </c>
      <c r="X1125" s="7" t="n">
        <f aca="false">IF(C1125=1,J1125,S1125*$E$226)</f>
        <v>300000000</v>
      </c>
      <c r="Y1125" s="7" t="n">
        <f aca="false">IF(D1125=1,K1125,S1125*$E$225)</f>
        <v>100000000</v>
      </c>
      <c r="Z1125" s="7" t="n">
        <f aca="false">IF(E1125=1,L1125,S1125*$E$224)</f>
        <v>60000000</v>
      </c>
      <c r="AA1125" s="7" t="n">
        <f aca="false">IF(F1125=1,M1125,S1125*$E$223)</f>
        <v>30000000</v>
      </c>
      <c r="AB1125" s="7" t="n">
        <f aca="false">IF(G1125=1,N1125,S1125*$E$222)</f>
        <v>15000000</v>
      </c>
      <c r="AC1125" s="7" t="n">
        <f aca="false">IF(H1125=1,O1125,S1125*$E$221)</f>
        <v>5000000</v>
      </c>
      <c r="AD1125" s="7" t="n">
        <f aca="false">INDEX($W$1062:$W$1189,MATCH($A1125+(1-B1125)*64,$A$1062:$A$1189,0))</f>
        <v>30000000</v>
      </c>
      <c r="AE1125" s="7" t="n">
        <f aca="false">INDEX($W$1062:$W$1189,MATCH($A1125-B1125*64,$A$1062:$A$1189,0))</f>
        <v>44254683.941803</v>
      </c>
      <c r="AF1125" s="7" t="n">
        <f aca="false">INDEX($X$1062:$X$1189,MATCH($A1125+(1-C1125)*32,$A$1062:$A$1189,0))</f>
        <v>300000000</v>
      </c>
      <c r="AG1125" s="7" t="n">
        <f aca="false">INDEX($X$1062:$X$1189,MATCH($A1125-C1125*32,$A$1062:$A$1189,0))</f>
        <v>325236270.620418</v>
      </c>
      <c r="AH1125" s="7" t="n">
        <f aca="false">INDEX($Y$1062:$Y$1189,MATCH($A1125+(1-D1125)*16,$A$1062:$A$1189,0))</f>
        <v>100000000</v>
      </c>
      <c r="AI1125" s="7" t="n">
        <f aca="false">INDEX($Y$1062:$Y$1189,MATCH($A1125-D1125*16,$A$1062:$A$1189,0))</f>
        <v>95964524.5095618</v>
      </c>
      <c r="AJ1125" s="7" t="n">
        <f aca="false">INDEX($Z$1062:$Z$1189,MATCH($A1125+(1-E1125)*8,$A$1062:$A$1189,0))</f>
        <v>60000000</v>
      </c>
      <c r="AK1125" s="7" t="n">
        <f aca="false">INDEX($Z$1062:$Z$1189,MATCH($A1125-E1125*8,$A$1062:$A$1189,0))</f>
        <v>120515271.258713</v>
      </c>
      <c r="AL1125" s="7" t="n">
        <f aca="false">INDEX($AA$1062:$AA$1189,MATCH($A1125+(1-F1125)*4,$A$1062:$A$1189,0))</f>
        <v>30000000</v>
      </c>
      <c r="AM1125" s="7" t="n">
        <f aca="false">INDEX($AA$1062:$AA$1189,MATCH($A1125-F1125*4,$A$1062:$A$1189,0))</f>
        <v>139070210.396083</v>
      </c>
      <c r="AN1125" s="7" t="n">
        <f aca="false">INDEX($AB$1062:$AB$1189,MATCH($A1125+(1-G1125)*2,$A$1062:$A$1189,0))</f>
        <v>15000000</v>
      </c>
      <c r="AO1125" s="7" t="n">
        <f aca="false">INDEX($AB$1062:$AB$1189,MATCH($A1125-G1125*2,$A$1062:$A$1189,0))</f>
        <v>201158299.925708</v>
      </c>
      <c r="AP1125" s="7" t="n">
        <f aca="false">INDEX($AC$1062:$AC$1189,MATCH($A1125+(1-H1125)*1,$A$1062:$A$1189,0))</f>
        <v>5000000</v>
      </c>
      <c r="AQ1125" s="7" t="n">
        <f aca="false">INDEX($AC$1062:$AC$1189,MATCH($A1125-H1125*1,$A$1062:$A$1189,0))</f>
        <v>198315073.071634</v>
      </c>
      <c r="AR1125" s="14" t="b">
        <f aca="false">AND(IF(B1125=1,AD1125&gt;=AE1125,AE1125&gt;AD1125),IF(C1125=1,AF1125&gt;=AG1125,AG1125&gt;AF1125),IF(D1125=1,AH1125&gt;=AI1125,AI1125&gt;AH1125),IF(E1125=1,AJ1125&gt;=AK1125,AK1125&gt;AJ1125),IF(F1125=1,AL1125&gt;=AM1125,AM1125&gt;AL1125),IF(G1125=1,AN1125&gt;=AO1125,AO1125&gt;AN1125),IF(H1125=1,AP1125&gt;=AQ1125,AQ1125&gt;AP1125))</f>
        <v>0</v>
      </c>
      <c r="AS1125" s="2"/>
      <c r="AT1125" s="2"/>
      <c r="AU1125" s="2"/>
      <c r="AV1125" s="2"/>
      <c r="AW1125" s="2"/>
      <c r="AX1125" s="2"/>
    </row>
    <row r="1126" customFormat="false" ht="15" hidden="false" customHeight="false" outlineLevel="0" collapsed="false">
      <c r="A1126" s="6" t="n">
        <f aca="false">ROW()-1062</f>
        <v>64</v>
      </c>
      <c r="B1126" s="6" t="n">
        <f aca="false">MOD(INT($A1126/64),2)</f>
        <v>1</v>
      </c>
      <c r="C1126" s="6" t="n">
        <f aca="false">MOD(INT($A1126/32),2)</f>
        <v>0</v>
      </c>
      <c r="D1126" s="6" t="n">
        <f aca="false">MOD(INT($A1126/16),2)</f>
        <v>0</v>
      </c>
      <c r="E1126" s="6" t="n">
        <f aca="false">MOD(INT($A1126/8),2)</f>
        <v>0</v>
      </c>
      <c r="F1126" s="6" t="n">
        <f aca="false">MOD(INT($A1126/4),2)</f>
        <v>0</v>
      </c>
      <c r="G1126" s="6" t="n">
        <f aca="false">MOD(INT($A1126/2),2)</f>
        <v>0</v>
      </c>
      <c r="H1126" s="6" t="n">
        <f aca="false">MOD(INT($A1126/1),2)</f>
        <v>0</v>
      </c>
      <c r="I1126" s="7" t="n">
        <f aca="false">IF(B1126=1,MIN($B$6,$B$1060),0)</f>
        <v>30000000</v>
      </c>
      <c r="J1126" s="7" t="n">
        <f aca="false">IF(C1126=1,MIN($F$226,MAX(0,$B$1060-I1126)),0)</f>
        <v>0</v>
      </c>
      <c r="K1126" s="7" t="n">
        <f aca="false">IF(D1126=1,MIN($F$225,MAX(0,$B$1060-SUM(I1126:J1126))),0)</f>
        <v>0</v>
      </c>
      <c r="L1126" s="7" t="n">
        <f aca="false">IF(E1126=1,MIN($F$224,MAX(0,$B$1060-SUM(I1126:K1126))),0)</f>
        <v>0</v>
      </c>
      <c r="M1126" s="7" t="n">
        <f aca="false">IF(F1126=1,MIN($F$223,MAX(0,$B$1060-SUM(I1126:L1126))),0)</f>
        <v>0</v>
      </c>
      <c r="N1126" s="7" t="n">
        <f aca="false">IF(G1126=1,MIN($F$222,MAX(0,$B$1060-SUM(I1126:M1126))),0)</f>
        <v>0</v>
      </c>
      <c r="O1126" s="7" t="n">
        <f aca="false">IF(H1126=1,MIN($F$221,MAX(0,$B$1060-SUM(I1126:N1126))),0)</f>
        <v>0</v>
      </c>
      <c r="P1126" s="7" t="n">
        <f aca="false">MAX(0,$B$1060-SUM(I1126:O1126))</f>
        <v>1170000000</v>
      </c>
      <c r="Q1126" s="7" t="n">
        <f aca="false">($B$203+$B$204)+$B$22+(1-B1126)*$B$198+(1-C1126)*$E$226+(1-D1126)*$E$225+(1-E1126)*$E$224+(1-F1126)*$E$223+(1-G1126)*$E$222+(1-H1126)*$E$221</f>
        <v>32549806.6634169</v>
      </c>
      <c r="R1126" s="7" t="n">
        <f aca="false">P1126&gt;$B$12*Q1126</f>
        <v>1</v>
      </c>
      <c r="S1126" s="7" t="n">
        <f aca="false">IF(R1126,(P1126+$B$12*$B$13)/(Q1126+$B$13),IF(Q1126&gt;0,P1126/Q1126,0))</f>
        <v>33.4523956511233</v>
      </c>
      <c r="T1126" s="7" t="n">
        <f aca="false">IF(R1126,$B$13*(S1126-$B$12),0)</f>
        <v>81130989.1278083</v>
      </c>
      <c r="U1126" s="7" t="n">
        <f aca="false">($B$203+$B$204)*S1126</f>
        <v>9412098.97205947</v>
      </c>
      <c r="V1126" s="7" t="n">
        <f aca="false">$B$22*S1126</f>
        <v>301071560.86011</v>
      </c>
      <c r="W1126" s="7" t="n">
        <f aca="false">IF(B1126=1,I1126,S1126*$B$198)</f>
        <v>30000000</v>
      </c>
      <c r="X1126" s="7" t="n">
        <f aca="false">IF(C1126=1,J1126,S1126*$E$226)</f>
        <v>205212788.597187</v>
      </c>
      <c r="Y1126" s="7" t="n">
        <f aca="false">IF(D1126=1,K1126,S1126*$E$225)</f>
        <v>58005669.4155362</v>
      </c>
      <c r="Z1126" s="7" t="n">
        <f aca="false">IF(E1126=1,L1126,S1126*$E$224)</f>
        <v>80285749.562696</v>
      </c>
      <c r="AA1126" s="7" t="n">
        <f aca="false">IF(F1126=1,M1126,S1126*$E$223)</f>
        <v>100357186.95337</v>
      </c>
      <c r="AB1126" s="7" t="n">
        <f aca="false">IF(G1126=1,N1126,S1126*$E$222)</f>
        <v>167261978.255617</v>
      </c>
      <c r="AC1126" s="7" t="n">
        <f aca="false">IF(H1126=1,O1126,S1126*$E$221)</f>
        <v>167261978.255617</v>
      </c>
      <c r="AD1126" s="7" t="n">
        <f aca="false">INDEX($W$1062:$W$1189,MATCH($A1126+(1-B1126)*64,$A$1062:$A$1189,0))</f>
        <v>30000000</v>
      </c>
      <c r="AE1126" s="7" t="n">
        <f aca="false">INDEX($W$1062:$W$1189,MATCH($A1126-B1126*64,$A$1062:$A$1189,0))</f>
        <v>26974999.9151324</v>
      </c>
      <c r="AF1126" s="7" t="n">
        <f aca="false">INDEX($X$1062:$X$1189,MATCH($A1126+(1-C1126)*32,$A$1062:$A$1189,0))</f>
        <v>300000000</v>
      </c>
      <c r="AG1126" s="7" t="n">
        <f aca="false">INDEX($X$1062:$X$1189,MATCH($A1126-C1126*32,$A$1062:$A$1189,0))</f>
        <v>205212788.597187</v>
      </c>
      <c r="AH1126" s="7" t="n">
        <f aca="false">INDEX($Y$1062:$Y$1189,MATCH($A1126+(1-D1126)*16,$A$1062:$A$1189,0))</f>
        <v>100000000</v>
      </c>
      <c r="AI1126" s="7" t="n">
        <f aca="false">INDEX($Y$1062:$Y$1189,MATCH($A1126-D1126*16,$A$1062:$A$1189,0))</f>
        <v>58005669.4155362</v>
      </c>
      <c r="AJ1126" s="7" t="n">
        <f aca="false">INDEX($Z$1062:$Z$1189,MATCH($A1126+(1-E1126)*8,$A$1062:$A$1189,0))</f>
        <v>60000000</v>
      </c>
      <c r="AK1126" s="7" t="n">
        <f aca="false">INDEX($Z$1062:$Z$1189,MATCH($A1126-E1126*8,$A$1062:$A$1189,0))</f>
        <v>80285749.562696</v>
      </c>
      <c r="AL1126" s="7" t="n">
        <f aca="false">INDEX($AA$1062:$AA$1189,MATCH($A1126+(1-F1126)*4,$A$1062:$A$1189,0))</f>
        <v>30000000</v>
      </c>
      <c r="AM1126" s="7" t="n">
        <f aca="false">INDEX($AA$1062:$AA$1189,MATCH($A1126-F1126*4,$A$1062:$A$1189,0))</f>
        <v>100357186.95337</v>
      </c>
      <c r="AN1126" s="7" t="n">
        <f aca="false">INDEX($AB$1062:$AB$1189,MATCH($A1126+(1-G1126)*2,$A$1062:$A$1189,0))</f>
        <v>15000000</v>
      </c>
      <c r="AO1126" s="7" t="n">
        <f aca="false">INDEX($AB$1062:$AB$1189,MATCH($A1126-G1126*2,$A$1062:$A$1189,0))</f>
        <v>167261978.255617</v>
      </c>
      <c r="AP1126" s="7" t="n">
        <f aca="false">INDEX($AC$1062:$AC$1189,MATCH($A1126+(1-H1126)*1,$A$1062:$A$1189,0))</f>
        <v>5000000</v>
      </c>
      <c r="AQ1126" s="7" t="n">
        <f aca="false">INDEX($AC$1062:$AC$1189,MATCH($A1126-H1126*1,$A$1062:$A$1189,0))</f>
        <v>167261978.255617</v>
      </c>
      <c r="AR1126" s="14" t="b">
        <f aca="false">AND(IF(B1126=1,AD1126&gt;=AE1126,AE1126&gt;AD1126),IF(C1126=1,AF1126&gt;=AG1126,AG1126&gt;AF1126),IF(D1126=1,AH1126&gt;=AI1126,AI1126&gt;AH1126),IF(E1126=1,AJ1126&gt;=AK1126,AK1126&gt;AJ1126),IF(F1126=1,AL1126&gt;=AM1126,AM1126&gt;AL1126),IF(G1126=1,AN1126&gt;=AO1126,AO1126&gt;AN1126),IF(H1126=1,AP1126&gt;=AQ1126,AQ1126&gt;AP1126))</f>
        <v>0</v>
      </c>
      <c r="AS1126" s="2"/>
      <c r="AT1126" s="2"/>
      <c r="AU1126" s="2"/>
      <c r="AV1126" s="2"/>
      <c r="AW1126" s="2"/>
      <c r="AX1126" s="2"/>
    </row>
    <row r="1127" customFormat="false" ht="15" hidden="false" customHeight="false" outlineLevel="0" collapsed="false">
      <c r="A1127" s="6" t="n">
        <f aca="false">ROW()-1062</f>
        <v>65</v>
      </c>
      <c r="B1127" s="6" t="n">
        <f aca="false">MOD(INT($A1127/64),2)</f>
        <v>1</v>
      </c>
      <c r="C1127" s="6" t="n">
        <f aca="false">MOD(INT($A1127/32),2)</f>
        <v>0</v>
      </c>
      <c r="D1127" s="6" t="n">
        <f aca="false">MOD(INT($A1127/16),2)</f>
        <v>0</v>
      </c>
      <c r="E1127" s="6" t="n">
        <f aca="false">MOD(INT($A1127/8),2)</f>
        <v>0</v>
      </c>
      <c r="F1127" s="6" t="n">
        <f aca="false">MOD(INT($A1127/4),2)</f>
        <v>0</v>
      </c>
      <c r="G1127" s="6" t="n">
        <f aca="false">MOD(INT($A1127/2),2)</f>
        <v>0</v>
      </c>
      <c r="H1127" s="6" t="n">
        <f aca="false">MOD(INT($A1127/1),2)</f>
        <v>1</v>
      </c>
      <c r="I1127" s="7" t="n">
        <f aca="false">IF(B1127=1,MIN($B$6,$B$1060),0)</f>
        <v>30000000</v>
      </c>
      <c r="J1127" s="7" t="n">
        <f aca="false">IF(C1127=1,MIN($F$226,MAX(0,$B$1060-I1127)),0)</f>
        <v>0</v>
      </c>
      <c r="K1127" s="7" t="n">
        <f aca="false">IF(D1127=1,MIN($F$225,MAX(0,$B$1060-SUM(I1127:J1127))),0)</f>
        <v>0</v>
      </c>
      <c r="L1127" s="7" t="n">
        <f aca="false">IF(E1127=1,MIN($F$224,MAX(0,$B$1060-SUM(I1127:K1127))),0)</f>
        <v>0</v>
      </c>
      <c r="M1127" s="7" t="n">
        <f aca="false">IF(F1127=1,MIN($F$223,MAX(0,$B$1060-SUM(I1127:L1127))),0)</f>
        <v>0</v>
      </c>
      <c r="N1127" s="7" t="n">
        <f aca="false">IF(G1127=1,MIN($F$222,MAX(0,$B$1060-SUM(I1127:M1127))),0)</f>
        <v>0</v>
      </c>
      <c r="O1127" s="7" t="n">
        <f aca="false">IF(H1127=1,MIN($F$221,MAX(0,$B$1060-SUM(I1127:N1127))),0)</f>
        <v>5000000</v>
      </c>
      <c r="P1127" s="7" t="n">
        <f aca="false">MAX(0,$B$1060-SUM(I1127:O1127))</f>
        <v>1165000000</v>
      </c>
      <c r="Q1127" s="7" t="n">
        <f aca="false">($B$203+$B$204)+$B$22+(1-B1127)*$B$198+(1-C1127)*$E$226+(1-D1127)*$E$225+(1-E1127)*$E$224+(1-F1127)*$E$223+(1-G1127)*$E$222+(1-H1127)*$E$221</f>
        <v>27549806.6634169</v>
      </c>
      <c r="R1127" s="7" t="n">
        <f aca="false">P1127&gt;$B$12*Q1127</f>
        <v>1</v>
      </c>
      <c r="S1127" s="7" t="n">
        <f aca="false">IF(R1127,(P1127+$B$12*$B$13)/(Q1127+$B$13),IF(Q1127&gt;0,P1127/Q1127,0))</f>
        <v>38.8521634457414</v>
      </c>
      <c r="T1127" s="7" t="n">
        <f aca="false">IF(R1127,$B$13*(S1127-$B$12),0)</f>
        <v>94630408.6143534</v>
      </c>
      <c r="U1127" s="7" t="n">
        <f aca="false">($B$203+$B$204)*S1127</f>
        <v>10931366.8128181</v>
      </c>
      <c r="V1127" s="7" t="n">
        <f aca="false">$B$22*S1127</f>
        <v>349669471.011672</v>
      </c>
      <c r="W1127" s="7" t="n">
        <f aca="false">IF(B1127=1,I1127,S1127*$B$198)</f>
        <v>30000000</v>
      </c>
      <c r="X1127" s="7" t="n">
        <f aca="false">IF(C1127=1,J1127,S1127*$E$226)</f>
        <v>238337513.608433</v>
      </c>
      <c r="Y1127" s="7" t="n">
        <f aca="false">IF(D1127=1,K1127,S1127*$E$225)</f>
        <v>67368740.1170139</v>
      </c>
      <c r="Z1127" s="7" t="n">
        <f aca="false">IF(E1127=1,L1127,S1127*$E$224)</f>
        <v>93245192.2697792</v>
      </c>
      <c r="AA1127" s="7" t="n">
        <f aca="false">IF(F1127=1,M1127,S1127*$E$223)</f>
        <v>116556490.337224</v>
      </c>
      <c r="AB1127" s="7" t="n">
        <f aca="false">IF(G1127=1,N1127,S1127*$E$222)</f>
        <v>194260817.228707</v>
      </c>
      <c r="AC1127" s="7" t="n">
        <f aca="false">IF(H1127=1,O1127,S1127*$E$221)</f>
        <v>5000000</v>
      </c>
      <c r="AD1127" s="7" t="n">
        <f aca="false">INDEX($W$1062:$W$1189,MATCH($A1127+(1-B1127)*64,$A$1062:$A$1189,0))</f>
        <v>30000000</v>
      </c>
      <c r="AE1127" s="7" t="n">
        <f aca="false">INDEX($W$1062:$W$1189,MATCH($A1127-B1127*64,$A$1062:$A$1189,0))</f>
        <v>31216041.47065</v>
      </c>
      <c r="AF1127" s="7" t="n">
        <f aca="false">INDEX($X$1062:$X$1189,MATCH($A1127+(1-C1127)*32,$A$1062:$A$1189,0))</f>
        <v>300000000</v>
      </c>
      <c r="AG1127" s="7" t="n">
        <f aca="false">INDEX($X$1062:$X$1189,MATCH($A1127-C1127*32,$A$1062:$A$1189,0))</f>
        <v>238337513.608433</v>
      </c>
      <c r="AH1127" s="7" t="n">
        <f aca="false">INDEX($Y$1062:$Y$1189,MATCH($A1127+(1-D1127)*16,$A$1062:$A$1189,0))</f>
        <v>100000000</v>
      </c>
      <c r="AI1127" s="7" t="n">
        <f aca="false">INDEX($Y$1062:$Y$1189,MATCH($A1127-D1127*16,$A$1062:$A$1189,0))</f>
        <v>67368740.1170139</v>
      </c>
      <c r="AJ1127" s="7" t="n">
        <f aca="false">INDEX($Z$1062:$Z$1189,MATCH($A1127+(1-E1127)*8,$A$1062:$A$1189,0))</f>
        <v>60000000</v>
      </c>
      <c r="AK1127" s="7" t="n">
        <f aca="false">INDEX($Z$1062:$Z$1189,MATCH($A1127-E1127*8,$A$1062:$A$1189,0))</f>
        <v>93245192.2697792</v>
      </c>
      <c r="AL1127" s="7" t="n">
        <f aca="false">INDEX($AA$1062:$AA$1189,MATCH($A1127+(1-F1127)*4,$A$1062:$A$1189,0))</f>
        <v>30000000</v>
      </c>
      <c r="AM1127" s="7" t="n">
        <f aca="false">INDEX($AA$1062:$AA$1189,MATCH($A1127-F1127*4,$A$1062:$A$1189,0))</f>
        <v>116556490.337224</v>
      </c>
      <c r="AN1127" s="7" t="n">
        <f aca="false">INDEX($AB$1062:$AB$1189,MATCH($A1127+(1-G1127)*2,$A$1062:$A$1189,0))</f>
        <v>15000000</v>
      </c>
      <c r="AO1127" s="7" t="n">
        <f aca="false">INDEX($AB$1062:$AB$1189,MATCH($A1127-G1127*2,$A$1062:$A$1189,0))</f>
        <v>194260817.228707</v>
      </c>
      <c r="AP1127" s="7" t="n">
        <f aca="false">INDEX($AC$1062:$AC$1189,MATCH($A1127+(1-H1127)*1,$A$1062:$A$1189,0))</f>
        <v>5000000</v>
      </c>
      <c r="AQ1127" s="7" t="n">
        <f aca="false">INDEX($AC$1062:$AC$1189,MATCH($A1127-H1127*1,$A$1062:$A$1189,0))</f>
        <v>167261978.255617</v>
      </c>
      <c r="AR1127" s="14" t="b">
        <f aca="false">AND(IF(B1127=1,AD1127&gt;=AE1127,AE1127&gt;AD1127),IF(C1127=1,AF1127&gt;=AG1127,AG1127&gt;AF1127),IF(D1127=1,AH1127&gt;=AI1127,AI1127&gt;AH1127),IF(E1127=1,AJ1127&gt;=AK1127,AK1127&gt;AJ1127),IF(F1127=1,AL1127&gt;=AM1127,AM1127&gt;AL1127),IF(G1127=1,AN1127&gt;=AO1127,AO1127&gt;AN1127),IF(H1127=1,AP1127&gt;=AQ1127,AQ1127&gt;AP1127))</f>
        <v>0</v>
      </c>
      <c r="AS1127" s="2"/>
      <c r="AT1127" s="2"/>
      <c r="AU1127" s="2"/>
      <c r="AV1127" s="2"/>
      <c r="AW1127" s="2"/>
      <c r="AX1127" s="2"/>
    </row>
    <row r="1128" customFormat="false" ht="15" hidden="false" customHeight="false" outlineLevel="0" collapsed="false">
      <c r="A1128" s="6" t="n">
        <f aca="false">ROW()-1062</f>
        <v>66</v>
      </c>
      <c r="B1128" s="6" t="n">
        <f aca="false">MOD(INT($A1128/64),2)</f>
        <v>1</v>
      </c>
      <c r="C1128" s="6" t="n">
        <f aca="false">MOD(INT($A1128/32),2)</f>
        <v>0</v>
      </c>
      <c r="D1128" s="6" t="n">
        <f aca="false">MOD(INT($A1128/16),2)</f>
        <v>0</v>
      </c>
      <c r="E1128" s="6" t="n">
        <f aca="false">MOD(INT($A1128/8),2)</f>
        <v>0</v>
      </c>
      <c r="F1128" s="6" t="n">
        <f aca="false">MOD(INT($A1128/4),2)</f>
        <v>0</v>
      </c>
      <c r="G1128" s="6" t="n">
        <f aca="false">MOD(INT($A1128/2),2)</f>
        <v>1</v>
      </c>
      <c r="H1128" s="6" t="n">
        <f aca="false">MOD(INT($A1128/1),2)</f>
        <v>0</v>
      </c>
      <c r="I1128" s="7" t="n">
        <f aca="false">IF(B1128=1,MIN($B$6,$B$1060),0)</f>
        <v>30000000</v>
      </c>
      <c r="J1128" s="7" t="n">
        <f aca="false">IF(C1128=1,MIN($F$226,MAX(0,$B$1060-I1128)),0)</f>
        <v>0</v>
      </c>
      <c r="K1128" s="7" t="n">
        <f aca="false">IF(D1128=1,MIN($F$225,MAX(0,$B$1060-SUM(I1128:J1128))),0)</f>
        <v>0</v>
      </c>
      <c r="L1128" s="7" t="n">
        <f aca="false">IF(E1128=1,MIN($F$224,MAX(0,$B$1060-SUM(I1128:K1128))),0)</f>
        <v>0</v>
      </c>
      <c r="M1128" s="7" t="n">
        <f aca="false">IF(F1128=1,MIN($F$223,MAX(0,$B$1060-SUM(I1128:L1128))),0)</f>
        <v>0</v>
      </c>
      <c r="N1128" s="7" t="n">
        <f aca="false">IF(G1128=1,MIN($F$222,MAX(0,$B$1060-SUM(I1128:M1128))),0)</f>
        <v>15000000</v>
      </c>
      <c r="O1128" s="7" t="n">
        <f aca="false">IF(H1128=1,MIN($F$221,MAX(0,$B$1060-SUM(I1128:N1128))),0)</f>
        <v>0</v>
      </c>
      <c r="P1128" s="7" t="n">
        <f aca="false">MAX(0,$B$1060-SUM(I1128:O1128))</f>
        <v>1155000000</v>
      </c>
      <c r="Q1128" s="7" t="n">
        <f aca="false">($B$203+$B$204)+$B$22+(1-B1128)*$B$198+(1-C1128)*$E$226+(1-D1128)*$E$225+(1-E1128)*$E$224+(1-F1128)*$E$223+(1-G1128)*$E$222+(1-H1128)*$E$221</f>
        <v>27549806.6634169</v>
      </c>
      <c r="R1128" s="7" t="n">
        <f aca="false">P1128&gt;$B$12*Q1128</f>
        <v>1</v>
      </c>
      <c r="S1128" s="7" t="n">
        <f aca="false">IF(R1128,(P1128+$B$12*$B$13)/(Q1128+$B$13),IF(Q1128&gt;0,P1128/Q1128,0))</f>
        <v>38.519382602523</v>
      </c>
      <c r="T1128" s="7" t="n">
        <f aca="false">IF(R1128,$B$13*(S1128-$B$12),0)</f>
        <v>93798456.5063075</v>
      </c>
      <c r="U1128" s="7" t="n">
        <f aca="false">($B$203+$B$204)*S1128</f>
        <v>10837736.2619588</v>
      </c>
      <c r="V1128" s="7" t="n">
        <f aca="false">$B$22*S1128</f>
        <v>346674443.422707</v>
      </c>
      <c r="W1128" s="7" t="n">
        <f aca="false">IF(B1128=1,I1128,S1128*$B$198)</f>
        <v>30000000</v>
      </c>
      <c r="X1128" s="7" t="n">
        <f aca="false">IF(C1128=1,J1128,S1128*$E$226)</f>
        <v>236296078.802365</v>
      </c>
      <c r="Y1128" s="7" t="n">
        <f aca="false">IF(D1128=1,K1128,S1128*$E$225)</f>
        <v>66791705.9404228</v>
      </c>
      <c r="Z1128" s="7" t="n">
        <f aca="false">IF(E1128=1,L1128,S1128*$E$224)</f>
        <v>92446518.2460552</v>
      </c>
      <c r="AA1128" s="7" t="n">
        <f aca="false">IF(F1128=1,M1128,S1128*$E$223)</f>
        <v>115558147.807569</v>
      </c>
      <c r="AB1128" s="7" t="n">
        <f aca="false">IF(G1128=1,N1128,S1128*$E$222)</f>
        <v>15000000</v>
      </c>
      <c r="AC1128" s="7" t="n">
        <f aca="false">IF(H1128=1,O1128,S1128*$E$221)</f>
        <v>192596913.012615</v>
      </c>
      <c r="AD1128" s="7" t="n">
        <f aca="false">INDEX($W$1062:$W$1189,MATCH($A1128+(1-B1128)*64,$A$1062:$A$1189,0))</f>
        <v>30000000</v>
      </c>
      <c r="AE1128" s="7" t="n">
        <f aca="false">INDEX($W$1062:$W$1189,MATCH($A1128-B1128*64,$A$1062:$A$1189,0))</f>
        <v>30955364.715154</v>
      </c>
      <c r="AF1128" s="7" t="n">
        <f aca="false">INDEX($X$1062:$X$1189,MATCH($A1128+(1-C1128)*32,$A$1062:$A$1189,0))</f>
        <v>300000000</v>
      </c>
      <c r="AG1128" s="7" t="n">
        <f aca="false">INDEX($X$1062:$X$1189,MATCH($A1128-C1128*32,$A$1062:$A$1189,0))</f>
        <v>236296078.802365</v>
      </c>
      <c r="AH1128" s="7" t="n">
        <f aca="false">INDEX($Y$1062:$Y$1189,MATCH($A1128+(1-D1128)*16,$A$1062:$A$1189,0))</f>
        <v>100000000</v>
      </c>
      <c r="AI1128" s="7" t="n">
        <f aca="false">INDEX($Y$1062:$Y$1189,MATCH($A1128-D1128*16,$A$1062:$A$1189,0))</f>
        <v>66791705.9404228</v>
      </c>
      <c r="AJ1128" s="7" t="n">
        <f aca="false">INDEX($Z$1062:$Z$1189,MATCH($A1128+(1-E1128)*8,$A$1062:$A$1189,0))</f>
        <v>60000000</v>
      </c>
      <c r="AK1128" s="7" t="n">
        <f aca="false">INDEX($Z$1062:$Z$1189,MATCH($A1128-E1128*8,$A$1062:$A$1189,0))</f>
        <v>92446518.2460552</v>
      </c>
      <c r="AL1128" s="7" t="n">
        <f aca="false">INDEX($AA$1062:$AA$1189,MATCH($A1128+(1-F1128)*4,$A$1062:$A$1189,0))</f>
        <v>30000000</v>
      </c>
      <c r="AM1128" s="7" t="n">
        <f aca="false">INDEX($AA$1062:$AA$1189,MATCH($A1128-F1128*4,$A$1062:$A$1189,0))</f>
        <v>115558147.807569</v>
      </c>
      <c r="AN1128" s="7" t="n">
        <f aca="false">INDEX($AB$1062:$AB$1189,MATCH($A1128+(1-G1128)*2,$A$1062:$A$1189,0))</f>
        <v>15000000</v>
      </c>
      <c r="AO1128" s="7" t="n">
        <f aca="false">INDEX($AB$1062:$AB$1189,MATCH($A1128-G1128*2,$A$1062:$A$1189,0))</f>
        <v>167261978.255617</v>
      </c>
      <c r="AP1128" s="7" t="n">
        <f aca="false">INDEX($AC$1062:$AC$1189,MATCH($A1128+(1-H1128)*1,$A$1062:$A$1189,0))</f>
        <v>5000000</v>
      </c>
      <c r="AQ1128" s="7" t="n">
        <f aca="false">INDEX($AC$1062:$AC$1189,MATCH($A1128-H1128*1,$A$1062:$A$1189,0))</f>
        <v>192596913.012615</v>
      </c>
      <c r="AR1128" s="14" t="b">
        <f aca="false">AND(IF(B1128=1,AD1128&gt;=AE1128,AE1128&gt;AD1128),IF(C1128=1,AF1128&gt;=AG1128,AG1128&gt;AF1128),IF(D1128=1,AH1128&gt;=AI1128,AI1128&gt;AH1128),IF(E1128=1,AJ1128&gt;=AK1128,AK1128&gt;AJ1128),IF(F1128=1,AL1128&gt;=AM1128,AM1128&gt;AL1128),IF(G1128=1,AN1128&gt;=AO1128,AO1128&gt;AN1128),IF(H1128=1,AP1128&gt;=AQ1128,AQ1128&gt;AP1128))</f>
        <v>0</v>
      </c>
      <c r="AS1128" s="2"/>
      <c r="AT1128" s="2"/>
      <c r="AU1128" s="2"/>
      <c r="AV1128" s="2"/>
      <c r="AW1128" s="2"/>
      <c r="AX1128" s="2"/>
    </row>
    <row r="1129" customFormat="false" ht="15" hidden="false" customHeight="false" outlineLevel="0" collapsed="false">
      <c r="A1129" s="6" t="n">
        <f aca="false">ROW()-1062</f>
        <v>67</v>
      </c>
      <c r="B1129" s="6" t="n">
        <f aca="false">MOD(INT($A1129/64),2)</f>
        <v>1</v>
      </c>
      <c r="C1129" s="6" t="n">
        <f aca="false">MOD(INT($A1129/32),2)</f>
        <v>0</v>
      </c>
      <c r="D1129" s="6" t="n">
        <f aca="false">MOD(INT($A1129/16),2)</f>
        <v>0</v>
      </c>
      <c r="E1129" s="6" t="n">
        <f aca="false">MOD(INT($A1129/8),2)</f>
        <v>0</v>
      </c>
      <c r="F1129" s="6" t="n">
        <f aca="false">MOD(INT($A1129/4),2)</f>
        <v>0</v>
      </c>
      <c r="G1129" s="6" t="n">
        <f aca="false">MOD(INT($A1129/2),2)</f>
        <v>1</v>
      </c>
      <c r="H1129" s="6" t="n">
        <f aca="false">MOD(INT($A1129/1),2)</f>
        <v>1</v>
      </c>
      <c r="I1129" s="7" t="n">
        <f aca="false">IF(B1129=1,MIN($B$6,$B$1060),0)</f>
        <v>30000000</v>
      </c>
      <c r="J1129" s="7" t="n">
        <f aca="false">IF(C1129=1,MIN($F$226,MAX(0,$B$1060-I1129)),0)</f>
        <v>0</v>
      </c>
      <c r="K1129" s="7" t="n">
        <f aca="false">IF(D1129=1,MIN($F$225,MAX(0,$B$1060-SUM(I1129:J1129))),0)</f>
        <v>0</v>
      </c>
      <c r="L1129" s="7" t="n">
        <f aca="false">IF(E1129=1,MIN($F$224,MAX(0,$B$1060-SUM(I1129:K1129))),0)</f>
        <v>0</v>
      </c>
      <c r="M1129" s="7" t="n">
        <f aca="false">IF(F1129=1,MIN($F$223,MAX(0,$B$1060-SUM(I1129:L1129))),0)</f>
        <v>0</v>
      </c>
      <c r="N1129" s="7" t="n">
        <f aca="false">IF(G1129=1,MIN($F$222,MAX(0,$B$1060-SUM(I1129:M1129))),0)</f>
        <v>15000000</v>
      </c>
      <c r="O1129" s="7" t="n">
        <f aca="false">IF(H1129=1,MIN($F$221,MAX(0,$B$1060-SUM(I1129:N1129))),0)</f>
        <v>5000000</v>
      </c>
      <c r="P1129" s="7" t="n">
        <f aca="false">MAX(0,$B$1060-SUM(I1129:O1129))</f>
        <v>1150000000</v>
      </c>
      <c r="Q1129" s="7" t="n">
        <f aca="false">($B$203+$B$204)+$B$22+(1-B1129)*$B$198+(1-C1129)*$E$226+(1-D1129)*$E$225+(1-E1129)*$E$224+(1-F1129)*$E$223+(1-G1129)*$E$222+(1-H1129)*$E$221</f>
        <v>22549806.6634169</v>
      </c>
      <c r="R1129" s="7" t="n">
        <f aca="false">P1129&gt;$B$12*Q1129</f>
        <v>1</v>
      </c>
      <c r="S1129" s="7" t="n">
        <f aca="false">IF(R1129,(P1129+$B$12*$B$13)/(Q1129+$B$13),IF(Q1129&gt;0,P1129/Q1129,0))</f>
        <v>46.0083391255522</v>
      </c>
      <c r="T1129" s="7" t="n">
        <f aca="false">IF(R1129,$B$13*(S1129-$B$12),0)</f>
        <v>112520847.81388</v>
      </c>
      <c r="U1129" s="7" t="n">
        <f aca="false">($B$203+$B$204)*S1129</f>
        <v>12944814.0547516</v>
      </c>
      <c r="V1129" s="7" t="n">
        <f aca="false">$B$22*S1129</f>
        <v>414075052.129969</v>
      </c>
      <c r="W1129" s="7" t="n">
        <f aca="false">IF(B1129=1,I1129,S1129*$B$198)</f>
        <v>30000000</v>
      </c>
      <c r="X1129" s="7" t="n">
        <f aca="false">IF(C1129=1,J1129,S1129*$E$226)</f>
        <v>282236873.829471</v>
      </c>
      <c r="Y1129" s="7" t="n">
        <f aca="false">IF(D1129=1,K1129,S1129*$E$225)</f>
        <v>79777380.8939464</v>
      </c>
      <c r="Z1129" s="7" t="n">
        <f aca="false">IF(E1129=1,L1129,S1129*$E$224)</f>
        <v>110420013.901325</v>
      </c>
      <c r="AA1129" s="7" t="n">
        <f aca="false">IF(F1129=1,M1129,S1129*$E$223)</f>
        <v>138025017.376656</v>
      </c>
      <c r="AB1129" s="7" t="n">
        <f aca="false">IF(G1129=1,N1129,S1129*$E$222)</f>
        <v>15000000</v>
      </c>
      <c r="AC1129" s="7" t="n">
        <f aca="false">IF(H1129=1,O1129,S1129*$E$221)</f>
        <v>5000000</v>
      </c>
      <c r="AD1129" s="7" t="n">
        <f aca="false">INDEX($W$1062:$W$1189,MATCH($A1129+(1-B1129)*64,$A$1062:$A$1189,0))</f>
        <v>30000000</v>
      </c>
      <c r="AE1129" s="7" t="n">
        <f aca="false">INDEX($W$1062:$W$1189,MATCH($A1129-B1129*64,$A$1062:$A$1189,0))</f>
        <v>36786368.0022285</v>
      </c>
      <c r="AF1129" s="7" t="n">
        <f aca="false">INDEX($X$1062:$X$1189,MATCH($A1129+(1-C1129)*32,$A$1062:$A$1189,0))</f>
        <v>300000000</v>
      </c>
      <c r="AG1129" s="7" t="n">
        <f aca="false">INDEX($X$1062:$X$1189,MATCH($A1129-C1129*32,$A$1062:$A$1189,0))</f>
        <v>282236873.829471</v>
      </c>
      <c r="AH1129" s="7" t="n">
        <f aca="false">INDEX($Y$1062:$Y$1189,MATCH($A1129+(1-D1129)*16,$A$1062:$A$1189,0))</f>
        <v>100000000</v>
      </c>
      <c r="AI1129" s="7" t="n">
        <f aca="false">INDEX($Y$1062:$Y$1189,MATCH($A1129-D1129*16,$A$1062:$A$1189,0))</f>
        <v>79777380.8939464</v>
      </c>
      <c r="AJ1129" s="7" t="n">
        <f aca="false">INDEX($Z$1062:$Z$1189,MATCH($A1129+(1-E1129)*8,$A$1062:$A$1189,0))</f>
        <v>60000000</v>
      </c>
      <c r="AK1129" s="7" t="n">
        <f aca="false">INDEX($Z$1062:$Z$1189,MATCH($A1129-E1129*8,$A$1062:$A$1189,0))</f>
        <v>110420013.901325</v>
      </c>
      <c r="AL1129" s="7" t="n">
        <f aca="false">INDEX($AA$1062:$AA$1189,MATCH($A1129+(1-F1129)*4,$A$1062:$A$1189,0))</f>
        <v>30000000</v>
      </c>
      <c r="AM1129" s="7" t="n">
        <f aca="false">INDEX($AA$1062:$AA$1189,MATCH($A1129-F1129*4,$A$1062:$A$1189,0))</f>
        <v>138025017.376656</v>
      </c>
      <c r="AN1129" s="7" t="n">
        <f aca="false">INDEX($AB$1062:$AB$1189,MATCH($A1129+(1-G1129)*2,$A$1062:$A$1189,0))</f>
        <v>15000000</v>
      </c>
      <c r="AO1129" s="7" t="n">
        <f aca="false">INDEX($AB$1062:$AB$1189,MATCH($A1129-G1129*2,$A$1062:$A$1189,0))</f>
        <v>194260817.228707</v>
      </c>
      <c r="AP1129" s="7" t="n">
        <f aca="false">INDEX($AC$1062:$AC$1189,MATCH($A1129+(1-H1129)*1,$A$1062:$A$1189,0))</f>
        <v>5000000</v>
      </c>
      <c r="AQ1129" s="7" t="n">
        <f aca="false">INDEX($AC$1062:$AC$1189,MATCH($A1129-H1129*1,$A$1062:$A$1189,0))</f>
        <v>192596913.012615</v>
      </c>
      <c r="AR1129" s="14" t="b">
        <f aca="false">AND(IF(B1129=1,AD1129&gt;=AE1129,AE1129&gt;AD1129),IF(C1129=1,AF1129&gt;=AG1129,AG1129&gt;AF1129),IF(D1129=1,AH1129&gt;=AI1129,AI1129&gt;AH1129),IF(E1129=1,AJ1129&gt;=AK1129,AK1129&gt;AJ1129),IF(F1129=1,AL1129&gt;=AM1129,AM1129&gt;AL1129),IF(G1129=1,AN1129&gt;=AO1129,AO1129&gt;AN1129),IF(H1129=1,AP1129&gt;=AQ1129,AQ1129&gt;AP1129))</f>
        <v>0</v>
      </c>
      <c r="AS1129" s="2"/>
      <c r="AT1129" s="2"/>
      <c r="AU1129" s="2"/>
      <c r="AV1129" s="2"/>
      <c r="AW1129" s="2"/>
      <c r="AX1129" s="2"/>
    </row>
    <row r="1130" customFormat="false" ht="15" hidden="false" customHeight="false" outlineLevel="0" collapsed="false">
      <c r="A1130" s="6" t="n">
        <f aca="false">ROW()-1062</f>
        <v>68</v>
      </c>
      <c r="B1130" s="6" t="n">
        <f aca="false">MOD(INT($A1130/64),2)</f>
        <v>1</v>
      </c>
      <c r="C1130" s="6" t="n">
        <f aca="false">MOD(INT($A1130/32),2)</f>
        <v>0</v>
      </c>
      <c r="D1130" s="6" t="n">
        <f aca="false">MOD(INT($A1130/16),2)</f>
        <v>0</v>
      </c>
      <c r="E1130" s="6" t="n">
        <f aca="false">MOD(INT($A1130/8),2)</f>
        <v>0</v>
      </c>
      <c r="F1130" s="6" t="n">
        <f aca="false">MOD(INT($A1130/4),2)</f>
        <v>1</v>
      </c>
      <c r="G1130" s="6" t="n">
        <f aca="false">MOD(INT($A1130/2),2)</f>
        <v>0</v>
      </c>
      <c r="H1130" s="6" t="n">
        <f aca="false">MOD(INT($A1130/1),2)</f>
        <v>0</v>
      </c>
      <c r="I1130" s="7" t="n">
        <f aca="false">IF(B1130=1,MIN($B$6,$B$1060),0)</f>
        <v>30000000</v>
      </c>
      <c r="J1130" s="7" t="n">
        <f aca="false">IF(C1130=1,MIN($F$226,MAX(0,$B$1060-I1130)),0)</f>
        <v>0</v>
      </c>
      <c r="K1130" s="7" t="n">
        <f aca="false">IF(D1130=1,MIN($F$225,MAX(0,$B$1060-SUM(I1130:J1130))),0)</f>
        <v>0</v>
      </c>
      <c r="L1130" s="7" t="n">
        <f aca="false">IF(E1130=1,MIN($F$224,MAX(0,$B$1060-SUM(I1130:K1130))),0)</f>
        <v>0</v>
      </c>
      <c r="M1130" s="7" t="n">
        <f aca="false">IF(F1130=1,MIN($F$223,MAX(0,$B$1060-SUM(I1130:L1130))),0)</f>
        <v>30000000</v>
      </c>
      <c r="N1130" s="7" t="n">
        <f aca="false">IF(G1130=1,MIN($F$222,MAX(0,$B$1060-SUM(I1130:M1130))),0)</f>
        <v>0</v>
      </c>
      <c r="O1130" s="7" t="n">
        <f aca="false">IF(H1130=1,MIN($F$221,MAX(0,$B$1060-SUM(I1130:N1130))),0)</f>
        <v>0</v>
      </c>
      <c r="P1130" s="7" t="n">
        <f aca="false">MAX(0,$B$1060-SUM(I1130:O1130))</f>
        <v>1140000000</v>
      </c>
      <c r="Q1130" s="7" t="n">
        <f aca="false">($B$203+$B$204)+$B$22+(1-B1130)*$B$198+(1-C1130)*$E$226+(1-D1130)*$E$225+(1-E1130)*$E$224+(1-F1130)*$E$223+(1-G1130)*$E$222+(1-H1130)*$E$221</f>
        <v>29549806.6634169</v>
      </c>
      <c r="R1130" s="7" t="n">
        <f aca="false">P1130&gt;$B$12*Q1130</f>
        <v>1</v>
      </c>
      <c r="S1130" s="7" t="n">
        <f aca="false">IF(R1130,(P1130+$B$12*$B$13)/(Q1130+$B$13),IF(Q1130&gt;0,P1130/Q1130,0))</f>
        <v>35.647640935822</v>
      </c>
      <c r="T1130" s="7" t="n">
        <f aca="false">IF(R1130,$B$13*(S1130-$B$12),0)</f>
        <v>86619102.339555</v>
      </c>
      <c r="U1130" s="7" t="n">
        <f aca="false">($B$203+$B$204)*S1130</f>
        <v>10029748.7841391</v>
      </c>
      <c r="V1130" s="7" t="n">
        <f aca="false">$B$22*S1130</f>
        <v>320828768.422398</v>
      </c>
      <c r="W1130" s="7" t="n">
        <f aca="false">IF(B1130=1,I1130,S1130*$B$198)</f>
        <v>30000000</v>
      </c>
      <c r="X1130" s="7" t="n">
        <f aca="false">IF(C1130=1,J1130,S1130*$E$226)</f>
        <v>218679459.601143</v>
      </c>
      <c r="Y1130" s="7" t="n">
        <f aca="false">IF(D1130=1,K1130,S1130*$E$225)</f>
        <v>61812173.2485725</v>
      </c>
      <c r="Z1130" s="7" t="n">
        <f aca="false">IF(E1130=1,L1130,S1130*$E$224)</f>
        <v>85554338.2459728</v>
      </c>
      <c r="AA1130" s="7" t="n">
        <f aca="false">IF(F1130=1,M1130,S1130*$E$223)</f>
        <v>30000000</v>
      </c>
      <c r="AB1130" s="7" t="n">
        <f aca="false">IF(G1130=1,N1130,S1130*$E$222)</f>
        <v>178238204.67911</v>
      </c>
      <c r="AC1130" s="7" t="n">
        <f aca="false">IF(H1130=1,O1130,S1130*$E$221)</f>
        <v>178238204.67911</v>
      </c>
      <c r="AD1130" s="7" t="n">
        <f aca="false">INDEX($W$1062:$W$1189,MATCH($A1130+(1-B1130)*64,$A$1062:$A$1189,0))</f>
        <v>30000000</v>
      </c>
      <c r="AE1130" s="7" t="n">
        <f aca="false">INDEX($W$1062:$W$1189,MATCH($A1130-B1130*64,$A$1062:$A$1189,0))</f>
        <v>28703738.6803807</v>
      </c>
      <c r="AF1130" s="7" t="n">
        <f aca="false">INDEX($X$1062:$X$1189,MATCH($A1130+(1-C1130)*32,$A$1062:$A$1189,0))</f>
        <v>300000000</v>
      </c>
      <c r="AG1130" s="7" t="n">
        <f aca="false">INDEX($X$1062:$X$1189,MATCH($A1130-C1130*32,$A$1062:$A$1189,0))</f>
        <v>218679459.601143</v>
      </c>
      <c r="AH1130" s="7" t="n">
        <f aca="false">INDEX($Y$1062:$Y$1189,MATCH($A1130+(1-D1130)*16,$A$1062:$A$1189,0))</f>
        <v>100000000</v>
      </c>
      <c r="AI1130" s="7" t="n">
        <f aca="false">INDEX($Y$1062:$Y$1189,MATCH($A1130-D1130*16,$A$1062:$A$1189,0))</f>
        <v>61812173.2485725</v>
      </c>
      <c r="AJ1130" s="7" t="n">
        <f aca="false">INDEX($Z$1062:$Z$1189,MATCH($A1130+(1-E1130)*8,$A$1062:$A$1189,0))</f>
        <v>60000000</v>
      </c>
      <c r="AK1130" s="7" t="n">
        <f aca="false">INDEX($Z$1062:$Z$1189,MATCH($A1130-E1130*8,$A$1062:$A$1189,0))</f>
        <v>85554338.2459728</v>
      </c>
      <c r="AL1130" s="7" t="n">
        <f aca="false">INDEX($AA$1062:$AA$1189,MATCH($A1130+(1-F1130)*4,$A$1062:$A$1189,0))</f>
        <v>30000000</v>
      </c>
      <c r="AM1130" s="7" t="n">
        <f aca="false">INDEX($AA$1062:$AA$1189,MATCH($A1130-F1130*4,$A$1062:$A$1189,0))</f>
        <v>100357186.95337</v>
      </c>
      <c r="AN1130" s="7" t="n">
        <f aca="false">INDEX($AB$1062:$AB$1189,MATCH($A1130+(1-G1130)*2,$A$1062:$A$1189,0))</f>
        <v>15000000</v>
      </c>
      <c r="AO1130" s="7" t="n">
        <f aca="false">INDEX($AB$1062:$AB$1189,MATCH($A1130-G1130*2,$A$1062:$A$1189,0))</f>
        <v>178238204.67911</v>
      </c>
      <c r="AP1130" s="7" t="n">
        <f aca="false">INDEX($AC$1062:$AC$1189,MATCH($A1130+(1-H1130)*1,$A$1062:$A$1189,0))</f>
        <v>5000000</v>
      </c>
      <c r="AQ1130" s="7" t="n">
        <f aca="false">INDEX($AC$1062:$AC$1189,MATCH($A1130-H1130*1,$A$1062:$A$1189,0))</f>
        <v>178238204.67911</v>
      </c>
      <c r="AR1130" s="14" t="b">
        <f aca="false">AND(IF(B1130=1,AD1130&gt;=AE1130,AE1130&gt;AD1130),IF(C1130=1,AF1130&gt;=AG1130,AG1130&gt;AF1130),IF(D1130=1,AH1130&gt;=AI1130,AI1130&gt;AH1130),IF(E1130=1,AJ1130&gt;=AK1130,AK1130&gt;AJ1130),IF(F1130=1,AL1130&gt;=AM1130,AM1130&gt;AL1130),IF(G1130=1,AN1130&gt;=AO1130,AO1130&gt;AN1130),IF(H1130=1,AP1130&gt;=AQ1130,AQ1130&gt;AP1130))</f>
        <v>0</v>
      </c>
      <c r="AS1130" s="2"/>
      <c r="AT1130" s="2"/>
      <c r="AU1130" s="2"/>
      <c r="AV1130" s="2"/>
      <c r="AW1130" s="2"/>
      <c r="AX1130" s="2"/>
    </row>
    <row r="1131" customFormat="false" ht="15" hidden="false" customHeight="false" outlineLevel="0" collapsed="false">
      <c r="A1131" s="6" t="n">
        <f aca="false">ROW()-1062</f>
        <v>69</v>
      </c>
      <c r="B1131" s="6" t="n">
        <f aca="false">MOD(INT($A1131/64),2)</f>
        <v>1</v>
      </c>
      <c r="C1131" s="6" t="n">
        <f aca="false">MOD(INT($A1131/32),2)</f>
        <v>0</v>
      </c>
      <c r="D1131" s="6" t="n">
        <f aca="false">MOD(INT($A1131/16),2)</f>
        <v>0</v>
      </c>
      <c r="E1131" s="6" t="n">
        <f aca="false">MOD(INT($A1131/8),2)</f>
        <v>0</v>
      </c>
      <c r="F1131" s="6" t="n">
        <f aca="false">MOD(INT($A1131/4),2)</f>
        <v>1</v>
      </c>
      <c r="G1131" s="6" t="n">
        <f aca="false">MOD(INT($A1131/2),2)</f>
        <v>0</v>
      </c>
      <c r="H1131" s="6" t="n">
        <f aca="false">MOD(INT($A1131/1),2)</f>
        <v>1</v>
      </c>
      <c r="I1131" s="7" t="n">
        <f aca="false">IF(B1131=1,MIN($B$6,$B$1060),0)</f>
        <v>30000000</v>
      </c>
      <c r="J1131" s="7" t="n">
        <f aca="false">IF(C1131=1,MIN($F$226,MAX(0,$B$1060-I1131)),0)</f>
        <v>0</v>
      </c>
      <c r="K1131" s="7" t="n">
        <f aca="false">IF(D1131=1,MIN($F$225,MAX(0,$B$1060-SUM(I1131:J1131))),0)</f>
        <v>0</v>
      </c>
      <c r="L1131" s="7" t="n">
        <f aca="false">IF(E1131=1,MIN($F$224,MAX(0,$B$1060-SUM(I1131:K1131))),0)</f>
        <v>0</v>
      </c>
      <c r="M1131" s="7" t="n">
        <f aca="false">IF(F1131=1,MIN($F$223,MAX(0,$B$1060-SUM(I1131:L1131))),0)</f>
        <v>30000000</v>
      </c>
      <c r="N1131" s="7" t="n">
        <f aca="false">IF(G1131=1,MIN($F$222,MAX(0,$B$1060-SUM(I1131:M1131))),0)</f>
        <v>0</v>
      </c>
      <c r="O1131" s="7" t="n">
        <f aca="false">IF(H1131=1,MIN($F$221,MAX(0,$B$1060-SUM(I1131:N1131))),0)</f>
        <v>5000000</v>
      </c>
      <c r="P1131" s="7" t="n">
        <f aca="false">MAX(0,$B$1060-SUM(I1131:O1131))</f>
        <v>1135000000</v>
      </c>
      <c r="Q1131" s="7" t="n">
        <f aca="false">($B$203+$B$204)+$B$22+(1-B1131)*$B$198+(1-C1131)*$E$226+(1-D1131)*$E$225+(1-E1131)*$E$224+(1-F1131)*$E$223+(1-G1131)*$E$222+(1-H1131)*$E$221</f>
        <v>24549806.6634169</v>
      </c>
      <c r="R1131" s="7" t="n">
        <f aca="false">P1131&gt;$B$12*Q1131</f>
        <v>1</v>
      </c>
      <c r="S1131" s="7" t="n">
        <f aca="false">IF(R1131,(P1131+$B$12*$B$13)/(Q1131+$B$13),IF(Q1131&gt;0,P1131/Q1131,0))</f>
        <v>42.0520565693505</v>
      </c>
      <c r="T1131" s="7" t="n">
        <f aca="false">IF(R1131,$B$13*(S1131-$B$12),0)</f>
        <v>102630141.423376</v>
      </c>
      <c r="U1131" s="7" t="n">
        <f aca="false">($B$203+$B$204)*S1131</f>
        <v>11831682.3266462</v>
      </c>
      <c r="V1131" s="7" t="n">
        <f aca="false">$B$22*S1131</f>
        <v>378468509.124154</v>
      </c>
      <c r="W1131" s="7" t="n">
        <f aca="false">IF(B1131=1,I1131,S1131*$B$198)</f>
        <v>30000000</v>
      </c>
      <c r="X1131" s="7" t="n">
        <f aca="false">IF(C1131=1,J1131,S1131*$E$226)</f>
        <v>257967168.774452</v>
      </c>
      <c r="Y1131" s="7" t="n">
        <f aca="false">IF(D1131=1,K1131,S1131*$E$225)</f>
        <v>72917279.7381781</v>
      </c>
      <c r="Z1131" s="7" t="n">
        <f aca="false">IF(E1131=1,L1131,S1131*$E$224)</f>
        <v>100924935.766441</v>
      </c>
      <c r="AA1131" s="7" t="n">
        <f aca="false">IF(F1131=1,M1131,S1131*$E$223)</f>
        <v>30000000</v>
      </c>
      <c r="AB1131" s="7" t="n">
        <f aca="false">IF(G1131=1,N1131,S1131*$E$222)</f>
        <v>210260282.846752</v>
      </c>
      <c r="AC1131" s="7" t="n">
        <f aca="false">IF(H1131=1,O1131,S1131*$E$221)</f>
        <v>5000000</v>
      </c>
      <c r="AD1131" s="7" t="n">
        <f aca="false">INDEX($W$1062:$W$1189,MATCH($A1131+(1-B1131)*64,$A$1062:$A$1189,0))</f>
        <v>30000000</v>
      </c>
      <c r="AE1131" s="7" t="n">
        <f aca="false">INDEX($W$1062:$W$1189,MATCH($A1131-B1131*64,$A$1062:$A$1189,0))</f>
        <v>33711877.9861035</v>
      </c>
      <c r="AF1131" s="7" t="n">
        <f aca="false">INDEX($X$1062:$X$1189,MATCH($A1131+(1-C1131)*32,$A$1062:$A$1189,0))</f>
        <v>300000000</v>
      </c>
      <c r="AG1131" s="7" t="n">
        <f aca="false">INDEX($X$1062:$X$1189,MATCH($A1131-C1131*32,$A$1062:$A$1189,0))</f>
        <v>257967168.774452</v>
      </c>
      <c r="AH1131" s="7" t="n">
        <f aca="false">INDEX($Y$1062:$Y$1189,MATCH($A1131+(1-D1131)*16,$A$1062:$A$1189,0))</f>
        <v>100000000</v>
      </c>
      <c r="AI1131" s="7" t="n">
        <f aca="false">INDEX($Y$1062:$Y$1189,MATCH($A1131-D1131*16,$A$1062:$A$1189,0))</f>
        <v>72917279.7381781</v>
      </c>
      <c r="AJ1131" s="7" t="n">
        <f aca="false">INDEX($Z$1062:$Z$1189,MATCH($A1131+(1-E1131)*8,$A$1062:$A$1189,0))</f>
        <v>60000000</v>
      </c>
      <c r="AK1131" s="7" t="n">
        <f aca="false">INDEX($Z$1062:$Z$1189,MATCH($A1131-E1131*8,$A$1062:$A$1189,0))</f>
        <v>100924935.766441</v>
      </c>
      <c r="AL1131" s="7" t="n">
        <f aca="false">INDEX($AA$1062:$AA$1189,MATCH($A1131+(1-F1131)*4,$A$1062:$A$1189,0))</f>
        <v>30000000</v>
      </c>
      <c r="AM1131" s="7" t="n">
        <f aca="false">INDEX($AA$1062:$AA$1189,MATCH($A1131-F1131*4,$A$1062:$A$1189,0))</f>
        <v>116556490.337224</v>
      </c>
      <c r="AN1131" s="7" t="n">
        <f aca="false">INDEX($AB$1062:$AB$1189,MATCH($A1131+(1-G1131)*2,$A$1062:$A$1189,0))</f>
        <v>15000000</v>
      </c>
      <c r="AO1131" s="7" t="n">
        <f aca="false">INDEX($AB$1062:$AB$1189,MATCH($A1131-G1131*2,$A$1062:$A$1189,0))</f>
        <v>210260282.846752</v>
      </c>
      <c r="AP1131" s="7" t="n">
        <f aca="false">INDEX($AC$1062:$AC$1189,MATCH($A1131+(1-H1131)*1,$A$1062:$A$1189,0))</f>
        <v>5000000</v>
      </c>
      <c r="AQ1131" s="7" t="n">
        <f aca="false">INDEX($AC$1062:$AC$1189,MATCH($A1131-H1131*1,$A$1062:$A$1189,0))</f>
        <v>178238204.67911</v>
      </c>
      <c r="AR1131" s="14" t="b">
        <f aca="false">AND(IF(B1131=1,AD1131&gt;=AE1131,AE1131&gt;AD1131),IF(C1131=1,AF1131&gt;=AG1131,AG1131&gt;AF1131),IF(D1131=1,AH1131&gt;=AI1131,AI1131&gt;AH1131),IF(E1131=1,AJ1131&gt;=AK1131,AK1131&gt;AJ1131),IF(F1131=1,AL1131&gt;=AM1131,AM1131&gt;AL1131),IF(G1131=1,AN1131&gt;=AO1131,AO1131&gt;AN1131),IF(H1131=1,AP1131&gt;=AQ1131,AQ1131&gt;AP1131))</f>
        <v>0</v>
      </c>
      <c r="AS1131" s="2"/>
      <c r="AT1131" s="2"/>
      <c r="AU1131" s="2"/>
      <c r="AV1131" s="2"/>
      <c r="AW1131" s="2"/>
      <c r="AX1131" s="2"/>
    </row>
    <row r="1132" customFormat="false" ht="15" hidden="false" customHeight="false" outlineLevel="0" collapsed="false">
      <c r="A1132" s="6" t="n">
        <f aca="false">ROW()-1062</f>
        <v>70</v>
      </c>
      <c r="B1132" s="6" t="n">
        <f aca="false">MOD(INT($A1132/64),2)</f>
        <v>1</v>
      </c>
      <c r="C1132" s="6" t="n">
        <f aca="false">MOD(INT($A1132/32),2)</f>
        <v>0</v>
      </c>
      <c r="D1132" s="6" t="n">
        <f aca="false">MOD(INT($A1132/16),2)</f>
        <v>0</v>
      </c>
      <c r="E1132" s="6" t="n">
        <f aca="false">MOD(INT($A1132/8),2)</f>
        <v>0</v>
      </c>
      <c r="F1132" s="6" t="n">
        <f aca="false">MOD(INT($A1132/4),2)</f>
        <v>1</v>
      </c>
      <c r="G1132" s="6" t="n">
        <f aca="false">MOD(INT($A1132/2),2)</f>
        <v>1</v>
      </c>
      <c r="H1132" s="6" t="n">
        <f aca="false">MOD(INT($A1132/1),2)</f>
        <v>0</v>
      </c>
      <c r="I1132" s="7" t="n">
        <f aca="false">IF(B1132=1,MIN($B$6,$B$1060),0)</f>
        <v>30000000</v>
      </c>
      <c r="J1132" s="7" t="n">
        <f aca="false">IF(C1132=1,MIN($F$226,MAX(0,$B$1060-I1132)),0)</f>
        <v>0</v>
      </c>
      <c r="K1132" s="7" t="n">
        <f aca="false">IF(D1132=1,MIN($F$225,MAX(0,$B$1060-SUM(I1132:J1132))),0)</f>
        <v>0</v>
      </c>
      <c r="L1132" s="7" t="n">
        <f aca="false">IF(E1132=1,MIN($F$224,MAX(0,$B$1060-SUM(I1132:K1132))),0)</f>
        <v>0</v>
      </c>
      <c r="M1132" s="7" t="n">
        <f aca="false">IF(F1132=1,MIN($F$223,MAX(0,$B$1060-SUM(I1132:L1132))),0)</f>
        <v>30000000</v>
      </c>
      <c r="N1132" s="7" t="n">
        <f aca="false">IF(G1132=1,MIN($F$222,MAX(0,$B$1060-SUM(I1132:M1132))),0)</f>
        <v>15000000</v>
      </c>
      <c r="O1132" s="7" t="n">
        <f aca="false">IF(H1132=1,MIN($F$221,MAX(0,$B$1060-SUM(I1132:N1132))),0)</f>
        <v>0</v>
      </c>
      <c r="P1132" s="7" t="n">
        <f aca="false">MAX(0,$B$1060-SUM(I1132:O1132))</f>
        <v>1125000000</v>
      </c>
      <c r="Q1132" s="7" t="n">
        <f aca="false">($B$203+$B$204)+$B$22+(1-B1132)*$B$198+(1-C1132)*$E$226+(1-D1132)*$E$225+(1-E1132)*$E$224+(1-F1132)*$E$223+(1-G1132)*$E$222+(1-H1132)*$E$221</f>
        <v>24549806.6634169</v>
      </c>
      <c r="R1132" s="7" t="n">
        <f aca="false">P1132&gt;$B$12*Q1132</f>
        <v>1</v>
      </c>
      <c r="S1132" s="7" t="n">
        <f aca="false">IF(R1132,(P1132+$B$12*$B$13)/(Q1132+$B$13),IF(Q1132&gt;0,P1132/Q1132,0))</f>
        <v>41.6823681599496</v>
      </c>
      <c r="T1132" s="7" t="n">
        <f aca="false">IF(R1132,$B$13*(S1132-$B$12),0)</f>
        <v>101705920.399874</v>
      </c>
      <c r="U1132" s="7" t="n">
        <f aca="false">($B$203+$B$204)*S1132</f>
        <v>11727667.5369613</v>
      </c>
      <c r="V1132" s="7" t="n">
        <f aca="false">$B$22*S1132</f>
        <v>375141313.439546</v>
      </c>
      <c r="W1132" s="7" t="n">
        <f aca="false">IF(B1132=1,I1132,S1132*$B$198)</f>
        <v>30000000</v>
      </c>
      <c r="X1132" s="7" t="n">
        <f aca="false">IF(C1132=1,J1132,S1132*$E$226)</f>
        <v>255699325.532479</v>
      </c>
      <c r="Y1132" s="7" t="n">
        <f aca="false">IF(D1132=1,K1132,S1132*$E$225)</f>
        <v>72276248.7075128</v>
      </c>
      <c r="Z1132" s="7" t="n">
        <f aca="false">IF(E1132=1,L1132,S1132*$E$224)</f>
        <v>100037683.583879</v>
      </c>
      <c r="AA1132" s="7" t="n">
        <f aca="false">IF(F1132=1,M1132,S1132*$E$223)</f>
        <v>30000000</v>
      </c>
      <c r="AB1132" s="7" t="n">
        <f aca="false">IF(G1132=1,N1132,S1132*$E$222)</f>
        <v>15000000</v>
      </c>
      <c r="AC1132" s="7" t="n">
        <f aca="false">IF(H1132=1,O1132,S1132*$E$221)</f>
        <v>208411840.799748</v>
      </c>
      <c r="AD1132" s="7" t="n">
        <f aca="false">INDEX($W$1062:$W$1189,MATCH($A1132+(1-B1132)*64,$A$1062:$A$1189,0))</f>
        <v>30000000</v>
      </c>
      <c r="AE1132" s="7" t="n">
        <f aca="false">INDEX($W$1062:$W$1189,MATCH($A1132-B1132*64,$A$1062:$A$1189,0))</f>
        <v>33423125.2838671</v>
      </c>
      <c r="AF1132" s="7" t="n">
        <f aca="false">INDEX($X$1062:$X$1189,MATCH($A1132+(1-C1132)*32,$A$1062:$A$1189,0))</f>
        <v>300000000</v>
      </c>
      <c r="AG1132" s="7" t="n">
        <f aca="false">INDEX($X$1062:$X$1189,MATCH($A1132-C1132*32,$A$1062:$A$1189,0))</f>
        <v>255699325.532479</v>
      </c>
      <c r="AH1132" s="7" t="n">
        <f aca="false">INDEX($Y$1062:$Y$1189,MATCH($A1132+(1-D1132)*16,$A$1062:$A$1189,0))</f>
        <v>100000000</v>
      </c>
      <c r="AI1132" s="7" t="n">
        <f aca="false">INDEX($Y$1062:$Y$1189,MATCH($A1132-D1132*16,$A$1062:$A$1189,0))</f>
        <v>72276248.7075128</v>
      </c>
      <c r="AJ1132" s="7" t="n">
        <f aca="false">INDEX($Z$1062:$Z$1189,MATCH($A1132+(1-E1132)*8,$A$1062:$A$1189,0))</f>
        <v>60000000</v>
      </c>
      <c r="AK1132" s="7" t="n">
        <f aca="false">INDEX($Z$1062:$Z$1189,MATCH($A1132-E1132*8,$A$1062:$A$1189,0))</f>
        <v>100037683.583879</v>
      </c>
      <c r="AL1132" s="7" t="n">
        <f aca="false">INDEX($AA$1062:$AA$1189,MATCH($A1132+(1-F1132)*4,$A$1062:$A$1189,0))</f>
        <v>30000000</v>
      </c>
      <c r="AM1132" s="7" t="n">
        <f aca="false">INDEX($AA$1062:$AA$1189,MATCH($A1132-F1132*4,$A$1062:$A$1189,0))</f>
        <v>115558147.807569</v>
      </c>
      <c r="AN1132" s="7" t="n">
        <f aca="false">INDEX($AB$1062:$AB$1189,MATCH($A1132+(1-G1132)*2,$A$1062:$A$1189,0))</f>
        <v>15000000</v>
      </c>
      <c r="AO1132" s="7" t="n">
        <f aca="false">INDEX($AB$1062:$AB$1189,MATCH($A1132-G1132*2,$A$1062:$A$1189,0))</f>
        <v>178238204.67911</v>
      </c>
      <c r="AP1132" s="7" t="n">
        <f aca="false">INDEX($AC$1062:$AC$1189,MATCH($A1132+(1-H1132)*1,$A$1062:$A$1189,0))</f>
        <v>5000000</v>
      </c>
      <c r="AQ1132" s="7" t="n">
        <f aca="false">INDEX($AC$1062:$AC$1189,MATCH($A1132-H1132*1,$A$1062:$A$1189,0))</f>
        <v>208411840.799748</v>
      </c>
      <c r="AR1132" s="14" t="b">
        <f aca="false">AND(IF(B1132=1,AD1132&gt;=AE1132,AE1132&gt;AD1132),IF(C1132=1,AF1132&gt;=AG1132,AG1132&gt;AF1132),IF(D1132=1,AH1132&gt;=AI1132,AI1132&gt;AH1132),IF(E1132=1,AJ1132&gt;=AK1132,AK1132&gt;AJ1132),IF(F1132=1,AL1132&gt;=AM1132,AM1132&gt;AL1132),IF(G1132=1,AN1132&gt;=AO1132,AO1132&gt;AN1132),IF(H1132=1,AP1132&gt;=AQ1132,AQ1132&gt;AP1132))</f>
        <v>0</v>
      </c>
      <c r="AS1132" s="2"/>
      <c r="AT1132" s="2"/>
      <c r="AU1132" s="2"/>
      <c r="AV1132" s="2"/>
      <c r="AW1132" s="2"/>
      <c r="AX1132" s="2"/>
    </row>
    <row r="1133" customFormat="false" ht="15" hidden="false" customHeight="false" outlineLevel="0" collapsed="false">
      <c r="A1133" s="6" t="n">
        <f aca="false">ROW()-1062</f>
        <v>71</v>
      </c>
      <c r="B1133" s="6" t="n">
        <f aca="false">MOD(INT($A1133/64),2)</f>
        <v>1</v>
      </c>
      <c r="C1133" s="6" t="n">
        <f aca="false">MOD(INT($A1133/32),2)</f>
        <v>0</v>
      </c>
      <c r="D1133" s="6" t="n">
        <f aca="false">MOD(INT($A1133/16),2)</f>
        <v>0</v>
      </c>
      <c r="E1133" s="6" t="n">
        <f aca="false">MOD(INT($A1133/8),2)</f>
        <v>0</v>
      </c>
      <c r="F1133" s="6" t="n">
        <f aca="false">MOD(INT($A1133/4),2)</f>
        <v>1</v>
      </c>
      <c r="G1133" s="6" t="n">
        <f aca="false">MOD(INT($A1133/2),2)</f>
        <v>1</v>
      </c>
      <c r="H1133" s="6" t="n">
        <f aca="false">MOD(INT($A1133/1),2)</f>
        <v>1</v>
      </c>
      <c r="I1133" s="7" t="n">
        <f aca="false">IF(B1133=1,MIN($B$6,$B$1060),0)</f>
        <v>30000000</v>
      </c>
      <c r="J1133" s="7" t="n">
        <f aca="false">IF(C1133=1,MIN($F$226,MAX(0,$B$1060-I1133)),0)</f>
        <v>0</v>
      </c>
      <c r="K1133" s="7" t="n">
        <f aca="false">IF(D1133=1,MIN($F$225,MAX(0,$B$1060-SUM(I1133:J1133))),0)</f>
        <v>0</v>
      </c>
      <c r="L1133" s="7" t="n">
        <f aca="false">IF(E1133=1,MIN($F$224,MAX(0,$B$1060-SUM(I1133:K1133))),0)</f>
        <v>0</v>
      </c>
      <c r="M1133" s="7" t="n">
        <f aca="false">IF(F1133=1,MIN($F$223,MAX(0,$B$1060-SUM(I1133:L1133))),0)</f>
        <v>30000000</v>
      </c>
      <c r="N1133" s="7" t="n">
        <f aca="false">IF(G1133=1,MIN($F$222,MAX(0,$B$1060-SUM(I1133:M1133))),0)</f>
        <v>15000000</v>
      </c>
      <c r="O1133" s="7" t="n">
        <f aca="false">IF(H1133=1,MIN($F$221,MAX(0,$B$1060-SUM(I1133:N1133))),0)</f>
        <v>5000000</v>
      </c>
      <c r="P1133" s="7" t="n">
        <f aca="false">MAX(0,$B$1060-SUM(I1133:O1133))</f>
        <v>1120000000</v>
      </c>
      <c r="Q1133" s="7" t="n">
        <f aca="false">($B$203+$B$204)+$B$22+(1-B1133)*$B$198+(1-C1133)*$E$226+(1-D1133)*$E$225+(1-E1133)*$E$224+(1-F1133)*$E$223+(1-G1133)*$E$222+(1-H1133)*$E$221</f>
        <v>19549806.6634169</v>
      </c>
      <c r="R1133" s="7" t="n">
        <f aca="false">P1133&gt;$B$12*Q1133</f>
        <v>1</v>
      </c>
      <c r="S1133" s="7" t="n">
        <f aca="false">IF(R1133,(P1133+$B$12*$B$13)/(Q1133+$B$13),IF(Q1133&gt;0,P1133/Q1133,0))</f>
        <v>50.9074758402465</v>
      </c>
      <c r="T1133" s="7" t="n">
        <f aca="false">IF(R1133,$B$13*(S1133-$B$12),0)</f>
        <v>124768689.600616</v>
      </c>
      <c r="U1133" s="7" t="n">
        <f aca="false">($B$203+$B$204)*S1133</f>
        <v>14323225.3385726</v>
      </c>
      <c r="V1133" s="7" t="n">
        <f aca="false">$B$22*S1133</f>
        <v>458167282.562218</v>
      </c>
      <c r="W1133" s="7" t="n">
        <f aca="false">IF(B1133=1,I1133,S1133*$B$198)</f>
        <v>30000000</v>
      </c>
      <c r="X1133" s="7" t="n">
        <f aca="false">IF(C1133=1,J1133,S1133*$E$226)</f>
        <v>312290491.4366</v>
      </c>
      <c r="Y1133" s="7" t="n">
        <f aca="false">IF(D1133=1,K1133,S1133*$E$225)</f>
        <v>88272369.0454012</v>
      </c>
      <c r="Z1133" s="7" t="n">
        <f aca="false">IF(E1133=1,L1133,S1133*$E$224)</f>
        <v>122177942.016591</v>
      </c>
      <c r="AA1133" s="7" t="n">
        <f aca="false">IF(F1133=1,M1133,S1133*$E$223)</f>
        <v>30000000</v>
      </c>
      <c r="AB1133" s="7" t="n">
        <f aca="false">IF(G1133=1,N1133,S1133*$E$222)</f>
        <v>15000000</v>
      </c>
      <c r="AC1133" s="7" t="n">
        <f aca="false">IF(H1133=1,O1133,S1133*$E$221)</f>
        <v>5000000</v>
      </c>
      <c r="AD1133" s="7" t="n">
        <f aca="false">INDEX($W$1062:$W$1189,MATCH($A1133+(1-B1133)*64,$A$1062:$A$1189,0))</f>
        <v>30000000</v>
      </c>
      <c r="AE1133" s="7" t="n">
        <f aca="false">INDEX($W$1062:$W$1189,MATCH($A1133-B1133*64,$A$1062:$A$1189,0))</f>
        <v>40559444.0688225</v>
      </c>
      <c r="AF1133" s="7" t="n">
        <f aca="false">INDEX($X$1062:$X$1189,MATCH($A1133+(1-C1133)*32,$A$1062:$A$1189,0))</f>
        <v>300000000</v>
      </c>
      <c r="AG1133" s="7" t="n">
        <f aca="false">INDEX($X$1062:$X$1189,MATCH($A1133-C1133*32,$A$1062:$A$1189,0))</f>
        <v>312290491.4366</v>
      </c>
      <c r="AH1133" s="7" t="n">
        <f aca="false">INDEX($Y$1062:$Y$1189,MATCH($A1133+(1-D1133)*16,$A$1062:$A$1189,0))</f>
        <v>100000000</v>
      </c>
      <c r="AI1133" s="7" t="n">
        <f aca="false">INDEX($Y$1062:$Y$1189,MATCH($A1133-D1133*16,$A$1062:$A$1189,0))</f>
        <v>88272369.0454012</v>
      </c>
      <c r="AJ1133" s="7" t="n">
        <f aca="false">INDEX($Z$1062:$Z$1189,MATCH($A1133+(1-E1133)*8,$A$1062:$A$1189,0))</f>
        <v>60000000</v>
      </c>
      <c r="AK1133" s="7" t="n">
        <f aca="false">INDEX($Z$1062:$Z$1189,MATCH($A1133-E1133*8,$A$1062:$A$1189,0))</f>
        <v>122177942.016591</v>
      </c>
      <c r="AL1133" s="7" t="n">
        <f aca="false">INDEX($AA$1062:$AA$1189,MATCH($A1133+(1-F1133)*4,$A$1062:$A$1189,0))</f>
        <v>30000000</v>
      </c>
      <c r="AM1133" s="7" t="n">
        <f aca="false">INDEX($AA$1062:$AA$1189,MATCH($A1133-F1133*4,$A$1062:$A$1189,0))</f>
        <v>138025017.376656</v>
      </c>
      <c r="AN1133" s="7" t="n">
        <f aca="false">INDEX($AB$1062:$AB$1189,MATCH($A1133+(1-G1133)*2,$A$1062:$A$1189,0))</f>
        <v>15000000</v>
      </c>
      <c r="AO1133" s="7" t="n">
        <f aca="false">INDEX($AB$1062:$AB$1189,MATCH($A1133-G1133*2,$A$1062:$A$1189,0))</f>
        <v>210260282.846752</v>
      </c>
      <c r="AP1133" s="7" t="n">
        <f aca="false">INDEX($AC$1062:$AC$1189,MATCH($A1133+(1-H1133)*1,$A$1062:$A$1189,0))</f>
        <v>5000000</v>
      </c>
      <c r="AQ1133" s="7" t="n">
        <f aca="false">INDEX($AC$1062:$AC$1189,MATCH($A1133-H1133*1,$A$1062:$A$1189,0))</f>
        <v>208411840.799748</v>
      </c>
      <c r="AR1133" s="14" t="b">
        <f aca="false">AND(IF(B1133=1,AD1133&gt;=AE1133,AE1133&gt;AD1133),IF(C1133=1,AF1133&gt;=AG1133,AG1133&gt;AF1133),IF(D1133=1,AH1133&gt;=AI1133,AI1133&gt;AH1133),IF(E1133=1,AJ1133&gt;=AK1133,AK1133&gt;AJ1133),IF(F1133=1,AL1133&gt;=AM1133,AM1133&gt;AL1133),IF(G1133=1,AN1133&gt;=AO1133,AO1133&gt;AN1133),IF(H1133=1,AP1133&gt;=AQ1133,AQ1133&gt;AP1133))</f>
        <v>0</v>
      </c>
      <c r="AS1133" s="2"/>
      <c r="AT1133" s="2"/>
      <c r="AU1133" s="2"/>
      <c r="AV1133" s="2"/>
      <c r="AW1133" s="2"/>
      <c r="AX1133" s="2"/>
    </row>
    <row r="1134" customFormat="false" ht="15" hidden="false" customHeight="false" outlineLevel="0" collapsed="false">
      <c r="A1134" s="6" t="n">
        <f aca="false">ROW()-1062</f>
        <v>72</v>
      </c>
      <c r="B1134" s="6" t="n">
        <f aca="false">MOD(INT($A1134/64),2)</f>
        <v>1</v>
      </c>
      <c r="C1134" s="6" t="n">
        <f aca="false">MOD(INT($A1134/32),2)</f>
        <v>0</v>
      </c>
      <c r="D1134" s="6" t="n">
        <f aca="false">MOD(INT($A1134/16),2)</f>
        <v>0</v>
      </c>
      <c r="E1134" s="6" t="n">
        <f aca="false">MOD(INT($A1134/8),2)</f>
        <v>1</v>
      </c>
      <c r="F1134" s="6" t="n">
        <f aca="false">MOD(INT($A1134/4),2)</f>
        <v>0</v>
      </c>
      <c r="G1134" s="6" t="n">
        <f aca="false">MOD(INT($A1134/2),2)</f>
        <v>0</v>
      </c>
      <c r="H1134" s="6" t="n">
        <f aca="false">MOD(INT($A1134/1),2)</f>
        <v>0</v>
      </c>
      <c r="I1134" s="7" t="n">
        <f aca="false">IF(B1134=1,MIN($B$6,$B$1060),0)</f>
        <v>30000000</v>
      </c>
      <c r="J1134" s="7" t="n">
        <f aca="false">IF(C1134=1,MIN($F$226,MAX(0,$B$1060-I1134)),0)</f>
        <v>0</v>
      </c>
      <c r="K1134" s="7" t="n">
        <f aca="false">IF(D1134=1,MIN($F$225,MAX(0,$B$1060-SUM(I1134:J1134))),0)</f>
        <v>0</v>
      </c>
      <c r="L1134" s="7" t="n">
        <f aca="false">IF(E1134=1,MIN($F$224,MAX(0,$B$1060-SUM(I1134:K1134))),0)</f>
        <v>60000000</v>
      </c>
      <c r="M1134" s="7" t="n">
        <f aca="false">IF(F1134=1,MIN($F$223,MAX(0,$B$1060-SUM(I1134:L1134))),0)</f>
        <v>0</v>
      </c>
      <c r="N1134" s="7" t="n">
        <f aca="false">IF(G1134=1,MIN($F$222,MAX(0,$B$1060-SUM(I1134:M1134))),0)</f>
        <v>0</v>
      </c>
      <c r="O1134" s="7" t="n">
        <f aca="false">IF(H1134=1,MIN($F$221,MAX(0,$B$1060-SUM(I1134:N1134))),0)</f>
        <v>0</v>
      </c>
      <c r="P1134" s="7" t="n">
        <f aca="false">MAX(0,$B$1060-SUM(I1134:O1134))</f>
        <v>1110000000</v>
      </c>
      <c r="Q1134" s="7" t="n">
        <f aca="false">($B$203+$B$204)+$B$22+(1-B1134)*$B$198+(1-C1134)*$E$226+(1-D1134)*$E$225+(1-E1134)*$E$224+(1-F1134)*$E$223+(1-G1134)*$E$222+(1-H1134)*$E$221</f>
        <v>30149806.6634169</v>
      </c>
      <c r="R1134" s="7" t="n">
        <f aca="false">P1134&gt;$B$12*Q1134</f>
        <v>1</v>
      </c>
      <c r="S1134" s="7" t="n">
        <f aca="false">IF(R1134,(P1134+$B$12*$B$13)/(Q1134+$B$13),IF(Q1134&gt;0,P1134/Q1134,0))</f>
        <v>34.0737086583279</v>
      </c>
      <c r="T1134" s="7" t="n">
        <f aca="false">IF(R1134,$B$13*(S1134-$B$12),0)</f>
        <v>82684271.6458198</v>
      </c>
      <c r="U1134" s="7" t="n">
        <f aca="false">($B$203+$B$204)*S1134</f>
        <v>9586910.35410293</v>
      </c>
      <c r="V1134" s="7" t="n">
        <f aca="false">$B$22*S1134</f>
        <v>306663377.924951</v>
      </c>
      <c r="W1134" s="7" t="n">
        <f aca="false">IF(B1134=1,I1134,S1134*$B$198)</f>
        <v>30000000</v>
      </c>
      <c r="X1134" s="7" t="n">
        <f aca="false">IF(C1134=1,J1134,S1134*$E$226)</f>
        <v>209024215.920057</v>
      </c>
      <c r="Y1134" s="7" t="n">
        <f aca="false">IF(D1134=1,K1134,S1134*$E$225)</f>
        <v>59083011.5968061</v>
      </c>
      <c r="Z1134" s="7" t="n">
        <f aca="false">IF(E1134=1,L1134,S1134*$E$224)</f>
        <v>60000000</v>
      </c>
      <c r="AA1134" s="7" t="n">
        <f aca="false">IF(F1134=1,M1134,S1134*$E$223)</f>
        <v>102221125.974984</v>
      </c>
      <c r="AB1134" s="7" t="n">
        <f aca="false">IF(G1134=1,N1134,S1134*$E$222)</f>
        <v>170368543.29164</v>
      </c>
      <c r="AC1134" s="7" t="n">
        <f aca="false">IF(H1134=1,O1134,S1134*$E$221)</f>
        <v>170368543.29164</v>
      </c>
      <c r="AD1134" s="7" t="n">
        <f aca="false">INDEX($W$1062:$W$1189,MATCH($A1134+(1-B1134)*64,$A$1062:$A$1189,0))</f>
        <v>30000000</v>
      </c>
      <c r="AE1134" s="7" t="n">
        <f aca="false">INDEX($W$1062:$W$1189,MATCH($A1134-B1134*64,$A$1062:$A$1189,0))</f>
        <v>27467684.4259627</v>
      </c>
      <c r="AF1134" s="7" t="n">
        <f aca="false">INDEX($X$1062:$X$1189,MATCH($A1134+(1-C1134)*32,$A$1062:$A$1189,0))</f>
        <v>300000000</v>
      </c>
      <c r="AG1134" s="7" t="n">
        <f aca="false">INDEX($X$1062:$X$1189,MATCH($A1134-C1134*32,$A$1062:$A$1189,0))</f>
        <v>209024215.920057</v>
      </c>
      <c r="AH1134" s="7" t="n">
        <f aca="false">INDEX($Y$1062:$Y$1189,MATCH($A1134+(1-D1134)*16,$A$1062:$A$1189,0))</f>
        <v>100000000</v>
      </c>
      <c r="AI1134" s="7" t="n">
        <f aca="false">INDEX($Y$1062:$Y$1189,MATCH($A1134-D1134*16,$A$1062:$A$1189,0))</f>
        <v>59083011.5968061</v>
      </c>
      <c r="AJ1134" s="7" t="n">
        <f aca="false">INDEX($Z$1062:$Z$1189,MATCH($A1134+(1-E1134)*8,$A$1062:$A$1189,0))</f>
        <v>60000000</v>
      </c>
      <c r="AK1134" s="7" t="n">
        <f aca="false">INDEX($Z$1062:$Z$1189,MATCH($A1134-E1134*8,$A$1062:$A$1189,0))</f>
        <v>80285749.562696</v>
      </c>
      <c r="AL1134" s="7" t="n">
        <f aca="false">INDEX($AA$1062:$AA$1189,MATCH($A1134+(1-F1134)*4,$A$1062:$A$1189,0))</f>
        <v>30000000</v>
      </c>
      <c r="AM1134" s="7" t="n">
        <f aca="false">INDEX($AA$1062:$AA$1189,MATCH($A1134-F1134*4,$A$1062:$A$1189,0))</f>
        <v>102221125.974984</v>
      </c>
      <c r="AN1134" s="7" t="n">
        <f aca="false">INDEX($AB$1062:$AB$1189,MATCH($A1134+(1-G1134)*2,$A$1062:$A$1189,0))</f>
        <v>15000000</v>
      </c>
      <c r="AO1134" s="7" t="n">
        <f aca="false">INDEX($AB$1062:$AB$1189,MATCH($A1134-G1134*2,$A$1062:$A$1189,0))</f>
        <v>170368543.29164</v>
      </c>
      <c r="AP1134" s="7" t="n">
        <f aca="false">INDEX($AC$1062:$AC$1189,MATCH($A1134+(1-H1134)*1,$A$1062:$A$1189,0))</f>
        <v>5000000</v>
      </c>
      <c r="AQ1134" s="7" t="n">
        <f aca="false">INDEX($AC$1062:$AC$1189,MATCH($A1134-H1134*1,$A$1062:$A$1189,0))</f>
        <v>170368543.29164</v>
      </c>
      <c r="AR1134" s="14" t="b">
        <f aca="false">AND(IF(B1134=1,AD1134&gt;=AE1134,AE1134&gt;AD1134),IF(C1134=1,AF1134&gt;=AG1134,AG1134&gt;AF1134),IF(D1134=1,AH1134&gt;=AI1134,AI1134&gt;AH1134),IF(E1134=1,AJ1134&gt;=AK1134,AK1134&gt;AJ1134),IF(F1134=1,AL1134&gt;=AM1134,AM1134&gt;AL1134),IF(G1134=1,AN1134&gt;=AO1134,AO1134&gt;AN1134),IF(H1134=1,AP1134&gt;=AQ1134,AQ1134&gt;AP1134))</f>
        <v>0</v>
      </c>
      <c r="AS1134" s="2"/>
      <c r="AT1134" s="2"/>
      <c r="AU1134" s="2"/>
      <c r="AV1134" s="2"/>
      <c r="AW1134" s="2"/>
      <c r="AX1134" s="2"/>
    </row>
    <row r="1135" customFormat="false" ht="15" hidden="false" customHeight="false" outlineLevel="0" collapsed="false">
      <c r="A1135" s="6" t="n">
        <f aca="false">ROW()-1062</f>
        <v>73</v>
      </c>
      <c r="B1135" s="6" t="n">
        <f aca="false">MOD(INT($A1135/64),2)</f>
        <v>1</v>
      </c>
      <c r="C1135" s="6" t="n">
        <f aca="false">MOD(INT($A1135/32),2)</f>
        <v>0</v>
      </c>
      <c r="D1135" s="6" t="n">
        <f aca="false">MOD(INT($A1135/16),2)</f>
        <v>0</v>
      </c>
      <c r="E1135" s="6" t="n">
        <f aca="false">MOD(INT($A1135/8),2)</f>
        <v>1</v>
      </c>
      <c r="F1135" s="6" t="n">
        <f aca="false">MOD(INT($A1135/4),2)</f>
        <v>0</v>
      </c>
      <c r="G1135" s="6" t="n">
        <f aca="false">MOD(INT($A1135/2),2)</f>
        <v>0</v>
      </c>
      <c r="H1135" s="6" t="n">
        <f aca="false">MOD(INT($A1135/1),2)</f>
        <v>1</v>
      </c>
      <c r="I1135" s="7" t="n">
        <f aca="false">IF(B1135=1,MIN($B$6,$B$1060),0)</f>
        <v>30000000</v>
      </c>
      <c r="J1135" s="7" t="n">
        <f aca="false">IF(C1135=1,MIN($F$226,MAX(0,$B$1060-I1135)),0)</f>
        <v>0</v>
      </c>
      <c r="K1135" s="7" t="n">
        <f aca="false">IF(D1135=1,MIN($F$225,MAX(0,$B$1060-SUM(I1135:J1135))),0)</f>
        <v>0</v>
      </c>
      <c r="L1135" s="7" t="n">
        <f aca="false">IF(E1135=1,MIN($F$224,MAX(0,$B$1060-SUM(I1135:K1135))),0)</f>
        <v>60000000</v>
      </c>
      <c r="M1135" s="7" t="n">
        <f aca="false">IF(F1135=1,MIN($F$223,MAX(0,$B$1060-SUM(I1135:L1135))),0)</f>
        <v>0</v>
      </c>
      <c r="N1135" s="7" t="n">
        <f aca="false">IF(G1135=1,MIN($F$222,MAX(0,$B$1060-SUM(I1135:M1135))),0)</f>
        <v>0</v>
      </c>
      <c r="O1135" s="7" t="n">
        <f aca="false">IF(H1135=1,MIN($F$221,MAX(0,$B$1060-SUM(I1135:N1135))),0)</f>
        <v>5000000</v>
      </c>
      <c r="P1135" s="7" t="n">
        <f aca="false">MAX(0,$B$1060-SUM(I1135:O1135))</f>
        <v>1105000000</v>
      </c>
      <c r="Q1135" s="7" t="n">
        <f aca="false">($B$203+$B$204)+$B$22+(1-B1135)*$B$198+(1-C1135)*$E$226+(1-D1135)*$E$225+(1-E1135)*$E$224+(1-F1135)*$E$223+(1-G1135)*$E$222+(1-H1135)*$E$221</f>
        <v>25149806.6634169</v>
      </c>
      <c r="R1135" s="7" t="n">
        <f aca="false">P1135&gt;$B$12*Q1135</f>
        <v>1</v>
      </c>
      <c r="S1135" s="7" t="n">
        <f aca="false">IF(R1135,(P1135+$B$12*$B$13)/(Q1135+$B$13),IF(Q1135&gt;0,P1135/Q1135,0))</f>
        <v>40.0545296204664</v>
      </c>
      <c r="T1135" s="7" t="n">
        <f aca="false">IF(R1135,$B$13*(S1135-$B$12),0)</f>
        <v>97636324.0511659</v>
      </c>
      <c r="U1135" s="7" t="n">
        <f aca="false">($B$203+$B$204)*S1135</f>
        <v>11269662.149128</v>
      </c>
      <c r="V1135" s="7" t="n">
        <f aca="false">$B$22*S1135</f>
        <v>360490766.584197</v>
      </c>
      <c r="W1135" s="7" t="n">
        <f aca="false">IF(B1135=1,I1135,S1135*$B$198)</f>
        <v>30000000</v>
      </c>
      <c r="X1135" s="7" t="n">
        <f aca="false">IF(C1135=1,J1135,S1135*$E$226)</f>
        <v>245713395.389921</v>
      </c>
      <c r="Y1135" s="7" t="n">
        <f aca="false">IF(D1135=1,K1135,S1135*$E$225)</f>
        <v>69453614.8618569</v>
      </c>
      <c r="Z1135" s="7" t="n">
        <f aca="false">IF(E1135=1,L1135,S1135*$E$224)</f>
        <v>60000000</v>
      </c>
      <c r="AA1135" s="7" t="n">
        <f aca="false">IF(F1135=1,M1135,S1135*$E$223)</f>
        <v>120163588.861399</v>
      </c>
      <c r="AB1135" s="7" t="n">
        <f aca="false">IF(G1135=1,N1135,S1135*$E$222)</f>
        <v>200272648.102332</v>
      </c>
      <c r="AC1135" s="7" t="n">
        <f aca="false">IF(H1135=1,O1135,S1135*$E$221)</f>
        <v>5000000</v>
      </c>
      <c r="AD1135" s="7" t="n">
        <f aca="false">INDEX($W$1062:$W$1189,MATCH($A1135+(1-B1135)*64,$A$1062:$A$1189,0))</f>
        <v>30000000</v>
      </c>
      <c r="AE1135" s="7" t="n">
        <f aca="false">INDEX($W$1062:$W$1189,MATCH($A1135-B1135*64,$A$1062:$A$1189,0))</f>
        <v>32153017.7243203</v>
      </c>
      <c r="AF1135" s="7" t="n">
        <f aca="false">INDEX($X$1062:$X$1189,MATCH($A1135+(1-C1135)*32,$A$1062:$A$1189,0))</f>
        <v>300000000</v>
      </c>
      <c r="AG1135" s="7" t="n">
        <f aca="false">INDEX($X$1062:$X$1189,MATCH($A1135-C1135*32,$A$1062:$A$1189,0))</f>
        <v>245713395.389921</v>
      </c>
      <c r="AH1135" s="7" t="n">
        <f aca="false">INDEX($Y$1062:$Y$1189,MATCH($A1135+(1-D1135)*16,$A$1062:$A$1189,0))</f>
        <v>100000000</v>
      </c>
      <c r="AI1135" s="7" t="n">
        <f aca="false">INDEX($Y$1062:$Y$1189,MATCH($A1135-D1135*16,$A$1062:$A$1189,0))</f>
        <v>69453614.8618569</v>
      </c>
      <c r="AJ1135" s="7" t="n">
        <f aca="false">INDEX($Z$1062:$Z$1189,MATCH($A1135+(1-E1135)*8,$A$1062:$A$1189,0))</f>
        <v>60000000</v>
      </c>
      <c r="AK1135" s="7" t="n">
        <f aca="false">INDEX($Z$1062:$Z$1189,MATCH($A1135-E1135*8,$A$1062:$A$1189,0))</f>
        <v>93245192.2697792</v>
      </c>
      <c r="AL1135" s="7" t="n">
        <f aca="false">INDEX($AA$1062:$AA$1189,MATCH($A1135+(1-F1135)*4,$A$1062:$A$1189,0))</f>
        <v>30000000</v>
      </c>
      <c r="AM1135" s="7" t="n">
        <f aca="false">INDEX($AA$1062:$AA$1189,MATCH($A1135-F1135*4,$A$1062:$A$1189,0))</f>
        <v>120163588.861399</v>
      </c>
      <c r="AN1135" s="7" t="n">
        <f aca="false">INDEX($AB$1062:$AB$1189,MATCH($A1135+(1-G1135)*2,$A$1062:$A$1189,0))</f>
        <v>15000000</v>
      </c>
      <c r="AO1135" s="7" t="n">
        <f aca="false">INDEX($AB$1062:$AB$1189,MATCH($A1135-G1135*2,$A$1062:$A$1189,0))</f>
        <v>200272648.102332</v>
      </c>
      <c r="AP1135" s="7" t="n">
        <f aca="false">INDEX($AC$1062:$AC$1189,MATCH($A1135+(1-H1135)*1,$A$1062:$A$1189,0))</f>
        <v>5000000</v>
      </c>
      <c r="AQ1135" s="7" t="n">
        <f aca="false">INDEX($AC$1062:$AC$1189,MATCH($A1135-H1135*1,$A$1062:$A$1189,0))</f>
        <v>170368543.29164</v>
      </c>
      <c r="AR1135" s="14" t="b">
        <f aca="false">AND(IF(B1135=1,AD1135&gt;=AE1135,AE1135&gt;AD1135),IF(C1135=1,AF1135&gt;=AG1135,AG1135&gt;AF1135),IF(D1135=1,AH1135&gt;=AI1135,AI1135&gt;AH1135),IF(E1135=1,AJ1135&gt;=AK1135,AK1135&gt;AJ1135),IF(F1135=1,AL1135&gt;=AM1135,AM1135&gt;AL1135),IF(G1135=1,AN1135&gt;=AO1135,AO1135&gt;AN1135),IF(H1135=1,AP1135&gt;=AQ1135,AQ1135&gt;AP1135))</f>
        <v>0</v>
      </c>
      <c r="AS1135" s="2"/>
      <c r="AT1135" s="2"/>
      <c r="AU1135" s="2"/>
      <c r="AV1135" s="2"/>
      <c r="AW1135" s="2"/>
      <c r="AX1135" s="2"/>
    </row>
    <row r="1136" customFormat="false" ht="15" hidden="false" customHeight="false" outlineLevel="0" collapsed="false">
      <c r="A1136" s="6" t="n">
        <f aca="false">ROW()-1062</f>
        <v>74</v>
      </c>
      <c r="B1136" s="6" t="n">
        <f aca="false">MOD(INT($A1136/64),2)</f>
        <v>1</v>
      </c>
      <c r="C1136" s="6" t="n">
        <f aca="false">MOD(INT($A1136/32),2)</f>
        <v>0</v>
      </c>
      <c r="D1136" s="6" t="n">
        <f aca="false">MOD(INT($A1136/16),2)</f>
        <v>0</v>
      </c>
      <c r="E1136" s="6" t="n">
        <f aca="false">MOD(INT($A1136/8),2)</f>
        <v>1</v>
      </c>
      <c r="F1136" s="6" t="n">
        <f aca="false">MOD(INT($A1136/4),2)</f>
        <v>0</v>
      </c>
      <c r="G1136" s="6" t="n">
        <f aca="false">MOD(INT($A1136/2),2)</f>
        <v>1</v>
      </c>
      <c r="H1136" s="6" t="n">
        <f aca="false">MOD(INT($A1136/1),2)</f>
        <v>0</v>
      </c>
      <c r="I1136" s="7" t="n">
        <f aca="false">IF(B1136=1,MIN($B$6,$B$1060),0)</f>
        <v>30000000</v>
      </c>
      <c r="J1136" s="7" t="n">
        <f aca="false">IF(C1136=1,MIN($F$226,MAX(0,$B$1060-I1136)),0)</f>
        <v>0</v>
      </c>
      <c r="K1136" s="7" t="n">
        <f aca="false">IF(D1136=1,MIN($F$225,MAX(0,$B$1060-SUM(I1136:J1136))),0)</f>
        <v>0</v>
      </c>
      <c r="L1136" s="7" t="n">
        <f aca="false">IF(E1136=1,MIN($F$224,MAX(0,$B$1060-SUM(I1136:K1136))),0)</f>
        <v>60000000</v>
      </c>
      <c r="M1136" s="7" t="n">
        <f aca="false">IF(F1136=1,MIN($F$223,MAX(0,$B$1060-SUM(I1136:L1136))),0)</f>
        <v>0</v>
      </c>
      <c r="N1136" s="7" t="n">
        <f aca="false">IF(G1136=1,MIN($F$222,MAX(0,$B$1060-SUM(I1136:M1136))),0)</f>
        <v>15000000</v>
      </c>
      <c r="O1136" s="7" t="n">
        <f aca="false">IF(H1136=1,MIN($F$221,MAX(0,$B$1060-SUM(I1136:N1136))),0)</f>
        <v>0</v>
      </c>
      <c r="P1136" s="7" t="n">
        <f aca="false">MAX(0,$B$1060-SUM(I1136:O1136))</f>
        <v>1095000000</v>
      </c>
      <c r="Q1136" s="7" t="n">
        <f aca="false">($B$203+$B$204)+$B$22+(1-B1136)*$B$198+(1-C1136)*$E$226+(1-D1136)*$E$225+(1-E1136)*$E$224+(1-F1136)*$E$223+(1-G1136)*$E$222+(1-H1136)*$E$221</f>
        <v>25149806.6634169</v>
      </c>
      <c r="R1136" s="7" t="n">
        <f aca="false">P1136&gt;$B$12*Q1136</f>
        <v>1</v>
      </c>
      <c r="S1136" s="7" t="n">
        <f aca="false">IF(R1136,(P1136+$B$12*$B$13)/(Q1136+$B$13),IF(Q1136&gt;0,P1136/Q1136,0))</f>
        <v>39.6928634387917</v>
      </c>
      <c r="T1136" s="7" t="n">
        <f aca="false">IF(R1136,$B$13*(S1136-$B$12),0)</f>
        <v>96732158.5969793</v>
      </c>
      <c r="U1136" s="7" t="n">
        <f aca="false">($B$203+$B$204)*S1136</f>
        <v>11167904.4773525</v>
      </c>
      <c r="V1136" s="7" t="n">
        <f aca="false">$B$22*S1136</f>
        <v>357235770.949126</v>
      </c>
      <c r="W1136" s="7" t="n">
        <f aca="false">IF(B1136=1,I1136,S1136*$B$198)</f>
        <v>30000000</v>
      </c>
      <c r="X1136" s="7" t="n">
        <f aca="false">IF(C1136=1,J1136,S1136*$E$226)</f>
        <v>243494764.280305</v>
      </c>
      <c r="Y1136" s="7" t="n">
        <f aca="false">IF(D1136=1,K1136,S1136*$E$225)</f>
        <v>68826494.1859034</v>
      </c>
      <c r="Z1136" s="7" t="n">
        <f aca="false">IF(E1136=1,L1136,S1136*$E$224)</f>
        <v>60000000</v>
      </c>
      <c r="AA1136" s="7" t="n">
        <f aca="false">IF(F1136=1,M1136,S1136*$E$223)</f>
        <v>119078590.316375</v>
      </c>
      <c r="AB1136" s="7" t="n">
        <f aca="false">IF(G1136=1,N1136,S1136*$E$222)</f>
        <v>15000000</v>
      </c>
      <c r="AC1136" s="7" t="n">
        <f aca="false">IF(H1136=1,O1136,S1136*$E$221)</f>
        <v>198464317.193959</v>
      </c>
      <c r="AD1136" s="7" t="n">
        <f aca="false">INDEX($W$1062:$W$1189,MATCH($A1136+(1-B1136)*64,$A$1062:$A$1189,0))</f>
        <v>30000000</v>
      </c>
      <c r="AE1136" s="7" t="n">
        <f aca="false">INDEX($W$1062:$W$1189,MATCH($A1136-B1136*64,$A$1062:$A$1189,0))</f>
        <v>31870353.8322384</v>
      </c>
      <c r="AF1136" s="7" t="n">
        <f aca="false">INDEX($X$1062:$X$1189,MATCH($A1136+(1-C1136)*32,$A$1062:$A$1189,0))</f>
        <v>300000000</v>
      </c>
      <c r="AG1136" s="7" t="n">
        <f aca="false">INDEX($X$1062:$X$1189,MATCH($A1136-C1136*32,$A$1062:$A$1189,0))</f>
        <v>243494764.280305</v>
      </c>
      <c r="AH1136" s="7" t="n">
        <f aca="false">INDEX($Y$1062:$Y$1189,MATCH($A1136+(1-D1136)*16,$A$1062:$A$1189,0))</f>
        <v>100000000</v>
      </c>
      <c r="AI1136" s="7" t="n">
        <f aca="false">INDEX($Y$1062:$Y$1189,MATCH($A1136-D1136*16,$A$1062:$A$1189,0))</f>
        <v>68826494.1859034</v>
      </c>
      <c r="AJ1136" s="7" t="n">
        <f aca="false">INDEX($Z$1062:$Z$1189,MATCH($A1136+(1-E1136)*8,$A$1062:$A$1189,0))</f>
        <v>60000000</v>
      </c>
      <c r="AK1136" s="7" t="n">
        <f aca="false">INDEX($Z$1062:$Z$1189,MATCH($A1136-E1136*8,$A$1062:$A$1189,0))</f>
        <v>92446518.2460552</v>
      </c>
      <c r="AL1136" s="7" t="n">
        <f aca="false">INDEX($AA$1062:$AA$1189,MATCH($A1136+(1-F1136)*4,$A$1062:$A$1189,0))</f>
        <v>30000000</v>
      </c>
      <c r="AM1136" s="7" t="n">
        <f aca="false">INDEX($AA$1062:$AA$1189,MATCH($A1136-F1136*4,$A$1062:$A$1189,0))</f>
        <v>119078590.316375</v>
      </c>
      <c r="AN1136" s="7" t="n">
        <f aca="false">INDEX($AB$1062:$AB$1189,MATCH($A1136+(1-G1136)*2,$A$1062:$A$1189,0))</f>
        <v>15000000</v>
      </c>
      <c r="AO1136" s="7" t="n">
        <f aca="false">INDEX($AB$1062:$AB$1189,MATCH($A1136-G1136*2,$A$1062:$A$1189,0))</f>
        <v>170368543.29164</v>
      </c>
      <c r="AP1136" s="7" t="n">
        <f aca="false">INDEX($AC$1062:$AC$1189,MATCH($A1136+(1-H1136)*1,$A$1062:$A$1189,0))</f>
        <v>5000000</v>
      </c>
      <c r="AQ1136" s="7" t="n">
        <f aca="false">INDEX($AC$1062:$AC$1189,MATCH($A1136-H1136*1,$A$1062:$A$1189,0))</f>
        <v>198464317.193959</v>
      </c>
      <c r="AR1136" s="14" t="b">
        <f aca="false">AND(IF(B1136=1,AD1136&gt;=AE1136,AE1136&gt;AD1136),IF(C1136=1,AF1136&gt;=AG1136,AG1136&gt;AF1136),IF(D1136=1,AH1136&gt;=AI1136,AI1136&gt;AH1136),IF(E1136=1,AJ1136&gt;=AK1136,AK1136&gt;AJ1136),IF(F1136=1,AL1136&gt;=AM1136,AM1136&gt;AL1136),IF(G1136=1,AN1136&gt;=AO1136,AO1136&gt;AN1136),IF(H1136=1,AP1136&gt;=AQ1136,AQ1136&gt;AP1136))</f>
        <v>0</v>
      </c>
      <c r="AS1136" s="2"/>
      <c r="AT1136" s="2"/>
      <c r="AU1136" s="2"/>
      <c r="AV1136" s="2"/>
      <c r="AW1136" s="2"/>
      <c r="AX1136" s="2"/>
    </row>
    <row r="1137" customFormat="false" ht="15" hidden="false" customHeight="false" outlineLevel="0" collapsed="false">
      <c r="A1137" s="6" t="n">
        <f aca="false">ROW()-1062</f>
        <v>75</v>
      </c>
      <c r="B1137" s="6" t="n">
        <f aca="false">MOD(INT($A1137/64),2)</f>
        <v>1</v>
      </c>
      <c r="C1137" s="6" t="n">
        <f aca="false">MOD(INT($A1137/32),2)</f>
        <v>0</v>
      </c>
      <c r="D1137" s="6" t="n">
        <f aca="false">MOD(INT($A1137/16),2)</f>
        <v>0</v>
      </c>
      <c r="E1137" s="6" t="n">
        <f aca="false">MOD(INT($A1137/8),2)</f>
        <v>1</v>
      </c>
      <c r="F1137" s="6" t="n">
        <f aca="false">MOD(INT($A1137/4),2)</f>
        <v>0</v>
      </c>
      <c r="G1137" s="6" t="n">
        <f aca="false">MOD(INT($A1137/2),2)</f>
        <v>1</v>
      </c>
      <c r="H1137" s="6" t="n">
        <f aca="false">MOD(INT($A1137/1),2)</f>
        <v>1</v>
      </c>
      <c r="I1137" s="7" t="n">
        <f aca="false">IF(B1137=1,MIN($B$6,$B$1060),0)</f>
        <v>30000000</v>
      </c>
      <c r="J1137" s="7" t="n">
        <f aca="false">IF(C1137=1,MIN($F$226,MAX(0,$B$1060-I1137)),0)</f>
        <v>0</v>
      </c>
      <c r="K1137" s="7" t="n">
        <f aca="false">IF(D1137=1,MIN($F$225,MAX(0,$B$1060-SUM(I1137:J1137))),0)</f>
        <v>0</v>
      </c>
      <c r="L1137" s="7" t="n">
        <f aca="false">IF(E1137=1,MIN($F$224,MAX(0,$B$1060-SUM(I1137:K1137))),0)</f>
        <v>60000000</v>
      </c>
      <c r="M1137" s="7" t="n">
        <f aca="false">IF(F1137=1,MIN($F$223,MAX(0,$B$1060-SUM(I1137:L1137))),0)</f>
        <v>0</v>
      </c>
      <c r="N1137" s="7" t="n">
        <f aca="false">IF(G1137=1,MIN($F$222,MAX(0,$B$1060-SUM(I1137:M1137))),0)</f>
        <v>15000000</v>
      </c>
      <c r="O1137" s="7" t="n">
        <f aca="false">IF(H1137=1,MIN($F$221,MAX(0,$B$1060-SUM(I1137:N1137))),0)</f>
        <v>5000000</v>
      </c>
      <c r="P1137" s="7" t="n">
        <f aca="false">MAX(0,$B$1060-SUM(I1137:O1137))</f>
        <v>1090000000</v>
      </c>
      <c r="Q1137" s="7" t="n">
        <f aca="false">($B$203+$B$204)+$B$22+(1-B1137)*$B$198+(1-C1137)*$E$226+(1-D1137)*$E$225+(1-E1137)*$E$224+(1-F1137)*$E$223+(1-G1137)*$E$222+(1-H1137)*$E$221</f>
        <v>20149806.6634169</v>
      </c>
      <c r="R1137" s="7" t="n">
        <f aca="false">P1137&gt;$B$12*Q1137</f>
        <v>1</v>
      </c>
      <c r="S1137" s="7" t="n">
        <f aca="false">IF(R1137,(P1137+$B$12*$B$13)/(Q1137+$B$13),IF(Q1137&gt;0,P1137/Q1137,0))</f>
        <v>48.2344073057615</v>
      </c>
      <c r="T1137" s="7" t="n">
        <f aca="false">IF(R1137,$B$13*(S1137-$B$12),0)</f>
        <v>118086018.264404</v>
      </c>
      <c r="U1137" s="7" t="n">
        <f aca="false">($B$203+$B$204)*S1137</f>
        <v>13571136.1349157</v>
      </c>
      <c r="V1137" s="7" t="n">
        <f aca="false">$B$22*S1137</f>
        <v>434109665.751853</v>
      </c>
      <c r="W1137" s="7" t="n">
        <f aca="false">IF(B1137=1,I1137,S1137*$B$198)</f>
        <v>30000000</v>
      </c>
      <c r="X1137" s="7" t="n">
        <f aca="false">IF(C1137=1,J1137,S1137*$E$226)</f>
        <v>295892627.026712</v>
      </c>
      <c r="Y1137" s="7" t="n">
        <f aca="false">IF(D1137=1,K1137,S1137*$E$225)</f>
        <v>83637330.9048308</v>
      </c>
      <c r="Z1137" s="7" t="n">
        <f aca="false">IF(E1137=1,L1137,S1137*$E$224)</f>
        <v>60000000</v>
      </c>
      <c r="AA1137" s="7" t="n">
        <f aca="false">IF(F1137=1,M1137,S1137*$E$223)</f>
        <v>144703221.917284</v>
      </c>
      <c r="AB1137" s="7" t="n">
        <f aca="false">IF(G1137=1,N1137,S1137*$E$222)</f>
        <v>15000000</v>
      </c>
      <c r="AC1137" s="7" t="n">
        <f aca="false">IF(H1137=1,O1137,S1137*$E$221)</f>
        <v>5000000</v>
      </c>
      <c r="AD1137" s="7" t="n">
        <f aca="false">INDEX($W$1062:$W$1189,MATCH($A1137+(1-B1137)*64,$A$1062:$A$1189,0))</f>
        <v>30000000</v>
      </c>
      <c r="AE1137" s="7" t="n">
        <f aca="false">INDEX($W$1062:$W$1189,MATCH($A1137-B1137*64,$A$1062:$A$1189,0))</f>
        <v>38493088.7309254</v>
      </c>
      <c r="AF1137" s="7" t="n">
        <f aca="false">INDEX($X$1062:$X$1189,MATCH($A1137+(1-C1137)*32,$A$1062:$A$1189,0))</f>
        <v>300000000</v>
      </c>
      <c r="AG1137" s="7" t="n">
        <f aca="false">INDEX($X$1062:$X$1189,MATCH($A1137-C1137*32,$A$1062:$A$1189,0))</f>
        <v>295892627.026712</v>
      </c>
      <c r="AH1137" s="7" t="n">
        <f aca="false">INDEX($Y$1062:$Y$1189,MATCH($A1137+(1-D1137)*16,$A$1062:$A$1189,0))</f>
        <v>100000000</v>
      </c>
      <c r="AI1137" s="7" t="n">
        <f aca="false">INDEX($Y$1062:$Y$1189,MATCH($A1137-D1137*16,$A$1062:$A$1189,0))</f>
        <v>83637330.9048308</v>
      </c>
      <c r="AJ1137" s="7" t="n">
        <f aca="false">INDEX($Z$1062:$Z$1189,MATCH($A1137+(1-E1137)*8,$A$1062:$A$1189,0))</f>
        <v>60000000</v>
      </c>
      <c r="AK1137" s="7" t="n">
        <f aca="false">INDEX($Z$1062:$Z$1189,MATCH($A1137-E1137*8,$A$1062:$A$1189,0))</f>
        <v>110420013.901325</v>
      </c>
      <c r="AL1137" s="7" t="n">
        <f aca="false">INDEX($AA$1062:$AA$1189,MATCH($A1137+(1-F1137)*4,$A$1062:$A$1189,0))</f>
        <v>30000000</v>
      </c>
      <c r="AM1137" s="7" t="n">
        <f aca="false">INDEX($AA$1062:$AA$1189,MATCH($A1137-F1137*4,$A$1062:$A$1189,0))</f>
        <v>144703221.917284</v>
      </c>
      <c r="AN1137" s="7" t="n">
        <f aca="false">INDEX($AB$1062:$AB$1189,MATCH($A1137+(1-G1137)*2,$A$1062:$A$1189,0))</f>
        <v>15000000</v>
      </c>
      <c r="AO1137" s="7" t="n">
        <f aca="false">INDEX($AB$1062:$AB$1189,MATCH($A1137-G1137*2,$A$1062:$A$1189,0))</f>
        <v>200272648.102332</v>
      </c>
      <c r="AP1137" s="7" t="n">
        <f aca="false">INDEX($AC$1062:$AC$1189,MATCH($A1137+(1-H1137)*1,$A$1062:$A$1189,0))</f>
        <v>5000000</v>
      </c>
      <c r="AQ1137" s="7" t="n">
        <f aca="false">INDEX($AC$1062:$AC$1189,MATCH($A1137-H1137*1,$A$1062:$A$1189,0))</f>
        <v>198464317.193959</v>
      </c>
      <c r="AR1137" s="14" t="b">
        <f aca="false">AND(IF(B1137=1,AD1137&gt;=AE1137,AE1137&gt;AD1137),IF(C1137=1,AF1137&gt;=AG1137,AG1137&gt;AF1137),IF(D1137=1,AH1137&gt;=AI1137,AI1137&gt;AH1137),IF(E1137=1,AJ1137&gt;=AK1137,AK1137&gt;AJ1137),IF(F1137=1,AL1137&gt;=AM1137,AM1137&gt;AL1137),IF(G1137=1,AN1137&gt;=AO1137,AO1137&gt;AN1137),IF(H1137=1,AP1137&gt;=AQ1137,AQ1137&gt;AP1137))</f>
        <v>0</v>
      </c>
      <c r="AS1137" s="2"/>
      <c r="AT1137" s="2"/>
      <c r="AU1137" s="2"/>
      <c r="AV1137" s="2"/>
      <c r="AW1137" s="2"/>
      <c r="AX1137" s="2"/>
    </row>
    <row r="1138" customFormat="false" ht="15" hidden="false" customHeight="false" outlineLevel="0" collapsed="false">
      <c r="A1138" s="6" t="n">
        <f aca="false">ROW()-1062</f>
        <v>76</v>
      </c>
      <c r="B1138" s="6" t="n">
        <f aca="false">MOD(INT($A1138/64),2)</f>
        <v>1</v>
      </c>
      <c r="C1138" s="6" t="n">
        <f aca="false">MOD(INT($A1138/32),2)</f>
        <v>0</v>
      </c>
      <c r="D1138" s="6" t="n">
        <f aca="false">MOD(INT($A1138/16),2)</f>
        <v>0</v>
      </c>
      <c r="E1138" s="6" t="n">
        <f aca="false">MOD(INT($A1138/8),2)</f>
        <v>1</v>
      </c>
      <c r="F1138" s="6" t="n">
        <f aca="false">MOD(INT($A1138/4),2)</f>
        <v>1</v>
      </c>
      <c r="G1138" s="6" t="n">
        <f aca="false">MOD(INT($A1138/2),2)</f>
        <v>0</v>
      </c>
      <c r="H1138" s="6" t="n">
        <f aca="false">MOD(INT($A1138/1),2)</f>
        <v>0</v>
      </c>
      <c r="I1138" s="7" t="n">
        <f aca="false">IF(B1138=1,MIN($B$6,$B$1060),0)</f>
        <v>30000000</v>
      </c>
      <c r="J1138" s="7" t="n">
        <f aca="false">IF(C1138=1,MIN($F$226,MAX(0,$B$1060-I1138)),0)</f>
        <v>0</v>
      </c>
      <c r="K1138" s="7" t="n">
        <f aca="false">IF(D1138=1,MIN($F$225,MAX(0,$B$1060-SUM(I1138:J1138))),0)</f>
        <v>0</v>
      </c>
      <c r="L1138" s="7" t="n">
        <f aca="false">IF(E1138=1,MIN($F$224,MAX(0,$B$1060-SUM(I1138:K1138))),0)</f>
        <v>60000000</v>
      </c>
      <c r="M1138" s="7" t="n">
        <f aca="false">IF(F1138=1,MIN($F$223,MAX(0,$B$1060-SUM(I1138:L1138))),0)</f>
        <v>30000000</v>
      </c>
      <c r="N1138" s="7" t="n">
        <f aca="false">IF(G1138=1,MIN($F$222,MAX(0,$B$1060-SUM(I1138:M1138))),0)</f>
        <v>0</v>
      </c>
      <c r="O1138" s="7" t="n">
        <f aca="false">IF(H1138=1,MIN($F$221,MAX(0,$B$1060-SUM(I1138:N1138))),0)</f>
        <v>0</v>
      </c>
      <c r="P1138" s="7" t="n">
        <f aca="false">MAX(0,$B$1060-SUM(I1138:O1138))</f>
        <v>1080000000</v>
      </c>
      <c r="Q1138" s="7" t="n">
        <f aca="false">($B$203+$B$204)+$B$22+(1-B1138)*$B$198+(1-C1138)*$E$226+(1-D1138)*$E$225+(1-E1138)*$E$224+(1-F1138)*$E$223+(1-G1138)*$E$222+(1-H1138)*$E$221</f>
        <v>27149806.6634169</v>
      </c>
      <c r="R1138" s="7" t="n">
        <f aca="false">P1138&gt;$B$12*Q1138</f>
        <v>1</v>
      </c>
      <c r="S1138" s="7" t="n">
        <f aca="false">IF(R1138,(P1138+$B$12*$B$13)/(Q1138+$B$13),IF(Q1138&gt;0,P1138/Q1138,0))</f>
        <v>36.5095129384311</v>
      </c>
      <c r="T1138" s="7" t="n">
        <f aca="false">IF(R1138,$B$13*(S1138-$B$12),0)</f>
        <v>88773782.3460778</v>
      </c>
      <c r="U1138" s="7" t="n">
        <f aca="false">($B$203+$B$204)*S1138</f>
        <v>10272243.3628355</v>
      </c>
      <c r="V1138" s="7" t="n">
        <f aca="false">$B$22*S1138</f>
        <v>328585616.44588</v>
      </c>
      <c r="W1138" s="7" t="n">
        <f aca="false">IF(B1138=1,I1138,S1138*$B$198)</f>
        <v>30000000</v>
      </c>
      <c r="X1138" s="7" t="n">
        <f aca="false">IF(C1138=1,J1138,S1138*$E$226)</f>
        <v>223966589.375459</v>
      </c>
      <c r="Y1138" s="7" t="n">
        <f aca="false">IF(D1138=1,K1138,S1138*$E$225)</f>
        <v>63306639.0854362</v>
      </c>
      <c r="Z1138" s="7" t="n">
        <f aca="false">IF(E1138=1,L1138,S1138*$E$224)</f>
        <v>60000000</v>
      </c>
      <c r="AA1138" s="7" t="n">
        <f aca="false">IF(F1138=1,M1138,S1138*$E$223)</f>
        <v>30000000</v>
      </c>
      <c r="AB1138" s="7" t="n">
        <f aca="false">IF(G1138=1,N1138,S1138*$E$222)</f>
        <v>182547564.692156</v>
      </c>
      <c r="AC1138" s="7" t="n">
        <f aca="false">IF(H1138=1,O1138,S1138*$E$221)</f>
        <v>182547564.692156</v>
      </c>
      <c r="AD1138" s="7" t="n">
        <f aca="false">INDEX($W$1062:$W$1189,MATCH($A1138+(1-B1138)*64,$A$1062:$A$1189,0))</f>
        <v>30000000</v>
      </c>
      <c r="AE1138" s="7" t="n">
        <f aca="false">INDEX($W$1062:$W$1189,MATCH($A1138-B1138*64,$A$1062:$A$1189,0))</f>
        <v>29381193.9221294</v>
      </c>
      <c r="AF1138" s="7" t="n">
        <f aca="false">INDEX($X$1062:$X$1189,MATCH($A1138+(1-C1138)*32,$A$1062:$A$1189,0))</f>
        <v>300000000</v>
      </c>
      <c r="AG1138" s="7" t="n">
        <f aca="false">INDEX($X$1062:$X$1189,MATCH($A1138-C1138*32,$A$1062:$A$1189,0))</f>
        <v>223966589.375459</v>
      </c>
      <c r="AH1138" s="7" t="n">
        <f aca="false">INDEX($Y$1062:$Y$1189,MATCH($A1138+(1-D1138)*16,$A$1062:$A$1189,0))</f>
        <v>100000000</v>
      </c>
      <c r="AI1138" s="7" t="n">
        <f aca="false">INDEX($Y$1062:$Y$1189,MATCH($A1138-D1138*16,$A$1062:$A$1189,0))</f>
        <v>63306639.0854362</v>
      </c>
      <c r="AJ1138" s="7" t="n">
        <f aca="false">INDEX($Z$1062:$Z$1189,MATCH($A1138+(1-E1138)*8,$A$1062:$A$1189,0))</f>
        <v>60000000</v>
      </c>
      <c r="AK1138" s="7" t="n">
        <f aca="false">INDEX($Z$1062:$Z$1189,MATCH($A1138-E1138*8,$A$1062:$A$1189,0))</f>
        <v>85554338.2459728</v>
      </c>
      <c r="AL1138" s="7" t="n">
        <f aca="false">INDEX($AA$1062:$AA$1189,MATCH($A1138+(1-F1138)*4,$A$1062:$A$1189,0))</f>
        <v>30000000</v>
      </c>
      <c r="AM1138" s="7" t="n">
        <f aca="false">INDEX($AA$1062:$AA$1189,MATCH($A1138-F1138*4,$A$1062:$A$1189,0))</f>
        <v>102221125.974984</v>
      </c>
      <c r="AN1138" s="7" t="n">
        <f aca="false">INDEX($AB$1062:$AB$1189,MATCH($A1138+(1-G1138)*2,$A$1062:$A$1189,0))</f>
        <v>15000000</v>
      </c>
      <c r="AO1138" s="7" t="n">
        <f aca="false">INDEX($AB$1062:$AB$1189,MATCH($A1138-G1138*2,$A$1062:$A$1189,0))</f>
        <v>182547564.692156</v>
      </c>
      <c r="AP1138" s="7" t="n">
        <f aca="false">INDEX($AC$1062:$AC$1189,MATCH($A1138+(1-H1138)*1,$A$1062:$A$1189,0))</f>
        <v>5000000</v>
      </c>
      <c r="AQ1138" s="7" t="n">
        <f aca="false">INDEX($AC$1062:$AC$1189,MATCH($A1138-H1138*1,$A$1062:$A$1189,0))</f>
        <v>182547564.692156</v>
      </c>
      <c r="AR1138" s="14" t="b">
        <f aca="false">AND(IF(B1138=1,AD1138&gt;=AE1138,AE1138&gt;AD1138),IF(C1138=1,AF1138&gt;=AG1138,AG1138&gt;AF1138),IF(D1138=1,AH1138&gt;=AI1138,AI1138&gt;AH1138),IF(E1138=1,AJ1138&gt;=AK1138,AK1138&gt;AJ1138),IF(F1138=1,AL1138&gt;=AM1138,AM1138&gt;AL1138),IF(G1138=1,AN1138&gt;=AO1138,AO1138&gt;AN1138),IF(H1138=1,AP1138&gt;=AQ1138,AQ1138&gt;AP1138))</f>
        <v>0</v>
      </c>
      <c r="AS1138" s="2"/>
      <c r="AT1138" s="2"/>
      <c r="AU1138" s="2"/>
      <c r="AV1138" s="2"/>
      <c r="AW1138" s="2"/>
      <c r="AX1138" s="2"/>
    </row>
    <row r="1139" customFormat="false" ht="15" hidden="false" customHeight="false" outlineLevel="0" collapsed="false">
      <c r="A1139" s="6" t="n">
        <f aca="false">ROW()-1062</f>
        <v>77</v>
      </c>
      <c r="B1139" s="6" t="n">
        <f aca="false">MOD(INT($A1139/64),2)</f>
        <v>1</v>
      </c>
      <c r="C1139" s="6" t="n">
        <f aca="false">MOD(INT($A1139/32),2)</f>
        <v>0</v>
      </c>
      <c r="D1139" s="6" t="n">
        <f aca="false">MOD(INT($A1139/16),2)</f>
        <v>0</v>
      </c>
      <c r="E1139" s="6" t="n">
        <f aca="false">MOD(INT($A1139/8),2)</f>
        <v>1</v>
      </c>
      <c r="F1139" s="6" t="n">
        <f aca="false">MOD(INT($A1139/4),2)</f>
        <v>1</v>
      </c>
      <c r="G1139" s="6" t="n">
        <f aca="false">MOD(INT($A1139/2),2)</f>
        <v>0</v>
      </c>
      <c r="H1139" s="6" t="n">
        <f aca="false">MOD(INT($A1139/1),2)</f>
        <v>1</v>
      </c>
      <c r="I1139" s="7" t="n">
        <f aca="false">IF(B1139=1,MIN($B$6,$B$1060),0)</f>
        <v>30000000</v>
      </c>
      <c r="J1139" s="7" t="n">
        <f aca="false">IF(C1139=1,MIN($F$226,MAX(0,$B$1060-I1139)),0)</f>
        <v>0</v>
      </c>
      <c r="K1139" s="7" t="n">
        <f aca="false">IF(D1139=1,MIN($F$225,MAX(0,$B$1060-SUM(I1139:J1139))),0)</f>
        <v>0</v>
      </c>
      <c r="L1139" s="7" t="n">
        <f aca="false">IF(E1139=1,MIN($F$224,MAX(0,$B$1060-SUM(I1139:K1139))),0)</f>
        <v>60000000</v>
      </c>
      <c r="M1139" s="7" t="n">
        <f aca="false">IF(F1139=1,MIN($F$223,MAX(0,$B$1060-SUM(I1139:L1139))),0)</f>
        <v>30000000</v>
      </c>
      <c r="N1139" s="7" t="n">
        <f aca="false">IF(G1139=1,MIN($F$222,MAX(0,$B$1060-SUM(I1139:M1139))),0)</f>
        <v>0</v>
      </c>
      <c r="O1139" s="7" t="n">
        <f aca="false">IF(H1139=1,MIN($F$221,MAX(0,$B$1060-SUM(I1139:N1139))),0)</f>
        <v>5000000</v>
      </c>
      <c r="P1139" s="7" t="n">
        <f aca="false">MAX(0,$B$1060-SUM(I1139:O1139))</f>
        <v>1075000000</v>
      </c>
      <c r="Q1139" s="7" t="n">
        <f aca="false">($B$203+$B$204)+$B$22+(1-B1139)*$B$198+(1-C1139)*$E$226+(1-D1139)*$E$225+(1-E1139)*$E$224+(1-F1139)*$E$223+(1-G1139)*$E$222+(1-H1139)*$E$221</f>
        <v>22149806.6634169</v>
      </c>
      <c r="R1139" s="7" t="n">
        <f aca="false">P1139&gt;$B$12*Q1139</f>
        <v>1</v>
      </c>
      <c r="S1139" s="7" t="n">
        <f aca="false">IF(R1139,(P1139+$B$12*$B$13)/(Q1139+$B$13),IF(Q1139&gt;0,P1139/Q1139,0))</f>
        <v>43.712310393052</v>
      </c>
      <c r="T1139" s="7" t="n">
        <f aca="false">IF(R1139,$B$13*(S1139-$B$12),0)</f>
        <v>106780775.98263</v>
      </c>
      <c r="U1139" s="7" t="n">
        <f aca="false">($B$203+$B$204)*S1139</f>
        <v>12298808.0138582</v>
      </c>
      <c r="V1139" s="7" t="n">
        <f aca="false">$B$22*S1139</f>
        <v>393410793.537468</v>
      </c>
      <c r="W1139" s="7" t="n">
        <f aca="false">IF(B1139=1,I1139,S1139*$B$198)</f>
        <v>30000000</v>
      </c>
      <c r="X1139" s="7" t="n">
        <f aca="false">IF(C1139=1,J1139,S1139*$E$226)</f>
        <v>268151949.574433</v>
      </c>
      <c r="Y1139" s="7" t="n">
        <f aca="false">IF(D1139=1,K1139,S1139*$E$225)</f>
        <v>75796120.926351</v>
      </c>
      <c r="Z1139" s="7" t="n">
        <f aca="false">IF(E1139=1,L1139,S1139*$E$224)</f>
        <v>60000000</v>
      </c>
      <c r="AA1139" s="7" t="n">
        <f aca="false">IF(F1139=1,M1139,S1139*$E$223)</f>
        <v>30000000</v>
      </c>
      <c r="AB1139" s="7" t="n">
        <f aca="false">IF(G1139=1,N1139,S1139*$E$222)</f>
        <v>218561551.96526</v>
      </c>
      <c r="AC1139" s="7" t="n">
        <f aca="false">IF(H1139=1,O1139,S1139*$E$221)</f>
        <v>5000000</v>
      </c>
      <c r="AD1139" s="7" t="n">
        <f aca="false">INDEX($W$1062:$W$1189,MATCH($A1139+(1-B1139)*64,$A$1062:$A$1189,0))</f>
        <v>30000000</v>
      </c>
      <c r="AE1139" s="7" t="n">
        <f aca="false">INDEX($W$1062:$W$1189,MATCH($A1139-B1139*64,$A$1062:$A$1189,0))</f>
        <v>34994611.3447341</v>
      </c>
      <c r="AF1139" s="7" t="n">
        <f aca="false">INDEX($X$1062:$X$1189,MATCH($A1139+(1-C1139)*32,$A$1062:$A$1189,0))</f>
        <v>300000000</v>
      </c>
      <c r="AG1139" s="7" t="n">
        <f aca="false">INDEX($X$1062:$X$1189,MATCH($A1139-C1139*32,$A$1062:$A$1189,0))</f>
        <v>268151949.574433</v>
      </c>
      <c r="AH1139" s="7" t="n">
        <f aca="false">INDEX($Y$1062:$Y$1189,MATCH($A1139+(1-D1139)*16,$A$1062:$A$1189,0))</f>
        <v>100000000</v>
      </c>
      <c r="AI1139" s="7" t="n">
        <f aca="false">INDEX($Y$1062:$Y$1189,MATCH($A1139-D1139*16,$A$1062:$A$1189,0))</f>
        <v>75796120.926351</v>
      </c>
      <c r="AJ1139" s="7" t="n">
        <f aca="false">INDEX($Z$1062:$Z$1189,MATCH($A1139+(1-E1139)*8,$A$1062:$A$1189,0))</f>
        <v>60000000</v>
      </c>
      <c r="AK1139" s="7" t="n">
        <f aca="false">INDEX($Z$1062:$Z$1189,MATCH($A1139-E1139*8,$A$1062:$A$1189,0))</f>
        <v>100924935.766441</v>
      </c>
      <c r="AL1139" s="7" t="n">
        <f aca="false">INDEX($AA$1062:$AA$1189,MATCH($A1139+(1-F1139)*4,$A$1062:$A$1189,0))</f>
        <v>30000000</v>
      </c>
      <c r="AM1139" s="7" t="n">
        <f aca="false">INDEX($AA$1062:$AA$1189,MATCH($A1139-F1139*4,$A$1062:$A$1189,0))</f>
        <v>120163588.861399</v>
      </c>
      <c r="AN1139" s="7" t="n">
        <f aca="false">INDEX($AB$1062:$AB$1189,MATCH($A1139+(1-G1139)*2,$A$1062:$A$1189,0))</f>
        <v>15000000</v>
      </c>
      <c r="AO1139" s="7" t="n">
        <f aca="false">INDEX($AB$1062:$AB$1189,MATCH($A1139-G1139*2,$A$1062:$A$1189,0))</f>
        <v>218561551.96526</v>
      </c>
      <c r="AP1139" s="7" t="n">
        <f aca="false">INDEX($AC$1062:$AC$1189,MATCH($A1139+(1-H1139)*1,$A$1062:$A$1189,0))</f>
        <v>5000000</v>
      </c>
      <c r="AQ1139" s="7" t="n">
        <f aca="false">INDEX($AC$1062:$AC$1189,MATCH($A1139-H1139*1,$A$1062:$A$1189,0))</f>
        <v>182547564.692156</v>
      </c>
      <c r="AR1139" s="14" t="b">
        <f aca="false">AND(IF(B1139=1,AD1139&gt;=AE1139,AE1139&gt;AD1139),IF(C1139=1,AF1139&gt;=AG1139,AG1139&gt;AF1139),IF(D1139=1,AH1139&gt;=AI1139,AI1139&gt;AH1139),IF(E1139=1,AJ1139&gt;=AK1139,AK1139&gt;AJ1139),IF(F1139=1,AL1139&gt;=AM1139,AM1139&gt;AL1139),IF(G1139=1,AN1139&gt;=AO1139,AO1139&gt;AN1139),IF(H1139=1,AP1139&gt;=AQ1139,AQ1139&gt;AP1139))</f>
        <v>0</v>
      </c>
      <c r="AS1139" s="2"/>
      <c r="AT1139" s="2"/>
      <c r="AU1139" s="2"/>
      <c r="AV1139" s="2"/>
      <c r="AW1139" s="2"/>
      <c r="AX1139" s="2"/>
    </row>
    <row r="1140" customFormat="false" ht="15" hidden="false" customHeight="false" outlineLevel="0" collapsed="false">
      <c r="A1140" s="6" t="n">
        <f aca="false">ROW()-1062</f>
        <v>78</v>
      </c>
      <c r="B1140" s="6" t="n">
        <f aca="false">MOD(INT($A1140/64),2)</f>
        <v>1</v>
      </c>
      <c r="C1140" s="6" t="n">
        <f aca="false">MOD(INT($A1140/32),2)</f>
        <v>0</v>
      </c>
      <c r="D1140" s="6" t="n">
        <f aca="false">MOD(INT($A1140/16),2)</f>
        <v>0</v>
      </c>
      <c r="E1140" s="6" t="n">
        <f aca="false">MOD(INT($A1140/8),2)</f>
        <v>1</v>
      </c>
      <c r="F1140" s="6" t="n">
        <f aca="false">MOD(INT($A1140/4),2)</f>
        <v>1</v>
      </c>
      <c r="G1140" s="6" t="n">
        <f aca="false">MOD(INT($A1140/2),2)</f>
        <v>1</v>
      </c>
      <c r="H1140" s="6" t="n">
        <f aca="false">MOD(INT($A1140/1),2)</f>
        <v>0</v>
      </c>
      <c r="I1140" s="7" t="n">
        <f aca="false">IF(B1140=1,MIN($B$6,$B$1060),0)</f>
        <v>30000000</v>
      </c>
      <c r="J1140" s="7" t="n">
        <f aca="false">IF(C1140=1,MIN($F$226,MAX(0,$B$1060-I1140)),0)</f>
        <v>0</v>
      </c>
      <c r="K1140" s="7" t="n">
        <f aca="false">IF(D1140=1,MIN($F$225,MAX(0,$B$1060-SUM(I1140:J1140))),0)</f>
        <v>0</v>
      </c>
      <c r="L1140" s="7" t="n">
        <f aca="false">IF(E1140=1,MIN($F$224,MAX(0,$B$1060-SUM(I1140:K1140))),0)</f>
        <v>60000000</v>
      </c>
      <c r="M1140" s="7" t="n">
        <f aca="false">IF(F1140=1,MIN($F$223,MAX(0,$B$1060-SUM(I1140:L1140))),0)</f>
        <v>30000000</v>
      </c>
      <c r="N1140" s="7" t="n">
        <f aca="false">IF(G1140=1,MIN($F$222,MAX(0,$B$1060-SUM(I1140:M1140))),0)</f>
        <v>15000000</v>
      </c>
      <c r="O1140" s="7" t="n">
        <f aca="false">IF(H1140=1,MIN($F$221,MAX(0,$B$1060-SUM(I1140:N1140))),0)</f>
        <v>0</v>
      </c>
      <c r="P1140" s="7" t="n">
        <f aca="false">MAX(0,$B$1060-SUM(I1140:O1140))</f>
        <v>1065000000</v>
      </c>
      <c r="Q1140" s="7" t="n">
        <f aca="false">($B$203+$B$204)+$B$22+(1-B1140)*$B$198+(1-C1140)*$E$226+(1-D1140)*$E$225+(1-E1140)*$E$224+(1-F1140)*$E$223+(1-G1140)*$E$222+(1-H1140)*$E$221</f>
        <v>22149806.6634169</v>
      </c>
      <c r="R1140" s="7" t="n">
        <f aca="false">P1140&gt;$B$12*Q1140</f>
        <v>1</v>
      </c>
      <c r="S1140" s="7" t="n">
        <f aca="false">IF(R1140,(P1140+$B$12*$B$13)/(Q1140+$B$13),IF(Q1140&gt;0,P1140/Q1140,0))</f>
        <v>43.3066276979889</v>
      </c>
      <c r="T1140" s="7" t="n">
        <f aca="false">IF(R1140,$B$13*(S1140-$B$12),0)</f>
        <v>105766569.244972</v>
      </c>
      <c r="U1140" s="7" t="n">
        <f aca="false">($B$203+$B$204)*S1140</f>
        <v>12184665.944124</v>
      </c>
      <c r="V1140" s="7" t="n">
        <f aca="false">$B$22*S1140</f>
        <v>389759649.2819</v>
      </c>
      <c r="W1140" s="7" t="n">
        <f aca="false">IF(B1140=1,I1140,S1140*$B$198)</f>
        <v>30000000</v>
      </c>
      <c r="X1140" s="7" t="n">
        <f aca="false">IF(C1140=1,J1140,S1140*$E$226)</f>
        <v>265663300.390447</v>
      </c>
      <c r="Y1140" s="7" t="n">
        <f aca="false">IF(D1140=1,K1140,S1140*$E$225)</f>
        <v>75092676.6486123</v>
      </c>
      <c r="Z1140" s="7" t="n">
        <f aca="false">IF(E1140=1,L1140,S1140*$E$224)</f>
        <v>60000000</v>
      </c>
      <c r="AA1140" s="7" t="n">
        <f aca="false">IF(F1140=1,M1140,S1140*$E$223)</f>
        <v>30000000</v>
      </c>
      <c r="AB1140" s="7" t="n">
        <f aca="false">IF(G1140=1,N1140,S1140*$E$222)</f>
        <v>15000000</v>
      </c>
      <c r="AC1140" s="7" t="n">
        <f aca="false">IF(H1140=1,O1140,S1140*$E$221)</f>
        <v>216533138.489944</v>
      </c>
      <c r="AD1140" s="7" t="n">
        <f aca="false">INDEX($W$1062:$W$1189,MATCH($A1140+(1-B1140)*64,$A$1062:$A$1189,0))</f>
        <v>30000000</v>
      </c>
      <c r="AE1140" s="7" t="n">
        <f aca="false">INDEX($W$1062:$W$1189,MATCH($A1140-B1140*64,$A$1062:$A$1189,0))</f>
        <v>34678632.9127275</v>
      </c>
      <c r="AF1140" s="7" t="n">
        <f aca="false">INDEX($X$1062:$X$1189,MATCH($A1140+(1-C1140)*32,$A$1062:$A$1189,0))</f>
        <v>300000000</v>
      </c>
      <c r="AG1140" s="7" t="n">
        <f aca="false">INDEX($X$1062:$X$1189,MATCH($A1140-C1140*32,$A$1062:$A$1189,0))</f>
        <v>265663300.390447</v>
      </c>
      <c r="AH1140" s="7" t="n">
        <f aca="false">INDEX($Y$1062:$Y$1189,MATCH($A1140+(1-D1140)*16,$A$1062:$A$1189,0))</f>
        <v>100000000</v>
      </c>
      <c r="AI1140" s="7" t="n">
        <f aca="false">INDEX($Y$1062:$Y$1189,MATCH($A1140-D1140*16,$A$1062:$A$1189,0))</f>
        <v>75092676.6486123</v>
      </c>
      <c r="AJ1140" s="7" t="n">
        <f aca="false">INDEX($Z$1062:$Z$1189,MATCH($A1140+(1-E1140)*8,$A$1062:$A$1189,0))</f>
        <v>60000000</v>
      </c>
      <c r="AK1140" s="7" t="n">
        <f aca="false">INDEX($Z$1062:$Z$1189,MATCH($A1140-E1140*8,$A$1062:$A$1189,0))</f>
        <v>100037683.583879</v>
      </c>
      <c r="AL1140" s="7" t="n">
        <f aca="false">INDEX($AA$1062:$AA$1189,MATCH($A1140+(1-F1140)*4,$A$1062:$A$1189,0))</f>
        <v>30000000</v>
      </c>
      <c r="AM1140" s="7" t="n">
        <f aca="false">INDEX($AA$1062:$AA$1189,MATCH($A1140-F1140*4,$A$1062:$A$1189,0))</f>
        <v>119078590.316375</v>
      </c>
      <c r="AN1140" s="7" t="n">
        <f aca="false">INDEX($AB$1062:$AB$1189,MATCH($A1140+(1-G1140)*2,$A$1062:$A$1189,0))</f>
        <v>15000000</v>
      </c>
      <c r="AO1140" s="7" t="n">
        <f aca="false">INDEX($AB$1062:$AB$1189,MATCH($A1140-G1140*2,$A$1062:$A$1189,0))</f>
        <v>182547564.692156</v>
      </c>
      <c r="AP1140" s="7" t="n">
        <f aca="false">INDEX($AC$1062:$AC$1189,MATCH($A1140+(1-H1140)*1,$A$1062:$A$1189,0))</f>
        <v>5000000</v>
      </c>
      <c r="AQ1140" s="7" t="n">
        <f aca="false">INDEX($AC$1062:$AC$1189,MATCH($A1140-H1140*1,$A$1062:$A$1189,0))</f>
        <v>216533138.489944</v>
      </c>
      <c r="AR1140" s="14" t="b">
        <f aca="false">AND(IF(B1140=1,AD1140&gt;=AE1140,AE1140&gt;AD1140),IF(C1140=1,AF1140&gt;=AG1140,AG1140&gt;AF1140),IF(D1140=1,AH1140&gt;=AI1140,AI1140&gt;AH1140),IF(E1140=1,AJ1140&gt;=AK1140,AK1140&gt;AJ1140),IF(F1140=1,AL1140&gt;=AM1140,AM1140&gt;AL1140),IF(G1140=1,AN1140&gt;=AO1140,AO1140&gt;AN1140),IF(H1140=1,AP1140&gt;=AQ1140,AQ1140&gt;AP1140))</f>
        <v>0</v>
      </c>
      <c r="AS1140" s="2"/>
      <c r="AT1140" s="2"/>
      <c r="AU1140" s="2"/>
      <c r="AV1140" s="2"/>
      <c r="AW1140" s="2"/>
      <c r="AX1140" s="2"/>
    </row>
    <row r="1141" customFormat="false" ht="15" hidden="false" customHeight="false" outlineLevel="0" collapsed="false">
      <c r="A1141" s="6" t="n">
        <f aca="false">ROW()-1062</f>
        <v>79</v>
      </c>
      <c r="B1141" s="6" t="n">
        <f aca="false">MOD(INT($A1141/64),2)</f>
        <v>1</v>
      </c>
      <c r="C1141" s="6" t="n">
        <f aca="false">MOD(INT($A1141/32),2)</f>
        <v>0</v>
      </c>
      <c r="D1141" s="6" t="n">
        <f aca="false">MOD(INT($A1141/16),2)</f>
        <v>0</v>
      </c>
      <c r="E1141" s="6" t="n">
        <f aca="false">MOD(INT($A1141/8),2)</f>
        <v>1</v>
      </c>
      <c r="F1141" s="6" t="n">
        <f aca="false">MOD(INT($A1141/4),2)</f>
        <v>1</v>
      </c>
      <c r="G1141" s="6" t="n">
        <f aca="false">MOD(INT($A1141/2),2)</f>
        <v>1</v>
      </c>
      <c r="H1141" s="6" t="n">
        <f aca="false">MOD(INT($A1141/1),2)</f>
        <v>1</v>
      </c>
      <c r="I1141" s="7" t="n">
        <f aca="false">IF(B1141=1,MIN($B$6,$B$1060),0)</f>
        <v>30000000</v>
      </c>
      <c r="J1141" s="7" t="n">
        <f aca="false">IF(C1141=1,MIN($F$226,MAX(0,$B$1060-I1141)),0)</f>
        <v>0</v>
      </c>
      <c r="K1141" s="7" t="n">
        <f aca="false">IF(D1141=1,MIN($F$225,MAX(0,$B$1060-SUM(I1141:J1141))),0)</f>
        <v>0</v>
      </c>
      <c r="L1141" s="7" t="n">
        <f aca="false">IF(E1141=1,MIN($F$224,MAX(0,$B$1060-SUM(I1141:K1141))),0)</f>
        <v>60000000</v>
      </c>
      <c r="M1141" s="7" t="n">
        <f aca="false">IF(F1141=1,MIN($F$223,MAX(0,$B$1060-SUM(I1141:L1141))),0)</f>
        <v>30000000</v>
      </c>
      <c r="N1141" s="7" t="n">
        <f aca="false">IF(G1141=1,MIN($F$222,MAX(0,$B$1060-SUM(I1141:M1141))),0)</f>
        <v>15000000</v>
      </c>
      <c r="O1141" s="7" t="n">
        <f aca="false">IF(H1141=1,MIN($F$221,MAX(0,$B$1060-SUM(I1141:N1141))),0)</f>
        <v>5000000</v>
      </c>
      <c r="P1141" s="7" t="n">
        <f aca="false">MAX(0,$B$1060-SUM(I1141:O1141))</f>
        <v>1060000000</v>
      </c>
      <c r="Q1141" s="7" t="n">
        <f aca="false">($B$203+$B$204)+$B$22+(1-B1141)*$B$198+(1-C1141)*$E$226+(1-D1141)*$E$225+(1-E1141)*$E$224+(1-F1141)*$E$223+(1-G1141)*$E$222+(1-H1141)*$E$221</f>
        <v>17149806.6634169</v>
      </c>
      <c r="R1141" s="7" t="n">
        <f aca="false">P1141&gt;$B$12*Q1141</f>
        <v>1</v>
      </c>
      <c r="S1141" s="7" t="n">
        <f aca="false">IF(R1141,(P1141+$B$12*$B$13)/(Q1141+$B$13),IF(Q1141&gt;0,P1141/Q1141,0))</f>
        <v>54.0717788322118</v>
      </c>
      <c r="T1141" s="7" t="n">
        <f aca="false">IF(R1141,$B$13*(S1141-$B$12),0)</f>
        <v>132679447.08053</v>
      </c>
      <c r="U1141" s="7" t="n">
        <f aca="false">($B$203+$B$204)*S1141</f>
        <v>15213527.2843157</v>
      </c>
      <c r="V1141" s="7" t="n">
        <f aca="false">$B$22*S1141</f>
        <v>486646009.489907</v>
      </c>
      <c r="W1141" s="7" t="n">
        <f aca="false">IF(B1141=1,I1141,S1141*$B$198)</f>
        <v>30000000</v>
      </c>
      <c r="X1141" s="7" t="n">
        <f aca="false">IF(C1141=1,J1141,S1141*$E$226)</f>
        <v>331701819.932168</v>
      </c>
      <c r="Y1141" s="7" t="n">
        <f aca="false">IF(D1141=1,K1141,S1141*$E$225)</f>
        <v>93759196.2130804</v>
      </c>
      <c r="Z1141" s="7" t="n">
        <f aca="false">IF(E1141=1,L1141,S1141*$E$224)</f>
        <v>60000000</v>
      </c>
      <c r="AA1141" s="7" t="n">
        <f aca="false">IF(F1141=1,M1141,S1141*$E$223)</f>
        <v>30000000</v>
      </c>
      <c r="AB1141" s="7" t="n">
        <f aca="false">IF(G1141=1,N1141,S1141*$E$222)</f>
        <v>15000000</v>
      </c>
      <c r="AC1141" s="7" t="n">
        <f aca="false">IF(H1141=1,O1141,S1141*$E$221)</f>
        <v>5000000</v>
      </c>
      <c r="AD1141" s="7" t="n">
        <f aca="false">INDEX($W$1062:$W$1189,MATCH($A1141+(1-B1141)*64,$A$1062:$A$1189,0))</f>
        <v>30000000</v>
      </c>
      <c r="AE1141" s="7" t="n">
        <f aca="false">INDEX($W$1062:$W$1189,MATCH($A1141-B1141*64,$A$1062:$A$1189,0))</f>
        <v>42959206.476125</v>
      </c>
      <c r="AF1141" s="7" t="n">
        <f aca="false">INDEX($X$1062:$X$1189,MATCH($A1141+(1-C1141)*32,$A$1062:$A$1189,0))</f>
        <v>300000000</v>
      </c>
      <c r="AG1141" s="7" t="n">
        <f aca="false">INDEX($X$1062:$X$1189,MATCH($A1141-C1141*32,$A$1062:$A$1189,0))</f>
        <v>331701819.932168</v>
      </c>
      <c r="AH1141" s="7" t="n">
        <f aca="false">INDEX($Y$1062:$Y$1189,MATCH($A1141+(1-D1141)*16,$A$1062:$A$1189,0))</f>
        <v>100000000</v>
      </c>
      <c r="AI1141" s="7" t="n">
        <f aca="false">INDEX($Y$1062:$Y$1189,MATCH($A1141-D1141*16,$A$1062:$A$1189,0))</f>
        <v>93759196.2130804</v>
      </c>
      <c r="AJ1141" s="7" t="n">
        <f aca="false">INDEX($Z$1062:$Z$1189,MATCH($A1141+(1-E1141)*8,$A$1062:$A$1189,0))</f>
        <v>60000000</v>
      </c>
      <c r="AK1141" s="7" t="n">
        <f aca="false">INDEX($Z$1062:$Z$1189,MATCH($A1141-E1141*8,$A$1062:$A$1189,0))</f>
        <v>122177942.016591</v>
      </c>
      <c r="AL1141" s="7" t="n">
        <f aca="false">INDEX($AA$1062:$AA$1189,MATCH($A1141+(1-F1141)*4,$A$1062:$A$1189,0))</f>
        <v>30000000</v>
      </c>
      <c r="AM1141" s="7" t="n">
        <f aca="false">INDEX($AA$1062:$AA$1189,MATCH($A1141-F1141*4,$A$1062:$A$1189,0))</f>
        <v>144703221.917284</v>
      </c>
      <c r="AN1141" s="7" t="n">
        <f aca="false">INDEX($AB$1062:$AB$1189,MATCH($A1141+(1-G1141)*2,$A$1062:$A$1189,0))</f>
        <v>15000000</v>
      </c>
      <c r="AO1141" s="7" t="n">
        <f aca="false">INDEX($AB$1062:$AB$1189,MATCH($A1141-G1141*2,$A$1062:$A$1189,0))</f>
        <v>218561551.96526</v>
      </c>
      <c r="AP1141" s="7" t="n">
        <f aca="false">INDEX($AC$1062:$AC$1189,MATCH($A1141+(1-H1141)*1,$A$1062:$A$1189,0))</f>
        <v>5000000</v>
      </c>
      <c r="AQ1141" s="7" t="n">
        <f aca="false">INDEX($AC$1062:$AC$1189,MATCH($A1141-H1141*1,$A$1062:$A$1189,0))</f>
        <v>216533138.489944</v>
      </c>
      <c r="AR1141" s="14" t="b">
        <f aca="false">AND(IF(B1141=1,AD1141&gt;=AE1141,AE1141&gt;AD1141),IF(C1141=1,AF1141&gt;=AG1141,AG1141&gt;AF1141),IF(D1141=1,AH1141&gt;=AI1141,AI1141&gt;AH1141),IF(E1141=1,AJ1141&gt;=AK1141,AK1141&gt;AJ1141),IF(F1141=1,AL1141&gt;=AM1141,AM1141&gt;AL1141),IF(G1141=1,AN1141&gt;=AO1141,AO1141&gt;AN1141),IF(H1141=1,AP1141&gt;=AQ1141,AQ1141&gt;AP1141))</f>
        <v>0</v>
      </c>
      <c r="AS1141" s="2"/>
      <c r="AT1141" s="2"/>
      <c r="AU1141" s="2"/>
      <c r="AV1141" s="2"/>
      <c r="AW1141" s="2"/>
      <c r="AX1141" s="2"/>
    </row>
    <row r="1142" customFormat="false" ht="15" hidden="false" customHeight="false" outlineLevel="0" collapsed="false">
      <c r="A1142" s="6" t="n">
        <f aca="false">ROW()-1062</f>
        <v>80</v>
      </c>
      <c r="B1142" s="6" t="n">
        <f aca="false">MOD(INT($A1142/64),2)</f>
        <v>1</v>
      </c>
      <c r="C1142" s="6" t="n">
        <f aca="false">MOD(INT($A1142/32),2)</f>
        <v>0</v>
      </c>
      <c r="D1142" s="6" t="n">
        <f aca="false">MOD(INT($A1142/16),2)</f>
        <v>1</v>
      </c>
      <c r="E1142" s="6" t="n">
        <f aca="false">MOD(INT($A1142/8),2)</f>
        <v>0</v>
      </c>
      <c r="F1142" s="6" t="n">
        <f aca="false">MOD(INT($A1142/4),2)</f>
        <v>0</v>
      </c>
      <c r="G1142" s="6" t="n">
        <f aca="false">MOD(INT($A1142/2),2)</f>
        <v>0</v>
      </c>
      <c r="H1142" s="6" t="n">
        <f aca="false">MOD(INT($A1142/1),2)</f>
        <v>0</v>
      </c>
      <c r="I1142" s="7" t="n">
        <f aca="false">IF(B1142=1,MIN($B$6,$B$1060),0)</f>
        <v>30000000</v>
      </c>
      <c r="J1142" s="7" t="n">
        <f aca="false">IF(C1142=1,MIN($F$226,MAX(0,$B$1060-I1142)),0)</f>
        <v>0</v>
      </c>
      <c r="K1142" s="7" t="n">
        <f aca="false">IF(D1142=1,MIN($F$225,MAX(0,$B$1060-SUM(I1142:J1142))),0)</f>
        <v>100000000</v>
      </c>
      <c r="L1142" s="7" t="n">
        <f aca="false">IF(E1142=1,MIN($F$224,MAX(0,$B$1060-SUM(I1142:K1142))),0)</f>
        <v>0</v>
      </c>
      <c r="M1142" s="7" t="n">
        <f aca="false">IF(F1142=1,MIN($F$223,MAX(0,$B$1060-SUM(I1142:L1142))),0)</f>
        <v>0</v>
      </c>
      <c r="N1142" s="7" t="n">
        <f aca="false">IF(G1142=1,MIN($F$222,MAX(0,$B$1060-SUM(I1142:M1142))),0)</f>
        <v>0</v>
      </c>
      <c r="O1142" s="7" t="n">
        <f aca="false">IF(H1142=1,MIN($F$221,MAX(0,$B$1060-SUM(I1142:N1142))),0)</f>
        <v>0</v>
      </c>
      <c r="P1142" s="7" t="n">
        <f aca="false">MAX(0,$B$1060-SUM(I1142:O1142))</f>
        <v>1070000000</v>
      </c>
      <c r="Q1142" s="7" t="n">
        <f aca="false">($B$203+$B$204)+$B$22+(1-B1142)*$B$198+(1-C1142)*$E$226+(1-D1142)*$E$225+(1-E1142)*$E$224+(1-F1142)*$E$223+(1-G1142)*$E$222+(1-H1142)*$E$221</f>
        <v>30815830.1189422</v>
      </c>
      <c r="R1142" s="7" t="n">
        <f aca="false">P1142&gt;$B$12*Q1142</f>
        <v>1</v>
      </c>
      <c r="S1142" s="7" t="n">
        <f aca="false">IF(R1142,(P1142+$B$12*$B$13)/(Q1142+$B$13),IF(Q1142&gt;0,P1142/Q1142,0))</f>
        <v>32.1919038538444</v>
      </c>
      <c r="T1142" s="7" t="n">
        <f aca="false">IF(R1142,$B$13*(S1142-$B$12),0)</f>
        <v>77979759.6346111</v>
      </c>
      <c r="U1142" s="7" t="n">
        <f aca="false">($B$203+$B$204)*S1142</f>
        <v>9057449.52712324</v>
      </c>
      <c r="V1142" s="7" t="n">
        <f aca="false">$B$22*S1142</f>
        <v>289727134.6846</v>
      </c>
      <c r="W1142" s="7" t="n">
        <f aca="false">IF(B1142=1,I1142,S1142*$B$198)</f>
        <v>30000000</v>
      </c>
      <c r="X1142" s="7" t="n">
        <f aca="false">IF(C1142=1,J1142,S1142*$E$226)</f>
        <v>197480336.804462</v>
      </c>
      <c r="Y1142" s="7" t="n">
        <f aca="false">IF(D1142=1,K1142,S1142*$E$225)</f>
        <v>100000000</v>
      </c>
      <c r="Z1142" s="7" t="n">
        <f aca="false">IF(E1142=1,L1142,S1142*$E$224)</f>
        <v>77260569.2492266</v>
      </c>
      <c r="AA1142" s="7" t="n">
        <f aca="false">IF(F1142=1,M1142,S1142*$E$223)</f>
        <v>96575711.5615333</v>
      </c>
      <c r="AB1142" s="7" t="n">
        <f aca="false">IF(G1142=1,N1142,S1142*$E$222)</f>
        <v>160959519.269222</v>
      </c>
      <c r="AC1142" s="7" t="n">
        <f aca="false">IF(H1142=1,O1142,S1142*$E$221)</f>
        <v>160959519.269222</v>
      </c>
      <c r="AD1142" s="7" t="n">
        <f aca="false">INDEX($W$1062:$W$1189,MATCH($A1142+(1-B1142)*64,$A$1062:$A$1189,0))</f>
        <v>30000000</v>
      </c>
      <c r="AE1142" s="7" t="n">
        <f aca="false">INDEX($W$1062:$W$1189,MATCH($A1142-B1142*64,$A$1062:$A$1189,0))</f>
        <v>25988618.6103647</v>
      </c>
      <c r="AF1142" s="7" t="n">
        <f aca="false">INDEX($X$1062:$X$1189,MATCH($A1142+(1-C1142)*32,$A$1062:$A$1189,0))</f>
        <v>300000000</v>
      </c>
      <c r="AG1142" s="7" t="n">
        <f aca="false">INDEX($X$1062:$X$1189,MATCH($A1142-C1142*32,$A$1062:$A$1189,0))</f>
        <v>197480336.804462</v>
      </c>
      <c r="AH1142" s="7" t="n">
        <f aca="false">INDEX($Y$1062:$Y$1189,MATCH($A1142+(1-D1142)*16,$A$1062:$A$1189,0))</f>
        <v>100000000</v>
      </c>
      <c r="AI1142" s="7" t="n">
        <f aca="false">INDEX($Y$1062:$Y$1189,MATCH($A1142-D1142*16,$A$1062:$A$1189,0))</f>
        <v>58005669.4155362</v>
      </c>
      <c r="AJ1142" s="7" t="n">
        <f aca="false">INDEX($Z$1062:$Z$1189,MATCH($A1142+(1-E1142)*8,$A$1062:$A$1189,0))</f>
        <v>60000000</v>
      </c>
      <c r="AK1142" s="7" t="n">
        <f aca="false">INDEX($Z$1062:$Z$1189,MATCH($A1142-E1142*8,$A$1062:$A$1189,0))</f>
        <v>77260569.2492266</v>
      </c>
      <c r="AL1142" s="7" t="n">
        <f aca="false">INDEX($AA$1062:$AA$1189,MATCH($A1142+(1-F1142)*4,$A$1062:$A$1189,0))</f>
        <v>30000000</v>
      </c>
      <c r="AM1142" s="7" t="n">
        <f aca="false">INDEX($AA$1062:$AA$1189,MATCH($A1142-F1142*4,$A$1062:$A$1189,0))</f>
        <v>96575711.5615333</v>
      </c>
      <c r="AN1142" s="7" t="n">
        <f aca="false">INDEX($AB$1062:$AB$1189,MATCH($A1142+(1-G1142)*2,$A$1062:$A$1189,0))</f>
        <v>15000000</v>
      </c>
      <c r="AO1142" s="7" t="n">
        <f aca="false">INDEX($AB$1062:$AB$1189,MATCH($A1142-G1142*2,$A$1062:$A$1189,0))</f>
        <v>160959519.269222</v>
      </c>
      <c r="AP1142" s="7" t="n">
        <f aca="false">INDEX($AC$1062:$AC$1189,MATCH($A1142+(1-H1142)*1,$A$1062:$A$1189,0))</f>
        <v>5000000</v>
      </c>
      <c r="AQ1142" s="7" t="n">
        <f aca="false">INDEX($AC$1062:$AC$1189,MATCH($A1142-H1142*1,$A$1062:$A$1189,0))</f>
        <v>160959519.269222</v>
      </c>
      <c r="AR1142" s="14" t="b">
        <f aca="false">AND(IF(B1142=1,AD1142&gt;=AE1142,AE1142&gt;AD1142),IF(C1142=1,AF1142&gt;=AG1142,AG1142&gt;AF1142),IF(D1142=1,AH1142&gt;=AI1142,AI1142&gt;AH1142),IF(E1142=1,AJ1142&gt;=AK1142,AK1142&gt;AJ1142),IF(F1142=1,AL1142&gt;=AM1142,AM1142&gt;AL1142),IF(G1142=1,AN1142&gt;=AO1142,AO1142&gt;AN1142),IF(H1142=1,AP1142&gt;=AQ1142,AQ1142&gt;AP1142))</f>
        <v>0</v>
      </c>
      <c r="AS1142" s="2"/>
      <c r="AT1142" s="2"/>
      <c r="AU1142" s="2"/>
      <c r="AV1142" s="2"/>
      <c r="AW1142" s="2"/>
      <c r="AX1142" s="2"/>
    </row>
    <row r="1143" customFormat="false" ht="15" hidden="false" customHeight="false" outlineLevel="0" collapsed="false">
      <c r="A1143" s="6" t="n">
        <f aca="false">ROW()-1062</f>
        <v>81</v>
      </c>
      <c r="B1143" s="6" t="n">
        <f aca="false">MOD(INT($A1143/64),2)</f>
        <v>1</v>
      </c>
      <c r="C1143" s="6" t="n">
        <f aca="false">MOD(INT($A1143/32),2)</f>
        <v>0</v>
      </c>
      <c r="D1143" s="6" t="n">
        <f aca="false">MOD(INT($A1143/16),2)</f>
        <v>1</v>
      </c>
      <c r="E1143" s="6" t="n">
        <f aca="false">MOD(INT($A1143/8),2)</f>
        <v>0</v>
      </c>
      <c r="F1143" s="6" t="n">
        <f aca="false">MOD(INT($A1143/4),2)</f>
        <v>0</v>
      </c>
      <c r="G1143" s="6" t="n">
        <f aca="false">MOD(INT($A1143/2),2)</f>
        <v>0</v>
      </c>
      <c r="H1143" s="6" t="n">
        <f aca="false">MOD(INT($A1143/1),2)</f>
        <v>1</v>
      </c>
      <c r="I1143" s="7" t="n">
        <f aca="false">IF(B1143=1,MIN($B$6,$B$1060),0)</f>
        <v>30000000</v>
      </c>
      <c r="J1143" s="7" t="n">
        <f aca="false">IF(C1143=1,MIN($F$226,MAX(0,$B$1060-I1143)),0)</f>
        <v>0</v>
      </c>
      <c r="K1143" s="7" t="n">
        <f aca="false">IF(D1143=1,MIN($F$225,MAX(0,$B$1060-SUM(I1143:J1143))),0)</f>
        <v>100000000</v>
      </c>
      <c r="L1143" s="7" t="n">
        <f aca="false">IF(E1143=1,MIN($F$224,MAX(0,$B$1060-SUM(I1143:K1143))),0)</f>
        <v>0</v>
      </c>
      <c r="M1143" s="7" t="n">
        <f aca="false">IF(F1143=1,MIN($F$223,MAX(0,$B$1060-SUM(I1143:L1143))),0)</f>
        <v>0</v>
      </c>
      <c r="N1143" s="7" t="n">
        <f aca="false">IF(G1143=1,MIN($F$222,MAX(0,$B$1060-SUM(I1143:M1143))),0)</f>
        <v>0</v>
      </c>
      <c r="O1143" s="7" t="n">
        <f aca="false">IF(H1143=1,MIN($F$221,MAX(0,$B$1060-SUM(I1143:N1143))),0)</f>
        <v>5000000</v>
      </c>
      <c r="P1143" s="7" t="n">
        <f aca="false">MAX(0,$B$1060-SUM(I1143:O1143))</f>
        <v>1065000000</v>
      </c>
      <c r="Q1143" s="7" t="n">
        <f aca="false">($B$203+$B$204)+$B$22+(1-B1143)*$B$198+(1-C1143)*$E$226+(1-D1143)*$E$225+(1-E1143)*$E$224+(1-F1143)*$E$223+(1-G1143)*$E$222+(1-H1143)*$E$221</f>
        <v>25815830.1189422</v>
      </c>
      <c r="R1143" s="7" t="n">
        <f aca="false">P1143&gt;$B$12*Q1143</f>
        <v>1</v>
      </c>
      <c r="S1143" s="7" t="n">
        <f aca="false">IF(R1143,(P1143+$B$12*$B$13)/(Q1143+$B$13),IF(Q1143&gt;0,P1143/Q1143,0))</f>
        <v>37.6997600111284</v>
      </c>
      <c r="T1143" s="7" t="n">
        <f aca="false">IF(R1143,$B$13*(S1143-$B$12),0)</f>
        <v>91749400.027821</v>
      </c>
      <c r="U1143" s="7" t="n">
        <f aca="false">($B$203+$B$204)*S1143</f>
        <v>10607128.8928963</v>
      </c>
      <c r="V1143" s="7" t="n">
        <f aca="false">$B$22*S1143</f>
        <v>339297840.100156</v>
      </c>
      <c r="W1143" s="7" t="n">
        <f aca="false">IF(B1143=1,I1143,S1143*$B$198)</f>
        <v>30000000</v>
      </c>
      <c r="X1143" s="7" t="n">
        <f aca="false">IF(C1143=1,J1143,S1143*$E$226)</f>
        <v>231268126.863392</v>
      </c>
      <c r="Y1143" s="7" t="n">
        <f aca="false">IF(D1143=1,K1143,S1143*$E$225)</f>
        <v>100000000</v>
      </c>
      <c r="Z1143" s="7" t="n">
        <f aca="false">IF(E1143=1,L1143,S1143*$E$224)</f>
        <v>90479424.0267081</v>
      </c>
      <c r="AA1143" s="7" t="n">
        <f aca="false">IF(F1143=1,M1143,S1143*$E$223)</f>
        <v>113099280.033385</v>
      </c>
      <c r="AB1143" s="7" t="n">
        <f aca="false">IF(G1143=1,N1143,S1143*$E$222)</f>
        <v>188498800.055642</v>
      </c>
      <c r="AC1143" s="7" t="n">
        <f aca="false">IF(H1143=1,O1143,S1143*$E$221)</f>
        <v>5000000</v>
      </c>
      <c r="AD1143" s="7" t="n">
        <f aca="false">INDEX($W$1062:$W$1189,MATCH($A1143+(1-B1143)*64,$A$1062:$A$1189,0))</f>
        <v>30000000</v>
      </c>
      <c r="AE1143" s="7" t="n">
        <f aca="false">INDEX($W$1062:$W$1189,MATCH($A1143-B1143*64,$A$1062:$A$1189,0))</f>
        <v>30312831.5146423</v>
      </c>
      <c r="AF1143" s="7" t="n">
        <f aca="false">INDEX($X$1062:$X$1189,MATCH($A1143+(1-C1143)*32,$A$1062:$A$1189,0))</f>
        <v>300000000</v>
      </c>
      <c r="AG1143" s="7" t="n">
        <f aca="false">INDEX($X$1062:$X$1189,MATCH($A1143-C1143*32,$A$1062:$A$1189,0))</f>
        <v>231268126.863392</v>
      </c>
      <c r="AH1143" s="7" t="n">
        <f aca="false">INDEX($Y$1062:$Y$1189,MATCH($A1143+(1-D1143)*16,$A$1062:$A$1189,0))</f>
        <v>100000000</v>
      </c>
      <c r="AI1143" s="7" t="n">
        <f aca="false">INDEX($Y$1062:$Y$1189,MATCH($A1143-D1143*16,$A$1062:$A$1189,0))</f>
        <v>67368740.1170139</v>
      </c>
      <c r="AJ1143" s="7" t="n">
        <f aca="false">INDEX($Z$1062:$Z$1189,MATCH($A1143+(1-E1143)*8,$A$1062:$A$1189,0))</f>
        <v>60000000</v>
      </c>
      <c r="AK1143" s="7" t="n">
        <f aca="false">INDEX($Z$1062:$Z$1189,MATCH($A1143-E1143*8,$A$1062:$A$1189,0))</f>
        <v>90479424.0267081</v>
      </c>
      <c r="AL1143" s="7" t="n">
        <f aca="false">INDEX($AA$1062:$AA$1189,MATCH($A1143+(1-F1143)*4,$A$1062:$A$1189,0))</f>
        <v>30000000</v>
      </c>
      <c r="AM1143" s="7" t="n">
        <f aca="false">INDEX($AA$1062:$AA$1189,MATCH($A1143-F1143*4,$A$1062:$A$1189,0))</f>
        <v>113099280.033385</v>
      </c>
      <c r="AN1143" s="7" t="n">
        <f aca="false">INDEX($AB$1062:$AB$1189,MATCH($A1143+(1-G1143)*2,$A$1062:$A$1189,0))</f>
        <v>15000000</v>
      </c>
      <c r="AO1143" s="7" t="n">
        <f aca="false">INDEX($AB$1062:$AB$1189,MATCH($A1143-G1143*2,$A$1062:$A$1189,0))</f>
        <v>188498800.055642</v>
      </c>
      <c r="AP1143" s="7" t="n">
        <f aca="false">INDEX($AC$1062:$AC$1189,MATCH($A1143+(1-H1143)*1,$A$1062:$A$1189,0))</f>
        <v>5000000</v>
      </c>
      <c r="AQ1143" s="7" t="n">
        <f aca="false">INDEX($AC$1062:$AC$1189,MATCH($A1143-H1143*1,$A$1062:$A$1189,0))</f>
        <v>160959519.269222</v>
      </c>
      <c r="AR1143" s="14" t="b">
        <f aca="false">AND(IF(B1143=1,AD1143&gt;=AE1143,AE1143&gt;AD1143),IF(C1143=1,AF1143&gt;=AG1143,AG1143&gt;AF1143),IF(D1143=1,AH1143&gt;=AI1143,AI1143&gt;AH1143),IF(E1143=1,AJ1143&gt;=AK1143,AK1143&gt;AJ1143),IF(F1143=1,AL1143&gt;=AM1143,AM1143&gt;AL1143),IF(G1143=1,AN1143&gt;=AO1143,AO1143&gt;AN1143),IF(H1143=1,AP1143&gt;=AQ1143,AQ1143&gt;AP1143))</f>
        <v>0</v>
      </c>
      <c r="AS1143" s="2"/>
      <c r="AT1143" s="2"/>
      <c r="AU1143" s="2"/>
      <c r="AV1143" s="2"/>
      <c r="AW1143" s="2"/>
      <c r="AX1143" s="2"/>
    </row>
    <row r="1144" customFormat="false" ht="15" hidden="false" customHeight="false" outlineLevel="0" collapsed="false">
      <c r="A1144" s="6" t="n">
        <f aca="false">ROW()-1062</f>
        <v>82</v>
      </c>
      <c r="B1144" s="6" t="n">
        <f aca="false">MOD(INT($A1144/64),2)</f>
        <v>1</v>
      </c>
      <c r="C1144" s="6" t="n">
        <f aca="false">MOD(INT($A1144/32),2)</f>
        <v>0</v>
      </c>
      <c r="D1144" s="6" t="n">
        <f aca="false">MOD(INT($A1144/16),2)</f>
        <v>1</v>
      </c>
      <c r="E1144" s="6" t="n">
        <f aca="false">MOD(INT($A1144/8),2)</f>
        <v>0</v>
      </c>
      <c r="F1144" s="6" t="n">
        <f aca="false">MOD(INT($A1144/4),2)</f>
        <v>0</v>
      </c>
      <c r="G1144" s="6" t="n">
        <f aca="false">MOD(INT($A1144/2),2)</f>
        <v>1</v>
      </c>
      <c r="H1144" s="6" t="n">
        <f aca="false">MOD(INT($A1144/1),2)</f>
        <v>0</v>
      </c>
      <c r="I1144" s="7" t="n">
        <f aca="false">IF(B1144=1,MIN($B$6,$B$1060),0)</f>
        <v>30000000</v>
      </c>
      <c r="J1144" s="7" t="n">
        <f aca="false">IF(C1144=1,MIN($F$226,MAX(0,$B$1060-I1144)),0)</f>
        <v>0</v>
      </c>
      <c r="K1144" s="7" t="n">
        <f aca="false">IF(D1144=1,MIN($F$225,MAX(0,$B$1060-SUM(I1144:J1144))),0)</f>
        <v>100000000</v>
      </c>
      <c r="L1144" s="7" t="n">
        <f aca="false">IF(E1144=1,MIN($F$224,MAX(0,$B$1060-SUM(I1144:K1144))),0)</f>
        <v>0</v>
      </c>
      <c r="M1144" s="7" t="n">
        <f aca="false">IF(F1144=1,MIN($F$223,MAX(0,$B$1060-SUM(I1144:L1144))),0)</f>
        <v>0</v>
      </c>
      <c r="N1144" s="7" t="n">
        <f aca="false">IF(G1144=1,MIN($F$222,MAX(0,$B$1060-SUM(I1144:M1144))),0)</f>
        <v>15000000</v>
      </c>
      <c r="O1144" s="7" t="n">
        <f aca="false">IF(H1144=1,MIN($F$221,MAX(0,$B$1060-SUM(I1144:N1144))),0)</f>
        <v>0</v>
      </c>
      <c r="P1144" s="7" t="n">
        <f aca="false">MAX(0,$B$1060-SUM(I1144:O1144))</f>
        <v>1055000000</v>
      </c>
      <c r="Q1144" s="7" t="n">
        <f aca="false">($B$203+$B$204)+$B$22+(1-B1144)*$B$198+(1-C1144)*$E$226+(1-D1144)*$E$225+(1-E1144)*$E$224+(1-F1144)*$E$223+(1-G1144)*$E$222+(1-H1144)*$E$221</f>
        <v>25815830.1189422</v>
      </c>
      <c r="R1144" s="7" t="n">
        <f aca="false">P1144&gt;$B$12*Q1144</f>
        <v>1</v>
      </c>
      <c r="S1144" s="7" t="n">
        <f aca="false">IF(R1144,(P1144+$B$12*$B$13)/(Q1144+$B$13),IF(Q1144&gt;0,P1144/Q1144,0))</f>
        <v>37.3466006667618</v>
      </c>
      <c r="T1144" s="7" t="n">
        <f aca="false">IF(R1144,$B$13*(S1144-$B$12),0)</f>
        <v>90866501.6669046</v>
      </c>
      <c r="U1144" s="7" t="n">
        <f aca="false">($B$203+$B$204)*S1144</f>
        <v>10507764.6878107</v>
      </c>
      <c r="V1144" s="7" t="n">
        <f aca="false">$B$22*S1144</f>
        <v>336119406.000857</v>
      </c>
      <c r="W1144" s="7" t="n">
        <f aca="false">IF(B1144=1,I1144,S1144*$B$198)</f>
        <v>30000000</v>
      </c>
      <c r="X1144" s="7" t="n">
        <f aca="false">IF(C1144=1,J1144,S1144*$E$226)</f>
        <v>229101680.710105</v>
      </c>
      <c r="Y1144" s="7" t="n">
        <f aca="false">IF(D1144=1,K1144,S1144*$E$225)</f>
        <v>100000000</v>
      </c>
      <c r="Z1144" s="7" t="n">
        <f aca="false">IF(E1144=1,L1144,S1144*$E$224)</f>
        <v>89631841.6002284</v>
      </c>
      <c r="AA1144" s="7" t="n">
        <f aca="false">IF(F1144=1,M1144,S1144*$E$223)</f>
        <v>112039802.000286</v>
      </c>
      <c r="AB1144" s="7" t="n">
        <f aca="false">IF(G1144=1,N1144,S1144*$E$222)</f>
        <v>15000000</v>
      </c>
      <c r="AC1144" s="7" t="n">
        <f aca="false">IF(H1144=1,O1144,S1144*$E$221)</f>
        <v>186733003.333809</v>
      </c>
      <c r="AD1144" s="7" t="n">
        <f aca="false">INDEX($W$1062:$W$1189,MATCH($A1144+(1-B1144)*64,$A$1062:$A$1189,0))</f>
        <v>30000000</v>
      </c>
      <c r="AE1144" s="7" t="n">
        <f aca="false">INDEX($W$1062:$W$1189,MATCH($A1144-B1144*64,$A$1062:$A$1189,0))</f>
        <v>30036632.5942355</v>
      </c>
      <c r="AF1144" s="7" t="n">
        <f aca="false">INDEX($X$1062:$X$1189,MATCH($A1144+(1-C1144)*32,$A$1062:$A$1189,0))</f>
        <v>300000000</v>
      </c>
      <c r="AG1144" s="7" t="n">
        <f aca="false">INDEX($X$1062:$X$1189,MATCH($A1144-C1144*32,$A$1062:$A$1189,0))</f>
        <v>229101680.710105</v>
      </c>
      <c r="AH1144" s="7" t="n">
        <f aca="false">INDEX($Y$1062:$Y$1189,MATCH($A1144+(1-D1144)*16,$A$1062:$A$1189,0))</f>
        <v>100000000</v>
      </c>
      <c r="AI1144" s="7" t="n">
        <f aca="false">INDEX($Y$1062:$Y$1189,MATCH($A1144-D1144*16,$A$1062:$A$1189,0))</f>
        <v>66791705.9404228</v>
      </c>
      <c r="AJ1144" s="7" t="n">
        <f aca="false">INDEX($Z$1062:$Z$1189,MATCH($A1144+(1-E1144)*8,$A$1062:$A$1189,0))</f>
        <v>60000000</v>
      </c>
      <c r="AK1144" s="7" t="n">
        <f aca="false">INDEX($Z$1062:$Z$1189,MATCH($A1144-E1144*8,$A$1062:$A$1189,0))</f>
        <v>89631841.6002284</v>
      </c>
      <c r="AL1144" s="7" t="n">
        <f aca="false">INDEX($AA$1062:$AA$1189,MATCH($A1144+(1-F1144)*4,$A$1062:$A$1189,0))</f>
        <v>30000000</v>
      </c>
      <c r="AM1144" s="7" t="n">
        <f aca="false">INDEX($AA$1062:$AA$1189,MATCH($A1144-F1144*4,$A$1062:$A$1189,0))</f>
        <v>112039802.000286</v>
      </c>
      <c r="AN1144" s="7" t="n">
        <f aca="false">INDEX($AB$1062:$AB$1189,MATCH($A1144+(1-G1144)*2,$A$1062:$A$1189,0))</f>
        <v>15000000</v>
      </c>
      <c r="AO1144" s="7" t="n">
        <f aca="false">INDEX($AB$1062:$AB$1189,MATCH($A1144-G1144*2,$A$1062:$A$1189,0))</f>
        <v>160959519.269222</v>
      </c>
      <c r="AP1144" s="7" t="n">
        <f aca="false">INDEX($AC$1062:$AC$1189,MATCH($A1144+(1-H1144)*1,$A$1062:$A$1189,0))</f>
        <v>5000000</v>
      </c>
      <c r="AQ1144" s="7" t="n">
        <f aca="false">INDEX($AC$1062:$AC$1189,MATCH($A1144-H1144*1,$A$1062:$A$1189,0))</f>
        <v>186733003.333809</v>
      </c>
      <c r="AR1144" s="14" t="b">
        <f aca="false">AND(IF(B1144=1,AD1144&gt;=AE1144,AE1144&gt;AD1144),IF(C1144=1,AF1144&gt;=AG1144,AG1144&gt;AF1144),IF(D1144=1,AH1144&gt;=AI1144,AI1144&gt;AH1144),IF(E1144=1,AJ1144&gt;=AK1144,AK1144&gt;AJ1144),IF(F1144=1,AL1144&gt;=AM1144,AM1144&gt;AL1144),IF(G1144=1,AN1144&gt;=AO1144,AO1144&gt;AN1144),IF(H1144=1,AP1144&gt;=AQ1144,AQ1144&gt;AP1144))</f>
        <v>0</v>
      </c>
      <c r="AS1144" s="2"/>
      <c r="AT1144" s="2"/>
      <c r="AU1144" s="2"/>
      <c r="AV1144" s="2"/>
      <c r="AW1144" s="2"/>
      <c r="AX1144" s="2"/>
    </row>
    <row r="1145" customFormat="false" ht="15" hidden="false" customHeight="false" outlineLevel="0" collapsed="false">
      <c r="A1145" s="6" t="n">
        <f aca="false">ROW()-1062</f>
        <v>83</v>
      </c>
      <c r="B1145" s="6" t="n">
        <f aca="false">MOD(INT($A1145/64),2)</f>
        <v>1</v>
      </c>
      <c r="C1145" s="6" t="n">
        <f aca="false">MOD(INT($A1145/32),2)</f>
        <v>0</v>
      </c>
      <c r="D1145" s="6" t="n">
        <f aca="false">MOD(INT($A1145/16),2)</f>
        <v>1</v>
      </c>
      <c r="E1145" s="6" t="n">
        <f aca="false">MOD(INT($A1145/8),2)</f>
        <v>0</v>
      </c>
      <c r="F1145" s="6" t="n">
        <f aca="false">MOD(INT($A1145/4),2)</f>
        <v>0</v>
      </c>
      <c r="G1145" s="6" t="n">
        <f aca="false">MOD(INT($A1145/2),2)</f>
        <v>1</v>
      </c>
      <c r="H1145" s="6" t="n">
        <f aca="false">MOD(INT($A1145/1),2)</f>
        <v>1</v>
      </c>
      <c r="I1145" s="7" t="n">
        <f aca="false">IF(B1145=1,MIN($B$6,$B$1060),0)</f>
        <v>30000000</v>
      </c>
      <c r="J1145" s="7" t="n">
        <f aca="false">IF(C1145=1,MIN($F$226,MAX(0,$B$1060-I1145)),0)</f>
        <v>0</v>
      </c>
      <c r="K1145" s="7" t="n">
        <f aca="false">IF(D1145=1,MIN($F$225,MAX(0,$B$1060-SUM(I1145:J1145))),0)</f>
        <v>100000000</v>
      </c>
      <c r="L1145" s="7" t="n">
        <f aca="false">IF(E1145=1,MIN($F$224,MAX(0,$B$1060-SUM(I1145:K1145))),0)</f>
        <v>0</v>
      </c>
      <c r="M1145" s="7" t="n">
        <f aca="false">IF(F1145=1,MIN($F$223,MAX(0,$B$1060-SUM(I1145:L1145))),0)</f>
        <v>0</v>
      </c>
      <c r="N1145" s="7" t="n">
        <f aca="false">IF(G1145=1,MIN($F$222,MAX(0,$B$1060-SUM(I1145:M1145))),0)</f>
        <v>15000000</v>
      </c>
      <c r="O1145" s="7" t="n">
        <f aca="false">IF(H1145=1,MIN($F$221,MAX(0,$B$1060-SUM(I1145:N1145))),0)</f>
        <v>5000000</v>
      </c>
      <c r="P1145" s="7" t="n">
        <f aca="false">MAX(0,$B$1060-SUM(I1145:O1145))</f>
        <v>1050000000</v>
      </c>
      <c r="Q1145" s="7" t="n">
        <f aca="false">($B$203+$B$204)+$B$22+(1-B1145)*$B$198+(1-C1145)*$E$226+(1-D1145)*$E$225+(1-E1145)*$E$224+(1-F1145)*$E$223+(1-G1145)*$E$222+(1-H1145)*$E$221</f>
        <v>20815830.1189422</v>
      </c>
      <c r="R1145" s="7" t="n">
        <f aca="false">P1145&gt;$B$12*Q1145</f>
        <v>1</v>
      </c>
      <c r="S1145" s="7" t="n">
        <f aca="false">IF(R1145,(P1145+$B$12*$B$13)/(Q1145+$B$13),IF(Q1145&gt;0,P1145/Q1145,0))</f>
        <v>45.1410048293727</v>
      </c>
      <c r="T1145" s="7" t="n">
        <f aca="false">IF(R1145,$B$13*(S1145-$B$12),0)</f>
        <v>110352512.073432</v>
      </c>
      <c r="U1145" s="7" t="n">
        <f aca="false">($B$203+$B$204)*S1145</f>
        <v>12700782.6160876</v>
      </c>
      <c r="V1145" s="7" t="n">
        <f aca="false">$B$22*S1145</f>
        <v>406269043.464354</v>
      </c>
      <c r="W1145" s="7" t="n">
        <f aca="false">IF(B1145=1,I1145,S1145*$B$198)</f>
        <v>30000000</v>
      </c>
      <c r="X1145" s="7" t="n">
        <f aca="false">IF(C1145=1,J1145,S1145*$E$226)</f>
        <v>276916235.767515</v>
      </c>
      <c r="Y1145" s="7" t="n">
        <f aca="false">IF(D1145=1,K1145,S1145*$E$225)</f>
        <v>100000000</v>
      </c>
      <c r="Z1145" s="7" t="n">
        <f aca="false">IF(E1145=1,L1145,S1145*$E$224)</f>
        <v>108338411.590494</v>
      </c>
      <c r="AA1145" s="7" t="n">
        <f aca="false">IF(F1145=1,M1145,S1145*$E$223)</f>
        <v>135423014.488118</v>
      </c>
      <c r="AB1145" s="7" t="n">
        <f aca="false">IF(G1145=1,N1145,S1145*$E$222)</f>
        <v>15000000</v>
      </c>
      <c r="AC1145" s="7" t="n">
        <f aca="false">IF(H1145=1,O1145,S1145*$E$221)</f>
        <v>5000000</v>
      </c>
      <c r="AD1145" s="7" t="n">
        <f aca="false">INDEX($W$1062:$W$1189,MATCH($A1145+(1-B1145)*64,$A$1062:$A$1189,0))</f>
        <v>30000000</v>
      </c>
      <c r="AE1145" s="7" t="n">
        <f aca="false">INDEX($W$1062:$W$1189,MATCH($A1145-B1145*64,$A$1062:$A$1189,0))</f>
        <v>36096372.7707952</v>
      </c>
      <c r="AF1145" s="7" t="n">
        <f aca="false">INDEX($X$1062:$X$1189,MATCH($A1145+(1-C1145)*32,$A$1062:$A$1189,0))</f>
        <v>300000000</v>
      </c>
      <c r="AG1145" s="7" t="n">
        <f aca="false">INDEX($X$1062:$X$1189,MATCH($A1145-C1145*32,$A$1062:$A$1189,0))</f>
        <v>276916235.767515</v>
      </c>
      <c r="AH1145" s="7" t="n">
        <f aca="false">INDEX($Y$1062:$Y$1189,MATCH($A1145+(1-D1145)*16,$A$1062:$A$1189,0))</f>
        <v>100000000</v>
      </c>
      <c r="AI1145" s="7" t="n">
        <f aca="false">INDEX($Y$1062:$Y$1189,MATCH($A1145-D1145*16,$A$1062:$A$1189,0))</f>
        <v>79777380.8939464</v>
      </c>
      <c r="AJ1145" s="7" t="n">
        <f aca="false">INDEX($Z$1062:$Z$1189,MATCH($A1145+(1-E1145)*8,$A$1062:$A$1189,0))</f>
        <v>60000000</v>
      </c>
      <c r="AK1145" s="7" t="n">
        <f aca="false">INDEX($Z$1062:$Z$1189,MATCH($A1145-E1145*8,$A$1062:$A$1189,0))</f>
        <v>108338411.590494</v>
      </c>
      <c r="AL1145" s="7" t="n">
        <f aca="false">INDEX($AA$1062:$AA$1189,MATCH($A1145+(1-F1145)*4,$A$1062:$A$1189,0))</f>
        <v>30000000</v>
      </c>
      <c r="AM1145" s="7" t="n">
        <f aca="false">INDEX($AA$1062:$AA$1189,MATCH($A1145-F1145*4,$A$1062:$A$1189,0))</f>
        <v>135423014.488118</v>
      </c>
      <c r="AN1145" s="7" t="n">
        <f aca="false">INDEX($AB$1062:$AB$1189,MATCH($A1145+(1-G1145)*2,$A$1062:$A$1189,0))</f>
        <v>15000000</v>
      </c>
      <c r="AO1145" s="7" t="n">
        <f aca="false">INDEX($AB$1062:$AB$1189,MATCH($A1145-G1145*2,$A$1062:$A$1189,0))</f>
        <v>188498800.055642</v>
      </c>
      <c r="AP1145" s="7" t="n">
        <f aca="false">INDEX($AC$1062:$AC$1189,MATCH($A1145+(1-H1145)*1,$A$1062:$A$1189,0))</f>
        <v>5000000</v>
      </c>
      <c r="AQ1145" s="7" t="n">
        <f aca="false">INDEX($AC$1062:$AC$1189,MATCH($A1145-H1145*1,$A$1062:$A$1189,0))</f>
        <v>186733003.333809</v>
      </c>
      <c r="AR1145" s="14" t="b">
        <f aca="false">AND(IF(B1145=1,AD1145&gt;=AE1145,AE1145&gt;AD1145),IF(C1145=1,AF1145&gt;=AG1145,AG1145&gt;AF1145),IF(D1145=1,AH1145&gt;=AI1145,AI1145&gt;AH1145),IF(E1145=1,AJ1145&gt;=AK1145,AK1145&gt;AJ1145),IF(F1145=1,AL1145&gt;=AM1145,AM1145&gt;AL1145),IF(G1145=1,AN1145&gt;=AO1145,AO1145&gt;AN1145),IF(H1145=1,AP1145&gt;=AQ1145,AQ1145&gt;AP1145))</f>
        <v>0</v>
      </c>
      <c r="AS1145" s="2"/>
      <c r="AT1145" s="2"/>
      <c r="AU1145" s="2"/>
      <c r="AV1145" s="2"/>
      <c r="AW1145" s="2"/>
      <c r="AX1145" s="2"/>
    </row>
    <row r="1146" customFormat="false" ht="15" hidden="false" customHeight="false" outlineLevel="0" collapsed="false">
      <c r="A1146" s="6" t="n">
        <f aca="false">ROW()-1062</f>
        <v>84</v>
      </c>
      <c r="B1146" s="6" t="n">
        <f aca="false">MOD(INT($A1146/64),2)</f>
        <v>1</v>
      </c>
      <c r="C1146" s="6" t="n">
        <f aca="false">MOD(INT($A1146/32),2)</f>
        <v>0</v>
      </c>
      <c r="D1146" s="6" t="n">
        <f aca="false">MOD(INT($A1146/16),2)</f>
        <v>1</v>
      </c>
      <c r="E1146" s="6" t="n">
        <f aca="false">MOD(INT($A1146/8),2)</f>
        <v>0</v>
      </c>
      <c r="F1146" s="6" t="n">
        <f aca="false">MOD(INT($A1146/4),2)</f>
        <v>1</v>
      </c>
      <c r="G1146" s="6" t="n">
        <f aca="false">MOD(INT($A1146/2),2)</f>
        <v>0</v>
      </c>
      <c r="H1146" s="6" t="n">
        <f aca="false">MOD(INT($A1146/1),2)</f>
        <v>0</v>
      </c>
      <c r="I1146" s="7" t="n">
        <f aca="false">IF(B1146=1,MIN($B$6,$B$1060),0)</f>
        <v>30000000</v>
      </c>
      <c r="J1146" s="7" t="n">
        <f aca="false">IF(C1146=1,MIN($F$226,MAX(0,$B$1060-I1146)),0)</f>
        <v>0</v>
      </c>
      <c r="K1146" s="7" t="n">
        <f aca="false">IF(D1146=1,MIN($F$225,MAX(0,$B$1060-SUM(I1146:J1146))),0)</f>
        <v>100000000</v>
      </c>
      <c r="L1146" s="7" t="n">
        <f aca="false">IF(E1146=1,MIN($F$224,MAX(0,$B$1060-SUM(I1146:K1146))),0)</f>
        <v>0</v>
      </c>
      <c r="M1146" s="7" t="n">
        <f aca="false">IF(F1146=1,MIN($F$223,MAX(0,$B$1060-SUM(I1146:L1146))),0)</f>
        <v>30000000</v>
      </c>
      <c r="N1146" s="7" t="n">
        <f aca="false">IF(G1146=1,MIN($F$222,MAX(0,$B$1060-SUM(I1146:M1146))),0)</f>
        <v>0</v>
      </c>
      <c r="O1146" s="7" t="n">
        <f aca="false">IF(H1146=1,MIN($F$221,MAX(0,$B$1060-SUM(I1146:N1146))),0)</f>
        <v>0</v>
      </c>
      <c r="P1146" s="7" t="n">
        <f aca="false">MAX(0,$B$1060-SUM(I1146:O1146))</f>
        <v>1040000000</v>
      </c>
      <c r="Q1146" s="7" t="n">
        <f aca="false">($B$203+$B$204)+$B$22+(1-B1146)*$B$198+(1-C1146)*$E$226+(1-D1146)*$E$225+(1-E1146)*$E$224+(1-F1146)*$E$223+(1-G1146)*$E$222+(1-H1146)*$E$221</f>
        <v>27815830.1189422</v>
      </c>
      <c r="R1146" s="7" t="n">
        <f aca="false">P1146&gt;$B$12*Q1146</f>
        <v>1</v>
      </c>
      <c r="S1146" s="7" t="n">
        <f aca="false">IF(R1146,(P1146+$B$12*$B$13)/(Q1146+$B$13),IF(Q1146&gt;0,P1146/Q1146,0))</f>
        <v>34.3879747283786</v>
      </c>
      <c r="T1146" s="7" t="n">
        <f aca="false">IF(R1146,$B$13*(S1146-$B$12),0)</f>
        <v>83469936.8209464</v>
      </c>
      <c r="U1146" s="7" t="n">
        <f aca="false">($B$203+$B$204)*S1146</f>
        <v>9675331.62550379</v>
      </c>
      <c r="V1146" s="7" t="n">
        <f aca="false">$B$22*S1146</f>
        <v>309491772.555407</v>
      </c>
      <c r="W1146" s="7" t="n">
        <f aca="false">IF(B1146=1,I1146,S1146*$B$198)</f>
        <v>30000000</v>
      </c>
      <c r="X1146" s="7" t="n">
        <f aca="false">IF(C1146=1,J1146,S1146*$E$226)</f>
        <v>210952072.366249</v>
      </c>
      <c r="Y1146" s="7" t="n">
        <f aca="false">IF(D1146=1,K1146,S1146*$E$225)</f>
        <v>100000000</v>
      </c>
      <c r="Z1146" s="7" t="n">
        <f aca="false">IF(E1146=1,L1146,S1146*$E$224)</f>
        <v>82531139.3481085</v>
      </c>
      <c r="AA1146" s="7" t="n">
        <f aca="false">IF(F1146=1,M1146,S1146*$E$223)</f>
        <v>30000000</v>
      </c>
      <c r="AB1146" s="7" t="n">
        <f aca="false">IF(G1146=1,N1146,S1146*$E$222)</f>
        <v>171939873.641893</v>
      </c>
      <c r="AC1146" s="7" t="n">
        <f aca="false">IF(H1146=1,O1146,S1146*$E$221)</f>
        <v>171939873.641893</v>
      </c>
      <c r="AD1146" s="7" t="n">
        <f aca="false">INDEX($W$1062:$W$1189,MATCH($A1146+(1-B1146)*64,$A$1062:$A$1189,0))</f>
        <v>30000000</v>
      </c>
      <c r="AE1146" s="7" t="n">
        <f aca="false">INDEX($W$1062:$W$1189,MATCH($A1146-B1146*64,$A$1062:$A$1189,0))</f>
        <v>27718592.8641072</v>
      </c>
      <c r="AF1146" s="7" t="n">
        <f aca="false">INDEX($X$1062:$X$1189,MATCH($A1146+(1-C1146)*32,$A$1062:$A$1189,0))</f>
        <v>300000000</v>
      </c>
      <c r="AG1146" s="7" t="n">
        <f aca="false">INDEX($X$1062:$X$1189,MATCH($A1146-C1146*32,$A$1062:$A$1189,0))</f>
        <v>210952072.366249</v>
      </c>
      <c r="AH1146" s="7" t="n">
        <f aca="false">INDEX($Y$1062:$Y$1189,MATCH($A1146+(1-D1146)*16,$A$1062:$A$1189,0))</f>
        <v>100000000</v>
      </c>
      <c r="AI1146" s="7" t="n">
        <f aca="false">INDEX($Y$1062:$Y$1189,MATCH($A1146-D1146*16,$A$1062:$A$1189,0))</f>
        <v>61812173.2485725</v>
      </c>
      <c r="AJ1146" s="7" t="n">
        <f aca="false">INDEX($Z$1062:$Z$1189,MATCH($A1146+(1-E1146)*8,$A$1062:$A$1189,0))</f>
        <v>60000000</v>
      </c>
      <c r="AK1146" s="7" t="n">
        <f aca="false">INDEX($Z$1062:$Z$1189,MATCH($A1146-E1146*8,$A$1062:$A$1189,0))</f>
        <v>82531139.3481085</v>
      </c>
      <c r="AL1146" s="7" t="n">
        <f aca="false">INDEX($AA$1062:$AA$1189,MATCH($A1146+(1-F1146)*4,$A$1062:$A$1189,0))</f>
        <v>30000000</v>
      </c>
      <c r="AM1146" s="7" t="n">
        <f aca="false">INDEX($AA$1062:$AA$1189,MATCH($A1146-F1146*4,$A$1062:$A$1189,0))</f>
        <v>96575711.5615333</v>
      </c>
      <c r="AN1146" s="7" t="n">
        <f aca="false">INDEX($AB$1062:$AB$1189,MATCH($A1146+(1-G1146)*2,$A$1062:$A$1189,0))</f>
        <v>15000000</v>
      </c>
      <c r="AO1146" s="7" t="n">
        <f aca="false">INDEX($AB$1062:$AB$1189,MATCH($A1146-G1146*2,$A$1062:$A$1189,0))</f>
        <v>171939873.641893</v>
      </c>
      <c r="AP1146" s="7" t="n">
        <f aca="false">INDEX($AC$1062:$AC$1189,MATCH($A1146+(1-H1146)*1,$A$1062:$A$1189,0))</f>
        <v>5000000</v>
      </c>
      <c r="AQ1146" s="7" t="n">
        <f aca="false">INDEX($AC$1062:$AC$1189,MATCH($A1146-H1146*1,$A$1062:$A$1189,0))</f>
        <v>171939873.641893</v>
      </c>
      <c r="AR1146" s="14" t="b">
        <f aca="false">AND(IF(B1146=1,AD1146&gt;=AE1146,AE1146&gt;AD1146),IF(C1146=1,AF1146&gt;=AG1146,AG1146&gt;AF1146),IF(D1146=1,AH1146&gt;=AI1146,AI1146&gt;AH1146),IF(E1146=1,AJ1146&gt;=AK1146,AK1146&gt;AJ1146),IF(F1146=1,AL1146&gt;=AM1146,AM1146&gt;AL1146),IF(G1146=1,AN1146&gt;=AO1146,AO1146&gt;AN1146),IF(H1146=1,AP1146&gt;=AQ1146,AQ1146&gt;AP1146))</f>
        <v>0</v>
      </c>
      <c r="AS1146" s="2"/>
      <c r="AT1146" s="2"/>
      <c r="AU1146" s="2"/>
      <c r="AV1146" s="2"/>
      <c r="AW1146" s="2"/>
      <c r="AX1146" s="2"/>
    </row>
    <row r="1147" customFormat="false" ht="15" hidden="false" customHeight="false" outlineLevel="0" collapsed="false">
      <c r="A1147" s="6" t="n">
        <f aca="false">ROW()-1062</f>
        <v>85</v>
      </c>
      <c r="B1147" s="6" t="n">
        <f aca="false">MOD(INT($A1147/64),2)</f>
        <v>1</v>
      </c>
      <c r="C1147" s="6" t="n">
        <f aca="false">MOD(INT($A1147/32),2)</f>
        <v>0</v>
      </c>
      <c r="D1147" s="6" t="n">
        <f aca="false">MOD(INT($A1147/16),2)</f>
        <v>1</v>
      </c>
      <c r="E1147" s="6" t="n">
        <f aca="false">MOD(INT($A1147/8),2)</f>
        <v>0</v>
      </c>
      <c r="F1147" s="6" t="n">
        <f aca="false">MOD(INT($A1147/4),2)</f>
        <v>1</v>
      </c>
      <c r="G1147" s="6" t="n">
        <f aca="false">MOD(INT($A1147/2),2)</f>
        <v>0</v>
      </c>
      <c r="H1147" s="6" t="n">
        <f aca="false">MOD(INT($A1147/1),2)</f>
        <v>1</v>
      </c>
      <c r="I1147" s="7" t="n">
        <f aca="false">IF(B1147=1,MIN($B$6,$B$1060),0)</f>
        <v>30000000</v>
      </c>
      <c r="J1147" s="7" t="n">
        <f aca="false">IF(C1147=1,MIN($F$226,MAX(0,$B$1060-I1147)),0)</f>
        <v>0</v>
      </c>
      <c r="K1147" s="7" t="n">
        <f aca="false">IF(D1147=1,MIN($F$225,MAX(0,$B$1060-SUM(I1147:J1147))),0)</f>
        <v>100000000</v>
      </c>
      <c r="L1147" s="7" t="n">
        <f aca="false">IF(E1147=1,MIN($F$224,MAX(0,$B$1060-SUM(I1147:K1147))),0)</f>
        <v>0</v>
      </c>
      <c r="M1147" s="7" t="n">
        <f aca="false">IF(F1147=1,MIN($F$223,MAX(0,$B$1060-SUM(I1147:L1147))),0)</f>
        <v>30000000</v>
      </c>
      <c r="N1147" s="7" t="n">
        <f aca="false">IF(G1147=1,MIN($F$222,MAX(0,$B$1060-SUM(I1147:M1147))),0)</f>
        <v>0</v>
      </c>
      <c r="O1147" s="7" t="n">
        <f aca="false">IF(H1147=1,MIN($F$221,MAX(0,$B$1060-SUM(I1147:N1147))),0)</f>
        <v>5000000</v>
      </c>
      <c r="P1147" s="7" t="n">
        <f aca="false">MAX(0,$B$1060-SUM(I1147:O1147))</f>
        <v>1035000000</v>
      </c>
      <c r="Q1147" s="7" t="n">
        <f aca="false">($B$203+$B$204)+$B$22+(1-B1147)*$B$198+(1-C1147)*$E$226+(1-D1147)*$E$225+(1-E1147)*$E$224+(1-F1147)*$E$223+(1-G1147)*$E$222+(1-H1147)*$E$221</f>
        <v>22815830.1189422</v>
      </c>
      <c r="R1147" s="7" t="n">
        <f aca="false">P1147&gt;$B$12*Q1147</f>
        <v>1</v>
      </c>
      <c r="S1147" s="7" t="n">
        <f aca="false">IF(R1147,(P1147+$B$12*$B$13)/(Q1147+$B$13),IF(Q1147&gt;0,P1147/Q1147,0))</f>
        <v>40.9822626840788</v>
      </c>
      <c r="T1147" s="7" t="n">
        <f aca="false">IF(R1147,$B$13*(S1147-$B$12),0)</f>
        <v>99955656.7101969</v>
      </c>
      <c r="U1147" s="7" t="n">
        <f aca="false">($B$203+$B$204)*S1147</f>
        <v>11530687.2639041</v>
      </c>
      <c r="V1147" s="7" t="n">
        <f aca="false">$B$22*S1147</f>
        <v>368840364.156709</v>
      </c>
      <c r="W1147" s="7" t="n">
        <f aca="false">IF(B1147=1,I1147,S1147*$B$198)</f>
        <v>30000000</v>
      </c>
      <c r="X1147" s="7" t="n">
        <f aca="false">IF(C1147=1,J1147,S1147*$E$226)</f>
        <v>251404548.007007</v>
      </c>
      <c r="Y1147" s="7" t="n">
        <f aca="false">IF(D1147=1,K1147,S1147*$E$225)</f>
        <v>100000000</v>
      </c>
      <c r="Z1147" s="7" t="n">
        <f aca="false">IF(E1147=1,L1147,S1147*$E$224)</f>
        <v>98357430.441789</v>
      </c>
      <c r="AA1147" s="7" t="n">
        <f aca="false">IF(F1147=1,M1147,S1147*$E$223)</f>
        <v>30000000</v>
      </c>
      <c r="AB1147" s="7" t="n">
        <f aca="false">IF(G1147=1,N1147,S1147*$E$222)</f>
        <v>204911313.420394</v>
      </c>
      <c r="AC1147" s="7" t="n">
        <f aca="false">IF(H1147=1,O1147,S1147*$E$221)</f>
        <v>5000000</v>
      </c>
      <c r="AD1147" s="7" t="n">
        <f aca="false">INDEX($W$1062:$W$1189,MATCH($A1147+(1-B1147)*64,$A$1062:$A$1189,0))</f>
        <v>30000000</v>
      </c>
      <c r="AE1147" s="7" t="n">
        <f aca="false">INDEX($W$1062:$W$1189,MATCH($A1147-B1147*64,$A$1062:$A$1189,0))</f>
        <v>32870616.1302522</v>
      </c>
      <c r="AF1147" s="7" t="n">
        <f aca="false">INDEX($X$1062:$X$1189,MATCH($A1147+(1-C1147)*32,$A$1062:$A$1189,0))</f>
        <v>300000000</v>
      </c>
      <c r="AG1147" s="7" t="n">
        <f aca="false">INDEX($X$1062:$X$1189,MATCH($A1147-C1147*32,$A$1062:$A$1189,0))</f>
        <v>251404548.007007</v>
      </c>
      <c r="AH1147" s="7" t="n">
        <f aca="false">INDEX($Y$1062:$Y$1189,MATCH($A1147+(1-D1147)*16,$A$1062:$A$1189,0))</f>
        <v>100000000</v>
      </c>
      <c r="AI1147" s="7" t="n">
        <f aca="false">INDEX($Y$1062:$Y$1189,MATCH($A1147-D1147*16,$A$1062:$A$1189,0))</f>
        <v>72917279.7381781</v>
      </c>
      <c r="AJ1147" s="7" t="n">
        <f aca="false">INDEX($Z$1062:$Z$1189,MATCH($A1147+(1-E1147)*8,$A$1062:$A$1189,0))</f>
        <v>60000000</v>
      </c>
      <c r="AK1147" s="7" t="n">
        <f aca="false">INDEX($Z$1062:$Z$1189,MATCH($A1147-E1147*8,$A$1062:$A$1189,0))</f>
        <v>98357430.441789</v>
      </c>
      <c r="AL1147" s="7" t="n">
        <f aca="false">INDEX($AA$1062:$AA$1189,MATCH($A1147+(1-F1147)*4,$A$1062:$A$1189,0))</f>
        <v>30000000</v>
      </c>
      <c r="AM1147" s="7" t="n">
        <f aca="false">INDEX($AA$1062:$AA$1189,MATCH($A1147-F1147*4,$A$1062:$A$1189,0))</f>
        <v>113099280.033385</v>
      </c>
      <c r="AN1147" s="7" t="n">
        <f aca="false">INDEX($AB$1062:$AB$1189,MATCH($A1147+(1-G1147)*2,$A$1062:$A$1189,0))</f>
        <v>15000000</v>
      </c>
      <c r="AO1147" s="7" t="n">
        <f aca="false">INDEX($AB$1062:$AB$1189,MATCH($A1147-G1147*2,$A$1062:$A$1189,0))</f>
        <v>204911313.420394</v>
      </c>
      <c r="AP1147" s="7" t="n">
        <f aca="false">INDEX($AC$1062:$AC$1189,MATCH($A1147+(1-H1147)*1,$A$1062:$A$1189,0))</f>
        <v>5000000</v>
      </c>
      <c r="AQ1147" s="7" t="n">
        <f aca="false">INDEX($AC$1062:$AC$1189,MATCH($A1147-H1147*1,$A$1062:$A$1189,0))</f>
        <v>171939873.641893</v>
      </c>
      <c r="AR1147" s="14" t="b">
        <f aca="false">AND(IF(B1147=1,AD1147&gt;=AE1147,AE1147&gt;AD1147),IF(C1147=1,AF1147&gt;=AG1147,AG1147&gt;AF1147),IF(D1147=1,AH1147&gt;=AI1147,AI1147&gt;AH1147),IF(E1147=1,AJ1147&gt;=AK1147,AK1147&gt;AJ1147),IF(F1147=1,AL1147&gt;=AM1147,AM1147&gt;AL1147),IF(G1147=1,AN1147&gt;=AO1147,AO1147&gt;AN1147),IF(H1147=1,AP1147&gt;=AQ1147,AQ1147&gt;AP1147))</f>
        <v>0</v>
      </c>
      <c r="AS1147" s="2"/>
      <c r="AT1147" s="2"/>
      <c r="AU1147" s="2"/>
      <c r="AV1147" s="2"/>
      <c r="AW1147" s="2"/>
      <c r="AX1147" s="2"/>
    </row>
    <row r="1148" customFormat="false" ht="15" hidden="false" customHeight="false" outlineLevel="0" collapsed="false">
      <c r="A1148" s="6" t="n">
        <f aca="false">ROW()-1062</f>
        <v>86</v>
      </c>
      <c r="B1148" s="6" t="n">
        <f aca="false">MOD(INT($A1148/64),2)</f>
        <v>1</v>
      </c>
      <c r="C1148" s="6" t="n">
        <f aca="false">MOD(INT($A1148/32),2)</f>
        <v>0</v>
      </c>
      <c r="D1148" s="6" t="n">
        <f aca="false">MOD(INT($A1148/16),2)</f>
        <v>1</v>
      </c>
      <c r="E1148" s="6" t="n">
        <f aca="false">MOD(INT($A1148/8),2)</f>
        <v>0</v>
      </c>
      <c r="F1148" s="6" t="n">
        <f aca="false">MOD(INT($A1148/4),2)</f>
        <v>1</v>
      </c>
      <c r="G1148" s="6" t="n">
        <f aca="false">MOD(INT($A1148/2),2)</f>
        <v>1</v>
      </c>
      <c r="H1148" s="6" t="n">
        <f aca="false">MOD(INT($A1148/1),2)</f>
        <v>0</v>
      </c>
      <c r="I1148" s="7" t="n">
        <f aca="false">IF(B1148=1,MIN($B$6,$B$1060),0)</f>
        <v>30000000</v>
      </c>
      <c r="J1148" s="7" t="n">
        <f aca="false">IF(C1148=1,MIN($F$226,MAX(0,$B$1060-I1148)),0)</f>
        <v>0</v>
      </c>
      <c r="K1148" s="7" t="n">
        <f aca="false">IF(D1148=1,MIN($F$225,MAX(0,$B$1060-SUM(I1148:J1148))),0)</f>
        <v>100000000</v>
      </c>
      <c r="L1148" s="7" t="n">
        <f aca="false">IF(E1148=1,MIN($F$224,MAX(0,$B$1060-SUM(I1148:K1148))),0)</f>
        <v>0</v>
      </c>
      <c r="M1148" s="7" t="n">
        <f aca="false">IF(F1148=1,MIN($F$223,MAX(0,$B$1060-SUM(I1148:L1148))),0)</f>
        <v>30000000</v>
      </c>
      <c r="N1148" s="7" t="n">
        <f aca="false">IF(G1148=1,MIN($F$222,MAX(0,$B$1060-SUM(I1148:M1148))),0)</f>
        <v>15000000</v>
      </c>
      <c r="O1148" s="7" t="n">
        <f aca="false">IF(H1148=1,MIN($F$221,MAX(0,$B$1060-SUM(I1148:N1148))),0)</f>
        <v>0</v>
      </c>
      <c r="P1148" s="7" t="n">
        <f aca="false">MAX(0,$B$1060-SUM(I1148:O1148))</f>
        <v>1025000000</v>
      </c>
      <c r="Q1148" s="7" t="n">
        <f aca="false">($B$203+$B$204)+$B$22+(1-B1148)*$B$198+(1-C1148)*$E$226+(1-D1148)*$E$225+(1-E1148)*$E$224+(1-F1148)*$E$223+(1-G1148)*$E$222+(1-H1148)*$E$221</f>
        <v>22815830.1189422</v>
      </c>
      <c r="R1148" s="7" t="n">
        <f aca="false">P1148&gt;$B$12*Q1148</f>
        <v>1</v>
      </c>
      <c r="S1148" s="7" t="n">
        <f aca="false">IF(R1148,(P1148+$B$12*$B$13)/(Q1148+$B$13),IF(Q1148&gt;0,P1148/Q1148,0))</f>
        <v>40.5872529232684</v>
      </c>
      <c r="T1148" s="7" t="n">
        <f aca="false">IF(R1148,$B$13*(S1148-$B$12),0)</f>
        <v>98968132.3081709</v>
      </c>
      <c r="U1148" s="7" t="n">
        <f aca="false">($B$203+$B$204)*S1148</f>
        <v>11419548.1095532</v>
      </c>
      <c r="V1148" s="7" t="n">
        <f aca="false">$B$22*S1148</f>
        <v>365285276.309415</v>
      </c>
      <c r="W1148" s="7" t="n">
        <f aca="false">IF(B1148=1,I1148,S1148*$B$198)</f>
        <v>30000000</v>
      </c>
      <c r="X1148" s="7" t="n">
        <f aca="false">IF(C1148=1,J1148,S1148*$E$226)</f>
        <v>248981371.640675</v>
      </c>
      <c r="Y1148" s="7" t="n">
        <f aca="false">IF(D1148=1,K1148,S1148*$E$225)</f>
        <v>100000000</v>
      </c>
      <c r="Z1148" s="7" t="n">
        <f aca="false">IF(E1148=1,L1148,S1148*$E$224)</f>
        <v>97409407.0158441</v>
      </c>
      <c r="AA1148" s="7" t="n">
        <f aca="false">IF(F1148=1,M1148,S1148*$E$223)</f>
        <v>30000000</v>
      </c>
      <c r="AB1148" s="7" t="n">
        <f aca="false">IF(G1148=1,N1148,S1148*$E$222)</f>
        <v>15000000</v>
      </c>
      <c r="AC1148" s="7" t="n">
        <f aca="false">IF(H1148=1,O1148,S1148*$E$221)</f>
        <v>202936264.616342</v>
      </c>
      <c r="AD1148" s="7" t="n">
        <f aca="false">INDEX($W$1062:$W$1189,MATCH($A1148+(1-B1148)*64,$A$1062:$A$1189,0))</f>
        <v>30000000</v>
      </c>
      <c r="AE1148" s="7" t="n">
        <f aca="false">INDEX($W$1062:$W$1189,MATCH($A1148-B1148*64,$A$1062:$A$1189,0))</f>
        <v>32562694.6676737</v>
      </c>
      <c r="AF1148" s="7" t="n">
        <f aca="false">INDEX($X$1062:$X$1189,MATCH($A1148+(1-C1148)*32,$A$1062:$A$1189,0))</f>
        <v>300000000</v>
      </c>
      <c r="AG1148" s="7" t="n">
        <f aca="false">INDEX($X$1062:$X$1189,MATCH($A1148-C1148*32,$A$1062:$A$1189,0))</f>
        <v>248981371.640675</v>
      </c>
      <c r="AH1148" s="7" t="n">
        <f aca="false">INDEX($Y$1062:$Y$1189,MATCH($A1148+(1-D1148)*16,$A$1062:$A$1189,0))</f>
        <v>100000000</v>
      </c>
      <c r="AI1148" s="7" t="n">
        <f aca="false">INDEX($Y$1062:$Y$1189,MATCH($A1148-D1148*16,$A$1062:$A$1189,0))</f>
        <v>72276248.7075128</v>
      </c>
      <c r="AJ1148" s="7" t="n">
        <f aca="false">INDEX($Z$1062:$Z$1189,MATCH($A1148+(1-E1148)*8,$A$1062:$A$1189,0))</f>
        <v>60000000</v>
      </c>
      <c r="AK1148" s="7" t="n">
        <f aca="false">INDEX($Z$1062:$Z$1189,MATCH($A1148-E1148*8,$A$1062:$A$1189,0))</f>
        <v>97409407.0158441</v>
      </c>
      <c r="AL1148" s="7" t="n">
        <f aca="false">INDEX($AA$1062:$AA$1189,MATCH($A1148+(1-F1148)*4,$A$1062:$A$1189,0))</f>
        <v>30000000</v>
      </c>
      <c r="AM1148" s="7" t="n">
        <f aca="false">INDEX($AA$1062:$AA$1189,MATCH($A1148-F1148*4,$A$1062:$A$1189,0))</f>
        <v>112039802.000286</v>
      </c>
      <c r="AN1148" s="7" t="n">
        <f aca="false">INDEX($AB$1062:$AB$1189,MATCH($A1148+(1-G1148)*2,$A$1062:$A$1189,0))</f>
        <v>15000000</v>
      </c>
      <c r="AO1148" s="7" t="n">
        <f aca="false">INDEX($AB$1062:$AB$1189,MATCH($A1148-G1148*2,$A$1062:$A$1189,0))</f>
        <v>171939873.641893</v>
      </c>
      <c r="AP1148" s="7" t="n">
        <f aca="false">INDEX($AC$1062:$AC$1189,MATCH($A1148+(1-H1148)*1,$A$1062:$A$1189,0))</f>
        <v>5000000</v>
      </c>
      <c r="AQ1148" s="7" t="n">
        <f aca="false">INDEX($AC$1062:$AC$1189,MATCH($A1148-H1148*1,$A$1062:$A$1189,0))</f>
        <v>202936264.616342</v>
      </c>
      <c r="AR1148" s="14" t="b">
        <f aca="false">AND(IF(B1148=1,AD1148&gt;=AE1148,AE1148&gt;AD1148),IF(C1148=1,AF1148&gt;=AG1148,AG1148&gt;AF1148),IF(D1148=1,AH1148&gt;=AI1148,AI1148&gt;AH1148),IF(E1148=1,AJ1148&gt;=AK1148,AK1148&gt;AJ1148),IF(F1148=1,AL1148&gt;=AM1148,AM1148&gt;AL1148),IF(G1148=1,AN1148&gt;=AO1148,AO1148&gt;AN1148),IF(H1148=1,AP1148&gt;=AQ1148,AQ1148&gt;AP1148))</f>
        <v>0</v>
      </c>
      <c r="AS1148" s="2"/>
      <c r="AT1148" s="2"/>
      <c r="AU1148" s="2"/>
      <c r="AV1148" s="2"/>
      <c r="AW1148" s="2"/>
      <c r="AX1148" s="2"/>
    </row>
    <row r="1149" customFormat="false" ht="15" hidden="false" customHeight="false" outlineLevel="0" collapsed="false">
      <c r="A1149" s="6" t="n">
        <f aca="false">ROW()-1062</f>
        <v>87</v>
      </c>
      <c r="B1149" s="6" t="n">
        <f aca="false">MOD(INT($A1149/64),2)</f>
        <v>1</v>
      </c>
      <c r="C1149" s="6" t="n">
        <f aca="false">MOD(INT($A1149/32),2)</f>
        <v>0</v>
      </c>
      <c r="D1149" s="6" t="n">
        <f aca="false">MOD(INT($A1149/16),2)</f>
        <v>1</v>
      </c>
      <c r="E1149" s="6" t="n">
        <f aca="false">MOD(INT($A1149/8),2)</f>
        <v>0</v>
      </c>
      <c r="F1149" s="6" t="n">
        <f aca="false">MOD(INT($A1149/4),2)</f>
        <v>1</v>
      </c>
      <c r="G1149" s="6" t="n">
        <f aca="false">MOD(INT($A1149/2),2)</f>
        <v>1</v>
      </c>
      <c r="H1149" s="6" t="n">
        <f aca="false">MOD(INT($A1149/1),2)</f>
        <v>1</v>
      </c>
      <c r="I1149" s="7" t="n">
        <f aca="false">IF(B1149=1,MIN($B$6,$B$1060),0)</f>
        <v>30000000</v>
      </c>
      <c r="J1149" s="7" t="n">
        <f aca="false">IF(C1149=1,MIN($F$226,MAX(0,$B$1060-I1149)),0)</f>
        <v>0</v>
      </c>
      <c r="K1149" s="7" t="n">
        <f aca="false">IF(D1149=1,MIN($F$225,MAX(0,$B$1060-SUM(I1149:J1149))),0)</f>
        <v>100000000</v>
      </c>
      <c r="L1149" s="7" t="n">
        <f aca="false">IF(E1149=1,MIN($F$224,MAX(0,$B$1060-SUM(I1149:K1149))),0)</f>
        <v>0</v>
      </c>
      <c r="M1149" s="7" t="n">
        <f aca="false">IF(F1149=1,MIN($F$223,MAX(0,$B$1060-SUM(I1149:L1149))),0)</f>
        <v>30000000</v>
      </c>
      <c r="N1149" s="7" t="n">
        <f aca="false">IF(G1149=1,MIN($F$222,MAX(0,$B$1060-SUM(I1149:M1149))),0)</f>
        <v>15000000</v>
      </c>
      <c r="O1149" s="7" t="n">
        <f aca="false">IF(H1149=1,MIN($F$221,MAX(0,$B$1060-SUM(I1149:N1149))),0)</f>
        <v>5000000</v>
      </c>
      <c r="P1149" s="7" t="n">
        <f aca="false">MAX(0,$B$1060-SUM(I1149:O1149))</f>
        <v>1020000000</v>
      </c>
      <c r="Q1149" s="7" t="n">
        <f aca="false">($B$203+$B$204)+$B$22+(1-B1149)*$B$198+(1-C1149)*$E$226+(1-D1149)*$E$225+(1-E1149)*$E$224+(1-F1149)*$E$223+(1-G1149)*$E$222+(1-H1149)*$E$221</f>
        <v>17815830.1189422</v>
      </c>
      <c r="R1149" s="7" t="n">
        <f aca="false">P1149&gt;$B$12*Q1149</f>
        <v>1</v>
      </c>
      <c r="S1149" s="7" t="n">
        <f aca="false">IF(R1149,(P1149+$B$12*$B$13)/(Q1149+$B$13),IF(Q1149&gt;0,P1149/Q1149,0))</f>
        <v>50.3302101865204</v>
      </c>
      <c r="T1149" s="7" t="n">
        <f aca="false">IF(R1149,$B$13*(S1149-$B$12),0)</f>
        <v>123325525.466301</v>
      </c>
      <c r="U1149" s="7" t="n">
        <f aca="false">($B$203+$B$204)*S1149</f>
        <v>14160807.0315938</v>
      </c>
      <c r="V1149" s="7" t="n">
        <f aca="false">$B$22*S1149</f>
        <v>452971891.678684</v>
      </c>
      <c r="W1149" s="7" t="n">
        <f aca="false">IF(B1149=1,I1149,S1149*$B$198)</f>
        <v>30000000</v>
      </c>
      <c r="X1149" s="7" t="n">
        <f aca="false">IF(C1149=1,J1149,S1149*$E$226)</f>
        <v>308749271.375773</v>
      </c>
      <c r="Y1149" s="7" t="n">
        <f aca="false">IF(D1149=1,K1149,S1149*$E$225)</f>
        <v>100000000</v>
      </c>
      <c r="Z1149" s="7" t="n">
        <f aca="false">IF(E1149=1,L1149,S1149*$E$224)</f>
        <v>120792504.447649</v>
      </c>
      <c r="AA1149" s="7" t="n">
        <f aca="false">IF(F1149=1,M1149,S1149*$E$223)</f>
        <v>30000000</v>
      </c>
      <c r="AB1149" s="7" t="n">
        <f aca="false">IF(G1149=1,N1149,S1149*$E$222)</f>
        <v>15000000</v>
      </c>
      <c r="AC1149" s="7" t="n">
        <f aca="false">IF(H1149=1,O1149,S1149*$E$221)</f>
        <v>5000000</v>
      </c>
      <c r="AD1149" s="7" t="n">
        <f aca="false">INDEX($W$1062:$W$1189,MATCH($A1149+(1-B1149)*64,$A$1062:$A$1189,0))</f>
        <v>30000000</v>
      </c>
      <c r="AE1149" s="7" t="n">
        <f aca="false">INDEX($W$1062:$W$1189,MATCH($A1149-B1149*64,$A$1062:$A$1189,0))</f>
        <v>40081210.829481</v>
      </c>
      <c r="AF1149" s="7" t="n">
        <f aca="false">INDEX($X$1062:$X$1189,MATCH($A1149+(1-C1149)*32,$A$1062:$A$1189,0))</f>
        <v>300000000</v>
      </c>
      <c r="AG1149" s="7" t="n">
        <f aca="false">INDEX($X$1062:$X$1189,MATCH($A1149-C1149*32,$A$1062:$A$1189,0))</f>
        <v>308749271.375773</v>
      </c>
      <c r="AH1149" s="7" t="n">
        <f aca="false">INDEX($Y$1062:$Y$1189,MATCH($A1149+(1-D1149)*16,$A$1062:$A$1189,0))</f>
        <v>100000000</v>
      </c>
      <c r="AI1149" s="7" t="n">
        <f aca="false">INDEX($Y$1062:$Y$1189,MATCH($A1149-D1149*16,$A$1062:$A$1189,0))</f>
        <v>88272369.0454012</v>
      </c>
      <c r="AJ1149" s="7" t="n">
        <f aca="false">INDEX($Z$1062:$Z$1189,MATCH($A1149+(1-E1149)*8,$A$1062:$A$1189,0))</f>
        <v>60000000</v>
      </c>
      <c r="AK1149" s="7" t="n">
        <f aca="false">INDEX($Z$1062:$Z$1189,MATCH($A1149-E1149*8,$A$1062:$A$1189,0))</f>
        <v>120792504.447649</v>
      </c>
      <c r="AL1149" s="7" t="n">
        <f aca="false">INDEX($AA$1062:$AA$1189,MATCH($A1149+(1-F1149)*4,$A$1062:$A$1189,0))</f>
        <v>30000000</v>
      </c>
      <c r="AM1149" s="7" t="n">
        <f aca="false">INDEX($AA$1062:$AA$1189,MATCH($A1149-F1149*4,$A$1062:$A$1189,0))</f>
        <v>135423014.488118</v>
      </c>
      <c r="AN1149" s="7" t="n">
        <f aca="false">INDEX($AB$1062:$AB$1189,MATCH($A1149+(1-G1149)*2,$A$1062:$A$1189,0))</f>
        <v>15000000</v>
      </c>
      <c r="AO1149" s="7" t="n">
        <f aca="false">INDEX($AB$1062:$AB$1189,MATCH($A1149-G1149*2,$A$1062:$A$1189,0))</f>
        <v>204911313.420394</v>
      </c>
      <c r="AP1149" s="7" t="n">
        <f aca="false">INDEX($AC$1062:$AC$1189,MATCH($A1149+(1-H1149)*1,$A$1062:$A$1189,0))</f>
        <v>5000000</v>
      </c>
      <c r="AQ1149" s="7" t="n">
        <f aca="false">INDEX($AC$1062:$AC$1189,MATCH($A1149-H1149*1,$A$1062:$A$1189,0))</f>
        <v>202936264.616342</v>
      </c>
      <c r="AR1149" s="14" t="b">
        <f aca="false">AND(IF(B1149=1,AD1149&gt;=AE1149,AE1149&gt;AD1149),IF(C1149=1,AF1149&gt;=AG1149,AG1149&gt;AF1149),IF(D1149=1,AH1149&gt;=AI1149,AI1149&gt;AH1149),IF(E1149=1,AJ1149&gt;=AK1149,AK1149&gt;AJ1149),IF(F1149=1,AL1149&gt;=AM1149,AM1149&gt;AL1149),IF(G1149=1,AN1149&gt;=AO1149,AO1149&gt;AN1149),IF(H1149=1,AP1149&gt;=AQ1149,AQ1149&gt;AP1149))</f>
        <v>0</v>
      </c>
      <c r="AS1149" s="2"/>
      <c r="AT1149" s="2"/>
      <c r="AU1149" s="2"/>
      <c r="AV1149" s="2"/>
      <c r="AW1149" s="2"/>
      <c r="AX1149" s="2"/>
    </row>
    <row r="1150" customFormat="false" ht="15" hidden="false" customHeight="false" outlineLevel="0" collapsed="false">
      <c r="A1150" s="6" t="n">
        <f aca="false">ROW()-1062</f>
        <v>88</v>
      </c>
      <c r="B1150" s="6" t="n">
        <f aca="false">MOD(INT($A1150/64),2)</f>
        <v>1</v>
      </c>
      <c r="C1150" s="6" t="n">
        <f aca="false">MOD(INT($A1150/32),2)</f>
        <v>0</v>
      </c>
      <c r="D1150" s="6" t="n">
        <f aca="false">MOD(INT($A1150/16),2)</f>
        <v>1</v>
      </c>
      <c r="E1150" s="6" t="n">
        <f aca="false">MOD(INT($A1150/8),2)</f>
        <v>1</v>
      </c>
      <c r="F1150" s="6" t="n">
        <f aca="false">MOD(INT($A1150/4),2)</f>
        <v>0</v>
      </c>
      <c r="G1150" s="6" t="n">
        <f aca="false">MOD(INT($A1150/2),2)</f>
        <v>0</v>
      </c>
      <c r="H1150" s="6" t="n">
        <f aca="false">MOD(INT($A1150/1),2)</f>
        <v>0</v>
      </c>
      <c r="I1150" s="7" t="n">
        <f aca="false">IF(B1150=1,MIN($B$6,$B$1060),0)</f>
        <v>30000000</v>
      </c>
      <c r="J1150" s="7" t="n">
        <f aca="false">IF(C1150=1,MIN($F$226,MAX(0,$B$1060-I1150)),0)</f>
        <v>0</v>
      </c>
      <c r="K1150" s="7" t="n">
        <f aca="false">IF(D1150=1,MIN($F$225,MAX(0,$B$1060-SUM(I1150:J1150))),0)</f>
        <v>100000000</v>
      </c>
      <c r="L1150" s="7" t="n">
        <f aca="false">IF(E1150=1,MIN($F$224,MAX(0,$B$1060-SUM(I1150:K1150))),0)</f>
        <v>60000000</v>
      </c>
      <c r="M1150" s="7" t="n">
        <f aca="false">IF(F1150=1,MIN($F$223,MAX(0,$B$1060-SUM(I1150:L1150))),0)</f>
        <v>0</v>
      </c>
      <c r="N1150" s="7" t="n">
        <f aca="false">IF(G1150=1,MIN($F$222,MAX(0,$B$1060-SUM(I1150:M1150))),0)</f>
        <v>0</v>
      </c>
      <c r="O1150" s="7" t="n">
        <f aca="false">IF(H1150=1,MIN($F$221,MAX(0,$B$1060-SUM(I1150:N1150))),0)</f>
        <v>0</v>
      </c>
      <c r="P1150" s="7" t="n">
        <f aca="false">MAX(0,$B$1060-SUM(I1150:O1150))</f>
        <v>1010000000</v>
      </c>
      <c r="Q1150" s="7" t="n">
        <f aca="false">($B$203+$B$204)+$B$22+(1-B1150)*$B$198+(1-C1150)*$E$226+(1-D1150)*$E$225+(1-E1150)*$E$224+(1-F1150)*$E$223+(1-G1150)*$E$222+(1-H1150)*$E$221</f>
        <v>28415830.1189422</v>
      </c>
      <c r="R1150" s="7" t="n">
        <f aca="false">P1150&gt;$B$12*Q1150</f>
        <v>1</v>
      </c>
      <c r="S1150" s="7" t="n">
        <f aca="false">IF(R1150,(P1150+$B$12*$B$13)/(Q1150+$B$13),IF(Q1150&gt;0,P1150/Q1150,0))</f>
        <v>32.7502123056253</v>
      </c>
      <c r="T1150" s="7" t="n">
        <f aca="false">IF(R1150,$B$13*(S1150-$B$12),0)</f>
        <v>79375530.7640632</v>
      </c>
      <c r="U1150" s="7" t="n">
        <f aca="false">($B$203+$B$204)*S1150</f>
        <v>9214534.07376982</v>
      </c>
      <c r="V1150" s="7" t="n">
        <f aca="false">$B$22*S1150</f>
        <v>294751910.750628</v>
      </c>
      <c r="W1150" s="7" t="n">
        <f aca="false">IF(B1150=1,I1150,S1150*$B$198)</f>
        <v>30000000</v>
      </c>
      <c r="X1150" s="7" t="n">
        <f aca="false">IF(C1150=1,J1150,S1150*$E$226)</f>
        <v>200905264.438411</v>
      </c>
      <c r="Y1150" s="7" t="n">
        <f aca="false">IF(D1150=1,K1150,S1150*$E$225)</f>
        <v>100000000</v>
      </c>
      <c r="Z1150" s="7" t="n">
        <f aca="false">IF(E1150=1,L1150,S1150*$E$224)</f>
        <v>60000000</v>
      </c>
      <c r="AA1150" s="7" t="n">
        <f aca="false">IF(F1150=1,M1150,S1150*$E$223)</f>
        <v>98250636.9168759</v>
      </c>
      <c r="AB1150" s="7" t="n">
        <f aca="false">IF(G1150=1,N1150,S1150*$E$222)</f>
        <v>163751061.528126</v>
      </c>
      <c r="AC1150" s="7" t="n">
        <f aca="false">IF(H1150=1,O1150,S1150*$E$221)</f>
        <v>163751061.528126</v>
      </c>
      <c r="AD1150" s="7" t="n">
        <f aca="false">INDEX($W$1062:$W$1189,MATCH($A1150+(1-B1150)*64,$A$1062:$A$1189,0))</f>
        <v>30000000</v>
      </c>
      <c r="AE1150" s="7" t="n">
        <f aca="false">INDEX($W$1062:$W$1189,MATCH($A1150-B1150*64,$A$1062:$A$1189,0))</f>
        <v>26433604.3257365</v>
      </c>
      <c r="AF1150" s="7" t="n">
        <f aca="false">INDEX($X$1062:$X$1189,MATCH($A1150+(1-C1150)*32,$A$1062:$A$1189,0))</f>
        <v>300000000</v>
      </c>
      <c r="AG1150" s="7" t="n">
        <f aca="false">INDEX($X$1062:$X$1189,MATCH($A1150-C1150*32,$A$1062:$A$1189,0))</f>
        <v>200905264.438411</v>
      </c>
      <c r="AH1150" s="7" t="n">
        <f aca="false">INDEX($Y$1062:$Y$1189,MATCH($A1150+(1-D1150)*16,$A$1062:$A$1189,0))</f>
        <v>100000000</v>
      </c>
      <c r="AI1150" s="7" t="n">
        <f aca="false">INDEX($Y$1062:$Y$1189,MATCH($A1150-D1150*16,$A$1062:$A$1189,0))</f>
        <v>59083011.5968061</v>
      </c>
      <c r="AJ1150" s="7" t="n">
        <f aca="false">INDEX($Z$1062:$Z$1189,MATCH($A1150+(1-E1150)*8,$A$1062:$A$1189,0))</f>
        <v>60000000</v>
      </c>
      <c r="AK1150" s="7" t="n">
        <f aca="false">INDEX($Z$1062:$Z$1189,MATCH($A1150-E1150*8,$A$1062:$A$1189,0))</f>
        <v>77260569.2492266</v>
      </c>
      <c r="AL1150" s="7" t="n">
        <f aca="false">INDEX($AA$1062:$AA$1189,MATCH($A1150+(1-F1150)*4,$A$1062:$A$1189,0))</f>
        <v>30000000</v>
      </c>
      <c r="AM1150" s="7" t="n">
        <f aca="false">INDEX($AA$1062:$AA$1189,MATCH($A1150-F1150*4,$A$1062:$A$1189,0))</f>
        <v>98250636.9168759</v>
      </c>
      <c r="AN1150" s="7" t="n">
        <f aca="false">INDEX($AB$1062:$AB$1189,MATCH($A1150+(1-G1150)*2,$A$1062:$A$1189,0))</f>
        <v>15000000</v>
      </c>
      <c r="AO1150" s="7" t="n">
        <f aca="false">INDEX($AB$1062:$AB$1189,MATCH($A1150-G1150*2,$A$1062:$A$1189,0))</f>
        <v>163751061.528126</v>
      </c>
      <c r="AP1150" s="7" t="n">
        <f aca="false">INDEX($AC$1062:$AC$1189,MATCH($A1150+(1-H1150)*1,$A$1062:$A$1189,0))</f>
        <v>5000000</v>
      </c>
      <c r="AQ1150" s="7" t="n">
        <f aca="false">INDEX($AC$1062:$AC$1189,MATCH($A1150-H1150*1,$A$1062:$A$1189,0))</f>
        <v>163751061.528126</v>
      </c>
      <c r="AR1150" s="14" t="b">
        <f aca="false">AND(IF(B1150=1,AD1150&gt;=AE1150,AE1150&gt;AD1150),IF(C1150=1,AF1150&gt;=AG1150,AG1150&gt;AF1150),IF(D1150=1,AH1150&gt;=AI1150,AI1150&gt;AH1150),IF(E1150=1,AJ1150&gt;=AK1150,AK1150&gt;AJ1150),IF(F1150=1,AL1150&gt;=AM1150,AM1150&gt;AL1150),IF(G1150=1,AN1150&gt;=AO1150,AO1150&gt;AN1150),IF(H1150=1,AP1150&gt;=AQ1150,AQ1150&gt;AP1150))</f>
        <v>0</v>
      </c>
      <c r="AS1150" s="2"/>
      <c r="AT1150" s="2"/>
      <c r="AU1150" s="2"/>
      <c r="AV1150" s="2"/>
      <c r="AW1150" s="2"/>
      <c r="AX1150" s="2"/>
    </row>
    <row r="1151" customFormat="false" ht="15" hidden="false" customHeight="false" outlineLevel="0" collapsed="false">
      <c r="A1151" s="6" t="n">
        <f aca="false">ROW()-1062</f>
        <v>89</v>
      </c>
      <c r="B1151" s="6" t="n">
        <f aca="false">MOD(INT($A1151/64),2)</f>
        <v>1</v>
      </c>
      <c r="C1151" s="6" t="n">
        <f aca="false">MOD(INT($A1151/32),2)</f>
        <v>0</v>
      </c>
      <c r="D1151" s="6" t="n">
        <f aca="false">MOD(INT($A1151/16),2)</f>
        <v>1</v>
      </c>
      <c r="E1151" s="6" t="n">
        <f aca="false">MOD(INT($A1151/8),2)</f>
        <v>1</v>
      </c>
      <c r="F1151" s="6" t="n">
        <f aca="false">MOD(INT($A1151/4),2)</f>
        <v>0</v>
      </c>
      <c r="G1151" s="6" t="n">
        <f aca="false">MOD(INT($A1151/2),2)</f>
        <v>0</v>
      </c>
      <c r="H1151" s="6" t="n">
        <f aca="false">MOD(INT($A1151/1),2)</f>
        <v>1</v>
      </c>
      <c r="I1151" s="7" t="n">
        <f aca="false">IF(B1151=1,MIN($B$6,$B$1060),0)</f>
        <v>30000000</v>
      </c>
      <c r="J1151" s="7" t="n">
        <f aca="false">IF(C1151=1,MIN($F$226,MAX(0,$B$1060-I1151)),0)</f>
        <v>0</v>
      </c>
      <c r="K1151" s="7" t="n">
        <f aca="false">IF(D1151=1,MIN($F$225,MAX(0,$B$1060-SUM(I1151:J1151))),0)</f>
        <v>100000000</v>
      </c>
      <c r="L1151" s="7" t="n">
        <f aca="false">IF(E1151=1,MIN($F$224,MAX(0,$B$1060-SUM(I1151:K1151))),0)</f>
        <v>60000000</v>
      </c>
      <c r="M1151" s="7" t="n">
        <f aca="false">IF(F1151=1,MIN($F$223,MAX(0,$B$1060-SUM(I1151:L1151))),0)</f>
        <v>0</v>
      </c>
      <c r="N1151" s="7" t="n">
        <f aca="false">IF(G1151=1,MIN($F$222,MAX(0,$B$1060-SUM(I1151:M1151))),0)</f>
        <v>0</v>
      </c>
      <c r="O1151" s="7" t="n">
        <f aca="false">IF(H1151=1,MIN($F$221,MAX(0,$B$1060-SUM(I1151:N1151))),0)</f>
        <v>5000000</v>
      </c>
      <c r="P1151" s="7" t="n">
        <f aca="false">MAX(0,$B$1060-SUM(I1151:O1151))</f>
        <v>1005000000</v>
      </c>
      <c r="Q1151" s="7" t="n">
        <f aca="false">($B$203+$B$204)+$B$22+(1-B1151)*$B$198+(1-C1151)*$E$226+(1-D1151)*$E$225+(1-E1151)*$E$224+(1-F1151)*$E$223+(1-G1151)*$E$222+(1-H1151)*$E$221</f>
        <v>23415830.1189422</v>
      </c>
      <c r="R1151" s="7" t="n">
        <f aca="false">P1151&gt;$B$12*Q1151</f>
        <v>1</v>
      </c>
      <c r="S1151" s="7" t="n">
        <f aca="false">IF(R1151,(P1151+$B$12*$B$13)/(Q1151+$B$13),IF(Q1151&gt;0,P1151/Q1151,0))</f>
        <v>38.8758529198572</v>
      </c>
      <c r="T1151" s="7" t="n">
        <f aca="false">IF(R1151,$B$13*(S1151-$B$12),0)</f>
        <v>94689632.299643</v>
      </c>
      <c r="U1151" s="7" t="n">
        <f aca="false">($B$203+$B$204)*S1151</f>
        <v>10938032.0357605</v>
      </c>
      <c r="V1151" s="7" t="n">
        <f aca="false">$B$22*S1151</f>
        <v>349882676.278715</v>
      </c>
      <c r="W1151" s="7" t="n">
        <f aca="false">IF(B1151=1,I1151,S1151*$B$198)</f>
        <v>30000000</v>
      </c>
      <c r="X1151" s="7" t="n">
        <f aca="false">IF(C1151=1,J1151,S1151*$E$226)</f>
        <v>238482836.027024</v>
      </c>
      <c r="Y1151" s="7" t="n">
        <f aca="false">IF(D1151=1,K1151,S1151*$E$225)</f>
        <v>100000000</v>
      </c>
      <c r="Z1151" s="7" t="n">
        <f aca="false">IF(E1151=1,L1151,S1151*$E$224)</f>
        <v>60000000</v>
      </c>
      <c r="AA1151" s="7" t="n">
        <f aca="false">IF(F1151=1,M1151,S1151*$E$223)</f>
        <v>116627558.759572</v>
      </c>
      <c r="AB1151" s="7" t="n">
        <f aca="false">IF(G1151=1,N1151,S1151*$E$222)</f>
        <v>194379264.599286</v>
      </c>
      <c r="AC1151" s="7" t="n">
        <f aca="false">IF(H1151=1,O1151,S1151*$E$221)</f>
        <v>5000000</v>
      </c>
      <c r="AD1151" s="7" t="n">
        <f aca="false">INDEX($W$1062:$W$1189,MATCH($A1151+(1-B1151)*64,$A$1062:$A$1189,0))</f>
        <v>30000000</v>
      </c>
      <c r="AE1151" s="7" t="n">
        <f aca="false">INDEX($W$1062:$W$1189,MATCH($A1151-B1151*64,$A$1062:$A$1189,0))</f>
        <v>31229485.6683439</v>
      </c>
      <c r="AF1151" s="7" t="n">
        <f aca="false">INDEX($X$1062:$X$1189,MATCH($A1151+(1-C1151)*32,$A$1062:$A$1189,0))</f>
        <v>300000000</v>
      </c>
      <c r="AG1151" s="7" t="n">
        <f aca="false">INDEX($X$1062:$X$1189,MATCH($A1151-C1151*32,$A$1062:$A$1189,0))</f>
        <v>238482836.027024</v>
      </c>
      <c r="AH1151" s="7" t="n">
        <f aca="false">INDEX($Y$1062:$Y$1189,MATCH($A1151+(1-D1151)*16,$A$1062:$A$1189,0))</f>
        <v>100000000</v>
      </c>
      <c r="AI1151" s="7" t="n">
        <f aca="false">INDEX($Y$1062:$Y$1189,MATCH($A1151-D1151*16,$A$1062:$A$1189,0))</f>
        <v>69453614.8618569</v>
      </c>
      <c r="AJ1151" s="7" t="n">
        <f aca="false">INDEX($Z$1062:$Z$1189,MATCH($A1151+(1-E1151)*8,$A$1062:$A$1189,0))</f>
        <v>60000000</v>
      </c>
      <c r="AK1151" s="7" t="n">
        <f aca="false">INDEX($Z$1062:$Z$1189,MATCH($A1151-E1151*8,$A$1062:$A$1189,0))</f>
        <v>90479424.0267081</v>
      </c>
      <c r="AL1151" s="7" t="n">
        <f aca="false">INDEX($AA$1062:$AA$1189,MATCH($A1151+(1-F1151)*4,$A$1062:$A$1189,0))</f>
        <v>30000000</v>
      </c>
      <c r="AM1151" s="7" t="n">
        <f aca="false">INDEX($AA$1062:$AA$1189,MATCH($A1151-F1151*4,$A$1062:$A$1189,0))</f>
        <v>116627558.759572</v>
      </c>
      <c r="AN1151" s="7" t="n">
        <f aca="false">INDEX($AB$1062:$AB$1189,MATCH($A1151+(1-G1151)*2,$A$1062:$A$1189,0))</f>
        <v>15000000</v>
      </c>
      <c r="AO1151" s="7" t="n">
        <f aca="false">INDEX($AB$1062:$AB$1189,MATCH($A1151-G1151*2,$A$1062:$A$1189,0))</f>
        <v>194379264.599286</v>
      </c>
      <c r="AP1151" s="7" t="n">
        <f aca="false">INDEX($AC$1062:$AC$1189,MATCH($A1151+(1-H1151)*1,$A$1062:$A$1189,0))</f>
        <v>5000000</v>
      </c>
      <c r="AQ1151" s="7" t="n">
        <f aca="false">INDEX($AC$1062:$AC$1189,MATCH($A1151-H1151*1,$A$1062:$A$1189,0))</f>
        <v>163751061.528126</v>
      </c>
      <c r="AR1151" s="14" t="b">
        <f aca="false">AND(IF(B1151=1,AD1151&gt;=AE1151,AE1151&gt;AD1151),IF(C1151=1,AF1151&gt;=AG1151,AG1151&gt;AF1151),IF(D1151=1,AH1151&gt;=AI1151,AI1151&gt;AH1151),IF(E1151=1,AJ1151&gt;=AK1151,AK1151&gt;AJ1151),IF(F1151=1,AL1151&gt;=AM1151,AM1151&gt;AL1151),IF(G1151=1,AN1151&gt;=AO1151,AO1151&gt;AN1151),IF(H1151=1,AP1151&gt;=AQ1151,AQ1151&gt;AP1151))</f>
        <v>0</v>
      </c>
      <c r="AS1151" s="2"/>
      <c r="AT1151" s="2"/>
      <c r="AU1151" s="2"/>
      <c r="AV1151" s="2"/>
      <c r="AW1151" s="2"/>
      <c r="AX1151" s="2"/>
    </row>
    <row r="1152" customFormat="false" ht="15" hidden="false" customHeight="false" outlineLevel="0" collapsed="false">
      <c r="A1152" s="6" t="n">
        <f aca="false">ROW()-1062</f>
        <v>90</v>
      </c>
      <c r="B1152" s="6" t="n">
        <f aca="false">MOD(INT($A1152/64),2)</f>
        <v>1</v>
      </c>
      <c r="C1152" s="6" t="n">
        <f aca="false">MOD(INT($A1152/32),2)</f>
        <v>0</v>
      </c>
      <c r="D1152" s="6" t="n">
        <f aca="false">MOD(INT($A1152/16),2)</f>
        <v>1</v>
      </c>
      <c r="E1152" s="6" t="n">
        <f aca="false">MOD(INT($A1152/8),2)</f>
        <v>1</v>
      </c>
      <c r="F1152" s="6" t="n">
        <f aca="false">MOD(INT($A1152/4),2)</f>
        <v>0</v>
      </c>
      <c r="G1152" s="6" t="n">
        <f aca="false">MOD(INT($A1152/2),2)</f>
        <v>1</v>
      </c>
      <c r="H1152" s="6" t="n">
        <f aca="false">MOD(INT($A1152/1),2)</f>
        <v>0</v>
      </c>
      <c r="I1152" s="7" t="n">
        <f aca="false">IF(B1152=1,MIN($B$6,$B$1060),0)</f>
        <v>30000000</v>
      </c>
      <c r="J1152" s="7" t="n">
        <f aca="false">IF(C1152=1,MIN($F$226,MAX(0,$B$1060-I1152)),0)</f>
        <v>0</v>
      </c>
      <c r="K1152" s="7" t="n">
        <f aca="false">IF(D1152=1,MIN($F$225,MAX(0,$B$1060-SUM(I1152:J1152))),0)</f>
        <v>100000000</v>
      </c>
      <c r="L1152" s="7" t="n">
        <f aca="false">IF(E1152=1,MIN($F$224,MAX(0,$B$1060-SUM(I1152:K1152))),0)</f>
        <v>60000000</v>
      </c>
      <c r="M1152" s="7" t="n">
        <f aca="false">IF(F1152=1,MIN($F$223,MAX(0,$B$1060-SUM(I1152:L1152))),0)</f>
        <v>0</v>
      </c>
      <c r="N1152" s="7" t="n">
        <f aca="false">IF(G1152=1,MIN($F$222,MAX(0,$B$1060-SUM(I1152:M1152))),0)</f>
        <v>15000000</v>
      </c>
      <c r="O1152" s="7" t="n">
        <f aca="false">IF(H1152=1,MIN($F$221,MAX(0,$B$1060-SUM(I1152:N1152))),0)</f>
        <v>0</v>
      </c>
      <c r="P1152" s="7" t="n">
        <f aca="false">MAX(0,$B$1060-SUM(I1152:O1152))</f>
        <v>995000000</v>
      </c>
      <c r="Q1152" s="7" t="n">
        <f aca="false">($B$203+$B$204)+$B$22+(1-B1152)*$B$198+(1-C1152)*$E$226+(1-D1152)*$E$225+(1-E1152)*$E$224+(1-F1152)*$E$223+(1-G1152)*$E$222+(1-H1152)*$E$221</f>
        <v>23415830.1189422</v>
      </c>
      <c r="R1152" s="7" t="n">
        <f aca="false">P1152&gt;$B$12*Q1152</f>
        <v>1</v>
      </c>
      <c r="S1152" s="7" t="n">
        <f aca="false">IF(R1152,(P1152+$B$12*$B$13)/(Q1152+$B$13),IF(Q1152&gt;0,P1152/Q1152,0))</f>
        <v>38.4899883747469</v>
      </c>
      <c r="T1152" s="7" t="n">
        <f aca="false">IF(R1152,$B$13*(S1152-$B$12),0)</f>
        <v>93724970.9368673</v>
      </c>
      <c r="U1152" s="7" t="n">
        <f aca="false">($B$203+$B$204)*S1152</f>
        <v>10829465.9609639</v>
      </c>
      <c r="V1152" s="7" t="n">
        <f aca="false">$B$22*S1152</f>
        <v>346409895.372722</v>
      </c>
      <c r="W1152" s="7" t="n">
        <f aca="false">IF(B1152=1,I1152,S1152*$B$198)</f>
        <v>30000000</v>
      </c>
      <c r="X1152" s="7" t="n">
        <f aca="false">IF(C1152=1,J1152,S1152*$E$226)</f>
        <v>236115760.731471</v>
      </c>
      <c r="Y1152" s="7" t="n">
        <f aca="false">IF(D1152=1,K1152,S1152*$E$225)</f>
        <v>100000000</v>
      </c>
      <c r="Z1152" s="7" t="n">
        <f aca="false">IF(E1152=1,L1152,S1152*$E$224)</f>
        <v>60000000</v>
      </c>
      <c r="AA1152" s="7" t="n">
        <f aca="false">IF(F1152=1,M1152,S1152*$E$223)</f>
        <v>115469965.124241</v>
      </c>
      <c r="AB1152" s="7" t="n">
        <f aca="false">IF(G1152=1,N1152,S1152*$E$222)</f>
        <v>15000000</v>
      </c>
      <c r="AC1152" s="7" t="n">
        <f aca="false">IF(H1152=1,O1152,S1152*$E$221)</f>
        <v>192449941.873735</v>
      </c>
      <c r="AD1152" s="7" t="n">
        <f aca="false">INDEX($W$1062:$W$1189,MATCH($A1152+(1-B1152)*64,$A$1062:$A$1189,0))</f>
        <v>30000000</v>
      </c>
      <c r="AE1152" s="7" t="n">
        <f aca="false">INDEX($W$1062:$W$1189,MATCH($A1152-B1152*64,$A$1062:$A$1189,0))</f>
        <v>30928478.5775647</v>
      </c>
      <c r="AF1152" s="7" t="n">
        <f aca="false">INDEX($X$1062:$X$1189,MATCH($A1152+(1-C1152)*32,$A$1062:$A$1189,0))</f>
        <v>300000000</v>
      </c>
      <c r="AG1152" s="7" t="n">
        <f aca="false">INDEX($X$1062:$X$1189,MATCH($A1152-C1152*32,$A$1062:$A$1189,0))</f>
        <v>236115760.731471</v>
      </c>
      <c r="AH1152" s="7" t="n">
        <f aca="false">INDEX($Y$1062:$Y$1189,MATCH($A1152+(1-D1152)*16,$A$1062:$A$1189,0))</f>
        <v>100000000</v>
      </c>
      <c r="AI1152" s="7" t="n">
        <f aca="false">INDEX($Y$1062:$Y$1189,MATCH($A1152-D1152*16,$A$1062:$A$1189,0))</f>
        <v>68826494.1859034</v>
      </c>
      <c r="AJ1152" s="7" t="n">
        <f aca="false">INDEX($Z$1062:$Z$1189,MATCH($A1152+(1-E1152)*8,$A$1062:$A$1189,0))</f>
        <v>60000000</v>
      </c>
      <c r="AK1152" s="7" t="n">
        <f aca="false">INDEX($Z$1062:$Z$1189,MATCH($A1152-E1152*8,$A$1062:$A$1189,0))</f>
        <v>89631841.6002284</v>
      </c>
      <c r="AL1152" s="7" t="n">
        <f aca="false">INDEX($AA$1062:$AA$1189,MATCH($A1152+(1-F1152)*4,$A$1062:$A$1189,0))</f>
        <v>30000000</v>
      </c>
      <c r="AM1152" s="7" t="n">
        <f aca="false">INDEX($AA$1062:$AA$1189,MATCH($A1152-F1152*4,$A$1062:$A$1189,0))</f>
        <v>115469965.124241</v>
      </c>
      <c r="AN1152" s="7" t="n">
        <f aca="false">INDEX($AB$1062:$AB$1189,MATCH($A1152+(1-G1152)*2,$A$1062:$A$1189,0))</f>
        <v>15000000</v>
      </c>
      <c r="AO1152" s="7" t="n">
        <f aca="false">INDEX($AB$1062:$AB$1189,MATCH($A1152-G1152*2,$A$1062:$A$1189,0))</f>
        <v>163751061.528126</v>
      </c>
      <c r="AP1152" s="7" t="n">
        <f aca="false">INDEX($AC$1062:$AC$1189,MATCH($A1152+(1-H1152)*1,$A$1062:$A$1189,0))</f>
        <v>5000000</v>
      </c>
      <c r="AQ1152" s="7" t="n">
        <f aca="false">INDEX($AC$1062:$AC$1189,MATCH($A1152-H1152*1,$A$1062:$A$1189,0))</f>
        <v>192449941.873735</v>
      </c>
      <c r="AR1152" s="14" t="b">
        <f aca="false">AND(IF(B1152=1,AD1152&gt;=AE1152,AE1152&gt;AD1152),IF(C1152=1,AF1152&gt;=AG1152,AG1152&gt;AF1152),IF(D1152=1,AH1152&gt;=AI1152,AI1152&gt;AH1152),IF(E1152=1,AJ1152&gt;=AK1152,AK1152&gt;AJ1152),IF(F1152=1,AL1152&gt;=AM1152,AM1152&gt;AL1152),IF(G1152=1,AN1152&gt;=AO1152,AO1152&gt;AN1152),IF(H1152=1,AP1152&gt;=AQ1152,AQ1152&gt;AP1152))</f>
        <v>0</v>
      </c>
      <c r="AS1152" s="2"/>
      <c r="AT1152" s="2"/>
      <c r="AU1152" s="2"/>
      <c r="AV1152" s="2"/>
      <c r="AW1152" s="2"/>
      <c r="AX1152" s="2"/>
    </row>
    <row r="1153" customFormat="false" ht="15" hidden="false" customHeight="false" outlineLevel="0" collapsed="false">
      <c r="A1153" s="6" t="n">
        <f aca="false">ROW()-1062</f>
        <v>91</v>
      </c>
      <c r="B1153" s="6" t="n">
        <f aca="false">MOD(INT($A1153/64),2)</f>
        <v>1</v>
      </c>
      <c r="C1153" s="6" t="n">
        <f aca="false">MOD(INT($A1153/32),2)</f>
        <v>0</v>
      </c>
      <c r="D1153" s="6" t="n">
        <f aca="false">MOD(INT($A1153/16),2)</f>
        <v>1</v>
      </c>
      <c r="E1153" s="6" t="n">
        <f aca="false">MOD(INT($A1153/8),2)</f>
        <v>1</v>
      </c>
      <c r="F1153" s="6" t="n">
        <f aca="false">MOD(INT($A1153/4),2)</f>
        <v>0</v>
      </c>
      <c r="G1153" s="6" t="n">
        <f aca="false">MOD(INT($A1153/2),2)</f>
        <v>1</v>
      </c>
      <c r="H1153" s="6" t="n">
        <f aca="false">MOD(INT($A1153/1),2)</f>
        <v>1</v>
      </c>
      <c r="I1153" s="7" t="n">
        <f aca="false">IF(B1153=1,MIN($B$6,$B$1060),0)</f>
        <v>30000000</v>
      </c>
      <c r="J1153" s="7" t="n">
        <f aca="false">IF(C1153=1,MIN($F$226,MAX(0,$B$1060-I1153)),0)</f>
        <v>0</v>
      </c>
      <c r="K1153" s="7" t="n">
        <f aca="false">IF(D1153=1,MIN($F$225,MAX(0,$B$1060-SUM(I1153:J1153))),0)</f>
        <v>100000000</v>
      </c>
      <c r="L1153" s="7" t="n">
        <f aca="false">IF(E1153=1,MIN($F$224,MAX(0,$B$1060-SUM(I1153:K1153))),0)</f>
        <v>60000000</v>
      </c>
      <c r="M1153" s="7" t="n">
        <f aca="false">IF(F1153=1,MIN($F$223,MAX(0,$B$1060-SUM(I1153:L1153))),0)</f>
        <v>0</v>
      </c>
      <c r="N1153" s="7" t="n">
        <f aca="false">IF(G1153=1,MIN($F$222,MAX(0,$B$1060-SUM(I1153:M1153))),0)</f>
        <v>15000000</v>
      </c>
      <c r="O1153" s="7" t="n">
        <f aca="false">IF(H1153=1,MIN($F$221,MAX(0,$B$1060-SUM(I1153:N1153))),0)</f>
        <v>5000000</v>
      </c>
      <c r="P1153" s="7" t="n">
        <f aca="false">MAX(0,$B$1060-SUM(I1153:O1153))</f>
        <v>990000000</v>
      </c>
      <c r="Q1153" s="7" t="n">
        <f aca="false">($B$203+$B$204)+$B$22+(1-B1153)*$B$198+(1-C1153)*$E$226+(1-D1153)*$E$225+(1-E1153)*$E$224+(1-F1153)*$E$223+(1-G1153)*$E$222+(1-H1153)*$E$221</f>
        <v>18415830.1189422</v>
      </c>
      <c r="R1153" s="7" t="n">
        <f aca="false">P1153&gt;$B$12*Q1153</f>
        <v>1</v>
      </c>
      <c r="S1153" s="7" t="n">
        <f aca="false">IF(R1153,(P1153+$B$12*$B$13)/(Q1153+$B$13),IF(Q1153&gt;0,P1153/Q1153,0))</f>
        <v>47.4520970172327</v>
      </c>
      <c r="T1153" s="7" t="n">
        <f aca="false">IF(R1153,$B$13*(S1153-$B$12),0)</f>
        <v>116130242.543082</v>
      </c>
      <c r="U1153" s="7" t="n">
        <f aca="false">($B$203+$B$204)*S1153</f>
        <v>13351026.8805805</v>
      </c>
      <c r="V1153" s="7" t="n">
        <f aca="false">$B$22*S1153</f>
        <v>427068873.155094</v>
      </c>
      <c r="W1153" s="7" t="n">
        <f aca="false">IF(B1153=1,I1153,S1153*$B$198)</f>
        <v>30000000</v>
      </c>
      <c r="X1153" s="7" t="n">
        <f aca="false">IF(C1153=1,J1153,S1153*$E$226)</f>
        <v>291093566.369546</v>
      </c>
      <c r="Y1153" s="7" t="n">
        <f aca="false">IF(D1153=1,K1153,S1153*$E$225)</f>
        <v>100000000</v>
      </c>
      <c r="Z1153" s="7" t="n">
        <f aca="false">IF(E1153=1,L1153,S1153*$E$224)</f>
        <v>60000000</v>
      </c>
      <c r="AA1153" s="7" t="n">
        <f aca="false">IF(F1153=1,M1153,S1153*$E$223)</f>
        <v>142356291.051698</v>
      </c>
      <c r="AB1153" s="7" t="n">
        <f aca="false">IF(G1153=1,N1153,S1153*$E$222)</f>
        <v>15000000</v>
      </c>
      <c r="AC1153" s="7" t="n">
        <f aca="false">IF(H1153=1,O1153,S1153*$E$221)</f>
        <v>5000000</v>
      </c>
      <c r="AD1153" s="7" t="n">
        <f aca="false">INDEX($W$1062:$W$1189,MATCH($A1153+(1-B1153)*64,$A$1062:$A$1189,0))</f>
        <v>30000000</v>
      </c>
      <c r="AE1153" s="7" t="n">
        <f aca="false">INDEX($W$1062:$W$1189,MATCH($A1153-B1153*64,$A$1062:$A$1189,0))</f>
        <v>37863103.5209227</v>
      </c>
      <c r="AF1153" s="7" t="n">
        <f aca="false">INDEX($X$1062:$X$1189,MATCH($A1153+(1-C1153)*32,$A$1062:$A$1189,0))</f>
        <v>300000000</v>
      </c>
      <c r="AG1153" s="7" t="n">
        <f aca="false">INDEX($X$1062:$X$1189,MATCH($A1153-C1153*32,$A$1062:$A$1189,0))</f>
        <v>291093566.369546</v>
      </c>
      <c r="AH1153" s="7" t="n">
        <f aca="false">INDEX($Y$1062:$Y$1189,MATCH($A1153+(1-D1153)*16,$A$1062:$A$1189,0))</f>
        <v>100000000</v>
      </c>
      <c r="AI1153" s="7" t="n">
        <f aca="false">INDEX($Y$1062:$Y$1189,MATCH($A1153-D1153*16,$A$1062:$A$1189,0))</f>
        <v>83637330.9048308</v>
      </c>
      <c r="AJ1153" s="7" t="n">
        <f aca="false">INDEX($Z$1062:$Z$1189,MATCH($A1153+(1-E1153)*8,$A$1062:$A$1189,0))</f>
        <v>60000000</v>
      </c>
      <c r="AK1153" s="7" t="n">
        <f aca="false">INDEX($Z$1062:$Z$1189,MATCH($A1153-E1153*8,$A$1062:$A$1189,0))</f>
        <v>108338411.590494</v>
      </c>
      <c r="AL1153" s="7" t="n">
        <f aca="false">INDEX($AA$1062:$AA$1189,MATCH($A1153+(1-F1153)*4,$A$1062:$A$1189,0))</f>
        <v>30000000</v>
      </c>
      <c r="AM1153" s="7" t="n">
        <f aca="false">INDEX($AA$1062:$AA$1189,MATCH($A1153-F1153*4,$A$1062:$A$1189,0))</f>
        <v>142356291.051698</v>
      </c>
      <c r="AN1153" s="7" t="n">
        <f aca="false">INDEX($AB$1062:$AB$1189,MATCH($A1153+(1-G1153)*2,$A$1062:$A$1189,0))</f>
        <v>15000000</v>
      </c>
      <c r="AO1153" s="7" t="n">
        <f aca="false">INDEX($AB$1062:$AB$1189,MATCH($A1153-G1153*2,$A$1062:$A$1189,0))</f>
        <v>194379264.599286</v>
      </c>
      <c r="AP1153" s="7" t="n">
        <f aca="false">INDEX($AC$1062:$AC$1189,MATCH($A1153+(1-H1153)*1,$A$1062:$A$1189,0))</f>
        <v>5000000</v>
      </c>
      <c r="AQ1153" s="7" t="n">
        <f aca="false">INDEX($AC$1062:$AC$1189,MATCH($A1153-H1153*1,$A$1062:$A$1189,0))</f>
        <v>192449941.873735</v>
      </c>
      <c r="AR1153" s="14" t="b">
        <f aca="false">AND(IF(B1153=1,AD1153&gt;=AE1153,AE1153&gt;AD1153),IF(C1153=1,AF1153&gt;=AG1153,AG1153&gt;AF1153),IF(D1153=1,AH1153&gt;=AI1153,AI1153&gt;AH1153),IF(E1153=1,AJ1153&gt;=AK1153,AK1153&gt;AJ1153),IF(F1153=1,AL1153&gt;=AM1153,AM1153&gt;AL1153),IF(G1153=1,AN1153&gt;=AO1153,AO1153&gt;AN1153),IF(H1153=1,AP1153&gt;=AQ1153,AQ1153&gt;AP1153))</f>
        <v>0</v>
      </c>
      <c r="AS1153" s="2"/>
      <c r="AT1153" s="2"/>
      <c r="AU1153" s="2"/>
      <c r="AV1153" s="2"/>
      <c r="AW1153" s="2"/>
      <c r="AX1153" s="2"/>
    </row>
    <row r="1154" customFormat="false" ht="15" hidden="false" customHeight="false" outlineLevel="0" collapsed="false">
      <c r="A1154" s="6" t="n">
        <f aca="false">ROW()-1062</f>
        <v>92</v>
      </c>
      <c r="B1154" s="6" t="n">
        <f aca="false">MOD(INT($A1154/64),2)</f>
        <v>1</v>
      </c>
      <c r="C1154" s="6" t="n">
        <f aca="false">MOD(INT($A1154/32),2)</f>
        <v>0</v>
      </c>
      <c r="D1154" s="6" t="n">
        <f aca="false">MOD(INT($A1154/16),2)</f>
        <v>1</v>
      </c>
      <c r="E1154" s="6" t="n">
        <f aca="false">MOD(INT($A1154/8),2)</f>
        <v>1</v>
      </c>
      <c r="F1154" s="6" t="n">
        <f aca="false">MOD(INT($A1154/4),2)</f>
        <v>1</v>
      </c>
      <c r="G1154" s="6" t="n">
        <f aca="false">MOD(INT($A1154/2),2)</f>
        <v>0</v>
      </c>
      <c r="H1154" s="6" t="n">
        <f aca="false">MOD(INT($A1154/1),2)</f>
        <v>0</v>
      </c>
      <c r="I1154" s="7" t="n">
        <f aca="false">IF(B1154=1,MIN($B$6,$B$1060),0)</f>
        <v>30000000</v>
      </c>
      <c r="J1154" s="7" t="n">
        <f aca="false">IF(C1154=1,MIN($F$226,MAX(0,$B$1060-I1154)),0)</f>
        <v>0</v>
      </c>
      <c r="K1154" s="7" t="n">
        <f aca="false">IF(D1154=1,MIN($F$225,MAX(0,$B$1060-SUM(I1154:J1154))),0)</f>
        <v>100000000</v>
      </c>
      <c r="L1154" s="7" t="n">
        <f aca="false">IF(E1154=1,MIN($F$224,MAX(0,$B$1060-SUM(I1154:K1154))),0)</f>
        <v>60000000</v>
      </c>
      <c r="M1154" s="7" t="n">
        <f aca="false">IF(F1154=1,MIN($F$223,MAX(0,$B$1060-SUM(I1154:L1154))),0)</f>
        <v>30000000</v>
      </c>
      <c r="N1154" s="7" t="n">
        <f aca="false">IF(G1154=1,MIN($F$222,MAX(0,$B$1060-SUM(I1154:M1154))),0)</f>
        <v>0</v>
      </c>
      <c r="O1154" s="7" t="n">
        <f aca="false">IF(H1154=1,MIN($F$221,MAX(0,$B$1060-SUM(I1154:N1154))),0)</f>
        <v>0</v>
      </c>
      <c r="P1154" s="7" t="n">
        <f aca="false">MAX(0,$B$1060-SUM(I1154:O1154))</f>
        <v>980000000</v>
      </c>
      <c r="Q1154" s="7" t="n">
        <f aca="false">($B$203+$B$204)+$B$22+(1-B1154)*$B$198+(1-C1154)*$E$226+(1-D1154)*$E$225+(1-E1154)*$E$224+(1-F1154)*$E$223+(1-G1154)*$E$222+(1-H1154)*$E$221</f>
        <v>25415830.1189422</v>
      </c>
      <c r="R1154" s="7" t="n">
        <f aca="false">P1154&gt;$B$12*Q1154</f>
        <v>1</v>
      </c>
      <c r="S1154" s="7" t="n">
        <f aca="false">IF(R1154,(P1154+$B$12*$B$13)/(Q1154+$B$13),IF(Q1154&gt;0,P1154/Q1154,0))</f>
        <v>35.1950845027291</v>
      </c>
      <c r="T1154" s="7" t="n">
        <f aca="false">IF(R1154,$B$13*(S1154-$B$12),0)</f>
        <v>85487711.2568228</v>
      </c>
      <c r="U1154" s="7" t="n">
        <f aca="false">($B$203+$B$204)*S1154</f>
        <v>9902418.41344955</v>
      </c>
      <c r="V1154" s="7" t="n">
        <f aca="false">$B$22*S1154</f>
        <v>316755760.524562</v>
      </c>
      <c r="W1154" s="7" t="n">
        <f aca="false">IF(B1154=1,I1154,S1154*$B$198)</f>
        <v>30000000</v>
      </c>
      <c r="X1154" s="7" t="n">
        <f aca="false">IF(C1154=1,J1154,S1154*$E$226)</f>
        <v>215903264.777874</v>
      </c>
      <c r="Y1154" s="7" t="n">
        <f aca="false">IF(D1154=1,K1154,S1154*$E$225)</f>
        <v>100000000</v>
      </c>
      <c r="Z1154" s="7" t="n">
        <f aca="false">IF(E1154=1,L1154,S1154*$E$224)</f>
        <v>60000000</v>
      </c>
      <c r="AA1154" s="7" t="n">
        <f aca="false">IF(F1154=1,M1154,S1154*$E$223)</f>
        <v>30000000</v>
      </c>
      <c r="AB1154" s="7" t="n">
        <f aca="false">IF(G1154=1,N1154,S1154*$E$222)</f>
        <v>175975422.513646</v>
      </c>
      <c r="AC1154" s="7" t="n">
        <f aca="false">IF(H1154=1,O1154,S1154*$E$221)</f>
        <v>175975422.513646</v>
      </c>
      <c r="AD1154" s="7" t="n">
        <f aca="false">INDEX($W$1062:$W$1189,MATCH($A1154+(1-B1154)*64,$A$1062:$A$1189,0))</f>
        <v>30000000</v>
      </c>
      <c r="AE1154" s="7" t="n">
        <f aca="false">INDEX($W$1062:$W$1189,MATCH($A1154-B1154*64,$A$1062:$A$1189,0))</f>
        <v>28354625.6375598</v>
      </c>
      <c r="AF1154" s="7" t="n">
        <f aca="false">INDEX($X$1062:$X$1189,MATCH($A1154+(1-C1154)*32,$A$1062:$A$1189,0))</f>
        <v>300000000</v>
      </c>
      <c r="AG1154" s="7" t="n">
        <f aca="false">INDEX($X$1062:$X$1189,MATCH($A1154-C1154*32,$A$1062:$A$1189,0))</f>
        <v>215903264.777874</v>
      </c>
      <c r="AH1154" s="7" t="n">
        <f aca="false">INDEX($Y$1062:$Y$1189,MATCH($A1154+(1-D1154)*16,$A$1062:$A$1189,0))</f>
        <v>100000000</v>
      </c>
      <c r="AI1154" s="7" t="n">
        <f aca="false">INDEX($Y$1062:$Y$1189,MATCH($A1154-D1154*16,$A$1062:$A$1189,0))</f>
        <v>63306639.0854362</v>
      </c>
      <c r="AJ1154" s="7" t="n">
        <f aca="false">INDEX($Z$1062:$Z$1189,MATCH($A1154+(1-E1154)*8,$A$1062:$A$1189,0))</f>
        <v>60000000</v>
      </c>
      <c r="AK1154" s="7" t="n">
        <f aca="false">INDEX($Z$1062:$Z$1189,MATCH($A1154-E1154*8,$A$1062:$A$1189,0))</f>
        <v>82531139.3481085</v>
      </c>
      <c r="AL1154" s="7" t="n">
        <f aca="false">INDEX($AA$1062:$AA$1189,MATCH($A1154+(1-F1154)*4,$A$1062:$A$1189,0))</f>
        <v>30000000</v>
      </c>
      <c r="AM1154" s="7" t="n">
        <f aca="false">INDEX($AA$1062:$AA$1189,MATCH($A1154-F1154*4,$A$1062:$A$1189,0))</f>
        <v>98250636.9168759</v>
      </c>
      <c r="AN1154" s="7" t="n">
        <f aca="false">INDEX($AB$1062:$AB$1189,MATCH($A1154+(1-G1154)*2,$A$1062:$A$1189,0))</f>
        <v>15000000</v>
      </c>
      <c r="AO1154" s="7" t="n">
        <f aca="false">INDEX($AB$1062:$AB$1189,MATCH($A1154-G1154*2,$A$1062:$A$1189,0))</f>
        <v>175975422.513646</v>
      </c>
      <c r="AP1154" s="7" t="n">
        <f aca="false">INDEX($AC$1062:$AC$1189,MATCH($A1154+(1-H1154)*1,$A$1062:$A$1189,0))</f>
        <v>5000000</v>
      </c>
      <c r="AQ1154" s="7" t="n">
        <f aca="false">INDEX($AC$1062:$AC$1189,MATCH($A1154-H1154*1,$A$1062:$A$1189,0))</f>
        <v>175975422.513646</v>
      </c>
      <c r="AR1154" s="14" t="b">
        <f aca="false">AND(IF(B1154=1,AD1154&gt;=AE1154,AE1154&gt;AD1154),IF(C1154=1,AF1154&gt;=AG1154,AG1154&gt;AF1154),IF(D1154=1,AH1154&gt;=AI1154,AI1154&gt;AH1154),IF(E1154=1,AJ1154&gt;=AK1154,AK1154&gt;AJ1154),IF(F1154=1,AL1154&gt;=AM1154,AM1154&gt;AL1154),IF(G1154=1,AN1154&gt;=AO1154,AO1154&gt;AN1154),IF(H1154=1,AP1154&gt;=AQ1154,AQ1154&gt;AP1154))</f>
        <v>0</v>
      </c>
      <c r="AS1154" s="2"/>
      <c r="AT1154" s="2"/>
      <c r="AU1154" s="2"/>
      <c r="AV1154" s="2"/>
      <c r="AW1154" s="2"/>
      <c r="AX1154" s="2"/>
    </row>
    <row r="1155" customFormat="false" ht="15" hidden="false" customHeight="false" outlineLevel="0" collapsed="false">
      <c r="A1155" s="6" t="n">
        <f aca="false">ROW()-1062</f>
        <v>93</v>
      </c>
      <c r="B1155" s="6" t="n">
        <f aca="false">MOD(INT($A1155/64),2)</f>
        <v>1</v>
      </c>
      <c r="C1155" s="6" t="n">
        <f aca="false">MOD(INT($A1155/32),2)</f>
        <v>0</v>
      </c>
      <c r="D1155" s="6" t="n">
        <f aca="false">MOD(INT($A1155/16),2)</f>
        <v>1</v>
      </c>
      <c r="E1155" s="6" t="n">
        <f aca="false">MOD(INT($A1155/8),2)</f>
        <v>1</v>
      </c>
      <c r="F1155" s="6" t="n">
        <f aca="false">MOD(INT($A1155/4),2)</f>
        <v>1</v>
      </c>
      <c r="G1155" s="6" t="n">
        <f aca="false">MOD(INT($A1155/2),2)</f>
        <v>0</v>
      </c>
      <c r="H1155" s="6" t="n">
        <f aca="false">MOD(INT($A1155/1),2)</f>
        <v>1</v>
      </c>
      <c r="I1155" s="7" t="n">
        <f aca="false">IF(B1155=1,MIN($B$6,$B$1060),0)</f>
        <v>30000000</v>
      </c>
      <c r="J1155" s="7" t="n">
        <f aca="false">IF(C1155=1,MIN($F$226,MAX(0,$B$1060-I1155)),0)</f>
        <v>0</v>
      </c>
      <c r="K1155" s="7" t="n">
        <f aca="false">IF(D1155=1,MIN($F$225,MAX(0,$B$1060-SUM(I1155:J1155))),0)</f>
        <v>100000000</v>
      </c>
      <c r="L1155" s="7" t="n">
        <f aca="false">IF(E1155=1,MIN($F$224,MAX(0,$B$1060-SUM(I1155:K1155))),0)</f>
        <v>60000000</v>
      </c>
      <c r="M1155" s="7" t="n">
        <f aca="false">IF(F1155=1,MIN($F$223,MAX(0,$B$1060-SUM(I1155:L1155))),0)</f>
        <v>30000000</v>
      </c>
      <c r="N1155" s="7" t="n">
        <f aca="false">IF(G1155=1,MIN($F$222,MAX(0,$B$1060-SUM(I1155:M1155))),0)</f>
        <v>0</v>
      </c>
      <c r="O1155" s="7" t="n">
        <f aca="false">IF(H1155=1,MIN($F$221,MAX(0,$B$1060-SUM(I1155:N1155))),0)</f>
        <v>5000000</v>
      </c>
      <c r="P1155" s="7" t="n">
        <f aca="false">MAX(0,$B$1060-SUM(I1155:O1155))</f>
        <v>975000000</v>
      </c>
      <c r="Q1155" s="7" t="n">
        <f aca="false">($B$203+$B$204)+$B$22+(1-B1155)*$B$198+(1-C1155)*$E$226+(1-D1155)*$E$225+(1-E1155)*$E$224+(1-F1155)*$E$223+(1-G1155)*$E$222+(1-H1155)*$E$221</f>
        <v>20415830.1189422</v>
      </c>
      <c r="R1155" s="7" t="n">
        <f aca="false">P1155&gt;$B$12*Q1155</f>
        <v>1</v>
      </c>
      <c r="S1155" s="7" t="n">
        <f aca="false">IF(R1155,(P1155+$B$12*$B$13)/(Q1155+$B$13),IF(Q1155&gt;0,P1155/Q1155,0))</f>
        <v>42.6561025686781</v>
      </c>
      <c r="T1155" s="7" t="n">
        <f aca="false">IF(R1155,$B$13*(S1155-$B$12),0)</f>
        <v>104140256.421695</v>
      </c>
      <c r="U1155" s="7" t="n">
        <f aca="false">($B$203+$B$204)*S1155</f>
        <v>12001635.4979718</v>
      </c>
      <c r="V1155" s="7" t="n">
        <f aca="false">$B$22*S1155</f>
        <v>383904923.118103</v>
      </c>
      <c r="W1155" s="7" t="n">
        <f aca="false">IF(B1155=1,I1155,S1155*$B$198)</f>
        <v>30000000</v>
      </c>
      <c r="X1155" s="7" t="n">
        <f aca="false">IF(C1155=1,J1155,S1155*$E$226)</f>
        <v>261672672.118839</v>
      </c>
      <c r="Y1155" s="7" t="n">
        <f aca="false">IF(D1155=1,K1155,S1155*$E$225)</f>
        <v>100000000</v>
      </c>
      <c r="Z1155" s="7" t="n">
        <f aca="false">IF(E1155=1,L1155,S1155*$E$224)</f>
        <v>60000000</v>
      </c>
      <c r="AA1155" s="7" t="n">
        <f aca="false">IF(F1155=1,M1155,S1155*$E$223)</f>
        <v>30000000</v>
      </c>
      <c r="AB1155" s="7" t="n">
        <f aca="false">IF(G1155=1,N1155,S1155*$E$222)</f>
        <v>213280512.843391</v>
      </c>
      <c r="AC1155" s="7" t="n">
        <f aca="false">IF(H1155=1,O1155,S1155*$E$221)</f>
        <v>5000000</v>
      </c>
      <c r="AD1155" s="7" t="n">
        <f aca="false">INDEX($W$1062:$W$1189,MATCH($A1155+(1-B1155)*64,$A$1062:$A$1189,0))</f>
        <v>30000000</v>
      </c>
      <c r="AE1155" s="7" t="n">
        <f aca="false">INDEX($W$1062:$W$1189,MATCH($A1155-B1155*64,$A$1062:$A$1189,0))</f>
        <v>34162000.4173315</v>
      </c>
      <c r="AF1155" s="7" t="n">
        <f aca="false">INDEX($X$1062:$X$1189,MATCH($A1155+(1-C1155)*32,$A$1062:$A$1189,0))</f>
        <v>300000000</v>
      </c>
      <c r="AG1155" s="7" t="n">
        <f aca="false">INDEX($X$1062:$X$1189,MATCH($A1155-C1155*32,$A$1062:$A$1189,0))</f>
        <v>261672672.118839</v>
      </c>
      <c r="AH1155" s="7" t="n">
        <f aca="false">INDEX($Y$1062:$Y$1189,MATCH($A1155+(1-D1155)*16,$A$1062:$A$1189,0))</f>
        <v>100000000</v>
      </c>
      <c r="AI1155" s="7" t="n">
        <f aca="false">INDEX($Y$1062:$Y$1189,MATCH($A1155-D1155*16,$A$1062:$A$1189,0))</f>
        <v>75796120.926351</v>
      </c>
      <c r="AJ1155" s="7" t="n">
        <f aca="false">INDEX($Z$1062:$Z$1189,MATCH($A1155+(1-E1155)*8,$A$1062:$A$1189,0))</f>
        <v>60000000</v>
      </c>
      <c r="AK1155" s="7" t="n">
        <f aca="false">INDEX($Z$1062:$Z$1189,MATCH($A1155-E1155*8,$A$1062:$A$1189,0))</f>
        <v>98357430.441789</v>
      </c>
      <c r="AL1155" s="7" t="n">
        <f aca="false">INDEX($AA$1062:$AA$1189,MATCH($A1155+(1-F1155)*4,$A$1062:$A$1189,0))</f>
        <v>30000000</v>
      </c>
      <c r="AM1155" s="7" t="n">
        <f aca="false">INDEX($AA$1062:$AA$1189,MATCH($A1155-F1155*4,$A$1062:$A$1189,0))</f>
        <v>116627558.759572</v>
      </c>
      <c r="AN1155" s="7" t="n">
        <f aca="false">INDEX($AB$1062:$AB$1189,MATCH($A1155+(1-G1155)*2,$A$1062:$A$1189,0))</f>
        <v>15000000</v>
      </c>
      <c r="AO1155" s="7" t="n">
        <f aca="false">INDEX($AB$1062:$AB$1189,MATCH($A1155-G1155*2,$A$1062:$A$1189,0))</f>
        <v>213280512.843391</v>
      </c>
      <c r="AP1155" s="7" t="n">
        <f aca="false">INDEX($AC$1062:$AC$1189,MATCH($A1155+(1-H1155)*1,$A$1062:$A$1189,0))</f>
        <v>5000000</v>
      </c>
      <c r="AQ1155" s="7" t="n">
        <f aca="false">INDEX($AC$1062:$AC$1189,MATCH($A1155-H1155*1,$A$1062:$A$1189,0))</f>
        <v>175975422.513646</v>
      </c>
      <c r="AR1155" s="14" t="b">
        <f aca="false">AND(IF(B1155=1,AD1155&gt;=AE1155,AE1155&gt;AD1155),IF(C1155=1,AF1155&gt;=AG1155,AG1155&gt;AF1155),IF(D1155=1,AH1155&gt;=AI1155,AI1155&gt;AH1155),IF(E1155=1,AJ1155&gt;=AK1155,AK1155&gt;AJ1155),IF(F1155=1,AL1155&gt;=AM1155,AM1155&gt;AL1155),IF(G1155=1,AN1155&gt;=AO1155,AO1155&gt;AN1155),IF(H1155=1,AP1155&gt;=AQ1155,AQ1155&gt;AP1155))</f>
        <v>0</v>
      </c>
      <c r="AS1155" s="2"/>
      <c r="AT1155" s="2"/>
      <c r="AU1155" s="2"/>
      <c r="AV1155" s="2"/>
      <c r="AW1155" s="2"/>
      <c r="AX1155" s="2"/>
    </row>
    <row r="1156" customFormat="false" ht="15" hidden="false" customHeight="false" outlineLevel="0" collapsed="false">
      <c r="A1156" s="6" t="n">
        <f aca="false">ROW()-1062</f>
        <v>94</v>
      </c>
      <c r="B1156" s="6" t="n">
        <f aca="false">MOD(INT($A1156/64),2)</f>
        <v>1</v>
      </c>
      <c r="C1156" s="6" t="n">
        <f aca="false">MOD(INT($A1156/32),2)</f>
        <v>0</v>
      </c>
      <c r="D1156" s="6" t="n">
        <f aca="false">MOD(INT($A1156/16),2)</f>
        <v>1</v>
      </c>
      <c r="E1156" s="6" t="n">
        <f aca="false">MOD(INT($A1156/8),2)</f>
        <v>1</v>
      </c>
      <c r="F1156" s="6" t="n">
        <f aca="false">MOD(INT($A1156/4),2)</f>
        <v>1</v>
      </c>
      <c r="G1156" s="6" t="n">
        <f aca="false">MOD(INT($A1156/2),2)</f>
        <v>1</v>
      </c>
      <c r="H1156" s="6" t="n">
        <f aca="false">MOD(INT($A1156/1),2)</f>
        <v>0</v>
      </c>
      <c r="I1156" s="7" t="n">
        <f aca="false">IF(B1156=1,MIN($B$6,$B$1060),0)</f>
        <v>30000000</v>
      </c>
      <c r="J1156" s="7" t="n">
        <f aca="false">IF(C1156=1,MIN($F$226,MAX(0,$B$1060-I1156)),0)</f>
        <v>0</v>
      </c>
      <c r="K1156" s="7" t="n">
        <f aca="false">IF(D1156=1,MIN($F$225,MAX(0,$B$1060-SUM(I1156:J1156))),0)</f>
        <v>100000000</v>
      </c>
      <c r="L1156" s="7" t="n">
        <f aca="false">IF(E1156=1,MIN($F$224,MAX(0,$B$1060-SUM(I1156:K1156))),0)</f>
        <v>60000000</v>
      </c>
      <c r="M1156" s="7" t="n">
        <f aca="false">IF(F1156=1,MIN($F$223,MAX(0,$B$1060-SUM(I1156:L1156))),0)</f>
        <v>30000000</v>
      </c>
      <c r="N1156" s="7" t="n">
        <f aca="false">IF(G1156=1,MIN($F$222,MAX(0,$B$1060-SUM(I1156:M1156))),0)</f>
        <v>15000000</v>
      </c>
      <c r="O1156" s="7" t="n">
        <f aca="false">IF(H1156=1,MIN($F$221,MAX(0,$B$1060-SUM(I1156:N1156))),0)</f>
        <v>0</v>
      </c>
      <c r="P1156" s="7" t="n">
        <f aca="false">MAX(0,$B$1060-SUM(I1156:O1156))</f>
        <v>965000000</v>
      </c>
      <c r="Q1156" s="7" t="n">
        <f aca="false">($B$203+$B$204)+$B$22+(1-B1156)*$B$198+(1-C1156)*$E$226+(1-D1156)*$E$225+(1-E1156)*$E$224+(1-F1156)*$E$223+(1-G1156)*$E$222+(1-H1156)*$E$221</f>
        <v>20415830.1189422</v>
      </c>
      <c r="R1156" s="7" t="n">
        <f aca="false">P1156&gt;$B$12*Q1156</f>
        <v>1</v>
      </c>
      <c r="S1156" s="7" t="n">
        <f aca="false">IF(R1156,(P1156+$B$12*$B$13)/(Q1156+$B$13),IF(Q1156&gt;0,P1156/Q1156,0))</f>
        <v>42.2197230027582</v>
      </c>
      <c r="T1156" s="7" t="n">
        <f aca="false">IF(R1156,$B$13*(S1156-$B$12),0)</f>
        <v>103049307.506895</v>
      </c>
      <c r="U1156" s="7" t="n">
        <f aca="false">($B$203+$B$204)*S1156</f>
        <v>11878856.6181971</v>
      </c>
      <c r="V1156" s="7" t="n">
        <f aca="false">$B$22*S1156</f>
        <v>379977507.024823</v>
      </c>
      <c r="W1156" s="7" t="n">
        <f aca="false">IF(B1156=1,I1156,S1156*$B$198)</f>
        <v>30000000</v>
      </c>
      <c r="X1156" s="7" t="n">
        <f aca="false">IF(C1156=1,J1156,S1156*$E$226)</f>
        <v>258995713.836293</v>
      </c>
      <c r="Y1156" s="7" t="n">
        <f aca="false">IF(D1156=1,K1156,S1156*$E$225)</f>
        <v>100000000</v>
      </c>
      <c r="Z1156" s="7" t="n">
        <f aca="false">IF(E1156=1,L1156,S1156*$E$224)</f>
        <v>60000000</v>
      </c>
      <c r="AA1156" s="7" t="n">
        <f aca="false">IF(F1156=1,M1156,S1156*$E$223)</f>
        <v>30000000</v>
      </c>
      <c r="AB1156" s="7" t="n">
        <f aca="false">IF(G1156=1,N1156,S1156*$E$222)</f>
        <v>15000000</v>
      </c>
      <c r="AC1156" s="7" t="n">
        <f aca="false">IF(H1156=1,O1156,S1156*$E$221)</f>
        <v>211098615.013791</v>
      </c>
      <c r="AD1156" s="7" t="n">
        <f aca="false">INDEX($W$1062:$W$1189,MATCH($A1156+(1-B1156)*64,$A$1062:$A$1189,0))</f>
        <v>30000000</v>
      </c>
      <c r="AE1156" s="7" t="n">
        <f aca="false">INDEX($W$1062:$W$1189,MATCH($A1156-B1156*64,$A$1062:$A$1189,0))</f>
        <v>33822923.4901124</v>
      </c>
      <c r="AF1156" s="7" t="n">
        <f aca="false">INDEX($X$1062:$X$1189,MATCH($A1156+(1-C1156)*32,$A$1062:$A$1189,0))</f>
        <v>300000000</v>
      </c>
      <c r="AG1156" s="7" t="n">
        <f aca="false">INDEX($X$1062:$X$1189,MATCH($A1156-C1156*32,$A$1062:$A$1189,0))</f>
        <v>258995713.836293</v>
      </c>
      <c r="AH1156" s="7" t="n">
        <f aca="false">INDEX($Y$1062:$Y$1189,MATCH($A1156+(1-D1156)*16,$A$1062:$A$1189,0))</f>
        <v>100000000</v>
      </c>
      <c r="AI1156" s="7" t="n">
        <f aca="false">INDEX($Y$1062:$Y$1189,MATCH($A1156-D1156*16,$A$1062:$A$1189,0))</f>
        <v>75092676.6486123</v>
      </c>
      <c r="AJ1156" s="7" t="n">
        <f aca="false">INDEX($Z$1062:$Z$1189,MATCH($A1156+(1-E1156)*8,$A$1062:$A$1189,0))</f>
        <v>60000000</v>
      </c>
      <c r="AK1156" s="7" t="n">
        <f aca="false">INDEX($Z$1062:$Z$1189,MATCH($A1156-E1156*8,$A$1062:$A$1189,0))</f>
        <v>97409407.0158441</v>
      </c>
      <c r="AL1156" s="7" t="n">
        <f aca="false">INDEX($AA$1062:$AA$1189,MATCH($A1156+(1-F1156)*4,$A$1062:$A$1189,0))</f>
        <v>30000000</v>
      </c>
      <c r="AM1156" s="7" t="n">
        <f aca="false">INDEX($AA$1062:$AA$1189,MATCH($A1156-F1156*4,$A$1062:$A$1189,0))</f>
        <v>115469965.124241</v>
      </c>
      <c r="AN1156" s="7" t="n">
        <f aca="false">INDEX($AB$1062:$AB$1189,MATCH($A1156+(1-G1156)*2,$A$1062:$A$1189,0))</f>
        <v>15000000</v>
      </c>
      <c r="AO1156" s="7" t="n">
        <f aca="false">INDEX($AB$1062:$AB$1189,MATCH($A1156-G1156*2,$A$1062:$A$1189,0))</f>
        <v>175975422.513646</v>
      </c>
      <c r="AP1156" s="7" t="n">
        <f aca="false">INDEX($AC$1062:$AC$1189,MATCH($A1156+(1-H1156)*1,$A$1062:$A$1189,0))</f>
        <v>5000000</v>
      </c>
      <c r="AQ1156" s="7" t="n">
        <f aca="false">INDEX($AC$1062:$AC$1189,MATCH($A1156-H1156*1,$A$1062:$A$1189,0))</f>
        <v>211098615.013791</v>
      </c>
      <c r="AR1156" s="14" t="b">
        <f aca="false">AND(IF(B1156=1,AD1156&gt;=AE1156,AE1156&gt;AD1156),IF(C1156=1,AF1156&gt;=AG1156,AG1156&gt;AF1156),IF(D1156=1,AH1156&gt;=AI1156,AI1156&gt;AH1156),IF(E1156=1,AJ1156&gt;=AK1156,AK1156&gt;AJ1156),IF(F1156=1,AL1156&gt;=AM1156,AM1156&gt;AL1156),IF(G1156=1,AN1156&gt;=AO1156,AO1156&gt;AN1156),IF(H1156=1,AP1156&gt;=AQ1156,AQ1156&gt;AP1156))</f>
        <v>0</v>
      </c>
      <c r="AS1156" s="2"/>
      <c r="AT1156" s="2"/>
      <c r="AU1156" s="2"/>
      <c r="AV1156" s="2"/>
      <c r="AW1156" s="2"/>
      <c r="AX1156" s="2"/>
    </row>
    <row r="1157" customFormat="false" ht="15" hidden="false" customHeight="false" outlineLevel="0" collapsed="false">
      <c r="A1157" s="6" t="n">
        <f aca="false">ROW()-1062</f>
        <v>95</v>
      </c>
      <c r="B1157" s="6" t="n">
        <f aca="false">MOD(INT($A1157/64),2)</f>
        <v>1</v>
      </c>
      <c r="C1157" s="6" t="n">
        <f aca="false">MOD(INT($A1157/32),2)</f>
        <v>0</v>
      </c>
      <c r="D1157" s="6" t="n">
        <f aca="false">MOD(INT($A1157/16),2)</f>
        <v>1</v>
      </c>
      <c r="E1157" s="6" t="n">
        <f aca="false">MOD(INT($A1157/8),2)</f>
        <v>1</v>
      </c>
      <c r="F1157" s="6" t="n">
        <f aca="false">MOD(INT($A1157/4),2)</f>
        <v>1</v>
      </c>
      <c r="G1157" s="6" t="n">
        <f aca="false">MOD(INT($A1157/2),2)</f>
        <v>1</v>
      </c>
      <c r="H1157" s="6" t="n">
        <f aca="false">MOD(INT($A1157/1),2)</f>
        <v>1</v>
      </c>
      <c r="I1157" s="7" t="n">
        <f aca="false">IF(B1157=1,MIN($B$6,$B$1060),0)</f>
        <v>30000000</v>
      </c>
      <c r="J1157" s="7" t="n">
        <f aca="false">IF(C1157=1,MIN($F$226,MAX(0,$B$1060-I1157)),0)</f>
        <v>0</v>
      </c>
      <c r="K1157" s="7" t="n">
        <f aca="false">IF(D1157=1,MIN($F$225,MAX(0,$B$1060-SUM(I1157:J1157))),0)</f>
        <v>100000000</v>
      </c>
      <c r="L1157" s="7" t="n">
        <f aca="false">IF(E1157=1,MIN($F$224,MAX(0,$B$1060-SUM(I1157:K1157))),0)</f>
        <v>60000000</v>
      </c>
      <c r="M1157" s="7" t="n">
        <f aca="false">IF(F1157=1,MIN($F$223,MAX(0,$B$1060-SUM(I1157:L1157))),0)</f>
        <v>30000000</v>
      </c>
      <c r="N1157" s="7" t="n">
        <f aca="false">IF(G1157=1,MIN($F$222,MAX(0,$B$1060-SUM(I1157:M1157))),0)</f>
        <v>15000000</v>
      </c>
      <c r="O1157" s="7" t="n">
        <f aca="false">IF(H1157=1,MIN($F$221,MAX(0,$B$1060-SUM(I1157:N1157))),0)</f>
        <v>5000000</v>
      </c>
      <c r="P1157" s="7" t="n">
        <f aca="false">MAX(0,$B$1060-SUM(I1157:O1157))</f>
        <v>960000000</v>
      </c>
      <c r="Q1157" s="7" t="n">
        <f aca="false">($B$203+$B$204)+$B$22+(1-B1157)*$B$198+(1-C1157)*$E$226+(1-D1157)*$E$225+(1-E1157)*$E$224+(1-F1157)*$E$223+(1-G1157)*$E$222+(1-H1157)*$E$221</f>
        <v>15415830.1189422</v>
      </c>
      <c r="R1157" s="7" t="n">
        <f aca="false">P1157&gt;$B$12*Q1157</f>
        <v>1</v>
      </c>
      <c r="S1157" s="7" t="n">
        <f aca="false">IF(R1157,(P1157+$B$12*$B$13)/(Q1157+$B$13),IF(Q1157&gt;0,P1157/Q1157,0))</f>
        <v>53.7234386355541</v>
      </c>
      <c r="T1157" s="7" t="n">
        <f aca="false">IF(R1157,$B$13*(S1157-$B$12),0)</f>
        <v>131808596.588885</v>
      </c>
      <c r="U1157" s="7" t="n">
        <f aca="false">($B$203+$B$204)*S1157</f>
        <v>15115518.9849675</v>
      </c>
      <c r="V1157" s="7" t="n">
        <f aca="false">$B$22*S1157</f>
        <v>483510947.719987</v>
      </c>
      <c r="W1157" s="7" t="n">
        <f aca="false">IF(B1157=1,I1157,S1157*$B$198)</f>
        <v>30000000</v>
      </c>
      <c r="X1157" s="7" t="n">
        <f aca="false">IF(C1157=1,J1157,S1157*$E$226)</f>
        <v>329564936.706161</v>
      </c>
      <c r="Y1157" s="7" t="n">
        <f aca="false">IF(D1157=1,K1157,S1157*$E$225)</f>
        <v>100000000</v>
      </c>
      <c r="Z1157" s="7" t="n">
        <f aca="false">IF(E1157=1,L1157,S1157*$E$224)</f>
        <v>60000000</v>
      </c>
      <c r="AA1157" s="7" t="n">
        <f aca="false">IF(F1157=1,M1157,S1157*$E$223)</f>
        <v>30000000</v>
      </c>
      <c r="AB1157" s="7" t="n">
        <f aca="false">IF(G1157=1,N1157,S1157*$E$222)</f>
        <v>15000000</v>
      </c>
      <c r="AC1157" s="7" t="n">
        <f aca="false">IF(H1157=1,O1157,S1157*$E$221)</f>
        <v>5000000</v>
      </c>
      <c r="AD1157" s="7" t="n">
        <f aca="false">INDEX($W$1062:$W$1189,MATCH($A1157+(1-B1157)*64,$A$1062:$A$1189,0))</f>
        <v>30000000</v>
      </c>
      <c r="AE1157" s="7" t="n">
        <f aca="false">INDEX($W$1062:$W$1189,MATCH($A1157-B1157*64,$A$1062:$A$1189,0))</f>
        <v>42641942.8873967</v>
      </c>
      <c r="AF1157" s="7" t="n">
        <f aca="false">INDEX($X$1062:$X$1189,MATCH($A1157+(1-C1157)*32,$A$1062:$A$1189,0))</f>
        <v>300000000</v>
      </c>
      <c r="AG1157" s="7" t="n">
        <f aca="false">INDEX($X$1062:$X$1189,MATCH($A1157-C1157*32,$A$1062:$A$1189,0))</f>
        <v>329564936.706161</v>
      </c>
      <c r="AH1157" s="7" t="n">
        <f aca="false">INDEX($Y$1062:$Y$1189,MATCH($A1157+(1-D1157)*16,$A$1062:$A$1189,0))</f>
        <v>100000000</v>
      </c>
      <c r="AI1157" s="7" t="n">
        <f aca="false">INDEX($Y$1062:$Y$1189,MATCH($A1157-D1157*16,$A$1062:$A$1189,0))</f>
        <v>93759196.2130804</v>
      </c>
      <c r="AJ1157" s="7" t="n">
        <f aca="false">INDEX($Z$1062:$Z$1189,MATCH($A1157+(1-E1157)*8,$A$1062:$A$1189,0))</f>
        <v>60000000</v>
      </c>
      <c r="AK1157" s="7" t="n">
        <f aca="false">INDEX($Z$1062:$Z$1189,MATCH($A1157-E1157*8,$A$1062:$A$1189,0))</f>
        <v>120792504.447649</v>
      </c>
      <c r="AL1157" s="7" t="n">
        <f aca="false">INDEX($AA$1062:$AA$1189,MATCH($A1157+(1-F1157)*4,$A$1062:$A$1189,0))</f>
        <v>30000000</v>
      </c>
      <c r="AM1157" s="7" t="n">
        <f aca="false">INDEX($AA$1062:$AA$1189,MATCH($A1157-F1157*4,$A$1062:$A$1189,0))</f>
        <v>142356291.051698</v>
      </c>
      <c r="AN1157" s="7" t="n">
        <f aca="false">INDEX($AB$1062:$AB$1189,MATCH($A1157+(1-G1157)*2,$A$1062:$A$1189,0))</f>
        <v>15000000</v>
      </c>
      <c r="AO1157" s="7" t="n">
        <f aca="false">INDEX($AB$1062:$AB$1189,MATCH($A1157-G1157*2,$A$1062:$A$1189,0))</f>
        <v>213280512.843391</v>
      </c>
      <c r="AP1157" s="7" t="n">
        <f aca="false">INDEX($AC$1062:$AC$1189,MATCH($A1157+(1-H1157)*1,$A$1062:$A$1189,0))</f>
        <v>5000000</v>
      </c>
      <c r="AQ1157" s="7" t="n">
        <f aca="false">INDEX($AC$1062:$AC$1189,MATCH($A1157-H1157*1,$A$1062:$A$1189,0))</f>
        <v>211098615.013791</v>
      </c>
      <c r="AR1157" s="14" t="b">
        <f aca="false">AND(IF(B1157=1,AD1157&gt;=AE1157,AE1157&gt;AD1157),IF(C1157=1,AF1157&gt;=AG1157,AG1157&gt;AF1157),IF(D1157=1,AH1157&gt;=AI1157,AI1157&gt;AH1157),IF(E1157=1,AJ1157&gt;=AK1157,AK1157&gt;AJ1157),IF(F1157=1,AL1157&gt;=AM1157,AM1157&gt;AL1157),IF(G1157=1,AN1157&gt;=AO1157,AO1157&gt;AN1157),IF(H1157=1,AP1157&gt;=AQ1157,AQ1157&gt;AP1157))</f>
        <v>0</v>
      </c>
      <c r="AS1157" s="2"/>
      <c r="AT1157" s="2"/>
      <c r="AU1157" s="2"/>
      <c r="AV1157" s="2"/>
      <c r="AW1157" s="2"/>
      <c r="AX1157" s="2"/>
    </row>
    <row r="1158" customFormat="false" ht="15" hidden="false" customHeight="false" outlineLevel="0" collapsed="false">
      <c r="A1158" s="6" t="n">
        <f aca="false">ROW()-1062</f>
        <v>96</v>
      </c>
      <c r="B1158" s="6" t="n">
        <f aca="false">MOD(INT($A1158/64),2)</f>
        <v>1</v>
      </c>
      <c r="C1158" s="6" t="n">
        <f aca="false">MOD(INT($A1158/32),2)</f>
        <v>1</v>
      </c>
      <c r="D1158" s="6" t="n">
        <f aca="false">MOD(INT($A1158/16),2)</f>
        <v>0</v>
      </c>
      <c r="E1158" s="6" t="n">
        <f aca="false">MOD(INT($A1158/8),2)</f>
        <v>0</v>
      </c>
      <c r="F1158" s="6" t="n">
        <f aca="false">MOD(INT($A1158/4),2)</f>
        <v>0</v>
      </c>
      <c r="G1158" s="6" t="n">
        <f aca="false">MOD(INT($A1158/2),2)</f>
        <v>0</v>
      </c>
      <c r="H1158" s="6" t="n">
        <f aca="false">MOD(INT($A1158/1),2)</f>
        <v>0</v>
      </c>
      <c r="I1158" s="7" t="n">
        <f aca="false">IF(B1158=1,MIN($B$6,$B$1060),0)</f>
        <v>30000000</v>
      </c>
      <c r="J1158" s="7" t="n">
        <f aca="false">IF(C1158=1,MIN($F$226,MAX(0,$B$1060-I1158)),0)</f>
        <v>300000000</v>
      </c>
      <c r="K1158" s="7" t="n">
        <f aca="false">IF(D1158=1,MIN($F$225,MAX(0,$B$1060-SUM(I1158:J1158))),0)</f>
        <v>0</v>
      </c>
      <c r="L1158" s="7" t="n">
        <f aca="false">IF(E1158=1,MIN($F$224,MAX(0,$B$1060-SUM(I1158:K1158))),0)</f>
        <v>0</v>
      </c>
      <c r="M1158" s="7" t="n">
        <f aca="false">IF(F1158=1,MIN($F$223,MAX(0,$B$1060-SUM(I1158:L1158))),0)</f>
        <v>0</v>
      </c>
      <c r="N1158" s="7" t="n">
        <f aca="false">IF(G1158=1,MIN($F$222,MAX(0,$B$1060-SUM(I1158:M1158))),0)</f>
        <v>0</v>
      </c>
      <c r="O1158" s="7" t="n">
        <f aca="false">IF(H1158=1,MIN($F$221,MAX(0,$B$1060-SUM(I1158:N1158))),0)</f>
        <v>0</v>
      </c>
      <c r="P1158" s="7" t="n">
        <f aca="false">MAX(0,$B$1060-SUM(I1158:O1158))</f>
        <v>870000000</v>
      </c>
      <c r="Q1158" s="7" t="n">
        <f aca="false">($B$203+$B$204)+$B$22+(1-B1158)*$B$198+(1-C1158)*$E$226+(1-D1158)*$E$225+(1-E1158)*$E$224+(1-F1158)*$E$223+(1-G1158)*$E$222+(1-H1158)*$E$221</f>
        <v>26415334.5395857</v>
      </c>
      <c r="R1158" s="7" t="n">
        <f aca="false">P1158&gt;$B$12*Q1158</f>
        <v>1</v>
      </c>
      <c r="S1158" s="7" t="n">
        <f aca="false">IF(R1158,(P1158+$B$12*$B$13)/(Q1158+$B$13),IF(Q1158&gt;0,P1158/Q1158,0))</f>
        <v>30.1743007263336</v>
      </c>
      <c r="T1158" s="7" t="n">
        <f aca="false">IF(R1158,$B$13*(S1158-$B$12),0)</f>
        <v>72935751.815834</v>
      </c>
      <c r="U1158" s="7" t="n">
        <f aca="false">($B$203+$B$204)*S1158</f>
        <v>8489780.75623714</v>
      </c>
      <c r="V1158" s="7" t="n">
        <f aca="false">$B$22*S1158</f>
        <v>271568706.537002</v>
      </c>
      <c r="W1158" s="7" t="n">
        <f aca="false">IF(B1158=1,I1158,S1158*$B$198)</f>
        <v>30000000</v>
      </c>
      <c r="X1158" s="7" t="n">
        <f aca="false">IF(C1158=1,J1158,S1158*$E$226)</f>
        <v>300000000</v>
      </c>
      <c r="Y1158" s="7" t="n">
        <f aca="false">IF(D1158=1,K1158,S1158*$E$225)</f>
        <v>52321529.7053892</v>
      </c>
      <c r="Z1158" s="7" t="n">
        <f aca="false">IF(E1158=1,L1158,S1158*$E$224)</f>
        <v>72418321.7432006</v>
      </c>
      <c r="AA1158" s="7" t="n">
        <f aca="false">IF(F1158=1,M1158,S1158*$E$223)</f>
        <v>90522902.1790008</v>
      </c>
      <c r="AB1158" s="7" t="n">
        <f aca="false">IF(G1158=1,N1158,S1158*$E$222)</f>
        <v>150871503.631668</v>
      </c>
      <c r="AC1158" s="7" t="n">
        <f aca="false">IF(H1158=1,O1158,S1158*$E$221)</f>
        <v>150871503.631668</v>
      </c>
      <c r="AD1158" s="7" t="n">
        <f aca="false">INDEX($W$1062:$W$1189,MATCH($A1158+(1-B1158)*64,$A$1062:$A$1189,0))</f>
        <v>30000000</v>
      </c>
      <c r="AE1158" s="7" t="n">
        <f aca="false">INDEX($W$1062:$W$1189,MATCH($A1158-B1158*64,$A$1062:$A$1189,0))</f>
        <v>24424126.0295916</v>
      </c>
      <c r="AF1158" s="7" t="n">
        <f aca="false">INDEX($X$1062:$X$1189,MATCH($A1158+(1-C1158)*32,$A$1062:$A$1189,0))</f>
        <v>300000000</v>
      </c>
      <c r="AG1158" s="7" t="n">
        <f aca="false">INDEX($X$1062:$X$1189,MATCH($A1158-C1158*32,$A$1062:$A$1189,0))</f>
        <v>205212788.597187</v>
      </c>
      <c r="AH1158" s="7" t="n">
        <f aca="false">INDEX($Y$1062:$Y$1189,MATCH($A1158+(1-D1158)*16,$A$1062:$A$1189,0))</f>
        <v>100000000</v>
      </c>
      <c r="AI1158" s="7" t="n">
        <f aca="false">INDEX($Y$1062:$Y$1189,MATCH($A1158-D1158*16,$A$1062:$A$1189,0))</f>
        <v>52321529.7053892</v>
      </c>
      <c r="AJ1158" s="7" t="n">
        <f aca="false">INDEX($Z$1062:$Z$1189,MATCH($A1158+(1-E1158)*8,$A$1062:$A$1189,0))</f>
        <v>60000000</v>
      </c>
      <c r="AK1158" s="7" t="n">
        <f aca="false">INDEX($Z$1062:$Z$1189,MATCH($A1158-E1158*8,$A$1062:$A$1189,0))</f>
        <v>72418321.7432006</v>
      </c>
      <c r="AL1158" s="7" t="n">
        <f aca="false">INDEX($AA$1062:$AA$1189,MATCH($A1158+(1-F1158)*4,$A$1062:$A$1189,0))</f>
        <v>30000000</v>
      </c>
      <c r="AM1158" s="7" t="n">
        <f aca="false">INDEX($AA$1062:$AA$1189,MATCH($A1158-F1158*4,$A$1062:$A$1189,0))</f>
        <v>90522902.1790008</v>
      </c>
      <c r="AN1158" s="7" t="n">
        <f aca="false">INDEX($AB$1062:$AB$1189,MATCH($A1158+(1-G1158)*2,$A$1062:$A$1189,0))</f>
        <v>15000000</v>
      </c>
      <c r="AO1158" s="7" t="n">
        <f aca="false">INDEX($AB$1062:$AB$1189,MATCH($A1158-G1158*2,$A$1062:$A$1189,0))</f>
        <v>150871503.631668</v>
      </c>
      <c r="AP1158" s="7" t="n">
        <f aca="false">INDEX($AC$1062:$AC$1189,MATCH($A1158+(1-H1158)*1,$A$1062:$A$1189,0))</f>
        <v>5000000</v>
      </c>
      <c r="AQ1158" s="7" t="n">
        <f aca="false">INDEX($AC$1062:$AC$1189,MATCH($A1158-H1158*1,$A$1062:$A$1189,0))</f>
        <v>150871503.631668</v>
      </c>
      <c r="AR1158" s="14" t="b">
        <f aca="false">AND(IF(B1158=1,AD1158&gt;=AE1158,AE1158&gt;AD1158),IF(C1158=1,AF1158&gt;=AG1158,AG1158&gt;AF1158),IF(D1158=1,AH1158&gt;=AI1158,AI1158&gt;AH1158),IF(E1158=1,AJ1158&gt;=AK1158,AK1158&gt;AJ1158),IF(F1158=1,AL1158&gt;=AM1158,AM1158&gt;AL1158),IF(G1158=1,AN1158&gt;=AO1158,AO1158&gt;AN1158),IF(H1158=1,AP1158&gt;=AQ1158,AQ1158&gt;AP1158))</f>
        <v>0</v>
      </c>
      <c r="AS1158" s="2"/>
      <c r="AT1158" s="2"/>
      <c r="AU1158" s="2"/>
      <c r="AV1158" s="2"/>
      <c r="AW1158" s="2"/>
      <c r="AX1158" s="2"/>
    </row>
    <row r="1159" customFormat="false" ht="15" hidden="false" customHeight="false" outlineLevel="0" collapsed="false">
      <c r="A1159" s="6" t="n">
        <f aca="false">ROW()-1062</f>
        <v>97</v>
      </c>
      <c r="B1159" s="6" t="n">
        <f aca="false">MOD(INT($A1159/64),2)</f>
        <v>1</v>
      </c>
      <c r="C1159" s="6" t="n">
        <f aca="false">MOD(INT($A1159/32),2)</f>
        <v>1</v>
      </c>
      <c r="D1159" s="6" t="n">
        <f aca="false">MOD(INT($A1159/16),2)</f>
        <v>0</v>
      </c>
      <c r="E1159" s="6" t="n">
        <f aca="false">MOD(INT($A1159/8),2)</f>
        <v>0</v>
      </c>
      <c r="F1159" s="6" t="n">
        <f aca="false">MOD(INT($A1159/4),2)</f>
        <v>0</v>
      </c>
      <c r="G1159" s="6" t="n">
        <f aca="false">MOD(INT($A1159/2),2)</f>
        <v>0</v>
      </c>
      <c r="H1159" s="6" t="n">
        <f aca="false">MOD(INT($A1159/1),2)</f>
        <v>1</v>
      </c>
      <c r="I1159" s="7" t="n">
        <f aca="false">IF(B1159=1,MIN($B$6,$B$1060),0)</f>
        <v>30000000</v>
      </c>
      <c r="J1159" s="7" t="n">
        <f aca="false">IF(C1159=1,MIN($F$226,MAX(0,$B$1060-I1159)),0)</f>
        <v>300000000</v>
      </c>
      <c r="K1159" s="7" t="n">
        <f aca="false">IF(D1159=1,MIN($F$225,MAX(0,$B$1060-SUM(I1159:J1159))),0)</f>
        <v>0</v>
      </c>
      <c r="L1159" s="7" t="n">
        <f aca="false">IF(E1159=1,MIN($F$224,MAX(0,$B$1060-SUM(I1159:K1159))),0)</f>
        <v>0</v>
      </c>
      <c r="M1159" s="7" t="n">
        <f aca="false">IF(F1159=1,MIN($F$223,MAX(0,$B$1060-SUM(I1159:L1159))),0)</f>
        <v>0</v>
      </c>
      <c r="N1159" s="7" t="n">
        <f aca="false">IF(G1159=1,MIN($F$222,MAX(0,$B$1060-SUM(I1159:M1159))),0)</f>
        <v>0</v>
      </c>
      <c r="O1159" s="7" t="n">
        <f aca="false">IF(H1159=1,MIN($F$221,MAX(0,$B$1060-SUM(I1159:N1159))),0)</f>
        <v>5000000</v>
      </c>
      <c r="P1159" s="7" t="n">
        <f aca="false">MAX(0,$B$1060-SUM(I1159:O1159))</f>
        <v>865000000</v>
      </c>
      <c r="Q1159" s="7" t="n">
        <f aca="false">($B$203+$B$204)+$B$22+(1-B1159)*$B$198+(1-C1159)*$E$226+(1-D1159)*$E$225+(1-E1159)*$E$224+(1-F1159)*$E$223+(1-G1159)*$E$222+(1-H1159)*$E$221</f>
        <v>21415334.5395857</v>
      </c>
      <c r="R1159" s="7" t="n">
        <f aca="false">P1159&gt;$B$12*Q1159</f>
        <v>1</v>
      </c>
      <c r="S1159" s="7" t="n">
        <f aca="false">IF(R1159,(P1159+$B$12*$B$13)/(Q1159+$B$13),IF(Q1159&gt;0,P1159/Q1159,0))</f>
        <v>36.2737974066002</v>
      </c>
      <c r="T1159" s="7" t="n">
        <f aca="false">IF(R1159,$B$13*(S1159-$B$12),0)</f>
        <v>88184493.5165005</v>
      </c>
      <c r="U1159" s="7" t="n">
        <f aca="false">($B$203+$B$204)*S1159</f>
        <v>10205922.9133831</v>
      </c>
      <c r="V1159" s="7" t="n">
        <f aca="false">$B$22*S1159</f>
        <v>326464176.659402</v>
      </c>
      <c r="W1159" s="7" t="n">
        <f aca="false">IF(B1159=1,I1159,S1159*$B$198)</f>
        <v>30000000</v>
      </c>
      <c r="X1159" s="7" t="n">
        <f aca="false">IF(C1159=1,J1159,S1159*$E$226)</f>
        <v>300000000</v>
      </c>
      <c r="Y1159" s="7" t="n">
        <f aca="false">IF(D1159=1,K1159,S1159*$E$225)</f>
        <v>62897913.8820729</v>
      </c>
      <c r="Z1159" s="7" t="n">
        <f aca="false">IF(E1159=1,L1159,S1159*$E$224)</f>
        <v>87057113.7758404</v>
      </c>
      <c r="AA1159" s="7" t="n">
        <f aca="false">IF(F1159=1,M1159,S1159*$E$223)</f>
        <v>108821392.219801</v>
      </c>
      <c r="AB1159" s="7" t="n">
        <f aca="false">IF(G1159=1,N1159,S1159*$E$222)</f>
        <v>181368987.033001</v>
      </c>
      <c r="AC1159" s="7" t="n">
        <f aca="false">IF(H1159=1,O1159,S1159*$E$221)</f>
        <v>5000000</v>
      </c>
      <c r="AD1159" s="7" t="n">
        <f aca="false">INDEX($W$1062:$W$1189,MATCH($A1159+(1-B1159)*64,$A$1062:$A$1189,0))</f>
        <v>30000000</v>
      </c>
      <c r="AE1159" s="7" t="n">
        <f aca="false">INDEX($W$1062:$W$1189,MATCH($A1159-B1159*64,$A$1062:$A$1189,0))</f>
        <v>29201671.6580482</v>
      </c>
      <c r="AF1159" s="7" t="n">
        <f aca="false">INDEX($X$1062:$X$1189,MATCH($A1159+(1-C1159)*32,$A$1062:$A$1189,0))</f>
        <v>300000000</v>
      </c>
      <c r="AG1159" s="7" t="n">
        <f aca="false">INDEX($X$1062:$X$1189,MATCH($A1159-C1159*32,$A$1062:$A$1189,0))</f>
        <v>238337513.608433</v>
      </c>
      <c r="AH1159" s="7" t="n">
        <f aca="false">INDEX($Y$1062:$Y$1189,MATCH($A1159+(1-D1159)*16,$A$1062:$A$1189,0))</f>
        <v>100000000</v>
      </c>
      <c r="AI1159" s="7" t="n">
        <f aca="false">INDEX($Y$1062:$Y$1189,MATCH($A1159-D1159*16,$A$1062:$A$1189,0))</f>
        <v>62897913.8820729</v>
      </c>
      <c r="AJ1159" s="7" t="n">
        <f aca="false">INDEX($Z$1062:$Z$1189,MATCH($A1159+(1-E1159)*8,$A$1062:$A$1189,0))</f>
        <v>60000000</v>
      </c>
      <c r="AK1159" s="7" t="n">
        <f aca="false">INDEX($Z$1062:$Z$1189,MATCH($A1159-E1159*8,$A$1062:$A$1189,0))</f>
        <v>87057113.7758404</v>
      </c>
      <c r="AL1159" s="7" t="n">
        <f aca="false">INDEX($AA$1062:$AA$1189,MATCH($A1159+(1-F1159)*4,$A$1062:$A$1189,0))</f>
        <v>30000000</v>
      </c>
      <c r="AM1159" s="7" t="n">
        <f aca="false">INDEX($AA$1062:$AA$1189,MATCH($A1159-F1159*4,$A$1062:$A$1189,0))</f>
        <v>108821392.219801</v>
      </c>
      <c r="AN1159" s="7" t="n">
        <f aca="false">INDEX($AB$1062:$AB$1189,MATCH($A1159+(1-G1159)*2,$A$1062:$A$1189,0))</f>
        <v>15000000</v>
      </c>
      <c r="AO1159" s="7" t="n">
        <f aca="false">INDEX($AB$1062:$AB$1189,MATCH($A1159-G1159*2,$A$1062:$A$1189,0))</f>
        <v>181368987.033001</v>
      </c>
      <c r="AP1159" s="7" t="n">
        <f aca="false">INDEX($AC$1062:$AC$1189,MATCH($A1159+(1-H1159)*1,$A$1062:$A$1189,0))</f>
        <v>5000000</v>
      </c>
      <c r="AQ1159" s="7" t="n">
        <f aca="false">INDEX($AC$1062:$AC$1189,MATCH($A1159-H1159*1,$A$1062:$A$1189,0))</f>
        <v>150871503.631668</v>
      </c>
      <c r="AR1159" s="14" t="b">
        <f aca="false">AND(IF(B1159=1,AD1159&gt;=AE1159,AE1159&gt;AD1159),IF(C1159=1,AF1159&gt;=AG1159,AG1159&gt;AF1159),IF(D1159=1,AH1159&gt;=AI1159,AI1159&gt;AH1159),IF(E1159=1,AJ1159&gt;=AK1159,AK1159&gt;AJ1159),IF(F1159=1,AL1159&gt;=AM1159,AM1159&gt;AL1159),IF(G1159=1,AN1159&gt;=AO1159,AO1159&gt;AN1159),IF(H1159=1,AP1159&gt;=AQ1159,AQ1159&gt;AP1159))</f>
        <v>0</v>
      </c>
      <c r="AS1159" s="2"/>
      <c r="AT1159" s="2"/>
      <c r="AU1159" s="2"/>
      <c r="AV1159" s="2"/>
      <c r="AW1159" s="2"/>
      <c r="AX1159" s="2"/>
    </row>
    <row r="1160" customFormat="false" ht="15" hidden="false" customHeight="false" outlineLevel="0" collapsed="false">
      <c r="A1160" s="6" t="n">
        <f aca="false">ROW()-1062</f>
        <v>98</v>
      </c>
      <c r="B1160" s="6" t="n">
        <f aca="false">MOD(INT($A1160/64),2)</f>
        <v>1</v>
      </c>
      <c r="C1160" s="6" t="n">
        <f aca="false">MOD(INT($A1160/32),2)</f>
        <v>1</v>
      </c>
      <c r="D1160" s="6" t="n">
        <f aca="false">MOD(INT($A1160/16),2)</f>
        <v>0</v>
      </c>
      <c r="E1160" s="6" t="n">
        <f aca="false">MOD(INT($A1160/8),2)</f>
        <v>0</v>
      </c>
      <c r="F1160" s="6" t="n">
        <f aca="false">MOD(INT($A1160/4),2)</f>
        <v>0</v>
      </c>
      <c r="G1160" s="6" t="n">
        <f aca="false">MOD(INT($A1160/2),2)</f>
        <v>1</v>
      </c>
      <c r="H1160" s="6" t="n">
        <f aca="false">MOD(INT($A1160/1),2)</f>
        <v>0</v>
      </c>
      <c r="I1160" s="7" t="n">
        <f aca="false">IF(B1160=1,MIN($B$6,$B$1060),0)</f>
        <v>30000000</v>
      </c>
      <c r="J1160" s="7" t="n">
        <f aca="false">IF(C1160=1,MIN($F$226,MAX(0,$B$1060-I1160)),0)</f>
        <v>300000000</v>
      </c>
      <c r="K1160" s="7" t="n">
        <f aca="false">IF(D1160=1,MIN($F$225,MAX(0,$B$1060-SUM(I1160:J1160))),0)</f>
        <v>0</v>
      </c>
      <c r="L1160" s="7" t="n">
        <f aca="false">IF(E1160=1,MIN($F$224,MAX(0,$B$1060-SUM(I1160:K1160))),0)</f>
        <v>0</v>
      </c>
      <c r="M1160" s="7" t="n">
        <f aca="false">IF(F1160=1,MIN($F$223,MAX(0,$B$1060-SUM(I1160:L1160))),0)</f>
        <v>0</v>
      </c>
      <c r="N1160" s="7" t="n">
        <f aca="false">IF(G1160=1,MIN($F$222,MAX(0,$B$1060-SUM(I1160:M1160))),0)</f>
        <v>15000000</v>
      </c>
      <c r="O1160" s="7" t="n">
        <f aca="false">IF(H1160=1,MIN($F$221,MAX(0,$B$1060-SUM(I1160:N1160))),0)</f>
        <v>0</v>
      </c>
      <c r="P1160" s="7" t="n">
        <f aca="false">MAX(0,$B$1060-SUM(I1160:O1160))</f>
        <v>855000000</v>
      </c>
      <c r="Q1160" s="7" t="n">
        <f aca="false">($B$203+$B$204)+$B$22+(1-B1160)*$B$198+(1-C1160)*$E$226+(1-D1160)*$E$225+(1-E1160)*$E$224+(1-F1160)*$E$223+(1-G1160)*$E$222+(1-H1160)*$E$221</f>
        <v>21415334.5395857</v>
      </c>
      <c r="R1160" s="7" t="n">
        <f aca="false">P1160&gt;$B$12*Q1160</f>
        <v>1</v>
      </c>
      <c r="S1160" s="7" t="n">
        <f aca="false">IF(R1160,(P1160+$B$12*$B$13)/(Q1160+$B$13),IF(Q1160&gt;0,P1160/Q1160,0))</f>
        <v>35.8556556497518</v>
      </c>
      <c r="T1160" s="7" t="n">
        <f aca="false">IF(R1160,$B$13*(S1160-$B$12),0)</f>
        <v>87139139.1243794</v>
      </c>
      <c r="U1160" s="7" t="n">
        <f aca="false">($B$203+$B$204)*S1160</f>
        <v>10088275.387004</v>
      </c>
      <c r="V1160" s="7" t="n">
        <f aca="false">$B$22*S1160</f>
        <v>322700900.847766</v>
      </c>
      <c r="W1160" s="7" t="n">
        <f aca="false">IF(B1160=1,I1160,S1160*$B$198)</f>
        <v>30000000</v>
      </c>
      <c r="X1160" s="7" t="n">
        <f aca="false">IF(C1160=1,J1160,S1160*$E$226)</f>
        <v>300000000</v>
      </c>
      <c r="Y1160" s="7" t="n">
        <f aca="false">IF(D1160=1,K1160,S1160*$E$225)</f>
        <v>62172865.8834323</v>
      </c>
      <c r="Z1160" s="7" t="n">
        <f aca="false">IF(E1160=1,L1160,S1160*$E$224)</f>
        <v>86053573.5594042</v>
      </c>
      <c r="AA1160" s="7" t="n">
        <f aca="false">IF(F1160=1,M1160,S1160*$E$223)</f>
        <v>107566966.949255</v>
      </c>
      <c r="AB1160" s="7" t="n">
        <f aca="false">IF(G1160=1,N1160,S1160*$E$222)</f>
        <v>15000000</v>
      </c>
      <c r="AC1160" s="7" t="n">
        <f aca="false">IF(H1160=1,O1160,S1160*$E$221)</f>
        <v>179278278.248759</v>
      </c>
      <c r="AD1160" s="7" t="n">
        <f aca="false">INDEX($W$1062:$W$1189,MATCH($A1160+(1-B1160)*64,$A$1062:$A$1189,0))</f>
        <v>30000000</v>
      </c>
      <c r="AE1160" s="7" t="n">
        <f aca="false">INDEX($W$1062:$W$1189,MATCH($A1160-B1160*64,$A$1062:$A$1189,0))</f>
        <v>28876304.8429167</v>
      </c>
      <c r="AF1160" s="7" t="n">
        <f aca="false">INDEX($X$1062:$X$1189,MATCH($A1160+(1-C1160)*32,$A$1062:$A$1189,0))</f>
        <v>300000000</v>
      </c>
      <c r="AG1160" s="7" t="n">
        <f aca="false">INDEX($X$1062:$X$1189,MATCH($A1160-C1160*32,$A$1062:$A$1189,0))</f>
        <v>236296078.802365</v>
      </c>
      <c r="AH1160" s="7" t="n">
        <f aca="false">INDEX($Y$1062:$Y$1189,MATCH($A1160+(1-D1160)*16,$A$1062:$A$1189,0))</f>
        <v>100000000</v>
      </c>
      <c r="AI1160" s="7" t="n">
        <f aca="false">INDEX($Y$1062:$Y$1189,MATCH($A1160-D1160*16,$A$1062:$A$1189,0))</f>
        <v>62172865.8834323</v>
      </c>
      <c r="AJ1160" s="7" t="n">
        <f aca="false">INDEX($Z$1062:$Z$1189,MATCH($A1160+(1-E1160)*8,$A$1062:$A$1189,0))</f>
        <v>60000000</v>
      </c>
      <c r="AK1160" s="7" t="n">
        <f aca="false">INDEX($Z$1062:$Z$1189,MATCH($A1160-E1160*8,$A$1062:$A$1189,0))</f>
        <v>86053573.5594042</v>
      </c>
      <c r="AL1160" s="7" t="n">
        <f aca="false">INDEX($AA$1062:$AA$1189,MATCH($A1160+(1-F1160)*4,$A$1062:$A$1189,0))</f>
        <v>30000000</v>
      </c>
      <c r="AM1160" s="7" t="n">
        <f aca="false">INDEX($AA$1062:$AA$1189,MATCH($A1160-F1160*4,$A$1062:$A$1189,0))</f>
        <v>107566966.949255</v>
      </c>
      <c r="AN1160" s="7" t="n">
        <f aca="false">INDEX($AB$1062:$AB$1189,MATCH($A1160+(1-G1160)*2,$A$1062:$A$1189,0))</f>
        <v>15000000</v>
      </c>
      <c r="AO1160" s="7" t="n">
        <f aca="false">INDEX($AB$1062:$AB$1189,MATCH($A1160-G1160*2,$A$1062:$A$1189,0))</f>
        <v>150871503.631668</v>
      </c>
      <c r="AP1160" s="7" t="n">
        <f aca="false">INDEX($AC$1062:$AC$1189,MATCH($A1160+(1-H1160)*1,$A$1062:$A$1189,0))</f>
        <v>5000000</v>
      </c>
      <c r="AQ1160" s="7" t="n">
        <f aca="false">INDEX($AC$1062:$AC$1189,MATCH($A1160-H1160*1,$A$1062:$A$1189,0))</f>
        <v>179278278.248759</v>
      </c>
      <c r="AR1160" s="14" t="b">
        <f aca="false">AND(IF(B1160=1,AD1160&gt;=AE1160,AE1160&gt;AD1160),IF(C1160=1,AF1160&gt;=AG1160,AG1160&gt;AF1160),IF(D1160=1,AH1160&gt;=AI1160,AI1160&gt;AH1160),IF(E1160=1,AJ1160&gt;=AK1160,AK1160&gt;AJ1160),IF(F1160=1,AL1160&gt;=AM1160,AM1160&gt;AL1160),IF(G1160=1,AN1160&gt;=AO1160,AO1160&gt;AN1160),IF(H1160=1,AP1160&gt;=AQ1160,AQ1160&gt;AP1160))</f>
        <v>0</v>
      </c>
      <c r="AS1160" s="2"/>
      <c r="AT1160" s="2"/>
      <c r="AU1160" s="2"/>
      <c r="AV1160" s="2"/>
      <c r="AW1160" s="2"/>
      <c r="AX1160" s="2"/>
    </row>
    <row r="1161" customFormat="false" ht="15" hidden="false" customHeight="false" outlineLevel="0" collapsed="false">
      <c r="A1161" s="6" t="n">
        <f aca="false">ROW()-1062</f>
        <v>99</v>
      </c>
      <c r="B1161" s="6" t="n">
        <f aca="false">MOD(INT($A1161/64),2)</f>
        <v>1</v>
      </c>
      <c r="C1161" s="6" t="n">
        <f aca="false">MOD(INT($A1161/32),2)</f>
        <v>1</v>
      </c>
      <c r="D1161" s="6" t="n">
        <f aca="false">MOD(INT($A1161/16),2)</f>
        <v>0</v>
      </c>
      <c r="E1161" s="6" t="n">
        <f aca="false">MOD(INT($A1161/8),2)</f>
        <v>0</v>
      </c>
      <c r="F1161" s="6" t="n">
        <f aca="false">MOD(INT($A1161/4),2)</f>
        <v>0</v>
      </c>
      <c r="G1161" s="6" t="n">
        <f aca="false">MOD(INT($A1161/2),2)</f>
        <v>1</v>
      </c>
      <c r="H1161" s="6" t="n">
        <f aca="false">MOD(INT($A1161/1),2)</f>
        <v>1</v>
      </c>
      <c r="I1161" s="7" t="n">
        <f aca="false">IF(B1161=1,MIN($B$6,$B$1060),0)</f>
        <v>30000000</v>
      </c>
      <c r="J1161" s="7" t="n">
        <f aca="false">IF(C1161=1,MIN($F$226,MAX(0,$B$1060-I1161)),0)</f>
        <v>300000000</v>
      </c>
      <c r="K1161" s="7" t="n">
        <f aca="false">IF(D1161=1,MIN($F$225,MAX(0,$B$1060-SUM(I1161:J1161))),0)</f>
        <v>0</v>
      </c>
      <c r="L1161" s="7" t="n">
        <f aca="false">IF(E1161=1,MIN($F$224,MAX(0,$B$1060-SUM(I1161:K1161))),0)</f>
        <v>0</v>
      </c>
      <c r="M1161" s="7" t="n">
        <f aca="false">IF(F1161=1,MIN($F$223,MAX(0,$B$1060-SUM(I1161:L1161))),0)</f>
        <v>0</v>
      </c>
      <c r="N1161" s="7" t="n">
        <f aca="false">IF(G1161=1,MIN($F$222,MAX(0,$B$1060-SUM(I1161:M1161))),0)</f>
        <v>15000000</v>
      </c>
      <c r="O1161" s="7" t="n">
        <f aca="false">IF(H1161=1,MIN($F$221,MAX(0,$B$1060-SUM(I1161:N1161))),0)</f>
        <v>5000000</v>
      </c>
      <c r="P1161" s="7" t="n">
        <f aca="false">MAX(0,$B$1060-SUM(I1161:O1161))</f>
        <v>850000000</v>
      </c>
      <c r="Q1161" s="7" t="n">
        <f aca="false">($B$203+$B$204)+$B$22+(1-B1161)*$B$198+(1-C1161)*$E$226+(1-D1161)*$E$225+(1-E1161)*$E$224+(1-F1161)*$E$223+(1-G1161)*$E$222+(1-H1161)*$E$221</f>
        <v>16415334.5395857</v>
      </c>
      <c r="R1161" s="7" t="n">
        <f aca="false">P1161&gt;$B$12*Q1161</f>
        <v>1</v>
      </c>
      <c r="S1161" s="7" t="n">
        <f aca="false">IF(R1161,(P1161+$B$12*$B$13)/(Q1161+$B$13),IF(Q1161&gt;0,P1161/Q1161,0))</f>
        <v>45.0692531086829</v>
      </c>
      <c r="T1161" s="7" t="n">
        <f aca="false">IF(R1161,$B$13*(S1161-$B$12),0)</f>
        <v>110173132.771707</v>
      </c>
      <c r="U1161" s="7" t="n">
        <f aca="false">($B$203+$B$204)*S1161</f>
        <v>12680594.6958085</v>
      </c>
      <c r="V1161" s="7" t="n">
        <f aca="false">$B$22*S1161</f>
        <v>405623277.978146</v>
      </c>
      <c r="W1161" s="7" t="n">
        <f aca="false">IF(B1161=1,I1161,S1161*$B$198)</f>
        <v>30000000</v>
      </c>
      <c r="X1161" s="7" t="n">
        <f aca="false">IF(C1161=1,J1161,S1161*$E$226)</f>
        <v>300000000</v>
      </c>
      <c r="Y1161" s="7" t="n">
        <f aca="false">IF(D1161=1,K1161,S1161*$E$225)</f>
        <v>78149027.7674508</v>
      </c>
      <c r="Z1161" s="7" t="n">
        <f aca="false">IF(E1161=1,L1161,S1161*$E$224)</f>
        <v>108166207.460839</v>
      </c>
      <c r="AA1161" s="7" t="n">
        <f aca="false">IF(F1161=1,M1161,S1161*$E$223)</f>
        <v>135207759.326049</v>
      </c>
      <c r="AB1161" s="7" t="n">
        <f aca="false">IF(G1161=1,N1161,S1161*$E$222)</f>
        <v>15000000</v>
      </c>
      <c r="AC1161" s="7" t="n">
        <f aca="false">IF(H1161=1,O1161,S1161*$E$221)</f>
        <v>5000000</v>
      </c>
      <c r="AD1161" s="7" t="n">
        <f aca="false">INDEX($W$1062:$W$1189,MATCH($A1161+(1-B1161)*64,$A$1062:$A$1189,0))</f>
        <v>30000000</v>
      </c>
      <c r="AE1161" s="7" t="n">
        <f aca="false">INDEX($W$1062:$W$1189,MATCH($A1161-B1161*64,$A$1062:$A$1189,0))</f>
        <v>35994088.2942701</v>
      </c>
      <c r="AF1161" s="7" t="n">
        <f aca="false">INDEX($X$1062:$X$1189,MATCH($A1161+(1-C1161)*32,$A$1062:$A$1189,0))</f>
        <v>300000000</v>
      </c>
      <c r="AG1161" s="7" t="n">
        <f aca="false">INDEX($X$1062:$X$1189,MATCH($A1161-C1161*32,$A$1062:$A$1189,0))</f>
        <v>282236873.829471</v>
      </c>
      <c r="AH1161" s="7" t="n">
        <f aca="false">INDEX($Y$1062:$Y$1189,MATCH($A1161+(1-D1161)*16,$A$1062:$A$1189,0))</f>
        <v>100000000</v>
      </c>
      <c r="AI1161" s="7" t="n">
        <f aca="false">INDEX($Y$1062:$Y$1189,MATCH($A1161-D1161*16,$A$1062:$A$1189,0))</f>
        <v>78149027.7674508</v>
      </c>
      <c r="AJ1161" s="7" t="n">
        <f aca="false">INDEX($Z$1062:$Z$1189,MATCH($A1161+(1-E1161)*8,$A$1062:$A$1189,0))</f>
        <v>60000000</v>
      </c>
      <c r="AK1161" s="7" t="n">
        <f aca="false">INDEX($Z$1062:$Z$1189,MATCH($A1161-E1161*8,$A$1062:$A$1189,0))</f>
        <v>108166207.460839</v>
      </c>
      <c r="AL1161" s="7" t="n">
        <f aca="false">INDEX($AA$1062:$AA$1189,MATCH($A1161+(1-F1161)*4,$A$1062:$A$1189,0))</f>
        <v>30000000</v>
      </c>
      <c r="AM1161" s="7" t="n">
        <f aca="false">INDEX($AA$1062:$AA$1189,MATCH($A1161-F1161*4,$A$1062:$A$1189,0))</f>
        <v>135207759.326049</v>
      </c>
      <c r="AN1161" s="7" t="n">
        <f aca="false">INDEX($AB$1062:$AB$1189,MATCH($A1161+(1-G1161)*2,$A$1062:$A$1189,0))</f>
        <v>15000000</v>
      </c>
      <c r="AO1161" s="7" t="n">
        <f aca="false">INDEX($AB$1062:$AB$1189,MATCH($A1161-G1161*2,$A$1062:$A$1189,0))</f>
        <v>181368987.033001</v>
      </c>
      <c r="AP1161" s="7" t="n">
        <f aca="false">INDEX($AC$1062:$AC$1189,MATCH($A1161+(1-H1161)*1,$A$1062:$A$1189,0))</f>
        <v>5000000</v>
      </c>
      <c r="AQ1161" s="7" t="n">
        <f aca="false">INDEX($AC$1062:$AC$1189,MATCH($A1161-H1161*1,$A$1062:$A$1189,0))</f>
        <v>179278278.248759</v>
      </c>
      <c r="AR1161" s="14" t="b">
        <f aca="false">AND(IF(B1161=1,AD1161&gt;=AE1161,AE1161&gt;AD1161),IF(C1161=1,AF1161&gt;=AG1161,AG1161&gt;AF1161),IF(D1161=1,AH1161&gt;=AI1161,AI1161&gt;AH1161),IF(E1161=1,AJ1161&gt;=AK1161,AK1161&gt;AJ1161),IF(F1161=1,AL1161&gt;=AM1161,AM1161&gt;AL1161),IF(G1161=1,AN1161&gt;=AO1161,AO1161&gt;AN1161),IF(H1161=1,AP1161&gt;=AQ1161,AQ1161&gt;AP1161))</f>
        <v>0</v>
      </c>
      <c r="AS1161" s="2"/>
      <c r="AT1161" s="2"/>
      <c r="AU1161" s="2"/>
      <c r="AV1161" s="2"/>
      <c r="AW1161" s="2"/>
      <c r="AX1161" s="2"/>
    </row>
    <row r="1162" customFormat="false" ht="15" hidden="false" customHeight="false" outlineLevel="0" collapsed="false">
      <c r="A1162" s="6" t="n">
        <f aca="false">ROW()-1062</f>
        <v>100</v>
      </c>
      <c r="B1162" s="6" t="n">
        <f aca="false">MOD(INT($A1162/64),2)</f>
        <v>1</v>
      </c>
      <c r="C1162" s="6" t="n">
        <f aca="false">MOD(INT($A1162/32),2)</f>
        <v>1</v>
      </c>
      <c r="D1162" s="6" t="n">
        <f aca="false">MOD(INT($A1162/16),2)</f>
        <v>0</v>
      </c>
      <c r="E1162" s="6" t="n">
        <f aca="false">MOD(INT($A1162/8),2)</f>
        <v>0</v>
      </c>
      <c r="F1162" s="6" t="n">
        <f aca="false">MOD(INT($A1162/4),2)</f>
        <v>1</v>
      </c>
      <c r="G1162" s="6" t="n">
        <f aca="false">MOD(INT($A1162/2),2)</f>
        <v>0</v>
      </c>
      <c r="H1162" s="6" t="n">
        <f aca="false">MOD(INT($A1162/1),2)</f>
        <v>0</v>
      </c>
      <c r="I1162" s="7" t="n">
        <f aca="false">IF(B1162=1,MIN($B$6,$B$1060),0)</f>
        <v>30000000</v>
      </c>
      <c r="J1162" s="7" t="n">
        <f aca="false">IF(C1162=1,MIN($F$226,MAX(0,$B$1060-I1162)),0)</f>
        <v>300000000</v>
      </c>
      <c r="K1162" s="7" t="n">
        <f aca="false">IF(D1162=1,MIN($F$225,MAX(0,$B$1060-SUM(I1162:J1162))),0)</f>
        <v>0</v>
      </c>
      <c r="L1162" s="7" t="n">
        <f aca="false">IF(E1162=1,MIN($F$224,MAX(0,$B$1060-SUM(I1162:K1162))),0)</f>
        <v>0</v>
      </c>
      <c r="M1162" s="7" t="n">
        <f aca="false">IF(F1162=1,MIN($F$223,MAX(0,$B$1060-SUM(I1162:L1162))),0)</f>
        <v>30000000</v>
      </c>
      <c r="N1162" s="7" t="n">
        <f aca="false">IF(G1162=1,MIN($F$222,MAX(0,$B$1060-SUM(I1162:M1162))),0)</f>
        <v>0</v>
      </c>
      <c r="O1162" s="7" t="n">
        <f aca="false">IF(H1162=1,MIN($F$221,MAX(0,$B$1060-SUM(I1162:N1162))),0)</f>
        <v>0</v>
      </c>
      <c r="P1162" s="7" t="n">
        <f aca="false">MAX(0,$B$1060-SUM(I1162:O1162))</f>
        <v>840000000</v>
      </c>
      <c r="Q1162" s="7" t="n">
        <f aca="false">($B$203+$B$204)+$B$22+(1-B1162)*$B$198+(1-C1162)*$E$226+(1-D1162)*$E$225+(1-E1162)*$E$224+(1-F1162)*$E$223+(1-G1162)*$E$222+(1-H1162)*$E$221</f>
        <v>23415334.5395857</v>
      </c>
      <c r="R1162" s="7" t="n">
        <f aca="false">P1162&gt;$B$12*Q1162</f>
        <v>1</v>
      </c>
      <c r="S1162" s="7" t="n">
        <f aca="false">IF(R1162,(P1162+$B$12*$B$13)/(Q1162+$B$13),IF(Q1162&gt;0,P1162/Q1162,0))</f>
        <v>32.5097095973459</v>
      </c>
      <c r="T1162" s="7" t="n">
        <f aca="false">IF(R1162,$B$13*(S1162-$B$12),0)</f>
        <v>78774273.9933648</v>
      </c>
      <c r="U1162" s="7" t="n">
        <f aca="false">($B$203+$B$204)*S1162</f>
        <v>9146866.71394958</v>
      </c>
      <c r="V1162" s="7" t="n">
        <f aca="false">$B$22*S1162</f>
        <v>292587386.376113</v>
      </c>
      <c r="W1162" s="7" t="n">
        <f aca="false">IF(B1162=1,I1162,S1162*$B$198)</f>
        <v>30000000</v>
      </c>
      <c r="X1162" s="7" t="n">
        <f aca="false">IF(C1162=1,J1162,S1162*$E$226)</f>
        <v>300000000</v>
      </c>
      <c r="Y1162" s="7" t="n">
        <f aca="false">IF(D1162=1,K1162,S1162*$E$225)</f>
        <v>56371073.9094828</v>
      </c>
      <c r="Z1162" s="7" t="n">
        <f aca="false">IF(E1162=1,L1162,S1162*$E$224)</f>
        <v>78023303.0336302</v>
      </c>
      <c r="AA1162" s="7" t="n">
        <f aca="false">IF(F1162=1,M1162,S1162*$E$223)</f>
        <v>30000000</v>
      </c>
      <c r="AB1162" s="7" t="n">
        <f aca="false">IF(G1162=1,N1162,S1162*$E$222)</f>
        <v>162548547.98673</v>
      </c>
      <c r="AC1162" s="7" t="n">
        <f aca="false">IF(H1162=1,O1162,S1162*$E$221)</f>
        <v>162548547.98673</v>
      </c>
      <c r="AD1162" s="7" t="n">
        <f aca="false">INDEX($W$1062:$W$1189,MATCH($A1162+(1-B1162)*64,$A$1062:$A$1189,0))</f>
        <v>30000000</v>
      </c>
      <c r="AE1162" s="7" t="n">
        <f aca="false">INDEX($W$1062:$W$1189,MATCH($A1162-B1162*64,$A$1062:$A$1189,0))</f>
        <v>26263355.7781272</v>
      </c>
      <c r="AF1162" s="7" t="n">
        <f aca="false">INDEX($X$1062:$X$1189,MATCH($A1162+(1-C1162)*32,$A$1062:$A$1189,0))</f>
        <v>300000000</v>
      </c>
      <c r="AG1162" s="7" t="n">
        <f aca="false">INDEX($X$1062:$X$1189,MATCH($A1162-C1162*32,$A$1062:$A$1189,0))</f>
        <v>218679459.601143</v>
      </c>
      <c r="AH1162" s="7" t="n">
        <f aca="false">INDEX($Y$1062:$Y$1189,MATCH($A1162+(1-D1162)*16,$A$1062:$A$1189,0))</f>
        <v>100000000</v>
      </c>
      <c r="AI1162" s="7" t="n">
        <f aca="false">INDEX($Y$1062:$Y$1189,MATCH($A1162-D1162*16,$A$1062:$A$1189,0))</f>
        <v>56371073.9094828</v>
      </c>
      <c r="AJ1162" s="7" t="n">
        <f aca="false">INDEX($Z$1062:$Z$1189,MATCH($A1162+(1-E1162)*8,$A$1062:$A$1189,0))</f>
        <v>60000000</v>
      </c>
      <c r="AK1162" s="7" t="n">
        <f aca="false">INDEX($Z$1062:$Z$1189,MATCH($A1162-E1162*8,$A$1062:$A$1189,0))</f>
        <v>78023303.0336302</v>
      </c>
      <c r="AL1162" s="7" t="n">
        <f aca="false">INDEX($AA$1062:$AA$1189,MATCH($A1162+(1-F1162)*4,$A$1062:$A$1189,0))</f>
        <v>30000000</v>
      </c>
      <c r="AM1162" s="7" t="n">
        <f aca="false">INDEX($AA$1062:$AA$1189,MATCH($A1162-F1162*4,$A$1062:$A$1189,0))</f>
        <v>90522902.1790008</v>
      </c>
      <c r="AN1162" s="7" t="n">
        <f aca="false">INDEX($AB$1062:$AB$1189,MATCH($A1162+(1-G1162)*2,$A$1062:$A$1189,0))</f>
        <v>15000000</v>
      </c>
      <c r="AO1162" s="7" t="n">
        <f aca="false">INDEX($AB$1062:$AB$1189,MATCH($A1162-G1162*2,$A$1062:$A$1189,0))</f>
        <v>162548547.98673</v>
      </c>
      <c r="AP1162" s="7" t="n">
        <f aca="false">INDEX($AC$1062:$AC$1189,MATCH($A1162+(1-H1162)*1,$A$1062:$A$1189,0))</f>
        <v>5000000</v>
      </c>
      <c r="AQ1162" s="7" t="n">
        <f aca="false">INDEX($AC$1062:$AC$1189,MATCH($A1162-H1162*1,$A$1062:$A$1189,0))</f>
        <v>162548547.98673</v>
      </c>
      <c r="AR1162" s="14" t="b">
        <f aca="false">AND(IF(B1162=1,AD1162&gt;=AE1162,AE1162&gt;AD1162),IF(C1162=1,AF1162&gt;=AG1162,AG1162&gt;AF1162),IF(D1162=1,AH1162&gt;=AI1162,AI1162&gt;AH1162),IF(E1162=1,AJ1162&gt;=AK1162,AK1162&gt;AJ1162),IF(F1162=1,AL1162&gt;=AM1162,AM1162&gt;AL1162),IF(G1162=1,AN1162&gt;=AO1162,AO1162&gt;AN1162),IF(H1162=1,AP1162&gt;=AQ1162,AQ1162&gt;AP1162))</f>
        <v>0</v>
      </c>
      <c r="AS1162" s="2"/>
      <c r="AT1162" s="2"/>
      <c r="AU1162" s="2"/>
      <c r="AV1162" s="2"/>
      <c r="AW1162" s="2"/>
      <c r="AX1162" s="2"/>
    </row>
    <row r="1163" customFormat="false" ht="15" hidden="false" customHeight="false" outlineLevel="0" collapsed="false">
      <c r="A1163" s="6" t="n">
        <f aca="false">ROW()-1062</f>
        <v>101</v>
      </c>
      <c r="B1163" s="6" t="n">
        <f aca="false">MOD(INT($A1163/64),2)</f>
        <v>1</v>
      </c>
      <c r="C1163" s="6" t="n">
        <f aca="false">MOD(INT($A1163/32),2)</f>
        <v>1</v>
      </c>
      <c r="D1163" s="6" t="n">
        <f aca="false">MOD(INT($A1163/16),2)</f>
        <v>0</v>
      </c>
      <c r="E1163" s="6" t="n">
        <f aca="false">MOD(INT($A1163/8),2)</f>
        <v>0</v>
      </c>
      <c r="F1163" s="6" t="n">
        <f aca="false">MOD(INT($A1163/4),2)</f>
        <v>1</v>
      </c>
      <c r="G1163" s="6" t="n">
        <f aca="false">MOD(INT($A1163/2),2)</f>
        <v>0</v>
      </c>
      <c r="H1163" s="6" t="n">
        <f aca="false">MOD(INT($A1163/1),2)</f>
        <v>1</v>
      </c>
      <c r="I1163" s="7" t="n">
        <f aca="false">IF(B1163=1,MIN($B$6,$B$1060),0)</f>
        <v>30000000</v>
      </c>
      <c r="J1163" s="7" t="n">
        <f aca="false">IF(C1163=1,MIN($F$226,MAX(0,$B$1060-I1163)),0)</f>
        <v>300000000</v>
      </c>
      <c r="K1163" s="7" t="n">
        <f aca="false">IF(D1163=1,MIN($F$225,MAX(0,$B$1060-SUM(I1163:J1163))),0)</f>
        <v>0</v>
      </c>
      <c r="L1163" s="7" t="n">
        <f aca="false">IF(E1163=1,MIN($F$224,MAX(0,$B$1060-SUM(I1163:K1163))),0)</f>
        <v>0</v>
      </c>
      <c r="M1163" s="7" t="n">
        <f aca="false">IF(F1163=1,MIN($F$223,MAX(0,$B$1060-SUM(I1163:L1163))),0)</f>
        <v>30000000</v>
      </c>
      <c r="N1163" s="7" t="n">
        <f aca="false">IF(G1163=1,MIN($F$222,MAX(0,$B$1060-SUM(I1163:M1163))),0)</f>
        <v>0</v>
      </c>
      <c r="O1163" s="7" t="n">
        <f aca="false">IF(H1163=1,MIN($F$221,MAX(0,$B$1060-SUM(I1163:N1163))),0)</f>
        <v>5000000</v>
      </c>
      <c r="P1163" s="7" t="n">
        <f aca="false">MAX(0,$B$1060-SUM(I1163:O1163))</f>
        <v>835000000</v>
      </c>
      <c r="Q1163" s="7" t="n">
        <f aca="false">($B$203+$B$204)+$B$22+(1-B1163)*$B$198+(1-C1163)*$E$226+(1-D1163)*$E$225+(1-E1163)*$E$224+(1-F1163)*$E$223+(1-G1163)*$E$222+(1-H1163)*$E$221</f>
        <v>18415334.5395857</v>
      </c>
      <c r="R1163" s="7" t="n">
        <f aca="false">P1163&gt;$B$12*Q1163</f>
        <v>1</v>
      </c>
      <c r="S1163" s="7" t="n">
        <f aca="false">IF(R1163,(P1163+$B$12*$B$13)/(Q1163+$B$13),IF(Q1163&gt;0,P1163/Q1163,0))</f>
        <v>40.0423908312293</v>
      </c>
      <c r="T1163" s="7" t="n">
        <f aca="false">IF(R1163,$B$13*(S1163-$B$12),0)</f>
        <v>97605977.0780732</v>
      </c>
      <c r="U1163" s="7" t="n">
        <f aca="false">($B$203+$B$204)*S1163</f>
        <v>11266246.8037251</v>
      </c>
      <c r="V1163" s="7" t="n">
        <f aca="false">$B$22*S1163</f>
        <v>360381517.481064</v>
      </c>
      <c r="W1163" s="7" t="n">
        <f aca="false">IF(B1163=1,I1163,S1163*$B$198)</f>
        <v>30000000</v>
      </c>
      <c r="X1163" s="7" t="n">
        <f aca="false">IF(C1163=1,J1163,S1163*$E$226)</f>
        <v>300000000</v>
      </c>
      <c r="Y1163" s="7" t="n">
        <f aca="false">IF(D1163=1,K1163,S1163*$E$225)</f>
        <v>69432566.4860415</v>
      </c>
      <c r="Z1163" s="7" t="n">
        <f aca="false">IF(E1163=1,L1163,S1163*$E$224)</f>
        <v>96101737.9949503</v>
      </c>
      <c r="AA1163" s="7" t="n">
        <f aca="false">IF(F1163=1,M1163,S1163*$E$223)</f>
        <v>30000000</v>
      </c>
      <c r="AB1163" s="7" t="n">
        <f aca="false">IF(G1163=1,N1163,S1163*$E$222)</f>
        <v>200211954.156146</v>
      </c>
      <c r="AC1163" s="7" t="n">
        <f aca="false">IF(H1163=1,O1163,S1163*$E$221)</f>
        <v>5000000</v>
      </c>
      <c r="AD1163" s="7" t="n">
        <f aca="false">INDEX($W$1062:$W$1189,MATCH($A1163+(1-B1163)*64,$A$1062:$A$1189,0))</f>
        <v>30000000</v>
      </c>
      <c r="AE1163" s="7" t="n">
        <f aca="false">INDEX($W$1062:$W$1189,MATCH($A1163-B1163*64,$A$1062:$A$1189,0))</f>
        <v>32124197.321278</v>
      </c>
      <c r="AF1163" s="7" t="n">
        <f aca="false">INDEX($X$1062:$X$1189,MATCH($A1163+(1-C1163)*32,$A$1062:$A$1189,0))</f>
        <v>300000000</v>
      </c>
      <c r="AG1163" s="7" t="n">
        <f aca="false">INDEX($X$1062:$X$1189,MATCH($A1163-C1163*32,$A$1062:$A$1189,0))</f>
        <v>257967168.774452</v>
      </c>
      <c r="AH1163" s="7" t="n">
        <f aca="false">INDEX($Y$1062:$Y$1189,MATCH($A1163+(1-D1163)*16,$A$1062:$A$1189,0))</f>
        <v>100000000</v>
      </c>
      <c r="AI1163" s="7" t="n">
        <f aca="false">INDEX($Y$1062:$Y$1189,MATCH($A1163-D1163*16,$A$1062:$A$1189,0))</f>
        <v>69432566.4860415</v>
      </c>
      <c r="AJ1163" s="7" t="n">
        <f aca="false">INDEX($Z$1062:$Z$1189,MATCH($A1163+(1-E1163)*8,$A$1062:$A$1189,0))</f>
        <v>60000000</v>
      </c>
      <c r="AK1163" s="7" t="n">
        <f aca="false">INDEX($Z$1062:$Z$1189,MATCH($A1163-E1163*8,$A$1062:$A$1189,0))</f>
        <v>96101737.9949503</v>
      </c>
      <c r="AL1163" s="7" t="n">
        <f aca="false">INDEX($AA$1062:$AA$1189,MATCH($A1163+(1-F1163)*4,$A$1062:$A$1189,0))</f>
        <v>30000000</v>
      </c>
      <c r="AM1163" s="7" t="n">
        <f aca="false">INDEX($AA$1062:$AA$1189,MATCH($A1163-F1163*4,$A$1062:$A$1189,0))</f>
        <v>108821392.219801</v>
      </c>
      <c r="AN1163" s="7" t="n">
        <f aca="false">INDEX($AB$1062:$AB$1189,MATCH($A1163+(1-G1163)*2,$A$1062:$A$1189,0))</f>
        <v>15000000</v>
      </c>
      <c r="AO1163" s="7" t="n">
        <f aca="false">INDEX($AB$1062:$AB$1189,MATCH($A1163-G1163*2,$A$1062:$A$1189,0))</f>
        <v>200211954.156146</v>
      </c>
      <c r="AP1163" s="7" t="n">
        <f aca="false">INDEX($AC$1062:$AC$1189,MATCH($A1163+(1-H1163)*1,$A$1062:$A$1189,0))</f>
        <v>5000000</v>
      </c>
      <c r="AQ1163" s="7" t="n">
        <f aca="false">INDEX($AC$1062:$AC$1189,MATCH($A1163-H1163*1,$A$1062:$A$1189,0))</f>
        <v>162548547.98673</v>
      </c>
      <c r="AR1163" s="14" t="b">
        <f aca="false">AND(IF(B1163=1,AD1163&gt;=AE1163,AE1163&gt;AD1163),IF(C1163=1,AF1163&gt;=AG1163,AG1163&gt;AF1163),IF(D1163=1,AH1163&gt;=AI1163,AI1163&gt;AH1163),IF(E1163=1,AJ1163&gt;=AK1163,AK1163&gt;AJ1163),IF(F1163=1,AL1163&gt;=AM1163,AM1163&gt;AL1163),IF(G1163=1,AN1163&gt;=AO1163,AO1163&gt;AN1163),IF(H1163=1,AP1163&gt;=AQ1163,AQ1163&gt;AP1163))</f>
        <v>0</v>
      </c>
      <c r="AS1163" s="2"/>
      <c r="AT1163" s="2"/>
      <c r="AU1163" s="2"/>
      <c r="AV1163" s="2"/>
      <c r="AW1163" s="2"/>
      <c r="AX1163" s="2"/>
    </row>
    <row r="1164" customFormat="false" ht="15" hidden="false" customHeight="false" outlineLevel="0" collapsed="false">
      <c r="A1164" s="6" t="n">
        <f aca="false">ROW()-1062</f>
        <v>102</v>
      </c>
      <c r="B1164" s="6" t="n">
        <f aca="false">MOD(INT($A1164/64),2)</f>
        <v>1</v>
      </c>
      <c r="C1164" s="6" t="n">
        <f aca="false">MOD(INT($A1164/32),2)</f>
        <v>1</v>
      </c>
      <c r="D1164" s="6" t="n">
        <f aca="false">MOD(INT($A1164/16),2)</f>
        <v>0</v>
      </c>
      <c r="E1164" s="6" t="n">
        <f aca="false">MOD(INT($A1164/8),2)</f>
        <v>0</v>
      </c>
      <c r="F1164" s="6" t="n">
        <f aca="false">MOD(INT($A1164/4),2)</f>
        <v>1</v>
      </c>
      <c r="G1164" s="6" t="n">
        <f aca="false">MOD(INT($A1164/2),2)</f>
        <v>1</v>
      </c>
      <c r="H1164" s="6" t="n">
        <f aca="false">MOD(INT($A1164/1),2)</f>
        <v>0</v>
      </c>
      <c r="I1164" s="7" t="n">
        <f aca="false">IF(B1164=1,MIN($B$6,$B$1060),0)</f>
        <v>30000000</v>
      </c>
      <c r="J1164" s="7" t="n">
        <f aca="false">IF(C1164=1,MIN($F$226,MAX(0,$B$1060-I1164)),0)</f>
        <v>300000000</v>
      </c>
      <c r="K1164" s="7" t="n">
        <f aca="false">IF(D1164=1,MIN($F$225,MAX(0,$B$1060-SUM(I1164:J1164))),0)</f>
        <v>0</v>
      </c>
      <c r="L1164" s="7" t="n">
        <f aca="false">IF(E1164=1,MIN($F$224,MAX(0,$B$1060-SUM(I1164:K1164))),0)</f>
        <v>0</v>
      </c>
      <c r="M1164" s="7" t="n">
        <f aca="false">IF(F1164=1,MIN($F$223,MAX(0,$B$1060-SUM(I1164:L1164))),0)</f>
        <v>30000000</v>
      </c>
      <c r="N1164" s="7" t="n">
        <f aca="false">IF(G1164=1,MIN($F$222,MAX(0,$B$1060-SUM(I1164:M1164))),0)</f>
        <v>15000000</v>
      </c>
      <c r="O1164" s="7" t="n">
        <f aca="false">IF(H1164=1,MIN($F$221,MAX(0,$B$1060-SUM(I1164:N1164))),0)</f>
        <v>0</v>
      </c>
      <c r="P1164" s="7" t="n">
        <f aca="false">MAX(0,$B$1060-SUM(I1164:O1164))</f>
        <v>825000000</v>
      </c>
      <c r="Q1164" s="7" t="n">
        <f aca="false">($B$203+$B$204)+$B$22+(1-B1164)*$B$198+(1-C1164)*$E$226+(1-D1164)*$E$225+(1-E1164)*$E$224+(1-F1164)*$E$223+(1-G1164)*$E$222+(1-H1164)*$E$221</f>
        <v>18415334.5395857</v>
      </c>
      <c r="R1164" s="7" t="n">
        <f aca="false">P1164&gt;$B$12*Q1164</f>
        <v>1</v>
      </c>
      <c r="S1164" s="7" t="n">
        <f aca="false">IF(R1164,(P1164+$B$12*$B$13)/(Q1164+$B$13),IF(Q1164&gt;0,P1164/Q1164,0))</f>
        <v>39.5642727317519</v>
      </c>
      <c r="T1164" s="7" t="n">
        <f aca="false">IF(R1164,$B$13*(S1164-$B$12),0)</f>
        <v>96410681.8293798</v>
      </c>
      <c r="U1164" s="7" t="n">
        <f aca="false">($B$203+$B$204)*S1164</f>
        <v>11131724.4538299</v>
      </c>
      <c r="V1164" s="7" t="n">
        <f aca="false">$B$22*S1164</f>
        <v>356078454.585767</v>
      </c>
      <c r="W1164" s="7" t="n">
        <f aca="false">IF(B1164=1,I1164,S1164*$B$198)</f>
        <v>30000000</v>
      </c>
      <c r="X1164" s="7" t="n">
        <f aca="false">IF(C1164=1,J1164,S1164*$E$226)</f>
        <v>300000000</v>
      </c>
      <c r="Y1164" s="7" t="n">
        <f aca="false">IF(D1164=1,K1164,S1164*$E$225)</f>
        <v>68603520.9160589</v>
      </c>
      <c r="Z1164" s="7" t="n">
        <f aca="false">IF(E1164=1,L1164,S1164*$E$224)</f>
        <v>94954254.5562046</v>
      </c>
      <c r="AA1164" s="7" t="n">
        <f aca="false">IF(F1164=1,M1164,S1164*$E$223)</f>
        <v>30000000</v>
      </c>
      <c r="AB1164" s="7" t="n">
        <f aca="false">IF(G1164=1,N1164,S1164*$E$222)</f>
        <v>15000000</v>
      </c>
      <c r="AC1164" s="7" t="n">
        <f aca="false">IF(H1164=1,O1164,S1164*$E$221)</f>
        <v>197821363.65876</v>
      </c>
      <c r="AD1164" s="7" t="n">
        <f aca="false">INDEX($W$1062:$W$1189,MATCH($A1164+(1-B1164)*64,$A$1062:$A$1189,0))</f>
        <v>30000000</v>
      </c>
      <c r="AE1164" s="7" t="n">
        <f aca="false">INDEX($W$1062:$W$1189,MATCH($A1164-B1164*64,$A$1062:$A$1189,0))</f>
        <v>31753889.5711768</v>
      </c>
      <c r="AF1164" s="7" t="n">
        <f aca="false">INDEX($X$1062:$X$1189,MATCH($A1164+(1-C1164)*32,$A$1062:$A$1189,0))</f>
        <v>300000000</v>
      </c>
      <c r="AG1164" s="7" t="n">
        <f aca="false">INDEX($X$1062:$X$1189,MATCH($A1164-C1164*32,$A$1062:$A$1189,0))</f>
        <v>255699325.532479</v>
      </c>
      <c r="AH1164" s="7" t="n">
        <f aca="false">INDEX($Y$1062:$Y$1189,MATCH($A1164+(1-D1164)*16,$A$1062:$A$1189,0))</f>
        <v>100000000</v>
      </c>
      <c r="AI1164" s="7" t="n">
        <f aca="false">INDEX($Y$1062:$Y$1189,MATCH($A1164-D1164*16,$A$1062:$A$1189,0))</f>
        <v>68603520.9160589</v>
      </c>
      <c r="AJ1164" s="7" t="n">
        <f aca="false">INDEX($Z$1062:$Z$1189,MATCH($A1164+(1-E1164)*8,$A$1062:$A$1189,0))</f>
        <v>60000000</v>
      </c>
      <c r="AK1164" s="7" t="n">
        <f aca="false">INDEX($Z$1062:$Z$1189,MATCH($A1164-E1164*8,$A$1062:$A$1189,0))</f>
        <v>94954254.5562046</v>
      </c>
      <c r="AL1164" s="7" t="n">
        <f aca="false">INDEX($AA$1062:$AA$1189,MATCH($A1164+(1-F1164)*4,$A$1062:$A$1189,0))</f>
        <v>30000000</v>
      </c>
      <c r="AM1164" s="7" t="n">
        <f aca="false">INDEX($AA$1062:$AA$1189,MATCH($A1164-F1164*4,$A$1062:$A$1189,0))</f>
        <v>107566966.949255</v>
      </c>
      <c r="AN1164" s="7" t="n">
        <f aca="false">INDEX($AB$1062:$AB$1189,MATCH($A1164+(1-G1164)*2,$A$1062:$A$1189,0))</f>
        <v>15000000</v>
      </c>
      <c r="AO1164" s="7" t="n">
        <f aca="false">INDEX($AB$1062:$AB$1189,MATCH($A1164-G1164*2,$A$1062:$A$1189,0))</f>
        <v>162548547.98673</v>
      </c>
      <c r="AP1164" s="7" t="n">
        <f aca="false">INDEX($AC$1062:$AC$1189,MATCH($A1164+(1-H1164)*1,$A$1062:$A$1189,0))</f>
        <v>5000000</v>
      </c>
      <c r="AQ1164" s="7" t="n">
        <f aca="false">INDEX($AC$1062:$AC$1189,MATCH($A1164-H1164*1,$A$1062:$A$1189,0))</f>
        <v>197821363.65876</v>
      </c>
      <c r="AR1164" s="14" t="b">
        <f aca="false">AND(IF(B1164=1,AD1164&gt;=AE1164,AE1164&gt;AD1164),IF(C1164=1,AF1164&gt;=AG1164,AG1164&gt;AF1164),IF(D1164=1,AH1164&gt;=AI1164,AI1164&gt;AH1164),IF(E1164=1,AJ1164&gt;=AK1164,AK1164&gt;AJ1164),IF(F1164=1,AL1164&gt;=AM1164,AM1164&gt;AL1164),IF(G1164=1,AN1164&gt;=AO1164,AO1164&gt;AN1164),IF(H1164=1,AP1164&gt;=AQ1164,AQ1164&gt;AP1164))</f>
        <v>0</v>
      </c>
      <c r="AS1164" s="2"/>
      <c r="AT1164" s="2"/>
      <c r="AU1164" s="2"/>
      <c r="AV1164" s="2"/>
      <c r="AW1164" s="2"/>
      <c r="AX1164" s="2"/>
    </row>
    <row r="1165" customFormat="false" ht="15" hidden="false" customHeight="false" outlineLevel="0" collapsed="false">
      <c r="A1165" s="6" t="n">
        <f aca="false">ROW()-1062</f>
        <v>103</v>
      </c>
      <c r="B1165" s="6" t="n">
        <f aca="false">MOD(INT($A1165/64),2)</f>
        <v>1</v>
      </c>
      <c r="C1165" s="6" t="n">
        <f aca="false">MOD(INT($A1165/32),2)</f>
        <v>1</v>
      </c>
      <c r="D1165" s="6" t="n">
        <f aca="false">MOD(INT($A1165/16),2)</f>
        <v>0</v>
      </c>
      <c r="E1165" s="6" t="n">
        <f aca="false">MOD(INT($A1165/8),2)</f>
        <v>0</v>
      </c>
      <c r="F1165" s="6" t="n">
        <f aca="false">MOD(INT($A1165/4),2)</f>
        <v>1</v>
      </c>
      <c r="G1165" s="6" t="n">
        <f aca="false">MOD(INT($A1165/2),2)</f>
        <v>1</v>
      </c>
      <c r="H1165" s="6" t="n">
        <f aca="false">MOD(INT($A1165/1),2)</f>
        <v>1</v>
      </c>
      <c r="I1165" s="7" t="n">
        <f aca="false">IF(B1165=1,MIN($B$6,$B$1060),0)</f>
        <v>30000000</v>
      </c>
      <c r="J1165" s="7" t="n">
        <f aca="false">IF(C1165=1,MIN($F$226,MAX(0,$B$1060-I1165)),0)</f>
        <v>300000000</v>
      </c>
      <c r="K1165" s="7" t="n">
        <f aca="false">IF(D1165=1,MIN($F$225,MAX(0,$B$1060-SUM(I1165:J1165))),0)</f>
        <v>0</v>
      </c>
      <c r="L1165" s="7" t="n">
        <f aca="false">IF(E1165=1,MIN($F$224,MAX(0,$B$1060-SUM(I1165:K1165))),0)</f>
        <v>0</v>
      </c>
      <c r="M1165" s="7" t="n">
        <f aca="false">IF(F1165=1,MIN($F$223,MAX(0,$B$1060-SUM(I1165:L1165))),0)</f>
        <v>30000000</v>
      </c>
      <c r="N1165" s="7" t="n">
        <f aca="false">IF(G1165=1,MIN($F$222,MAX(0,$B$1060-SUM(I1165:M1165))),0)</f>
        <v>15000000</v>
      </c>
      <c r="O1165" s="7" t="n">
        <f aca="false">IF(H1165=1,MIN($F$221,MAX(0,$B$1060-SUM(I1165:N1165))),0)</f>
        <v>5000000</v>
      </c>
      <c r="P1165" s="7" t="n">
        <f aca="false">MAX(0,$B$1060-SUM(I1165:O1165))</f>
        <v>820000000</v>
      </c>
      <c r="Q1165" s="7" t="n">
        <f aca="false">($B$203+$B$204)+$B$22+(1-B1165)*$B$198+(1-C1165)*$E$226+(1-D1165)*$E$225+(1-E1165)*$E$224+(1-F1165)*$E$223+(1-G1165)*$E$222+(1-H1165)*$E$221</f>
        <v>13415334.5395857</v>
      </c>
      <c r="R1165" s="7" t="n">
        <f aca="false">P1165&gt;$B$12*Q1165</f>
        <v>1</v>
      </c>
      <c r="S1165" s="7" t="n">
        <f aca="false">IF(R1165,(P1165+$B$12*$B$13)/(Q1165+$B$13),IF(Q1165&gt;0,P1165/Q1165,0))</f>
        <v>51.6797179446163</v>
      </c>
      <c r="T1165" s="7" t="n">
        <f aca="false">IF(R1165,$B$13*(S1165-$B$12),0)</f>
        <v>126699294.861541</v>
      </c>
      <c r="U1165" s="7" t="n">
        <f aca="false">($B$203+$B$204)*S1165</f>
        <v>14540501.8287984</v>
      </c>
      <c r="V1165" s="7" t="n">
        <f aca="false">$B$22*S1165</f>
        <v>465117461.501547</v>
      </c>
      <c r="W1165" s="7" t="n">
        <f aca="false">IF(B1165=1,I1165,S1165*$B$198)</f>
        <v>30000000</v>
      </c>
      <c r="X1165" s="7" t="n">
        <f aca="false">IF(C1165=1,J1165,S1165*$E$226)</f>
        <v>300000000</v>
      </c>
      <c r="Y1165" s="7" t="n">
        <f aca="false">IF(D1165=1,K1165,S1165*$E$225)</f>
        <v>89611418.7410344</v>
      </c>
      <c r="Z1165" s="7" t="n">
        <f aca="false">IF(E1165=1,L1165,S1165*$E$224)</f>
        <v>124031323.067079</v>
      </c>
      <c r="AA1165" s="7" t="n">
        <f aca="false">IF(F1165=1,M1165,S1165*$E$223)</f>
        <v>30000000</v>
      </c>
      <c r="AB1165" s="7" t="n">
        <f aca="false">IF(G1165=1,N1165,S1165*$E$222)</f>
        <v>15000000</v>
      </c>
      <c r="AC1165" s="7" t="n">
        <f aca="false">IF(H1165=1,O1165,S1165*$E$221)</f>
        <v>5000000</v>
      </c>
      <c r="AD1165" s="7" t="n">
        <f aca="false">INDEX($W$1062:$W$1189,MATCH($A1165+(1-B1165)*64,$A$1062:$A$1189,0))</f>
        <v>30000000</v>
      </c>
      <c r="AE1165" s="7" t="n">
        <f aca="false">INDEX($W$1062:$W$1189,MATCH($A1165-B1165*64,$A$1062:$A$1189,0))</f>
        <v>41009356.4289649</v>
      </c>
      <c r="AF1165" s="7" t="n">
        <f aca="false">INDEX($X$1062:$X$1189,MATCH($A1165+(1-C1165)*32,$A$1062:$A$1189,0))</f>
        <v>300000000</v>
      </c>
      <c r="AG1165" s="7" t="n">
        <f aca="false">INDEX($X$1062:$X$1189,MATCH($A1165-C1165*32,$A$1062:$A$1189,0))</f>
        <v>312290491.4366</v>
      </c>
      <c r="AH1165" s="7" t="n">
        <f aca="false">INDEX($Y$1062:$Y$1189,MATCH($A1165+(1-D1165)*16,$A$1062:$A$1189,0))</f>
        <v>100000000</v>
      </c>
      <c r="AI1165" s="7" t="n">
        <f aca="false">INDEX($Y$1062:$Y$1189,MATCH($A1165-D1165*16,$A$1062:$A$1189,0))</f>
        <v>89611418.7410344</v>
      </c>
      <c r="AJ1165" s="7" t="n">
        <f aca="false">INDEX($Z$1062:$Z$1189,MATCH($A1165+(1-E1165)*8,$A$1062:$A$1189,0))</f>
        <v>60000000</v>
      </c>
      <c r="AK1165" s="7" t="n">
        <f aca="false">INDEX($Z$1062:$Z$1189,MATCH($A1165-E1165*8,$A$1062:$A$1189,0))</f>
        <v>124031323.067079</v>
      </c>
      <c r="AL1165" s="7" t="n">
        <f aca="false">INDEX($AA$1062:$AA$1189,MATCH($A1165+(1-F1165)*4,$A$1062:$A$1189,0))</f>
        <v>30000000</v>
      </c>
      <c r="AM1165" s="7" t="n">
        <f aca="false">INDEX($AA$1062:$AA$1189,MATCH($A1165-F1165*4,$A$1062:$A$1189,0))</f>
        <v>135207759.326049</v>
      </c>
      <c r="AN1165" s="7" t="n">
        <f aca="false">INDEX($AB$1062:$AB$1189,MATCH($A1165+(1-G1165)*2,$A$1062:$A$1189,0))</f>
        <v>15000000</v>
      </c>
      <c r="AO1165" s="7" t="n">
        <f aca="false">INDEX($AB$1062:$AB$1189,MATCH($A1165-G1165*2,$A$1062:$A$1189,0))</f>
        <v>200211954.156146</v>
      </c>
      <c r="AP1165" s="7" t="n">
        <f aca="false">INDEX($AC$1062:$AC$1189,MATCH($A1165+(1-H1165)*1,$A$1062:$A$1189,0))</f>
        <v>5000000</v>
      </c>
      <c r="AQ1165" s="7" t="n">
        <f aca="false">INDEX($AC$1062:$AC$1189,MATCH($A1165-H1165*1,$A$1062:$A$1189,0))</f>
        <v>197821363.65876</v>
      </c>
      <c r="AR1165" s="14" t="b">
        <f aca="false">AND(IF(B1165=1,AD1165&gt;=AE1165,AE1165&gt;AD1165),IF(C1165=1,AF1165&gt;=AG1165,AG1165&gt;AF1165),IF(D1165=1,AH1165&gt;=AI1165,AI1165&gt;AH1165),IF(E1165=1,AJ1165&gt;=AK1165,AK1165&gt;AJ1165),IF(F1165=1,AL1165&gt;=AM1165,AM1165&gt;AL1165),IF(G1165=1,AN1165&gt;=AO1165,AO1165&gt;AN1165),IF(H1165=1,AP1165&gt;=AQ1165,AQ1165&gt;AP1165))</f>
        <v>0</v>
      </c>
      <c r="AS1165" s="2"/>
      <c r="AT1165" s="2"/>
      <c r="AU1165" s="2"/>
      <c r="AV1165" s="2"/>
      <c r="AW1165" s="2"/>
      <c r="AX1165" s="2"/>
    </row>
    <row r="1166" customFormat="false" ht="15" hidden="false" customHeight="false" outlineLevel="0" collapsed="false">
      <c r="A1166" s="6" t="n">
        <f aca="false">ROW()-1062</f>
        <v>104</v>
      </c>
      <c r="B1166" s="6" t="n">
        <f aca="false">MOD(INT($A1166/64),2)</f>
        <v>1</v>
      </c>
      <c r="C1166" s="6" t="n">
        <f aca="false">MOD(INT($A1166/32),2)</f>
        <v>1</v>
      </c>
      <c r="D1166" s="6" t="n">
        <f aca="false">MOD(INT($A1166/16),2)</f>
        <v>0</v>
      </c>
      <c r="E1166" s="6" t="n">
        <f aca="false">MOD(INT($A1166/8),2)</f>
        <v>1</v>
      </c>
      <c r="F1166" s="6" t="n">
        <f aca="false">MOD(INT($A1166/4),2)</f>
        <v>0</v>
      </c>
      <c r="G1166" s="6" t="n">
        <f aca="false">MOD(INT($A1166/2),2)</f>
        <v>0</v>
      </c>
      <c r="H1166" s="6" t="n">
        <f aca="false">MOD(INT($A1166/1),2)</f>
        <v>0</v>
      </c>
      <c r="I1166" s="7" t="n">
        <f aca="false">IF(B1166=1,MIN($B$6,$B$1060),0)</f>
        <v>30000000</v>
      </c>
      <c r="J1166" s="7" t="n">
        <f aca="false">IF(C1166=1,MIN($F$226,MAX(0,$B$1060-I1166)),0)</f>
        <v>300000000</v>
      </c>
      <c r="K1166" s="7" t="n">
        <f aca="false">IF(D1166=1,MIN($F$225,MAX(0,$B$1060-SUM(I1166:J1166))),0)</f>
        <v>0</v>
      </c>
      <c r="L1166" s="7" t="n">
        <f aca="false">IF(E1166=1,MIN($F$224,MAX(0,$B$1060-SUM(I1166:K1166))),0)</f>
        <v>60000000</v>
      </c>
      <c r="M1166" s="7" t="n">
        <f aca="false">IF(F1166=1,MIN($F$223,MAX(0,$B$1060-SUM(I1166:L1166))),0)</f>
        <v>0</v>
      </c>
      <c r="N1166" s="7" t="n">
        <f aca="false">IF(G1166=1,MIN($F$222,MAX(0,$B$1060-SUM(I1166:M1166))),0)</f>
        <v>0</v>
      </c>
      <c r="O1166" s="7" t="n">
        <f aca="false">IF(H1166=1,MIN($F$221,MAX(0,$B$1060-SUM(I1166:N1166))),0)</f>
        <v>0</v>
      </c>
      <c r="P1166" s="7" t="n">
        <f aca="false">MAX(0,$B$1060-SUM(I1166:O1166))</f>
        <v>810000000</v>
      </c>
      <c r="Q1166" s="7" t="n">
        <f aca="false">($B$203+$B$204)+$B$22+(1-B1166)*$B$198+(1-C1166)*$E$226+(1-D1166)*$E$225+(1-E1166)*$E$224+(1-F1166)*$E$223+(1-G1166)*$E$222+(1-H1166)*$E$221</f>
        <v>24015334.5395857</v>
      </c>
      <c r="R1166" s="7" t="n">
        <f aca="false">P1166&gt;$B$12*Q1166</f>
        <v>1</v>
      </c>
      <c r="S1166" s="7" t="n">
        <f aca="false">IF(R1166,(P1166+$B$12*$B$13)/(Q1166+$B$13),IF(Q1166&gt;0,P1166/Q1166,0))</f>
        <v>30.6426456278343</v>
      </c>
      <c r="T1166" s="7" t="n">
        <f aca="false">IF(R1166,$B$13*(S1166-$B$12),0)</f>
        <v>74106614.0695858</v>
      </c>
      <c r="U1166" s="7" t="n">
        <f aca="false">($B$203+$B$204)*S1166</f>
        <v>8621553.33874383</v>
      </c>
      <c r="V1166" s="7" t="n">
        <f aca="false">$B$22*S1166</f>
        <v>275783810.650509</v>
      </c>
      <c r="W1166" s="7" t="n">
        <f aca="false">IF(B1166=1,I1166,S1166*$B$198)</f>
        <v>30000000</v>
      </c>
      <c r="X1166" s="7" t="n">
        <f aca="false">IF(C1166=1,J1166,S1166*$E$226)</f>
        <v>300000000</v>
      </c>
      <c r="Y1166" s="7" t="n">
        <f aca="false">IF(D1166=1,K1166,S1166*$E$225)</f>
        <v>53133628.7793158</v>
      </c>
      <c r="Z1166" s="7" t="n">
        <f aca="false">IF(E1166=1,L1166,S1166*$E$224)</f>
        <v>60000000</v>
      </c>
      <c r="AA1166" s="7" t="n">
        <f aca="false">IF(F1166=1,M1166,S1166*$E$223)</f>
        <v>91927936.8835029</v>
      </c>
      <c r="AB1166" s="7" t="n">
        <f aca="false">IF(G1166=1,N1166,S1166*$E$222)</f>
        <v>153213228.139172</v>
      </c>
      <c r="AC1166" s="7" t="n">
        <f aca="false">IF(H1166=1,O1166,S1166*$E$221)</f>
        <v>153213228.139172</v>
      </c>
      <c r="AD1166" s="7" t="n">
        <f aca="false">INDEX($W$1062:$W$1189,MATCH($A1166+(1-B1166)*64,$A$1062:$A$1189,0))</f>
        <v>30000000</v>
      </c>
      <c r="AE1166" s="7" t="n">
        <f aca="false">INDEX($W$1062:$W$1189,MATCH($A1166-B1166*64,$A$1062:$A$1189,0))</f>
        <v>24803348.6079722</v>
      </c>
      <c r="AF1166" s="7" t="n">
        <f aca="false">INDEX($X$1062:$X$1189,MATCH($A1166+(1-C1166)*32,$A$1062:$A$1189,0))</f>
        <v>300000000</v>
      </c>
      <c r="AG1166" s="7" t="n">
        <f aca="false">INDEX($X$1062:$X$1189,MATCH($A1166-C1166*32,$A$1062:$A$1189,0))</f>
        <v>209024215.920057</v>
      </c>
      <c r="AH1166" s="7" t="n">
        <f aca="false">INDEX($Y$1062:$Y$1189,MATCH($A1166+(1-D1166)*16,$A$1062:$A$1189,0))</f>
        <v>100000000</v>
      </c>
      <c r="AI1166" s="7" t="n">
        <f aca="false">INDEX($Y$1062:$Y$1189,MATCH($A1166-D1166*16,$A$1062:$A$1189,0))</f>
        <v>53133628.7793158</v>
      </c>
      <c r="AJ1166" s="7" t="n">
        <f aca="false">INDEX($Z$1062:$Z$1189,MATCH($A1166+(1-E1166)*8,$A$1062:$A$1189,0))</f>
        <v>60000000</v>
      </c>
      <c r="AK1166" s="7" t="n">
        <f aca="false">INDEX($Z$1062:$Z$1189,MATCH($A1166-E1166*8,$A$1062:$A$1189,0))</f>
        <v>72418321.7432006</v>
      </c>
      <c r="AL1166" s="7" t="n">
        <f aca="false">INDEX($AA$1062:$AA$1189,MATCH($A1166+(1-F1166)*4,$A$1062:$A$1189,0))</f>
        <v>30000000</v>
      </c>
      <c r="AM1166" s="7" t="n">
        <f aca="false">INDEX($AA$1062:$AA$1189,MATCH($A1166-F1166*4,$A$1062:$A$1189,0))</f>
        <v>91927936.8835029</v>
      </c>
      <c r="AN1166" s="7" t="n">
        <f aca="false">INDEX($AB$1062:$AB$1189,MATCH($A1166+(1-G1166)*2,$A$1062:$A$1189,0))</f>
        <v>15000000</v>
      </c>
      <c r="AO1166" s="7" t="n">
        <f aca="false">INDEX($AB$1062:$AB$1189,MATCH($A1166-G1166*2,$A$1062:$A$1189,0))</f>
        <v>153213228.139172</v>
      </c>
      <c r="AP1166" s="7" t="n">
        <f aca="false">INDEX($AC$1062:$AC$1189,MATCH($A1166+(1-H1166)*1,$A$1062:$A$1189,0))</f>
        <v>5000000</v>
      </c>
      <c r="AQ1166" s="7" t="n">
        <f aca="false">INDEX($AC$1062:$AC$1189,MATCH($A1166-H1166*1,$A$1062:$A$1189,0))</f>
        <v>153213228.139172</v>
      </c>
      <c r="AR1166" s="14" t="b">
        <f aca="false">AND(IF(B1166=1,AD1166&gt;=AE1166,AE1166&gt;AD1166),IF(C1166=1,AF1166&gt;=AG1166,AG1166&gt;AF1166),IF(D1166=1,AH1166&gt;=AI1166,AI1166&gt;AH1166),IF(E1166=1,AJ1166&gt;=AK1166,AK1166&gt;AJ1166),IF(F1166=1,AL1166&gt;=AM1166,AM1166&gt;AL1166),IF(G1166=1,AN1166&gt;=AO1166,AO1166&gt;AN1166),IF(H1166=1,AP1166&gt;=AQ1166,AQ1166&gt;AP1166))</f>
        <v>0</v>
      </c>
      <c r="AS1166" s="2"/>
      <c r="AT1166" s="2"/>
      <c r="AU1166" s="2"/>
      <c r="AV1166" s="2"/>
      <c r="AW1166" s="2"/>
      <c r="AX1166" s="2"/>
    </row>
    <row r="1167" customFormat="false" ht="15" hidden="false" customHeight="false" outlineLevel="0" collapsed="false">
      <c r="A1167" s="6" t="n">
        <f aca="false">ROW()-1062</f>
        <v>105</v>
      </c>
      <c r="B1167" s="6" t="n">
        <f aca="false">MOD(INT($A1167/64),2)</f>
        <v>1</v>
      </c>
      <c r="C1167" s="6" t="n">
        <f aca="false">MOD(INT($A1167/32),2)</f>
        <v>1</v>
      </c>
      <c r="D1167" s="6" t="n">
        <f aca="false">MOD(INT($A1167/16),2)</f>
        <v>0</v>
      </c>
      <c r="E1167" s="6" t="n">
        <f aca="false">MOD(INT($A1167/8),2)</f>
        <v>1</v>
      </c>
      <c r="F1167" s="6" t="n">
        <f aca="false">MOD(INT($A1167/4),2)</f>
        <v>0</v>
      </c>
      <c r="G1167" s="6" t="n">
        <f aca="false">MOD(INT($A1167/2),2)</f>
        <v>0</v>
      </c>
      <c r="H1167" s="6" t="n">
        <f aca="false">MOD(INT($A1167/1),2)</f>
        <v>1</v>
      </c>
      <c r="I1167" s="7" t="n">
        <f aca="false">IF(B1167=1,MIN($B$6,$B$1060),0)</f>
        <v>30000000</v>
      </c>
      <c r="J1167" s="7" t="n">
        <f aca="false">IF(C1167=1,MIN($F$226,MAX(0,$B$1060-I1167)),0)</f>
        <v>300000000</v>
      </c>
      <c r="K1167" s="7" t="n">
        <f aca="false">IF(D1167=1,MIN($F$225,MAX(0,$B$1060-SUM(I1167:J1167))),0)</f>
        <v>0</v>
      </c>
      <c r="L1167" s="7" t="n">
        <f aca="false">IF(E1167=1,MIN($F$224,MAX(0,$B$1060-SUM(I1167:K1167))),0)</f>
        <v>60000000</v>
      </c>
      <c r="M1167" s="7" t="n">
        <f aca="false">IF(F1167=1,MIN($F$223,MAX(0,$B$1060-SUM(I1167:L1167))),0)</f>
        <v>0</v>
      </c>
      <c r="N1167" s="7" t="n">
        <f aca="false">IF(G1167=1,MIN($F$222,MAX(0,$B$1060-SUM(I1167:M1167))),0)</f>
        <v>0</v>
      </c>
      <c r="O1167" s="7" t="n">
        <f aca="false">IF(H1167=1,MIN($F$221,MAX(0,$B$1060-SUM(I1167:N1167))),0)</f>
        <v>5000000</v>
      </c>
      <c r="P1167" s="7" t="n">
        <f aca="false">MAX(0,$B$1060-SUM(I1167:O1167))</f>
        <v>805000000</v>
      </c>
      <c r="Q1167" s="7" t="n">
        <f aca="false">($B$203+$B$204)+$B$22+(1-B1167)*$B$198+(1-C1167)*$E$226+(1-D1167)*$E$225+(1-E1167)*$E$224+(1-F1167)*$E$223+(1-G1167)*$E$222+(1-H1167)*$E$221</f>
        <v>19015334.5395857</v>
      </c>
      <c r="R1167" s="7" t="n">
        <f aca="false">P1167&gt;$B$12*Q1167</f>
        <v>1</v>
      </c>
      <c r="S1167" s="7" t="n">
        <f aca="false">IF(R1167,(P1167+$B$12*$B$13)/(Q1167+$B$13),IF(Q1167&gt;0,P1167/Q1167,0))</f>
        <v>37.5313708701249</v>
      </c>
      <c r="T1167" s="7" t="n">
        <f aca="false">IF(R1167,$B$13*(S1167-$B$12),0)</f>
        <v>91328427.1753123</v>
      </c>
      <c r="U1167" s="7" t="n">
        <f aca="false">($B$203+$B$204)*S1167</f>
        <v>10559751.2617852</v>
      </c>
      <c r="V1167" s="7" t="n">
        <f aca="false">$B$22*S1167</f>
        <v>337782337.831124</v>
      </c>
      <c r="W1167" s="7" t="n">
        <f aca="false">IF(B1167=1,I1167,S1167*$B$198)</f>
        <v>30000000</v>
      </c>
      <c r="X1167" s="7" t="n">
        <f aca="false">IF(C1167=1,J1167,S1167*$E$226)</f>
        <v>300000000</v>
      </c>
      <c r="Y1167" s="7" t="n">
        <f aca="false">IF(D1167=1,K1167,S1167*$E$225)</f>
        <v>65078516.7707787</v>
      </c>
      <c r="Z1167" s="7" t="n">
        <f aca="false">IF(E1167=1,L1167,S1167*$E$224)</f>
        <v>60000000</v>
      </c>
      <c r="AA1167" s="7" t="n">
        <f aca="false">IF(F1167=1,M1167,S1167*$E$223)</f>
        <v>112594112.610375</v>
      </c>
      <c r="AB1167" s="7" t="n">
        <f aca="false">IF(G1167=1,N1167,S1167*$E$222)</f>
        <v>187656854.350625</v>
      </c>
      <c r="AC1167" s="7" t="n">
        <f aca="false">IF(H1167=1,O1167,S1167*$E$221)</f>
        <v>5000000</v>
      </c>
      <c r="AD1167" s="7" t="n">
        <f aca="false">INDEX($W$1062:$W$1189,MATCH($A1167+(1-B1167)*64,$A$1062:$A$1189,0))</f>
        <v>30000000</v>
      </c>
      <c r="AE1167" s="7" t="n">
        <f aca="false">INDEX($W$1062:$W$1189,MATCH($A1167-B1167*64,$A$1062:$A$1189,0))</f>
        <v>30179570.0591533</v>
      </c>
      <c r="AF1167" s="7" t="n">
        <f aca="false">INDEX($X$1062:$X$1189,MATCH($A1167+(1-C1167)*32,$A$1062:$A$1189,0))</f>
        <v>300000000</v>
      </c>
      <c r="AG1167" s="7" t="n">
        <f aca="false">INDEX($X$1062:$X$1189,MATCH($A1167-C1167*32,$A$1062:$A$1189,0))</f>
        <v>245713395.389921</v>
      </c>
      <c r="AH1167" s="7" t="n">
        <f aca="false">INDEX($Y$1062:$Y$1189,MATCH($A1167+(1-D1167)*16,$A$1062:$A$1189,0))</f>
        <v>100000000</v>
      </c>
      <c r="AI1167" s="7" t="n">
        <f aca="false">INDEX($Y$1062:$Y$1189,MATCH($A1167-D1167*16,$A$1062:$A$1189,0))</f>
        <v>65078516.7707787</v>
      </c>
      <c r="AJ1167" s="7" t="n">
        <f aca="false">INDEX($Z$1062:$Z$1189,MATCH($A1167+(1-E1167)*8,$A$1062:$A$1189,0))</f>
        <v>60000000</v>
      </c>
      <c r="AK1167" s="7" t="n">
        <f aca="false">INDEX($Z$1062:$Z$1189,MATCH($A1167-E1167*8,$A$1062:$A$1189,0))</f>
        <v>87057113.7758404</v>
      </c>
      <c r="AL1167" s="7" t="n">
        <f aca="false">INDEX($AA$1062:$AA$1189,MATCH($A1167+(1-F1167)*4,$A$1062:$A$1189,0))</f>
        <v>30000000</v>
      </c>
      <c r="AM1167" s="7" t="n">
        <f aca="false">INDEX($AA$1062:$AA$1189,MATCH($A1167-F1167*4,$A$1062:$A$1189,0))</f>
        <v>112594112.610375</v>
      </c>
      <c r="AN1167" s="7" t="n">
        <f aca="false">INDEX($AB$1062:$AB$1189,MATCH($A1167+(1-G1167)*2,$A$1062:$A$1189,0))</f>
        <v>15000000</v>
      </c>
      <c r="AO1167" s="7" t="n">
        <f aca="false">INDEX($AB$1062:$AB$1189,MATCH($A1167-G1167*2,$A$1062:$A$1189,0))</f>
        <v>187656854.350625</v>
      </c>
      <c r="AP1167" s="7" t="n">
        <f aca="false">INDEX($AC$1062:$AC$1189,MATCH($A1167+(1-H1167)*1,$A$1062:$A$1189,0))</f>
        <v>5000000</v>
      </c>
      <c r="AQ1167" s="7" t="n">
        <f aca="false">INDEX($AC$1062:$AC$1189,MATCH($A1167-H1167*1,$A$1062:$A$1189,0))</f>
        <v>153213228.139172</v>
      </c>
      <c r="AR1167" s="14" t="b">
        <f aca="false">AND(IF(B1167=1,AD1167&gt;=AE1167,AE1167&gt;AD1167),IF(C1167=1,AF1167&gt;=AG1167,AG1167&gt;AF1167),IF(D1167=1,AH1167&gt;=AI1167,AI1167&gt;AH1167),IF(E1167=1,AJ1167&gt;=AK1167,AK1167&gt;AJ1167),IF(F1167=1,AL1167&gt;=AM1167,AM1167&gt;AL1167),IF(G1167=1,AN1167&gt;=AO1167,AO1167&gt;AN1167),IF(H1167=1,AP1167&gt;=AQ1167,AQ1167&gt;AP1167))</f>
        <v>0</v>
      </c>
      <c r="AS1167" s="2"/>
      <c r="AT1167" s="2"/>
      <c r="AU1167" s="2"/>
      <c r="AV1167" s="2"/>
      <c r="AW1167" s="2"/>
      <c r="AX1167" s="2"/>
    </row>
    <row r="1168" customFormat="false" ht="15" hidden="false" customHeight="false" outlineLevel="0" collapsed="false">
      <c r="A1168" s="6" t="n">
        <f aca="false">ROW()-1062</f>
        <v>106</v>
      </c>
      <c r="B1168" s="6" t="n">
        <f aca="false">MOD(INT($A1168/64),2)</f>
        <v>1</v>
      </c>
      <c r="C1168" s="6" t="n">
        <f aca="false">MOD(INT($A1168/32),2)</f>
        <v>1</v>
      </c>
      <c r="D1168" s="6" t="n">
        <f aca="false">MOD(INT($A1168/16),2)</f>
        <v>0</v>
      </c>
      <c r="E1168" s="6" t="n">
        <f aca="false">MOD(INT($A1168/8),2)</f>
        <v>1</v>
      </c>
      <c r="F1168" s="6" t="n">
        <f aca="false">MOD(INT($A1168/4),2)</f>
        <v>0</v>
      </c>
      <c r="G1168" s="6" t="n">
        <f aca="false">MOD(INT($A1168/2),2)</f>
        <v>1</v>
      </c>
      <c r="H1168" s="6" t="n">
        <f aca="false">MOD(INT($A1168/1),2)</f>
        <v>0</v>
      </c>
      <c r="I1168" s="7" t="n">
        <f aca="false">IF(B1168=1,MIN($B$6,$B$1060),0)</f>
        <v>30000000</v>
      </c>
      <c r="J1168" s="7" t="n">
        <f aca="false">IF(C1168=1,MIN($F$226,MAX(0,$B$1060-I1168)),0)</f>
        <v>300000000</v>
      </c>
      <c r="K1168" s="7" t="n">
        <f aca="false">IF(D1168=1,MIN($F$225,MAX(0,$B$1060-SUM(I1168:J1168))),0)</f>
        <v>0</v>
      </c>
      <c r="L1168" s="7" t="n">
        <f aca="false">IF(E1168=1,MIN($F$224,MAX(0,$B$1060-SUM(I1168:K1168))),0)</f>
        <v>60000000</v>
      </c>
      <c r="M1168" s="7" t="n">
        <f aca="false">IF(F1168=1,MIN($F$223,MAX(0,$B$1060-SUM(I1168:L1168))),0)</f>
        <v>0</v>
      </c>
      <c r="N1168" s="7" t="n">
        <f aca="false">IF(G1168=1,MIN($F$222,MAX(0,$B$1060-SUM(I1168:M1168))),0)</f>
        <v>15000000</v>
      </c>
      <c r="O1168" s="7" t="n">
        <f aca="false">IF(H1168=1,MIN($F$221,MAX(0,$B$1060-SUM(I1168:N1168))),0)</f>
        <v>0</v>
      </c>
      <c r="P1168" s="7" t="n">
        <f aca="false">MAX(0,$B$1060-SUM(I1168:O1168))</f>
        <v>795000000</v>
      </c>
      <c r="Q1168" s="7" t="n">
        <f aca="false">($B$203+$B$204)+$B$22+(1-B1168)*$B$198+(1-C1168)*$E$226+(1-D1168)*$E$225+(1-E1168)*$E$224+(1-F1168)*$E$223+(1-G1168)*$E$222+(1-H1168)*$E$221</f>
        <v>19015334.5395857</v>
      </c>
      <c r="R1168" s="7" t="n">
        <f aca="false">P1168&gt;$B$12*Q1168</f>
        <v>1</v>
      </c>
      <c r="S1168" s="7" t="n">
        <f aca="false">IF(R1168,(P1168+$B$12*$B$13)/(Q1168+$B$13),IF(Q1168&gt;0,P1168/Q1168,0))</f>
        <v>37.0665860915475</v>
      </c>
      <c r="T1168" s="7" t="n">
        <f aca="false">IF(R1168,$B$13*(S1168-$B$12),0)</f>
        <v>90166465.2288688</v>
      </c>
      <c r="U1168" s="7" t="n">
        <f aca="false">($B$203+$B$204)*S1168</f>
        <v>10428980.3483265</v>
      </c>
      <c r="V1168" s="7" t="n">
        <f aca="false">$B$22*S1168</f>
        <v>333599274.823928</v>
      </c>
      <c r="W1168" s="7" t="n">
        <f aca="false">IF(B1168=1,I1168,S1168*$B$198)</f>
        <v>30000000</v>
      </c>
      <c r="X1168" s="7" t="n">
        <f aca="false">IF(C1168=1,J1168,S1168*$E$226)</f>
        <v>300000000</v>
      </c>
      <c r="Y1168" s="7" t="n">
        <f aca="false">IF(D1168=1,K1168,S1168*$E$225)</f>
        <v>64272590.8664966</v>
      </c>
      <c r="Z1168" s="7" t="n">
        <f aca="false">IF(E1168=1,L1168,S1168*$E$224)</f>
        <v>60000000</v>
      </c>
      <c r="AA1168" s="7" t="n">
        <f aca="false">IF(F1168=1,M1168,S1168*$E$223)</f>
        <v>111199758.274643</v>
      </c>
      <c r="AB1168" s="7" t="n">
        <f aca="false">IF(G1168=1,N1168,S1168*$E$222)</f>
        <v>15000000</v>
      </c>
      <c r="AC1168" s="7" t="n">
        <f aca="false">IF(H1168=1,O1168,S1168*$E$221)</f>
        <v>185332930.457738</v>
      </c>
      <c r="AD1168" s="7" t="n">
        <f aca="false">INDEX($W$1062:$W$1189,MATCH($A1168+(1-B1168)*64,$A$1062:$A$1189,0))</f>
        <v>30000000</v>
      </c>
      <c r="AE1168" s="7" t="n">
        <f aca="false">INDEX($W$1062:$W$1189,MATCH($A1168-B1168*64,$A$1062:$A$1189,0))</f>
        <v>29819216.9838201</v>
      </c>
      <c r="AF1168" s="7" t="n">
        <f aca="false">INDEX($X$1062:$X$1189,MATCH($A1168+(1-C1168)*32,$A$1062:$A$1189,0))</f>
        <v>300000000</v>
      </c>
      <c r="AG1168" s="7" t="n">
        <f aca="false">INDEX($X$1062:$X$1189,MATCH($A1168-C1168*32,$A$1062:$A$1189,0))</f>
        <v>243494764.280305</v>
      </c>
      <c r="AH1168" s="7" t="n">
        <f aca="false">INDEX($Y$1062:$Y$1189,MATCH($A1168+(1-D1168)*16,$A$1062:$A$1189,0))</f>
        <v>100000000</v>
      </c>
      <c r="AI1168" s="7" t="n">
        <f aca="false">INDEX($Y$1062:$Y$1189,MATCH($A1168-D1168*16,$A$1062:$A$1189,0))</f>
        <v>64272590.8664966</v>
      </c>
      <c r="AJ1168" s="7" t="n">
        <f aca="false">INDEX($Z$1062:$Z$1189,MATCH($A1168+(1-E1168)*8,$A$1062:$A$1189,0))</f>
        <v>60000000</v>
      </c>
      <c r="AK1168" s="7" t="n">
        <f aca="false">INDEX($Z$1062:$Z$1189,MATCH($A1168-E1168*8,$A$1062:$A$1189,0))</f>
        <v>86053573.5594042</v>
      </c>
      <c r="AL1168" s="7" t="n">
        <f aca="false">INDEX($AA$1062:$AA$1189,MATCH($A1168+(1-F1168)*4,$A$1062:$A$1189,0))</f>
        <v>30000000</v>
      </c>
      <c r="AM1168" s="7" t="n">
        <f aca="false">INDEX($AA$1062:$AA$1189,MATCH($A1168-F1168*4,$A$1062:$A$1189,0))</f>
        <v>111199758.274643</v>
      </c>
      <c r="AN1168" s="7" t="n">
        <f aca="false">INDEX($AB$1062:$AB$1189,MATCH($A1168+(1-G1168)*2,$A$1062:$A$1189,0))</f>
        <v>15000000</v>
      </c>
      <c r="AO1168" s="7" t="n">
        <f aca="false">INDEX($AB$1062:$AB$1189,MATCH($A1168-G1168*2,$A$1062:$A$1189,0))</f>
        <v>153213228.139172</v>
      </c>
      <c r="AP1168" s="7" t="n">
        <f aca="false">INDEX($AC$1062:$AC$1189,MATCH($A1168+(1-H1168)*1,$A$1062:$A$1189,0))</f>
        <v>5000000</v>
      </c>
      <c r="AQ1168" s="7" t="n">
        <f aca="false">INDEX($AC$1062:$AC$1189,MATCH($A1168-H1168*1,$A$1062:$A$1189,0))</f>
        <v>185332930.457738</v>
      </c>
      <c r="AR1168" s="14" t="b">
        <f aca="false">AND(IF(B1168=1,AD1168&gt;=AE1168,AE1168&gt;AD1168),IF(C1168=1,AF1168&gt;=AG1168,AG1168&gt;AF1168),IF(D1168=1,AH1168&gt;=AI1168,AI1168&gt;AH1168),IF(E1168=1,AJ1168&gt;=AK1168,AK1168&gt;AJ1168),IF(F1168=1,AL1168&gt;=AM1168,AM1168&gt;AL1168),IF(G1168=1,AN1168&gt;=AO1168,AO1168&gt;AN1168),IF(H1168=1,AP1168&gt;=AQ1168,AQ1168&gt;AP1168))</f>
        <v>0</v>
      </c>
      <c r="AS1168" s="2"/>
      <c r="AT1168" s="2"/>
      <c r="AU1168" s="2"/>
      <c r="AV1168" s="2"/>
      <c r="AW1168" s="2"/>
      <c r="AX1168" s="2"/>
    </row>
    <row r="1169" customFormat="false" ht="15" hidden="false" customHeight="false" outlineLevel="0" collapsed="false">
      <c r="A1169" s="6" t="n">
        <f aca="false">ROW()-1062</f>
        <v>107</v>
      </c>
      <c r="B1169" s="6" t="n">
        <f aca="false">MOD(INT($A1169/64),2)</f>
        <v>1</v>
      </c>
      <c r="C1169" s="6" t="n">
        <f aca="false">MOD(INT($A1169/32),2)</f>
        <v>1</v>
      </c>
      <c r="D1169" s="6" t="n">
        <f aca="false">MOD(INT($A1169/16),2)</f>
        <v>0</v>
      </c>
      <c r="E1169" s="6" t="n">
        <f aca="false">MOD(INT($A1169/8),2)</f>
        <v>1</v>
      </c>
      <c r="F1169" s="6" t="n">
        <f aca="false">MOD(INT($A1169/4),2)</f>
        <v>0</v>
      </c>
      <c r="G1169" s="6" t="n">
        <f aca="false">MOD(INT($A1169/2),2)</f>
        <v>1</v>
      </c>
      <c r="H1169" s="6" t="n">
        <f aca="false">MOD(INT($A1169/1),2)</f>
        <v>1</v>
      </c>
      <c r="I1169" s="7" t="n">
        <f aca="false">IF(B1169=1,MIN($B$6,$B$1060),0)</f>
        <v>30000000</v>
      </c>
      <c r="J1169" s="7" t="n">
        <f aca="false">IF(C1169=1,MIN($F$226,MAX(0,$B$1060-I1169)),0)</f>
        <v>300000000</v>
      </c>
      <c r="K1169" s="7" t="n">
        <f aca="false">IF(D1169=1,MIN($F$225,MAX(0,$B$1060-SUM(I1169:J1169))),0)</f>
        <v>0</v>
      </c>
      <c r="L1169" s="7" t="n">
        <f aca="false">IF(E1169=1,MIN($F$224,MAX(0,$B$1060-SUM(I1169:K1169))),0)</f>
        <v>60000000</v>
      </c>
      <c r="M1169" s="7" t="n">
        <f aca="false">IF(F1169=1,MIN($F$223,MAX(0,$B$1060-SUM(I1169:L1169))),0)</f>
        <v>0</v>
      </c>
      <c r="N1169" s="7" t="n">
        <f aca="false">IF(G1169=1,MIN($F$222,MAX(0,$B$1060-SUM(I1169:M1169))),0)</f>
        <v>15000000</v>
      </c>
      <c r="O1169" s="7" t="n">
        <f aca="false">IF(H1169=1,MIN($F$221,MAX(0,$B$1060-SUM(I1169:N1169))),0)</f>
        <v>5000000</v>
      </c>
      <c r="P1169" s="7" t="n">
        <f aca="false">MAX(0,$B$1060-SUM(I1169:O1169))</f>
        <v>790000000</v>
      </c>
      <c r="Q1169" s="7" t="n">
        <f aca="false">($B$203+$B$204)+$B$22+(1-B1169)*$B$198+(1-C1169)*$E$226+(1-D1169)*$E$225+(1-E1169)*$E$224+(1-F1169)*$E$223+(1-G1169)*$E$222+(1-H1169)*$E$221</f>
        <v>14015334.5395857</v>
      </c>
      <c r="R1169" s="7" t="n">
        <f aca="false">P1169&gt;$B$12*Q1169</f>
        <v>1</v>
      </c>
      <c r="S1169" s="7" t="n">
        <f aca="false">IF(R1169,(P1169+$B$12*$B$13)/(Q1169+$B$13),IF(Q1169&gt;0,P1169/Q1169,0))</f>
        <v>47.9857067442656</v>
      </c>
      <c r="T1169" s="7" t="n">
        <f aca="false">IF(R1169,$B$13*(S1169-$B$12),0)</f>
        <v>117464266.860664</v>
      </c>
      <c r="U1169" s="7" t="n">
        <f aca="false">($B$203+$B$204)*S1169</f>
        <v>13501162.2435502</v>
      </c>
      <c r="V1169" s="7" t="n">
        <f aca="false">$B$22*S1169</f>
        <v>431871360.69839</v>
      </c>
      <c r="W1169" s="7" t="n">
        <f aca="false">IF(B1169=1,I1169,S1169*$B$198)</f>
        <v>30000000</v>
      </c>
      <c r="X1169" s="7" t="n">
        <f aca="false">IF(C1169=1,J1169,S1169*$E$226)</f>
        <v>300000000</v>
      </c>
      <c r="Y1169" s="7" t="n">
        <f aca="false">IF(D1169=1,K1169,S1169*$E$225)</f>
        <v>83206089.9645992</v>
      </c>
      <c r="Z1169" s="7" t="n">
        <f aca="false">IF(E1169=1,L1169,S1169*$E$224)</f>
        <v>60000000</v>
      </c>
      <c r="AA1169" s="7" t="n">
        <f aca="false">IF(F1169=1,M1169,S1169*$E$223)</f>
        <v>143957120.232797</v>
      </c>
      <c r="AB1169" s="7" t="n">
        <f aca="false">IF(G1169=1,N1169,S1169*$E$222)</f>
        <v>15000000</v>
      </c>
      <c r="AC1169" s="7" t="n">
        <f aca="false">IF(H1169=1,O1169,S1169*$E$221)</f>
        <v>5000000</v>
      </c>
      <c r="AD1169" s="7" t="n">
        <f aca="false">INDEX($W$1062:$W$1189,MATCH($A1169+(1-B1169)*64,$A$1062:$A$1189,0))</f>
        <v>30000000</v>
      </c>
      <c r="AE1169" s="7" t="n">
        <f aca="false">INDEX($W$1062:$W$1189,MATCH($A1169-B1169*64,$A$1062:$A$1189,0))</f>
        <v>38195528.5873318</v>
      </c>
      <c r="AF1169" s="7" t="n">
        <f aca="false">INDEX($X$1062:$X$1189,MATCH($A1169+(1-C1169)*32,$A$1062:$A$1189,0))</f>
        <v>300000000</v>
      </c>
      <c r="AG1169" s="7" t="n">
        <f aca="false">INDEX($X$1062:$X$1189,MATCH($A1169-C1169*32,$A$1062:$A$1189,0))</f>
        <v>295892627.026712</v>
      </c>
      <c r="AH1169" s="7" t="n">
        <f aca="false">INDEX($Y$1062:$Y$1189,MATCH($A1169+(1-D1169)*16,$A$1062:$A$1189,0))</f>
        <v>100000000</v>
      </c>
      <c r="AI1169" s="7" t="n">
        <f aca="false">INDEX($Y$1062:$Y$1189,MATCH($A1169-D1169*16,$A$1062:$A$1189,0))</f>
        <v>83206089.9645992</v>
      </c>
      <c r="AJ1169" s="7" t="n">
        <f aca="false">INDEX($Z$1062:$Z$1189,MATCH($A1169+(1-E1169)*8,$A$1062:$A$1189,0))</f>
        <v>60000000</v>
      </c>
      <c r="AK1169" s="7" t="n">
        <f aca="false">INDEX($Z$1062:$Z$1189,MATCH($A1169-E1169*8,$A$1062:$A$1189,0))</f>
        <v>108166207.460839</v>
      </c>
      <c r="AL1169" s="7" t="n">
        <f aca="false">INDEX($AA$1062:$AA$1189,MATCH($A1169+(1-F1169)*4,$A$1062:$A$1189,0))</f>
        <v>30000000</v>
      </c>
      <c r="AM1169" s="7" t="n">
        <f aca="false">INDEX($AA$1062:$AA$1189,MATCH($A1169-F1169*4,$A$1062:$A$1189,0))</f>
        <v>143957120.232797</v>
      </c>
      <c r="AN1169" s="7" t="n">
        <f aca="false">INDEX($AB$1062:$AB$1189,MATCH($A1169+(1-G1169)*2,$A$1062:$A$1189,0))</f>
        <v>15000000</v>
      </c>
      <c r="AO1169" s="7" t="n">
        <f aca="false">INDEX($AB$1062:$AB$1189,MATCH($A1169-G1169*2,$A$1062:$A$1189,0))</f>
        <v>187656854.350625</v>
      </c>
      <c r="AP1169" s="7" t="n">
        <f aca="false">INDEX($AC$1062:$AC$1189,MATCH($A1169+(1-H1169)*1,$A$1062:$A$1189,0))</f>
        <v>5000000</v>
      </c>
      <c r="AQ1169" s="7" t="n">
        <f aca="false">INDEX($AC$1062:$AC$1189,MATCH($A1169-H1169*1,$A$1062:$A$1189,0))</f>
        <v>185332930.457738</v>
      </c>
      <c r="AR1169" s="14" t="b">
        <f aca="false">AND(IF(B1169=1,AD1169&gt;=AE1169,AE1169&gt;AD1169),IF(C1169=1,AF1169&gt;=AG1169,AG1169&gt;AF1169),IF(D1169=1,AH1169&gt;=AI1169,AI1169&gt;AH1169),IF(E1169=1,AJ1169&gt;=AK1169,AK1169&gt;AJ1169),IF(F1169=1,AL1169&gt;=AM1169,AM1169&gt;AL1169),IF(G1169=1,AN1169&gt;=AO1169,AO1169&gt;AN1169),IF(H1169=1,AP1169&gt;=AQ1169,AQ1169&gt;AP1169))</f>
        <v>0</v>
      </c>
      <c r="AS1169" s="2"/>
      <c r="AT1169" s="2"/>
      <c r="AU1169" s="2"/>
      <c r="AV1169" s="2"/>
      <c r="AW1169" s="2"/>
      <c r="AX1169" s="2"/>
    </row>
    <row r="1170" customFormat="false" ht="15" hidden="false" customHeight="false" outlineLevel="0" collapsed="false">
      <c r="A1170" s="6" t="n">
        <f aca="false">ROW()-1062</f>
        <v>108</v>
      </c>
      <c r="B1170" s="6" t="n">
        <f aca="false">MOD(INT($A1170/64),2)</f>
        <v>1</v>
      </c>
      <c r="C1170" s="6" t="n">
        <f aca="false">MOD(INT($A1170/32),2)</f>
        <v>1</v>
      </c>
      <c r="D1170" s="6" t="n">
        <f aca="false">MOD(INT($A1170/16),2)</f>
        <v>0</v>
      </c>
      <c r="E1170" s="6" t="n">
        <f aca="false">MOD(INT($A1170/8),2)</f>
        <v>1</v>
      </c>
      <c r="F1170" s="6" t="n">
        <f aca="false">MOD(INT($A1170/4),2)</f>
        <v>1</v>
      </c>
      <c r="G1170" s="6" t="n">
        <f aca="false">MOD(INT($A1170/2),2)</f>
        <v>0</v>
      </c>
      <c r="H1170" s="6" t="n">
        <f aca="false">MOD(INT($A1170/1),2)</f>
        <v>0</v>
      </c>
      <c r="I1170" s="7" t="n">
        <f aca="false">IF(B1170=1,MIN($B$6,$B$1060),0)</f>
        <v>30000000</v>
      </c>
      <c r="J1170" s="7" t="n">
        <f aca="false">IF(C1170=1,MIN($F$226,MAX(0,$B$1060-I1170)),0)</f>
        <v>300000000</v>
      </c>
      <c r="K1170" s="7" t="n">
        <f aca="false">IF(D1170=1,MIN($F$225,MAX(0,$B$1060-SUM(I1170:J1170))),0)</f>
        <v>0</v>
      </c>
      <c r="L1170" s="7" t="n">
        <f aca="false">IF(E1170=1,MIN($F$224,MAX(0,$B$1060-SUM(I1170:K1170))),0)</f>
        <v>60000000</v>
      </c>
      <c r="M1170" s="7" t="n">
        <f aca="false">IF(F1170=1,MIN($F$223,MAX(0,$B$1060-SUM(I1170:L1170))),0)</f>
        <v>30000000</v>
      </c>
      <c r="N1170" s="7" t="n">
        <f aca="false">IF(G1170=1,MIN($F$222,MAX(0,$B$1060-SUM(I1170:M1170))),0)</f>
        <v>0</v>
      </c>
      <c r="O1170" s="7" t="n">
        <f aca="false">IF(H1170=1,MIN($F$221,MAX(0,$B$1060-SUM(I1170:N1170))),0)</f>
        <v>0</v>
      </c>
      <c r="P1170" s="7" t="n">
        <f aca="false">MAX(0,$B$1060-SUM(I1170:O1170))</f>
        <v>780000000</v>
      </c>
      <c r="Q1170" s="7" t="n">
        <f aca="false">($B$203+$B$204)+$B$22+(1-B1170)*$B$198+(1-C1170)*$E$226+(1-D1170)*$E$225+(1-E1170)*$E$224+(1-F1170)*$E$223+(1-G1170)*$E$222+(1-H1170)*$E$221</f>
        <v>21015334.5395857</v>
      </c>
      <c r="R1170" s="7" t="n">
        <f aca="false">P1170&gt;$B$12*Q1170</f>
        <v>1</v>
      </c>
      <c r="S1170" s="7" t="n">
        <f aca="false">IF(R1170,(P1170+$B$12*$B$13)/(Q1170+$B$13),IF(Q1170&gt;0,P1170/Q1170,0))</f>
        <v>33.2761585289267</v>
      </c>
      <c r="T1170" s="7" t="n">
        <f aca="false">IF(R1170,$B$13*(S1170-$B$12),0)</f>
        <v>80690396.3223168</v>
      </c>
      <c r="U1170" s="7" t="n">
        <f aca="false">($B$203+$B$204)*S1170</f>
        <v>9362513.2486941</v>
      </c>
      <c r="V1170" s="7" t="n">
        <f aca="false">$B$22*S1170</f>
        <v>299485426.76034</v>
      </c>
      <c r="W1170" s="7" t="n">
        <f aca="false">IF(B1170=1,I1170,S1170*$B$198)</f>
        <v>30000000</v>
      </c>
      <c r="X1170" s="7" t="n">
        <f aca="false">IF(C1170=1,J1170,S1170*$E$226)</f>
        <v>300000000</v>
      </c>
      <c r="Y1170" s="7" t="n">
        <f aca="false">IF(D1170=1,K1170,S1170*$E$225)</f>
        <v>57700078.3793816</v>
      </c>
      <c r="Z1170" s="7" t="n">
        <f aca="false">IF(E1170=1,L1170,S1170*$E$224)</f>
        <v>60000000</v>
      </c>
      <c r="AA1170" s="7" t="n">
        <f aca="false">IF(F1170=1,M1170,S1170*$E$223)</f>
        <v>30000000</v>
      </c>
      <c r="AB1170" s="7" t="n">
        <f aca="false">IF(G1170=1,N1170,S1170*$E$222)</f>
        <v>166380792.644634</v>
      </c>
      <c r="AC1170" s="7" t="n">
        <f aca="false">IF(H1170=1,O1170,S1170*$E$221)</f>
        <v>166380792.644634</v>
      </c>
      <c r="AD1170" s="7" t="n">
        <f aca="false">INDEX($W$1062:$W$1189,MATCH($A1170+(1-B1170)*64,$A$1062:$A$1189,0))</f>
        <v>30000000</v>
      </c>
      <c r="AE1170" s="7" t="n">
        <f aca="false">INDEX($W$1062:$W$1189,MATCH($A1170-B1170*64,$A$1062:$A$1189,0))</f>
        <v>26870863.8733659</v>
      </c>
      <c r="AF1170" s="7" t="n">
        <f aca="false">INDEX($X$1062:$X$1189,MATCH($A1170+(1-C1170)*32,$A$1062:$A$1189,0))</f>
        <v>300000000</v>
      </c>
      <c r="AG1170" s="7" t="n">
        <f aca="false">INDEX($X$1062:$X$1189,MATCH($A1170-C1170*32,$A$1062:$A$1189,0))</f>
        <v>223966589.375459</v>
      </c>
      <c r="AH1170" s="7" t="n">
        <f aca="false">INDEX($Y$1062:$Y$1189,MATCH($A1170+(1-D1170)*16,$A$1062:$A$1189,0))</f>
        <v>100000000</v>
      </c>
      <c r="AI1170" s="7" t="n">
        <f aca="false">INDEX($Y$1062:$Y$1189,MATCH($A1170-D1170*16,$A$1062:$A$1189,0))</f>
        <v>57700078.3793816</v>
      </c>
      <c r="AJ1170" s="7" t="n">
        <f aca="false">INDEX($Z$1062:$Z$1189,MATCH($A1170+(1-E1170)*8,$A$1062:$A$1189,0))</f>
        <v>60000000</v>
      </c>
      <c r="AK1170" s="7" t="n">
        <f aca="false">INDEX($Z$1062:$Z$1189,MATCH($A1170-E1170*8,$A$1062:$A$1189,0))</f>
        <v>78023303.0336302</v>
      </c>
      <c r="AL1170" s="7" t="n">
        <f aca="false">INDEX($AA$1062:$AA$1189,MATCH($A1170+(1-F1170)*4,$A$1062:$A$1189,0))</f>
        <v>30000000</v>
      </c>
      <c r="AM1170" s="7" t="n">
        <f aca="false">INDEX($AA$1062:$AA$1189,MATCH($A1170-F1170*4,$A$1062:$A$1189,0))</f>
        <v>91927936.8835029</v>
      </c>
      <c r="AN1170" s="7" t="n">
        <f aca="false">INDEX($AB$1062:$AB$1189,MATCH($A1170+(1-G1170)*2,$A$1062:$A$1189,0))</f>
        <v>15000000</v>
      </c>
      <c r="AO1170" s="7" t="n">
        <f aca="false">INDEX($AB$1062:$AB$1189,MATCH($A1170-G1170*2,$A$1062:$A$1189,0))</f>
        <v>166380792.644634</v>
      </c>
      <c r="AP1170" s="7" t="n">
        <f aca="false">INDEX($AC$1062:$AC$1189,MATCH($A1170+(1-H1170)*1,$A$1062:$A$1189,0))</f>
        <v>5000000</v>
      </c>
      <c r="AQ1170" s="7" t="n">
        <f aca="false">INDEX($AC$1062:$AC$1189,MATCH($A1170-H1170*1,$A$1062:$A$1189,0))</f>
        <v>166380792.644634</v>
      </c>
      <c r="AR1170" s="14" t="b">
        <f aca="false">AND(IF(B1170=1,AD1170&gt;=AE1170,AE1170&gt;AD1170),IF(C1170=1,AF1170&gt;=AG1170,AG1170&gt;AF1170),IF(D1170=1,AH1170&gt;=AI1170,AI1170&gt;AH1170),IF(E1170=1,AJ1170&gt;=AK1170,AK1170&gt;AJ1170),IF(F1170=1,AL1170&gt;=AM1170,AM1170&gt;AL1170),IF(G1170=1,AN1170&gt;=AO1170,AO1170&gt;AN1170),IF(H1170=1,AP1170&gt;=AQ1170,AQ1170&gt;AP1170))</f>
        <v>0</v>
      </c>
      <c r="AS1170" s="2"/>
      <c r="AT1170" s="2"/>
      <c r="AU1170" s="2"/>
      <c r="AV1170" s="2"/>
      <c r="AW1170" s="2"/>
      <c r="AX1170" s="2"/>
    </row>
    <row r="1171" customFormat="false" ht="15" hidden="false" customHeight="false" outlineLevel="0" collapsed="false">
      <c r="A1171" s="6" t="n">
        <f aca="false">ROW()-1062</f>
        <v>109</v>
      </c>
      <c r="B1171" s="6" t="n">
        <f aca="false">MOD(INT($A1171/64),2)</f>
        <v>1</v>
      </c>
      <c r="C1171" s="6" t="n">
        <f aca="false">MOD(INT($A1171/32),2)</f>
        <v>1</v>
      </c>
      <c r="D1171" s="6" t="n">
        <f aca="false">MOD(INT($A1171/16),2)</f>
        <v>0</v>
      </c>
      <c r="E1171" s="6" t="n">
        <f aca="false">MOD(INT($A1171/8),2)</f>
        <v>1</v>
      </c>
      <c r="F1171" s="6" t="n">
        <f aca="false">MOD(INT($A1171/4),2)</f>
        <v>1</v>
      </c>
      <c r="G1171" s="6" t="n">
        <f aca="false">MOD(INT($A1171/2),2)</f>
        <v>0</v>
      </c>
      <c r="H1171" s="6" t="n">
        <f aca="false">MOD(INT($A1171/1),2)</f>
        <v>1</v>
      </c>
      <c r="I1171" s="7" t="n">
        <f aca="false">IF(B1171=1,MIN($B$6,$B$1060),0)</f>
        <v>30000000</v>
      </c>
      <c r="J1171" s="7" t="n">
        <f aca="false">IF(C1171=1,MIN($F$226,MAX(0,$B$1060-I1171)),0)</f>
        <v>300000000</v>
      </c>
      <c r="K1171" s="7" t="n">
        <f aca="false">IF(D1171=1,MIN($F$225,MAX(0,$B$1060-SUM(I1171:J1171))),0)</f>
        <v>0</v>
      </c>
      <c r="L1171" s="7" t="n">
        <f aca="false">IF(E1171=1,MIN($F$224,MAX(0,$B$1060-SUM(I1171:K1171))),0)</f>
        <v>60000000</v>
      </c>
      <c r="M1171" s="7" t="n">
        <f aca="false">IF(F1171=1,MIN($F$223,MAX(0,$B$1060-SUM(I1171:L1171))),0)</f>
        <v>30000000</v>
      </c>
      <c r="N1171" s="7" t="n">
        <f aca="false">IF(G1171=1,MIN($F$222,MAX(0,$B$1060-SUM(I1171:M1171))),0)</f>
        <v>0</v>
      </c>
      <c r="O1171" s="7" t="n">
        <f aca="false">IF(H1171=1,MIN($F$221,MAX(0,$B$1060-SUM(I1171:N1171))),0)</f>
        <v>5000000</v>
      </c>
      <c r="P1171" s="7" t="n">
        <f aca="false">MAX(0,$B$1060-SUM(I1171:O1171))</f>
        <v>775000000</v>
      </c>
      <c r="Q1171" s="7" t="n">
        <f aca="false">($B$203+$B$204)+$B$22+(1-B1171)*$B$198+(1-C1171)*$E$226+(1-D1171)*$E$225+(1-E1171)*$E$224+(1-F1171)*$E$223+(1-G1171)*$E$222+(1-H1171)*$E$221</f>
        <v>16015334.5395857</v>
      </c>
      <c r="R1171" s="7" t="n">
        <f aca="false">P1171&gt;$B$12*Q1171</f>
        <v>1</v>
      </c>
      <c r="S1171" s="7" t="n">
        <f aca="false">IF(R1171,(P1171+$B$12*$B$13)/(Q1171+$B$13),IF(Q1171&gt;0,P1171/Q1171,0))</f>
        <v>41.9922199265537</v>
      </c>
      <c r="T1171" s="7" t="n">
        <f aca="false">IF(R1171,$B$13*(S1171-$B$12),0)</f>
        <v>102480549.816384</v>
      </c>
      <c r="U1171" s="7" t="n">
        <f aca="false">($B$203+$B$204)*S1171</f>
        <v>11814846.8087947</v>
      </c>
      <c r="V1171" s="7" t="n">
        <f aca="false">$B$22*S1171</f>
        <v>377929979.338984</v>
      </c>
      <c r="W1171" s="7" t="n">
        <f aca="false">IF(B1171=1,I1171,S1171*$B$198)</f>
        <v>30000000</v>
      </c>
      <c r="X1171" s="7" t="n">
        <f aca="false">IF(C1171=1,J1171,S1171*$E$226)</f>
        <v>300000000</v>
      </c>
      <c r="Y1171" s="7" t="n">
        <f aca="false">IF(D1171=1,K1171,S1171*$E$225)</f>
        <v>72813524.4030685</v>
      </c>
      <c r="Z1171" s="7" t="n">
        <f aca="false">IF(E1171=1,L1171,S1171*$E$224)</f>
        <v>60000000</v>
      </c>
      <c r="AA1171" s="7" t="n">
        <f aca="false">IF(F1171=1,M1171,S1171*$E$223)</f>
        <v>30000000</v>
      </c>
      <c r="AB1171" s="7" t="n">
        <f aca="false">IF(G1171=1,N1171,S1171*$E$222)</f>
        <v>209961099.632769</v>
      </c>
      <c r="AC1171" s="7" t="n">
        <f aca="false">IF(H1171=1,O1171,S1171*$E$221)</f>
        <v>5000000</v>
      </c>
      <c r="AD1171" s="7" t="n">
        <f aca="false">INDEX($W$1062:$W$1189,MATCH($A1171+(1-B1171)*64,$A$1062:$A$1189,0))</f>
        <v>30000000</v>
      </c>
      <c r="AE1171" s="7" t="n">
        <f aca="false">INDEX($W$1062:$W$1189,MATCH($A1171-B1171*64,$A$1062:$A$1189,0))</f>
        <v>33616999.8475989</v>
      </c>
      <c r="AF1171" s="7" t="n">
        <f aca="false">INDEX($X$1062:$X$1189,MATCH($A1171+(1-C1171)*32,$A$1062:$A$1189,0))</f>
        <v>300000000</v>
      </c>
      <c r="AG1171" s="7" t="n">
        <f aca="false">INDEX($X$1062:$X$1189,MATCH($A1171-C1171*32,$A$1062:$A$1189,0))</f>
        <v>268151949.574433</v>
      </c>
      <c r="AH1171" s="7" t="n">
        <f aca="false">INDEX($Y$1062:$Y$1189,MATCH($A1171+(1-D1171)*16,$A$1062:$A$1189,0))</f>
        <v>100000000</v>
      </c>
      <c r="AI1171" s="7" t="n">
        <f aca="false">INDEX($Y$1062:$Y$1189,MATCH($A1171-D1171*16,$A$1062:$A$1189,0))</f>
        <v>72813524.4030685</v>
      </c>
      <c r="AJ1171" s="7" t="n">
        <f aca="false">INDEX($Z$1062:$Z$1189,MATCH($A1171+(1-E1171)*8,$A$1062:$A$1189,0))</f>
        <v>60000000</v>
      </c>
      <c r="AK1171" s="7" t="n">
        <f aca="false">INDEX($Z$1062:$Z$1189,MATCH($A1171-E1171*8,$A$1062:$A$1189,0))</f>
        <v>96101737.9949503</v>
      </c>
      <c r="AL1171" s="7" t="n">
        <f aca="false">INDEX($AA$1062:$AA$1189,MATCH($A1171+(1-F1171)*4,$A$1062:$A$1189,0))</f>
        <v>30000000</v>
      </c>
      <c r="AM1171" s="7" t="n">
        <f aca="false">INDEX($AA$1062:$AA$1189,MATCH($A1171-F1171*4,$A$1062:$A$1189,0))</f>
        <v>112594112.610375</v>
      </c>
      <c r="AN1171" s="7" t="n">
        <f aca="false">INDEX($AB$1062:$AB$1189,MATCH($A1171+(1-G1171)*2,$A$1062:$A$1189,0))</f>
        <v>15000000</v>
      </c>
      <c r="AO1171" s="7" t="n">
        <f aca="false">INDEX($AB$1062:$AB$1189,MATCH($A1171-G1171*2,$A$1062:$A$1189,0))</f>
        <v>209961099.632769</v>
      </c>
      <c r="AP1171" s="7" t="n">
        <f aca="false">INDEX($AC$1062:$AC$1189,MATCH($A1171+(1-H1171)*1,$A$1062:$A$1189,0))</f>
        <v>5000000</v>
      </c>
      <c r="AQ1171" s="7" t="n">
        <f aca="false">INDEX($AC$1062:$AC$1189,MATCH($A1171-H1171*1,$A$1062:$A$1189,0))</f>
        <v>166380792.644634</v>
      </c>
      <c r="AR1171" s="14" t="b">
        <f aca="false">AND(IF(B1171=1,AD1171&gt;=AE1171,AE1171&gt;AD1171),IF(C1171=1,AF1171&gt;=AG1171,AG1171&gt;AF1171),IF(D1171=1,AH1171&gt;=AI1171,AI1171&gt;AH1171),IF(E1171=1,AJ1171&gt;=AK1171,AK1171&gt;AJ1171),IF(F1171=1,AL1171&gt;=AM1171,AM1171&gt;AL1171),IF(G1171=1,AN1171&gt;=AO1171,AO1171&gt;AN1171),IF(H1171=1,AP1171&gt;=AQ1171,AQ1171&gt;AP1171))</f>
        <v>0</v>
      </c>
      <c r="AS1171" s="2"/>
      <c r="AT1171" s="2"/>
      <c r="AU1171" s="2"/>
      <c r="AV1171" s="2"/>
      <c r="AW1171" s="2"/>
      <c r="AX1171" s="2"/>
    </row>
    <row r="1172" customFormat="false" ht="15" hidden="false" customHeight="false" outlineLevel="0" collapsed="false">
      <c r="A1172" s="6" t="n">
        <f aca="false">ROW()-1062</f>
        <v>110</v>
      </c>
      <c r="B1172" s="6" t="n">
        <f aca="false">MOD(INT($A1172/64),2)</f>
        <v>1</v>
      </c>
      <c r="C1172" s="6" t="n">
        <f aca="false">MOD(INT($A1172/32),2)</f>
        <v>1</v>
      </c>
      <c r="D1172" s="6" t="n">
        <f aca="false">MOD(INT($A1172/16),2)</f>
        <v>0</v>
      </c>
      <c r="E1172" s="6" t="n">
        <f aca="false">MOD(INT($A1172/8),2)</f>
        <v>1</v>
      </c>
      <c r="F1172" s="6" t="n">
        <f aca="false">MOD(INT($A1172/4),2)</f>
        <v>1</v>
      </c>
      <c r="G1172" s="6" t="n">
        <f aca="false">MOD(INT($A1172/2),2)</f>
        <v>1</v>
      </c>
      <c r="H1172" s="6" t="n">
        <f aca="false">MOD(INT($A1172/1),2)</f>
        <v>0</v>
      </c>
      <c r="I1172" s="7" t="n">
        <f aca="false">IF(B1172=1,MIN($B$6,$B$1060),0)</f>
        <v>30000000</v>
      </c>
      <c r="J1172" s="7" t="n">
        <f aca="false">IF(C1172=1,MIN($F$226,MAX(0,$B$1060-I1172)),0)</f>
        <v>300000000</v>
      </c>
      <c r="K1172" s="7" t="n">
        <f aca="false">IF(D1172=1,MIN($F$225,MAX(0,$B$1060-SUM(I1172:J1172))),0)</f>
        <v>0</v>
      </c>
      <c r="L1172" s="7" t="n">
        <f aca="false">IF(E1172=1,MIN($F$224,MAX(0,$B$1060-SUM(I1172:K1172))),0)</f>
        <v>60000000</v>
      </c>
      <c r="M1172" s="7" t="n">
        <f aca="false">IF(F1172=1,MIN($F$223,MAX(0,$B$1060-SUM(I1172:L1172))),0)</f>
        <v>30000000</v>
      </c>
      <c r="N1172" s="7" t="n">
        <f aca="false">IF(G1172=1,MIN($F$222,MAX(0,$B$1060-SUM(I1172:M1172))),0)</f>
        <v>15000000</v>
      </c>
      <c r="O1172" s="7" t="n">
        <f aca="false">IF(H1172=1,MIN($F$221,MAX(0,$B$1060-SUM(I1172:N1172))),0)</f>
        <v>0</v>
      </c>
      <c r="P1172" s="7" t="n">
        <f aca="false">MAX(0,$B$1060-SUM(I1172:O1172))</f>
        <v>765000000</v>
      </c>
      <c r="Q1172" s="7" t="n">
        <f aca="false">($B$203+$B$204)+$B$22+(1-B1172)*$B$198+(1-C1172)*$E$226+(1-D1172)*$E$225+(1-E1172)*$E$224+(1-F1172)*$E$223+(1-G1172)*$E$222+(1-H1172)*$E$221</f>
        <v>16015334.5395857</v>
      </c>
      <c r="R1172" s="7" t="n">
        <f aca="false">P1172&gt;$B$12*Q1172</f>
        <v>1</v>
      </c>
      <c r="S1172" s="7" t="n">
        <f aca="false">IF(R1172,(P1172+$B$12*$B$13)/(Q1172+$B$13),IF(Q1172&gt;0,P1172/Q1172,0))</f>
        <v>41.4521270657621</v>
      </c>
      <c r="T1172" s="7" t="n">
        <f aca="false">IF(R1172,$B$13*(S1172-$B$12),0)</f>
        <v>101130317.664405</v>
      </c>
      <c r="U1172" s="7" t="n">
        <f aca="false">($B$203+$B$204)*S1172</f>
        <v>11662887.3643086</v>
      </c>
      <c r="V1172" s="7" t="n">
        <f aca="false">$B$22*S1172</f>
        <v>373069143.591859</v>
      </c>
      <c r="W1172" s="7" t="n">
        <f aca="false">IF(B1172=1,I1172,S1172*$B$198)</f>
        <v>30000000</v>
      </c>
      <c r="X1172" s="7" t="n">
        <f aca="false">IF(C1172=1,J1172,S1172*$E$226)</f>
        <v>300000000</v>
      </c>
      <c r="Y1172" s="7" t="n">
        <f aca="false">IF(D1172=1,K1172,S1172*$E$225)</f>
        <v>71877016.0506174</v>
      </c>
      <c r="Z1172" s="7" t="n">
        <f aca="false">IF(E1172=1,L1172,S1172*$E$224)</f>
        <v>60000000</v>
      </c>
      <c r="AA1172" s="7" t="n">
        <f aca="false">IF(F1172=1,M1172,S1172*$E$223)</f>
        <v>30000000</v>
      </c>
      <c r="AB1172" s="7" t="n">
        <f aca="false">IF(G1172=1,N1172,S1172*$E$222)</f>
        <v>15000000</v>
      </c>
      <c r="AC1172" s="7" t="n">
        <f aca="false">IF(H1172=1,O1172,S1172*$E$221)</f>
        <v>207260635.32881</v>
      </c>
      <c r="AD1172" s="7" t="n">
        <f aca="false">INDEX($W$1062:$W$1189,MATCH($A1172+(1-B1172)*64,$A$1062:$A$1189,0))</f>
        <v>30000000</v>
      </c>
      <c r="AE1172" s="7" t="n">
        <f aca="false">INDEX($W$1062:$W$1189,MATCH($A1172-B1172*64,$A$1062:$A$1189,0))</f>
        <v>33200690.251963</v>
      </c>
      <c r="AF1172" s="7" t="n">
        <f aca="false">INDEX($X$1062:$X$1189,MATCH($A1172+(1-C1172)*32,$A$1062:$A$1189,0))</f>
        <v>300000000</v>
      </c>
      <c r="AG1172" s="7" t="n">
        <f aca="false">INDEX($X$1062:$X$1189,MATCH($A1172-C1172*32,$A$1062:$A$1189,0))</f>
        <v>265663300.390447</v>
      </c>
      <c r="AH1172" s="7" t="n">
        <f aca="false">INDEX($Y$1062:$Y$1189,MATCH($A1172+(1-D1172)*16,$A$1062:$A$1189,0))</f>
        <v>100000000</v>
      </c>
      <c r="AI1172" s="7" t="n">
        <f aca="false">INDEX($Y$1062:$Y$1189,MATCH($A1172-D1172*16,$A$1062:$A$1189,0))</f>
        <v>71877016.0506174</v>
      </c>
      <c r="AJ1172" s="7" t="n">
        <f aca="false">INDEX($Z$1062:$Z$1189,MATCH($A1172+(1-E1172)*8,$A$1062:$A$1189,0))</f>
        <v>60000000</v>
      </c>
      <c r="AK1172" s="7" t="n">
        <f aca="false">INDEX($Z$1062:$Z$1189,MATCH($A1172-E1172*8,$A$1062:$A$1189,0))</f>
        <v>94954254.5562046</v>
      </c>
      <c r="AL1172" s="7" t="n">
        <f aca="false">INDEX($AA$1062:$AA$1189,MATCH($A1172+(1-F1172)*4,$A$1062:$A$1189,0))</f>
        <v>30000000</v>
      </c>
      <c r="AM1172" s="7" t="n">
        <f aca="false">INDEX($AA$1062:$AA$1189,MATCH($A1172-F1172*4,$A$1062:$A$1189,0))</f>
        <v>111199758.274643</v>
      </c>
      <c r="AN1172" s="7" t="n">
        <f aca="false">INDEX($AB$1062:$AB$1189,MATCH($A1172+(1-G1172)*2,$A$1062:$A$1189,0))</f>
        <v>15000000</v>
      </c>
      <c r="AO1172" s="7" t="n">
        <f aca="false">INDEX($AB$1062:$AB$1189,MATCH($A1172-G1172*2,$A$1062:$A$1189,0))</f>
        <v>166380792.644634</v>
      </c>
      <c r="AP1172" s="7" t="n">
        <f aca="false">INDEX($AC$1062:$AC$1189,MATCH($A1172+(1-H1172)*1,$A$1062:$A$1189,0))</f>
        <v>5000000</v>
      </c>
      <c r="AQ1172" s="7" t="n">
        <f aca="false">INDEX($AC$1062:$AC$1189,MATCH($A1172-H1172*1,$A$1062:$A$1189,0))</f>
        <v>207260635.32881</v>
      </c>
      <c r="AR1172" s="14" t="b">
        <f aca="false">AND(IF(B1172=1,AD1172&gt;=AE1172,AE1172&gt;AD1172),IF(C1172=1,AF1172&gt;=AG1172,AG1172&gt;AF1172),IF(D1172=1,AH1172&gt;=AI1172,AI1172&gt;AH1172),IF(E1172=1,AJ1172&gt;=AK1172,AK1172&gt;AJ1172),IF(F1172=1,AL1172&gt;=AM1172,AM1172&gt;AL1172),IF(G1172=1,AN1172&gt;=AO1172,AO1172&gt;AN1172),IF(H1172=1,AP1172&gt;=AQ1172,AQ1172&gt;AP1172))</f>
        <v>0</v>
      </c>
      <c r="AS1172" s="2"/>
      <c r="AT1172" s="2"/>
      <c r="AU1172" s="2"/>
      <c r="AV1172" s="2"/>
      <c r="AW1172" s="2"/>
      <c r="AX1172" s="2"/>
    </row>
    <row r="1173" customFormat="false" ht="15" hidden="false" customHeight="false" outlineLevel="0" collapsed="false">
      <c r="A1173" s="6" t="n">
        <f aca="false">ROW()-1062</f>
        <v>111</v>
      </c>
      <c r="B1173" s="6" t="n">
        <f aca="false">MOD(INT($A1173/64),2)</f>
        <v>1</v>
      </c>
      <c r="C1173" s="6" t="n">
        <f aca="false">MOD(INT($A1173/32),2)</f>
        <v>1</v>
      </c>
      <c r="D1173" s="6" t="n">
        <f aca="false">MOD(INT($A1173/16),2)</f>
        <v>0</v>
      </c>
      <c r="E1173" s="6" t="n">
        <f aca="false">MOD(INT($A1173/8),2)</f>
        <v>1</v>
      </c>
      <c r="F1173" s="6" t="n">
        <f aca="false">MOD(INT($A1173/4),2)</f>
        <v>1</v>
      </c>
      <c r="G1173" s="6" t="n">
        <f aca="false">MOD(INT($A1173/2),2)</f>
        <v>1</v>
      </c>
      <c r="H1173" s="6" t="n">
        <f aca="false">MOD(INT($A1173/1),2)</f>
        <v>1</v>
      </c>
      <c r="I1173" s="7" t="n">
        <f aca="false">IF(B1173=1,MIN($B$6,$B$1060),0)</f>
        <v>30000000</v>
      </c>
      <c r="J1173" s="7" t="n">
        <f aca="false">IF(C1173=1,MIN($F$226,MAX(0,$B$1060-I1173)),0)</f>
        <v>300000000</v>
      </c>
      <c r="K1173" s="7" t="n">
        <f aca="false">IF(D1173=1,MIN($F$225,MAX(0,$B$1060-SUM(I1173:J1173))),0)</f>
        <v>0</v>
      </c>
      <c r="L1173" s="7" t="n">
        <f aca="false">IF(E1173=1,MIN($F$224,MAX(0,$B$1060-SUM(I1173:K1173))),0)</f>
        <v>60000000</v>
      </c>
      <c r="M1173" s="7" t="n">
        <f aca="false">IF(F1173=1,MIN($F$223,MAX(0,$B$1060-SUM(I1173:L1173))),0)</f>
        <v>30000000</v>
      </c>
      <c r="N1173" s="7" t="n">
        <f aca="false">IF(G1173=1,MIN($F$222,MAX(0,$B$1060-SUM(I1173:M1173))),0)</f>
        <v>15000000</v>
      </c>
      <c r="O1173" s="7" t="n">
        <f aca="false">IF(H1173=1,MIN($F$221,MAX(0,$B$1060-SUM(I1173:N1173))),0)</f>
        <v>5000000</v>
      </c>
      <c r="P1173" s="7" t="n">
        <f aca="false">MAX(0,$B$1060-SUM(I1173:O1173))</f>
        <v>760000000</v>
      </c>
      <c r="Q1173" s="7" t="n">
        <f aca="false">($B$203+$B$204)+$B$22+(1-B1173)*$B$198+(1-C1173)*$E$226+(1-D1173)*$E$225+(1-E1173)*$E$224+(1-F1173)*$E$223+(1-G1173)*$E$222+(1-H1173)*$E$221</f>
        <v>11015334.5395857</v>
      </c>
      <c r="R1173" s="7" t="n">
        <f aca="false">P1173&gt;$B$12*Q1173</f>
        <v>1</v>
      </c>
      <c r="S1173" s="7" t="n">
        <f aca="false">IF(R1173,(P1173+$B$12*$B$13)/(Q1173+$B$13),IF(Q1173&gt;0,P1173/Q1173,0))</f>
        <v>56.4173974211794</v>
      </c>
      <c r="T1173" s="7" t="n">
        <f aca="false">IF(R1173,$B$13*(S1173-$B$12),0)</f>
        <v>138543493.552949</v>
      </c>
      <c r="U1173" s="7" t="n">
        <f aca="false">($B$203+$B$204)*S1173</f>
        <v>15873485.8278027</v>
      </c>
      <c r="V1173" s="7" t="n">
        <f aca="false">$B$22*S1173</f>
        <v>507756576.790615</v>
      </c>
      <c r="W1173" s="7" t="n">
        <f aca="false">IF(B1173=1,I1173,S1173*$B$198)</f>
        <v>30000000</v>
      </c>
      <c r="X1173" s="7" t="n">
        <f aca="false">IF(C1173=1,J1173,S1173*$E$226)</f>
        <v>300000000</v>
      </c>
      <c r="Y1173" s="7" t="n">
        <f aca="false">IF(D1173=1,K1173,S1173*$E$225)</f>
        <v>97826443.8286341</v>
      </c>
      <c r="Z1173" s="7" t="n">
        <f aca="false">IF(E1173=1,L1173,S1173*$E$224)</f>
        <v>60000000</v>
      </c>
      <c r="AA1173" s="7" t="n">
        <f aca="false">IF(F1173=1,M1173,S1173*$E$223)</f>
        <v>30000000</v>
      </c>
      <c r="AB1173" s="7" t="n">
        <f aca="false">IF(G1173=1,N1173,S1173*$E$222)</f>
        <v>15000000</v>
      </c>
      <c r="AC1173" s="7" t="n">
        <f aca="false">IF(H1173=1,O1173,S1173*$E$221)</f>
        <v>5000000</v>
      </c>
      <c r="AD1173" s="7" t="n">
        <f aca="false">INDEX($W$1062:$W$1189,MATCH($A1173+(1-B1173)*64,$A$1062:$A$1189,0))</f>
        <v>30000000</v>
      </c>
      <c r="AE1173" s="7" t="n">
        <f aca="false">INDEX($W$1062:$W$1189,MATCH($A1173-B1173*64,$A$1062:$A$1189,0))</f>
        <v>44512573.7503001</v>
      </c>
      <c r="AF1173" s="7" t="n">
        <f aca="false">INDEX($X$1062:$X$1189,MATCH($A1173+(1-C1173)*32,$A$1062:$A$1189,0))</f>
        <v>300000000</v>
      </c>
      <c r="AG1173" s="7" t="n">
        <f aca="false">INDEX($X$1062:$X$1189,MATCH($A1173-C1173*32,$A$1062:$A$1189,0))</f>
        <v>331701819.932168</v>
      </c>
      <c r="AH1173" s="7" t="n">
        <f aca="false">INDEX($Y$1062:$Y$1189,MATCH($A1173+(1-D1173)*16,$A$1062:$A$1189,0))</f>
        <v>100000000</v>
      </c>
      <c r="AI1173" s="7" t="n">
        <f aca="false">INDEX($Y$1062:$Y$1189,MATCH($A1173-D1173*16,$A$1062:$A$1189,0))</f>
        <v>97826443.8286341</v>
      </c>
      <c r="AJ1173" s="7" t="n">
        <f aca="false">INDEX($Z$1062:$Z$1189,MATCH($A1173+(1-E1173)*8,$A$1062:$A$1189,0))</f>
        <v>60000000</v>
      </c>
      <c r="AK1173" s="7" t="n">
        <f aca="false">INDEX($Z$1062:$Z$1189,MATCH($A1173-E1173*8,$A$1062:$A$1189,0))</f>
        <v>124031323.067079</v>
      </c>
      <c r="AL1173" s="7" t="n">
        <f aca="false">INDEX($AA$1062:$AA$1189,MATCH($A1173+(1-F1173)*4,$A$1062:$A$1189,0))</f>
        <v>30000000</v>
      </c>
      <c r="AM1173" s="7" t="n">
        <f aca="false">INDEX($AA$1062:$AA$1189,MATCH($A1173-F1173*4,$A$1062:$A$1189,0))</f>
        <v>143957120.232797</v>
      </c>
      <c r="AN1173" s="7" t="n">
        <f aca="false">INDEX($AB$1062:$AB$1189,MATCH($A1173+(1-G1173)*2,$A$1062:$A$1189,0))</f>
        <v>15000000</v>
      </c>
      <c r="AO1173" s="7" t="n">
        <f aca="false">INDEX($AB$1062:$AB$1189,MATCH($A1173-G1173*2,$A$1062:$A$1189,0))</f>
        <v>209961099.632769</v>
      </c>
      <c r="AP1173" s="7" t="n">
        <f aca="false">INDEX($AC$1062:$AC$1189,MATCH($A1173+(1-H1173)*1,$A$1062:$A$1189,0))</f>
        <v>5000000</v>
      </c>
      <c r="AQ1173" s="7" t="n">
        <f aca="false">INDEX($AC$1062:$AC$1189,MATCH($A1173-H1173*1,$A$1062:$A$1189,0))</f>
        <v>207260635.32881</v>
      </c>
      <c r="AR1173" s="14" t="b">
        <f aca="false">AND(IF(B1173=1,AD1173&gt;=AE1173,AE1173&gt;AD1173),IF(C1173=1,AF1173&gt;=AG1173,AG1173&gt;AF1173),IF(D1173=1,AH1173&gt;=AI1173,AI1173&gt;AH1173),IF(E1173=1,AJ1173&gt;=AK1173,AK1173&gt;AJ1173),IF(F1173=1,AL1173&gt;=AM1173,AM1173&gt;AL1173),IF(G1173=1,AN1173&gt;=AO1173,AO1173&gt;AN1173),IF(H1173=1,AP1173&gt;=AQ1173,AQ1173&gt;AP1173))</f>
        <v>0</v>
      </c>
      <c r="AS1173" s="2"/>
      <c r="AT1173" s="2"/>
      <c r="AU1173" s="2"/>
      <c r="AV1173" s="2"/>
      <c r="AW1173" s="2"/>
      <c r="AX1173" s="2"/>
    </row>
    <row r="1174" customFormat="false" ht="15" hidden="false" customHeight="false" outlineLevel="0" collapsed="false">
      <c r="A1174" s="6" t="n">
        <f aca="false">ROW()-1062</f>
        <v>112</v>
      </c>
      <c r="B1174" s="6" t="n">
        <f aca="false">MOD(INT($A1174/64),2)</f>
        <v>1</v>
      </c>
      <c r="C1174" s="6" t="n">
        <f aca="false">MOD(INT($A1174/32),2)</f>
        <v>1</v>
      </c>
      <c r="D1174" s="6" t="n">
        <f aca="false">MOD(INT($A1174/16),2)</f>
        <v>1</v>
      </c>
      <c r="E1174" s="6" t="n">
        <f aca="false">MOD(INT($A1174/8),2)</f>
        <v>0</v>
      </c>
      <c r="F1174" s="6" t="n">
        <f aca="false">MOD(INT($A1174/4),2)</f>
        <v>0</v>
      </c>
      <c r="G1174" s="6" t="n">
        <f aca="false">MOD(INT($A1174/2),2)</f>
        <v>0</v>
      </c>
      <c r="H1174" s="6" t="n">
        <f aca="false">MOD(INT($A1174/1),2)</f>
        <v>0</v>
      </c>
      <c r="I1174" s="7" t="n">
        <f aca="false">IF(B1174=1,MIN($B$6,$B$1060),0)</f>
        <v>30000000</v>
      </c>
      <c r="J1174" s="7" t="n">
        <f aca="false">IF(C1174=1,MIN($F$226,MAX(0,$B$1060-I1174)),0)</f>
        <v>300000000</v>
      </c>
      <c r="K1174" s="7" t="n">
        <f aca="false">IF(D1174=1,MIN($F$225,MAX(0,$B$1060-SUM(I1174:J1174))),0)</f>
        <v>100000000</v>
      </c>
      <c r="L1174" s="7" t="n">
        <f aca="false">IF(E1174=1,MIN($F$224,MAX(0,$B$1060-SUM(I1174:K1174))),0)</f>
        <v>0</v>
      </c>
      <c r="M1174" s="7" t="n">
        <f aca="false">IF(F1174=1,MIN($F$223,MAX(0,$B$1060-SUM(I1174:L1174))),0)</f>
        <v>0</v>
      </c>
      <c r="N1174" s="7" t="n">
        <f aca="false">IF(G1174=1,MIN($F$222,MAX(0,$B$1060-SUM(I1174:M1174))),0)</f>
        <v>0</v>
      </c>
      <c r="O1174" s="7" t="n">
        <f aca="false">IF(H1174=1,MIN($F$221,MAX(0,$B$1060-SUM(I1174:N1174))),0)</f>
        <v>0</v>
      </c>
      <c r="P1174" s="7" t="n">
        <f aca="false">MAX(0,$B$1060-SUM(I1174:O1174))</f>
        <v>770000000</v>
      </c>
      <c r="Q1174" s="7" t="n">
        <f aca="false">($B$203+$B$204)+$B$22+(1-B1174)*$B$198+(1-C1174)*$E$226+(1-D1174)*$E$225+(1-E1174)*$E$224+(1-F1174)*$E$223+(1-G1174)*$E$222+(1-H1174)*$E$221</f>
        <v>24681357.995111</v>
      </c>
      <c r="R1174" s="7" t="n">
        <f aca="false">P1174&gt;$B$12*Q1174</f>
        <v>1</v>
      </c>
      <c r="S1174" s="7" t="n">
        <f aca="false">IF(R1174,(P1174+$B$12*$B$13)/(Q1174+$B$13),IF(Q1174&gt;0,P1174/Q1174,0))</f>
        <v>28.4202135941459</v>
      </c>
      <c r="T1174" s="7" t="n">
        <f aca="false">IF(R1174,$B$13*(S1174-$B$12),0)</f>
        <v>68550533.9853648</v>
      </c>
      <c r="U1174" s="7" t="n">
        <f aca="false">($B$203+$B$204)*S1174</f>
        <v>7996254.31747484</v>
      </c>
      <c r="V1174" s="7" t="n">
        <f aca="false">$B$22*S1174</f>
        <v>255781922.347313</v>
      </c>
      <c r="W1174" s="7" t="n">
        <f aca="false">IF(B1174=1,I1174,S1174*$B$198)</f>
        <v>30000000</v>
      </c>
      <c r="X1174" s="7" t="n">
        <f aca="false">IF(C1174=1,J1174,S1174*$E$226)</f>
        <v>300000000</v>
      </c>
      <c r="Y1174" s="7" t="n">
        <f aca="false">IF(D1174=1,K1174,S1174*$E$225)</f>
        <v>100000000</v>
      </c>
      <c r="Z1174" s="7" t="n">
        <f aca="false">IF(E1174=1,L1174,S1174*$E$224)</f>
        <v>68208512.6259502</v>
      </c>
      <c r="AA1174" s="7" t="n">
        <f aca="false">IF(F1174=1,M1174,S1174*$E$223)</f>
        <v>85260640.7824378</v>
      </c>
      <c r="AB1174" s="7" t="n">
        <f aca="false">IF(G1174=1,N1174,S1174*$E$222)</f>
        <v>142101067.97073</v>
      </c>
      <c r="AC1174" s="7" t="n">
        <f aca="false">IF(H1174=1,O1174,S1174*$E$221)</f>
        <v>142101067.97073</v>
      </c>
      <c r="AD1174" s="7" t="n">
        <f aca="false">INDEX($W$1062:$W$1189,MATCH($A1174+(1-B1174)*64,$A$1062:$A$1189,0))</f>
        <v>30000000</v>
      </c>
      <c r="AE1174" s="7" t="n">
        <f aca="false">INDEX($W$1062:$W$1189,MATCH($A1174-B1174*64,$A$1062:$A$1189,0))</f>
        <v>23063478.5172177</v>
      </c>
      <c r="AF1174" s="7" t="n">
        <f aca="false">INDEX($X$1062:$X$1189,MATCH($A1174+(1-C1174)*32,$A$1062:$A$1189,0))</f>
        <v>300000000</v>
      </c>
      <c r="AG1174" s="7" t="n">
        <f aca="false">INDEX($X$1062:$X$1189,MATCH($A1174-C1174*32,$A$1062:$A$1189,0))</f>
        <v>197480336.804462</v>
      </c>
      <c r="AH1174" s="7" t="n">
        <f aca="false">INDEX($Y$1062:$Y$1189,MATCH($A1174+(1-D1174)*16,$A$1062:$A$1189,0))</f>
        <v>100000000</v>
      </c>
      <c r="AI1174" s="7" t="n">
        <f aca="false">INDEX($Y$1062:$Y$1189,MATCH($A1174-D1174*16,$A$1062:$A$1189,0))</f>
        <v>52321529.7053892</v>
      </c>
      <c r="AJ1174" s="7" t="n">
        <f aca="false">INDEX($Z$1062:$Z$1189,MATCH($A1174+(1-E1174)*8,$A$1062:$A$1189,0))</f>
        <v>60000000</v>
      </c>
      <c r="AK1174" s="7" t="n">
        <f aca="false">INDEX($Z$1062:$Z$1189,MATCH($A1174-E1174*8,$A$1062:$A$1189,0))</f>
        <v>68208512.6259502</v>
      </c>
      <c r="AL1174" s="7" t="n">
        <f aca="false">INDEX($AA$1062:$AA$1189,MATCH($A1174+(1-F1174)*4,$A$1062:$A$1189,0))</f>
        <v>30000000</v>
      </c>
      <c r="AM1174" s="7" t="n">
        <f aca="false">INDEX($AA$1062:$AA$1189,MATCH($A1174-F1174*4,$A$1062:$A$1189,0))</f>
        <v>85260640.7824378</v>
      </c>
      <c r="AN1174" s="7" t="n">
        <f aca="false">INDEX($AB$1062:$AB$1189,MATCH($A1174+(1-G1174)*2,$A$1062:$A$1189,0))</f>
        <v>15000000</v>
      </c>
      <c r="AO1174" s="7" t="n">
        <f aca="false">INDEX($AB$1062:$AB$1189,MATCH($A1174-G1174*2,$A$1062:$A$1189,0))</f>
        <v>142101067.97073</v>
      </c>
      <c r="AP1174" s="7" t="n">
        <f aca="false">INDEX($AC$1062:$AC$1189,MATCH($A1174+(1-H1174)*1,$A$1062:$A$1189,0))</f>
        <v>5000000</v>
      </c>
      <c r="AQ1174" s="7" t="n">
        <f aca="false">INDEX($AC$1062:$AC$1189,MATCH($A1174-H1174*1,$A$1062:$A$1189,0))</f>
        <v>142101067.97073</v>
      </c>
      <c r="AR1174" s="14" t="b">
        <f aca="false">AND(IF(B1174=1,AD1174&gt;=AE1174,AE1174&gt;AD1174),IF(C1174=1,AF1174&gt;=AG1174,AG1174&gt;AF1174),IF(D1174=1,AH1174&gt;=AI1174,AI1174&gt;AH1174),IF(E1174=1,AJ1174&gt;=AK1174,AK1174&gt;AJ1174),IF(F1174=1,AL1174&gt;=AM1174,AM1174&gt;AL1174),IF(G1174=1,AN1174&gt;=AO1174,AO1174&gt;AN1174),IF(H1174=1,AP1174&gt;=AQ1174,AQ1174&gt;AP1174))</f>
        <v>1</v>
      </c>
      <c r="AS1174" s="2"/>
      <c r="AT1174" s="2"/>
      <c r="AU1174" s="2"/>
      <c r="AV1174" s="2"/>
      <c r="AW1174" s="2"/>
      <c r="AX1174" s="2"/>
    </row>
    <row r="1175" customFormat="false" ht="15" hidden="false" customHeight="false" outlineLevel="0" collapsed="false">
      <c r="A1175" s="6" t="n">
        <f aca="false">ROW()-1062</f>
        <v>113</v>
      </c>
      <c r="B1175" s="6" t="n">
        <f aca="false">MOD(INT($A1175/64),2)</f>
        <v>1</v>
      </c>
      <c r="C1175" s="6" t="n">
        <f aca="false">MOD(INT($A1175/32),2)</f>
        <v>1</v>
      </c>
      <c r="D1175" s="6" t="n">
        <f aca="false">MOD(INT($A1175/16),2)</f>
        <v>1</v>
      </c>
      <c r="E1175" s="6" t="n">
        <f aca="false">MOD(INT($A1175/8),2)</f>
        <v>0</v>
      </c>
      <c r="F1175" s="6" t="n">
        <f aca="false">MOD(INT($A1175/4),2)</f>
        <v>0</v>
      </c>
      <c r="G1175" s="6" t="n">
        <f aca="false">MOD(INT($A1175/2),2)</f>
        <v>0</v>
      </c>
      <c r="H1175" s="6" t="n">
        <f aca="false">MOD(INT($A1175/1),2)</f>
        <v>1</v>
      </c>
      <c r="I1175" s="7" t="n">
        <f aca="false">IF(B1175=1,MIN($B$6,$B$1060),0)</f>
        <v>30000000</v>
      </c>
      <c r="J1175" s="7" t="n">
        <f aca="false">IF(C1175=1,MIN($F$226,MAX(0,$B$1060-I1175)),0)</f>
        <v>300000000</v>
      </c>
      <c r="K1175" s="7" t="n">
        <f aca="false">IF(D1175=1,MIN($F$225,MAX(0,$B$1060-SUM(I1175:J1175))),0)</f>
        <v>100000000</v>
      </c>
      <c r="L1175" s="7" t="n">
        <f aca="false">IF(E1175=1,MIN($F$224,MAX(0,$B$1060-SUM(I1175:K1175))),0)</f>
        <v>0</v>
      </c>
      <c r="M1175" s="7" t="n">
        <f aca="false">IF(F1175=1,MIN($F$223,MAX(0,$B$1060-SUM(I1175:L1175))),0)</f>
        <v>0</v>
      </c>
      <c r="N1175" s="7" t="n">
        <f aca="false">IF(G1175=1,MIN($F$222,MAX(0,$B$1060-SUM(I1175:M1175))),0)</f>
        <v>0</v>
      </c>
      <c r="O1175" s="7" t="n">
        <f aca="false">IF(H1175=1,MIN($F$221,MAX(0,$B$1060-SUM(I1175:N1175))),0)</f>
        <v>5000000</v>
      </c>
      <c r="P1175" s="7" t="n">
        <f aca="false">MAX(0,$B$1060-SUM(I1175:O1175))</f>
        <v>765000000</v>
      </c>
      <c r="Q1175" s="7" t="n">
        <f aca="false">($B$203+$B$204)+$B$22+(1-B1175)*$B$198+(1-C1175)*$E$226+(1-D1175)*$E$225+(1-E1175)*$E$224+(1-F1175)*$E$223+(1-G1175)*$E$222+(1-H1175)*$E$221</f>
        <v>19681357.995111</v>
      </c>
      <c r="R1175" s="7" t="n">
        <f aca="false">P1175&gt;$B$12*Q1175</f>
        <v>1</v>
      </c>
      <c r="S1175" s="7" t="n">
        <f aca="false">IF(R1175,(P1175+$B$12*$B$13)/(Q1175+$B$13),IF(Q1175&gt;0,P1175/Q1175,0))</f>
        <v>34.6011276752832</v>
      </c>
      <c r="T1175" s="7" t="n">
        <f aca="false">IF(R1175,$B$13*(S1175-$B$12),0)</f>
        <v>84002819.1882081</v>
      </c>
      <c r="U1175" s="7" t="n">
        <f aca="false">($B$203+$B$204)*S1175</f>
        <v>9735303.91129689</v>
      </c>
      <c r="V1175" s="7" t="n">
        <f aca="false">$B$22*S1175</f>
        <v>311410149.077549</v>
      </c>
      <c r="W1175" s="7" t="n">
        <f aca="false">IF(B1175=1,I1175,S1175*$B$198)</f>
        <v>30000000</v>
      </c>
      <c r="X1175" s="7" t="n">
        <f aca="false">IF(C1175=1,J1175,S1175*$E$226)</f>
        <v>300000000</v>
      </c>
      <c r="Y1175" s="7" t="n">
        <f aca="false">IF(D1175=1,K1175,S1175*$E$225)</f>
        <v>100000000</v>
      </c>
      <c r="Z1175" s="7" t="n">
        <f aca="false">IF(E1175=1,L1175,S1175*$E$224)</f>
        <v>83042706.4206798</v>
      </c>
      <c r="AA1175" s="7" t="n">
        <f aca="false">IF(F1175=1,M1175,S1175*$E$223)</f>
        <v>103803383.02585</v>
      </c>
      <c r="AB1175" s="7" t="n">
        <f aca="false">IF(G1175=1,N1175,S1175*$E$222)</f>
        <v>173005638.376416</v>
      </c>
      <c r="AC1175" s="7" t="n">
        <f aca="false">IF(H1175=1,O1175,S1175*$E$221)</f>
        <v>5000000</v>
      </c>
      <c r="AD1175" s="7" t="n">
        <f aca="false">INDEX($W$1062:$W$1189,MATCH($A1175+(1-B1175)*64,$A$1062:$A$1189,0))</f>
        <v>30000000</v>
      </c>
      <c r="AE1175" s="7" t="n">
        <f aca="false">INDEX($W$1062:$W$1189,MATCH($A1175-B1175*64,$A$1062:$A$1189,0))</f>
        <v>27905451.9223153</v>
      </c>
      <c r="AF1175" s="7" t="n">
        <f aca="false">INDEX($X$1062:$X$1189,MATCH($A1175+(1-C1175)*32,$A$1062:$A$1189,0))</f>
        <v>300000000</v>
      </c>
      <c r="AG1175" s="7" t="n">
        <f aca="false">INDEX($X$1062:$X$1189,MATCH($A1175-C1175*32,$A$1062:$A$1189,0))</f>
        <v>231268126.863392</v>
      </c>
      <c r="AH1175" s="7" t="n">
        <f aca="false">INDEX($Y$1062:$Y$1189,MATCH($A1175+(1-D1175)*16,$A$1062:$A$1189,0))</f>
        <v>100000000</v>
      </c>
      <c r="AI1175" s="7" t="n">
        <f aca="false">INDEX($Y$1062:$Y$1189,MATCH($A1175-D1175*16,$A$1062:$A$1189,0))</f>
        <v>62897913.8820729</v>
      </c>
      <c r="AJ1175" s="7" t="n">
        <f aca="false">INDEX($Z$1062:$Z$1189,MATCH($A1175+(1-E1175)*8,$A$1062:$A$1189,0))</f>
        <v>60000000</v>
      </c>
      <c r="AK1175" s="7" t="n">
        <f aca="false">INDEX($Z$1062:$Z$1189,MATCH($A1175-E1175*8,$A$1062:$A$1189,0))</f>
        <v>83042706.4206798</v>
      </c>
      <c r="AL1175" s="7" t="n">
        <f aca="false">INDEX($AA$1062:$AA$1189,MATCH($A1175+(1-F1175)*4,$A$1062:$A$1189,0))</f>
        <v>30000000</v>
      </c>
      <c r="AM1175" s="7" t="n">
        <f aca="false">INDEX($AA$1062:$AA$1189,MATCH($A1175-F1175*4,$A$1062:$A$1189,0))</f>
        <v>103803383.02585</v>
      </c>
      <c r="AN1175" s="7" t="n">
        <f aca="false">INDEX($AB$1062:$AB$1189,MATCH($A1175+(1-G1175)*2,$A$1062:$A$1189,0))</f>
        <v>15000000</v>
      </c>
      <c r="AO1175" s="7" t="n">
        <f aca="false">INDEX($AB$1062:$AB$1189,MATCH($A1175-G1175*2,$A$1062:$A$1189,0))</f>
        <v>173005638.376416</v>
      </c>
      <c r="AP1175" s="7" t="n">
        <f aca="false">INDEX($AC$1062:$AC$1189,MATCH($A1175+(1-H1175)*1,$A$1062:$A$1189,0))</f>
        <v>5000000</v>
      </c>
      <c r="AQ1175" s="7" t="n">
        <f aca="false">INDEX($AC$1062:$AC$1189,MATCH($A1175-H1175*1,$A$1062:$A$1189,0))</f>
        <v>142101067.97073</v>
      </c>
      <c r="AR1175" s="14" t="b">
        <f aca="false">AND(IF(B1175=1,AD1175&gt;=AE1175,AE1175&gt;AD1175),IF(C1175=1,AF1175&gt;=AG1175,AG1175&gt;AF1175),IF(D1175=1,AH1175&gt;=AI1175,AI1175&gt;AH1175),IF(E1175=1,AJ1175&gt;=AK1175,AK1175&gt;AJ1175),IF(F1175=1,AL1175&gt;=AM1175,AM1175&gt;AL1175),IF(G1175=1,AN1175&gt;=AO1175,AO1175&gt;AN1175),IF(H1175=1,AP1175&gt;=AQ1175,AQ1175&gt;AP1175))</f>
        <v>0</v>
      </c>
      <c r="AS1175" s="2"/>
      <c r="AT1175" s="2"/>
      <c r="AU1175" s="2"/>
      <c r="AV1175" s="2"/>
      <c r="AW1175" s="2"/>
      <c r="AX1175" s="2"/>
    </row>
    <row r="1176" customFormat="false" ht="15" hidden="false" customHeight="false" outlineLevel="0" collapsed="false">
      <c r="A1176" s="6" t="n">
        <f aca="false">ROW()-1062</f>
        <v>114</v>
      </c>
      <c r="B1176" s="6" t="n">
        <f aca="false">MOD(INT($A1176/64),2)</f>
        <v>1</v>
      </c>
      <c r="C1176" s="6" t="n">
        <f aca="false">MOD(INT($A1176/32),2)</f>
        <v>1</v>
      </c>
      <c r="D1176" s="6" t="n">
        <f aca="false">MOD(INT($A1176/16),2)</f>
        <v>1</v>
      </c>
      <c r="E1176" s="6" t="n">
        <f aca="false">MOD(INT($A1176/8),2)</f>
        <v>0</v>
      </c>
      <c r="F1176" s="6" t="n">
        <f aca="false">MOD(INT($A1176/4),2)</f>
        <v>0</v>
      </c>
      <c r="G1176" s="6" t="n">
        <f aca="false">MOD(INT($A1176/2),2)</f>
        <v>1</v>
      </c>
      <c r="H1176" s="6" t="n">
        <f aca="false">MOD(INT($A1176/1),2)</f>
        <v>0</v>
      </c>
      <c r="I1176" s="7" t="n">
        <f aca="false">IF(B1176=1,MIN($B$6,$B$1060),0)</f>
        <v>30000000</v>
      </c>
      <c r="J1176" s="7" t="n">
        <f aca="false">IF(C1176=1,MIN($F$226,MAX(0,$B$1060-I1176)),0)</f>
        <v>300000000</v>
      </c>
      <c r="K1176" s="7" t="n">
        <f aca="false">IF(D1176=1,MIN($F$225,MAX(0,$B$1060-SUM(I1176:J1176))),0)</f>
        <v>100000000</v>
      </c>
      <c r="L1176" s="7" t="n">
        <f aca="false">IF(E1176=1,MIN($F$224,MAX(0,$B$1060-SUM(I1176:K1176))),0)</f>
        <v>0</v>
      </c>
      <c r="M1176" s="7" t="n">
        <f aca="false">IF(F1176=1,MIN($F$223,MAX(0,$B$1060-SUM(I1176:L1176))),0)</f>
        <v>0</v>
      </c>
      <c r="N1176" s="7" t="n">
        <f aca="false">IF(G1176=1,MIN($F$222,MAX(0,$B$1060-SUM(I1176:M1176))),0)</f>
        <v>15000000</v>
      </c>
      <c r="O1176" s="7" t="n">
        <f aca="false">IF(H1176=1,MIN($F$221,MAX(0,$B$1060-SUM(I1176:N1176))),0)</f>
        <v>0</v>
      </c>
      <c r="P1176" s="7" t="n">
        <f aca="false">MAX(0,$B$1060-SUM(I1176:O1176))</f>
        <v>755000000</v>
      </c>
      <c r="Q1176" s="7" t="n">
        <f aca="false">($B$203+$B$204)+$B$22+(1-B1176)*$B$198+(1-C1176)*$E$226+(1-D1176)*$E$225+(1-E1176)*$E$224+(1-F1176)*$E$223+(1-G1176)*$E$222+(1-H1176)*$E$221</f>
        <v>19681357.995111</v>
      </c>
      <c r="R1176" s="7" t="n">
        <f aca="false">P1176&gt;$B$12*Q1176</f>
        <v>1</v>
      </c>
      <c r="S1176" s="7" t="n">
        <f aca="false">IF(R1176,(P1176+$B$12*$B$13)/(Q1176+$B$13),IF(Q1176&gt;0,P1176/Q1176,0))</f>
        <v>34.1502986501981</v>
      </c>
      <c r="T1176" s="7" t="n">
        <f aca="false">IF(R1176,$B$13*(S1176-$B$12),0)</f>
        <v>82875746.6254953</v>
      </c>
      <c r="U1176" s="7" t="n">
        <f aca="false">($B$203+$B$204)*S1176</f>
        <v>9608459.5606611</v>
      </c>
      <c r="V1176" s="7" t="n">
        <f aca="false">$B$22*S1176</f>
        <v>307352687.851783</v>
      </c>
      <c r="W1176" s="7" t="n">
        <f aca="false">IF(B1176=1,I1176,S1176*$B$198)</f>
        <v>30000000</v>
      </c>
      <c r="X1176" s="7" t="n">
        <f aca="false">IF(C1176=1,J1176,S1176*$E$226)</f>
        <v>300000000</v>
      </c>
      <c r="Y1176" s="7" t="n">
        <f aca="false">IF(D1176=1,K1176,S1176*$E$225)</f>
        <v>100000000</v>
      </c>
      <c r="Z1176" s="7" t="n">
        <f aca="false">IF(E1176=1,L1176,S1176*$E$224)</f>
        <v>81960716.7604755</v>
      </c>
      <c r="AA1176" s="7" t="n">
        <f aca="false">IF(F1176=1,M1176,S1176*$E$223)</f>
        <v>102450895.950594</v>
      </c>
      <c r="AB1176" s="7" t="n">
        <f aca="false">IF(G1176=1,N1176,S1176*$E$222)</f>
        <v>15000000</v>
      </c>
      <c r="AC1176" s="7" t="n">
        <f aca="false">IF(H1176=1,O1176,S1176*$E$221)</f>
        <v>170751493.250991</v>
      </c>
      <c r="AD1176" s="7" t="n">
        <f aca="false">INDEX($W$1062:$W$1189,MATCH($A1176+(1-B1176)*64,$A$1062:$A$1189,0))</f>
        <v>30000000</v>
      </c>
      <c r="AE1176" s="7" t="n">
        <f aca="false">INDEX($W$1062:$W$1189,MATCH($A1176-B1176*64,$A$1062:$A$1189,0))</f>
        <v>27555540.2994649</v>
      </c>
      <c r="AF1176" s="7" t="n">
        <f aca="false">INDEX($X$1062:$X$1189,MATCH($A1176+(1-C1176)*32,$A$1062:$A$1189,0))</f>
        <v>300000000</v>
      </c>
      <c r="AG1176" s="7" t="n">
        <f aca="false">INDEX($X$1062:$X$1189,MATCH($A1176-C1176*32,$A$1062:$A$1189,0))</f>
        <v>229101680.710105</v>
      </c>
      <c r="AH1176" s="7" t="n">
        <f aca="false">INDEX($Y$1062:$Y$1189,MATCH($A1176+(1-D1176)*16,$A$1062:$A$1189,0))</f>
        <v>100000000</v>
      </c>
      <c r="AI1176" s="7" t="n">
        <f aca="false">INDEX($Y$1062:$Y$1189,MATCH($A1176-D1176*16,$A$1062:$A$1189,0))</f>
        <v>62172865.8834323</v>
      </c>
      <c r="AJ1176" s="7" t="n">
        <f aca="false">INDEX($Z$1062:$Z$1189,MATCH($A1176+(1-E1176)*8,$A$1062:$A$1189,0))</f>
        <v>60000000</v>
      </c>
      <c r="AK1176" s="7" t="n">
        <f aca="false">INDEX($Z$1062:$Z$1189,MATCH($A1176-E1176*8,$A$1062:$A$1189,0))</f>
        <v>81960716.7604755</v>
      </c>
      <c r="AL1176" s="7" t="n">
        <f aca="false">INDEX($AA$1062:$AA$1189,MATCH($A1176+(1-F1176)*4,$A$1062:$A$1189,0))</f>
        <v>30000000</v>
      </c>
      <c r="AM1176" s="7" t="n">
        <f aca="false">INDEX($AA$1062:$AA$1189,MATCH($A1176-F1176*4,$A$1062:$A$1189,0))</f>
        <v>102450895.950594</v>
      </c>
      <c r="AN1176" s="7" t="n">
        <f aca="false">INDEX($AB$1062:$AB$1189,MATCH($A1176+(1-G1176)*2,$A$1062:$A$1189,0))</f>
        <v>15000000</v>
      </c>
      <c r="AO1176" s="7" t="n">
        <f aca="false">INDEX($AB$1062:$AB$1189,MATCH($A1176-G1176*2,$A$1062:$A$1189,0))</f>
        <v>142101067.97073</v>
      </c>
      <c r="AP1176" s="7" t="n">
        <f aca="false">INDEX($AC$1062:$AC$1189,MATCH($A1176+(1-H1176)*1,$A$1062:$A$1189,0))</f>
        <v>5000000</v>
      </c>
      <c r="AQ1176" s="7" t="n">
        <f aca="false">INDEX($AC$1062:$AC$1189,MATCH($A1176-H1176*1,$A$1062:$A$1189,0))</f>
        <v>170751493.250991</v>
      </c>
      <c r="AR1176" s="14" t="b">
        <f aca="false">AND(IF(B1176=1,AD1176&gt;=AE1176,AE1176&gt;AD1176),IF(C1176=1,AF1176&gt;=AG1176,AG1176&gt;AF1176),IF(D1176=1,AH1176&gt;=AI1176,AI1176&gt;AH1176),IF(E1176=1,AJ1176&gt;=AK1176,AK1176&gt;AJ1176),IF(F1176=1,AL1176&gt;=AM1176,AM1176&gt;AL1176),IF(G1176=1,AN1176&gt;=AO1176,AO1176&gt;AN1176),IF(H1176=1,AP1176&gt;=AQ1176,AQ1176&gt;AP1176))</f>
        <v>0</v>
      </c>
      <c r="AS1176" s="2"/>
      <c r="AT1176" s="2"/>
      <c r="AU1176" s="2"/>
      <c r="AV1176" s="2"/>
      <c r="AW1176" s="2"/>
      <c r="AX1176" s="2"/>
    </row>
    <row r="1177" customFormat="false" ht="15" hidden="false" customHeight="false" outlineLevel="0" collapsed="false">
      <c r="A1177" s="6" t="n">
        <f aca="false">ROW()-1062</f>
        <v>115</v>
      </c>
      <c r="B1177" s="6" t="n">
        <f aca="false">MOD(INT($A1177/64),2)</f>
        <v>1</v>
      </c>
      <c r="C1177" s="6" t="n">
        <f aca="false">MOD(INT($A1177/32),2)</f>
        <v>1</v>
      </c>
      <c r="D1177" s="6" t="n">
        <f aca="false">MOD(INT($A1177/16),2)</f>
        <v>1</v>
      </c>
      <c r="E1177" s="6" t="n">
        <f aca="false">MOD(INT($A1177/8),2)</f>
        <v>0</v>
      </c>
      <c r="F1177" s="6" t="n">
        <f aca="false">MOD(INT($A1177/4),2)</f>
        <v>0</v>
      </c>
      <c r="G1177" s="6" t="n">
        <f aca="false">MOD(INT($A1177/2),2)</f>
        <v>1</v>
      </c>
      <c r="H1177" s="6" t="n">
        <f aca="false">MOD(INT($A1177/1),2)</f>
        <v>1</v>
      </c>
      <c r="I1177" s="7" t="n">
        <f aca="false">IF(B1177=1,MIN($B$6,$B$1060),0)</f>
        <v>30000000</v>
      </c>
      <c r="J1177" s="7" t="n">
        <f aca="false">IF(C1177=1,MIN($F$226,MAX(0,$B$1060-I1177)),0)</f>
        <v>300000000</v>
      </c>
      <c r="K1177" s="7" t="n">
        <f aca="false">IF(D1177=1,MIN($F$225,MAX(0,$B$1060-SUM(I1177:J1177))),0)</f>
        <v>100000000</v>
      </c>
      <c r="L1177" s="7" t="n">
        <f aca="false">IF(E1177=1,MIN($F$224,MAX(0,$B$1060-SUM(I1177:K1177))),0)</f>
        <v>0</v>
      </c>
      <c r="M1177" s="7" t="n">
        <f aca="false">IF(F1177=1,MIN($F$223,MAX(0,$B$1060-SUM(I1177:L1177))),0)</f>
        <v>0</v>
      </c>
      <c r="N1177" s="7" t="n">
        <f aca="false">IF(G1177=1,MIN($F$222,MAX(0,$B$1060-SUM(I1177:M1177))),0)</f>
        <v>15000000</v>
      </c>
      <c r="O1177" s="7" t="n">
        <f aca="false">IF(H1177=1,MIN($F$221,MAX(0,$B$1060-SUM(I1177:N1177))),0)</f>
        <v>5000000</v>
      </c>
      <c r="P1177" s="7" t="n">
        <f aca="false">MAX(0,$B$1060-SUM(I1177:O1177))</f>
        <v>750000000</v>
      </c>
      <c r="Q1177" s="7" t="n">
        <f aca="false">($B$203+$B$204)+$B$22+(1-B1177)*$B$198+(1-C1177)*$E$226+(1-D1177)*$E$225+(1-E1177)*$E$224+(1-F1177)*$E$223+(1-G1177)*$E$222+(1-H1177)*$E$221</f>
        <v>14681357.995111</v>
      </c>
      <c r="R1177" s="7" t="n">
        <f aca="false">P1177&gt;$B$12*Q1177</f>
        <v>1</v>
      </c>
      <c r="S1177" s="7" t="n">
        <f aca="false">IF(R1177,(P1177+$B$12*$B$13)/(Q1177+$B$13),IF(Q1177&gt;0,P1177/Q1177,0))</f>
        <v>43.7974693393925</v>
      </c>
      <c r="T1177" s="7" t="n">
        <f aca="false">IF(R1177,$B$13*(S1177-$B$12),0)</f>
        <v>106993673.348481</v>
      </c>
      <c r="U1177" s="7" t="n">
        <f aca="false">($B$203+$B$204)*S1177</f>
        <v>12322768.1642663</v>
      </c>
      <c r="V1177" s="7" t="n">
        <f aca="false">$B$22*S1177</f>
        <v>394177224.054533</v>
      </c>
      <c r="W1177" s="7" t="n">
        <f aca="false">IF(B1177=1,I1177,S1177*$B$198)</f>
        <v>30000000</v>
      </c>
      <c r="X1177" s="7" t="n">
        <f aca="false">IF(C1177=1,J1177,S1177*$E$226)</f>
        <v>300000000</v>
      </c>
      <c r="Y1177" s="7" t="n">
        <f aca="false">IF(D1177=1,K1177,S1177*$E$225)</f>
        <v>100000000</v>
      </c>
      <c r="Z1177" s="7" t="n">
        <f aca="false">IF(E1177=1,L1177,S1177*$E$224)</f>
        <v>105113926.414542</v>
      </c>
      <c r="AA1177" s="7" t="n">
        <f aca="false">IF(F1177=1,M1177,S1177*$E$223)</f>
        <v>131392408.018178</v>
      </c>
      <c r="AB1177" s="7" t="n">
        <f aca="false">IF(G1177=1,N1177,S1177*$E$222)</f>
        <v>15000000</v>
      </c>
      <c r="AC1177" s="7" t="n">
        <f aca="false">IF(H1177=1,O1177,S1177*$E$221)</f>
        <v>5000000</v>
      </c>
      <c r="AD1177" s="7" t="n">
        <f aca="false">INDEX($W$1062:$W$1189,MATCH($A1177+(1-B1177)*64,$A$1062:$A$1189,0))</f>
        <v>30000000</v>
      </c>
      <c r="AE1177" s="7" t="n">
        <f aca="false">INDEX($W$1062:$W$1189,MATCH($A1177-B1177*64,$A$1062:$A$1189,0))</f>
        <v>34992369.5442679</v>
      </c>
      <c r="AF1177" s="7" t="n">
        <f aca="false">INDEX($X$1062:$X$1189,MATCH($A1177+(1-C1177)*32,$A$1062:$A$1189,0))</f>
        <v>300000000</v>
      </c>
      <c r="AG1177" s="7" t="n">
        <f aca="false">INDEX($X$1062:$X$1189,MATCH($A1177-C1177*32,$A$1062:$A$1189,0))</f>
        <v>276916235.767515</v>
      </c>
      <c r="AH1177" s="7" t="n">
        <f aca="false">INDEX($Y$1062:$Y$1189,MATCH($A1177+(1-D1177)*16,$A$1062:$A$1189,0))</f>
        <v>100000000</v>
      </c>
      <c r="AI1177" s="7" t="n">
        <f aca="false">INDEX($Y$1062:$Y$1189,MATCH($A1177-D1177*16,$A$1062:$A$1189,0))</f>
        <v>78149027.7674508</v>
      </c>
      <c r="AJ1177" s="7" t="n">
        <f aca="false">INDEX($Z$1062:$Z$1189,MATCH($A1177+(1-E1177)*8,$A$1062:$A$1189,0))</f>
        <v>60000000</v>
      </c>
      <c r="AK1177" s="7" t="n">
        <f aca="false">INDEX($Z$1062:$Z$1189,MATCH($A1177-E1177*8,$A$1062:$A$1189,0))</f>
        <v>105113926.414542</v>
      </c>
      <c r="AL1177" s="7" t="n">
        <f aca="false">INDEX($AA$1062:$AA$1189,MATCH($A1177+(1-F1177)*4,$A$1062:$A$1189,0))</f>
        <v>30000000</v>
      </c>
      <c r="AM1177" s="7" t="n">
        <f aca="false">INDEX($AA$1062:$AA$1189,MATCH($A1177-F1177*4,$A$1062:$A$1189,0))</f>
        <v>131392408.018178</v>
      </c>
      <c r="AN1177" s="7" t="n">
        <f aca="false">INDEX($AB$1062:$AB$1189,MATCH($A1177+(1-G1177)*2,$A$1062:$A$1189,0))</f>
        <v>15000000</v>
      </c>
      <c r="AO1177" s="7" t="n">
        <f aca="false">INDEX($AB$1062:$AB$1189,MATCH($A1177-G1177*2,$A$1062:$A$1189,0))</f>
        <v>173005638.376416</v>
      </c>
      <c r="AP1177" s="7" t="n">
        <f aca="false">INDEX($AC$1062:$AC$1189,MATCH($A1177+(1-H1177)*1,$A$1062:$A$1189,0))</f>
        <v>5000000</v>
      </c>
      <c r="AQ1177" s="7" t="n">
        <f aca="false">INDEX($AC$1062:$AC$1189,MATCH($A1177-H1177*1,$A$1062:$A$1189,0))</f>
        <v>170751493.250991</v>
      </c>
      <c r="AR1177" s="14" t="b">
        <f aca="false">AND(IF(B1177=1,AD1177&gt;=AE1177,AE1177&gt;AD1177),IF(C1177=1,AF1177&gt;=AG1177,AG1177&gt;AF1177),IF(D1177=1,AH1177&gt;=AI1177,AI1177&gt;AH1177),IF(E1177=1,AJ1177&gt;=AK1177,AK1177&gt;AJ1177),IF(F1177=1,AL1177&gt;=AM1177,AM1177&gt;AL1177),IF(G1177=1,AN1177&gt;=AO1177,AO1177&gt;AN1177),IF(H1177=1,AP1177&gt;=AQ1177,AQ1177&gt;AP1177))</f>
        <v>0</v>
      </c>
      <c r="AS1177" s="2"/>
      <c r="AT1177" s="2"/>
      <c r="AU1177" s="2"/>
      <c r="AV1177" s="2"/>
      <c r="AW1177" s="2"/>
      <c r="AX1177" s="2"/>
    </row>
    <row r="1178" customFormat="false" ht="15" hidden="false" customHeight="false" outlineLevel="0" collapsed="false">
      <c r="A1178" s="6" t="n">
        <f aca="false">ROW()-1062</f>
        <v>116</v>
      </c>
      <c r="B1178" s="6" t="n">
        <f aca="false">MOD(INT($A1178/64),2)</f>
        <v>1</v>
      </c>
      <c r="C1178" s="6" t="n">
        <f aca="false">MOD(INT($A1178/32),2)</f>
        <v>1</v>
      </c>
      <c r="D1178" s="6" t="n">
        <f aca="false">MOD(INT($A1178/16),2)</f>
        <v>1</v>
      </c>
      <c r="E1178" s="6" t="n">
        <f aca="false">MOD(INT($A1178/8),2)</f>
        <v>0</v>
      </c>
      <c r="F1178" s="6" t="n">
        <f aca="false">MOD(INT($A1178/4),2)</f>
        <v>1</v>
      </c>
      <c r="G1178" s="6" t="n">
        <f aca="false">MOD(INT($A1178/2),2)</f>
        <v>0</v>
      </c>
      <c r="H1178" s="6" t="n">
        <f aca="false">MOD(INT($A1178/1),2)</f>
        <v>0</v>
      </c>
      <c r="I1178" s="7" t="n">
        <f aca="false">IF(B1178=1,MIN($B$6,$B$1060),0)</f>
        <v>30000000</v>
      </c>
      <c r="J1178" s="7" t="n">
        <f aca="false">IF(C1178=1,MIN($F$226,MAX(0,$B$1060-I1178)),0)</f>
        <v>300000000</v>
      </c>
      <c r="K1178" s="7" t="n">
        <f aca="false">IF(D1178=1,MIN($F$225,MAX(0,$B$1060-SUM(I1178:J1178))),0)</f>
        <v>100000000</v>
      </c>
      <c r="L1178" s="7" t="n">
        <f aca="false">IF(E1178=1,MIN($F$224,MAX(0,$B$1060-SUM(I1178:K1178))),0)</f>
        <v>0</v>
      </c>
      <c r="M1178" s="7" t="n">
        <f aca="false">IF(F1178=1,MIN($F$223,MAX(0,$B$1060-SUM(I1178:L1178))),0)</f>
        <v>30000000</v>
      </c>
      <c r="N1178" s="7" t="n">
        <f aca="false">IF(G1178=1,MIN($F$222,MAX(0,$B$1060-SUM(I1178:M1178))),0)</f>
        <v>0</v>
      </c>
      <c r="O1178" s="7" t="n">
        <f aca="false">IF(H1178=1,MIN($F$221,MAX(0,$B$1060-SUM(I1178:N1178))),0)</f>
        <v>0</v>
      </c>
      <c r="P1178" s="7" t="n">
        <f aca="false">MAX(0,$B$1060-SUM(I1178:O1178))</f>
        <v>740000000</v>
      </c>
      <c r="Q1178" s="7" t="n">
        <f aca="false">($B$203+$B$204)+$B$22+(1-B1178)*$B$198+(1-C1178)*$E$226+(1-D1178)*$E$225+(1-E1178)*$E$224+(1-F1178)*$E$223+(1-G1178)*$E$222+(1-H1178)*$E$221</f>
        <v>21681357.995111</v>
      </c>
      <c r="R1178" s="7" t="n">
        <f aca="false">P1178&gt;$B$12*Q1178</f>
        <v>1</v>
      </c>
      <c r="S1178" s="7" t="n">
        <f aca="false">IF(R1178,(P1178+$B$12*$B$13)/(Q1178+$B$13),IF(Q1178&gt;0,P1178/Q1178,0))</f>
        <v>30.7054715516854</v>
      </c>
      <c r="T1178" s="7" t="n">
        <f aca="false">IF(R1178,$B$13*(S1178-$B$12),0)</f>
        <v>74263678.8792134</v>
      </c>
      <c r="U1178" s="7" t="n">
        <f aca="false">($B$203+$B$204)*S1178</f>
        <v>8639229.91471957</v>
      </c>
      <c r="V1178" s="7" t="n">
        <f aca="false">$B$22*S1178</f>
        <v>276349243.965168</v>
      </c>
      <c r="W1178" s="7" t="n">
        <f aca="false">IF(B1178=1,I1178,S1178*$B$198)</f>
        <v>30000000</v>
      </c>
      <c r="X1178" s="7" t="n">
        <f aca="false">IF(C1178=1,J1178,S1178*$E$226)</f>
        <v>300000000</v>
      </c>
      <c r="Y1178" s="7" t="n">
        <f aca="false">IF(D1178=1,K1178,S1178*$E$225)</f>
        <v>100000000</v>
      </c>
      <c r="Z1178" s="7" t="n">
        <f aca="false">IF(E1178=1,L1178,S1178*$E$224)</f>
        <v>73693131.7240449</v>
      </c>
      <c r="AA1178" s="7" t="n">
        <f aca="false">IF(F1178=1,M1178,S1178*$E$223)</f>
        <v>30000000</v>
      </c>
      <c r="AB1178" s="7" t="n">
        <f aca="false">IF(G1178=1,N1178,S1178*$E$222)</f>
        <v>153527357.758427</v>
      </c>
      <c r="AC1178" s="7" t="n">
        <f aca="false">IF(H1178=1,O1178,S1178*$E$221)</f>
        <v>153527357.758427</v>
      </c>
      <c r="AD1178" s="7" t="n">
        <f aca="false">INDEX($W$1062:$W$1189,MATCH($A1178+(1-B1178)*64,$A$1062:$A$1189,0))</f>
        <v>30000000</v>
      </c>
      <c r="AE1178" s="7" t="n">
        <f aca="false">INDEX($W$1062:$W$1189,MATCH($A1178-B1178*64,$A$1062:$A$1189,0))</f>
        <v>24866977.3083108</v>
      </c>
      <c r="AF1178" s="7" t="n">
        <f aca="false">INDEX($X$1062:$X$1189,MATCH($A1178+(1-C1178)*32,$A$1062:$A$1189,0))</f>
        <v>300000000</v>
      </c>
      <c r="AG1178" s="7" t="n">
        <f aca="false">INDEX($X$1062:$X$1189,MATCH($A1178-C1178*32,$A$1062:$A$1189,0))</f>
        <v>210952072.366249</v>
      </c>
      <c r="AH1178" s="7" t="n">
        <f aca="false">INDEX($Y$1062:$Y$1189,MATCH($A1178+(1-D1178)*16,$A$1062:$A$1189,0))</f>
        <v>100000000</v>
      </c>
      <c r="AI1178" s="7" t="n">
        <f aca="false">INDEX($Y$1062:$Y$1189,MATCH($A1178-D1178*16,$A$1062:$A$1189,0))</f>
        <v>56371073.9094828</v>
      </c>
      <c r="AJ1178" s="7" t="n">
        <f aca="false">INDEX($Z$1062:$Z$1189,MATCH($A1178+(1-E1178)*8,$A$1062:$A$1189,0))</f>
        <v>60000000</v>
      </c>
      <c r="AK1178" s="7" t="n">
        <f aca="false">INDEX($Z$1062:$Z$1189,MATCH($A1178-E1178*8,$A$1062:$A$1189,0))</f>
        <v>73693131.7240449</v>
      </c>
      <c r="AL1178" s="7" t="n">
        <f aca="false">INDEX($AA$1062:$AA$1189,MATCH($A1178+(1-F1178)*4,$A$1062:$A$1189,0))</f>
        <v>30000000</v>
      </c>
      <c r="AM1178" s="7" t="n">
        <f aca="false">INDEX($AA$1062:$AA$1189,MATCH($A1178-F1178*4,$A$1062:$A$1189,0))</f>
        <v>85260640.7824378</v>
      </c>
      <c r="AN1178" s="7" t="n">
        <f aca="false">INDEX($AB$1062:$AB$1189,MATCH($A1178+(1-G1178)*2,$A$1062:$A$1189,0))</f>
        <v>15000000</v>
      </c>
      <c r="AO1178" s="7" t="n">
        <f aca="false">INDEX($AB$1062:$AB$1189,MATCH($A1178-G1178*2,$A$1062:$A$1189,0))</f>
        <v>153527357.758427</v>
      </c>
      <c r="AP1178" s="7" t="n">
        <f aca="false">INDEX($AC$1062:$AC$1189,MATCH($A1178+(1-H1178)*1,$A$1062:$A$1189,0))</f>
        <v>5000000</v>
      </c>
      <c r="AQ1178" s="7" t="n">
        <f aca="false">INDEX($AC$1062:$AC$1189,MATCH($A1178-H1178*1,$A$1062:$A$1189,0))</f>
        <v>153527357.758427</v>
      </c>
      <c r="AR1178" s="14" t="b">
        <f aca="false">AND(IF(B1178=1,AD1178&gt;=AE1178,AE1178&gt;AD1178),IF(C1178=1,AF1178&gt;=AG1178,AG1178&gt;AF1178),IF(D1178=1,AH1178&gt;=AI1178,AI1178&gt;AH1178),IF(E1178=1,AJ1178&gt;=AK1178,AK1178&gt;AJ1178),IF(F1178=1,AL1178&gt;=AM1178,AM1178&gt;AL1178),IF(G1178=1,AN1178&gt;=AO1178,AO1178&gt;AN1178),IF(H1178=1,AP1178&gt;=AQ1178,AQ1178&gt;AP1178))</f>
        <v>0</v>
      </c>
      <c r="AS1178" s="2"/>
      <c r="AT1178" s="2"/>
      <c r="AU1178" s="2"/>
      <c r="AV1178" s="2"/>
      <c r="AW1178" s="2"/>
      <c r="AX1178" s="2"/>
    </row>
    <row r="1179" customFormat="false" ht="15" hidden="false" customHeight="false" outlineLevel="0" collapsed="false">
      <c r="A1179" s="6" t="n">
        <f aca="false">ROW()-1062</f>
        <v>117</v>
      </c>
      <c r="B1179" s="6" t="n">
        <f aca="false">MOD(INT($A1179/64),2)</f>
        <v>1</v>
      </c>
      <c r="C1179" s="6" t="n">
        <f aca="false">MOD(INT($A1179/32),2)</f>
        <v>1</v>
      </c>
      <c r="D1179" s="6" t="n">
        <f aca="false">MOD(INT($A1179/16),2)</f>
        <v>1</v>
      </c>
      <c r="E1179" s="6" t="n">
        <f aca="false">MOD(INT($A1179/8),2)</f>
        <v>0</v>
      </c>
      <c r="F1179" s="6" t="n">
        <f aca="false">MOD(INT($A1179/4),2)</f>
        <v>1</v>
      </c>
      <c r="G1179" s="6" t="n">
        <f aca="false">MOD(INT($A1179/2),2)</f>
        <v>0</v>
      </c>
      <c r="H1179" s="6" t="n">
        <f aca="false">MOD(INT($A1179/1),2)</f>
        <v>1</v>
      </c>
      <c r="I1179" s="7" t="n">
        <f aca="false">IF(B1179=1,MIN($B$6,$B$1060),0)</f>
        <v>30000000</v>
      </c>
      <c r="J1179" s="7" t="n">
        <f aca="false">IF(C1179=1,MIN($F$226,MAX(0,$B$1060-I1179)),0)</f>
        <v>300000000</v>
      </c>
      <c r="K1179" s="7" t="n">
        <f aca="false">IF(D1179=1,MIN($F$225,MAX(0,$B$1060-SUM(I1179:J1179))),0)</f>
        <v>100000000</v>
      </c>
      <c r="L1179" s="7" t="n">
        <f aca="false">IF(E1179=1,MIN($F$224,MAX(0,$B$1060-SUM(I1179:K1179))),0)</f>
        <v>0</v>
      </c>
      <c r="M1179" s="7" t="n">
        <f aca="false">IF(F1179=1,MIN($F$223,MAX(0,$B$1060-SUM(I1179:L1179))),0)</f>
        <v>30000000</v>
      </c>
      <c r="N1179" s="7" t="n">
        <f aca="false">IF(G1179=1,MIN($F$222,MAX(0,$B$1060-SUM(I1179:M1179))),0)</f>
        <v>0</v>
      </c>
      <c r="O1179" s="7" t="n">
        <f aca="false">IF(H1179=1,MIN($F$221,MAX(0,$B$1060-SUM(I1179:N1179))),0)</f>
        <v>5000000</v>
      </c>
      <c r="P1179" s="7" t="n">
        <f aca="false">MAX(0,$B$1060-SUM(I1179:O1179))</f>
        <v>735000000</v>
      </c>
      <c r="Q1179" s="7" t="n">
        <f aca="false">($B$203+$B$204)+$B$22+(1-B1179)*$B$198+(1-C1179)*$E$226+(1-D1179)*$E$225+(1-E1179)*$E$224+(1-F1179)*$E$223+(1-G1179)*$E$222+(1-H1179)*$E$221</f>
        <v>16681357.995111</v>
      </c>
      <c r="R1179" s="7" t="n">
        <f aca="false">P1179&gt;$B$12*Q1179</f>
        <v>1</v>
      </c>
      <c r="S1179" s="7" t="n">
        <f aca="false">IF(R1179,(P1179+$B$12*$B$13)/(Q1179+$B$13),IF(Q1179&gt;0,P1179/Q1179,0))</f>
        <v>38.4487897148876</v>
      </c>
      <c r="T1179" s="7" t="n">
        <f aca="false">IF(R1179,$B$13*(S1179-$B$12),0)</f>
        <v>93621974.287219</v>
      </c>
      <c r="U1179" s="7" t="n">
        <f aca="false">($B$203+$B$204)*S1179</f>
        <v>10817874.3886246</v>
      </c>
      <c r="V1179" s="7" t="n">
        <f aca="false">$B$22*S1179</f>
        <v>346039107.433988</v>
      </c>
      <c r="W1179" s="7" t="n">
        <f aca="false">IF(B1179=1,I1179,S1179*$B$198)</f>
        <v>30000000</v>
      </c>
      <c r="X1179" s="7" t="n">
        <f aca="false">IF(C1179=1,J1179,S1179*$E$226)</f>
        <v>300000000</v>
      </c>
      <c r="Y1179" s="7" t="n">
        <f aca="false">IF(D1179=1,K1179,S1179*$E$225)</f>
        <v>100000000</v>
      </c>
      <c r="Z1179" s="7" t="n">
        <f aca="false">IF(E1179=1,L1179,S1179*$E$224)</f>
        <v>92277095.3157302</v>
      </c>
      <c r="AA1179" s="7" t="n">
        <f aca="false">IF(F1179=1,M1179,S1179*$E$223)</f>
        <v>30000000</v>
      </c>
      <c r="AB1179" s="7" t="n">
        <f aca="false">IF(G1179=1,N1179,S1179*$E$222)</f>
        <v>192243948.574438</v>
      </c>
      <c r="AC1179" s="7" t="n">
        <f aca="false">IF(H1179=1,O1179,S1179*$E$221)</f>
        <v>5000000</v>
      </c>
      <c r="AD1179" s="7" t="n">
        <f aca="false">INDEX($W$1062:$W$1189,MATCH($A1179+(1-B1179)*64,$A$1062:$A$1189,0))</f>
        <v>30000000</v>
      </c>
      <c r="AE1179" s="7" t="n">
        <f aca="false">INDEX($W$1062:$W$1189,MATCH($A1179-B1179*64,$A$1062:$A$1189,0))</f>
        <v>30886966.4892966</v>
      </c>
      <c r="AF1179" s="7" t="n">
        <f aca="false">INDEX($X$1062:$X$1189,MATCH($A1179+(1-C1179)*32,$A$1062:$A$1189,0))</f>
        <v>300000000</v>
      </c>
      <c r="AG1179" s="7" t="n">
        <f aca="false">INDEX($X$1062:$X$1189,MATCH($A1179-C1179*32,$A$1062:$A$1189,0))</f>
        <v>251404548.007007</v>
      </c>
      <c r="AH1179" s="7" t="n">
        <f aca="false">INDEX($Y$1062:$Y$1189,MATCH($A1179+(1-D1179)*16,$A$1062:$A$1189,0))</f>
        <v>100000000</v>
      </c>
      <c r="AI1179" s="7" t="n">
        <f aca="false">INDEX($Y$1062:$Y$1189,MATCH($A1179-D1179*16,$A$1062:$A$1189,0))</f>
        <v>69432566.4860415</v>
      </c>
      <c r="AJ1179" s="7" t="n">
        <f aca="false">INDEX($Z$1062:$Z$1189,MATCH($A1179+(1-E1179)*8,$A$1062:$A$1189,0))</f>
        <v>60000000</v>
      </c>
      <c r="AK1179" s="7" t="n">
        <f aca="false">INDEX($Z$1062:$Z$1189,MATCH($A1179-E1179*8,$A$1062:$A$1189,0))</f>
        <v>92277095.3157302</v>
      </c>
      <c r="AL1179" s="7" t="n">
        <f aca="false">INDEX($AA$1062:$AA$1189,MATCH($A1179+(1-F1179)*4,$A$1062:$A$1189,0))</f>
        <v>30000000</v>
      </c>
      <c r="AM1179" s="7" t="n">
        <f aca="false">INDEX($AA$1062:$AA$1189,MATCH($A1179-F1179*4,$A$1062:$A$1189,0))</f>
        <v>103803383.02585</v>
      </c>
      <c r="AN1179" s="7" t="n">
        <f aca="false">INDEX($AB$1062:$AB$1189,MATCH($A1179+(1-G1179)*2,$A$1062:$A$1189,0))</f>
        <v>15000000</v>
      </c>
      <c r="AO1179" s="7" t="n">
        <f aca="false">INDEX($AB$1062:$AB$1189,MATCH($A1179-G1179*2,$A$1062:$A$1189,0))</f>
        <v>192243948.574438</v>
      </c>
      <c r="AP1179" s="7" t="n">
        <f aca="false">INDEX($AC$1062:$AC$1189,MATCH($A1179+(1-H1179)*1,$A$1062:$A$1189,0))</f>
        <v>5000000</v>
      </c>
      <c r="AQ1179" s="7" t="n">
        <f aca="false">INDEX($AC$1062:$AC$1189,MATCH($A1179-H1179*1,$A$1062:$A$1189,0))</f>
        <v>153527357.758427</v>
      </c>
      <c r="AR1179" s="14" t="b">
        <f aca="false">AND(IF(B1179=1,AD1179&gt;=AE1179,AE1179&gt;AD1179),IF(C1179=1,AF1179&gt;=AG1179,AG1179&gt;AF1179),IF(D1179=1,AH1179&gt;=AI1179,AI1179&gt;AH1179),IF(E1179=1,AJ1179&gt;=AK1179,AK1179&gt;AJ1179),IF(F1179=1,AL1179&gt;=AM1179,AM1179&gt;AL1179),IF(G1179=1,AN1179&gt;=AO1179,AO1179&gt;AN1179),IF(H1179=1,AP1179&gt;=AQ1179,AQ1179&gt;AP1179))</f>
        <v>0</v>
      </c>
      <c r="AS1179" s="2"/>
      <c r="AT1179" s="2"/>
      <c r="AU1179" s="2"/>
      <c r="AV1179" s="2"/>
      <c r="AW1179" s="2"/>
      <c r="AX1179" s="2"/>
    </row>
    <row r="1180" customFormat="false" ht="15" hidden="false" customHeight="false" outlineLevel="0" collapsed="false">
      <c r="A1180" s="6" t="n">
        <f aca="false">ROW()-1062</f>
        <v>118</v>
      </c>
      <c r="B1180" s="6" t="n">
        <f aca="false">MOD(INT($A1180/64),2)</f>
        <v>1</v>
      </c>
      <c r="C1180" s="6" t="n">
        <f aca="false">MOD(INT($A1180/32),2)</f>
        <v>1</v>
      </c>
      <c r="D1180" s="6" t="n">
        <f aca="false">MOD(INT($A1180/16),2)</f>
        <v>1</v>
      </c>
      <c r="E1180" s="6" t="n">
        <f aca="false">MOD(INT($A1180/8),2)</f>
        <v>0</v>
      </c>
      <c r="F1180" s="6" t="n">
        <f aca="false">MOD(INT($A1180/4),2)</f>
        <v>1</v>
      </c>
      <c r="G1180" s="6" t="n">
        <f aca="false">MOD(INT($A1180/2),2)</f>
        <v>1</v>
      </c>
      <c r="H1180" s="6" t="n">
        <f aca="false">MOD(INT($A1180/1),2)</f>
        <v>0</v>
      </c>
      <c r="I1180" s="7" t="n">
        <f aca="false">IF(B1180=1,MIN($B$6,$B$1060),0)</f>
        <v>30000000</v>
      </c>
      <c r="J1180" s="7" t="n">
        <f aca="false">IF(C1180=1,MIN($F$226,MAX(0,$B$1060-I1180)),0)</f>
        <v>300000000</v>
      </c>
      <c r="K1180" s="7" t="n">
        <f aca="false">IF(D1180=1,MIN($F$225,MAX(0,$B$1060-SUM(I1180:J1180))),0)</f>
        <v>100000000</v>
      </c>
      <c r="L1180" s="7" t="n">
        <f aca="false">IF(E1180=1,MIN($F$224,MAX(0,$B$1060-SUM(I1180:K1180))),0)</f>
        <v>0</v>
      </c>
      <c r="M1180" s="7" t="n">
        <f aca="false">IF(F1180=1,MIN($F$223,MAX(0,$B$1060-SUM(I1180:L1180))),0)</f>
        <v>30000000</v>
      </c>
      <c r="N1180" s="7" t="n">
        <f aca="false">IF(G1180=1,MIN($F$222,MAX(0,$B$1060-SUM(I1180:M1180))),0)</f>
        <v>15000000</v>
      </c>
      <c r="O1180" s="7" t="n">
        <f aca="false">IF(H1180=1,MIN($F$221,MAX(0,$B$1060-SUM(I1180:N1180))),0)</f>
        <v>0</v>
      </c>
      <c r="P1180" s="7" t="n">
        <f aca="false">MAX(0,$B$1060-SUM(I1180:O1180))</f>
        <v>725000000</v>
      </c>
      <c r="Q1180" s="7" t="n">
        <f aca="false">($B$203+$B$204)+$B$22+(1-B1180)*$B$198+(1-C1180)*$E$226+(1-D1180)*$E$225+(1-E1180)*$E$224+(1-F1180)*$E$223+(1-G1180)*$E$222+(1-H1180)*$E$221</f>
        <v>16681357.995111</v>
      </c>
      <c r="R1180" s="7" t="n">
        <f aca="false">P1180&gt;$B$12*Q1180</f>
        <v>1</v>
      </c>
      <c r="S1180" s="7" t="n">
        <f aca="false">IF(R1180,(P1180+$B$12*$B$13)/(Q1180+$B$13),IF(Q1180&gt;0,P1180/Q1180,0))</f>
        <v>37.9274501933298</v>
      </c>
      <c r="T1180" s="7" t="n">
        <f aca="false">IF(R1180,$B$13*(S1180-$B$12),0)</f>
        <v>92318625.4833245</v>
      </c>
      <c r="U1180" s="7" t="n">
        <f aca="false">($B$203+$B$204)*S1180</f>
        <v>10671191.346067</v>
      </c>
      <c r="V1180" s="7" t="n">
        <f aca="false">$B$22*S1180</f>
        <v>341347051.739968</v>
      </c>
      <c r="W1180" s="7" t="n">
        <f aca="false">IF(B1180=1,I1180,S1180*$B$198)</f>
        <v>30000000</v>
      </c>
      <c r="X1180" s="7" t="n">
        <f aca="false">IF(C1180=1,J1180,S1180*$E$226)</f>
        <v>300000000</v>
      </c>
      <c r="Y1180" s="7" t="n">
        <f aca="false">IF(D1180=1,K1180,S1180*$E$225)</f>
        <v>100000000</v>
      </c>
      <c r="Z1180" s="7" t="n">
        <f aca="false">IF(E1180=1,L1180,S1180*$E$224)</f>
        <v>91025880.4639915</v>
      </c>
      <c r="AA1180" s="7" t="n">
        <f aca="false">IF(F1180=1,M1180,S1180*$E$223)</f>
        <v>30000000</v>
      </c>
      <c r="AB1180" s="7" t="n">
        <f aca="false">IF(G1180=1,N1180,S1180*$E$222)</f>
        <v>15000000</v>
      </c>
      <c r="AC1180" s="7" t="n">
        <f aca="false">IF(H1180=1,O1180,S1180*$E$221)</f>
        <v>189637250.966649</v>
      </c>
      <c r="AD1180" s="7" t="n">
        <f aca="false">INDEX($W$1062:$W$1189,MATCH($A1180+(1-B1180)*64,$A$1062:$A$1189,0))</f>
        <v>30000000</v>
      </c>
      <c r="AE1180" s="7" t="n">
        <f aca="false">INDEX($W$1062:$W$1189,MATCH($A1180-B1180*64,$A$1062:$A$1189,0))</f>
        <v>30484530.4438334</v>
      </c>
      <c r="AF1180" s="7" t="n">
        <f aca="false">INDEX($X$1062:$X$1189,MATCH($A1180+(1-C1180)*32,$A$1062:$A$1189,0))</f>
        <v>300000000</v>
      </c>
      <c r="AG1180" s="7" t="n">
        <f aca="false">INDEX($X$1062:$X$1189,MATCH($A1180-C1180*32,$A$1062:$A$1189,0))</f>
        <v>248981371.640675</v>
      </c>
      <c r="AH1180" s="7" t="n">
        <f aca="false">INDEX($Y$1062:$Y$1189,MATCH($A1180+(1-D1180)*16,$A$1062:$A$1189,0))</f>
        <v>100000000</v>
      </c>
      <c r="AI1180" s="7" t="n">
        <f aca="false">INDEX($Y$1062:$Y$1189,MATCH($A1180-D1180*16,$A$1062:$A$1189,0))</f>
        <v>68603520.9160589</v>
      </c>
      <c r="AJ1180" s="7" t="n">
        <f aca="false">INDEX($Z$1062:$Z$1189,MATCH($A1180+(1-E1180)*8,$A$1062:$A$1189,0))</f>
        <v>60000000</v>
      </c>
      <c r="AK1180" s="7" t="n">
        <f aca="false">INDEX($Z$1062:$Z$1189,MATCH($A1180-E1180*8,$A$1062:$A$1189,0))</f>
        <v>91025880.4639915</v>
      </c>
      <c r="AL1180" s="7" t="n">
        <f aca="false">INDEX($AA$1062:$AA$1189,MATCH($A1180+(1-F1180)*4,$A$1062:$A$1189,0))</f>
        <v>30000000</v>
      </c>
      <c r="AM1180" s="7" t="n">
        <f aca="false">INDEX($AA$1062:$AA$1189,MATCH($A1180-F1180*4,$A$1062:$A$1189,0))</f>
        <v>102450895.950594</v>
      </c>
      <c r="AN1180" s="7" t="n">
        <f aca="false">INDEX($AB$1062:$AB$1189,MATCH($A1180+(1-G1180)*2,$A$1062:$A$1189,0))</f>
        <v>15000000</v>
      </c>
      <c r="AO1180" s="7" t="n">
        <f aca="false">INDEX($AB$1062:$AB$1189,MATCH($A1180-G1180*2,$A$1062:$A$1189,0))</f>
        <v>153527357.758427</v>
      </c>
      <c r="AP1180" s="7" t="n">
        <f aca="false">INDEX($AC$1062:$AC$1189,MATCH($A1180+(1-H1180)*1,$A$1062:$A$1189,0))</f>
        <v>5000000</v>
      </c>
      <c r="AQ1180" s="7" t="n">
        <f aca="false">INDEX($AC$1062:$AC$1189,MATCH($A1180-H1180*1,$A$1062:$A$1189,0))</f>
        <v>189637250.966649</v>
      </c>
      <c r="AR1180" s="14" t="b">
        <f aca="false">AND(IF(B1180=1,AD1180&gt;=AE1180,AE1180&gt;AD1180),IF(C1180=1,AF1180&gt;=AG1180,AG1180&gt;AF1180),IF(D1180=1,AH1180&gt;=AI1180,AI1180&gt;AH1180),IF(E1180=1,AJ1180&gt;=AK1180,AK1180&gt;AJ1180),IF(F1180=1,AL1180&gt;=AM1180,AM1180&gt;AL1180),IF(G1180=1,AN1180&gt;=AO1180,AO1180&gt;AN1180),IF(H1180=1,AP1180&gt;=AQ1180,AQ1180&gt;AP1180))</f>
        <v>0</v>
      </c>
      <c r="AS1180" s="2"/>
      <c r="AT1180" s="2"/>
      <c r="AU1180" s="2"/>
      <c r="AV1180" s="2"/>
      <c r="AW1180" s="2"/>
      <c r="AX1180" s="2"/>
    </row>
    <row r="1181" customFormat="false" ht="15" hidden="false" customHeight="false" outlineLevel="0" collapsed="false">
      <c r="A1181" s="6" t="n">
        <f aca="false">ROW()-1062</f>
        <v>119</v>
      </c>
      <c r="B1181" s="6" t="n">
        <f aca="false">MOD(INT($A1181/64),2)</f>
        <v>1</v>
      </c>
      <c r="C1181" s="6" t="n">
        <f aca="false">MOD(INT($A1181/32),2)</f>
        <v>1</v>
      </c>
      <c r="D1181" s="6" t="n">
        <f aca="false">MOD(INT($A1181/16),2)</f>
        <v>1</v>
      </c>
      <c r="E1181" s="6" t="n">
        <f aca="false">MOD(INT($A1181/8),2)</f>
        <v>0</v>
      </c>
      <c r="F1181" s="6" t="n">
        <f aca="false">MOD(INT($A1181/4),2)</f>
        <v>1</v>
      </c>
      <c r="G1181" s="6" t="n">
        <f aca="false">MOD(INT($A1181/2),2)</f>
        <v>1</v>
      </c>
      <c r="H1181" s="6" t="n">
        <f aca="false">MOD(INT($A1181/1),2)</f>
        <v>1</v>
      </c>
      <c r="I1181" s="7" t="n">
        <f aca="false">IF(B1181=1,MIN($B$6,$B$1060),0)</f>
        <v>30000000</v>
      </c>
      <c r="J1181" s="7" t="n">
        <f aca="false">IF(C1181=1,MIN($F$226,MAX(0,$B$1060-I1181)),0)</f>
        <v>300000000</v>
      </c>
      <c r="K1181" s="7" t="n">
        <f aca="false">IF(D1181=1,MIN($F$225,MAX(0,$B$1060-SUM(I1181:J1181))),0)</f>
        <v>100000000</v>
      </c>
      <c r="L1181" s="7" t="n">
        <f aca="false">IF(E1181=1,MIN($F$224,MAX(0,$B$1060-SUM(I1181:K1181))),0)</f>
        <v>0</v>
      </c>
      <c r="M1181" s="7" t="n">
        <f aca="false">IF(F1181=1,MIN($F$223,MAX(0,$B$1060-SUM(I1181:L1181))),0)</f>
        <v>30000000</v>
      </c>
      <c r="N1181" s="7" t="n">
        <f aca="false">IF(G1181=1,MIN($F$222,MAX(0,$B$1060-SUM(I1181:M1181))),0)</f>
        <v>15000000</v>
      </c>
      <c r="O1181" s="7" t="n">
        <f aca="false">IF(H1181=1,MIN($F$221,MAX(0,$B$1060-SUM(I1181:N1181))),0)</f>
        <v>5000000</v>
      </c>
      <c r="P1181" s="7" t="n">
        <f aca="false">MAX(0,$B$1060-SUM(I1181:O1181))</f>
        <v>720000000</v>
      </c>
      <c r="Q1181" s="7" t="n">
        <f aca="false">($B$203+$B$204)+$B$22+(1-B1181)*$B$198+(1-C1181)*$E$226+(1-D1181)*$E$225+(1-E1181)*$E$224+(1-F1181)*$E$223+(1-G1181)*$E$222+(1-H1181)*$E$221</f>
        <v>11681357.995111</v>
      </c>
      <c r="R1181" s="7" t="n">
        <f aca="false">P1181&gt;$B$12*Q1181</f>
        <v>1</v>
      </c>
      <c r="S1181" s="7" t="n">
        <f aca="false">IF(R1181,(P1181+$B$12*$B$13)/(Q1181+$B$13),IF(Q1181&gt;0,P1181/Q1181,0))</f>
        <v>50.9471660082964</v>
      </c>
      <c r="T1181" s="7" t="n">
        <f aca="false">IF(R1181,$B$13*(S1181-$B$12),0)</f>
        <v>124867915.020741</v>
      </c>
      <c r="U1181" s="7" t="n">
        <f aca="false">($B$203+$B$204)*S1181</f>
        <v>14334392.4846808</v>
      </c>
      <c r="V1181" s="7" t="n">
        <f aca="false">$B$22*S1181</f>
        <v>458524494.074667</v>
      </c>
      <c r="W1181" s="7" t="n">
        <f aca="false">IF(B1181=1,I1181,S1181*$B$198)</f>
        <v>30000000</v>
      </c>
      <c r="X1181" s="7" t="n">
        <f aca="false">IF(C1181=1,J1181,S1181*$E$226)</f>
        <v>300000000</v>
      </c>
      <c r="Y1181" s="7" t="n">
        <f aca="false">IF(D1181=1,K1181,S1181*$E$225)</f>
        <v>100000000</v>
      </c>
      <c r="Z1181" s="7" t="n">
        <f aca="false">IF(E1181=1,L1181,S1181*$E$224)</f>
        <v>122273198.419911</v>
      </c>
      <c r="AA1181" s="7" t="n">
        <f aca="false">IF(F1181=1,M1181,S1181*$E$223)</f>
        <v>30000000</v>
      </c>
      <c r="AB1181" s="7" t="n">
        <f aca="false">IF(G1181=1,N1181,S1181*$E$222)</f>
        <v>15000000</v>
      </c>
      <c r="AC1181" s="7" t="n">
        <f aca="false">IF(H1181=1,O1181,S1181*$E$221)</f>
        <v>5000000</v>
      </c>
      <c r="AD1181" s="7" t="n">
        <f aca="false">INDEX($W$1062:$W$1189,MATCH($A1181+(1-B1181)*64,$A$1062:$A$1189,0))</f>
        <v>30000000</v>
      </c>
      <c r="AE1181" s="7" t="n">
        <f aca="false">INDEX($W$1062:$W$1189,MATCH($A1181-B1181*64,$A$1062:$A$1189,0))</f>
        <v>40387414.3342841</v>
      </c>
      <c r="AF1181" s="7" t="n">
        <f aca="false">INDEX($X$1062:$X$1189,MATCH($A1181+(1-C1181)*32,$A$1062:$A$1189,0))</f>
        <v>300000000</v>
      </c>
      <c r="AG1181" s="7" t="n">
        <f aca="false">INDEX($X$1062:$X$1189,MATCH($A1181-C1181*32,$A$1062:$A$1189,0))</f>
        <v>308749271.375773</v>
      </c>
      <c r="AH1181" s="7" t="n">
        <f aca="false">INDEX($Y$1062:$Y$1189,MATCH($A1181+(1-D1181)*16,$A$1062:$A$1189,0))</f>
        <v>100000000</v>
      </c>
      <c r="AI1181" s="7" t="n">
        <f aca="false">INDEX($Y$1062:$Y$1189,MATCH($A1181-D1181*16,$A$1062:$A$1189,0))</f>
        <v>89611418.7410344</v>
      </c>
      <c r="AJ1181" s="7" t="n">
        <f aca="false">INDEX($Z$1062:$Z$1189,MATCH($A1181+(1-E1181)*8,$A$1062:$A$1189,0))</f>
        <v>60000000</v>
      </c>
      <c r="AK1181" s="7" t="n">
        <f aca="false">INDEX($Z$1062:$Z$1189,MATCH($A1181-E1181*8,$A$1062:$A$1189,0))</f>
        <v>122273198.419911</v>
      </c>
      <c r="AL1181" s="7" t="n">
        <f aca="false">INDEX($AA$1062:$AA$1189,MATCH($A1181+(1-F1181)*4,$A$1062:$A$1189,0))</f>
        <v>30000000</v>
      </c>
      <c r="AM1181" s="7" t="n">
        <f aca="false">INDEX($AA$1062:$AA$1189,MATCH($A1181-F1181*4,$A$1062:$A$1189,0))</f>
        <v>131392408.018178</v>
      </c>
      <c r="AN1181" s="7" t="n">
        <f aca="false">INDEX($AB$1062:$AB$1189,MATCH($A1181+(1-G1181)*2,$A$1062:$A$1189,0))</f>
        <v>15000000</v>
      </c>
      <c r="AO1181" s="7" t="n">
        <f aca="false">INDEX($AB$1062:$AB$1189,MATCH($A1181-G1181*2,$A$1062:$A$1189,0))</f>
        <v>192243948.574438</v>
      </c>
      <c r="AP1181" s="7" t="n">
        <f aca="false">INDEX($AC$1062:$AC$1189,MATCH($A1181+(1-H1181)*1,$A$1062:$A$1189,0))</f>
        <v>5000000</v>
      </c>
      <c r="AQ1181" s="7" t="n">
        <f aca="false">INDEX($AC$1062:$AC$1189,MATCH($A1181-H1181*1,$A$1062:$A$1189,0))</f>
        <v>189637250.966649</v>
      </c>
      <c r="AR1181" s="14" t="b">
        <f aca="false">AND(IF(B1181=1,AD1181&gt;=AE1181,AE1181&gt;AD1181),IF(C1181=1,AF1181&gt;=AG1181,AG1181&gt;AF1181),IF(D1181=1,AH1181&gt;=AI1181,AI1181&gt;AH1181),IF(E1181=1,AJ1181&gt;=AK1181,AK1181&gt;AJ1181),IF(F1181=1,AL1181&gt;=AM1181,AM1181&gt;AL1181),IF(G1181=1,AN1181&gt;=AO1181,AO1181&gt;AN1181),IF(H1181=1,AP1181&gt;=AQ1181,AQ1181&gt;AP1181))</f>
        <v>0</v>
      </c>
      <c r="AS1181" s="2"/>
      <c r="AT1181" s="2"/>
      <c r="AU1181" s="2"/>
      <c r="AV1181" s="2"/>
      <c r="AW1181" s="2"/>
      <c r="AX1181" s="2"/>
    </row>
    <row r="1182" customFormat="false" ht="15" hidden="false" customHeight="false" outlineLevel="0" collapsed="false">
      <c r="A1182" s="6" t="n">
        <f aca="false">ROW()-1062</f>
        <v>120</v>
      </c>
      <c r="B1182" s="6" t="n">
        <f aca="false">MOD(INT($A1182/64),2)</f>
        <v>1</v>
      </c>
      <c r="C1182" s="6" t="n">
        <f aca="false">MOD(INT($A1182/32),2)</f>
        <v>1</v>
      </c>
      <c r="D1182" s="6" t="n">
        <f aca="false">MOD(INT($A1182/16),2)</f>
        <v>1</v>
      </c>
      <c r="E1182" s="6" t="n">
        <f aca="false">MOD(INT($A1182/8),2)</f>
        <v>1</v>
      </c>
      <c r="F1182" s="6" t="n">
        <f aca="false">MOD(INT($A1182/4),2)</f>
        <v>0</v>
      </c>
      <c r="G1182" s="6" t="n">
        <f aca="false">MOD(INT($A1182/2),2)</f>
        <v>0</v>
      </c>
      <c r="H1182" s="6" t="n">
        <f aca="false">MOD(INT($A1182/1),2)</f>
        <v>0</v>
      </c>
      <c r="I1182" s="7" t="n">
        <f aca="false">IF(B1182=1,MIN($B$6,$B$1060),0)</f>
        <v>30000000</v>
      </c>
      <c r="J1182" s="7" t="n">
        <f aca="false">IF(C1182=1,MIN($F$226,MAX(0,$B$1060-I1182)),0)</f>
        <v>300000000</v>
      </c>
      <c r="K1182" s="7" t="n">
        <f aca="false">IF(D1182=1,MIN($F$225,MAX(0,$B$1060-SUM(I1182:J1182))),0)</f>
        <v>100000000</v>
      </c>
      <c r="L1182" s="7" t="n">
        <f aca="false">IF(E1182=1,MIN($F$224,MAX(0,$B$1060-SUM(I1182:K1182))),0)</f>
        <v>60000000</v>
      </c>
      <c r="M1182" s="7" t="n">
        <f aca="false">IF(F1182=1,MIN($F$223,MAX(0,$B$1060-SUM(I1182:L1182))),0)</f>
        <v>0</v>
      </c>
      <c r="N1182" s="7" t="n">
        <f aca="false">IF(G1182=1,MIN($F$222,MAX(0,$B$1060-SUM(I1182:M1182))),0)</f>
        <v>0</v>
      </c>
      <c r="O1182" s="7" t="n">
        <f aca="false">IF(H1182=1,MIN($F$221,MAX(0,$B$1060-SUM(I1182:N1182))),0)</f>
        <v>0</v>
      </c>
      <c r="P1182" s="7" t="n">
        <f aca="false">MAX(0,$B$1060-SUM(I1182:O1182))</f>
        <v>710000000</v>
      </c>
      <c r="Q1182" s="7" t="n">
        <f aca="false">($B$203+$B$204)+$B$22+(1-B1182)*$B$198+(1-C1182)*$E$226+(1-D1182)*$E$225+(1-E1182)*$E$224+(1-F1182)*$E$223+(1-G1182)*$E$222+(1-H1182)*$E$221</f>
        <v>22281357.995111</v>
      </c>
      <c r="R1182" s="7" t="n">
        <f aca="false">P1182&gt;$B$12*Q1182</f>
        <v>1</v>
      </c>
      <c r="S1182" s="7" t="n">
        <f aca="false">IF(R1182,(P1182+$B$12*$B$13)/(Q1182+$B$13),IF(Q1182&gt;0,P1182/Q1182,0))</f>
        <v>28.7514509955656</v>
      </c>
      <c r="T1182" s="7" t="n">
        <f aca="false">IF(R1182,$B$13*(S1182-$B$12),0)</f>
        <v>69378627.4889139</v>
      </c>
      <c r="U1182" s="7" t="n">
        <f aca="false">($B$203+$B$204)*S1182</f>
        <v>8089450.60864404</v>
      </c>
      <c r="V1182" s="7" t="n">
        <f aca="false">$B$22*S1182</f>
        <v>258763058.96009</v>
      </c>
      <c r="W1182" s="7" t="n">
        <f aca="false">IF(B1182=1,I1182,S1182*$B$198)</f>
        <v>30000000</v>
      </c>
      <c r="X1182" s="7" t="n">
        <f aca="false">IF(C1182=1,J1182,S1182*$E$226)</f>
        <v>300000000</v>
      </c>
      <c r="Y1182" s="7" t="n">
        <f aca="false">IF(D1182=1,K1182,S1182*$E$225)</f>
        <v>100000000</v>
      </c>
      <c r="Z1182" s="7" t="n">
        <f aca="false">IF(E1182=1,L1182,S1182*$E$224)</f>
        <v>60000000</v>
      </c>
      <c r="AA1182" s="7" t="n">
        <f aca="false">IF(F1182=1,M1182,S1182*$E$223)</f>
        <v>86254352.9866967</v>
      </c>
      <c r="AB1182" s="7" t="n">
        <f aca="false">IF(G1182=1,N1182,S1182*$E$222)</f>
        <v>143757254.977828</v>
      </c>
      <c r="AC1182" s="7" t="n">
        <f aca="false">IF(H1182=1,O1182,S1182*$E$221)</f>
        <v>143757254.977828</v>
      </c>
      <c r="AD1182" s="7" t="n">
        <f aca="false">INDEX($W$1062:$W$1189,MATCH($A1182+(1-B1182)*64,$A$1062:$A$1189,0))</f>
        <v>30000000</v>
      </c>
      <c r="AE1182" s="7" t="n">
        <f aca="false">INDEX($W$1062:$W$1189,MATCH($A1182-B1182*64,$A$1062:$A$1189,0))</f>
        <v>23340769.321399</v>
      </c>
      <c r="AF1182" s="7" t="n">
        <f aca="false">INDEX($X$1062:$X$1189,MATCH($A1182+(1-C1182)*32,$A$1062:$A$1189,0))</f>
        <v>300000000</v>
      </c>
      <c r="AG1182" s="7" t="n">
        <f aca="false">INDEX($X$1062:$X$1189,MATCH($A1182-C1182*32,$A$1062:$A$1189,0))</f>
        <v>200905264.438411</v>
      </c>
      <c r="AH1182" s="7" t="n">
        <f aca="false">INDEX($Y$1062:$Y$1189,MATCH($A1182+(1-D1182)*16,$A$1062:$A$1189,0))</f>
        <v>100000000</v>
      </c>
      <c r="AI1182" s="7" t="n">
        <f aca="false">INDEX($Y$1062:$Y$1189,MATCH($A1182-D1182*16,$A$1062:$A$1189,0))</f>
        <v>53133628.7793158</v>
      </c>
      <c r="AJ1182" s="7" t="n">
        <f aca="false">INDEX($Z$1062:$Z$1189,MATCH($A1182+(1-E1182)*8,$A$1062:$A$1189,0))</f>
        <v>60000000</v>
      </c>
      <c r="AK1182" s="7" t="n">
        <f aca="false">INDEX($Z$1062:$Z$1189,MATCH($A1182-E1182*8,$A$1062:$A$1189,0))</f>
        <v>68208512.6259502</v>
      </c>
      <c r="AL1182" s="7" t="n">
        <f aca="false">INDEX($AA$1062:$AA$1189,MATCH($A1182+(1-F1182)*4,$A$1062:$A$1189,0))</f>
        <v>30000000</v>
      </c>
      <c r="AM1182" s="7" t="n">
        <f aca="false">INDEX($AA$1062:$AA$1189,MATCH($A1182-F1182*4,$A$1062:$A$1189,0))</f>
        <v>86254352.9866967</v>
      </c>
      <c r="AN1182" s="7" t="n">
        <f aca="false">INDEX($AB$1062:$AB$1189,MATCH($A1182+(1-G1182)*2,$A$1062:$A$1189,0))</f>
        <v>15000000</v>
      </c>
      <c r="AO1182" s="7" t="n">
        <f aca="false">INDEX($AB$1062:$AB$1189,MATCH($A1182-G1182*2,$A$1062:$A$1189,0))</f>
        <v>143757254.977828</v>
      </c>
      <c r="AP1182" s="7" t="n">
        <f aca="false">INDEX($AC$1062:$AC$1189,MATCH($A1182+(1-H1182)*1,$A$1062:$A$1189,0))</f>
        <v>5000000</v>
      </c>
      <c r="AQ1182" s="7" t="n">
        <f aca="false">INDEX($AC$1062:$AC$1189,MATCH($A1182-H1182*1,$A$1062:$A$1189,0))</f>
        <v>143757254.977828</v>
      </c>
      <c r="AR1182" s="14" t="b">
        <f aca="false">AND(IF(B1182=1,AD1182&gt;=AE1182,AE1182&gt;AD1182),IF(C1182=1,AF1182&gt;=AG1182,AG1182&gt;AF1182),IF(D1182=1,AH1182&gt;=AI1182,AI1182&gt;AH1182),IF(E1182=1,AJ1182&gt;=AK1182,AK1182&gt;AJ1182),IF(F1182=1,AL1182&gt;=AM1182,AM1182&gt;AL1182),IF(G1182=1,AN1182&gt;=AO1182,AO1182&gt;AN1182),IF(H1182=1,AP1182&gt;=AQ1182,AQ1182&gt;AP1182))</f>
        <v>0</v>
      </c>
      <c r="AS1182" s="2"/>
      <c r="AT1182" s="2"/>
      <c r="AU1182" s="2"/>
      <c r="AV1182" s="2"/>
      <c r="AW1182" s="2"/>
      <c r="AX1182" s="2"/>
    </row>
    <row r="1183" customFormat="false" ht="15" hidden="false" customHeight="false" outlineLevel="0" collapsed="false">
      <c r="A1183" s="6" t="n">
        <f aca="false">ROW()-1062</f>
        <v>121</v>
      </c>
      <c r="B1183" s="6" t="n">
        <f aca="false">MOD(INT($A1183/64),2)</f>
        <v>1</v>
      </c>
      <c r="C1183" s="6" t="n">
        <f aca="false">MOD(INT($A1183/32),2)</f>
        <v>1</v>
      </c>
      <c r="D1183" s="6" t="n">
        <f aca="false">MOD(INT($A1183/16),2)</f>
        <v>1</v>
      </c>
      <c r="E1183" s="6" t="n">
        <f aca="false">MOD(INT($A1183/8),2)</f>
        <v>1</v>
      </c>
      <c r="F1183" s="6" t="n">
        <f aca="false">MOD(INT($A1183/4),2)</f>
        <v>0</v>
      </c>
      <c r="G1183" s="6" t="n">
        <f aca="false">MOD(INT($A1183/2),2)</f>
        <v>0</v>
      </c>
      <c r="H1183" s="6" t="n">
        <f aca="false">MOD(INT($A1183/1),2)</f>
        <v>1</v>
      </c>
      <c r="I1183" s="7" t="n">
        <f aca="false">IF(B1183=1,MIN($B$6,$B$1060),0)</f>
        <v>30000000</v>
      </c>
      <c r="J1183" s="7" t="n">
        <f aca="false">IF(C1183=1,MIN($F$226,MAX(0,$B$1060-I1183)),0)</f>
        <v>300000000</v>
      </c>
      <c r="K1183" s="7" t="n">
        <f aca="false">IF(D1183=1,MIN($F$225,MAX(0,$B$1060-SUM(I1183:J1183))),0)</f>
        <v>100000000</v>
      </c>
      <c r="L1183" s="7" t="n">
        <f aca="false">IF(E1183=1,MIN($F$224,MAX(0,$B$1060-SUM(I1183:K1183))),0)</f>
        <v>60000000</v>
      </c>
      <c r="M1183" s="7" t="n">
        <f aca="false">IF(F1183=1,MIN($F$223,MAX(0,$B$1060-SUM(I1183:L1183))),0)</f>
        <v>0</v>
      </c>
      <c r="N1183" s="7" t="n">
        <f aca="false">IF(G1183=1,MIN($F$222,MAX(0,$B$1060-SUM(I1183:M1183))),0)</f>
        <v>0</v>
      </c>
      <c r="O1183" s="7" t="n">
        <f aca="false">IF(H1183=1,MIN($F$221,MAX(0,$B$1060-SUM(I1183:N1183))),0)</f>
        <v>5000000</v>
      </c>
      <c r="P1183" s="7" t="n">
        <f aca="false">MAX(0,$B$1060-SUM(I1183:O1183))</f>
        <v>705000000</v>
      </c>
      <c r="Q1183" s="7" t="n">
        <f aca="false">($B$203+$B$204)+$B$22+(1-B1183)*$B$198+(1-C1183)*$E$226+(1-D1183)*$E$225+(1-E1183)*$E$224+(1-F1183)*$E$223+(1-G1183)*$E$222+(1-H1183)*$E$221</f>
        <v>17281357.995111</v>
      </c>
      <c r="R1183" s="7" t="n">
        <f aca="false">P1183&gt;$B$12*Q1183</f>
        <v>1</v>
      </c>
      <c r="S1183" s="7" t="n">
        <f aca="false">IF(R1183,(P1183+$B$12*$B$13)/(Q1183+$B$13),IF(Q1183&gt;0,P1183/Q1183,0))</f>
        <v>35.7659974696813</v>
      </c>
      <c r="T1183" s="7" t="n">
        <f aca="false">IF(R1183,$B$13*(S1183-$B$12),0)</f>
        <v>86914993.6742033</v>
      </c>
      <c r="U1183" s="7" t="n">
        <f aca="false">($B$203+$B$204)*S1183</f>
        <v>10063049.3412141</v>
      </c>
      <c r="V1183" s="7" t="n">
        <f aca="false">$B$22*S1183</f>
        <v>321893977.227132</v>
      </c>
      <c r="W1183" s="7" t="n">
        <f aca="false">IF(B1183=1,I1183,S1183*$B$198)</f>
        <v>30000000</v>
      </c>
      <c r="X1183" s="7" t="n">
        <f aca="false">IF(C1183=1,J1183,S1183*$E$226)</f>
        <v>300000000</v>
      </c>
      <c r="Y1183" s="7" t="n">
        <f aca="false">IF(D1183=1,K1183,S1183*$E$225)</f>
        <v>100000000</v>
      </c>
      <c r="Z1183" s="7" t="n">
        <f aca="false">IF(E1183=1,L1183,S1183*$E$224)</f>
        <v>60000000</v>
      </c>
      <c r="AA1183" s="7" t="n">
        <f aca="false">IF(F1183=1,M1183,S1183*$E$223)</f>
        <v>107297992.409044</v>
      </c>
      <c r="AB1183" s="7" t="n">
        <f aca="false">IF(G1183=1,N1183,S1183*$E$222)</f>
        <v>178829987.348407</v>
      </c>
      <c r="AC1183" s="7" t="n">
        <f aca="false">IF(H1183=1,O1183,S1183*$E$221)</f>
        <v>5000000</v>
      </c>
      <c r="AD1183" s="7" t="n">
        <f aca="false">INDEX($W$1062:$W$1189,MATCH($A1183+(1-B1183)*64,$A$1062:$A$1189,0))</f>
        <v>30000000</v>
      </c>
      <c r="AE1183" s="7" t="n">
        <f aca="false">INDEX($W$1062:$W$1189,MATCH($A1183-B1183*64,$A$1062:$A$1189,0))</f>
        <v>28814599.7962419</v>
      </c>
      <c r="AF1183" s="7" t="n">
        <f aca="false">INDEX($X$1062:$X$1189,MATCH($A1183+(1-C1183)*32,$A$1062:$A$1189,0))</f>
        <v>300000000</v>
      </c>
      <c r="AG1183" s="7" t="n">
        <f aca="false">INDEX($X$1062:$X$1189,MATCH($A1183-C1183*32,$A$1062:$A$1189,0))</f>
        <v>238482836.027024</v>
      </c>
      <c r="AH1183" s="7" t="n">
        <f aca="false">INDEX($Y$1062:$Y$1189,MATCH($A1183+(1-D1183)*16,$A$1062:$A$1189,0))</f>
        <v>100000000</v>
      </c>
      <c r="AI1183" s="7" t="n">
        <f aca="false">INDEX($Y$1062:$Y$1189,MATCH($A1183-D1183*16,$A$1062:$A$1189,0))</f>
        <v>65078516.7707787</v>
      </c>
      <c r="AJ1183" s="7" t="n">
        <f aca="false">INDEX($Z$1062:$Z$1189,MATCH($A1183+(1-E1183)*8,$A$1062:$A$1189,0))</f>
        <v>60000000</v>
      </c>
      <c r="AK1183" s="7" t="n">
        <f aca="false">INDEX($Z$1062:$Z$1189,MATCH($A1183-E1183*8,$A$1062:$A$1189,0))</f>
        <v>83042706.4206798</v>
      </c>
      <c r="AL1183" s="7" t="n">
        <f aca="false">INDEX($AA$1062:$AA$1189,MATCH($A1183+(1-F1183)*4,$A$1062:$A$1189,0))</f>
        <v>30000000</v>
      </c>
      <c r="AM1183" s="7" t="n">
        <f aca="false">INDEX($AA$1062:$AA$1189,MATCH($A1183-F1183*4,$A$1062:$A$1189,0))</f>
        <v>107297992.409044</v>
      </c>
      <c r="AN1183" s="7" t="n">
        <f aca="false">INDEX($AB$1062:$AB$1189,MATCH($A1183+(1-G1183)*2,$A$1062:$A$1189,0))</f>
        <v>15000000</v>
      </c>
      <c r="AO1183" s="7" t="n">
        <f aca="false">INDEX($AB$1062:$AB$1189,MATCH($A1183-G1183*2,$A$1062:$A$1189,0))</f>
        <v>178829987.348407</v>
      </c>
      <c r="AP1183" s="7" t="n">
        <f aca="false">INDEX($AC$1062:$AC$1189,MATCH($A1183+(1-H1183)*1,$A$1062:$A$1189,0))</f>
        <v>5000000</v>
      </c>
      <c r="AQ1183" s="7" t="n">
        <f aca="false">INDEX($AC$1062:$AC$1189,MATCH($A1183-H1183*1,$A$1062:$A$1189,0))</f>
        <v>143757254.977828</v>
      </c>
      <c r="AR1183" s="14" t="b">
        <f aca="false">AND(IF(B1183=1,AD1183&gt;=AE1183,AE1183&gt;AD1183),IF(C1183=1,AF1183&gt;=AG1183,AG1183&gt;AF1183),IF(D1183=1,AH1183&gt;=AI1183,AI1183&gt;AH1183),IF(E1183=1,AJ1183&gt;=AK1183,AK1183&gt;AJ1183),IF(F1183=1,AL1183&gt;=AM1183,AM1183&gt;AL1183),IF(G1183=1,AN1183&gt;=AO1183,AO1183&gt;AN1183),IF(H1183=1,AP1183&gt;=AQ1183,AQ1183&gt;AP1183))</f>
        <v>0</v>
      </c>
      <c r="AS1183" s="2"/>
      <c r="AT1183" s="2"/>
      <c r="AU1183" s="2"/>
      <c r="AV1183" s="2"/>
      <c r="AW1183" s="2"/>
      <c r="AX1183" s="2"/>
    </row>
    <row r="1184" customFormat="false" ht="15" hidden="false" customHeight="false" outlineLevel="0" collapsed="false">
      <c r="A1184" s="6" t="n">
        <f aca="false">ROW()-1062</f>
        <v>122</v>
      </c>
      <c r="B1184" s="6" t="n">
        <f aca="false">MOD(INT($A1184/64),2)</f>
        <v>1</v>
      </c>
      <c r="C1184" s="6" t="n">
        <f aca="false">MOD(INT($A1184/32),2)</f>
        <v>1</v>
      </c>
      <c r="D1184" s="6" t="n">
        <f aca="false">MOD(INT($A1184/16),2)</f>
        <v>1</v>
      </c>
      <c r="E1184" s="6" t="n">
        <f aca="false">MOD(INT($A1184/8),2)</f>
        <v>1</v>
      </c>
      <c r="F1184" s="6" t="n">
        <f aca="false">MOD(INT($A1184/4),2)</f>
        <v>0</v>
      </c>
      <c r="G1184" s="6" t="n">
        <f aca="false">MOD(INT($A1184/2),2)</f>
        <v>1</v>
      </c>
      <c r="H1184" s="6" t="n">
        <f aca="false">MOD(INT($A1184/1),2)</f>
        <v>0</v>
      </c>
      <c r="I1184" s="7" t="n">
        <f aca="false">IF(B1184=1,MIN($B$6,$B$1060),0)</f>
        <v>30000000</v>
      </c>
      <c r="J1184" s="7" t="n">
        <f aca="false">IF(C1184=1,MIN($F$226,MAX(0,$B$1060-I1184)),0)</f>
        <v>300000000</v>
      </c>
      <c r="K1184" s="7" t="n">
        <f aca="false">IF(D1184=1,MIN($F$225,MAX(0,$B$1060-SUM(I1184:J1184))),0)</f>
        <v>100000000</v>
      </c>
      <c r="L1184" s="7" t="n">
        <f aca="false">IF(E1184=1,MIN($F$224,MAX(0,$B$1060-SUM(I1184:K1184))),0)</f>
        <v>60000000</v>
      </c>
      <c r="M1184" s="7" t="n">
        <f aca="false">IF(F1184=1,MIN($F$223,MAX(0,$B$1060-SUM(I1184:L1184))),0)</f>
        <v>0</v>
      </c>
      <c r="N1184" s="7" t="n">
        <f aca="false">IF(G1184=1,MIN($F$222,MAX(0,$B$1060-SUM(I1184:M1184))),0)</f>
        <v>15000000</v>
      </c>
      <c r="O1184" s="7" t="n">
        <f aca="false">IF(H1184=1,MIN($F$221,MAX(0,$B$1060-SUM(I1184:N1184))),0)</f>
        <v>0</v>
      </c>
      <c r="P1184" s="7" t="n">
        <f aca="false">MAX(0,$B$1060-SUM(I1184:O1184))</f>
        <v>695000000</v>
      </c>
      <c r="Q1184" s="7" t="n">
        <f aca="false">($B$203+$B$204)+$B$22+(1-B1184)*$B$198+(1-C1184)*$E$226+(1-D1184)*$E$225+(1-E1184)*$E$224+(1-F1184)*$E$223+(1-G1184)*$E$222+(1-H1184)*$E$221</f>
        <v>17281357.995111</v>
      </c>
      <c r="R1184" s="7" t="n">
        <f aca="false">P1184&gt;$B$12*Q1184</f>
        <v>1</v>
      </c>
      <c r="S1184" s="7" t="n">
        <f aca="false">IF(R1184,(P1184+$B$12*$B$13)/(Q1184+$B$13),IF(Q1184&gt;0,P1184/Q1184,0))</f>
        <v>35.2604710036788</v>
      </c>
      <c r="T1184" s="7" t="n">
        <f aca="false">IF(R1184,$B$13*(S1184-$B$12),0)</f>
        <v>85651177.5091969</v>
      </c>
      <c r="U1184" s="7" t="n">
        <f aca="false">($B$203+$B$204)*S1184</f>
        <v>9920815.42826406</v>
      </c>
      <c r="V1184" s="7" t="n">
        <f aca="false">$B$22*S1184</f>
        <v>317344239.033109</v>
      </c>
      <c r="W1184" s="7" t="n">
        <f aca="false">IF(B1184=1,I1184,S1184*$B$198)</f>
        <v>30000000</v>
      </c>
      <c r="X1184" s="7" t="n">
        <f aca="false">IF(C1184=1,J1184,S1184*$E$226)</f>
        <v>300000000</v>
      </c>
      <c r="Y1184" s="7" t="n">
        <f aca="false">IF(D1184=1,K1184,S1184*$E$225)</f>
        <v>100000000</v>
      </c>
      <c r="Z1184" s="7" t="n">
        <f aca="false">IF(E1184=1,L1184,S1184*$E$224)</f>
        <v>60000000</v>
      </c>
      <c r="AA1184" s="7" t="n">
        <f aca="false">IF(F1184=1,M1184,S1184*$E$223)</f>
        <v>105781413.011036</v>
      </c>
      <c r="AB1184" s="7" t="n">
        <f aca="false">IF(G1184=1,N1184,S1184*$E$222)</f>
        <v>15000000</v>
      </c>
      <c r="AC1184" s="7" t="n">
        <f aca="false">IF(H1184=1,O1184,S1184*$E$221)</f>
        <v>176302355.018394</v>
      </c>
      <c r="AD1184" s="7" t="n">
        <f aca="false">INDEX($W$1062:$W$1189,MATCH($A1184+(1-B1184)*64,$A$1062:$A$1189,0))</f>
        <v>30000000</v>
      </c>
      <c r="AE1184" s="7" t="n">
        <f aca="false">INDEX($W$1062:$W$1189,MATCH($A1184-B1184*64,$A$1062:$A$1189,0))</f>
        <v>28423893.3583268</v>
      </c>
      <c r="AF1184" s="7" t="n">
        <f aca="false">INDEX($X$1062:$X$1189,MATCH($A1184+(1-C1184)*32,$A$1062:$A$1189,0))</f>
        <v>300000000</v>
      </c>
      <c r="AG1184" s="7" t="n">
        <f aca="false">INDEX($X$1062:$X$1189,MATCH($A1184-C1184*32,$A$1062:$A$1189,0))</f>
        <v>236115760.731471</v>
      </c>
      <c r="AH1184" s="7" t="n">
        <f aca="false">INDEX($Y$1062:$Y$1189,MATCH($A1184+(1-D1184)*16,$A$1062:$A$1189,0))</f>
        <v>100000000</v>
      </c>
      <c r="AI1184" s="7" t="n">
        <f aca="false">INDEX($Y$1062:$Y$1189,MATCH($A1184-D1184*16,$A$1062:$A$1189,0))</f>
        <v>64272590.8664966</v>
      </c>
      <c r="AJ1184" s="7" t="n">
        <f aca="false">INDEX($Z$1062:$Z$1189,MATCH($A1184+(1-E1184)*8,$A$1062:$A$1189,0))</f>
        <v>60000000</v>
      </c>
      <c r="AK1184" s="7" t="n">
        <f aca="false">INDEX($Z$1062:$Z$1189,MATCH($A1184-E1184*8,$A$1062:$A$1189,0))</f>
        <v>81960716.7604755</v>
      </c>
      <c r="AL1184" s="7" t="n">
        <f aca="false">INDEX($AA$1062:$AA$1189,MATCH($A1184+(1-F1184)*4,$A$1062:$A$1189,0))</f>
        <v>30000000</v>
      </c>
      <c r="AM1184" s="7" t="n">
        <f aca="false">INDEX($AA$1062:$AA$1189,MATCH($A1184-F1184*4,$A$1062:$A$1189,0))</f>
        <v>105781413.011036</v>
      </c>
      <c r="AN1184" s="7" t="n">
        <f aca="false">INDEX($AB$1062:$AB$1189,MATCH($A1184+(1-G1184)*2,$A$1062:$A$1189,0))</f>
        <v>15000000</v>
      </c>
      <c r="AO1184" s="7" t="n">
        <f aca="false">INDEX($AB$1062:$AB$1189,MATCH($A1184-G1184*2,$A$1062:$A$1189,0))</f>
        <v>143757254.977828</v>
      </c>
      <c r="AP1184" s="7" t="n">
        <f aca="false">INDEX($AC$1062:$AC$1189,MATCH($A1184+(1-H1184)*1,$A$1062:$A$1189,0))</f>
        <v>5000000</v>
      </c>
      <c r="AQ1184" s="7" t="n">
        <f aca="false">INDEX($AC$1062:$AC$1189,MATCH($A1184-H1184*1,$A$1062:$A$1189,0))</f>
        <v>176302355.018394</v>
      </c>
      <c r="AR1184" s="14" t="b">
        <f aca="false">AND(IF(B1184=1,AD1184&gt;=AE1184,AE1184&gt;AD1184),IF(C1184=1,AF1184&gt;=AG1184,AG1184&gt;AF1184),IF(D1184=1,AH1184&gt;=AI1184,AI1184&gt;AH1184),IF(E1184=1,AJ1184&gt;=AK1184,AK1184&gt;AJ1184),IF(F1184=1,AL1184&gt;=AM1184,AM1184&gt;AL1184),IF(G1184=1,AN1184&gt;=AO1184,AO1184&gt;AN1184),IF(H1184=1,AP1184&gt;=AQ1184,AQ1184&gt;AP1184))</f>
        <v>0</v>
      </c>
      <c r="AS1184" s="2"/>
      <c r="AT1184" s="2"/>
      <c r="AU1184" s="2"/>
      <c r="AV1184" s="2"/>
      <c r="AW1184" s="2"/>
      <c r="AX1184" s="2"/>
    </row>
    <row r="1185" customFormat="false" ht="15" hidden="false" customHeight="false" outlineLevel="0" collapsed="false">
      <c r="A1185" s="6" t="n">
        <f aca="false">ROW()-1062</f>
        <v>123</v>
      </c>
      <c r="B1185" s="6" t="n">
        <f aca="false">MOD(INT($A1185/64),2)</f>
        <v>1</v>
      </c>
      <c r="C1185" s="6" t="n">
        <f aca="false">MOD(INT($A1185/32),2)</f>
        <v>1</v>
      </c>
      <c r="D1185" s="6" t="n">
        <f aca="false">MOD(INT($A1185/16),2)</f>
        <v>1</v>
      </c>
      <c r="E1185" s="6" t="n">
        <f aca="false">MOD(INT($A1185/8),2)</f>
        <v>1</v>
      </c>
      <c r="F1185" s="6" t="n">
        <f aca="false">MOD(INT($A1185/4),2)</f>
        <v>0</v>
      </c>
      <c r="G1185" s="6" t="n">
        <f aca="false">MOD(INT($A1185/2),2)</f>
        <v>1</v>
      </c>
      <c r="H1185" s="6" t="n">
        <f aca="false">MOD(INT($A1185/1),2)</f>
        <v>1</v>
      </c>
      <c r="I1185" s="7" t="n">
        <f aca="false">IF(B1185=1,MIN($B$6,$B$1060),0)</f>
        <v>30000000</v>
      </c>
      <c r="J1185" s="7" t="n">
        <f aca="false">IF(C1185=1,MIN($F$226,MAX(0,$B$1060-I1185)),0)</f>
        <v>300000000</v>
      </c>
      <c r="K1185" s="7" t="n">
        <f aca="false">IF(D1185=1,MIN($F$225,MAX(0,$B$1060-SUM(I1185:J1185))),0)</f>
        <v>100000000</v>
      </c>
      <c r="L1185" s="7" t="n">
        <f aca="false">IF(E1185=1,MIN($F$224,MAX(0,$B$1060-SUM(I1185:K1185))),0)</f>
        <v>60000000</v>
      </c>
      <c r="M1185" s="7" t="n">
        <f aca="false">IF(F1185=1,MIN($F$223,MAX(0,$B$1060-SUM(I1185:L1185))),0)</f>
        <v>0</v>
      </c>
      <c r="N1185" s="7" t="n">
        <f aca="false">IF(G1185=1,MIN($F$222,MAX(0,$B$1060-SUM(I1185:M1185))),0)</f>
        <v>15000000</v>
      </c>
      <c r="O1185" s="7" t="n">
        <f aca="false">IF(H1185=1,MIN($F$221,MAX(0,$B$1060-SUM(I1185:N1185))),0)</f>
        <v>5000000</v>
      </c>
      <c r="P1185" s="7" t="n">
        <f aca="false">MAX(0,$B$1060-SUM(I1185:O1185))</f>
        <v>690000000</v>
      </c>
      <c r="Q1185" s="7" t="n">
        <f aca="false">($B$203+$B$204)+$B$22+(1-B1185)*$B$198+(1-C1185)*$E$226+(1-D1185)*$E$225+(1-E1185)*$E$224+(1-F1185)*$E$223+(1-G1185)*$E$222+(1-H1185)*$E$221</f>
        <v>12281357.995111</v>
      </c>
      <c r="R1185" s="7" t="n">
        <f aca="false">P1185&gt;$B$12*Q1185</f>
        <v>1</v>
      </c>
      <c r="S1185" s="7" t="n">
        <f aca="false">IF(R1185,(P1185+$B$12*$B$13)/(Q1185+$B$13),IF(Q1185&gt;0,P1185/Q1185,0))</f>
        <v>46.8495519984732</v>
      </c>
      <c r="T1185" s="7" t="n">
        <f aca="false">IF(R1185,$B$13*(S1185-$B$12),0)</f>
        <v>114623879.996183</v>
      </c>
      <c r="U1185" s="7" t="n">
        <f aca="false">($B$203+$B$204)*S1185</f>
        <v>13181496.0221382</v>
      </c>
      <c r="V1185" s="7" t="n">
        <f aca="false">$B$22*S1185</f>
        <v>421645967.986259</v>
      </c>
      <c r="W1185" s="7" t="n">
        <f aca="false">IF(B1185=1,I1185,S1185*$B$198)</f>
        <v>30000000</v>
      </c>
      <c r="X1185" s="7" t="n">
        <f aca="false">IF(C1185=1,J1185,S1185*$E$226)</f>
        <v>300000000</v>
      </c>
      <c r="Y1185" s="7" t="n">
        <f aca="false">IF(D1185=1,K1185,S1185*$E$225)</f>
        <v>100000000</v>
      </c>
      <c r="Z1185" s="7" t="n">
        <f aca="false">IF(E1185=1,L1185,S1185*$E$224)</f>
        <v>60000000</v>
      </c>
      <c r="AA1185" s="7" t="n">
        <f aca="false">IF(F1185=1,M1185,S1185*$E$223)</f>
        <v>140548655.99542</v>
      </c>
      <c r="AB1185" s="7" t="n">
        <f aca="false">IF(G1185=1,N1185,S1185*$E$222)</f>
        <v>15000000</v>
      </c>
      <c r="AC1185" s="7" t="n">
        <f aca="false">IF(H1185=1,O1185,S1185*$E$221)</f>
        <v>5000000</v>
      </c>
      <c r="AD1185" s="7" t="n">
        <f aca="false">INDEX($W$1062:$W$1189,MATCH($A1185+(1-B1185)*64,$A$1062:$A$1189,0))</f>
        <v>30000000</v>
      </c>
      <c r="AE1185" s="7" t="n">
        <f aca="false">INDEX($W$1062:$W$1189,MATCH($A1185-B1185*64,$A$1062:$A$1189,0))</f>
        <v>37284477.8933631</v>
      </c>
      <c r="AF1185" s="7" t="n">
        <f aca="false">INDEX($X$1062:$X$1189,MATCH($A1185+(1-C1185)*32,$A$1062:$A$1189,0))</f>
        <v>300000000</v>
      </c>
      <c r="AG1185" s="7" t="n">
        <f aca="false">INDEX($X$1062:$X$1189,MATCH($A1185-C1185*32,$A$1062:$A$1189,0))</f>
        <v>291093566.369546</v>
      </c>
      <c r="AH1185" s="7" t="n">
        <f aca="false">INDEX($Y$1062:$Y$1189,MATCH($A1185+(1-D1185)*16,$A$1062:$A$1189,0))</f>
        <v>100000000</v>
      </c>
      <c r="AI1185" s="7" t="n">
        <f aca="false">INDEX($Y$1062:$Y$1189,MATCH($A1185-D1185*16,$A$1062:$A$1189,0))</f>
        <v>83206089.9645992</v>
      </c>
      <c r="AJ1185" s="7" t="n">
        <f aca="false">INDEX($Z$1062:$Z$1189,MATCH($A1185+(1-E1185)*8,$A$1062:$A$1189,0))</f>
        <v>60000000</v>
      </c>
      <c r="AK1185" s="7" t="n">
        <f aca="false">INDEX($Z$1062:$Z$1189,MATCH($A1185-E1185*8,$A$1062:$A$1189,0))</f>
        <v>105113926.414542</v>
      </c>
      <c r="AL1185" s="7" t="n">
        <f aca="false">INDEX($AA$1062:$AA$1189,MATCH($A1185+(1-F1185)*4,$A$1062:$A$1189,0))</f>
        <v>30000000</v>
      </c>
      <c r="AM1185" s="7" t="n">
        <f aca="false">INDEX($AA$1062:$AA$1189,MATCH($A1185-F1185*4,$A$1062:$A$1189,0))</f>
        <v>140548655.99542</v>
      </c>
      <c r="AN1185" s="7" t="n">
        <f aca="false">INDEX($AB$1062:$AB$1189,MATCH($A1185+(1-G1185)*2,$A$1062:$A$1189,0))</f>
        <v>15000000</v>
      </c>
      <c r="AO1185" s="7" t="n">
        <f aca="false">INDEX($AB$1062:$AB$1189,MATCH($A1185-G1185*2,$A$1062:$A$1189,0))</f>
        <v>178829987.348407</v>
      </c>
      <c r="AP1185" s="7" t="n">
        <f aca="false">INDEX($AC$1062:$AC$1189,MATCH($A1185+(1-H1185)*1,$A$1062:$A$1189,0))</f>
        <v>5000000</v>
      </c>
      <c r="AQ1185" s="7" t="n">
        <f aca="false">INDEX($AC$1062:$AC$1189,MATCH($A1185-H1185*1,$A$1062:$A$1189,0))</f>
        <v>176302355.018394</v>
      </c>
      <c r="AR1185" s="14" t="b">
        <f aca="false">AND(IF(B1185=1,AD1185&gt;=AE1185,AE1185&gt;AD1185),IF(C1185=1,AF1185&gt;=AG1185,AG1185&gt;AF1185),IF(D1185=1,AH1185&gt;=AI1185,AI1185&gt;AH1185),IF(E1185=1,AJ1185&gt;=AK1185,AK1185&gt;AJ1185),IF(F1185=1,AL1185&gt;=AM1185,AM1185&gt;AL1185),IF(G1185=1,AN1185&gt;=AO1185,AO1185&gt;AN1185),IF(H1185=1,AP1185&gt;=AQ1185,AQ1185&gt;AP1185))</f>
        <v>0</v>
      </c>
      <c r="AS1185" s="2"/>
      <c r="AT1185" s="2"/>
      <c r="AU1185" s="2"/>
      <c r="AV1185" s="2"/>
      <c r="AW1185" s="2"/>
      <c r="AX1185" s="2"/>
    </row>
    <row r="1186" customFormat="false" ht="15" hidden="false" customHeight="false" outlineLevel="0" collapsed="false">
      <c r="A1186" s="6" t="n">
        <f aca="false">ROW()-1062</f>
        <v>124</v>
      </c>
      <c r="B1186" s="6" t="n">
        <f aca="false">MOD(INT($A1186/64),2)</f>
        <v>1</v>
      </c>
      <c r="C1186" s="6" t="n">
        <f aca="false">MOD(INT($A1186/32),2)</f>
        <v>1</v>
      </c>
      <c r="D1186" s="6" t="n">
        <f aca="false">MOD(INT($A1186/16),2)</f>
        <v>1</v>
      </c>
      <c r="E1186" s="6" t="n">
        <f aca="false">MOD(INT($A1186/8),2)</f>
        <v>1</v>
      </c>
      <c r="F1186" s="6" t="n">
        <f aca="false">MOD(INT($A1186/4),2)</f>
        <v>1</v>
      </c>
      <c r="G1186" s="6" t="n">
        <f aca="false">MOD(INT($A1186/2),2)</f>
        <v>0</v>
      </c>
      <c r="H1186" s="6" t="n">
        <f aca="false">MOD(INT($A1186/1),2)</f>
        <v>0</v>
      </c>
      <c r="I1186" s="7" t="n">
        <f aca="false">IF(B1186=1,MIN($B$6,$B$1060),0)</f>
        <v>30000000</v>
      </c>
      <c r="J1186" s="7" t="n">
        <f aca="false">IF(C1186=1,MIN($F$226,MAX(0,$B$1060-I1186)),0)</f>
        <v>300000000</v>
      </c>
      <c r="K1186" s="7" t="n">
        <f aca="false">IF(D1186=1,MIN($F$225,MAX(0,$B$1060-SUM(I1186:J1186))),0)</f>
        <v>100000000</v>
      </c>
      <c r="L1186" s="7" t="n">
        <f aca="false">IF(E1186=1,MIN($F$224,MAX(0,$B$1060-SUM(I1186:K1186))),0)</f>
        <v>60000000</v>
      </c>
      <c r="M1186" s="7" t="n">
        <f aca="false">IF(F1186=1,MIN($F$223,MAX(0,$B$1060-SUM(I1186:L1186))),0)</f>
        <v>30000000</v>
      </c>
      <c r="N1186" s="7" t="n">
        <f aca="false">IF(G1186=1,MIN($F$222,MAX(0,$B$1060-SUM(I1186:M1186))),0)</f>
        <v>0</v>
      </c>
      <c r="O1186" s="7" t="n">
        <f aca="false">IF(H1186=1,MIN($F$221,MAX(0,$B$1060-SUM(I1186:N1186))),0)</f>
        <v>0</v>
      </c>
      <c r="P1186" s="7" t="n">
        <f aca="false">MAX(0,$B$1060-SUM(I1186:O1186))</f>
        <v>680000000</v>
      </c>
      <c r="Q1186" s="7" t="n">
        <f aca="false">($B$203+$B$204)+$B$22+(1-B1186)*$B$198+(1-C1186)*$E$226+(1-D1186)*$E$225+(1-E1186)*$E$224+(1-F1186)*$E$223+(1-G1186)*$E$222+(1-H1186)*$E$221</f>
        <v>19281357.995111</v>
      </c>
      <c r="R1186" s="7" t="n">
        <f aca="false">P1186&gt;$B$12*Q1186</f>
        <v>1</v>
      </c>
      <c r="S1186" s="7" t="n">
        <f aca="false">IF(R1186,(P1186+$B$12*$B$13)/(Q1186+$B$13),IF(Q1186&gt;0,P1186/Q1186,0))</f>
        <v>31.3341344535631</v>
      </c>
      <c r="T1186" s="7" t="n">
        <f aca="false">IF(R1186,$B$13*(S1186-$B$12),0)</f>
        <v>75835336.1339078</v>
      </c>
      <c r="U1186" s="7" t="n">
        <f aca="false">($B$203+$B$204)*S1186</f>
        <v>8816109.24839255</v>
      </c>
      <c r="V1186" s="7" t="n">
        <f aca="false">$B$22*S1186</f>
        <v>282007210.082068</v>
      </c>
      <c r="W1186" s="7" t="n">
        <f aca="false">IF(B1186=1,I1186,S1186*$B$198)</f>
        <v>30000000</v>
      </c>
      <c r="X1186" s="7" t="n">
        <f aca="false">IF(C1186=1,J1186,S1186*$E$226)</f>
        <v>300000000</v>
      </c>
      <c r="Y1186" s="7" t="n">
        <f aca="false">IF(D1186=1,K1186,S1186*$E$225)</f>
        <v>100000000</v>
      </c>
      <c r="Z1186" s="7" t="n">
        <f aca="false">IF(E1186=1,L1186,S1186*$E$224)</f>
        <v>60000000</v>
      </c>
      <c r="AA1186" s="7" t="n">
        <f aca="false">IF(F1186=1,M1186,S1186*$E$223)</f>
        <v>30000000</v>
      </c>
      <c r="AB1186" s="7" t="n">
        <f aca="false">IF(G1186=1,N1186,S1186*$E$222)</f>
        <v>156670672.267816</v>
      </c>
      <c r="AC1186" s="7" t="n">
        <f aca="false">IF(H1186=1,O1186,S1186*$E$221)</f>
        <v>156670672.267816</v>
      </c>
      <c r="AD1186" s="7" t="n">
        <f aca="false">INDEX($W$1062:$W$1189,MATCH($A1186+(1-B1186)*64,$A$1062:$A$1189,0))</f>
        <v>30000000</v>
      </c>
      <c r="AE1186" s="7" t="n">
        <f aca="false">INDEX($W$1062:$W$1189,MATCH($A1186-B1186*64,$A$1062:$A$1189,0))</f>
        <v>25372743.6664181</v>
      </c>
      <c r="AF1186" s="7" t="n">
        <f aca="false">INDEX($X$1062:$X$1189,MATCH($A1186+(1-C1186)*32,$A$1062:$A$1189,0))</f>
        <v>300000000</v>
      </c>
      <c r="AG1186" s="7" t="n">
        <f aca="false">INDEX($X$1062:$X$1189,MATCH($A1186-C1186*32,$A$1062:$A$1189,0))</f>
        <v>215903264.777874</v>
      </c>
      <c r="AH1186" s="7" t="n">
        <f aca="false">INDEX($Y$1062:$Y$1189,MATCH($A1186+(1-D1186)*16,$A$1062:$A$1189,0))</f>
        <v>100000000</v>
      </c>
      <c r="AI1186" s="7" t="n">
        <f aca="false">INDEX($Y$1062:$Y$1189,MATCH($A1186-D1186*16,$A$1062:$A$1189,0))</f>
        <v>57700078.3793816</v>
      </c>
      <c r="AJ1186" s="7" t="n">
        <f aca="false">INDEX($Z$1062:$Z$1189,MATCH($A1186+(1-E1186)*8,$A$1062:$A$1189,0))</f>
        <v>60000000</v>
      </c>
      <c r="AK1186" s="7" t="n">
        <f aca="false">INDEX($Z$1062:$Z$1189,MATCH($A1186-E1186*8,$A$1062:$A$1189,0))</f>
        <v>73693131.7240449</v>
      </c>
      <c r="AL1186" s="7" t="n">
        <f aca="false">INDEX($AA$1062:$AA$1189,MATCH($A1186+(1-F1186)*4,$A$1062:$A$1189,0))</f>
        <v>30000000</v>
      </c>
      <c r="AM1186" s="7" t="n">
        <f aca="false">INDEX($AA$1062:$AA$1189,MATCH($A1186-F1186*4,$A$1062:$A$1189,0))</f>
        <v>86254352.9866967</v>
      </c>
      <c r="AN1186" s="7" t="n">
        <f aca="false">INDEX($AB$1062:$AB$1189,MATCH($A1186+(1-G1186)*2,$A$1062:$A$1189,0))</f>
        <v>15000000</v>
      </c>
      <c r="AO1186" s="7" t="n">
        <f aca="false">INDEX($AB$1062:$AB$1189,MATCH($A1186-G1186*2,$A$1062:$A$1189,0))</f>
        <v>156670672.267816</v>
      </c>
      <c r="AP1186" s="7" t="n">
        <f aca="false">INDEX($AC$1062:$AC$1189,MATCH($A1186+(1-H1186)*1,$A$1062:$A$1189,0))</f>
        <v>5000000</v>
      </c>
      <c r="AQ1186" s="7" t="n">
        <f aca="false">INDEX($AC$1062:$AC$1189,MATCH($A1186-H1186*1,$A$1062:$A$1189,0))</f>
        <v>156670672.267816</v>
      </c>
      <c r="AR1186" s="14" t="b">
        <f aca="false">AND(IF(B1186=1,AD1186&gt;=AE1186,AE1186&gt;AD1186),IF(C1186=1,AF1186&gt;=AG1186,AG1186&gt;AF1186),IF(D1186=1,AH1186&gt;=AI1186,AI1186&gt;AH1186),IF(E1186=1,AJ1186&gt;=AK1186,AK1186&gt;AJ1186),IF(F1186=1,AL1186&gt;=AM1186,AM1186&gt;AL1186),IF(G1186=1,AN1186&gt;=AO1186,AO1186&gt;AN1186),IF(H1186=1,AP1186&gt;=AQ1186,AQ1186&gt;AP1186))</f>
        <v>0</v>
      </c>
      <c r="AS1186" s="2"/>
      <c r="AT1186" s="2"/>
      <c r="AU1186" s="2"/>
      <c r="AV1186" s="2"/>
      <c r="AW1186" s="2"/>
      <c r="AX1186" s="2"/>
    </row>
    <row r="1187" customFormat="false" ht="15" hidden="false" customHeight="false" outlineLevel="0" collapsed="false">
      <c r="A1187" s="6" t="n">
        <f aca="false">ROW()-1062</f>
        <v>125</v>
      </c>
      <c r="B1187" s="6" t="n">
        <f aca="false">MOD(INT($A1187/64),2)</f>
        <v>1</v>
      </c>
      <c r="C1187" s="6" t="n">
        <f aca="false">MOD(INT($A1187/32),2)</f>
        <v>1</v>
      </c>
      <c r="D1187" s="6" t="n">
        <f aca="false">MOD(INT($A1187/16),2)</f>
        <v>1</v>
      </c>
      <c r="E1187" s="6" t="n">
        <f aca="false">MOD(INT($A1187/8),2)</f>
        <v>1</v>
      </c>
      <c r="F1187" s="6" t="n">
        <f aca="false">MOD(INT($A1187/4),2)</f>
        <v>1</v>
      </c>
      <c r="G1187" s="6" t="n">
        <f aca="false">MOD(INT($A1187/2),2)</f>
        <v>0</v>
      </c>
      <c r="H1187" s="6" t="n">
        <f aca="false">MOD(INT($A1187/1),2)</f>
        <v>1</v>
      </c>
      <c r="I1187" s="7" t="n">
        <f aca="false">IF(B1187=1,MIN($B$6,$B$1060),0)</f>
        <v>30000000</v>
      </c>
      <c r="J1187" s="7" t="n">
        <f aca="false">IF(C1187=1,MIN($F$226,MAX(0,$B$1060-I1187)),0)</f>
        <v>300000000</v>
      </c>
      <c r="K1187" s="7" t="n">
        <f aca="false">IF(D1187=1,MIN($F$225,MAX(0,$B$1060-SUM(I1187:J1187))),0)</f>
        <v>100000000</v>
      </c>
      <c r="L1187" s="7" t="n">
        <f aca="false">IF(E1187=1,MIN($F$224,MAX(0,$B$1060-SUM(I1187:K1187))),0)</f>
        <v>60000000</v>
      </c>
      <c r="M1187" s="7" t="n">
        <f aca="false">IF(F1187=1,MIN($F$223,MAX(0,$B$1060-SUM(I1187:L1187))),0)</f>
        <v>30000000</v>
      </c>
      <c r="N1187" s="7" t="n">
        <f aca="false">IF(G1187=1,MIN($F$222,MAX(0,$B$1060-SUM(I1187:M1187))),0)</f>
        <v>0</v>
      </c>
      <c r="O1187" s="7" t="n">
        <f aca="false">IF(H1187=1,MIN($F$221,MAX(0,$B$1060-SUM(I1187:N1187))),0)</f>
        <v>5000000</v>
      </c>
      <c r="P1187" s="7" t="n">
        <f aca="false">MAX(0,$B$1060-SUM(I1187:O1187))</f>
        <v>675000000</v>
      </c>
      <c r="Q1187" s="7" t="n">
        <f aca="false">($B$203+$B$204)+$B$22+(1-B1187)*$B$198+(1-C1187)*$E$226+(1-D1187)*$E$225+(1-E1187)*$E$224+(1-F1187)*$E$223+(1-G1187)*$E$222+(1-H1187)*$E$221</f>
        <v>14281357.995111</v>
      </c>
      <c r="R1187" s="7" t="n">
        <f aca="false">P1187&gt;$B$12*Q1187</f>
        <v>1</v>
      </c>
      <c r="S1187" s="7" t="n">
        <f aca="false">IF(R1187,(P1187+$B$12*$B$13)/(Q1187+$B$13),IF(Q1187&gt;0,P1187/Q1187,0))</f>
        <v>40.3721796649222</v>
      </c>
      <c r="T1187" s="7" t="n">
        <f aca="false">IF(R1187,$B$13*(S1187-$B$12),0)</f>
        <v>98430449.1623056</v>
      </c>
      <c r="U1187" s="7" t="n">
        <f aca="false">($B$203+$B$204)*S1187</f>
        <v>11359035.528783</v>
      </c>
      <c r="V1187" s="7" t="n">
        <f aca="false">$B$22*S1187</f>
        <v>363349616.9843</v>
      </c>
      <c r="W1187" s="7" t="n">
        <f aca="false">IF(B1187=1,I1187,S1187*$B$198)</f>
        <v>30000000</v>
      </c>
      <c r="X1187" s="7" t="n">
        <f aca="false">IF(C1187=1,J1187,S1187*$E$226)</f>
        <v>300000000</v>
      </c>
      <c r="Y1187" s="7" t="n">
        <f aca="false">IF(D1187=1,K1187,S1187*$E$225)</f>
        <v>100000000</v>
      </c>
      <c r="Z1187" s="7" t="n">
        <f aca="false">IF(E1187=1,L1187,S1187*$E$224)</f>
        <v>60000000</v>
      </c>
      <c r="AA1187" s="7" t="n">
        <f aca="false">IF(F1187=1,M1187,S1187*$E$223)</f>
        <v>30000000</v>
      </c>
      <c r="AB1187" s="7" t="n">
        <f aca="false">IF(G1187=1,N1187,S1187*$E$222)</f>
        <v>201860898.324611</v>
      </c>
      <c r="AC1187" s="7" t="n">
        <f aca="false">IF(H1187=1,O1187,S1187*$E$221)</f>
        <v>5000000</v>
      </c>
      <c r="AD1187" s="7" t="n">
        <f aca="false">INDEX($W$1062:$W$1189,MATCH($A1187+(1-B1187)*64,$A$1062:$A$1189,0))</f>
        <v>30000000</v>
      </c>
      <c r="AE1187" s="7" t="n">
        <f aca="false">INDEX($W$1062:$W$1189,MATCH($A1187-B1187*64,$A$1062:$A$1189,0))</f>
        <v>32358111.0517589</v>
      </c>
      <c r="AF1187" s="7" t="n">
        <f aca="false">INDEX($X$1062:$X$1189,MATCH($A1187+(1-C1187)*32,$A$1062:$A$1189,0))</f>
        <v>300000000</v>
      </c>
      <c r="AG1187" s="7" t="n">
        <f aca="false">INDEX($X$1062:$X$1189,MATCH($A1187-C1187*32,$A$1062:$A$1189,0))</f>
        <v>261672672.118839</v>
      </c>
      <c r="AH1187" s="7" t="n">
        <f aca="false">INDEX($Y$1062:$Y$1189,MATCH($A1187+(1-D1187)*16,$A$1062:$A$1189,0))</f>
        <v>100000000</v>
      </c>
      <c r="AI1187" s="7" t="n">
        <f aca="false">INDEX($Y$1062:$Y$1189,MATCH($A1187-D1187*16,$A$1062:$A$1189,0))</f>
        <v>72813524.4030685</v>
      </c>
      <c r="AJ1187" s="7" t="n">
        <f aca="false">INDEX($Z$1062:$Z$1189,MATCH($A1187+(1-E1187)*8,$A$1062:$A$1189,0))</f>
        <v>60000000</v>
      </c>
      <c r="AK1187" s="7" t="n">
        <f aca="false">INDEX($Z$1062:$Z$1189,MATCH($A1187-E1187*8,$A$1062:$A$1189,0))</f>
        <v>92277095.3157302</v>
      </c>
      <c r="AL1187" s="7" t="n">
        <f aca="false">INDEX($AA$1062:$AA$1189,MATCH($A1187+(1-F1187)*4,$A$1062:$A$1189,0))</f>
        <v>30000000</v>
      </c>
      <c r="AM1187" s="7" t="n">
        <f aca="false">INDEX($AA$1062:$AA$1189,MATCH($A1187-F1187*4,$A$1062:$A$1189,0))</f>
        <v>107297992.409044</v>
      </c>
      <c r="AN1187" s="7" t="n">
        <f aca="false">INDEX($AB$1062:$AB$1189,MATCH($A1187+(1-G1187)*2,$A$1062:$A$1189,0))</f>
        <v>15000000</v>
      </c>
      <c r="AO1187" s="7" t="n">
        <f aca="false">INDEX($AB$1062:$AB$1189,MATCH($A1187-G1187*2,$A$1062:$A$1189,0))</f>
        <v>201860898.324611</v>
      </c>
      <c r="AP1187" s="7" t="n">
        <f aca="false">INDEX($AC$1062:$AC$1189,MATCH($A1187+(1-H1187)*1,$A$1062:$A$1189,0))</f>
        <v>5000000</v>
      </c>
      <c r="AQ1187" s="7" t="n">
        <f aca="false">INDEX($AC$1062:$AC$1189,MATCH($A1187-H1187*1,$A$1062:$A$1189,0))</f>
        <v>156670672.267816</v>
      </c>
      <c r="AR1187" s="14" t="b">
        <f aca="false">AND(IF(B1187=1,AD1187&gt;=AE1187,AE1187&gt;AD1187),IF(C1187=1,AF1187&gt;=AG1187,AG1187&gt;AF1187),IF(D1187=1,AH1187&gt;=AI1187,AI1187&gt;AH1187),IF(E1187=1,AJ1187&gt;=AK1187,AK1187&gt;AJ1187),IF(F1187=1,AL1187&gt;=AM1187,AM1187&gt;AL1187),IF(G1187=1,AN1187&gt;=AO1187,AO1187&gt;AN1187),IF(H1187=1,AP1187&gt;=AQ1187,AQ1187&gt;AP1187))</f>
        <v>0</v>
      </c>
      <c r="AS1187" s="2"/>
      <c r="AT1187" s="2"/>
      <c r="AU1187" s="2"/>
      <c r="AV1187" s="2"/>
      <c r="AW1187" s="2"/>
      <c r="AX1187" s="2"/>
    </row>
    <row r="1188" customFormat="false" ht="15" hidden="false" customHeight="false" outlineLevel="0" collapsed="false">
      <c r="A1188" s="6" t="n">
        <f aca="false">ROW()-1062</f>
        <v>126</v>
      </c>
      <c r="B1188" s="6" t="n">
        <f aca="false">MOD(INT($A1188/64),2)</f>
        <v>1</v>
      </c>
      <c r="C1188" s="6" t="n">
        <f aca="false">MOD(INT($A1188/32),2)</f>
        <v>1</v>
      </c>
      <c r="D1188" s="6" t="n">
        <f aca="false">MOD(INT($A1188/16),2)</f>
        <v>1</v>
      </c>
      <c r="E1188" s="6" t="n">
        <f aca="false">MOD(INT($A1188/8),2)</f>
        <v>1</v>
      </c>
      <c r="F1188" s="6" t="n">
        <f aca="false">MOD(INT($A1188/4),2)</f>
        <v>1</v>
      </c>
      <c r="G1188" s="6" t="n">
        <f aca="false">MOD(INT($A1188/2),2)</f>
        <v>1</v>
      </c>
      <c r="H1188" s="6" t="n">
        <f aca="false">MOD(INT($A1188/1),2)</f>
        <v>0</v>
      </c>
      <c r="I1188" s="7" t="n">
        <f aca="false">IF(B1188=1,MIN($B$6,$B$1060),0)</f>
        <v>30000000</v>
      </c>
      <c r="J1188" s="7" t="n">
        <f aca="false">IF(C1188=1,MIN($F$226,MAX(0,$B$1060-I1188)),0)</f>
        <v>300000000</v>
      </c>
      <c r="K1188" s="7" t="n">
        <f aca="false">IF(D1188=1,MIN($F$225,MAX(0,$B$1060-SUM(I1188:J1188))),0)</f>
        <v>100000000</v>
      </c>
      <c r="L1188" s="7" t="n">
        <f aca="false">IF(E1188=1,MIN($F$224,MAX(0,$B$1060-SUM(I1188:K1188))),0)</f>
        <v>60000000</v>
      </c>
      <c r="M1188" s="7" t="n">
        <f aca="false">IF(F1188=1,MIN($F$223,MAX(0,$B$1060-SUM(I1188:L1188))),0)</f>
        <v>30000000</v>
      </c>
      <c r="N1188" s="7" t="n">
        <f aca="false">IF(G1188=1,MIN($F$222,MAX(0,$B$1060-SUM(I1188:M1188))),0)</f>
        <v>15000000</v>
      </c>
      <c r="O1188" s="7" t="n">
        <f aca="false">IF(H1188=1,MIN($F$221,MAX(0,$B$1060-SUM(I1188:N1188))),0)</f>
        <v>0</v>
      </c>
      <c r="P1188" s="7" t="n">
        <f aca="false">MAX(0,$B$1060-SUM(I1188:O1188))</f>
        <v>665000000</v>
      </c>
      <c r="Q1188" s="7" t="n">
        <f aca="false">($B$203+$B$204)+$B$22+(1-B1188)*$B$198+(1-C1188)*$E$226+(1-D1188)*$E$225+(1-E1188)*$E$224+(1-F1188)*$E$223+(1-G1188)*$E$222+(1-H1188)*$E$221</f>
        <v>14281357.995111</v>
      </c>
      <c r="R1188" s="7" t="n">
        <f aca="false">P1188&gt;$B$12*Q1188</f>
        <v>1</v>
      </c>
      <c r="S1188" s="7" t="n">
        <f aca="false">IF(R1188,(P1188+$B$12*$B$13)/(Q1188+$B$13),IF(Q1188&gt;0,P1188/Q1188,0))</f>
        <v>39.7762803340747</v>
      </c>
      <c r="T1188" s="7" t="n">
        <f aca="false">IF(R1188,$B$13*(S1188-$B$12),0)</f>
        <v>96940700.8351867</v>
      </c>
      <c r="U1188" s="7" t="n">
        <f aca="false">($B$203+$B$204)*S1188</f>
        <v>11191374.4877677</v>
      </c>
      <c r="V1188" s="7" t="n">
        <f aca="false">$B$22*S1188</f>
        <v>357986523.006672</v>
      </c>
      <c r="W1188" s="7" t="n">
        <f aca="false">IF(B1188=1,I1188,S1188*$B$198)</f>
        <v>30000000</v>
      </c>
      <c r="X1188" s="7" t="n">
        <f aca="false">IF(C1188=1,J1188,S1188*$E$226)</f>
        <v>300000000</v>
      </c>
      <c r="Y1188" s="7" t="n">
        <f aca="false">IF(D1188=1,K1188,S1188*$E$225)</f>
        <v>100000000</v>
      </c>
      <c r="Z1188" s="7" t="n">
        <f aca="false">IF(E1188=1,L1188,S1188*$E$224)</f>
        <v>60000000</v>
      </c>
      <c r="AA1188" s="7" t="n">
        <f aca="false">IF(F1188=1,M1188,S1188*$E$223)</f>
        <v>30000000</v>
      </c>
      <c r="AB1188" s="7" t="n">
        <f aca="false">IF(G1188=1,N1188,S1188*$E$222)</f>
        <v>15000000</v>
      </c>
      <c r="AC1188" s="7" t="n">
        <f aca="false">IF(H1188=1,O1188,S1188*$E$221)</f>
        <v>198881401.670373</v>
      </c>
      <c r="AD1188" s="7" t="n">
        <f aca="false">INDEX($W$1062:$W$1189,MATCH($A1188+(1-B1188)*64,$A$1062:$A$1189,0))</f>
        <v>30000000</v>
      </c>
      <c r="AE1188" s="7" t="n">
        <f aca="false">INDEX($W$1062:$W$1189,MATCH($A1188-B1188*64,$A$1062:$A$1189,0))</f>
        <v>31900752.5916633</v>
      </c>
      <c r="AF1188" s="7" t="n">
        <f aca="false">INDEX($X$1062:$X$1189,MATCH($A1188+(1-C1188)*32,$A$1062:$A$1189,0))</f>
        <v>300000000</v>
      </c>
      <c r="AG1188" s="7" t="n">
        <f aca="false">INDEX($X$1062:$X$1189,MATCH($A1188-C1188*32,$A$1062:$A$1189,0))</f>
        <v>258995713.836293</v>
      </c>
      <c r="AH1188" s="7" t="n">
        <f aca="false">INDEX($Y$1062:$Y$1189,MATCH($A1188+(1-D1188)*16,$A$1062:$A$1189,0))</f>
        <v>100000000</v>
      </c>
      <c r="AI1188" s="7" t="n">
        <f aca="false">INDEX($Y$1062:$Y$1189,MATCH($A1188-D1188*16,$A$1062:$A$1189,0))</f>
        <v>71877016.0506174</v>
      </c>
      <c r="AJ1188" s="7" t="n">
        <f aca="false">INDEX($Z$1062:$Z$1189,MATCH($A1188+(1-E1188)*8,$A$1062:$A$1189,0))</f>
        <v>60000000</v>
      </c>
      <c r="AK1188" s="7" t="n">
        <f aca="false">INDEX($Z$1062:$Z$1189,MATCH($A1188-E1188*8,$A$1062:$A$1189,0))</f>
        <v>91025880.4639915</v>
      </c>
      <c r="AL1188" s="7" t="n">
        <f aca="false">INDEX($AA$1062:$AA$1189,MATCH($A1188+(1-F1188)*4,$A$1062:$A$1189,0))</f>
        <v>30000000</v>
      </c>
      <c r="AM1188" s="7" t="n">
        <f aca="false">INDEX($AA$1062:$AA$1189,MATCH($A1188-F1188*4,$A$1062:$A$1189,0))</f>
        <v>105781413.011036</v>
      </c>
      <c r="AN1188" s="7" t="n">
        <f aca="false">INDEX($AB$1062:$AB$1189,MATCH($A1188+(1-G1188)*2,$A$1062:$A$1189,0))</f>
        <v>15000000</v>
      </c>
      <c r="AO1188" s="7" t="n">
        <f aca="false">INDEX($AB$1062:$AB$1189,MATCH($A1188-G1188*2,$A$1062:$A$1189,0))</f>
        <v>156670672.267816</v>
      </c>
      <c r="AP1188" s="7" t="n">
        <f aca="false">INDEX($AC$1062:$AC$1189,MATCH($A1188+(1-H1188)*1,$A$1062:$A$1189,0))</f>
        <v>5000000</v>
      </c>
      <c r="AQ1188" s="7" t="n">
        <f aca="false">INDEX($AC$1062:$AC$1189,MATCH($A1188-H1188*1,$A$1062:$A$1189,0))</f>
        <v>198881401.670373</v>
      </c>
      <c r="AR1188" s="14" t="b">
        <f aca="false">AND(IF(B1188=1,AD1188&gt;=AE1188,AE1188&gt;AD1188),IF(C1188=1,AF1188&gt;=AG1188,AG1188&gt;AF1188),IF(D1188=1,AH1188&gt;=AI1188,AI1188&gt;AH1188),IF(E1188=1,AJ1188&gt;=AK1188,AK1188&gt;AJ1188),IF(F1188=1,AL1188&gt;=AM1188,AM1188&gt;AL1188),IF(G1188=1,AN1188&gt;=AO1188,AO1188&gt;AN1188),IF(H1188=1,AP1188&gt;=AQ1188,AQ1188&gt;AP1188))</f>
        <v>0</v>
      </c>
      <c r="AS1188" s="2"/>
      <c r="AT1188" s="2"/>
      <c r="AU1188" s="2"/>
      <c r="AV1188" s="2"/>
      <c r="AW1188" s="2"/>
      <c r="AX1188" s="2"/>
    </row>
    <row r="1189" customFormat="false" ht="15" hidden="false" customHeight="false" outlineLevel="0" collapsed="false">
      <c r="A1189" s="6" t="n">
        <f aca="false">ROW()-1062</f>
        <v>127</v>
      </c>
      <c r="B1189" s="6" t="n">
        <f aca="false">MOD(INT($A1189/64),2)</f>
        <v>1</v>
      </c>
      <c r="C1189" s="6" t="n">
        <f aca="false">MOD(INT($A1189/32),2)</f>
        <v>1</v>
      </c>
      <c r="D1189" s="6" t="n">
        <f aca="false">MOD(INT($A1189/16),2)</f>
        <v>1</v>
      </c>
      <c r="E1189" s="6" t="n">
        <f aca="false">MOD(INT($A1189/8),2)</f>
        <v>1</v>
      </c>
      <c r="F1189" s="6" t="n">
        <f aca="false">MOD(INT($A1189/4),2)</f>
        <v>1</v>
      </c>
      <c r="G1189" s="6" t="n">
        <f aca="false">MOD(INT($A1189/2),2)</f>
        <v>1</v>
      </c>
      <c r="H1189" s="6" t="n">
        <f aca="false">MOD(INT($A1189/1),2)</f>
        <v>1</v>
      </c>
      <c r="I1189" s="7" t="n">
        <f aca="false">IF(B1189=1,MIN($B$6,$B$1060),0)</f>
        <v>30000000</v>
      </c>
      <c r="J1189" s="7" t="n">
        <f aca="false">IF(C1189=1,MIN($F$226,MAX(0,$B$1060-I1189)),0)</f>
        <v>300000000</v>
      </c>
      <c r="K1189" s="7" t="n">
        <f aca="false">IF(D1189=1,MIN($F$225,MAX(0,$B$1060-SUM(I1189:J1189))),0)</f>
        <v>100000000</v>
      </c>
      <c r="L1189" s="7" t="n">
        <f aca="false">IF(E1189=1,MIN($F$224,MAX(0,$B$1060-SUM(I1189:K1189))),0)</f>
        <v>60000000</v>
      </c>
      <c r="M1189" s="7" t="n">
        <f aca="false">IF(F1189=1,MIN($F$223,MAX(0,$B$1060-SUM(I1189:L1189))),0)</f>
        <v>30000000</v>
      </c>
      <c r="N1189" s="7" t="n">
        <f aca="false">IF(G1189=1,MIN($F$222,MAX(0,$B$1060-SUM(I1189:M1189))),0)</f>
        <v>15000000</v>
      </c>
      <c r="O1189" s="7" t="n">
        <f aca="false">IF(H1189=1,MIN($F$221,MAX(0,$B$1060-SUM(I1189:N1189))),0)</f>
        <v>5000000</v>
      </c>
      <c r="P1189" s="7" t="n">
        <f aca="false">MAX(0,$B$1060-SUM(I1189:O1189))</f>
        <v>660000000</v>
      </c>
      <c r="Q1189" s="7" t="n">
        <f aca="false">($B$203+$B$204)+$B$22+(1-B1189)*$B$198+(1-C1189)*$E$226+(1-D1189)*$E$225+(1-E1189)*$E$224+(1-F1189)*$E$223+(1-G1189)*$E$222+(1-H1189)*$E$221</f>
        <v>9281357.99511099</v>
      </c>
      <c r="R1189" s="7" t="n">
        <f aca="false">P1189&gt;$B$12*Q1189</f>
        <v>1</v>
      </c>
      <c r="S1189" s="7" t="n">
        <f aca="false">IF(R1189,(P1189+$B$12*$B$13)/(Q1189+$B$13),IF(Q1189&gt;0,P1189/Q1189,0))</f>
        <v>56.2329062808314</v>
      </c>
      <c r="T1189" s="7" t="n">
        <f aca="false">IF(R1189,$B$13*(S1189-$B$12),0)</f>
        <v>138082265.702079</v>
      </c>
      <c r="U1189" s="7" t="n">
        <f aca="false">($B$203+$B$204)*S1189</f>
        <v>15821577.7704386</v>
      </c>
      <c r="V1189" s="7" t="n">
        <f aca="false">$B$22*S1189</f>
        <v>506096156.527483</v>
      </c>
      <c r="W1189" s="7" t="n">
        <f aca="false">IF(B1189=1,I1189,S1189*$B$198)</f>
        <v>30000000</v>
      </c>
      <c r="X1189" s="7" t="n">
        <f aca="false">IF(C1189=1,J1189,S1189*$E$226)</f>
        <v>300000000</v>
      </c>
      <c r="Y1189" s="7" t="n">
        <f aca="false">IF(D1189=1,K1189,S1189*$E$225)</f>
        <v>100000000</v>
      </c>
      <c r="Z1189" s="7" t="n">
        <f aca="false">IF(E1189=1,L1189,S1189*$E$224)</f>
        <v>60000000</v>
      </c>
      <c r="AA1189" s="7" t="n">
        <f aca="false">IF(F1189=1,M1189,S1189*$E$223)</f>
        <v>30000000</v>
      </c>
      <c r="AB1189" s="7" t="n">
        <f aca="false">IF(G1189=1,N1189,S1189*$E$222)</f>
        <v>15000000</v>
      </c>
      <c r="AC1189" s="7" t="n">
        <f aca="false">IF(H1189=1,O1189,S1189*$E$221)</f>
        <v>5000000</v>
      </c>
      <c r="AD1189" s="7" t="n">
        <f aca="false">INDEX($W$1062:$W$1189,MATCH($A1189+(1-B1189)*64,$A$1062:$A$1189,0))</f>
        <v>30000000</v>
      </c>
      <c r="AE1189" s="7" t="n">
        <f aca="false">INDEX($W$1062:$W$1189,MATCH($A1189-B1189*64,$A$1062:$A$1189,0))</f>
        <v>44254683.941803</v>
      </c>
      <c r="AF1189" s="7" t="n">
        <f aca="false">INDEX($X$1062:$X$1189,MATCH($A1189+(1-C1189)*32,$A$1062:$A$1189,0))</f>
        <v>300000000</v>
      </c>
      <c r="AG1189" s="7" t="n">
        <f aca="false">INDEX($X$1062:$X$1189,MATCH($A1189-C1189*32,$A$1062:$A$1189,0))</f>
        <v>329564936.706161</v>
      </c>
      <c r="AH1189" s="7" t="n">
        <f aca="false">INDEX($Y$1062:$Y$1189,MATCH($A1189+(1-D1189)*16,$A$1062:$A$1189,0))</f>
        <v>100000000</v>
      </c>
      <c r="AI1189" s="7" t="n">
        <f aca="false">INDEX($Y$1062:$Y$1189,MATCH($A1189-D1189*16,$A$1062:$A$1189,0))</f>
        <v>97826443.8286341</v>
      </c>
      <c r="AJ1189" s="7" t="n">
        <f aca="false">INDEX($Z$1062:$Z$1189,MATCH($A1189+(1-E1189)*8,$A$1062:$A$1189,0))</f>
        <v>60000000</v>
      </c>
      <c r="AK1189" s="7" t="n">
        <f aca="false">INDEX($Z$1062:$Z$1189,MATCH($A1189-E1189*8,$A$1062:$A$1189,0))</f>
        <v>122273198.419911</v>
      </c>
      <c r="AL1189" s="7" t="n">
        <f aca="false">INDEX($AA$1062:$AA$1189,MATCH($A1189+(1-F1189)*4,$A$1062:$A$1189,0))</f>
        <v>30000000</v>
      </c>
      <c r="AM1189" s="7" t="n">
        <f aca="false">INDEX($AA$1062:$AA$1189,MATCH($A1189-F1189*4,$A$1062:$A$1189,0))</f>
        <v>140548655.99542</v>
      </c>
      <c r="AN1189" s="7" t="n">
        <f aca="false">INDEX($AB$1062:$AB$1189,MATCH($A1189+(1-G1189)*2,$A$1062:$A$1189,0))</f>
        <v>15000000</v>
      </c>
      <c r="AO1189" s="7" t="n">
        <f aca="false">INDEX($AB$1062:$AB$1189,MATCH($A1189-G1189*2,$A$1062:$A$1189,0))</f>
        <v>201860898.324611</v>
      </c>
      <c r="AP1189" s="7" t="n">
        <f aca="false">INDEX($AC$1062:$AC$1189,MATCH($A1189+(1-H1189)*1,$A$1062:$A$1189,0))</f>
        <v>5000000</v>
      </c>
      <c r="AQ1189" s="7" t="n">
        <f aca="false">INDEX($AC$1062:$AC$1189,MATCH($A1189-H1189*1,$A$1062:$A$1189,0))</f>
        <v>198881401.670373</v>
      </c>
      <c r="AR1189" s="14" t="b">
        <f aca="false">AND(IF(B1189=1,AD1189&gt;=AE1189,AE1189&gt;AD1189),IF(C1189=1,AF1189&gt;=AG1189,AG1189&gt;AF1189),IF(D1189=1,AH1189&gt;=AI1189,AI1189&gt;AH1189),IF(E1189=1,AJ1189&gt;=AK1189,AK1189&gt;AJ1189),IF(F1189=1,AL1189&gt;=AM1189,AM1189&gt;AL1189),IF(G1189=1,AN1189&gt;=AO1189,AO1189&gt;AN1189),IF(H1189=1,AP1189&gt;=AQ1189,AQ1189&gt;AP1189))</f>
        <v>0</v>
      </c>
      <c r="AS1189" s="2"/>
      <c r="AT1189" s="2"/>
      <c r="AU1189" s="2"/>
      <c r="AV1189" s="2"/>
      <c r="AW1189" s="2"/>
      <c r="AX1189" s="2"/>
    </row>
    <row r="1190" customFormat="false" ht="15" hidden="false" customHeight="false" outlineLevel="0" collapsed="false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</row>
    <row r="1191" customFormat="false" ht="15" hidden="false" customHeight="false" outlineLevel="0" collapsed="false">
      <c r="A1191" s="6" t="s">
        <v>320</v>
      </c>
      <c r="B1191" s="6" t="n">
        <f aca="false">MATCH(TRUE(),AR1062:AR1189,0)</f>
        <v>113</v>
      </c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</row>
    <row r="1192" customFormat="false" ht="15" hidden="false" customHeight="false" outlineLevel="0" collapsed="false">
      <c r="A1192" s="6" t="s">
        <v>321</v>
      </c>
      <c r="B1192" s="6" t="n">
        <f aca="false">INDEX(A1062:A1189,B1191)</f>
        <v>112</v>
      </c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</row>
    <row r="1193" customFormat="false" ht="15" hidden="false" customHeight="false" outlineLevel="0" collapsed="false">
      <c r="A1193" s="6" t="s">
        <v>298</v>
      </c>
      <c r="B1193" s="7" t="n">
        <f aca="false">INDEX(W1062:W1189,$B$1191)</f>
        <v>30000000</v>
      </c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</row>
    <row r="1194" customFormat="false" ht="15" hidden="false" customHeight="false" outlineLevel="0" collapsed="false">
      <c r="A1194" s="6" t="s">
        <v>299</v>
      </c>
      <c r="B1194" s="7" t="n">
        <f aca="false">INDEX(X1062:X1189,$B$1191)</f>
        <v>300000000</v>
      </c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</row>
    <row r="1195" customFormat="false" ht="15" hidden="false" customHeight="false" outlineLevel="0" collapsed="false">
      <c r="A1195" s="6" t="s">
        <v>300</v>
      </c>
      <c r="B1195" s="7" t="n">
        <f aca="false">INDEX(Y1062:Y1189,$B$1191)</f>
        <v>100000000</v>
      </c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</row>
    <row r="1196" customFormat="false" ht="15" hidden="false" customHeight="false" outlineLevel="0" collapsed="false">
      <c r="A1196" s="6" t="s">
        <v>301</v>
      </c>
      <c r="B1196" s="7" t="n">
        <f aca="false">INDEX(Z1062:Z1189,$B$1191)</f>
        <v>68208512.6259502</v>
      </c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</row>
    <row r="1197" customFormat="false" ht="15" hidden="false" customHeight="false" outlineLevel="0" collapsed="false">
      <c r="A1197" s="6" t="s">
        <v>302</v>
      </c>
      <c r="B1197" s="7" t="n">
        <f aca="false">INDEX(AA1062:AA1189,$B$1191)</f>
        <v>85260640.7824378</v>
      </c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</row>
    <row r="1198" customFormat="false" ht="15" hidden="false" customHeight="false" outlineLevel="0" collapsed="false">
      <c r="A1198" s="6" t="s">
        <v>303</v>
      </c>
      <c r="B1198" s="7" t="n">
        <f aca="false">INDEX(AB1062:AB1189,$B$1191)</f>
        <v>142101067.97073</v>
      </c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</row>
    <row r="1199" customFormat="false" ht="15" hidden="false" customHeight="false" outlineLevel="0" collapsed="false">
      <c r="A1199" s="6" t="s">
        <v>304</v>
      </c>
      <c r="B1199" s="7" t="n">
        <f aca="false">INDEX(AC1062:AC1189,$B$1191)</f>
        <v>142101067.97073</v>
      </c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</row>
    <row r="1200" customFormat="false" ht="15" hidden="false" customHeight="false" outlineLevel="0" collapsed="false">
      <c r="A1200" s="6" t="s">
        <v>296</v>
      </c>
      <c r="B1200" s="7" t="n">
        <f aca="false">INDEX(U1062:U1189,$B$1191)</f>
        <v>7996254.31747484</v>
      </c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</row>
    <row r="1201" customFormat="false" ht="15" hidden="false" customHeight="false" outlineLevel="0" collapsed="false">
      <c r="A1201" s="6" t="s">
        <v>322</v>
      </c>
      <c r="B1201" s="7" t="n">
        <f aca="false">INDEX(V1062:V1189,$B$1191)</f>
        <v>255781922.347313</v>
      </c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</row>
    <row r="1202" customFormat="false" ht="15" hidden="false" customHeight="false" outlineLevel="0" collapsed="false">
      <c r="A1202" s="6" t="s">
        <v>323</v>
      </c>
      <c r="B1202" s="7" t="n">
        <f aca="false">INDEX(T1062:T1189,$B$1191)</f>
        <v>68550533.9853648</v>
      </c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</row>
    <row r="1203" customFormat="false" ht="15" hidden="false" customHeight="false" outlineLevel="0" collapsed="false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</row>
    <row r="1204" customFormat="false" ht="15" hidden="false" customHeight="false" outlineLevel="0" collapsed="false">
      <c r="A1204" s="6" t="s">
        <v>324</v>
      </c>
      <c r="B1204" s="6" t="n">
        <f aca="false">INDEX(B1062:B1189,$B$1191)</f>
        <v>1</v>
      </c>
      <c r="C1204" s="7" t="n">
        <f aca="false">INDEX(AD1062:AD1189,$B$1191)</f>
        <v>30000000</v>
      </c>
      <c r="D1204" s="7" t="n">
        <f aca="false">INDEX(AE1062:AE1189,$B$1191)</f>
        <v>23063478.5172177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</row>
    <row r="1205" customFormat="false" ht="15" hidden="false" customHeight="false" outlineLevel="0" collapsed="false">
      <c r="A1205" s="6" t="s">
        <v>325</v>
      </c>
      <c r="B1205" s="6" t="n">
        <f aca="false">INDEX(C1062:C1189,$B$1191)</f>
        <v>1</v>
      </c>
      <c r="C1205" s="7" t="n">
        <f aca="false">INDEX(AF1062:AF1189,$B$1191)</f>
        <v>300000000</v>
      </c>
      <c r="D1205" s="7" t="n">
        <f aca="false">INDEX(AG1062:AG1189,$B$1191)</f>
        <v>197480336.804462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</row>
    <row r="1206" customFormat="false" ht="15" hidden="false" customHeight="false" outlineLevel="0" collapsed="false">
      <c r="A1206" s="6" t="s">
        <v>326</v>
      </c>
      <c r="B1206" s="6" t="n">
        <f aca="false">INDEX(D1062:D1189,$B$1191)</f>
        <v>1</v>
      </c>
      <c r="C1206" s="7" t="n">
        <f aca="false">INDEX(AH1062:AH1189,$B$1191)</f>
        <v>100000000</v>
      </c>
      <c r="D1206" s="7" t="n">
        <f aca="false">INDEX(AI1062:AI1189,$B$1191)</f>
        <v>52321529.7053892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</row>
    <row r="1207" customFormat="false" ht="15" hidden="false" customHeight="false" outlineLevel="0" collapsed="false">
      <c r="A1207" s="6" t="s">
        <v>327</v>
      </c>
      <c r="B1207" s="6" t="n">
        <f aca="false">INDEX(E1062:E1189,$B$1191)</f>
        <v>0</v>
      </c>
      <c r="C1207" s="7" t="n">
        <f aca="false">INDEX(AJ1062:AJ1189,$B$1191)</f>
        <v>60000000</v>
      </c>
      <c r="D1207" s="7" t="n">
        <f aca="false">INDEX(AK1062:AK1189,$B$1191)</f>
        <v>68208512.6259502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</row>
    <row r="1208" customFormat="false" ht="15" hidden="false" customHeight="false" outlineLevel="0" collapsed="false">
      <c r="A1208" s="6" t="s">
        <v>328</v>
      </c>
      <c r="B1208" s="6" t="n">
        <f aca="false">INDEX(F1062:F1189,$B$1191)</f>
        <v>0</v>
      </c>
      <c r="C1208" s="7" t="n">
        <f aca="false">INDEX(AL1062:AL1189,$B$1191)</f>
        <v>30000000</v>
      </c>
      <c r="D1208" s="7" t="n">
        <f aca="false">INDEX(AM1062:AM1189,$B$1191)</f>
        <v>85260640.7824378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</row>
    <row r="1209" customFormat="false" ht="15" hidden="false" customHeight="false" outlineLevel="0" collapsed="false">
      <c r="A1209" s="6" t="s">
        <v>329</v>
      </c>
      <c r="B1209" s="6" t="n">
        <f aca="false">INDEX(G1062:G1189,$B$1191)</f>
        <v>0</v>
      </c>
      <c r="C1209" s="7" t="n">
        <f aca="false">INDEX(AN1062:AN1189,$B$1191)</f>
        <v>15000000</v>
      </c>
      <c r="D1209" s="7" t="n">
        <f aca="false">INDEX(AO1062:AO1189,$B$1191)</f>
        <v>142101067.97073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</row>
    <row r="1210" customFormat="false" ht="15" hidden="false" customHeight="false" outlineLevel="0" collapsed="false">
      <c r="A1210" s="6" t="s">
        <v>330</v>
      </c>
      <c r="B1210" s="6" t="n">
        <f aca="false">INDEX(H1062:H1189,$B$1191)</f>
        <v>0</v>
      </c>
      <c r="C1210" s="7" t="n">
        <f aca="false">INDEX(AP1062:AP1189,$B$1191)</f>
        <v>5000000</v>
      </c>
      <c r="D1210" s="7" t="n">
        <f aca="false">INDEX(AQ1062:AQ1189,$B$1191)</f>
        <v>142101067.97073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</row>
    <row r="1211" customFormat="false" ht="15" hidden="false" customHeight="false" outlineLevel="0" collapsed="false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</row>
    <row r="1212" customFormat="false" ht="15" hidden="false" customHeight="false" outlineLevel="0" collapsed="false">
      <c r="A1212" s="6" t="s">
        <v>190</v>
      </c>
      <c r="B1212" s="7" t="n">
        <f aca="false">SUM(B1193:B1202)</f>
        <v>1200000000</v>
      </c>
      <c r="C1212" s="7" t="n">
        <f aca="false">$B$1060-$B$1212</f>
        <v>0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</row>
    <row r="1213" customFormat="false" ht="15" hidden="false" customHeight="false" outlineLevel="0" collapsed="false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</row>
    <row r="1214" customFormat="false" ht="15" hidden="false" customHeight="false" outlineLevel="0" collapsed="false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</row>
    <row r="1215" customFormat="false" ht="15" hidden="false" customHeight="false" outlineLevel="0" collapsed="false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</row>
    <row r="1216" customFormat="false" ht="15" hidden="false" customHeight="false" outlineLevel="0" collapsed="false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</row>
    <row r="1217" customFormat="false" ht="15" hidden="false" customHeight="false" outlineLevel="0" collapsed="false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</row>
    <row r="1218" customFormat="false" ht="15" hidden="false" customHeight="false" outlineLevel="0" collapsed="false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</row>
    <row r="1219" customFormat="false" ht="15" hidden="false" customHeight="false" outlineLevel="0" collapsed="false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</row>
    <row r="1220" customFormat="false" ht="15" hidden="false" customHeight="false" outlineLevel="0" collapsed="false">
      <c r="A1220" s="3" t="s">
        <v>332</v>
      </c>
      <c r="B1220" s="15" t="n">
        <f aca="false">$B$32</f>
        <v>2000000000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</row>
    <row r="1221" customFormat="false" ht="15" hidden="false" customHeight="false" outlineLevel="0" collapsed="false">
      <c r="A1221" s="5" t="s">
        <v>283</v>
      </c>
      <c r="B1221" s="5" t="s">
        <v>205</v>
      </c>
      <c r="C1221" s="5" t="s">
        <v>89</v>
      </c>
      <c r="D1221" s="5" t="s">
        <v>88</v>
      </c>
      <c r="E1221" s="5" t="s">
        <v>87</v>
      </c>
      <c r="F1221" s="5" t="s">
        <v>86</v>
      </c>
      <c r="G1221" s="5" t="s">
        <v>85</v>
      </c>
      <c r="H1221" s="5" t="s">
        <v>82</v>
      </c>
      <c r="I1221" s="5" t="s">
        <v>284</v>
      </c>
      <c r="J1221" s="5" t="s">
        <v>285</v>
      </c>
      <c r="K1221" s="5" t="s">
        <v>286</v>
      </c>
      <c r="L1221" s="5" t="s">
        <v>287</v>
      </c>
      <c r="M1221" s="5" t="s">
        <v>288</v>
      </c>
      <c r="N1221" s="5" t="s">
        <v>289</v>
      </c>
      <c r="O1221" s="5" t="s">
        <v>290</v>
      </c>
      <c r="P1221" s="5" t="s">
        <v>291</v>
      </c>
      <c r="Q1221" s="5" t="s">
        <v>292</v>
      </c>
      <c r="R1221" s="5" t="s">
        <v>293</v>
      </c>
      <c r="S1221" s="5" t="s">
        <v>294</v>
      </c>
      <c r="T1221" s="5" t="s">
        <v>295</v>
      </c>
      <c r="U1221" s="5" t="s">
        <v>296</v>
      </c>
      <c r="V1221" s="5" t="s">
        <v>297</v>
      </c>
      <c r="W1221" s="5" t="s">
        <v>298</v>
      </c>
      <c r="X1221" s="5" t="s">
        <v>299</v>
      </c>
      <c r="Y1221" s="5" t="s">
        <v>300</v>
      </c>
      <c r="Z1221" s="5" t="s">
        <v>301</v>
      </c>
      <c r="AA1221" s="5" t="s">
        <v>302</v>
      </c>
      <c r="AB1221" s="5" t="s">
        <v>303</v>
      </c>
      <c r="AC1221" s="5" t="s">
        <v>304</v>
      </c>
      <c r="AD1221" s="5" t="s">
        <v>305</v>
      </c>
      <c r="AE1221" s="5" t="s">
        <v>306</v>
      </c>
      <c r="AF1221" s="5" t="s">
        <v>307</v>
      </c>
      <c r="AG1221" s="5" t="s">
        <v>308</v>
      </c>
      <c r="AH1221" s="5" t="s">
        <v>309</v>
      </c>
      <c r="AI1221" s="5" t="s">
        <v>310</v>
      </c>
      <c r="AJ1221" s="5" t="s">
        <v>311</v>
      </c>
      <c r="AK1221" s="5" t="s">
        <v>312</v>
      </c>
      <c r="AL1221" s="5" t="s">
        <v>313</v>
      </c>
      <c r="AM1221" s="5" t="s">
        <v>314</v>
      </c>
      <c r="AN1221" s="5" t="s">
        <v>315</v>
      </c>
      <c r="AO1221" s="5" t="s">
        <v>316</v>
      </c>
      <c r="AP1221" s="5" t="s">
        <v>317</v>
      </c>
      <c r="AQ1221" s="5" t="s">
        <v>318</v>
      </c>
      <c r="AR1221" s="5" t="s">
        <v>319</v>
      </c>
      <c r="AS1221" s="2"/>
      <c r="AT1221" s="2"/>
      <c r="AU1221" s="2"/>
      <c r="AV1221" s="2"/>
      <c r="AW1221" s="2"/>
      <c r="AX1221" s="2"/>
    </row>
    <row r="1222" customFormat="false" ht="15" hidden="false" customHeight="false" outlineLevel="0" collapsed="false">
      <c r="A1222" s="6" t="n">
        <f aca="false">ROW()-1222</f>
        <v>0</v>
      </c>
      <c r="B1222" s="6" t="n">
        <f aca="false">MOD(INT($A1222/64),2)</f>
        <v>0</v>
      </c>
      <c r="C1222" s="6" t="n">
        <f aca="false">MOD(INT($A1222/32),2)</f>
        <v>0</v>
      </c>
      <c r="D1222" s="6" t="n">
        <f aca="false">MOD(INT($A1222/16),2)</f>
        <v>0</v>
      </c>
      <c r="E1222" s="6" t="n">
        <f aca="false">MOD(INT($A1222/8),2)</f>
        <v>0</v>
      </c>
      <c r="F1222" s="6" t="n">
        <f aca="false">MOD(INT($A1222/4),2)</f>
        <v>0</v>
      </c>
      <c r="G1222" s="6" t="n">
        <f aca="false">MOD(INT($A1222/2),2)</f>
        <v>0</v>
      </c>
      <c r="H1222" s="6" t="n">
        <f aca="false">MOD(INT($A1222/1),2)</f>
        <v>0</v>
      </c>
      <c r="I1222" s="7" t="n">
        <f aca="false">IF(B1222=1,MIN($B$6,$B$1220),0)</f>
        <v>0</v>
      </c>
      <c r="J1222" s="7" t="n">
        <f aca="false">IF(C1222=1,MIN($F$226,MAX(0,$B$1220-I1222)),0)</f>
        <v>0</v>
      </c>
      <c r="K1222" s="7" t="n">
        <f aca="false">IF(D1222=1,MIN($F$225,MAX(0,$B$1220-SUM(I1222:J1222))),0)</f>
        <v>0</v>
      </c>
      <c r="L1222" s="7" t="n">
        <f aca="false">IF(E1222=1,MIN($F$224,MAX(0,$B$1220-SUM(I1222:K1222))),0)</f>
        <v>0</v>
      </c>
      <c r="M1222" s="7" t="n">
        <f aca="false">IF(F1222=1,MIN($F$223,MAX(0,$B$1220-SUM(I1222:L1222))),0)</f>
        <v>0</v>
      </c>
      <c r="N1222" s="7" t="n">
        <f aca="false">IF(G1222=1,MIN($F$222,MAX(0,$B$1220-SUM(I1222:M1222))),0)</f>
        <v>0</v>
      </c>
      <c r="O1222" s="7" t="n">
        <f aca="false">IF(H1222=1,MIN($F$221,MAX(0,$B$1220-SUM(I1222:N1222))),0)</f>
        <v>0</v>
      </c>
      <c r="P1222" s="7" t="n">
        <f aca="false">MAX(0,$B$1220-SUM(I1222:O1222))</f>
        <v>2000000000</v>
      </c>
      <c r="Q1222" s="7" t="n">
        <f aca="false">($B$203+$B$204)+$B$22+(1-B1222)*$B$198+(1-C1222)*$E$226+(1-D1222)*$E$225+(1-E1222)*$E$224+(1-F1222)*$E$223+(1-G1222)*$E$222+(1-H1222)*$E$221</f>
        <v>33354101.3672325</v>
      </c>
      <c r="R1222" s="7" t="n">
        <f aca="false">P1222&gt;$B$12*Q1222</f>
        <v>1</v>
      </c>
      <c r="S1222" s="7" t="n">
        <f aca="false">IF(R1222,(P1222+$B$12*$B$13)/(Q1222+$B$13),IF(Q1222&gt;0,P1222/Q1222,0))</f>
        <v>55.8513509930027</v>
      </c>
      <c r="T1222" s="7" t="n">
        <f aca="false">IF(R1222,$B$13*(S1222-$B$12),0)</f>
        <v>137128377.482507</v>
      </c>
      <c r="U1222" s="7" t="n">
        <f aca="false">($B$203+$B$204)*S1222</f>
        <v>15714224.1396311</v>
      </c>
      <c r="V1222" s="7" t="n">
        <f aca="false">$B$22*S1222</f>
        <v>502662158.937025</v>
      </c>
      <c r="W1222" s="7" t="n">
        <f aca="false">IF(B1222=1,I1222,S1222*$B$198)</f>
        <v>44920945.8046176</v>
      </c>
      <c r="X1222" s="7" t="n">
        <f aca="false">IF(C1222=1,J1222,S1222*$E$226)</f>
        <v>342618555.744885</v>
      </c>
      <c r="Y1222" s="7" t="n">
        <f aca="false">IF(D1222=1,K1222,S1222*$E$225)</f>
        <v>96844932.599092</v>
      </c>
      <c r="Z1222" s="7" t="n">
        <f aca="false">IF(E1222=1,L1222,S1222*$E$224)</f>
        <v>134043242.383207</v>
      </c>
      <c r="AA1222" s="7" t="n">
        <f aca="false">IF(F1222=1,M1222,S1222*$E$223)</f>
        <v>167554052.979008</v>
      </c>
      <c r="AB1222" s="7" t="n">
        <f aca="false">IF(G1222=1,N1222,S1222*$E$222)</f>
        <v>279256754.965014</v>
      </c>
      <c r="AC1222" s="7" t="n">
        <f aca="false">IF(H1222=1,O1222,S1222*$E$221)</f>
        <v>279256754.965014</v>
      </c>
      <c r="AD1222" s="7" t="n">
        <f aca="false">INDEX($W$1222:$W$1349,MATCH($A1222+(1-B1222)*64,$A$1222:$A$1349,0))</f>
        <v>30000000</v>
      </c>
      <c r="AE1222" s="7" t="n">
        <f aca="false">INDEX($W$1222:$W$1349,MATCH($A1222-B1222*64,$A$1222:$A$1349,0))</f>
        <v>44920945.8046176</v>
      </c>
      <c r="AF1222" s="7" t="n">
        <f aca="false">INDEX($X$1222:$X$1349,MATCH($A1222+(1-C1222)*32,$A$1222:$A$1349,0))</f>
        <v>300000000</v>
      </c>
      <c r="AG1222" s="7" t="n">
        <f aca="false">INDEX($X$1222:$X$1349,MATCH($A1222-C1222*32,$A$1222:$A$1349,0))</f>
        <v>342618555.744885</v>
      </c>
      <c r="AH1222" s="7" t="n">
        <f aca="false">INDEX($Y$1222:$Y$1349,MATCH($A1222+(1-D1222)*16,$A$1222:$A$1349,0))</f>
        <v>100000000</v>
      </c>
      <c r="AI1222" s="7" t="n">
        <f aca="false">INDEX($Y$1222:$Y$1349,MATCH($A1222-D1222*16,$A$1222:$A$1349,0))</f>
        <v>96844932.599092</v>
      </c>
      <c r="AJ1222" s="7" t="n">
        <f aca="false">INDEX($Z$1222:$Z$1349,MATCH($A1222+(1-E1222)*8,$A$1222:$A$1349,0))</f>
        <v>60000000</v>
      </c>
      <c r="AK1222" s="7" t="n">
        <f aca="false">INDEX($Z$1222:$Z$1349,MATCH($A1222-E1222*8,$A$1222:$A$1349,0))</f>
        <v>134043242.383207</v>
      </c>
      <c r="AL1222" s="7" t="n">
        <f aca="false">INDEX($AA$1222:$AA$1349,MATCH($A1222+(1-F1222)*4,$A$1222:$A$1349,0))</f>
        <v>30000000</v>
      </c>
      <c r="AM1222" s="7" t="n">
        <f aca="false">INDEX($AA$1222:$AA$1349,MATCH($A1222-F1222*4,$A$1222:$A$1349,0))</f>
        <v>167554052.979008</v>
      </c>
      <c r="AN1222" s="7" t="n">
        <f aca="false">INDEX($AB$1222:$AB$1349,MATCH($A1222+(1-G1222)*2,$A$1222:$A$1349,0))</f>
        <v>15000000</v>
      </c>
      <c r="AO1222" s="7" t="n">
        <f aca="false">INDEX($AB$1222:$AB$1349,MATCH($A1222-G1222*2,$A$1222:$A$1349,0))</f>
        <v>279256754.965014</v>
      </c>
      <c r="AP1222" s="7" t="n">
        <f aca="false">INDEX($AC$1222:$AC$1349,MATCH($A1222+(1-H1222)*1,$A$1222:$A$1349,0))</f>
        <v>5000000</v>
      </c>
      <c r="AQ1222" s="7" t="n">
        <f aca="false">INDEX($AC$1222:$AC$1349,MATCH($A1222-H1222*1,$A$1222:$A$1349,0))</f>
        <v>279256754.965014</v>
      </c>
      <c r="AR1222" s="14" t="b">
        <f aca="false">AND(IF(B1222=1,AD1222&gt;=AE1222,AE1222&gt;AD1222),IF(C1222=1,AF1222&gt;=AG1222,AG1222&gt;AF1222),IF(D1222=1,AH1222&gt;=AI1222,AI1222&gt;AH1222),IF(E1222=1,AJ1222&gt;=AK1222,AK1222&gt;AJ1222),IF(F1222=1,AL1222&gt;=AM1222,AM1222&gt;AL1222),IF(G1222=1,AN1222&gt;=AO1222,AO1222&gt;AN1222),IF(H1222=1,AP1222&gt;=AQ1222,AQ1222&gt;AP1222))</f>
        <v>0</v>
      </c>
      <c r="AS1222" s="2"/>
      <c r="AT1222" s="2"/>
      <c r="AU1222" s="2"/>
      <c r="AV1222" s="2"/>
      <c r="AW1222" s="2"/>
      <c r="AX1222" s="2"/>
    </row>
    <row r="1223" customFormat="false" ht="15" hidden="false" customHeight="false" outlineLevel="0" collapsed="false">
      <c r="A1223" s="6" t="n">
        <f aca="false">ROW()-1222</f>
        <v>1</v>
      </c>
      <c r="B1223" s="6" t="n">
        <f aca="false">MOD(INT($A1223/64),2)</f>
        <v>0</v>
      </c>
      <c r="C1223" s="6" t="n">
        <f aca="false">MOD(INT($A1223/32),2)</f>
        <v>0</v>
      </c>
      <c r="D1223" s="6" t="n">
        <f aca="false">MOD(INT($A1223/16),2)</f>
        <v>0</v>
      </c>
      <c r="E1223" s="6" t="n">
        <f aca="false">MOD(INT($A1223/8),2)</f>
        <v>0</v>
      </c>
      <c r="F1223" s="6" t="n">
        <f aca="false">MOD(INT($A1223/4),2)</f>
        <v>0</v>
      </c>
      <c r="G1223" s="6" t="n">
        <f aca="false">MOD(INT($A1223/2),2)</f>
        <v>0</v>
      </c>
      <c r="H1223" s="6" t="n">
        <f aca="false">MOD(INT($A1223/1),2)</f>
        <v>1</v>
      </c>
      <c r="I1223" s="7" t="n">
        <f aca="false">IF(B1223=1,MIN($B$6,$B$1220),0)</f>
        <v>0</v>
      </c>
      <c r="J1223" s="7" t="n">
        <f aca="false">IF(C1223=1,MIN($F$226,MAX(0,$B$1220-I1223)),0)</f>
        <v>0</v>
      </c>
      <c r="K1223" s="7" t="n">
        <f aca="false">IF(D1223=1,MIN($F$225,MAX(0,$B$1220-SUM(I1223:J1223))),0)</f>
        <v>0</v>
      </c>
      <c r="L1223" s="7" t="n">
        <f aca="false">IF(E1223=1,MIN($F$224,MAX(0,$B$1220-SUM(I1223:K1223))),0)</f>
        <v>0</v>
      </c>
      <c r="M1223" s="7" t="n">
        <f aca="false">IF(F1223=1,MIN($F$223,MAX(0,$B$1220-SUM(I1223:L1223))),0)</f>
        <v>0</v>
      </c>
      <c r="N1223" s="7" t="n">
        <f aca="false">IF(G1223=1,MIN($F$222,MAX(0,$B$1220-SUM(I1223:M1223))),0)</f>
        <v>0</v>
      </c>
      <c r="O1223" s="7" t="n">
        <f aca="false">IF(H1223=1,MIN($F$221,MAX(0,$B$1220-SUM(I1223:N1223))),0)</f>
        <v>5000000</v>
      </c>
      <c r="P1223" s="7" t="n">
        <f aca="false">MAX(0,$B$1220-SUM(I1223:O1223))</f>
        <v>1995000000</v>
      </c>
      <c r="Q1223" s="7" t="n">
        <f aca="false">($B$203+$B$204)+$B$22+(1-B1223)*$B$198+(1-C1223)*$E$226+(1-D1223)*$E$225+(1-E1223)*$E$224+(1-F1223)*$E$223+(1-G1223)*$E$222+(1-H1223)*$E$221</f>
        <v>28354101.3672325</v>
      </c>
      <c r="R1223" s="7" t="n">
        <f aca="false">P1223&gt;$B$12*Q1223</f>
        <v>1</v>
      </c>
      <c r="S1223" s="7" t="n">
        <f aca="false">IF(R1223,(P1223+$B$12*$B$13)/(Q1223+$B$13),IF(Q1223&gt;0,P1223/Q1223,0))</f>
        <v>64.7401775285984</v>
      </c>
      <c r="T1223" s="7" t="n">
        <f aca="false">IF(R1223,$B$13*(S1223-$B$12),0)</f>
        <v>159350443.821496</v>
      </c>
      <c r="U1223" s="7" t="n">
        <f aca="false">($B$203+$B$204)*S1223</f>
        <v>18215166.5525756</v>
      </c>
      <c r="V1223" s="7" t="n">
        <f aca="false">$B$22*S1223</f>
        <v>582661597.757385</v>
      </c>
      <c r="W1223" s="7" t="n">
        <f aca="false">IF(B1223=1,I1223,S1223*$B$198)</f>
        <v>52070181.9103327</v>
      </c>
      <c r="X1223" s="7" t="n">
        <f aca="false">IF(C1223=1,J1223,S1223*$E$226)</f>
        <v>397146814.341068</v>
      </c>
      <c r="Y1223" s="7" t="n">
        <f aca="false">IF(D1223=1,K1223,S1223*$E$225)</f>
        <v>112257949.319719</v>
      </c>
      <c r="Z1223" s="7" t="n">
        <f aca="false">IF(E1223=1,L1223,S1223*$E$224)</f>
        <v>155376426.068636</v>
      </c>
      <c r="AA1223" s="7" t="n">
        <f aca="false">IF(F1223=1,M1223,S1223*$E$223)</f>
        <v>194220532.585795</v>
      </c>
      <c r="AB1223" s="7" t="n">
        <f aca="false">IF(G1223=1,N1223,S1223*$E$222)</f>
        <v>323700887.642992</v>
      </c>
      <c r="AC1223" s="7" t="n">
        <f aca="false">IF(H1223=1,O1223,S1223*$E$221)</f>
        <v>5000000</v>
      </c>
      <c r="AD1223" s="7" t="n">
        <f aca="false">INDEX($W$1222:$W$1349,MATCH($A1223+(1-B1223)*64,$A$1222:$A$1349,0))</f>
        <v>30000000</v>
      </c>
      <c r="AE1223" s="7" t="n">
        <f aca="false">INDEX($W$1222:$W$1349,MATCH($A1223-B1223*64,$A$1222:$A$1349,0))</f>
        <v>52070181.9103327</v>
      </c>
      <c r="AF1223" s="7" t="n">
        <f aca="false">INDEX($X$1222:$X$1349,MATCH($A1223+(1-C1223)*32,$A$1222:$A$1349,0))</f>
        <v>300000000</v>
      </c>
      <c r="AG1223" s="7" t="n">
        <f aca="false">INDEX($X$1222:$X$1349,MATCH($A1223-C1223*32,$A$1222:$A$1349,0))</f>
        <v>397146814.341068</v>
      </c>
      <c r="AH1223" s="7" t="n">
        <f aca="false">INDEX($Y$1222:$Y$1349,MATCH($A1223+(1-D1223)*16,$A$1222:$A$1349,0))</f>
        <v>100000000</v>
      </c>
      <c r="AI1223" s="7" t="n">
        <f aca="false">INDEX($Y$1222:$Y$1349,MATCH($A1223-D1223*16,$A$1222:$A$1349,0))</f>
        <v>112257949.319719</v>
      </c>
      <c r="AJ1223" s="7" t="n">
        <f aca="false">INDEX($Z$1222:$Z$1349,MATCH($A1223+(1-E1223)*8,$A$1222:$A$1349,0))</f>
        <v>60000000</v>
      </c>
      <c r="AK1223" s="7" t="n">
        <f aca="false">INDEX($Z$1222:$Z$1349,MATCH($A1223-E1223*8,$A$1222:$A$1349,0))</f>
        <v>155376426.068636</v>
      </c>
      <c r="AL1223" s="7" t="n">
        <f aca="false">INDEX($AA$1222:$AA$1349,MATCH($A1223+(1-F1223)*4,$A$1222:$A$1349,0))</f>
        <v>30000000</v>
      </c>
      <c r="AM1223" s="7" t="n">
        <f aca="false">INDEX($AA$1222:$AA$1349,MATCH($A1223-F1223*4,$A$1222:$A$1349,0))</f>
        <v>194220532.585795</v>
      </c>
      <c r="AN1223" s="7" t="n">
        <f aca="false">INDEX($AB$1222:$AB$1349,MATCH($A1223+(1-G1223)*2,$A$1222:$A$1349,0))</f>
        <v>15000000</v>
      </c>
      <c r="AO1223" s="7" t="n">
        <f aca="false">INDEX($AB$1222:$AB$1349,MATCH($A1223-G1223*2,$A$1222:$A$1349,0))</f>
        <v>323700887.642992</v>
      </c>
      <c r="AP1223" s="7" t="n">
        <f aca="false">INDEX($AC$1222:$AC$1349,MATCH($A1223+(1-H1223)*1,$A$1222:$A$1349,0))</f>
        <v>5000000</v>
      </c>
      <c r="AQ1223" s="7" t="n">
        <f aca="false">INDEX($AC$1222:$AC$1349,MATCH($A1223-H1223*1,$A$1222:$A$1349,0))</f>
        <v>279256754.965014</v>
      </c>
      <c r="AR1223" s="14" t="b">
        <f aca="false">AND(IF(B1223=1,AD1223&gt;=AE1223,AE1223&gt;AD1223),IF(C1223=1,AF1223&gt;=AG1223,AG1223&gt;AF1223),IF(D1223=1,AH1223&gt;=AI1223,AI1223&gt;AH1223),IF(E1223=1,AJ1223&gt;=AK1223,AK1223&gt;AJ1223),IF(F1223=1,AL1223&gt;=AM1223,AM1223&gt;AL1223),IF(G1223=1,AN1223&gt;=AO1223,AO1223&gt;AN1223),IF(H1223=1,AP1223&gt;=AQ1223,AQ1223&gt;AP1223))</f>
        <v>0</v>
      </c>
      <c r="AS1223" s="2"/>
      <c r="AT1223" s="2"/>
      <c r="AU1223" s="2"/>
      <c r="AV1223" s="2"/>
      <c r="AW1223" s="2"/>
      <c r="AX1223" s="2"/>
    </row>
    <row r="1224" customFormat="false" ht="15" hidden="false" customHeight="false" outlineLevel="0" collapsed="false">
      <c r="A1224" s="6" t="n">
        <f aca="false">ROW()-1222</f>
        <v>2</v>
      </c>
      <c r="B1224" s="6" t="n">
        <f aca="false">MOD(INT($A1224/64),2)</f>
        <v>0</v>
      </c>
      <c r="C1224" s="6" t="n">
        <f aca="false">MOD(INT($A1224/32),2)</f>
        <v>0</v>
      </c>
      <c r="D1224" s="6" t="n">
        <f aca="false">MOD(INT($A1224/16),2)</f>
        <v>0</v>
      </c>
      <c r="E1224" s="6" t="n">
        <f aca="false">MOD(INT($A1224/8),2)</f>
        <v>0</v>
      </c>
      <c r="F1224" s="6" t="n">
        <f aca="false">MOD(INT($A1224/4),2)</f>
        <v>0</v>
      </c>
      <c r="G1224" s="6" t="n">
        <f aca="false">MOD(INT($A1224/2),2)</f>
        <v>1</v>
      </c>
      <c r="H1224" s="6" t="n">
        <f aca="false">MOD(INT($A1224/1),2)</f>
        <v>0</v>
      </c>
      <c r="I1224" s="7" t="n">
        <f aca="false">IF(B1224=1,MIN($B$6,$B$1220),0)</f>
        <v>0</v>
      </c>
      <c r="J1224" s="7" t="n">
        <f aca="false">IF(C1224=1,MIN($F$226,MAX(0,$B$1220-I1224)),0)</f>
        <v>0</v>
      </c>
      <c r="K1224" s="7" t="n">
        <f aca="false">IF(D1224=1,MIN($F$225,MAX(0,$B$1220-SUM(I1224:J1224))),0)</f>
        <v>0</v>
      </c>
      <c r="L1224" s="7" t="n">
        <f aca="false">IF(E1224=1,MIN($F$224,MAX(0,$B$1220-SUM(I1224:K1224))),0)</f>
        <v>0</v>
      </c>
      <c r="M1224" s="7" t="n">
        <f aca="false">IF(F1224=1,MIN($F$223,MAX(0,$B$1220-SUM(I1224:L1224))),0)</f>
        <v>0</v>
      </c>
      <c r="N1224" s="7" t="n">
        <f aca="false">IF(G1224=1,MIN($F$222,MAX(0,$B$1220-SUM(I1224:M1224))),0)</f>
        <v>15000000</v>
      </c>
      <c r="O1224" s="7" t="n">
        <f aca="false">IF(H1224=1,MIN($F$221,MAX(0,$B$1220-SUM(I1224:N1224))),0)</f>
        <v>0</v>
      </c>
      <c r="P1224" s="7" t="n">
        <f aca="false">MAX(0,$B$1220-SUM(I1224:O1224))</f>
        <v>1985000000</v>
      </c>
      <c r="Q1224" s="7" t="n">
        <f aca="false">($B$203+$B$204)+$B$22+(1-B1224)*$B$198+(1-C1224)*$E$226+(1-D1224)*$E$225+(1-E1224)*$E$224+(1-F1224)*$E$223+(1-G1224)*$E$222+(1-H1224)*$E$221</f>
        <v>28354101.3672325</v>
      </c>
      <c r="R1224" s="7" t="n">
        <f aca="false">P1224&gt;$B$12*Q1224</f>
        <v>1</v>
      </c>
      <c r="S1224" s="7" t="n">
        <f aca="false">IF(R1224,(P1224+$B$12*$B$13)/(Q1224+$B$13),IF(Q1224&gt;0,P1224/Q1224,0))</f>
        <v>64.4160715084302</v>
      </c>
      <c r="T1224" s="7" t="n">
        <f aca="false">IF(R1224,$B$13*(S1224-$B$12),0)</f>
        <v>158540178.771075</v>
      </c>
      <c r="U1224" s="7" t="n">
        <f aca="false">($B$203+$B$204)*S1224</f>
        <v>18123976.7325377</v>
      </c>
      <c r="V1224" s="7" t="n">
        <f aca="false">$B$22*S1224</f>
        <v>579744643.575872</v>
      </c>
      <c r="W1224" s="7" t="n">
        <f aca="false">IF(B1224=1,I1224,S1224*$B$198)</f>
        <v>51809505.1548366</v>
      </c>
      <c r="X1224" s="7" t="n">
        <f aca="false">IF(C1224=1,J1224,S1224*$E$226)</f>
        <v>395158594.99518</v>
      </c>
      <c r="Y1224" s="7" t="n">
        <f aca="false">IF(D1224=1,K1224,S1224*$E$225)</f>
        <v>111695957.082825</v>
      </c>
      <c r="Z1224" s="7" t="n">
        <f aca="false">IF(E1224=1,L1224,S1224*$E$224)</f>
        <v>154598571.620232</v>
      </c>
      <c r="AA1224" s="7" t="n">
        <f aca="false">IF(F1224=1,M1224,S1224*$E$223)</f>
        <v>193248214.525291</v>
      </c>
      <c r="AB1224" s="7" t="n">
        <f aca="false">IF(G1224=1,N1224,S1224*$E$222)</f>
        <v>15000000</v>
      </c>
      <c r="AC1224" s="7" t="n">
        <f aca="false">IF(H1224=1,O1224,S1224*$E$221)</f>
        <v>322080357.542151</v>
      </c>
      <c r="AD1224" s="7" t="n">
        <f aca="false">INDEX($W$1222:$W$1349,MATCH($A1224+(1-B1224)*64,$A$1222:$A$1349,0))</f>
        <v>30000000</v>
      </c>
      <c r="AE1224" s="7" t="n">
        <f aca="false">INDEX($W$1222:$W$1349,MATCH($A1224-B1224*64,$A$1222:$A$1349,0))</f>
        <v>51809505.1548366</v>
      </c>
      <c r="AF1224" s="7" t="n">
        <f aca="false">INDEX($X$1222:$X$1349,MATCH($A1224+(1-C1224)*32,$A$1222:$A$1349,0))</f>
        <v>300000000</v>
      </c>
      <c r="AG1224" s="7" t="n">
        <f aca="false">INDEX($X$1222:$X$1349,MATCH($A1224-C1224*32,$A$1222:$A$1349,0))</f>
        <v>395158594.99518</v>
      </c>
      <c r="AH1224" s="7" t="n">
        <f aca="false">INDEX($Y$1222:$Y$1349,MATCH($A1224+(1-D1224)*16,$A$1222:$A$1349,0))</f>
        <v>100000000</v>
      </c>
      <c r="AI1224" s="7" t="n">
        <f aca="false">INDEX($Y$1222:$Y$1349,MATCH($A1224-D1224*16,$A$1222:$A$1349,0))</f>
        <v>111695957.082825</v>
      </c>
      <c r="AJ1224" s="7" t="n">
        <f aca="false">INDEX($Z$1222:$Z$1349,MATCH($A1224+(1-E1224)*8,$A$1222:$A$1349,0))</f>
        <v>60000000</v>
      </c>
      <c r="AK1224" s="7" t="n">
        <f aca="false">INDEX($Z$1222:$Z$1349,MATCH($A1224-E1224*8,$A$1222:$A$1349,0))</f>
        <v>154598571.620232</v>
      </c>
      <c r="AL1224" s="7" t="n">
        <f aca="false">INDEX($AA$1222:$AA$1349,MATCH($A1224+(1-F1224)*4,$A$1222:$A$1349,0))</f>
        <v>30000000</v>
      </c>
      <c r="AM1224" s="7" t="n">
        <f aca="false">INDEX($AA$1222:$AA$1349,MATCH($A1224-F1224*4,$A$1222:$A$1349,0))</f>
        <v>193248214.525291</v>
      </c>
      <c r="AN1224" s="7" t="n">
        <f aca="false">INDEX($AB$1222:$AB$1349,MATCH($A1224+(1-G1224)*2,$A$1222:$A$1349,0))</f>
        <v>15000000</v>
      </c>
      <c r="AO1224" s="7" t="n">
        <f aca="false">INDEX($AB$1222:$AB$1349,MATCH($A1224-G1224*2,$A$1222:$A$1349,0))</f>
        <v>279256754.965014</v>
      </c>
      <c r="AP1224" s="7" t="n">
        <f aca="false">INDEX($AC$1222:$AC$1349,MATCH($A1224+(1-H1224)*1,$A$1222:$A$1349,0))</f>
        <v>5000000</v>
      </c>
      <c r="AQ1224" s="7" t="n">
        <f aca="false">INDEX($AC$1222:$AC$1349,MATCH($A1224-H1224*1,$A$1222:$A$1349,0))</f>
        <v>322080357.542151</v>
      </c>
      <c r="AR1224" s="14" t="b">
        <f aca="false">AND(IF(B1224=1,AD1224&gt;=AE1224,AE1224&gt;AD1224),IF(C1224=1,AF1224&gt;=AG1224,AG1224&gt;AF1224),IF(D1224=1,AH1224&gt;=AI1224,AI1224&gt;AH1224),IF(E1224=1,AJ1224&gt;=AK1224,AK1224&gt;AJ1224),IF(F1224=1,AL1224&gt;=AM1224,AM1224&gt;AL1224),IF(G1224=1,AN1224&gt;=AO1224,AO1224&gt;AN1224),IF(H1224=1,AP1224&gt;=AQ1224,AQ1224&gt;AP1224))</f>
        <v>0</v>
      </c>
      <c r="AS1224" s="2"/>
      <c r="AT1224" s="2"/>
      <c r="AU1224" s="2"/>
      <c r="AV1224" s="2"/>
      <c r="AW1224" s="2"/>
      <c r="AX1224" s="2"/>
    </row>
    <row r="1225" customFormat="false" ht="15" hidden="false" customHeight="false" outlineLevel="0" collapsed="false">
      <c r="A1225" s="6" t="n">
        <f aca="false">ROW()-1222</f>
        <v>3</v>
      </c>
      <c r="B1225" s="6" t="n">
        <f aca="false">MOD(INT($A1225/64),2)</f>
        <v>0</v>
      </c>
      <c r="C1225" s="6" t="n">
        <f aca="false">MOD(INT($A1225/32),2)</f>
        <v>0</v>
      </c>
      <c r="D1225" s="6" t="n">
        <f aca="false">MOD(INT($A1225/16),2)</f>
        <v>0</v>
      </c>
      <c r="E1225" s="6" t="n">
        <f aca="false">MOD(INT($A1225/8),2)</f>
        <v>0</v>
      </c>
      <c r="F1225" s="6" t="n">
        <f aca="false">MOD(INT($A1225/4),2)</f>
        <v>0</v>
      </c>
      <c r="G1225" s="6" t="n">
        <f aca="false">MOD(INT($A1225/2),2)</f>
        <v>1</v>
      </c>
      <c r="H1225" s="6" t="n">
        <f aca="false">MOD(INT($A1225/1),2)</f>
        <v>1</v>
      </c>
      <c r="I1225" s="7" t="n">
        <f aca="false">IF(B1225=1,MIN($B$6,$B$1220),0)</f>
        <v>0</v>
      </c>
      <c r="J1225" s="7" t="n">
        <f aca="false">IF(C1225=1,MIN($F$226,MAX(0,$B$1220-I1225)),0)</f>
        <v>0</v>
      </c>
      <c r="K1225" s="7" t="n">
        <f aca="false">IF(D1225=1,MIN($F$225,MAX(0,$B$1220-SUM(I1225:J1225))),0)</f>
        <v>0</v>
      </c>
      <c r="L1225" s="7" t="n">
        <f aca="false">IF(E1225=1,MIN($F$224,MAX(0,$B$1220-SUM(I1225:K1225))),0)</f>
        <v>0</v>
      </c>
      <c r="M1225" s="7" t="n">
        <f aca="false">IF(F1225=1,MIN($F$223,MAX(0,$B$1220-SUM(I1225:L1225))),0)</f>
        <v>0</v>
      </c>
      <c r="N1225" s="7" t="n">
        <f aca="false">IF(G1225=1,MIN($F$222,MAX(0,$B$1220-SUM(I1225:M1225))),0)</f>
        <v>15000000</v>
      </c>
      <c r="O1225" s="7" t="n">
        <f aca="false">IF(H1225=1,MIN($F$221,MAX(0,$B$1220-SUM(I1225:N1225))),0)</f>
        <v>5000000</v>
      </c>
      <c r="P1225" s="7" t="n">
        <f aca="false">MAX(0,$B$1220-SUM(I1225:O1225))</f>
        <v>1980000000</v>
      </c>
      <c r="Q1225" s="7" t="n">
        <f aca="false">($B$203+$B$204)+$B$22+(1-B1225)*$B$198+(1-C1225)*$E$226+(1-D1225)*$E$225+(1-E1225)*$E$224+(1-F1225)*$E$223+(1-G1225)*$E$222+(1-H1225)*$E$221</f>
        <v>23354101.3672325</v>
      </c>
      <c r="R1225" s="7" t="n">
        <f aca="false">P1225&gt;$B$12*Q1225</f>
        <v>1</v>
      </c>
      <c r="S1225" s="7" t="n">
        <f aca="false">IF(R1225,(P1225+$B$12*$B$13)/(Q1225+$B$13),IF(Q1225&gt;0,P1225/Q1225,0))</f>
        <v>76.6802903663333</v>
      </c>
      <c r="T1225" s="7" t="n">
        <f aca="false">IF(R1225,$B$13*(S1225-$B$12),0)</f>
        <v>189200725.915833</v>
      </c>
      <c r="U1225" s="7" t="n">
        <f aca="false">($B$203+$B$204)*S1225</f>
        <v>21574612.7619997</v>
      </c>
      <c r="V1225" s="7" t="n">
        <f aca="false">$B$22*S1225</f>
        <v>690122613.297</v>
      </c>
      <c r="W1225" s="7" t="n">
        <f aca="false">IF(B1225=1,I1225,S1225*$B$198)</f>
        <v>61673551.4286834</v>
      </c>
      <c r="X1225" s="7" t="n">
        <f aca="false">IF(C1225=1,J1225,S1225*$E$226)</f>
        <v>470393103.699551</v>
      </c>
      <c r="Y1225" s="7" t="n">
        <f aca="false">IF(D1225=1,K1225,S1225*$E$225)</f>
        <v>132961824.918733</v>
      </c>
      <c r="Z1225" s="7" t="n">
        <f aca="false">IF(E1225=1,L1225,S1225*$E$224)</f>
        <v>184032696.8792</v>
      </c>
      <c r="AA1225" s="7" t="n">
        <f aca="false">IF(F1225=1,M1225,S1225*$E$223)</f>
        <v>230040871.099</v>
      </c>
      <c r="AB1225" s="7" t="n">
        <f aca="false">IF(G1225=1,N1225,S1225*$E$222)</f>
        <v>15000000</v>
      </c>
      <c r="AC1225" s="7" t="n">
        <f aca="false">IF(H1225=1,O1225,S1225*$E$221)</f>
        <v>5000000</v>
      </c>
      <c r="AD1225" s="7" t="n">
        <f aca="false">INDEX($W$1222:$W$1349,MATCH($A1225+(1-B1225)*64,$A$1222:$A$1349,0))</f>
        <v>30000000</v>
      </c>
      <c r="AE1225" s="7" t="n">
        <f aca="false">INDEX($W$1222:$W$1349,MATCH($A1225-B1225*64,$A$1222:$A$1349,0))</f>
        <v>61673551.4286834</v>
      </c>
      <c r="AF1225" s="7" t="n">
        <f aca="false">INDEX($X$1222:$X$1349,MATCH($A1225+(1-C1225)*32,$A$1222:$A$1349,0))</f>
        <v>300000000</v>
      </c>
      <c r="AG1225" s="7" t="n">
        <f aca="false">INDEX($X$1222:$X$1349,MATCH($A1225-C1225*32,$A$1222:$A$1349,0))</f>
        <v>470393103.699551</v>
      </c>
      <c r="AH1225" s="7" t="n">
        <f aca="false">INDEX($Y$1222:$Y$1349,MATCH($A1225+(1-D1225)*16,$A$1222:$A$1349,0))</f>
        <v>100000000</v>
      </c>
      <c r="AI1225" s="7" t="n">
        <f aca="false">INDEX($Y$1222:$Y$1349,MATCH($A1225-D1225*16,$A$1222:$A$1349,0))</f>
        <v>132961824.918733</v>
      </c>
      <c r="AJ1225" s="7" t="n">
        <f aca="false">INDEX($Z$1222:$Z$1349,MATCH($A1225+(1-E1225)*8,$A$1222:$A$1349,0))</f>
        <v>60000000</v>
      </c>
      <c r="AK1225" s="7" t="n">
        <f aca="false">INDEX($Z$1222:$Z$1349,MATCH($A1225-E1225*8,$A$1222:$A$1349,0))</f>
        <v>184032696.8792</v>
      </c>
      <c r="AL1225" s="7" t="n">
        <f aca="false">INDEX($AA$1222:$AA$1349,MATCH($A1225+(1-F1225)*4,$A$1222:$A$1349,0))</f>
        <v>30000000</v>
      </c>
      <c r="AM1225" s="7" t="n">
        <f aca="false">INDEX($AA$1222:$AA$1349,MATCH($A1225-F1225*4,$A$1222:$A$1349,0))</f>
        <v>230040871.099</v>
      </c>
      <c r="AN1225" s="7" t="n">
        <f aca="false">INDEX($AB$1222:$AB$1349,MATCH($A1225+(1-G1225)*2,$A$1222:$A$1349,0))</f>
        <v>15000000</v>
      </c>
      <c r="AO1225" s="7" t="n">
        <f aca="false">INDEX($AB$1222:$AB$1349,MATCH($A1225-G1225*2,$A$1222:$A$1349,0))</f>
        <v>323700887.642992</v>
      </c>
      <c r="AP1225" s="7" t="n">
        <f aca="false">INDEX($AC$1222:$AC$1349,MATCH($A1225+(1-H1225)*1,$A$1222:$A$1349,0))</f>
        <v>5000000</v>
      </c>
      <c r="AQ1225" s="7" t="n">
        <f aca="false">INDEX($AC$1222:$AC$1349,MATCH($A1225-H1225*1,$A$1222:$A$1349,0))</f>
        <v>322080357.542151</v>
      </c>
      <c r="AR1225" s="14" t="b">
        <f aca="false">AND(IF(B1225=1,AD1225&gt;=AE1225,AE1225&gt;AD1225),IF(C1225=1,AF1225&gt;=AG1225,AG1225&gt;AF1225),IF(D1225=1,AH1225&gt;=AI1225,AI1225&gt;AH1225),IF(E1225=1,AJ1225&gt;=AK1225,AK1225&gt;AJ1225),IF(F1225=1,AL1225&gt;=AM1225,AM1225&gt;AL1225),IF(G1225=1,AN1225&gt;=AO1225,AO1225&gt;AN1225),IF(H1225=1,AP1225&gt;=AQ1225,AQ1225&gt;AP1225))</f>
        <v>0</v>
      </c>
      <c r="AS1225" s="2"/>
      <c r="AT1225" s="2"/>
      <c r="AU1225" s="2"/>
      <c r="AV1225" s="2"/>
      <c r="AW1225" s="2"/>
      <c r="AX1225" s="2"/>
    </row>
    <row r="1226" customFormat="false" ht="15" hidden="false" customHeight="false" outlineLevel="0" collapsed="false">
      <c r="A1226" s="6" t="n">
        <f aca="false">ROW()-1222</f>
        <v>4</v>
      </c>
      <c r="B1226" s="6" t="n">
        <f aca="false">MOD(INT($A1226/64),2)</f>
        <v>0</v>
      </c>
      <c r="C1226" s="6" t="n">
        <f aca="false">MOD(INT($A1226/32),2)</f>
        <v>0</v>
      </c>
      <c r="D1226" s="6" t="n">
        <f aca="false">MOD(INT($A1226/16),2)</f>
        <v>0</v>
      </c>
      <c r="E1226" s="6" t="n">
        <f aca="false">MOD(INT($A1226/8),2)</f>
        <v>0</v>
      </c>
      <c r="F1226" s="6" t="n">
        <f aca="false">MOD(INT($A1226/4),2)</f>
        <v>1</v>
      </c>
      <c r="G1226" s="6" t="n">
        <f aca="false">MOD(INT($A1226/2),2)</f>
        <v>0</v>
      </c>
      <c r="H1226" s="6" t="n">
        <f aca="false">MOD(INT($A1226/1),2)</f>
        <v>0</v>
      </c>
      <c r="I1226" s="7" t="n">
        <f aca="false">IF(B1226=1,MIN($B$6,$B$1220),0)</f>
        <v>0</v>
      </c>
      <c r="J1226" s="7" t="n">
        <f aca="false">IF(C1226=1,MIN($F$226,MAX(0,$B$1220-I1226)),0)</f>
        <v>0</v>
      </c>
      <c r="K1226" s="7" t="n">
        <f aca="false">IF(D1226=1,MIN($F$225,MAX(0,$B$1220-SUM(I1226:J1226))),0)</f>
        <v>0</v>
      </c>
      <c r="L1226" s="7" t="n">
        <f aca="false">IF(E1226=1,MIN($F$224,MAX(0,$B$1220-SUM(I1226:K1226))),0)</f>
        <v>0</v>
      </c>
      <c r="M1226" s="7" t="n">
        <f aca="false">IF(F1226=1,MIN($F$223,MAX(0,$B$1220-SUM(I1226:L1226))),0)</f>
        <v>30000000</v>
      </c>
      <c r="N1226" s="7" t="n">
        <f aca="false">IF(G1226=1,MIN($F$222,MAX(0,$B$1220-SUM(I1226:M1226))),0)</f>
        <v>0</v>
      </c>
      <c r="O1226" s="7" t="n">
        <f aca="false">IF(H1226=1,MIN($F$221,MAX(0,$B$1220-SUM(I1226:N1226))),0)</f>
        <v>0</v>
      </c>
      <c r="P1226" s="7" t="n">
        <f aca="false">MAX(0,$B$1220-SUM(I1226:O1226))</f>
        <v>1970000000</v>
      </c>
      <c r="Q1226" s="7" t="n">
        <f aca="false">($B$203+$B$204)+$B$22+(1-B1226)*$B$198+(1-C1226)*$E$226+(1-D1226)*$E$225+(1-E1226)*$E$224+(1-F1226)*$E$223+(1-G1226)*$E$222+(1-H1226)*$E$221</f>
        <v>30354101.3672325</v>
      </c>
      <c r="R1226" s="7" t="n">
        <f aca="false">P1226&gt;$B$12*Q1226</f>
        <v>1</v>
      </c>
      <c r="S1226" s="7" t="n">
        <f aca="false">IF(R1226,(P1226+$B$12*$B$13)/(Q1226+$B$13),IF(Q1226&gt;0,P1226/Q1226,0))</f>
        <v>60.0381662536448</v>
      </c>
      <c r="T1226" s="7" t="n">
        <f aca="false">IF(R1226,$B$13*(S1226-$B$12),0)</f>
        <v>147595415.634112</v>
      </c>
      <c r="U1226" s="7" t="n">
        <f aca="false">($B$203+$B$204)*S1226</f>
        <v>16892218.0872655</v>
      </c>
      <c r="V1226" s="7" t="n">
        <f aca="false">$B$22*S1226</f>
        <v>540343496.282803</v>
      </c>
      <c r="W1226" s="7" t="n">
        <f aca="false">IF(B1226=1,I1226,S1226*$B$198)</f>
        <v>48288379.1446063</v>
      </c>
      <c r="X1226" s="7" t="n">
        <f aca="false">IF(C1226=1,J1226,S1226*$E$226)</f>
        <v>368302457.248925</v>
      </c>
      <c r="Y1226" s="7" t="n">
        <f aca="false">IF(D1226=1,K1226,S1226*$E$225)</f>
        <v>104104772.057094</v>
      </c>
      <c r="Z1226" s="7" t="n">
        <f aca="false">IF(E1226=1,L1226,S1226*$E$224)</f>
        <v>144091599.008747</v>
      </c>
      <c r="AA1226" s="7" t="n">
        <f aca="false">IF(F1226=1,M1226,S1226*$E$223)</f>
        <v>30000000</v>
      </c>
      <c r="AB1226" s="7" t="n">
        <f aca="false">IF(G1226=1,N1226,S1226*$E$222)</f>
        <v>300190831.268224</v>
      </c>
      <c r="AC1226" s="7" t="n">
        <f aca="false">IF(H1226=1,O1226,S1226*$E$221)</f>
        <v>300190831.268224</v>
      </c>
      <c r="AD1226" s="7" t="n">
        <f aca="false">INDEX($W$1222:$W$1349,MATCH($A1226+(1-B1226)*64,$A$1222:$A$1349,0))</f>
        <v>30000000</v>
      </c>
      <c r="AE1226" s="7" t="n">
        <f aca="false">INDEX($W$1222:$W$1349,MATCH($A1226-B1226*64,$A$1222:$A$1349,0))</f>
        <v>48288379.1446063</v>
      </c>
      <c r="AF1226" s="7" t="n">
        <f aca="false">INDEX($X$1222:$X$1349,MATCH($A1226+(1-C1226)*32,$A$1222:$A$1349,0))</f>
        <v>300000000</v>
      </c>
      <c r="AG1226" s="7" t="n">
        <f aca="false">INDEX($X$1222:$X$1349,MATCH($A1226-C1226*32,$A$1222:$A$1349,0))</f>
        <v>368302457.248925</v>
      </c>
      <c r="AH1226" s="7" t="n">
        <f aca="false">INDEX($Y$1222:$Y$1349,MATCH($A1226+(1-D1226)*16,$A$1222:$A$1349,0))</f>
        <v>100000000</v>
      </c>
      <c r="AI1226" s="7" t="n">
        <f aca="false">INDEX($Y$1222:$Y$1349,MATCH($A1226-D1226*16,$A$1222:$A$1349,0))</f>
        <v>104104772.057094</v>
      </c>
      <c r="AJ1226" s="7" t="n">
        <f aca="false">INDEX($Z$1222:$Z$1349,MATCH($A1226+(1-E1226)*8,$A$1222:$A$1349,0))</f>
        <v>60000000</v>
      </c>
      <c r="AK1226" s="7" t="n">
        <f aca="false">INDEX($Z$1222:$Z$1349,MATCH($A1226-E1226*8,$A$1222:$A$1349,0))</f>
        <v>144091599.008747</v>
      </c>
      <c r="AL1226" s="7" t="n">
        <f aca="false">INDEX($AA$1222:$AA$1349,MATCH($A1226+(1-F1226)*4,$A$1222:$A$1349,0))</f>
        <v>30000000</v>
      </c>
      <c r="AM1226" s="7" t="n">
        <f aca="false">INDEX($AA$1222:$AA$1349,MATCH($A1226-F1226*4,$A$1222:$A$1349,0))</f>
        <v>167554052.979008</v>
      </c>
      <c r="AN1226" s="7" t="n">
        <f aca="false">INDEX($AB$1222:$AB$1349,MATCH($A1226+(1-G1226)*2,$A$1222:$A$1349,0))</f>
        <v>15000000</v>
      </c>
      <c r="AO1226" s="7" t="n">
        <f aca="false">INDEX($AB$1222:$AB$1349,MATCH($A1226-G1226*2,$A$1222:$A$1349,0))</f>
        <v>300190831.268224</v>
      </c>
      <c r="AP1226" s="7" t="n">
        <f aca="false">INDEX($AC$1222:$AC$1349,MATCH($A1226+(1-H1226)*1,$A$1222:$A$1349,0))</f>
        <v>5000000</v>
      </c>
      <c r="AQ1226" s="7" t="n">
        <f aca="false">INDEX($AC$1222:$AC$1349,MATCH($A1226-H1226*1,$A$1222:$A$1349,0))</f>
        <v>300190831.268224</v>
      </c>
      <c r="AR1226" s="14" t="b">
        <f aca="false">AND(IF(B1226=1,AD1226&gt;=AE1226,AE1226&gt;AD1226),IF(C1226=1,AF1226&gt;=AG1226,AG1226&gt;AF1226),IF(D1226=1,AH1226&gt;=AI1226,AI1226&gt;AH1226),IF(E1226=1,AJ1226&gt;=AK1226,AK1226&gt;AJ1226),IF(F1226=1,AL1226&gt;=AM1226,AM1226&gt;AL1226),IF(G1226=1,AN1226&gt;=AO1226,AO1226&gt;AN1226),IF(H1226=1,AP1226&gt;=AQ1226,AQ1226&gt;AP1226))</f>
        <v>0</v>
      </c>
      <c r="AS1226" s="2"/>
      <c r="AT1226" s="2"/>
      <c r="AU1226" s="2"/>
      <c r="AV1226" s="2"/>
      <c r="AW1226" s="2"/>
      <c r="AX1226" s="2"/>
    </row>
    <row r="1227" customFormat="false" ht="15" hidden="false" customHeight="false" outlineLevel="0" collapsed="false">
      <c r="A1227" s="6" t="n">
        <f aca="false">ROW()-1222</f>
        <v>5</v>
      </c>
      <c r="B1227" s="6" t="n">
        <f aca="false">MOD(INT($A1227/64),2)</f>
        <v>0</v>
      </c>
      <c r="C1227" s="6" t="n">
        <f aca="false">MOD(INT($A1227/32),2)</f>
        <v>0</v>
      </c>
      <c r="D1227" s="6" t="n">
        <f aca="false">MOD(INT($A1227/16),2)</f>
        <v>0</v>
      </c>
      <c r="E1227" s="6" t="n">
        <f aca="false">MOD(INT($A1227/8),2)</f>
        <v>0</v>
      </c>
      <c r="F1227" s="6" t="n">
        <f aca="false">MOD(INT($A1227/4),2)</f>
        <v>1</v>
      </c>
      <c r="G1227" s="6" t="n">
        <f aca="false">MOD(INT($A1227/2),2)</f>
        <v>0</v>
      </c>
      <c r="H1227" s="6" t="n">
        <f aca="false">MOD(INT($A1227/1),2)</f>
        <v>1</v>
      </c>
      <c r="I1227" s="7" t="n">
        <f aca="false">IF(B1227=1,MIN($B$6,$B$1220),0)</f>
        <v>0</v>
      </c>
      <c r="J1227" s="7" t="n">
        <f aca="false">IF(C1227=1,MIN($F$226,MAX(0,$B$1220-I1227)),0)</f>
        <v>0</v>
      </c>
      <c r="K1227" s="7" t="n">
        <f aca="false">IF(D1227=1,MIN($F$225,MAX(0,$B$1220-SUM(I1227:J1227))),0)</f>
        <v>0</v>
      </c>
      <c r="L1227" s="7" t="n">
        <f aca="false">IF(E1227=1,MIN($F$224,MAX(0,$B$1220-SUM(I1227:K1227))),0)</f>
        <v>0</v>
      </c>
      <c r="M1227" s="7" t="n">
        <f aca="false">IF(F1227=1,MIN($F$223,MAX(0,$B$1220-SUM(I1227:L1227))),0)</f>
        <v>30000000</v>
      </c>
      <c r="N1227" s="7" t="n">
        <f aca="false">IF(G1227=1,MIN($F$222,MAX(0,$B$1220-SUM(I1227:M1227))),0)</f>
        <v>0</v>
      </c>
      <c r="O1227" s="7" t="n">
        <f aca="false">IF(H1227=1,MIN($F$221,MAX(0,$B$1220-SUM(I1227:N1227))),0)</f>
        <v>5000000</v>
      </c>
      <c r="P1227" s="7" t="n">
        <f aca="false">MAX(0,$B$1220-SUM(I1227:O1227))</f>
        <v>1965000000</v>
      </c>
      <c r="Q1227" s="7" t="n">
        <f aca="false">($B$203+$B$204)+$B$22+(1-B1227)*$B$198+(1-C1227)*$E$226+(1-D1227)*$E$225+(1-E1227)*$E$224+(1-F1227)*$E$223+(1-G1227)*$E$222+(1-H1227)*$E$221</f>
        <v>25354101.3672325</v>
      </c>
      <c r="R1227" s="7" t="n">
        <f aca="false">P1227&gt;$B$12*Q1227</f>
        <v>1</v>
      </c>
      <c r="S1227" s="7" t="n">
        <f aca="false">IF(R1227,(P1227+$B$12*$B$13)/(Q1227+$B$13),IF(Q1227&gt;0,P1227/Q1227,0))</f>
        <v>70.6359172769639</v>
      </c>
      <c r="T1227" s="7" t="n">
        <f aca="false">IF(R1227,$B$13*(S1227-$B$12),0)</f>
        <v>174089793.19241</v>
      </c>
      <c r="U1227" s="7" t="n">
        <f aca="false">($B$203+$B$204)*S1227</f>
        <v>19873980.0678719</v>
      </c>
      <c r="V1227" s="7" t="n">
        <f aca="false">$B$22*S1227</f>
        <v>635723255.492675</v>
      </c>
      <c r="W1227" s="7" t="n">
        <f aca="false">IF(B1227=1,I1227,S1227*$B$198)</f>
        <v>56812094.1650181</v>
      </c>
      <c r="X1227" s="7" t="n">
        <f aca="false">IF(C1227=1,J1227,S1227*$E$226)</f>
        <v>433314065.476779</v>
      </c>
      <c r="Y1227" s="7" t="n">
        <f aca="false">IF(D1227=1,K1227,S1227*$E$225)</f>
        <v>122481023.755713</v>
      </c>
      <c r="Z1227" s="7" t="n">
        <f aca="false">IF(E1227=1,L1227,S1227*$E$224)</f>
        <v>169526201.464713</v>
      </c>
      <c r="AA1227" s="7" t="n">
        <f aca="false">IF(F1227=1,M1227,S1227*$E$223)</f>
        <v>30000000</v>
      </c>
      <c r="AB1227" s="7" t="n">
        <f aca="false">IF(G1227=1,N1227,S1227*$E$222)</f>
        <v>353179586.38482</v>
      </c>
      <c r="AC1227" s="7" t="n">
        <f aca="false">IF(H1227=1,O1227,S1227*$E$221)</f>
        <v>5000000</v>
      </c>
      <c r="AD1227" s="7" t="n">
        <f aca="false">INDEX($W$1222:$W$1349,MATCH($A1227+(1-B1227)*64,$A$1222:$A$1349,0))</f>
        <v>30000000</v>
      </c>
      <c r="AE1227" s="7" t="n">
        <f aca="false">INDEX($W$1222:$W$1349,MATCH($A1227-B1227*64,$A$1222:$A$1349,0))</f>
        <v>56812094.1650181</v>
      </c>
      <c r="AF1227" s="7" t="n">
        <f aca="false">INDEX($X$1222:$X$1349,MATCH($A1227+(1-C1227)*32,$A$1222:$A$1349,0))</f>
        <v>300000000</v>
      </c>
      <c r="AG1227" s="7" t="n">
        <f aca="false">INDEX($X$1222:$X$1349,MATCH($A1227-C1227*32,$A$1222:$A$1349,0))</f>
        <v>433314065.476779</v>
      </c>
      <c r="AH1227" s="7" t="n">
        <f aca="false">INDEX($Y$1222:$Y$1349,MATCH($A1227+(1-D1227)*16,$A$1222:$A$1349,0))</f>
        <v>100000000</v>
      </c>
      <c r="AI1227" s="7" t="n">
        <f aca="false">INDEX($Y$1222:$Y$1349,MATCH($A1227-D1227*16,$A$1222:$A$1349,0))</f>
        <v>122481023.755713</v>
      </c>
      <c r="AJ1227" s="7" t="n">
        <f aca="false">INDEX($Z$1222:$Z$1349,MATCH($A1227+(1-E1227)*8,$A$1222:$A$1349,0))</f>
        <v>60000000</v>
      </c>
      <c r="AK1227" s="7" t="n">
        <f aca="false">INDEX($Z$1222:$Z$1349,MATCH($A1227-E1227*8,$A$1222:$A$1349,0))</f>
        <v>169526201.464713</v>
      </c>
      <c r="AL1227" s="7" t="n">
        <f aca="false">INDEX($AA$1222:$AA$1349,MATCH($A1227+(1-F1227)*4,$A$1222:$A$1349,0))</f>
        <v>30000000</v>
      </c>
      <c r="AM1227" s="7" t="n">
        <f aca="false">INDEX($AA$1222:$AA$1349,MATCH($A1227-F1227*4,$A$1222:$A$1349,0))</f>
        <v>194220532.585795</v>
      </c>
      <c r="AN1227" s="7" t="n">
        <f aca="false">INDEX($AB$1222:$AB$1349,MATCH($A1227+(1-G1227)*2,$A$1222:$A$1349,0))</f>
        <v>15000000</v>
      </c>
      <c r="AO1227" s="7" t="n">
        <f aca="false">INDEX($AB$1222:$AB$1349,MATCH($A1227-G1227*2,$A$1222:$A$1349,0))</f>
        <v>353179586.38482</v>
      </c>
      <c r="AP1227" s="7" t="n">
        <f aca="false">INDEX($AC$1222:$AC$1349,MATCH($A1227+(1-H1227)*1,$A$1222:$A$1349,0))</f>
        <v>5000000</v>
      </c>
      <c r="AQ1227" s="7" t="n">
        <f aca="false">INDEX($AC$1222:$AC$1349,MATCH($A1227-H1227*1,$A$1222:$A$1349,0))</f>
        <v>300190831.268224</v>
      </c>
      <c r="AR1227" s="14" t="b">
        <f aca="false">AND(IF(B1227=1,AD1227&gt;=AE1227,AE1227&gt;AD1227),IF(C1227=1,AF1227&gt;=AG1227,AG1227&gt;AF1227),IF(D1227=1,AH1227&gt;=AI1227,AI1227&gt;AH1227),IF(E1227=1,AJ1227&gt;=AK1227,AK1227&gt;AJ1227),IF(F1227=1,AL1227&gt;=AM1227,AM1227&gt;AL1227),IF(G1227=1,AN1227&gt;=AO1227,AO1227&gt;AN1227),IF(H1227=1,AP1227&gt;=AQ1227,AQ1227&gt;AP1227))</f>
        <v>0</v>
      </c>
      <c r="AS1227" s="2"/>
      <c r="AT1227" s="2"/>
      <c r="AU1227" s="2"/>
      <c r="AV1227" s="2"/>
      <c r="AW1227" s="2"/>
      <c r="AX1227" s="2"/>
    </row>
    <row r="1228" customFormat="false" ht="15" hidden="false" customHeight="false" outlineLevel="0" collapsed="false">
      <c r="A1228" s="6" t="n">
        <f aca="false">ROW()-1222</f>
        <v>6</v>
      </c>
      <c r="B1228" s="6" t="n">
        <f aca="false">MOD(INT($A1228/64),2)</f>
        <v>0</v>
      </c>
      <c r="C1228" s="6" t="n">
        <f aca="false">MOD(INT($A1228/32),2)</f>
        <v>0</v>
      </c>
      <c r="D1228" s="6" t="n">
        <f aca="false">MOD(INT($A1228/16),2)</f>
        <v>0</v>
      </c>
      <c r="E1228" s="6" t="n">
        <f aca="false">MOD(INT($A1228/8),2)</f>
        <v>0</v>
      </c>
      <c r="F1228" s="6" t="n">
        <f aca="false">MOD(INT($A1228/4),2)</f>
        <v>1</v>
      </c>
      <c r="G1228" s="6" t="n">
        <f aca="false">MOD(INT($A1228/2),2)</f>
        <v>1</v>
      </c>
      <c r="H1228" s="6" t="n">
        <f aca="false">MOD(INT($A1228/1),2)</f>
        <v>0</v>
      </c>
      <c r="I1228" s="7" t="n">
        <f aca="false">IF(B1228=1,MIN($B$6,$B$1220),0)</f>
        <v>0</v>
      </c>
      <c r="J1228" s="7" t="n">
        <f aca="false">IF(C1228=1,MIN($F$226,MAX(0,$B$1220-I1228)),0)</f>
        <v>0</v>
      </c>
      <c r="K1228" s="7" t="n">
        <f aca="false">IF(D1228=1,MIN($F$225,MAX(0,$B$1220-SUM(I1228:J1228))),0)</f>
        <v>0</v>
      </c>
      <c r="L1228" s="7" t="n">
        <f aca="false">IF(E1228=1,MIN($F$224,MAX(0,$B$1220-SUM(I1228:K1228))),0)</f>
        <v>0</v>
      </c>
      <c r="M1228" s="7" t="n">
        <f aca="false">IF(F1228=1,MIN($F$223,MAX(0,$B$1220-SUM(I1228:L1228))),0)</f>
        <v>30000000</v>
      </c>
      <c r="N1228" s="7" t="n">
        <f aca="false">IF(G1228=1,MIN($F$222,MAX(0,$B$1220-SUM(I1228:M1228))),0)</f>
        <v>15000000</v>
      </c>
      <c r="O1228" s="7" t="n">
        <f aca="false">IF(H1228=1,MIN($F$221,MAX(0,$B$1220-SUM(I1228:N1228))),0)</f>
        <v>0</v>
      </c>
      <c r="P1228" s="7" t="n">
        <f aca="false">MAX(0,$B$1220-SUM(I1228:O1228))</f>
        <v>1955000000</v>
      </c>
      <c r="Q1228" s="7" t="n">
        <f aca="false">($B$203+$B$204)+$B$22+(1-B1228)*$B$198+(1-C1228)*$E$226+(1-D1228)*$E$225+(1-E1228)*$E$224+(1-F1228)*$E$223+(1-G1228)*$E$222+(1-H1228)*$E$221</f>
        <v>25354101.3672325</v>
      </c>
      <c r="R1228" s="7" t="n">
        <f aca="false">P1228&gt;$B$12*Q1228</f>
        <v>1</v>
      </c>
      <c r="S1228" s="7" t="n">
        <f aca="false">IF(R1228,(P1228+$B$12*$B$13)/(Q1228+$B$13),IF(Q1228&gt;0,P1228/Q1228,0))</f>
        <v>70.276903720283</v>
      </c>
      <c r="T1228" s="7" t="n">
        <f aca="false">IF(R1228,$B$13*(S1228-$B$12),0)</f>
        <v>173192259.300708</v>
      </c>
      <c r="U1228" s="7" t="n">
        <f aca="false">($B$203+$B$204)*S1228</f>
        <v>19772968.7333465</v>
      </c>
      <c r="V1228" s="7" t="n">
        <f aca="false">$B$22*S1228</f>
        <v>632492133.482547</v>
      </c>
      <c r="W1228" s="7" t="n">
        <f aca="false">IF(B1228=1,I1228,S1228*$B$198)</f>
        <v>56523341.4627817</v>
      </c>
      <c r="X1228" s="7" t="n">
        <f aca="false">IF(C1228=1,J1228,S1228*$E$226)</f>
        <v>431111706.821243</v>
      </c>
      <c r="Y1228" s="7" t="n">
        <f aca="false">IF(D1228=1,K1228,S1228*$E$225)</f>
        <v>121858502.66928</v>
      </c>
      <c r="Z1228" s="7" t="n">
        <f aca="false">IF(E1228=1,L1228,S1228*$E$224)</f>
        <v>168664568.928679</v>
      </c>
      <c r="AA1228" s="7" t="n">
        <f aca="false">IF(F1228=1,M1228,S1228*$E$223)</f>
        <v>30000000</v>
      </c>
      <c r="AB1228" s="7" t="n">
        <f aca="false">IF(G1228=1,N1228,S1228*$E$222)</f>
        <v>15000000</v>
      </c>
      <c r="AC1228" s="7" t="n">
        <f aca="false">IF(H1228=1,O1228,S1228*$E$221)</f>
        <v>351384518.601415</v>
      </c>
      <c r="AD1228" s="7" t="n">
        <f aca="false">INDEX($W$1222:$W$1349,MATCH($A1228+(1-B1228)*64,$A$1222:$A$1349,0))</f>
        <v>30000000</v>
      </c>
      <c r="AE1228" s="7" t="n">
        <f aca="false">INDEX($W$1222:$W$1349,MATCH($A1228-B1228*64,$A$1222:$A$1349,0))</f>
        <v>56523341.4627817</v>
      </c>
      <c r="AF1228" s="7" t="n">
        <f aca="false">INDEX($X$1222:$X$1349,MATCH($A1228+(1-C1228)*32,$A$1222:$A$1349,0))</f>
        <v>300000000</v>
      </c>
      <c r="AG1228" s="7" t="n">
        <f aca="false">INDEX($X$1222:$X$1349,MATCH($A1228-C1228*32,$A$1222:$A$1349,0))</f>
        <v>431111706.821243</v>
      </c>
      <c r="AH1228" s="7" t="n">
        <f aca="false">INDEX($Y$1222:$Y$1349,MATCH($A1228+(1-D1228)*16,$A$1222:$A$1349,0))</f>
        <v>100000000</v>
      </c>
      <c r="AI1228" s="7" t="n">
        <f aca="false">INDEX($Y$1222:$Y$1349,MATCH($A1228-D1228*16,$A$1222:$A$1349,0))</f>
        <v>121858502.66928</v>
      </c>
      <c r="AJ1228" s="7" t="n">
        <f aca="false">INDEX($Z$1222:$Z$1349,MATCH($A1228+(1-E1228)*8,$A$1222:$A$1349,0))</f>
        <v>60000000</v>
      </c>
      <c r="AK1228" s="7" t="n">
        <f aca="false">INDEX($Z$1222:$Z$1349,MATCH($A1228-E1228*8,$A$1222:$A$1349,0))</f>
        <v>168664568.928679</v>
      </c>
      <c r="AL1228" s="7" t="n">
        <f aca="false">INDEX($AA$1222:$AA$1349,MATCH($A1228+(1-F1228)*4,$A$1222:$A$1349,0))</f>
        <v>30000000</v>
      </c>
      <c r="AM1228" s="7" t="n">
        <f aca="false">INDEX($AA$1222:$AA$1349,MATCH($A1228-F1228*4,$A$1222:$A$1349,0))</f>
        <v>193248214.525291</v>
      </c>
      <c r="AN1228" s="7" t="n">
        <f aca="false">INDEX($AB$1222:$AB$1349,MATCH($A1228+(1-G1228)*2,$A$1222:$A$1349,0))</f>
        <v>15000000</v>
      </c>
      <c r="AO1228" s="7" t="n">
        <f aca="false">INDEX($AB$1222:$AB$1349,MATCH($A1228-G1228*2,$A$1222:$A$1349,0))</f>
        <v>300190831.268224</v>
      </c>
      <c r="AP1228" s="7" t="n">
        <f aca="false">INDEX($AC$1222:$AC$1349,MATCH($A1228+(1-H1228)*1,$A$1222:$A$1349,0))</f>
        <v>5000000</v>
      </c>
      <c r="AQ1228" s="7" t="n">
        <f aca="false">INDEX($AC$1222:$AC$1349,MATCH($A1228-H1228*1,$A$1222:$A$1349,0))</f>
        <v>351384518.601415</v>
      </c>
      <c r="AR1228" s="14" t="b">
        <f aca="false">AND(IF(B1228=1,AD1228&gt;=AE1228,AE1228&gt;AD1228),IF(C1228=1,AF1228&gt;=AG1228,AG1228&gt;AF1228),IF(D1228=1,AH1228&gt;=AI1228,AI1228&gt;AH1228),IF(E1228=1,AJ1228&gt;=AK1228,AK1228&gt;AJ1228),IF(F1228=1,AL1228&gt;=AM1228,AM1228&gt;AL1228),IF(G1228=1,AN1228&gt;=AO1228,AO1228&gt;AN1228),IF(H1228=1,AP1228&gt;=AQ1228,AQ1228&gt;AP1228))</f>
        <v>0</v>
      </c>
      <c r="AS1228" s="2"/>
      <c r="AT1228" s="2"/>
      <c r="AU1228" s="2"/>
      <c r="AV1228" s="2"/>
      <c r="AW1228" s="2"/>
      <c r="AX1228" s="2"/>
    </row>
    <row r="1229" customFormat="false" ht="15" hidden="false" customHeight="false" outlineLevel="0" collapsed="false">
      <c r="A1229" s="6" t="n">
        <f aca="false">ROW()-1222</f>
        <v>7</v>
      </c>
      <c r="B1229" s="6" t="n">
        <f aca="false">MOD(INT($A1229/64),2)</f>
        <v>0</v>
      </c>
      <c r="C1229" s="6" t="n">
        <f aca="false">MOD(INT($A1229/32),2)</f>
        <v>0</v>
      </c>
      <c r="D1229" s="6" t="n">
        <f aca="false">MOD(INT($A1229/16),2)</f>
        <v>0</v>
      </c>
      <c r="E1229" s="6" t="n">
        <f aca="false">MOD(INT($A1229/8),2)</f>
        <v>0</v>
      </c>
      <c r="F1229" s="6" t="n">
        <f aca="false">MOD(INT($A1229/4),2)</f>
        <v>1</v>
      </c>
      <c r="G1229" s="6" t="n">
        <f aca="false">MOD(INT($A1229/2),2)</f>
        <v>1</v>
      </c>
      <c r="H1229" s="6" t="n">
        <f aca="false">MOD(INT($A1229/1),2)</f>
        <v>1</v>
      </c>
      <c r="I1229" s="7" t="n">
        <f aca="false">IF(B1229=1,MIN($B$6,$B$1220),0)</f>
        <v>0</v>
      </c>
      <c r="J1229" s="7" t="n">
        <f aca="false">IF(C1229=1,MIN($F$226,MAX(0,$B$1220-I1229)),0)</f>
        <v>0</v>
      </c>
      <c r="K1229" s="7" t="n">
        <f aca="false">IF(D1229=1,MIN($F$225,MAX(0,$B$1220-SUM(I1229:J1229))),0)</f>
        <v>0</v>
      </c>
      <c r="L1229" s="7" t="n">
        <f aca="false">IF(E1229=1,MIN($F$224,MAX(0,$B$1220-SUM(I1229:K1229))),0)</f>
        <v>0</v>
      </c>
      <c r="M1229" s="7" t="n">
        <f aca="false">IF(F1229=1,MIN($F$223,MAX(0,$B$1220-SUM(I1229:L1229))),0)</f>
        <v>30000000</v>
      </c>
      <c r="N1229" s="7" t="n">
        <f aca="false">IF(G1229=1,MIN($F$222,MAX(0,$B$1220-SUM(I1229:M1229))),0)</f>
        <v>15000000</v>
      </c>
      <c r="O1229" s="7" t="n">
        <f aca="false">IF(H1229=1,MIN($F$221,MAX(0,$B$1220-SUM(I1229:N1229))),0)</f>
        <v>5000000</v>
      </c>
      <c r="P1229" s="7" t="n">
        <f aca="false">MAX(0,$B$1220-SUM(I1229:O1229))</f>
        <v>1950000000</v>
      </c>
      <c r="Q1229" s="7" t="n">
        <f aca="false">($B$203+$B$204)+$B$22+(1-B1229)*$B$198+(1-C1229)*$E$226+(1-D1229)*$E$225+(1-E1229)*$E$224+(1-F1229)*$E$223+(1-G1229)*$E$222+(1-H1229)*$E$221</f>
        <v>20354101.3672325</v>
      </c>
      <c r="R1229" s="7" t="n">
        <f aca="false">P1229&gt;$B$12*Q1229</f>
        <v>1</v>
      </c>
      <c r="S1229" s="7" t="n">
        <f aca="false">IF(R1229,(P1229+$B$12*$B$13)/(Q1229+$B$13),IF(Q1229&gt;0,P1229/Q1229,0))</f>
        <v>85.4332431901889</v>
      </c>
      <c r="T1229" s="7" t="n">
        <f aca="false">IF(R1229,$B$13*(S1229-$B$12),0)</f>
        <v>211083107.975472</v>
      </c>
      <c r="U1229" s="7" t="n">
        <f aca="false">($B$203+$B$204)*S1229</f>
        <v>24037326.0198207</v>
      </c>
      <c r="V1229" s="7" t="n">
        <f aca="false">$B$22*S1229</f>
        <v>768899188.7117</v>
      </c>
      <c r="W1229" s="7" t="n">
        <f aca="false">IF(B1229=1,I1229,S1229*$B$198)</f>
        <v>68713505.0276582</v>
      </c>
      <c r="X1229" s="7" t="n">
        <f aca="false">IF(C1229=1,J1229,S1229*$E$226)</f>
        <v>524087848.798703</v>
      </c>
      <c r="Y1229" s="7" t="n">
        <f aca="false">IF(D1229=1,K1229,S1229*$E$225)</f>
        <v>148139239.810193</v>
      </c>
      <c r="Z1229" s="7" t="n">
        <f aca="false">IF(E1229=1,L1229,S1229*$E$224)</f>
        <v>205039783.656453</v>
      </c>
      <c r="AA1229" s="7" t="n">
        <f aca="false">IF(F1229=1,M1229,S1229*$E$223)</f>
        <v>30000000</v>
      </c>
      <c r="AB1229" s="7" t="n">
        <f aca="false">IF(G1229=1,N1229,S1229*$E$222)</f>
        <v>15000000</v>
      </c>
      <c r="AC1229" s="7" t="n">
        <f aca="false">IF(H1229=1,O1229,S1229*$E$221)</f>
        <v>5000000</v>
      </c>
      <c r="AD1229" s="7" t="n">
        <f aca="false">INDEX($W$1222:$W$1349,MATCH($A1229+(1-B1229)*64,$A$1222:$A$1349,0))</f>
        <v>30000000</v>
      </c>
      <c r="AE1229" s="7" t="n">
        <f aca="false">INDEX($W$1222:$W$1349,MATCH($A1229-B1229*64,$A$1222:$A$1349,0))</f>
        <v>68713505.0276582</v>
      </c>
      <c r="AF1229" s="7" t="n">
        <f aca="false">INDEX($X$1222:$X$1349,MATCH($A1229+(1-C1229)*32,$A$1222:$A$1349,0))</f>
        <v>300000000</v>
      </c>
      <c r="AG1229" s="7" t="n">
        <f aca="false">INDEX($X$1222:$X$1349,MATCH($A1229-C1229*32,$A$1222:$A$1349,0))</f>
        <v>524087848.798703</v>
      </c>
      <c r="AH1229" s="7" t="n">
        <f aca="false">INDEX($Y$1222:$Y$1349,MATCH($A1229+(1-D1229)*16,$A$1222:$A$1349,0))</f>
        <v>100000000</v>
      </c>
      <c r="AI1229" s="7" t="n">
        <f aca="false">INDEX($Y$1222:$Y$1349,MATCH($A1229-D1229*16,$A$1222:$A$1349,0))</f>
        <v>148139239.810193</v>
      </c>
      <c r="AJ1229" s="7" t="n">
        <f aca="false">INDEX($Z$1222:$Z$1349,MATCH($A1229+(1-E1229)*8,$A$1222:$A$1349,0))</f>
        <v>60000000</v>
      </c>
      <c r="AK1229" s="7" t="n">
        <f aca="false">INDEX($Z$1222:$Z$1349,MATCH($A1229-E1229*8,$A$1222:$A$1349,0))</f>
        <v>205039783.656453</v>
      </c>
      <c r="AL1229" s="7" t="n">
        <f aca="false">INDEX($AA$1222:$AA$1349,MATCH($A1229+(1-F1229)*4,$A$1222:$A$1349,0))</f>
        <v>30000000</v>
      </c>
      <c r="AM1229" s="7" t="n">
        <f aca="false">INDEX($AA$1222:$AA$1349,MATCH($A1229-F1229*4,$A$1222:$A$1349,0))</f>
        <v>230040871.099</v>
      </c>
      <c r="AN1229" s="7" t="n">
        <f aca="false">INDEX($AB$1222:$AB$1349,MATCH($A1229+(1-G1229)*2,$A$1222:$A$1349,0))</f>
        <v>15000000</v>
      </c>
      <c r="AO1229" s="7" t="n">
        <f aca="false">INDEX($AB$1222:$AB$1349,MATCH($A1229-G1229*2,$A$1222:$A$1349,0))</f>
        <v>353179586.38482</v>
      </c>
      <c r="AP1229" s="7" t="n">
        <f aca="false">INDEX($AC$1222:$AC$1349,MATCH($A1229+(1-H1229)*1,$A$1222:$A$1349,0))</f>
        <v>5000000</v>
      </c>
      <c r="AQ1229" s="7" t="n">
        <f aca="false">INDEX($AC$1222:$AC$1349,MATCH($A1229-H1229*1,$A$1222:$A$1349,0))</f>
        <v>351384518.601415</v>
      </c>
      <c r="AR1229" s="14" t="b">
        <f aca="false">AND(IF(B1229=1,AD1229&gt;=AE1229,AE1229&gt;AD1229),IF(C1229=1,AF1229&gt;=AG1229,AG1229&gt;AF1229),IF(D1229=1,AH1229&gt;=AI1229,AI1229&gt;AH1229),IF(E1229=1,AJ1229&gt;=AK1229,AK1229&gt;AJ1229),IF(F1229=1,AL1229&gt;=AM1229,AM1229&gt;AL1229),IF(G1229=1,AN1229&gt;=AO1229,AO1229&gt;AN1229),IF(H1229=1,AP1229&gt;=AQ1229,AQ1229&gt;AP1229))</f>
        <v>0</v>
      </c>
      <c r="AS1229" s="2"/>
      <c r="AT1229" s="2"/>
      <c r="AU1229" s="2"/>
      <c r="AV1229" s="2"/>
      <c r="AW1229" s="2"/>
      <c r="AX1229" s="2"/>
    </row>
    <row r="1230" customFormat="false" ht="15" hidden="false" customHeight="false" outlineLevel="0" collapsed="false">
      <c r="A1230" s="6" t="n">
        <f aca="false">ROW()-1222</f>
        <v>8</v>
      </c>
      <c r="B1230" s="6" t="n">
        <f aca="false">MOD(INT($A1230/64),2)</f>
        <v>0</v>
      </c>
      <c r="C1230" s="6" t="n">
        <f aca="false">MOD(INT($A1230/32),2)</f>
        <v>0</v>
      </c>
      <c r="D1230" s="6" t="n">
        <f aca="false">MOD(INT($A1230/16),2)</f>
        <v>0</v>
      </c>
      <c r="E1230" s="6" t="n">
        <f aca="false">MOD(INT($A1230/8),2)</f>
        <v>1</v>
      </c>
      <c r="F1230" s="6" t="n">
        <f aca="false">MOD(INT($A1230/4),2)</f>
        <v>0</v>
      </c>
      <c r="G1230" s="6" t="n">
        <f aca="false">MOD(INT($A1230/2),2)</f>
        <v>0</v>
      </c>
      <c r="H1230" s="6" t="n">
        <f aca="false">MOD(INT($A1230/1),2)</f>
        <v>0</v>
      </c>
      <c r="I1230" s="7" t="n">
        <f aca="false">IF(B1230=1,MIN($B$6,$B$1220),0)</f>
        <v>0</v>
      </c>
      <c r="J1230" s="7" t="n">
        <f aca="false">IF(C1230=1,MIN($F$226,MAX(0,$B$1220-I1230)),0)</f>
        <v>0</v>
      </c>
      <c r="K1230" s="7" t="n">
        <f aca="false">IF(D1230=1,MIN($F$225,MAX(0,$B$1220-SUM(I1230:J1230))),0)</f>
        <v>0</v>
      </c>
      <c r="L1230" s="7" t="n">
        <f aca="false">IF(E1230=1,MIN($F$224,MAX(0,$B$1220-SUM(I1230:K1230))),0)</f>
        <v>60000000</v>
      </c>
      <c r="M1230" s="7" t="n">
        <f aca="false">IF(F1230=1,MIN($F$223,MAX(0,$B$1220-SUM(I1230:L1230))),0)</f>
        <v>0</v>
      </c>
      <c r="N1230" s="7" t="n">
        <f aca="false">IF(G1230=1,MIN($F$222,MAX(0,$B$1220-SUM(I1230:M1230))),0)</f>
        <v>0</v>
      </c>
      <c r="O1230" s="7" t="n">
        <f aca="false">IF(H1230=1,MIN($F$221,MAX(0,$B$1220-SUM(I1230:N1230))),0)</f>
        <v>0</v>
      </c>
      <c r="P1230" s="7" t="n">
        <f aca="false">MAX(0,$B$1220-SUM(I1230:O1230))</f>
        <v>1940000000</v>
      </c>
      <c r="Q1230" s="7" t="n">
        <f aca="false">($B$203+$B$204)+$B$22+(1-B1230)*$B$198+(1-C1230)*$E$226+(1-D1230)*$E$225+(1-E1230)*$E$224+(1-F1230)*$E$223+(1-G1230)*$E$222+(1-H1230)*$E$221</f>
        <v>30954101.3672325</v>
      </c>
      <c r="R1230" s="7" t="n">
        <f aca="false">P1230&gt;$B$12*Q1230</f>
        <v>1</v>
      </c>
      <c r="S1230" s="7" t="n">
        <f aca="false">IF(R1230,(P1230+$B$12*$B$13)/(Q1230+$B$13),IF(Q1230&gt;0,P1230/Q1230,0))</f>
        <v>58.06462946581</v>
      </c>
      <c r="T1230" s="7" t="n">
        <f aca="false">IF(R1230,$B$13*(S1230-$B$12),0)</f>
        <v>142661573.664525</v>
      </c>
      <c r="U1230" s="7" t="n">
        <f aca="false">($B$203+$B$204)*S1230</f>
        <v>16336947.7333625</v>
      </c>
      <c r="V1230" s="7" t="n">
        <f aca="false">$B$22*S1230</f>
        <v>522581665.19229</v>
      </c>
      <c r="W1230" s="7" t="n">
        <f aca="false">IF(B1230=1,I1230,S1230*$B$198)</f>
        <v>46701073.9583655</v>
      </c>
      <c r="X1230" s="7" t="n">
        <f aca="false">IF(C1230=1,J1230,S1230*$E$226)</f>
        <v>356195850.838597</v>
      </c>
      <c r="Y1230" s="7" t="n">
        <f aca="false">IF(D1230=1,K1230,S1230*$E$225)</f>
        <v>100682705.557331</v>
      </c>
      <c r="Z1230" s="7" t="n">
        <f aca="false">IF(E1230=1,L1230,S1230*$E$224)</f>
        <v>60000000</v>
      </c>
      <c r="AA1230" s="7" t="n">
        <f aca="false">IF(F1230=1,M1230,S1230*$E$223)</f>
        <v>174193888.39743</v>
      </c>
      <c r="AB1230" s="7" t="n">
        <f aca="false">IF(G1230=1,N1230,S1230*$E$222)</f>
        <v>290323147.32905</v>
      </c>
      <c r="AC1230" s="7" t="n">
        <f aca="false">IF(H1230=1,O1230,S1230*$E$221)</f>
        <v>290323147.32905</v>
      </c>
      <c r="AD1230" s="7" t="n">
        <f aca="false">INDEX($W$1222:$W$1349,MATCH($A1230+(1-B1230)*64,$A$1222:$A$1349,0))</f>
        <v>30000000</v>
      </c>
      <c r="AE1230" s="7" t="n">
        <f aca="false">INDEX($W$1222:$W$1349,MATCH($A1230-B1230*64,$A$1222:$A$1349,0))</f>
        <v>46701073.9583655</v>
      </c>
      <c r="AF1230" s="7" t="n">
        <f aca="false">INDEX($X$1222:$X$1349,MATCH($A1230+(1-C1230)*32,$A$1222:$A$1349,0))</f>
        <v>300000000</v>
      </c>
      <c r="AG1230" s="7" t="n">
        <f aca="false">INDEX($X$1222:$X$1349,MATCH($A1230-C1230*32,$A$1222:$A$1349,0))</f>
        <v>356195850.838597</v>
      </c>
      <c r="AH1230" s="7" t="n">
        <f aca="false">INDEX($Y$1222:$Y$1349,MATCH($A1230+(1-D1230)*16,$A$1222:$A$1349,0))</f>
        <v>100000000</v>
      </c>
      <c r="AI1230" s="7" t="n">
        <f aca="false">INDEX($Y$1222:$Y$1349,MATCH($A1230-D1230*16,$A$1222:$A$1349,0))</f>
        <v>100682705.557331</v>
      </c>
      <c r="AJ1230" s="7" t="n">
        <f aca="false">INDEX($Z$1222:$Z$1349,MATCH($A1230+(1-E1230)*8,$A$1222:$A$1349,0))</f>
        <v>60000000</v>
      </c>
      <c r="AK1230" s="7" t="n">
        <f aca="false">INDEX($Z$1222:$Z$1349,MATCH($A1230-E1230*8,$A$1222:$A$1349,0))</f>
        <v>134043242.383207</v>
      </c>
      <c r="AL1230" s="7" t="n">
        <f aca="false">INDEX($AA$1222:$AA$1349,MATCH($A1230+(1-F1230)*4,$A$1222:$A$1349,0))</f>
        <v>30000000</v>
      </c>
      <c r="AM1230" s="7" t="n">
        <f aca="false">INDEX($AA$1222:$AA$1349,MATCH($A1230-F1230*4,$A$1222:$A$1349,0))</f>
        <v>174193888.39743</v>
      </c>
      <c r="AN1230" s="7" t="n">
        <f aca="false">INDEX($AB$1222:$AB$1349,MATCH($A1230+(1-G1230)*2,$A$1222:$A$1349,0))</f>
        <v>15000000</v>
      </c>
      <c r="AO1230" s="7" t="n">
        <f aca="false">INDEX($AB$1222:$AB$1349,MATCH($A1230-G1230*2,$A$1222:$A$1349,0))</f>
        <v>290323147.32905</v>
      </c>
      <c r="AP1230" s="7" t="n">
        <f aca="false">INDEX($AC$1222:$AC$1349,MATCH($A1230+(1-H1230)*1,$A$1222:$A$1349,0))</f>
        <v>5000000</v>
      </c>
      <c r="AQ1230" s="7" t="n">
        <f aca="false">INDEX($AC$1222:$AC$1349,MATCH($A1230-H1230*1,$A$1222:$A$1349,0))</f>
        <v>290323147.32905</v>
      </c>
      <c r="AR1230" s="14" t="b">
        <f aca="false">AND(IF(B1230=1,AD1230&gt;=AE1230,AE1230&gt;AD1230),IF(C1230=1,AF1230&gt;=AG1230,AG1230&gt;AF1230),IF(D1230=1,AH1230&gt;=AI1230,AI1230&gt;AH1230),IF(E1230=1,AJ1230&gt;=AK1230,AK1230&gt;AJ1230),IF(F1230=1,AL1230&gt;=AM1230,AM1230&gt;AL1230),IF(G1230=1,AN1230&gt;=AO1230,AO1230&gt;AN1230),IF(H1230=1,AP1230&gt;=AQ1230,AQ1230&gt;AP1230))</f>
        <v>0</v>
      </c>
      <c r="AS1230" s="2"/>
      <c r="AT1230" s="2"/>
      <c r="AU1230" s="2"/>
      <c r="AV1230" s="2"/>
      <c r="AW1230" s="2"/>
      <c r="AX1230" s="2"/>
    </row>
    <row r="1231" customFormat="false" ht="15" hidden="false" customHeight="false" outlineLevel="0" collapsed="false">
      <c r="A1231" s="6" t="n">
        <f aca="false">ROW()-1222</f>
        <v>9</v>
      </c>
      <c r="B1231" s="6" t="n">
        <f aca="false">MOD(INT($A1231/64),2)</f>
        <v>0</v>
      </c>
      <c r="C1231" s="6" t="n">
        <f aca="false">MOD(INT($A1231/32),2)</f>
        <v>0</v>
      </c>
      <c r="D1231" s="6" t="n">
        <f aca="false">MOD(INT($A1231/16),2)</f>
        <v>0</v>
      </c>
      <c r="E1231" s="6" t="n">
        <f aca="false">MOD(INT($A1231/8),2)</f>
        <v>1</v>
      </c>
      <c r="F1231" s="6" t="n">
        <f aca="false">MOD(INT($A1231/4),2)</f>
        <v>0</v>
      </c>
      <c r="G1231" s="6" t="n">
        <f aca="false">MOD(INT($A1231/2),2)</f>
        <v>0</v>
      </c>
      <c r="H1231" s="6" t="n">
        <f aca="false">MOD(INT($A1231/1),2)</f>
        <v>1</v>
      </c>
      <c r="I1231" s="7" t="n">
        <f aca="false">IF(B1231=1,MIN($B$6,$B$1220),0)</f>
        <v>0</v>
      </c>
      <c r="J1231" s="7" t="n">
        <f aca="false">IF(C1231=1,MIN($F$226,MAX(0,$B$1220-I1231)),0)</f>
        <v>0</v>
      </c>
      <c r="K1231" s="7" t="n">
        <f aca="false">IF(D1231=1,MIN($F$225,MAX(0,$B$1220-SUM(I1231:J1231))),0)</f>
        <v>0</v>
      </c>
      <c r="L1231" s="7" t="n">
        <f aca="false">IF(E1231=1,MIN($F$224,MAX(0,$B$1220-SUM(I1231:K1231))),0)</f>
        <v>60000000</v>
      </c>
      <c r="M1231" s="7" t="n">
        <f aca="false">IF(F1231=1,MIN($F$223,MAX(0,$B$1220-SUM(I1231:L1231))),0)</f>
        <v>0</v>
      </c>
      <c r="N1231" s="7" t="n">
        <f aca="false">IF(G1231=1,MIN($F$222,MAX(0,$B$1220-SUM(I1231:M1231))),0)</f>
        <v>0</v>
      </c>
      <c r="O1231" s="7" t="n">
        <f aca="false">IF(H1231=1,MIN($F$221,MAX(0,$B$1220-SUM(I1231:N1231))),0)</f>
        <v>5000000</v>
      </c>
      <c r="P1231" s="7" t="n">
        <f aca="false">MAX(0,$B$1220-SUM(I1231:O1231))</f>
        <v>1935000000</v>
      </c>
      <c r="Q1231" s="7" t="n">
        <f aca="false">($B$203+$B$204)+$B$22+(1-B1231)*$B$198+(1-C1231)*$E$226+(1-D1231)*$E$225+(1-E1231)*$E$224+(1-F1231)*$E$223+(1-G1231)*$E$222+(1-H1231)*$E$221</f>
        <v>25954101.3672325</v>
      </c>
      <c r="R1231" s="7" t="n">
        <f aca="false">P1231&gt;$B$12*Q1231</f>
        <v>1</v>
      </c>
      <c r="S1231" s="7" t="n">
        <f aca="false">IF(R1231,(P1231+$B$12*$B$13)/(Q1231+$B$13),IF(Q1231&gt;0,P1231/Q1231,0))</f>
        <v>68.0921170201218</v>
      </c>
      <c r="T1231" s="7" t="n">
        <f aca="false">IF(R1231,$B$13*(S1231-$B$12),0)</f>
        <v>167730292.550304</v>
      </c>
      <c r="U1231" s="7" t="n">
        <f aca="false">($B$203+$B$204)*S1231</f>
        <v>19158261.527644</v>
      </c>
      <c r="V1231" s="7" t="n">
        <f aca="false">$B$22*S1231</f>
        <v>612829053.181096</v>
      </c>
      <c r="W1231" s="7" t="n">
        <f aca="false">IF(B1231=1,I1231,S1231*$B$198)</f>
        <v>54766129.0908752</v>
      </c>
      <c r="X1231" s="7" t="n">
        <f aca="false">IF(C1231=1,J1231,S1231*$E$226)</f>
        <v>417709193.712587</v>
      </c>
      <c r="Y1231" s="7" t="n">
        <f aca="false">IF(D1231=1,K1231,S1231*$E$225)</f>
        <v>118070133.77652</v>
      </c>
      <c r="Z1231" s="7" t="n">
        <f aca="false">IF(E1231=1,L1231,S1231*$E$224)</f>
        <v>60000000</v>
      </c>
      <c r="AA1231" s="7" t="n">
        <f aca="false">IF(F1231=1,M1231,S1231*$E$223)</f>
        <v>204276351.060365</v>
      </c>
      <c r="AB1231" s="7" t="n">
        <f aca="false">IF(G1231=1,N1231,S1231*$E$222)</f>
        <v>340460585.100609</v>
      </c>
      <c r="AC1231" s="7" t="n">
        <f aca="false">IF(H1231=1,O1231,S1231*$E$221)</f>
        <v>5000000</v>
      </c>
      <c r="AD1231" s="7" t="n">
        <f aca="false">INDEX($W$1222:$W$1349,MATCH($A1231+(1-B1231)*64,$A$1222:$A$1349,0))</f>
        <v>30000000</v>
      </c>
      <c r="AE1231" s="7" t="n">
        <f aca="false">INDEX($W$1222:$W$1349,MATCH($A1231-B1231*64,$A$1222:$A$1349,0))</f>
        <v>54766129.0908752</v>
      </c>
      <c r="AF1231" s="7" t="n">
        <f aca="false">INDEX($X$1222:$X$1349,MATCH($A1231+(1-C1231)*32,$A$1222:$A$1349,0))</f>
        <v>300000000</v>
      </c>
      <c r="AG1231" s="7" t="n">
        <f aca="false">INDEX($X$1222:$X$1349,MATCH($A1231-C1231*32,$A$1222:$A$1349,0))</f>
        <v>417709193.712587</v>
      </c>
      <c r="AH1231" s="7" t="n">
        <f aca="false">INDEX($Y$1222:$Y$1349,MATCH($A1231+(1-D1231)*16,$A$1222:$A$1349,0))</f>
        <v>100000000</v>
      </c>
      <c r="AI1231" s="7" t="n">
        <f aca="false">INDEX($Y$1222:$Y$1349,MATCH($A1231-D1231*16,$A$1222:$A$1349,0))</f>
        <v>118070133.77652</v>
      </c>
      <c r="AJ1231" s="7" t="n">
        <f aca="false">INDEX($Z$1222:$Z$1349,MATCH($A1231+(1-E1231)*8,$A$1222:$A$1349,0))</f>
        <v>60000000</v>
      </c>
      <c r="AK1231" s="7" t="n">
        <f aca="false">INDEX($Z$1222:$Z$1349,MATCH($A1231-E1231*8,$A$1222:$A$1349,0))</f>
        <v>155376426.068636</v>
      </c>
      <c r="AL1231" s="7" t="n">
        <f aca="false">INDEX($AA$1222:$AA$1349,MATCH($A1231+(1-F1231)*4,$A$1222:$A$1349,0))</f>
        <v>30000000</v>
      </c>
      <c r="AM1231" s="7" t="n">
        <f aca="false">INDEX($AA$1222:$AA$1349,MATCH($A1231-F1231*4,$A$1222:$A$1349,0))</f>
        <v>204276351.060365</v>
      </c>
      <c r="AN1231" s="7" t="n">
        <f aca="false">INDEX($AB$1222:$AB$1349,MATCH($A1231+(1-G1231)*2,$A$1222:$A$1349,0))</f>
        <v>15000000</v>
      </c>
      <c r="AO1231" s="7" t="n">
        <f aca="false">INDEX($AB$1222:$AB$1349,MATCH($A1231-G1231*2,$A$1222:$A$1349,0))</f>
        <v>340460585.100609</v>
      </c>
      <c r="AP1231" s="7" t="n">
        <f aca="false">INDEX($AC$1222:$AC$1349,MATCH($A1231+(1-H1231)*1,$A$1222:$A$1349,0))</f>
        <v>5000000</v>
      </c>
      <c r="AQ1231" s="7" t="n">
        <f aca="false">INDEX($AC$1222:$AC$1349,MATCH($A1231-H1231*1,$A$1222:$A$1349,0))</f>
        <v>290323147.32905</v>
      </c>
      <c r="AR1231" s="14" t="b">
        <f aca="false">AND(IF(B1231=1,AD1231&gt;=AE1231,AE1231&gt;AD1231),IF(C1231=1,AF1231&gt;=AG1231,AG1231&gt;AF1231),IF(D1231=1,AH1231&gt;=AI1231,AI1231&gt;AH1231),IF(E1231=1,AJ1231&gt;=AK1231,AK1231&gt;AJ1231),IF(F1231=1,AL1231&gt;=AM1231,AM1231&gt;AL1231),IF(G1231=1,AN1231&gt;=AO1231,AO1231&gt;AN1231),IF(H1231=1,AP1231&gt;=AQ1231,AQ1231&gt;AP1231))</f>
        <v>0</v>
      </c>
      <c r="AS1231" s="2"/>
      <c r="AT1231" s="2"/>
      <c r="AU1231" s="2"/>
      <c r="AV1231" s="2"/>
      <c r="AW1231" s="2"/>
      <c r="AX1231" s="2"/>
    </row>
    <row r="1232" customFormat="false" ht="15" hidden="false" customHeight="false" outlineLevel="0" collapsed="false">
      <c r="A1232" s="6" t="n">
        <f aca="false">ROW()-1222</f>
        <v>10</v>
      </c>
      <c r="B1232" s="6" t="n">
        <f aca="false">MOD(INT($A1232/64),2)</f>
        <v>0</v>
      </c>
      <c r="C1232" s="6" t="n">
        <f aca="false">MOD(INT($A1232/32),2)</f>
        <v>0</v>
      </c>
      <c r="D1232" s="6" t="n">
        <f aca="false">MOD(INT($A1232/16),2)</f>
        <v>0</v>
      </c>
      <c r="E1232" s="6" t="n">
        <f aca="false">MOD(INT($A1232/8),2)</f>
        <v>1</v>
      </c>
      <c r="F1232" s="6" t="n">
        <f aca="false">MOD(INT($A1232/4),2)</f>
        <v>0</v>
      </c>
      <c r="G1232" s="6" t="n">
        <f aca="false">MOD(INT($A1232/2),2)</f>
        <v>1</v>
      </c>
      <c r="H1232" s="6" t="n">
        <f aca="false">MOD(INT($A1232/1),2)</f>
        <v>0</v>
      </c>
      <c r="I1232" s="7" t="n">
        <f aca="false">IF(B1232=1,MIN($B$6,$B$1220),0)</f>
        <v>0</v>
      </c>
      <c r="J1232" s="7" t="n">
        <f aca="false">IF(C1232=1,MIN($F$226,MAX(0,$B$1220-I1232)),0)</f>
        <v>0</v>
      </c>
      <c r="K1232" s="7" t="n">
        <f aca="false">IF(D1232=1,MIN($F$225,MAX(0,$B$1220-SUM(I1232:J1232))),0)</f>
        <v>0</v>
      </c>
      <c r="L1232" s="7" t="n">
        <f aca="false">IF(E1232=1,MIN($F$224,MAX(0,$B$1220-SUM(I1232:K1232))),0)</f>
        <v>60000000</v>
      </c>
      <c r="M1232" s="7" t="n">
        <f aca="false">IF(F1232=1,MIN($F$223,MAX(0,$B$1220-SUM(I1232:L1232))),0)</f>
        <v>0</v>
      </c>
      <c r="N1232" s="7" t="n">
        <f aca="false">IF(G1232=1,MIN($F$222,MAX(0,$B$1220-SUM(I1232:M1232))),0)</f>
        <v>15000000</v>
      </c>
      <c r="O1232" s="7" t="n">
        <f aca="false">IF(H1232=1,MIN($F$221,MAX(0,$B$1220-SUM(I1232:N1232))),0)</f>
        <v>0</v>
      </c>
      <c r="P1232" s="7" t="n">
        <f aca="false">MAX(0,$B$1220-SUM(I1232:O1232))</f>
        <v>1925000000</v>
      </c>
      <c r="Q1232" s="7" t="n">
        <f aca="false">($B$203+$B$204)+$B$22+(1-B1232)*$B$198+(1-C1232)*$E$226+(1-D1232)*$E$225+(1-E1232)*$E$224+(1-F1232)*$E$223+(1-G1232)*$E$222+(1-H1232)*$E$221</f>
        <v>25954101.3672325</v>
      </c>
      <c r="R1232" s="7" t="n">
        <f aca="false">P1232&gt;$B$12*Q1232</f>
        <v>1</v>
      </c>
      <c r="S1232" s="7" t="n">
        <f aca="false">IF(R1232,(P1232+$B$12*$B$13)/(Q1232+$B$13),IF(Q1232&gt;0,P1232/Q1232,0))</f>
        <v>67.7406738355018</v>
      </c>
      <c r="T1232" s="7" t="n">
        <f aca="false">IF(R1232,$B$13*(S1232-$B$12),0)</f>
        <v>166851684.588754</v>
      </c>
      <c r="U1232" s="7" t="n">
        <f aca="false">($B$203+$B$204)*S1232</f>
        <v>19059380.1778239</v>
      </c>
      <c r="V1232" s="7" t="n">
        <f aca="false">$B$22*S1232</f>
        <v>609666064.519516</v>
      </c>
      <c r="W1232" s="7" t="n">
        <f aca="false">IF(B1232=1,I1232,S1232*$B$198)</f>
        <v>54483465.1987933</v>
      </c>
      <c r="X1232" s="7" t="n">
        <f aca="false">IF(C1232=1,J1232,S1232*$E$226)</f>
        <v>415553275.293425</v>
      </c>
      <c r="Y1232" s="7" t="n">
        <f aca="false">IF(D1232=1,K1232,S1232*$E$225)</f>
        <v>117460739.537673</v>
      </c>
      <c r="Z1232" s="7" t="n">
        <f aca="false">IF(E1232=1,L1232,S1232*$E$224)</f>
        <v>60000000</v>
      </c>
      <c r="AA1232" s="7" t="n">
        <f aca="false">IF(F1232=1,M1232,S1232*$E$223)</f>
        <v>203222021.506505</v>
      </c>
      <c r="AB1232" s="7" t="n">
        <f aca="false">IF(G1232=1,N1232,S1232*$E$222)</f>
        <v>15000000</v>
      </c>
      <c r="AC1232" s="7" t="n">
        <f aca="false">IF(H1232=1,O1232,S1232*$E$221)</f>
        <v>338703369.177509</v>
      </c>
      <c r="AD1232" s="7" t="n">
        <f aca="false">INDEX($W$1222:$W$1349,MATCH($A1232+(1-B1232)*64,$A$1222:$A$1349,0))</f>
        <v>30000000</v>
      </c>
      <c r="AE1232" s="7" t="n">
        <f aca="false">INDEX($W$1222:$W$1349,MATCH($A1232-B1232*64,$A$1222:$A$1349,0))</f>
        <v>54483465.1987933</v>
      </c>
      <c r="AF1232" s="7" t="n">
        <f aca="false">INDEX($X$1222:$X$1349,MATCH($A1232+(1-C1232)*32,$A$1222:$A$1349,0))</f>
        <v>300000000</v>
      </c>
      <c r="AG1232" s="7" t="n">
        <f aca="false">INDEX($X$1222:$X$1349,MATCH($A1232-C1232*32,$A$1222:$A$1349,0))</f>
        <v>415553275.293425</v>
      </c>
      <c r="AH1232" s="7" t="n">
        <f aca="false">INDEX($Y$1222:$Y$1349,MATCH($A1232+(1-D1232)*16,$A$1222:$A$1349,0))</f>
        <v>100000000</v>
      </c>
      <c r="AI1232" s="7" t="n">
        <f aca="false">INDEX($Y$1222:$Y$1349,MATCH($A1232-D1232*16,$A$1222:$A$1349,0))</f>
        <v>117460739.537673</v>
      </c>
      <c r="AJ1232" s="7" t="n">
        <f aca="false">INDEX($Z$1222:$Z$1349,MATCH($A1232+(1-E1232)*8,$A$1222:$A$1349,0))</f>
        <v>60000000</v>
      </c>
      <c r="AK1232" s="7" t="n">
        <f aca="false">INDEX($Z$1222:$Z$1349,MATCH($A1232-E1232*8,$A$1222:$A$1349,0))</f>
        <v>154598571.620232</v>
      </c>
      <c r="AL1232" s="7" t="n">
        <f aca="false">INDEX($AA$1222:$AA$1349,MATCH($A1232+(1-F1232)*4,$A$1222:$A$1349,0))</f>
        <v>30000000</v>
      </c>
      <c r="AM1232" s="7" t="n">
        <f aca="false">INDEX($AA$1222:$AA$1349,MATCH($A1232-F1232*4,$A$1222:$A$1349,0))</f>
        <v>203222021.506505</v>
      </c>
      <c r="AN1232" s="7" t="n">
        <f aca="false">INDEX($AB$1222:$AB$1349,MATCH($A1232+(1-G1232)*2,$A$1222:$A$1349,0))</f>
        <v>15000000</v>
      </c>
      <c r="AO1232" s="7" t="n">
        <f aca="false">INDEX($AB$1222:$AB$1349,MATCH($A1232-G1232*2,$A$1222:$A$1349,0))</f>
        <v>290323147.32905</v>
      </c>
      <c r="AP1232" s="7" t="n">
        <f aca="false">INDEX($AC$1222:$AC$1349,MATCH($A1232+(1-H1232)*1,$A$1222:$A$1349,0))</f>
        <v>5000000</v>
      </c>
      <c r="AQ1232" s="7" t="n">
        <f aca="false">INDEX($AC$1222:$AC$1349,MATCH($A1232-H1232*1,$A$1222:$A$1349,0))</f>
        <v>338703369.177509</v>
      </c>
      <c r="AR1232" s="14" t="b">
        <f aca="false">AND(IF(B1232=1,AD1232&gt;=AE1232,AE1232&gt;AD1232),IF(C1232=1,AF1232&gt;=AG1232,AG1232&gt;AF1232),IF(D1232=1,AH1232&gt;=AI1232,AI1232&gt;AH1232),IF(E1232=1,AJ1232&gt;=AK1232,AK1232&gt;AJ1232),IF(F1232=1,AL1232&gt;=AM1232,AM1232&gt;AL1232),IF(G1232=1,AN1232&gt;=AO1232,AO1232&gt;AN1232),IF(H1232=1,AP1232&gt;=AQ1232,AQ1232&gt;AP1232))</f>
        <v>0</v>
      </c>
      <c r="AS1232" s="2"/>
      <c r="AT1232" s="2"/>
      <c r="AU1232" s="2"/>
      <c r="AV1232" s="2"/>
      <c r="AW1232" s="2"/>
      <c r="AX1232" s="2"/>
    </row>
    <row r="1233" customFormat="false" ht="15" hidden="false" customHeight="false" outlineLevel="0" collapsed="false">
      <c r="A1233" s="6" t="n">
        <f aca="false">ROW()-1222</f>
        <v>11</v>
      </c>
      <c r="B1233" s="6" t="n">
        <f aca="false">MOD(INT($A1233/64),2)</f>
        <v>0</v>
      </c>
      <c r="C1233" s="6" t="n">
        <f aca="false">MOD(INT($A1233/32),2)</f>
        <v>0</v>
      </c>
      <c r="D1233" s="6" t="n">
        <f aca="false">MOD(INT($A1233/16),2)</f>
        <v>0</v>
      </c>
      <c r="E1233" s="6" t="n">
        <f aca="false">MOD(INT($A1233/8),2)</f>
        <v>1</v>
      </c>
      <c r="F1233" s="6" t="n">
        <f aca="false">MOD(INT($A1233/4),2)</f>
        <v>0</v>
      </c>
      <c r="G1233" s="6" t="n">
        <f aca="false">MOD(INT($A1233/2),2)</f>
        <v>1</v>
      </c>
      <c r="H1233" s="6" t="n">
        <f aca="false">MOD(INT($A1233/1),2)</f>
        <v>1</v>
      </c>
      <c r="I1233" s="7" t="n">
        <f aca="false">IF(B1233=1,MIN($B$6,$B$1220),0)</f>
        <v>0</v>
      </c>
      <c r="J1233" s="7" t="n">
        <f aca="false">IF(C1233=1,MIN($F$226,MAX(0,$B$1220-I1233)),0)</f>
        <v>0</v>
      </c>
      <c r="K1233" s="7" t="n">
        <f aca="false">IF(D1233=1,MIN($F$225,MAX(0,$B$1220-SUM(I1233:J1233))),0)</f>
        <v>0</v>
      </c>
      <c r="L1233" s="7" t="n">
        <f aca="false">IF(E1233=1,MIN($F$224,MAX(0,$B$1220-SUM(I1233:K1233))),0)</f>
        <v>60000000</v>
      </c>
      <c r="M1233" s="7" t="n">
        <f aca="false">IF(F1233=1,MIN($F$223,MAX(0,$B$1220-SUM(I1233:L1233))),0)</f>
        <v>0</v>
      </c>
      <c r="N1233" s="7" t="n">
        <f aca="false">IF(G1233=1,MIN($F$222,MAX(0,$B$1220-SUM(I1233:M1233))),0)</f>
        <v>15000000</v>
      </c>
      <c r="O1233" s="7" t="n">
        <f aca="false">IF(H1233=1,MIN($F$221,MAX(0,$B$1220-SUM(I1233:N1233))),0)</f>
        <v>5000000</v>
      </c>
      <c r="P1233" s="7" t="n">
        <f aca="false">MAX(0,$B$1220-SUM(I1233:O1233))</f>
        <v>1920000000</v>
      </c>
      <c r="Q1233" s="7" t="n">
        <f aca="false">($B$203+$B$204)+$B$22+(1-B1233)*$B$198+(1-C1233)*$E$226+(1-D1233)*$E$225+(1-E1233)*$E$224+(1-F1233)*$E$223+(1-G1233)*$E$222+(1-H1233)*$E$221</f>
        <v>20954101.3672325</v>
      </c>
      <c r="R1233" s="7" t="n">
        <f aca="false">P1233&gt;$B$12*Q1233</f>
        <v>1</v>
      </c>
      <c r="S1233" s="7" t="n">
        <f aca="false">IF(R1233,(P1233+$B$12*$B$13)/(Q1233+$B$13),IF(Q1233&gt;0,P1233/Q1233,0))</f>
        <v>81.9686062534849</v>
      </c>
      <c r="T1233" s="7" t="n">
        <f aca="false">IF(R1233,$B$13*(S1233-$B$12),0)</f>
        <v>202421515.633712</v>
      </c>
      <c r="U1233" s="7" t="n">
        <f aca="false">($B$203+$B$204)*S1233</f>
        <v>23062522.7175222</v>
      </c>
      <c r="V1233" s="7" t="n">
        <f aca="false">$B$22*S1233</f>
        <v>737717456.281364</v>
      </c>
      <c r="W1233" s="7" t="n">
        <f aca="false">IF(B1233=1,I1233,S1233*$B$198)</f>
        <v>65926915.8888233</v>
      </c>
      <c r="X1233" s="7" t="n">
        <f aca="false">IF(C1233=1,J1233,S1233*$E$226)</f>
        <v>502834130.091296</v>
      </c>
      <c r="Y1233" s="7" t="n">
        <f aca="false">IF(D1233=1,K1233,S1233*$E$225)</f>
        <v>142131640.626827</v>
      </c>
      <c r="Z1233" s="7" t="n">
        <f aca="false">IF(E1233=1,L1233,S1233*$E$224)</f>
        <v>60000000</v>
      </c>
      <c r="AA1233" s="7" t="n">
        <f aca="false">IF(F1233=1,M1233,S1233*$E$223)</f>
        <v>245905818.760455</v>
      </c>
      <c r="AB1233" s="7" t="n">
        <f aca="false">IF(G1233=1,N1233,S1233*$E$222)</f>
        <v>15000000</v>
      </c>
      <c r="AC1233" s="7" t="n">
        <f aca="false">IF(H1233=1,O1233,S1233*$E$221)</f>
        <v>5000000</v>
      </c>
      <c r="AD1233" s="7" t="n">
        <f aca="false">INDEX($W$1222:$W$1349,MATCH($A1233+(1-B1233)*64,$A$1222:$A$1349,0))</f>
        <v>30000000</v>
      </c>
      <c r="AE1233" s="7" t="n">
        <f aca="false">INDEX($W$1222:$W$1349,MATCH($A1233-B1233*64,$A$1222:$A$1349,0))</f>
        <v>65926915.8888233</v>
      </c>
      <c r="AF1233" s="7" t="n">
        <f aca="false">INDEX($X$1222:$X$1349,MATCH($A1233+(1-C1233)*32,$A$1222:$A$1349,0))</f>
        <v>300000000</v>
      </c>
      <c r="AG1233" s="7" t="n">
        <f aca="false">INDEX($X$1222:$X$1349,MATCH($A1233-C1233*32,$A$1222:$A$1349,0))</f>
        <v>502834130.091296</v>
      </c>
      <c r="AH1233" s="7" t="n">
        <f aca="false">INDEX($Y$1222:$Y$1349,MATCH($A1233+(1-D1233)*16,$A$1222:$A$1349,0))</f>
        <v>100000000</v>
      </c>
      <c r="AI1233" s="7" t="n">
        <f aca="false">INDEX($Y$1222:$Y$1349,MATCH($A1233-D1233*16,$A$1222:$A$1349,0))</f>
        <v>142131640.626827</v>
      </c>
      <c r="AJ1233" s="7" t="n">
        <f aca="false">INDEX($Z$1222:$Z$1349,MATCH($A1233+(1-E1233)*8,$A$1222:$A$1349,0))</f>
        <v>60000000</v>
      </c>
      <c r="AK1233" s="7" t="n">
        <f aca="false">INDEX($Z$1222:$Z$1349,MATCH($A1233-E1233*8,$A$1222:$A$1349,0))</f>
        <v>184032696.8792</v>
      </c>
      <c r="AL1233" s="7" t="n">
        <f aca="false">INDEX($AA$1222:$AA$1349,MATCH($A1233+(1-F1233)*4,$A$1222:$A$1349,0))</f>
        <v>30000000</v>
      </c>
      <c r="AM1233" s="7" t="n">
        <f aca="false">INDEX($AA$1222:$AA$1349,MATCH($A1233-F1233*4,$A$1222:$A$1349,0))</f>
        <v>245905818.760455</v>
      </c>
      <c r="AN1233" s="7" t="n">
        <f aca="false">INDEX($AB$1222:$AB$1349,MATCH($A1233+(1-G1233)*2,$A$1222:$A$1349,0))</f>
        <v>15000000</v>
      </c>
      <c r="AO1233" s="7" t="n">
        <f aca="false">INDEX($AB$1222:$AB$1349,MATCH($A1233-G1233*2,$A$1222:$A$1349,0))</f>
        <v>340460585.100609</v>
      </c>
      <c r="AP1233" s="7" t="n">
        <f aca="false">INDEX($AC$1222:$AC$1349,MATCH($A1233+(1-H1233)*1,$A$1222:$A$1349,0))</f>
        <v>5000000</v>
      </c>
      <c r="AQ1233" s="7" t="n">
        <f aca="false">INDEX($AC$1222:$AC$1349,MATCH($A1233-H1233*1,$A$1222:$A$1349,0))</f>
        <v>338703369.177509</v>
      </c>
      <c r="AR1233" s="14" t="b">
        <f aca="false">AND(IF(B1233=1,AD1233&gt;=AE1233,AE1233&gt;AD1233),IF(C1233=1,AF1233&gt;=AG1233,AG1233&gt;AF1233),IF(D1233=1,AH1233&gt;=AI1233,AI1233&gt;AH1233),IF(E1233=1,AJ1233&gt;=AK1233,AK1233&gt;AJ1233),IF(F1233=1,AL1233&gt;=AM1233,AM1233&gt;AL1233),IF(G1233=1,AN1233&gt;=AO1233,AO1233&gt;AN1233),IF(H1233=1,AP1233&gt;=AQ1233,AQ1233&gt;AP1233))</f>
        <v>0</v>
      </c>
      <c r="AS1233" s="2"/>
      <c r="AT1233" s="2"/>
      <c r="AU1233" s="2"/>
      <c r="AV1233" s="2"/>
      <c r="AW1233" s="2"/>
      <c r="AX1233" s="2"/>
    </row>
    <row r="1234" customFormat="false" ht="15" hidden="false" customHeight="false" outlineLevel="0" collapsed="false">
      <c r="A1234" s="6" t="n">
        <f aca="false">ROW()-1222</f>
        <v>12</v>
      </c>
      <c r="B1234" s="6" t="n">
        <f aca="false">MOD(INT($A1234/64),2)</f>
        <v>0</v>
      </c>
      <c r="C1234" s="6" t="n">
        <f aca="false">MOD(INT($A1234/32),2)</f>
        <v>0</v>
      </c>
      <c r="D1234" s="6" t="n">
        <f aca="false">MOD(INT($A1234/16),2)</f>
        <v>0</v>
      </c>
      <c r="E1234" s="6" t="n">
        <f aca="false">MOD(INT($A1234/8),2)</f>
        <v>1</v>
      </c>
      <c r="F1234" s="6" t="n">
        <f aca="false">MOD(INT($A1234/4),2)</f>
        <v>1</v>
      </c>
      <c r="G1234" s="6" t="n">
        <f aca="false">MOD(INT($A1234/2),2)</f>
        <v>0</v>
      </c>
      <c r="H1234" s="6" t="n">
        <f aca="false">MOD(INT($A1234/1),2)</f>
        <v>0</v>
      </c>
      <c r="I1234" s="7" t="n">
        <f aca="false">IF(B1234=1,MIN($B$6,$B$1220),0)</f>
        <v>0</v>
      </c>
      <c r="J1234" s="7" t="n">
        <f aca="false">IF(C1234=1,MIN($F$226,MAX(0,$B$1220-I1234)),0)</f>
        <v>0</v>
      </c>
      <c r="K1234" s="7" t="n">
        <f aca="false">IF(D1234=1,MIN($F$225,MAX(0,$B$1220-SUM(I1234:J1234))),0)</f>
        <v>0</v>
      </c>
      <c r="L1234" s="7" t="n">
        <f aca="false">IF(E1234=1,MIN($F$224,MAX(0,$B$1220-SUM(I1234:K1234))),0)</f>
        <v>60000000</v>
      </c>
      <c r="M1234" s="7" t="n">
        <f aca="false">IF(F1234=1,MIN($F$223,MAX(0,$B$1220-SUM(I1234:L1234))),0)</f>
        <v>30000000</v>
      </c>
      <c r="N1234" s="7" t="n">
        <f aca="false">IF(G1234=1,MIN($F$222,MAX(0,$B$1220-SUM(I1234:M1234))),0)</f>
        <v>0</v>
      </c>
      <c r="O1234" s="7" t="n">
        <f aca="false">IF(H1234=1,MIN($F$221,MAX(0,$B$1220-SUM(I1234:N1234))),0)</f>
        <v>0</v>
      </c>
      <c r="P1234" s="7" t="n">
        <f aca="false">MAX(0,$B$1220-SUM(I1234:O1234))</f>
        <v>1910000000</v>
      </c>
      <c r="Q1234" s="7" t="n">
        <f aca="false">($B$203+$B$204)+$B$22+(1-B1234)*$B$198+(1-C1234)*$E$226+(1-D1234)*$E$225+(1-E1234)*$E$224+(1-F1234)*$E$223+(1-G1234)*$E$222+(1-H1234)*$E$221</f>
        <v>27954101.3672325</v>
      </c>
      <c r="R1234" s="7" t="n">
        <f aca="false">P1234&gt;$B$12*Q1234</f>
        <v>1</v>
      </c>
      <c r="S1234" s="7" t="n">
        <f aca="false">IF(R1234,(P1234+$B$12*$B$13)/(Q1234+$B$13),IF(Q1234&gt;0,P1234/Q1234,0))</f>
        <v>62.7994232020841</v>
      </c>
      <c r="T1234" s="7" t="n">
        <f aca="false">IF(R1234,$B$13*(S1234-$B$12),0)</f>
        <v>154498558.00521</v>
      </c>
      <c r="U1234" s="7" t="n">
        <f aca="false">($B$203+$B$204)*S1234</f>
        <v>17669119.8062646</v>
      </c>
      <c r="V1234" s="7" t="n">
        <f aca="false">$B$22*S1234</f>
        <v>565194808.818757</v>
      </c>
      <c r="W1234" s="7" t="n">
        <f aca="false">IF(B1234=1,I1234,S1234*$B$198)</f>
        <v>50509243.4841101</v>
      </c>
      <c r="X1234" s="7" t="n">
        <f aca="false">IF(C1234=1,J1234,S1234*$E$226)</f>
        <v>385241311.025861</v>
      </c>
      <c r="Y1234" s="7" t="n">
        <f aca="false">IF(D1234=1,K1234,S1234*$E$225)</f>
        <v>108892726.838956</v>
      </c>
      <c r="Z1234" s="7" t="n">
        <f aca="false">IF(E1234=1,L1234,S1234*$E$224)</f>
        <v>60000000</v>
      </c>
      <c r="AA1234" s="7" t="n">
        <f aca="false">IF(F1234=1,M1234,S1234*$E$223)</f>
        <v>30000000</v>
      </c>
      <c r="AB1234" s="7" t="n">
        <f aca="false">IF(G1234=1,N1234,S1234*$E$222)</f>
        <v>313997116.010421</v>
      </c>
      <c r="AC1234" s="7" t="n">
        <f aca="false">IF(H1234=1,O1234,S1234*$E$221)</f>
        <v>313997116.010421</v>
      </c>
      <c r="AD1234" s="7" t="n">
        <f aca="false">INDEX($W$1222:$W$1349,MATCH($A1234+(1-B1234)*64,$A$1222:$A$1349,0))</f>
        <v>30000000</v>
      </c>
      <c r="AE1234" s="7" t="n">
        <f aca="false">INDEX($W$1222:$W$1349,MATCH($A1234-B1234*64,$A$1222:$A$1349,0))</f>
        <v>50509243.4841101</v>
      </c>
      <c r="AF1234" s="7" t="n">
        <f aca="false">INDEX($X$1222:$X$1349,MATCH($A1234+(1-C1234)*32,$A$1222:$A$1349,0))</f>
        <v>300000000</v>
      </c>
      <c r="AG1234" s="7" t="n">
        <f aca="false">INDEX($X$1222:$X$1349,MATCH($A1234-C1234*32,$A$1222:$A$1349,0))</f>
        <v>385241311.025861</v>
      </c>
      <c r="AH1234" s="7" t="n">
        <f aca="false">INDEX($Y$1222:$Y$1349,MATCH($A1234+(1-D1234)*16,$A$1222:$A$1349,0))</f>
        <v>100000000</v>
      </c>
      <c r="AI1234" s="7" t="n">
        <f aca="false">INDEX($Y$1222:$Y$1349,MATCH($A1234-D1234*16,$A$1222:$A$1349,0))</f>
        <v>108892726.838956</v>
      </c>
      <c r="AJ1234" s="7" t="n">
        <f aca="false">INDEX($Z$1222:$Z$1349,MATCH($A1234+(1-E1234)*8,$A$1222:$A$1349,0))</f>
        <v>60000000</v>
      </c>
      <c r="AK1234" s="7" t="n">
        <f aca="false">INDEX($Z$1222:$Z$1349,MATCH($A1234-E1234*8,$A$1222:$A$1349,0))</f>
        <v>144091599.008747</v>
      </c>
      <c r="AL1234" s="7" t="n">
        <f aca="false">INDEX($AA$1222:$AA$1349,MATCH($A1234+(1-F1234)*4,$A$1222:$A$1349,0))</f>
        <v>30000000</v>
      </c>
      <c r="AM1234" s="7" t="n">
        <f aca="false">INDEX($AA$1222:$AA$1349,MATCH($A1234-F1234*4,$A$1222:$A$1349,0))</f>
        <v>174193888.39743</v>
      </c>
      <c r="AN1234" s="7" t="n">
        <f aca="false">INDEX($AB$1222:$AB$1349,MATCH($A1234+(1-G1234)*2,$A$1222:$A$1349,0))</f>
        <v>15000000</v>
      </c>
      <c r="AO1234" s="7" t="n">
        <f aca="false">INDEX($AB$1222:$AB$1349,MATCH($A1234-G1234*2,$A$1222:$A$1349,0))</f>
        <v>313997116.010421</v>
      </c>
      <c r="AP1234" s="7" t="n">
        <f aca="false">INDEX($AC$1222:$AC$1349,MATCH($A1234+(1-H1234)*1,$A$1222:$A$1349,0))</f>
        <v>5000000</v>
      </c>
      <c r="AQ1234" s="7" t="n">
        <f aca="false">INDEX($AC$1222:$AC$1349,MATCH($A1234-H1234*1,$A$1222:$A$1349,0))</f>
        <v>313997116.010421</v>
      </c>
      <c r="AR1234" s="14" t="b">
        <f aca="false">AND(IF(B1234=1,AD1234&gt;=AE1234,AE1234&gt;AD1234),IF(C1234=1,AF1234&gt;=AG1234,AG1234&gt;AF1234),IF(D1234=1,AH1234&gt;=AI1234,AI1234&gt;AH1234),IF(E1234=1,AJ1234&gt;=AK1234,AK1234&gt;AJ1234),IF(F1234=1,AL1234&gt;=AM1234,AM1234&gt;AL1234),IF(G1234=1,AN1234&gt;=AO1234,AO1234&gt;AN1234),IF(H1234=1,AP1234&gt;=AQ1234,AQ1234&gt;AP1234))</f>
        <v>0</v>
      </c>
      <c r="AS1234" s="2"/>
      <c r="AT1234" s="2"/>
      <c r="AU1234" s="2"/>
      <c r="AV1234" s="2"/>
      <c r="AW1234" s="2"/>
      <c r="AX1234" s="2"/>
    </row>
    <row r="1235" customFormat="false" ht="15" hidden="false" customHeight="false" outlineLevel="0" collapsed="false">
      <c r="A1235" s="6" t="n">
        <f aca="false">ROW()-1222</f>
        <v>13</v>
      </c>
      <c r="B1235" s="6" t="n">
        <f aca="false">MOD(INT($A1235/64),2)</f>
        <v>0</v>
      </c>
      <c r="C1235" s="6" t="n">
        <f aca="false">MOD(INT($A1235/32),2)</f>
        <v>0</v>
      </c>
      <c r="D1235" s="6" t="n">
        <f aca="false">MOD(INT($A1235/16),2)</f>
        <v>0</v>
      </c>
      <c r="E1235" s="6" t="n">
        <f aca="false">MOD(INT($A1235/8),2)</f>
        <v>1</v>
      </c>
      <c r="F1235" s="6" t="n">
        <f aca="false">MOD(INT($A1235/4),2)</f>
        <v>1</v>
      </c>
      <c r="G1235" s="6" t="n">
        <f aca="false">MOD(INT($A1235/2),2)</f>
        <v>0</v>
      </c>
      <c r="H1235" s="6" t="n">
        <f aca="false">MOD(INT($A1235/1),2)</f>
        <v>1</v>
      </c>
      <c r="I1235" s="7" t="n">
        <f aca="false">IF(B1235=1,MIN($B$6,$B$1220),0)</f>
        <v>0</v>
      </c>
      <c r="J1235" s="7" t="n">
        <f aca="false">IF(C1235=1,MIN($F$226,MAX(0,$B$1220-I1235)),0)</f>
        <v>0</v>
      </c>
      <c r="K1235" s="7" t="n">
        <f aca="false">IF(D1235=1,MIN($F$225,MAX(0,$B$1220-SUM(I1235:J1235))),0)</f>
        <v>0</v>
      </c>
      <c r="L1235" s="7" t="n">
        <f aca="false">IF(E1235=1,MIN($F$224,MAX(0,$B$1220-SUM(I1235:K1235))),0)</f>
        <v>60000000</v>
      </c>
      <c r="M1235" s="7" t="n">
        <f aca="false">IF(F1235=1,MIN($F$223,MAX(0,$B$1220-SUM(I1235:L1235))),0)</f>
        <v>30000000</v>
      </c>
      <c r="N1235" s="7" t="n">
        <f aca="false">IF(G1235=1,MIN($F$222,MAX(0,$B$1220-SUM(I1235:M1235))),0)</f>
        <v>0</v>
      </c>
      <c r="O1235" s="7" t="n">
        <f aca="false">IF(H1235=1,MIN($F$221,MAX(0,$B$1220-SUM(I1235:N1235))),0)</f>
        <v>5000000</v>
      </c>
      <c r="P1235" s="7" t="n">
        <f aca="false">MAX(0,$B$1220-SUM(I1235:O1235))</f>
        <v>1905000000</v>
      </c>
      <c r="Q1235" s="7" t="n">
        <f aca="false">($B$203+$B$204)+$B$22+(1-B1235)*$B$198+(1-C1235)*$E$226+(1-D1235)*$E$225+(1-E1235)*$E$224+(1-F1235)*$E$223+(1-G1235)*$E$222+(1-H1235)*$E$221</f>
        <v>22954101.3672325</v>
      </c>
      <c r="R1235" s="7" t="n">
        <f aca="false">P1235&gt;$B$12*Q1235</f>
        <v>1</v>
      </c>
      <c r="S1235" s="7" t="n">
        <f aca="false">IF(R1235,(P1235+$B$12*$B$13)/(Q1235+$B$13),IF(Q1235&gt;0,P1235/Q1235,0))</f>
        <v>74.9388074039636</v>
      </c>
      <c r="T1235" s="7" t="n">
        <f aca="false">IF(R1235,$B$13*(S1235-$B$12),0)</f>
        <v>184847018.509909</v>
      </c>
      <c r="U1235" s="7" t="n">
        <f aca="false">($B$203+$B$204)*S1235</f>
        <v>21084632.6071874</v>
      </c>
      <c r="V1235" s="7" t="n">
        <f aca="false">$B$22*S1235</f>
        <v>674449266.635672</v>
      </c>
      <c r="W1235" s="7" t="n">
        <f aca="false">IF(B1235=1,I1235,S1235*$B$198)</f>
        <v>60272885.9052643</v>
      </c>
      <c r="X1235" s="7" t="n">
        <f aca="false">IF(C1235=1,J1235,S1235*$E$226)</f>
        <v>459710025.012767</v>
      </c>
      <c r="Y1235" s="7" t="n">
        <f aca="false">IF(D1235=1,K1235,S1235*$E$225)</f>
        <v>129942134.309382</v>
      </c>
      <c r="Z1235" s="7" t="n">
        <f aca="false">IF(E1235=1,L1235,S1235*$E$224)</f>
        <v>60000000</v>
      </c>
      <c r="AA1235" s="7" t="n">
        <f aca="false">IF(F1235=1,M1235,S1235*$E$223)</f>
        <v>30000000</v>
      </c>
      <c r="AB1235" s="7" t="n">
        <f aca="false">IF(G1235=1,N1235,S1235*$E$222)</f>
        <v>374694037.019818</v>
      </c>
      <c r="AC1235" s="7" t="n">
        <f aca="false">IF(H1235=1,O1235,S1235*$E$221)</f>
        <v>5000000</v>
      </c>
      <c r="AD1235" s="7" t="n">
        <f aca="false">INDEX($W$1222:$W$1349,MATCH($A1235+(1-B1235)*64,$A$1222:$A$1349,0))</f>
        <v>30000000</v>
      </c>
      <c r="AE1235" s="7" t="n">
        <f aca="false">INDEX($W$1222:$W$1349,MATCH($A1235-B1235*64,$A$1222:$A$1349,0))</f>
        <v>60272885.9052643</v>
      </c>
      <c r="AF1235" s="7" t="n">
        <f aca="false">INDEX($X$1222:$X$1349,MATCH($A1235+(1-C1235)*32,$A$1222:$A$1349,0))</f>
        <v>300000000</v>
      </c>
      <c r="AG1235" s="7" t="n">
        <f aca="false">INDEX($X$1222:$X$1349,MATCH($A1235-C1235*32,$A$1222:$A$1349,0))</f>
        <v>459710025.012767</v>
      </c>
      <c r="AH1235" s="7" t="n">
        <f aca="false">INDEX($Y$1222:$Y$1349,MATCH($A1235+(1-D1235)*16,$A$1222:$A$1349,0))</f>
        <v>100000000</v>
      </c>
      <c r="AI1235" s="7" t="n">
        <f aca="false">INDEX($Y$1222:$Y$1349,MATCH($A1235-D1235*16,$A$1222:$A$1349,0))</f>
        <v>129942134.309382</v>
      </c>
      <c r="AJ1235" s="7" t="n">
        <f aca="false">INDEX($Z$1222:$Z$1349,MATCH($A1235+(1-E1235)*8,$A$1222:$A$1349,0))</f>
        <v>60000000</v>
      </c>
      <c r="AK1235" s="7" t="n">
        <f aca="false">INDEX($Z$1222:$Z$1349,MATCH($A1235-E1235*8,$A$1222:$A$1349,0))</f>
        <v>169526201.464713</v>
      </c>
      <c r="AL1235" s="7" t="n">
        <f aca="false">INDEX($AA$1222:$AA$1349,MATCH($A1235+(1-F1235)*4,$A$1222:$A$1349,0))</f>
        <v>30000000</v>
      </c>
      <c r="AM1235" s="7" t="n">
        <f aca="false">INDEX($AA$1222:$AA$1349,MATCH($A1235-F1235*4,$A$1222:$A$1349,0))</f>
        <v>204276351.060365</v>
      </c>
      <c r="AN1235" s="7" t="n">
        <f aca="false">INDEX($AB$1222:$AB$1349,MATCH($A1235+(1-G1235)*2,$A$1222:$A$1349,0))</f>
        <v>15000000</v>
      </c>
      <c r="AO1235" s="7" t="n">
        <f aca="false">INDEX($AB$1222:$AB$1349,MATCH($A1235-G1235*2,$A$1222:$A$1349,0))</f>
        <v>374694037.019818</v>
      </c>
      <c r="AP1235" s="7" t="n">
        <f aca="false">INDEX($AC$1222:$AC$1349,MATCH($A1235+(1-H1235)*1,$A$1222:$A$1349,0))</f>
        <v>5000000</v>
      </c>
      <c r="AQ1235" s="7" t="n">
        <f aca="false">INDEX($AC$1222:$AC$1349,MATCH($A1235-H1235*1,$A$1222:$A$1349,0))</f>
        <v>313997116.010421</v>
      </c>
      <c r="AR1235" s="14" t="b">
        <f aca="false">AND(IF(B1235=1,AD1235&gt;=AE1235,AE1235&gt;AD1235),IF(C1235=1,AF1235&gt;=AG1235,AG1235&gt;AF1235),IF(D1235=1,AH1235&gt;=AI1235,AI1235&gt;AH1235),IF(E1235=1,AJ1235&gt;=AK1235,AK1235&gt;AJ1235),IF(F1235=1,AL1235&gt;=AM1235,AM1235&gt;AL1235),IF(G1235=1,AN1235&gt;=AO1235,AO1235&gt;AN1235),IF(H1235=1,AP1235&gt;=AQ1235,AQ1235&gt;AP1235))</f>
        <v>0</v>
      </c>
      <c r="AS1235" s="2"/>
      <c r="AT1235" s="2"/>
      <c r="AU1235" s="2"/>
      <c r="AV1235" s="2"/>
      <c r="AW1235" s="2"/>
      <c r="AX1235" s="2"/>
    </row>
    <row r="1236" customFormat="false" ht="15" hidden="false" customHeight="false" outlineLevel="0" collapsed="false">
      <c r="A1236" s="6" t="n">
        <f aca="false">ROW()-1222</f>
        <v>14</v>
      </c>
      <c r="B1236" s="6" t="n">
        <f aca="false">MOD(INT($A1236/64),2)</f>
        <v>0</v>
      </c>
      <c r="C1236" s="6" t="n">
        <f aca="false">MOD(INT($A1236/32),2)</f>
        <v>0</v>
      </c>
      <c r="D1236" s="6" t="n">
        <f aca="false">MOD(INT($A1236/16),2)</f>
        <v>0</v>
      </c>
      <c r="E1236" s="6" t="n">
        <f aca="false">MOD(INT($A1236/8),2)</f>
        <v>1</v>
      </c>
      <c r="F1236" s="6" t="n">
        <f aca="false">MOD(INT($A1236/4),2)</f>
        <v>1</v>
      </c>
      <c r="G1236" s="6" t="n">
        <f aca="false">MOD(INT($A1236/2),2)</f>
        <v>1</v>
      </c>
      <c r="H1236" s="6" t="n">
        <f aca="false">MOD(INT($A1236/1),2)</f>
        <v>0</v>
      </c>
      <c r="I1236" s="7" t="n">
        <f aca="false">IF(B1236=1,MIN($B$6,$B$1220),0)</f>
        <v>0</v>
      </c>
      <c r="J1236" s="7" t="n">
        <f aca="false">IF(C1236=1,MIN($F$226,MAX(0,$B$1220-I1236)),0)</f>
        <v>0</v>
      </c>
      <c r="K1236" s="7" t="n">
        <f aca="false">IF(D1236=1,MIN($F$225,MAX(0,$B$1220-SUM(I1236:J1236))),0)</f>
        <v>0</v>
      </c>
      <c r="L1236" s="7" t="n">
        <f aca="false">IF(E1236=1,MIN($F$224,MAX(0,$B$1220-SUM(I1236:K1236))),0)</f>
        <v>60000000</v>
      </c>
      <c r="M1236" s="7" t="n">
        <f aca="false">IF(F1236=1,MIN($F$223,MAX(0,$B$1220-SUM(I1236:L1236))),0)</f>
        <v>30000000</v>
      </c>
      <c r="N1236" s="7" t="n">
        <f aca="false">IF(G1236=1,MIN($F$222,MAX(0,$B$1220-SUM(I1236:M1236))),0)</f>
        <v>15000000</v>
      </c>
      <c r="O1236" s="7" t="n">
        <f aca="false">IF(H1236=1,MIN($F$221,MAX(0,$B$1220-SUM(I1236:N1236))),0)</f>
        <v>0</v>
      </c>
      <c r="P1236" s="7" t="n">
        <f aca="false">MAX(0,$B$1220-SUM(I1236:O1236))</f>
        <v>1895000000</v>
      </c>
      <c r="Q1236" s="7" t="n">
        <f aca="false">($B$203+$B$204)+$B$22+(1-B1236)*$B$198+(1-C1236)*$E$226+(1-D1236)*$E$225+(1-E1236)*$E$224+(1-F1236)*$E$223+(1-G1236)*$E$222+(1-H1236)*$E$221</f>
        <v>22954101.3672325</v>
      </c>
      <c r="R1236" s="7" t="n">
        <f aca="false">P1236&gt;$B$12*Q1236</f>
        <v>1</v>
      </c>
      <c r="S1236" s="7" t="n">
        <f aca="false">IF(R1236,(P1236+$B$12*$B$13)/(Q1236+$B$13),IF(Q1236&gt;0,P1236/Q1236,0))</f>
        <v>74.5459434070883</v>
      </c>
      <c r="T1236" s="7" t="n">
        <f aca="false">IF(R1236,$B$13*(S1236-$B$12),0)</f>
        <v>183864858.517721</v>
      </c>
      <c r="U1236" s="7" t="n">
        <f aca="false">($B$203+$B$204)*S1236</f>
        <v>20974097.1806753</v>
      </c>
      <c r="V1236" s="7" t="n">
        <f aca="false">$B$22*S1236</f>
        <v>670913490.663795</v>
      </c>
      <c r="W1236" s="7" t="n">
        <f aca="false">IF(B1236=1,I1236,S1236*$B$198)</f>
        <v>59956907.4732577</v>
      </c>
      <c r="X1236" s="7" t="n">
        <f aca="false">IF(C1236=1,J1236,S1236*$E$226)</f>
        <v>457300011.775479</v>
      </c>
      <c r="Y1236" s="7" t="n">
        <f aca="false">IF(D1236=1,K1236,S1236*$E$225)</f>
        <v>129260917.353632</v>
      </c>
      <c r="Z1236" s="7" t="n">
        <f aca="false">IF(E1236=1,L1236,S1236*$E$224)</f>
        <v>60000000</v>
      </c>
      <c r="AA1236" s="7" t="n">
        <f aca="false">IF(F1236=1,M1236,S1236*$E$223)</f>
        <v>30000000</v>
      </c>
      <c r="AB1236" s="7" t="n">
        <f aca="false">IF(G1236=1,N1236,S1236*$E$222)</f>
        <v>15000000</v>
      </c>
      <c r="AC1236" s="7" t="n">
        <f aca="false">IF(H1236=1,O1236,S1236*$E$221)</f>
        <v>372729717.035441</v>
      </c>
      <c r="AD1236" s="7" t="n">
        <f aca="false">INDEX($W$1222:$W$1349,MATCH($A1236+(1-B1236)*64,$A$1222:$A$1349,0))</f>
        <v>30000000</v>
      </c>
      <c r="AE1236" s="7" t="n">
        <f aca="false">INDEX($W$1222:$W$1349,MATCH($A1236-B1236*64,$A$1222:$A$1349,0))</f>
        <v>59956907.4732577</v>
      </c>
      <c r="AF1236" s="7" t="n">
        <f aca="false">INDEX($X$1222:$X$1349,MATCH($A1236+(1-C1236)*32,$A$1222:$A$1349,0))</f>
        <v>300000000</v>
      </c>
      <c r="AG1236" s="7" t="n">
        <f aca="false">INDEX($X$1222:$X$1349,MATCH($A1236-C1236*32,$A$1222:$A$1349,0))</f>
        <v>457300011.775479</v>
      </c>
      <c r="AH1236" s="7" t="n">
        <f aca="false">INDEX($Y$1222:$Y$1349,MATCH($A1236+(1-D1236)*16,$A$1222:$A$1349,0))</f>
        <v>100000000</v>
      </c>
      <c r="AI1236" s="7" t="n">
        <f aca="false">INDEX($Y$1222:$Y$1349,MATCH($A1236-D1236*16,$A$1222:$A$1349,0))</f>
        <v>129260917.353632</v>
      </c>
      <c r="AJ1236" s="7" t="n">
        <f aca="false">INDEX($Z$1222:$Z$1349,MATCH($A1236+(1-E1236)*8,$A$1222:$A$1349,0))</f>
        <v>60000000</v>
      </c>
      <c r="AK1236" s="7" t="n">
        <f aca="false">INDEX($Z$1222:$Z$1349,MATCH($A1236-E1236*8,$A$1222:$A$1349,0))</f>
        <v>168664568.928679</v>
      </c>
      <c r="AL1236" s="7" t="n">
        <f aca="false">INDEX($AA$1222:$AA$1349,MATCH($A1236+(1-F1236)*4,$A$1222:$A$1349,0))</f>
        <v>30000000</v>
      </c>
      <c r="AM1236" s="7" t="n">
        <f aca="false">INDEX($AA$1222:$AA$1349,MATCH($A1236-F1236*4,$A$1222:$A$1349,0))</f>
        <v>203222021.506505</v>
      </c>
      <c r="AN1236" s="7" t="n">
        <f aca="false">INDEX($AB$1222:$AB$1349,MATCH($A1236+(1-G1236)*2,$A$1222:$A$1349,0))</f>
        <v>15000000</v>
      </c>
      <c r="AO1236" s="7" t="n">
        <f aca="false">INDEX($AB$1222:$AB$1349,MATCH($A1236-G1236*2,$A$1222:$A$1349,0))</f>
        <v>313997116.010421</v>
      </c>
      <c r="AP1236" s="7" t="n">
        <f aca="false">INDEX($AC$1222:$AC$1349,MATCH($A1236+(1-H1236)*1,$A$1222:$A$1349,0))</f>
        <v>5000000</v>
      </c>
      <c r="AQ1236" s="7" t="n">
        <f aca="false">INDEX($AC$1222:$AC$1349,MATCH($A1236-H1236*1,$A$1222:$A$1349,0))</f>
        <v>372729717.035441</v>
      </c>
      <c r="AR1236" s="14" t="b">
        <f aca="false">AND(IF(B1236=1,AD1236&gt;=AE1236,AE1236&gt;AD1236),IF(C1236=1,AF1236&gt;=AG1236,AG1236&gt;AF1236),IF(D1236=1,AH1236&gt;=AI1236,AI1236&gt;AH1236),IF(E1236=1,AJ1236&gt;=AK1236,AK1236&gt;AJ1236),IF(F1236=1,AL1236&gt;=AM1236,AM1236&gt;AL1236),IF(G1236=1,AN1236&gt;=AO1236,AO1236&gt;AN1236),IF(H1236=1,AP1236&gt;=AQ1236,AQ1236&gt;AP1236))</f>
        <v>0</v>
      </c>
      <c r="AS1236" s="2"/>
      <c r="AT1236" s="2"/>
      <c r="AU1236" s="2"/>
      <c r="AV1236" s="2"/>
      <c r="AW1236" s="2"/>
      <c r="AX1236" s="2"/>
    </row>
    <row r="1237" customFormat="false" ht="15" hidden="false" customHeight="false" outlineLevel="0" collapsed="false">
      <c r="A1237" s="6" t="n">
        <f aca="false">ROW()-1222</f>
        <v>15</v>
      </c>
      <c r="B1237" s="6" t="n">
        <f aca="false">MOD(INT($A1237/64),2)</f>
        <v>0</v>
      </c>
      <c r="C1237" s="6" t="n">
        <f aca="false">MOD(INT($A1237/32),2)</f>
        <v>0</v>
      </c>
      <c r="D1237" s="6" t="n">
        <f aca="false">MOD(INT($A1237/16),2)</f>
        <v>0</v>
      </c>
      <c r="E1237" s="6" t="n">
        <f aca="false">MOD(INT($A1237/8),2)</f>
        <v>1</v>
      </c>
      <c r="F1237" s="6" t="n">
        <f aca="false">MOD(INT($A1237/4),2)</f>
        <v>1</v>
      </c>
      <c r="G1237" s="6" t="n">
        <f aca="false">MOD(INT($A1237/2),2)</f>
        <v>1</v>
      </c>
      <c r="H1237" s="6" t="n">
        <f aca="false">MOD(INT($A1237/1),2)</f>
        <v>1</v>
      </c>
      <c r="I1237" s="7" t="n">
        <f aca="false">IF(B1237=1,MIN($B$6,$B$1220),0)</f>
        <v>0</v>
      </c>
      <c r="J1237" s="7" t="n">
        <f aca="false">IF(C1237=1,MIN($F$226,MAX(0,$B$1220-I1237)),0)</f>
        <v>0</v>
      </c>
      <c r="K1237" s="7" t="n">
        <f aca="false">IF(D1237=1,MIN($F$225,MAX(0,$B$1220-SUM(I1237:J1237))),0)</f>
        <v>0</v>
      </c>
      <c r="L1237" s="7" t="n">
        <f aca="false">IF(E1237=1,MIN($F$224,MAX(0,$B$1220-SUM(I1237:K1237))),0)</f>
        <v>60000000</v>
      </c>
      <c r="M1237" s="7" t="n">
        <f aca="false">IF(F1237=1,MIN($F$223,MAX(0,$B$1220-SUM(I1237:L1237))),0)</f>
        <v>30000000</v>
      </c>
      <c r="N1237" s="7" t="n">
        <f aca="false">IF(G1237=1,MIN($F$222,MAX(0,$B$1220-SUM(I1237:M1237))),0)</f>
        <v>15000000</v>
      </c>
      <c r="O1237" s="7" t="n">
        <f aca="false">IF(H1237=1,MIN($F$221,MAX(0,$B$1220-SUM(I1237:N1237))),0)</f>
        <v>5000000</v>
      </c>
      <c r="P1237" s="7" t="n">
        <f aca="false">MAX(0,$B$1220-SUM(I1237:O1237))</f>
        <v>1890000000</v>
      </c>
      <c r="Q1237" s="7" t="n">
        <f aca="false">($B$203+$B$204)+$B$22+(1-B1237)*$B$198+(1-C1237)*$E$226+(1-D1237)*$E$225+(1-E1237)*$E$224+(1-F1237)*$E$223+(1-G1237)*$E$222+(1-H1237)*$E$221</f>
        <v>17954101.3672325</v>
      </c>
      <c r="R1237" s="7" t="n">
        <f aca="false">P1237&gt;$B$12*Q1237</f>
        <v>1</v>
      </c>
      <c r="S1237" s="7" t="n">
        <f aca="false">IF(R1237,(P1237+$B$12*$B$13)/(Q1237+$B$13),IF(Q1237&gt;0,P1237/Q1237,0))</f>
        <v>92.5242310098155</v>
      </c>
      <c r="T1237" s="7" t="n">
        <f aca="false">IF(R1237,$B$13*(S1237-$B$12),0)</f>
        <v>228810577.524539</v>
      </c>
      <c r="U1237" s="7" t="n">
        <f aca="false">($B$203+$B$204)*S1237</f>
        <v>26032432.1361073</v>
      </c>
      <c r="V1237" s="7" t="n">
        <f aca="false">$B$22*S1237</f>
        <v>832718079.08834</v>
      </c>
      <c r="W1237" s="7" t="n">
        <f aca="false">IF(B1237=1,I1237,S1237*$B$198)</f>
        <v>74416748.9758047</v>
      </c>
      <c r="X1237" s="7" t="n">
        <f aca="false">IF(C1237=1,J1237,S1237*$E$226)</f>
        <v>567587315.908629</v>
      </c>
      <c r="Y1237" s="7" t="n">
        <f aca="false">IF(D1237=1,K1237,S1237*$E$225)</f>
        <v>160434846.366581</v>
      </c>
      <c r="Z1237" s="7" t="n">
        <f aca="false">IF(E1237=1,L1237,S1237*$E$224)</f>
        <v>60000000</v>
      </c>
      <c r="AA1237" s="7" t="n">
        <f aca="false">IF(F1237=1,M1237,S1237*$E$223)</f>
        <v>30000000</v>
      </c>
      <c r="AB1237" s="7" t="n">
        <f aca="false">IF(G1237=1,N1237,S1237*$E$222)</f>
        <v>15000000</v>
      </c>
      <c r="AC1237" s="7" t="n">
        <f aca="false">IF(H1237=1,O1237,S1237*$E$221)</f>
        <v>5000000</v>
      </c>
      <c r="AD1237" s="7" t="n">
        <f aca="false">INDEX($W$1222:$W$1349,MATCH($A1237+(1-B1237)*64,$A$1222:$A$1349,0))</f>
        <v>30000000</v>
      </c>
      <c r="AE1237" s="7" t="n">
        <f aca="false">INDEX($W$1222:$W$1349,MATCH($A1237-B1237*64,$A$1222:$A$1349,0))</f>
        <v>74416748.9758047</v>
      </c>
      <c r="AF1237" s="7" t="n">
        <f aca="false">INDEX($X$1222:$X$1349,MATCH($A1237+(1-C1237)*32,$A$1222:$A$1349,0))</f>
        <v>300000000</v>
      </c>
      <c r="AG1237" s="7" t="n">
        <f aca="false">INDEX($X$1222:$X$1349,MATCH($A1237-C1237*32,$A$1222:$A$1349,0))</f>
        <v>567587315.908629</v>
      </c>
      <c r="AH1237" s="7" t="n">
        <f aca="false">INDEX($Y$1222:$Y$1349,MATCH($A1237+(1-D1237)*16,$A$1222:$A$1349,0))</f>
        <v>100000000</v>
      </c>
      <c r="AI1237" s="7" t="n">
        <f aca="false">INDEX($Y$1222:$Y$1349,MATCH($A1237-D1237*16,$A$1222:$A$1349,0))</f>
        <v>160434846.366581</v>
      </c>
      <c r="AJ1237" s="7" t="n">
        <f aca="false">INDEX($Z$1222:$Z$1349,MATCH($A1237+(1-E1237)*8,$A$1222:$A$1349,0))</f>
        <v>60000000</v>
      </c>
      <c r="AK1237" s="7" t="n">
        <f aca="false">INDEX($Z$1222:$Z$1349,MATCH($A1237-E1237*8,$A$1222:$A$1349,0))</f>
        <v>205039783.656453</v>
      </c>
      <c r="AL1237" s="7" t="n">
        <f aca="false">INDEX($AA$1222:$AA$1349,MATCH($A1237+(1-F1237)*4,$A$1222:$A$1349,0))</f>
        <v>30000000</v>
      </c>
      <c r="AM1237" s="7" t="n">
        <f aca="false">INDEX($AA$1222:$AA$1349,MATCH($A1237-F1237*4,$A$1222:$A$1349,0))</f>
        <v>245905818.760455</v>
      </c>
      <c r="AN1237" s="7" t="n">
        <f aca="false">INDEX($AB$1222:$AB$1349,MATCH($A1237+(1-G1237)*2,$A$1222:$A$1349,0))</f>
        <v>15000000</v>
      </c>
      <c r="AO1237" s="7" t="n">
        <f aca="false">INDEX($AB$1222:$AB$1349,MATCH($A1237-G1237*2,$A$1222:$A$1349,0))</f>
        <v>374694037.019818</v>
      </c>
      <c r="AP1237" s="7" t="n">
        <f aca="false">INDEX($AC$1222:$AC$1349,MATCH($A1237+(1-H1237)*1,$A$1222:$A$1349,0))</f>
        <v>5000000</v>
      </c>
      <c r="AQ1237" s="7" t="n">
        <f aca="false">INDEX($AC$1222:$AC$1349,MATCH($A1237-H1237*1,$A$1222:$A$1349,0))</f>
        <v>372729717.035441</v>
      </c>
      <c r="AR1237" s="14" t="b">
        <f aca="false">AND(IF(B1237=1,AD1237&gt;=AE1237,AE1237&gt;AD1237),IF(C1237=1,AF1237&gt;=AG1237,AG1237&gt;AF1237),IF(D1237=1,AH1237&gt;=AI1237,AI1237&gt;AH1237),IF(E1237=1,AJ1237&gt;=AK1237,AK1237&gt;AJ1237),IF(F1237=1,AL1237&gt;=AM1237,AM1237&gt;AL1237),IF(G1237=1,AN1237&gt;=AO1237,AO1237&gt;AN1237),IF(H1237=1,AP1237&gt;=AQ1237,AQ1237&gt;AP1237))</f>
        <v>0</v>
      </c>
      <c r="AS1237" s="2"/>
      <c r="AT1237" s="2"/>
      <c r="AU1237" s="2"/>
      <c r="AV1237" s="2"/>
      <c r="AW1237" s="2"/>
      <c r="AX1237" s="2"/>
    </row>
    <row r="1238" customFormat="false" ht="15" hidden="false" customHeight="false" outlineLevel="0" collapsed="false">
      <c r="A1238" s="6" t="n">
        <f aca="false">ROW()-1222</f>
        <v>16</v>
      </c>
      <c r="B1238" s="6" t="n">
        <f aca="false">MOD(INT($A1238/64),2)</f>
        <v>0</v>
      </c>
      <c r="C1238" s="6" t="n">
        <f aca="false">MOD(INT($A1238/32),2)</f>
        <v>0</v>
      </c>
      <c r="D1238" s="6" t="n">
        <f aca="false">MOD(INT($A1238/16),2)</f>
        <v>1</v>
      </c>
      <c r="E1238" s="6" t="n">
        <f aca="false">MOD(INT($A1238/8),2)</f>
        <v>0</v>
      </c>
      <c r="F1238" s="6" t="n">
        <f aca="false">MOD(INT($A1238/4),2)</f>
        <v>0</v>
      </c>
      <c r="G1238" s="6" t="n">
        <f aca="false">MOD(INT($A1238/2),2)</f>
        <v>0</v>
      </c>
      <c r="H1238" s="6" t="n">
        <f aca="false">MOD(INT($A1238/1),2)</f>
        <v>0</v>
      </c>
      <c r="I1238" s="7" t="n">
        <f aca="false">IF(B1238=1,MIN($B$6,$B$1220),0)</f>
        <v>0</v>
      </c>
      <c r="J1238" s="7" t="n">
        <f aca="false">IF(C1238=1,MIN($F$226,MAX(0,$B$1220-I1238)),0)</f>
        <v>0</v>
      </c>
      <c r="K1238" s="7" t="n">
        <f aca="false">IF(D1238=1,MIN($F$225,MAX(0,$B$1220-SUM(I1238:J1238))),0)</f>
        <v>100000000</v>
      </c>
      <c r="L1238" s="7" t="n">
        <f aca="false">IF(E1238=1,MIN($F$224,MAX(0,$B$1220-SUM(I1238:K1238))),0)</f>
        <v>0</v>
      </c>
      <c r="M1238" s="7" t="n">
        <f aca="false">IF(F1238=1,MIN($F$223,MAX(0,$B$1220-SUM(I1238:L1238))),0)</f>
        <v>0</v>
      </c>
      <c r="N1238" s="7" t="n">
        <f aca="false">IF(G1238=1,MIN($F$222,MAX(0,$B$1220-SUM(I1238:M1238))),0)</f>
        <v>0</v>
      </c>
      <c r="O1238" s="7" t="n">
        <f aca="false">IF(H1238=1,MIN($F$221,MAX(0,$B$1220-SUM(I1238:N1238))),0)</f>
        <v>0</v>
      </c>
      <c r="P1238" s="7" t="n">
        <f aca="false">MAX(0,$B$1220-SUM(I1238:O1238))</f>
        <v>1900000000</v>
      </c>
      <c r="Q1238" s="7" t="n">
        <f aca="false">($B$203+$B$204)+$B$22+(1-B1238)*$B$198+(1-C1238)*$E$226+(1-D1238)*$E$225+(1-E1238)*$E$224+(1-F1238)*$E$223+(1-G1238)*$E$222+(1-H1238)*$E$221</f>
        <v>31620124.8227577</v>
      </c>
      <c r="R1238" s="7" t="n">
        <f aca="false">P1238&gt;$B$12*Q1238</f>
        <v>1</v>
      </c>
      <c r="S1238" s="7" t="n">
        <f aca="false">IF(R1238,(P1238+$B$12*$B$13)/(Q1238+$B$13),IF(Q1238&gt;0,P1238/Q1238,0))</f>
        <v>55.7588815950361</v>
      </c>
      <c r="T1238" s="7" t="n">
        <f aca="false">IF(R1238,$B$13*(S1238-$B$12),0)</f>
        <v>136897203.98759</v>
      </c>
      <c r="U1238" s="7" t="n">
        <f aca="false">($B$203+$B$204)*S1238</f>
        <v>15688207.1352101</v>
      </c>
      <c r="V1238" s="7" t="n">
        <f aca="false">$B$22*S1238</f>
        <v>501829934.355325</v>
      </c>
      <c r="W1238" s="7" t="n">
        <f aca="false">IF(B1238=1,I1238,S1238*$B$198)</f>
        <v>44846573.157568</v>
      </c>
      <c r="X1238" s="7" t="n">
        <f aca="false">IF(C1238=1,J1238,S1238*$E$226)</f>
        <v>342051304.800752</v>
      </c>
      <c r="Y1238" s="7" t="n">
        <f aca="false">IF(D1238=1,K1238,S1238*$E$225)</f>
        <v>100000000</v>
      </c>
      <c r="Z1238" s="7" t="n">
        <f aca="false">IF(E1238=1,L1238,S1238*$E$224)</f>
        <v>133821315.828087</v>
      </c>
      <c r="AA1238" s="7" t="n">
        <f aca="false">IF(F1238=1,M1238,S1238*$E$223)</f>
        <v>167276644.785108</v>
      </c>
      <c r="AB1238" s="7" t="n">
        <f aca="false">IF(G1238=1,N1238,S1238*$E$222)</f>
        <v>278794407.97518</v>
      </c>
      <c r="AC1238" s="7" t="n">
        <f aca="false">IF(H1238=1,O1238,S1238*$E$221)</f>
        <v>278794407.97518</v>
      </c>
      <c r="AD1238" s="7" t="n">
        <f aca="false">INDEX($W$1222:$W$1349,MATCH($A1238+(1-B1238)*64,$A$1222:$A$1349,0))</f>
        <v>30000000</v>
      </c>
      <c r="AE1238" s="7" t="n">
        <f aca="false">INDEX($W$1222:$W$1349,MATCH($A1238-B1238*64,$A$1222:$A$1349,0))</f>
        <v>44846573.157568</v>
      </c>
      <c r="AF1238" s="7" t="n">
        <f aca="false">INDEX($X$1222:$X$1349,MATCH($A1238+(1-C1238)*32,$A$1222:$A$1349,0))</f>
        <v>300000000</v>
      </c>
      <c r="AG1238" s="7" t="n">
        <f aca="false">INDEX($X$1222:$X$1349,MATCH($A1238-C1238*32,$A$1222:$A$1349,0))</f>
        <v>342051304.800752</v>
      </c>
      <c r="AH1238" s="7" t="n">
        <f aca="false">INDEX($Y$1222:$Y$1349,MATCH($A1238+(1-D1238)*16,$A$1222:$A$1349,0))</f>
        <v>100000000</v>
      </c>
      <c r="AI1238" s="7" t="n">
        <f aca="false">INDEX($Y$1222:$Y$1349,MATCH($A1238-D1238*16,$A$1222:$A$1349,0))</f>
        <v>96844932.599092</v>
      </c>
      <c r="AJ1238" s="7" t="n">
        <f aca="false">INDEX($Z$1222:$Z$1349,MATCH($A1238+(1-E1238)*8,$A$1222:$A$1349,0))</f>
        <v>60000000</v>
      </c>
      <c r="AK1238" s="7" t="n">
        <f aca="false">INDEX($Z$1222:$Z$1349,MATCH($A1238-E1238*8,$A$1222:$A$1349,0))</f>
        <v>133821315.828087</v>
      </c>
      <c r="AL1238" s="7" t="n">
        <f aca="false">INDEX($AA$1222:$AA$1349,MATCH($A1238+(1-F1238)*4,$A$1222:$A$1349,0))</f>
        <v>30000000</v>
      </c>
      <c r="AM1238" s="7" t="n">
        <f aca="false">INDEX($AA$1222:$AA$1349,MATCH($A1238-F1238*4,$A$1222:$A$1349,0))</f>
        <v>167276644.785108</v>
      </c>
      <c r="AN1238" s="7" t="n">
        <f aca="false">INDEX($AB$1222:$AB$1349,MATCH($A1238+(1-G1238)*2,$A$1222:$A$1349,0))</f>
        <v>15000000</v>
      </c>
      <c r="AO1238" s="7" t="n">
        <f aca="false">INDEX($AB$1222:$AB$1349,MATCH($A1238-G1238*2,$A$1222:$A$1349,0))</f>
        <v>278794407.97518</v>
      </c>
      <c r="AP1238" s="7" t="n">
        <f aca="false">INDEX($AC$1222:$AC$1349,MATCH($A1238+(1-H1238)*1,$A$1222:$A$1349,0))</f>
        <v>5000000</v>
      </c>
      <c r="AQ1238" s="7" t="n">
        <f aca="false">INDEX($AC$1222:$AC$1349,MATCH($A1238-H1238*1,$A$1222:$A$1349,0))</f>
        <v>278794407.97518</v>
      </c>
      <c r="AR1238" s="14" t="b">
        <f aca="false">AND(IF(B1238=1,AD1238&gt;=AE1238,AE1238&gt;AD1238),IF(C1238=1,AF1238&gt;=AG1238,AG1238&gt;AF1238),IF(D1238=1,AH1238&gt;=AI1238,AI1238&gt;AH1238),IF(E1238=1,AJ1238&gt;=AK1238,AK1238&gt;AJ1238),IF(F1238=1,AL1238&gt;=AM1238,AM1238&gt;AL1238),IF(G1238=1,AN1238&gt;=AO1238,AO1238&gt;AN1238),IF(H1238=1,AP1238&gt;=AQ1238,AQ1238&gt;AP1238))</f>
        <v>1</v>
      </c>
      <c r="AS1238" s="2"/>
      <c r="AT1238" s="2"/>
      <c r="AU1238" s="2"/>
      <c r="AV1238" s="2"/>
      <c r="AW1238" s="2"/>
      <c r="AX1238" s="2"/>
    </row>
    <row r="1239" customFormat="false" ht="15" hidden="false" customHeight="false" outlineLevel="0" collapsed="false">
      <c r="A1239" s="6" t="n">
        <f aca="false">ROW()-1222</f>
        <v>17</v>
      </c>
      <c r="B1239" s="6" t="n">
        <f aca="false">MOD(INT($A1239/64),2)</f>
        <v>0</v>
      </c>
      <c r="C1239" s="6" t="n">
        <f aca="false">MOD(INT($A1239/32),2)</f>
        <v>0</v>
      </c>
      <c r="D1239" s="6" t="n">
        <f aca="false">MOD(INT($A1239/16),2)</f>
        <v>1</v>
      </c>
      <c r="E1239" s="6" t="n">
        <f aca="false">MOD(INT($A1239/8),2)</f>
        <v>0</v>
      </c>
      <c r="F1239" s="6" t="n">
        <f aca="false">MOD(INT($A1239/4),2)</f>
        <v>0</v>
      </c>
      <c r="G1239" s="6" t="n">
        <f aca="false">MOD(INT($A1239/2),2)</f>
        <v>0</v>
      </c>
      <c r="H1239" s="6" t="n">
        <f aca="false">MOD(INT($A1239/1),2)</f>
        <v>1</v>
      </c>
      <c r="I1239" s="7" t="n">
        <f aca="false">IF(B1239=1,MIN($B$6,$B$1220),0)</f>
        <v>0</v>
      </c>
      <c r="J1239" s="7" t="n">
        <f aca="false">IF(C1239=1,MIN($F$226,MAX(0,$B$1220-I1239)),0)</f>
        <v>0</v>
      </c>
      <c r="K1239" s="7" t="n">
        <f aca="false">IF(D1239=1,MIN($F$225,MAX(0,$B$1220-SUM(I1239:J1239))),0)</f>
        <v>100000000</v>
      </c>
      <c r="L1239" s="7" t="n">
        <f aca="false">IF(E1239=1,MIN($F$224,MAX(0,$B$1220-SUM(I1239:K1239))),0)</f>
        <v>0</v>
      </c>
      <c r="M1239" s="7" t="n">
        <f aca="false">IF(F1239=1,MIN($F$223,MAX(0,$B$1220-SUM(I1239:L1239))),0)</f>
        <v>0</v>
      </c>
      <c r="N1239" s="7" t="n">
        <f aca="false">IF(G1239=1,MIN($F$222,MAX(0,$B$1220-SUM(I1239:M1239))),0)</f>
        <v>0</v>
      </c>
      <c r="O1239" s="7" t="n">
        <f aca="false">IF(H1239=1,MIN($F$221,MAX(0,$B$1220-SUM(I1239:N1239))),0)</f>
        <v>5000000</v>
      </c>
      <c r="P1239" s="7" t="n">
        <f aca="false">MAX(0,$B$1220-SUM(I1239:O1239))</f>
        <v>1895000000</v>
      </c>
      <c r="Q1239" s="7" t="n">
        <f aca="false">($B$203+$B$204)+$B$22+(1-B1239)*$B$198+(1-C1239)*$E$226+(1-D1239)*$E$225+(1-E1239)*$E$224+(1-F1239)*$E$223+(1-G1239)*$E$222+(1-H1239)*$E$221</f>
        <v>26620124.8227577</v>
      </c>
      <c r="R1239" s="7" t="n">
        <f aca="false">P1239&gt;$B$12*Q1239</f>
        <v>1</v>
      </c>
      <c r="S1239" s="7" t="n">
        <f aca="false">IF(R1239,(P1239+$B$12*$B$13)/(Q1239+$B$13),IF(Q1239&gt;0,P1239/Q1239,0))</f>
        <v>65.1611217860261</v>
      </c>
      <c r="T1239" s="7" t="n">
        <f aca="false">IF(R1239,$B$13*(S1239-$B$12),0)</f>
        <v>160402804.465065</v>
      </c>
      <c r="U1239" s="7" t="n">
        <f aca="false">($B$203+$B$204)*S1239</f>
        <v>18333602.584899</v>
      </c>
      <c r="V1239" s="7" t="n">
        <f aca="false">$B$22*S1239</f>
        <v>586450096.074235</v>
      </c>
      <c r="W1239" s="7" t="n">
        <f aca="false">IF(B1239=1,I1239,S1239*$B$198)</f>
        <v>52408745.1471834</v>
      </c>
      <c r="X1239" s="7" t="n">
        <f aca="false">IF(C1239=1,J1239,S1239*$E$226)</f>
        <v>399729085.153945</v>
      </c>
      <c r="Y1239" s="7" t="n">
        <f aca="false">IF(D1239=1,K1239,S1239*$E$225)</f>
        <v>100000000</v>
      </c>
      <c r="Z1239" s="7" t="n">
        <f aca="false">IF(E1239=1,L1239,S1239*$E$224)</f>
        <v>156386692.286463</v>
      </c>
      <c r="AA1239" s="7" t="n">
        <f aca="false">IF(F1239=1,M1239,S1239*$E$223)</f>
        <v>195483365.358078</v>
      </c>
      <c r="AB1239" s="7" t="n">
        <f aca="false">IF(G1239=1,N1239,S1239*$E$222)</f>
        <v>325805608.930131</v>
      </c>
      <c r="AC1239" s="7" t="n">
        <f aca="false">IF(H1239=1,O1239,S1239*$E$221)</f>
        <v>5000000</v>
      </c>
      <c r="AD1239" s="7" t="n">
        <f aca="false">INDEX($W$1222:$W$1349,MATCH($A1239+(1-B1239)*64,$A$1222:$A$1349,0))</f>
        <v>30000000</v>
      </c>
      <c r="AE1239" s="7" t="n">
        <f aca="false">INDEX($W$1222:$W$1349,MATCH($A1239-B1239*64,$A$1222:$A$1349,0))</f>
        <v>52408745.1471834</v>
      </c>
      <c r="AF1239" s="7" t="n">
        <f aca="false">INDEX($X$1222:$X$1349,MATCH($A1239+(1-C1239)*32,$A$1222:$A$1349,0))</f>
        <v>300000000</v>
      </c>
      <c r="AG1239" s="7" t="n">
        <f aca="false">INDEX($X$1222:$X$1349,MATCH($A1239-C1239*32,$A$1222:$A$1349,0))</f>
        <v>399729085.153945</v>
      </c>
      <c r="AH1239" s="7" t="n">
        <f aca="false">INDEX($Y$1222:$Y$1349,MATCH($A1239+(1-D1239)*16,$A$1222:$A$1349,0))</f>
        <v>100000000</v>
      </c>
      <c r="AI1239" s="7" t="n">
        <f aca="false">INDEX($Y$1222:$Y$1349,MATCH($A1239-D1239*16,$A$1222:$A$1349,0))</f>
        <v>112257949.319719</v>
      </c>
      <c r="AJ1239" s="7" t="n">
        <f aca="false">INDEX($Z$1222:$Z$1349,MATCH($A1239+(1-E1239)*8,$A$1222:$A$1349,0))</f>
        <v>60000000</v>
      </c>
      <c r="AK1239" s="7" t="n">
        <f aca="false">INDEX($Z$1222:$Z$1349,MATCH($A1239-E1239*8,$A$1222:$A$1349,0))</f>
        <v>156386692.286463</v>
      </c>
      <c r="AL1239" s="7" t="n">
        <f aca="false">INDEX($AA$1222:$AA$1349,MATCH($A1239+(1-F1239)*4,$A$1222:$A$1349,0))</f>
        <v>30000000</v>
      </c>
      <c r="AM1239" s="7" t="n">
        <f aca="false">INDEX($AA$1222:$AA$1349,MATCH($A1239-F1239*4,$A$1222:$A$1349,0))</f>
        <v>195483365.358078</v>
      </c>
      <c r="AN1239" s="7" t="n">
        <f aca="false">INDEX($AB$1222:$AB$1349,MATCH($A1239+(1-G1239)*2,$A$1222:$A$1349,0))</f>
        <v>15000000</v>
      </c>
      <c r="AO1239" s="7" t="n">
        <f aca="false">INDEX($AB$1222:$AB$1349,MATCH($A1239-G1239*2,$A$1222:$A$1349,0))</f>
        <v>325805608.930131</v>
      </c>
      <c r="AP1239" s="7" t="n">
        <f aca="false">INDEX($AC$1222:$AC$1349,MATCH($A1239+(1-H1239)*1,$A$1222:$A$1349,0))</f>
        <v>5000000</v>
      </c>
      <c r="AQ1239" s="7" t="n">
        <f aca="false">INDEX($AC$1222:$AC$1349,MATCH($A1239-H1239*1,$A$1222:$A$1349,0))</f>
        <v>278794407.97518</v>
      </c>
      <c r="AR1239" s="14" t="b">
        <f aca="false">AND(IF(B1239=1,AD1239&gt;=AE1239,AE1239&gt;AD1239),IF(C1239=1,AF1239&gt;=AG1239,AG1239&gt;AF1239),IF(D1239=1,AH1239&gt;=AI1239,AI1239&gt;AH1239),IF(E1239=1,AJ1239&gt;=AK1239,AK1239&gt;AJ1239),IF(F1239=1,AL1239&gt;=AM1239,AM1239&gt;AL1239),IF(G1239=1,AN1239&gt;=AO1239,AO1239&gt;AN1239),IF(H1239=1,AP1239&gt;=AQ1239,AQ1239&gt;AP1239))</f>
        <v>0</v>
      </c>
      <c r="AS1239" s="2"/>
      <c r="AT1239" s="2"/>
      <c r="AU1239" s="2"/>
      <c r="AV1239" s="2"/>
      <c r="AW1239" s="2"/>
      <c r="AX1239" s="2"/>
    </row>
    <row r="1240" customFormat="false" ht="15" hidden="false" customHeight="false" outlineLevel="0" collapsed="false">
      <c r="A1240" s="6" t="n">
        <f aca="false">ROW()-1222</f>
        <v>18</v>
      </c>
      <c r="B1240" s="6" t="n">
        <f aca="false">MOD(INT($A1240/64),2)</f>
        <v>0</v>
      </c>
      <c r="C1240" s="6" t="n">
        <f aca="false">MOD(INT($A1240/32),2)</f>
        <v>0</v>
      </c>
      <c r="D1240" s="6" t="n">
        <f aca="false">MOD(INT($A1240/16),2)</f>
        <v>1</v>
      </c>
      <c r="E1240" s="6" t="n">
        <f aca="false">MOD(INT($A1240/8),2)</f>
        <v>0</v>
      </c>
      <c r="F1240" s="6" t="n">
        <f aca="false">MOD(INT($A1240/4),2)</f>
        <v>0</v>
      </c>
      <c r="G1240" s="6" t="n">
        <f aca="false">MOD(INT($A1240/2),2)</f>
        <v>1</v>
      </c>
      <c r="H1240" s="6" t="n">
        <f aca="false">MOD(INT($A1240/1),2)</f>
        <v>0</v>
      </c>
      <c r="I1240" s="7" t="n">
        <f aca="false">IF(B1240=1,MIN($B$6,$B$1220),0)</f>
        <v>0</v>
      </c>
      <c r="J1240" s="7" t="n">
        <f aca="false">IF(C1240=1,MIN($F$226,MAX(0,$B$1220-I1240)),0)</f>
        <v>0</v>
      </c>
      <c r="K1240" s="7" t="n">
        <f aca="false">IF(D1240=1,MIN($F$225,MAX(0,$B$1220-SUM(I1240:J1240))),0)</f>
        <v>100000000</v>
      </c>
      <c r="L1240" s="7" t="n">
        <f aca="false">IF(E1240=1,MIN($F$224,MAX(0,$B$1220-SUM(I1240:K1240))),0)</f>
        <v>0</v>
      </c>
      <c r="M1240" s="7" t="n">
        <f aca="false">IF(F1240=1,MIN($F$223,MAX(0,$B$1220-SUM(I1240:L1240))),0)</f>
        <v>0</v>
      </c>
      <c r="N1240" s="7" t="n">
        <f aca="false">IF(G1240=1,MIN($F$222,MAX(0,$B$1220-SUM(I1240:M1240))),0)</f>
        <v>15000000</v>
      </c>
      <c r="O1240" s="7" t="n">
        <f aca="false">IF(H1240=1,MIN($F$221,MAX(0,$B$1220-SUM(I1240:N1240))),0)</f>
        <v>0</v>
      </c>
      <c r="P1240" s="7" t="n">
        <f aca="false">MAX(0,$B$1220-SUM(I1240:O1240))</f>
        <v>1885000000</v>
      </c>
      <c r="Q1240" s="7" t="n">
        <f aca="false">($B$203+$B$204)+$B$22+(1-B1240)*$B$198+(1-C1240)*$E$226+(1-D1240)*$E$225+(1-E1240)*$E$224+(1-F1240)*$E$223+(1-G1240)*$E$222+(1-H1240)*$E$221</f>
        <v>26620124.8227577</v>
      </c>
      <c r="R1240" s="7" t="n">
        <f aca="false">P1240&gt;$B$12*Q1240</f>
        <v>1</v>
      </c>
      <c r="S1240" s="7" t="n">
        <f aca="false">IF(R1240,(P1240+$B$12*$B$13)/(Q1240+$B$13),IF(Q1240&gt;0,P1240/Q1240,0))</f>
        <v>64.8177166646242</v>
      </c>
      <c r="T1240" s="7" t="n">
        <f aca="false">IF(R1240,$B$13*(S1240-$B$12),0)</f>
        <v>159544291.66156</v>
      </c>
      <c r="U1240" s="7" t="n">
        <f aca="false">($B$203+$B$204)*S1240</f>
        <v>18236982.8084305</v>
      </c>
      <c r="V1240" s="7" t="n">
        <f aca="false">$B$22*S1240</f>
        <v>583359449.981618</v>
      </c>
      <c r="W1240" s="7" t="n">
        <f aca="false">IF(B1240=1,I1240,S1240*$B$198)</f>
        <v>52132546.2267766</v>
      </c>
      <c r="X1240" s="7" t="n">
        <f aca="false">IF(C1240=1,J1240,S1240*$E$226)</f>
        <v>397622476.009524</v>
      </c>
      <c r="Y1240" s="7" t="n">
        <f aca="false">IF(D1240=1,K1240,S1240*$E$225)</f>
        <v>100000000</v>
      </c>
      <c r="Z1240" s="7" t="n">
        <f aca="false">IF(E1240=1,L1240,S1240*$E$224)</f>
        <v>155562519.995098</v>
      </c>
      <c r="AA1240" s="7" t="n">
        <f aca="false">IF(F1240=1,M1240,S1240*$E$223)</f>
        <v>194453149.993872</v>
      </c>
      <c r="AB1240" s="7" t="n">
        <f aca="false">IF(G1240=1,N1240,S1240*$E$222)</f>
        <v>15000000</v>
      </c>
      <c r="AC1240" s="7" t="n">
        <f aca="false">IF(H1240=1,O1240,S1240*$E$221)</f>
        <v>324088583.323121</v>
      </c>
      <c r="AD1240" s="7" t="n">
        <f aca="false">INDEX($W$1222:$W$1349,MATCH($A1240+(1-B1240)*64,$A$1222:$A$1349,0))</f>
        <v>30000000</v>
      </c>
      <c r="AE1240" s="7" t="n">
        <f aca="false">INDEX($W$1222:$W$1349,MATCH($A1240-B1240*64,$A$1222:$A$1349,0))</f>
        <v>52132546.2267766</v>
      </c>
      <c r="AF1240" s="7" t="n">
        <f aca="false">INDEX($X$1222:$X$1349,MATCH($A1240+(1-C1240)*32,$A$1222:$A$1349,0))</f>
        <v>300000000</v>
      </c>
      <c r="AG1240" s="7" t="n">
        <f aca="false">INDEX($X$1222:$X$1349,MATCH($A1240-C1240*32,$A$1222:$A$1349,0))</f>
        <v>397622476.009524</v>
      </c>
      <c r="AH1240" s="7" t="n">
        <f aca="false">INDEX($Y$1222:$Y$1349,MATCH($A1240+(1-D1240)*16,$A$1222:$A$1349,0))</f>
        <v>100000000</v>
      </c>
      <c r="AI1240" s="7" t="n">
        <f aca="false">INDEX($Y$1222:$Y$1349,MATCH($A1240-D1240*16,$A$1222:$A$1349,0))</f>
        <v>111695957.082825</v>
      </c>
      <c r="AJ1240" s="7" t="n">
        <f aca="false">INDEX($Z$1222:$Z$1349,MATCH($A1240+(1-E1240)*8,$A$1222:$A$1349,0))</f>
        <v>60000000</v>
      </c>
      <c r="AK1240" s="7" t="n">
        <f aca="false">INDEX($Z$1222:$Z$1349,MATCH($A1240-E1240*8,$A$1222:$A$1349,0))</f>
        <v>155562519.995098</v>
      </c>
      <c r="AL1240" s="7" t="n">
        <f aca="false">INDEX($AA$1222:$AA$1349,MATCH($A1240+(1-F1240)*4,$A$1222:$A$1349,0))</f>
        <v>30000000</v>
      </c>
      <c r="AM1240" s="7" t="n">
        <f aca="false">INDEX($AA$1222:$AA$1349,MATCH($A1240-F1240*4,$A$1222:$A$1349,0))</f>
        <v>194453149.993872</v>
      </c>
      <c r="AN1240" s="7" t="n">
        <f aca="false">INDEX($AB$1222:$AB$1349,MATCH($A1240+(1-G1240)*2,$A$1222:$A$1349,0))</f>
        <v>15000000</v>
      </c>
      <c r="AO1240" s="7" t="n">
        <f aca="false">INDEX($AB$1222:$AB$1349,MATCH($A1240-G1240*2,$A$1222:$A$1349,0))</f>
        <v>278794407.97518</v>
      </c>
      <c r="AP1240" s="7" t="n">
        <f aca="false">INDEX($AC$1222:$AC$1349,MATCH($A1240+(1-H1240)*1,$A$1222:$A$1349,0))</f>
        <v>5000000</v>
      </c>
      <c r="AQ1240" s="7" t="n">
        <f aca="false">INDEX($AC$1222:$AC$1349,MATCH($A1240-H1240*1,$A$1222:$A$1349,0))</f>
        <v>324088583.323121</v>
      </c>
      <c r="AR1240" s="14" t="b">
        <f aca="false">AND(IF(B1240=1,AD1240&gt;=AE1240,AE1240&gt;AD1240),IF(C1240=1,AF1240&gt;=AG1240,AG1240&gt;AF1240),IF(D1240=1,AH1240&gt;=AI1240,AI1240&gt;AH1240),IF(E1240=1,AJ1240&gt;=AK1240,AK1240&gt;AJ1240),IF(F1240=1,AL1240&gt;=AM1240,AM1240&gt;AL1240),IF(G1240=1,AN1240&gt;=AO1240,AO1240&gt;AN1240),IF(H1240=1,AP1240&gt;=AQ1240,AQ1240&gt;AP1240))</f>
        <v>0</v>
      </c>
      <c r="AS1240" s="2"/>
      <c r="AT1240" s="2"/>
      <c r="AU1240" s="2"/>
      <c r="AV1240" s="2"/>
      <c r="AW1240" s="2"/>
      <c r="AX1240" s="2"/>
    </row>
    <row r="1241" customFormat="false" ht="15" hidden="false" customHeight="false" outlineLevel="0" collapsed="false">
      <c r="A1241" s="6" t="n">
        <f aca="false">ROW()-1222</f>
        <v>19</v>
      </c>
      <c r="B1241" s="6" t="n">
        <f aca="false">MOD(INT($A1241/64),2)</f>
        <v>0</v>
      </c>
      <c r="C1241" s="6" t="n">
        <f aca="false">MOD(INT($A1241/32),2)</f>
        <v>0</v>
      </c>
      <c r="D1241" s="6" t="n">
        <f aca="false">MOD(INT($A1241/16),2)</f>
        <v>1</v>
      </c>
      <c r="E1241" s="6" t="n">
        <f aca="false">MOD(INT($A1241/8),2)</f>
        <v>0</v>
      </c>
      <c r="F1241" s="6" t="n">
        <f aca="false">MOD(INT($A1241/4),2)</f>
        <v>0</v>
      </c>
      <c r="G1241" s="6" t="n">
        <f aca="false">MOD(INT($A1241/2),2)</f>
        <v>1</v>
      </c>
      <c r="H1241" s="6" t="n">
        <f aca="false">MOD(INT($A1241/1),2)</f>
        <v>1</v>
      </c>
      <c r="I1241" s="7" t="n">
        <f aca="false">IF(B1241=1,MIN($B$6,$B$1220),0)</f>
        <v>0</v>
      </c>
      <c r="J1241" s="7" t="n">
        <f aca="false">IF(C1241=1,MIN($F$226,MAX(0,$B$1220-I1241)),0)</f>
        <v>0</v>
      </c>
      <c r="K1241" s="7" t="n">
        <f aca="false">IF(D1241=1,MIN($F$225,MAX(0,$B$1220-SUM(I1241:J1241))),0)</f>
        <v>100000000</v>
      </c>
      <c r="L1241" s="7" t="n">
        <f aca="false">IF(E1241=1,MIN($F$224,MAX(0,$B$1220-SUM(I1241:K1241))),0)</f>
        <v>0</v>
      </c>
      <c r="M1241" s="7" t="n">
        <f aca="false">IF(F1241=1,MIN($F$223,MAX(0,$B$1220-SUM(I1241:L1241))),0)</f>
        <v>0</v>
      </c>
      <c r="N1241" s="7" t="n">
        <f aca="false">IF(G1241=1,MIN($F$222,MAX(0,$B$1220-SUM(I1241:M1241))),0)</f>
        <v>15000000</v>
      </c>
      <c r="O1241" s="7" t="n">
        <f aca="false">IF(H1241=1,MIN($F$221,MAX(0,$B$1220-SUM(I1241:N1241))),0)</f>
        <v>5000000</v>
      </c>
      <c r="P1241" s="7" t="n">
        <f aca="false">MAX(0,$B$1220-SUM(I1241:O1241))</f>
        <v>1880000000</v>
      </c>
      <c r="Q1241" s="7" t="n">
        <f aca="false">($B$203+$B$204)+$B$22+(1-B1241)*$B$198+(1-C1241)*$E$226+(1-D1241)*$E$225+(1-E1241)*$E$224+(1-F1241)*$E$223+(1-G1241)*$E$222+(1-H1241)*$E$221</f>
        <v>21620124.8227577</v>
      </c>
      <c r="R1241" s="7" t="n">
        <f aca="false">P1241&gt;$B$12*Q1241</f>
        <v>1</v>
      </c>
      <c r="S1241" s="7" t="n">
        <f aca="false">IF(R1241,(P1241+$B$12*$B$13)/(Q1241+$B$13),IF(Q1241&gt;0,P1241/Q1241,0))</f>
        <v>78.046859783405</v>
      </c>
      <c r="T1241" s="7" t="n">
        <f aca="false">IF(R1241,$B$13*(S1241-$B$12),0)</f>
        <v>192617149.458513</v>
      </c>
      <c r="U1241" s="7" t="n">
        <f aca="false">($B$203+$B$204)*S1241</f>
        <v>21959107.993367</v>
      </c>
      <c r="V1241" s="7" t="n">
        <f aca="false">$B$22*S1241</f>
        <v>702421738.050645</v>
      </c>
      <c r="W1241" s="7" t="n">
        <f aca="false">IF(B1241=1,I1241,S1241*$B$198)</f>
        <v>62772675.9732305</v>
      </c>
      <c r="X1241" s="7" t="n">
        <f aca="false">IF(C1241=1,J1241,S1241*$E$226)</f>
        <v>478776285.693858</v>
      </c>
      <c r="Y1241" s="7" t="n">
        <f aca="false">IF(D1241=1,K1241,S1241*$E$225)</f>
        <v>100000000</v>
      </c>
      <c r="Z1241" s="7" t="n">
        <f aca="false">IF(E1241=1,L1241,S1241*$E$224)</f>
        <v>187312463.480172</v>
      </c>
      <c r="AA1241" s="7" t="n">
        <f aca="false">IF(F1241=1,M1241,S1241*$E$223)</f>
        <v>234140579.350215</v>
      </c>
      <c r="AB1241" s="7" t="n">
        <f aca="false">IF(G1241=1,N1241,S1241*$E$222)</f>
        <v>15000000</v>
      </c>
      <c r="AC1241" s="7" t="n">
        <f aca="false">IF(H1241=1,O1241,S1241*$E$221)</f>
        <v>5000000</v>
      </c>
      <c r="AD1241" s="7" t="n">
        <f aca="false">INDEX($W$1222:$W$1349,MATCH($A1241+(1-B1241)*64,$A$1222:$A$1349,0))</f>
        <v>30000000</v>
      </c>
      <c r="AE1241" s="7" t="n">
        <f aca="false">INDEX($W$1222:$W$1349,MATCH($A1241-B1241*64,$A$1222:$A$1349,0))</f>
        <v>62772675.9732305</v>
      </c>
      <c r="AF1241" s="7" t="n">
        <f aca="false">INDEX($X$1222:$X$1349,MATCH($A1241+(1-C1241)*32,$A$1222:$A$1349,0))</f>
        <v>300000000</v>
      </c>
      <c r="AG1241" s="7" t="n">
        <f aca="false">INDEX($X$1222:$X$1349,MATCH($A1241-C1241*32,$A$1222:$A$1349,0))</f>
        <v>478776285.693858</v>
      </c>
      <c r="AH1241" s="7" t="n">
        <f aca="false">INDEX($Y$1222:$Y$1349,MATCH($A1241+(1-D1241)*16,$A$1222:$A$1349,0))</f>
        <v>100000000</v>
      </c>
      <c r="AI1241" s="7" t="n">
        <f aca="false">INDEX($Y$1222:$Y$1349,MATCH($A1241-D1241*16,$A$1222:$A$1349,0))</f>
        <v>132961824.918733</v>
      </c>
      <c r="AJ1241" s="7" t="n">
        <f aca="false">INDEX($Z$1222:$Z$1349,MATCH($A1241+(1-E1241)*8,$A$1222:$A$1349,0))</f>
        <v>60000000</v>
      </c>
      <c r="AK1241" s="7" t="n">
        <f aca="false">INDEX($Z$1222:$Z$1349,MATCH($A1241-E1241*8,$A$1222:$A$1349,0))</f>
        <v>187312463.480172</v>
      </c>
      <c r="AL1241" s="7" t="n">
        <f aca="false">INDEX($AA$1222:$AA$1349,MATCH($A1241+(1-F1241)*4,$A$1222:$A$1349,0))</f>
        <v>30000000</v>
      </c>
      <c r="AM1241" s="7" t="n">
        <f aca="false">INDEX($AA$1222:$AA$1349,MATCH($A1241-F1241*4,$A$1222:$A$1349,0))</f>
        <v>234140579.350215</v>
      </c>
      <c r="AN1241" s="7" t="n">
        <f aca="false">INDEX($AB$1222:$AB$1349,MATCH($A1241+(1-G1241)*2,$A$1222:$A$1349,0))</f>
        <v>15000000</v>
      </c>
      <c r="AO1241" s="7" t="n">
        <f aca="false">INDEX($AB$1222:$AB$1349,MATCH($A1241-G1241*2,$A$1222:$A$1349,0))</f>
        <v>325805608.930131</v>
      </c>
      <c r="AP1241" s="7" t="n">
        <f aca="false">INDEX($AC$1222:$AC$1349,MATCH($A1241+(1-H1241)*1,$A$1222:$A$1349,0))</f>
        <v>5000000</v>
      </c>
      <c r="AQ1241" s="7" t="n">
        <f aca="false">INDEX($AC$1222:$AC$1349,MATCH($A1241-H1241*1,$A$1222:$A$1349,0))</f>
        <v>324088583.323121</v>
      </c>
      <c r="AR1241" s="14" t="b">
        <f aca="false">AND(IF(B1241=1,AD1241&gt;=AE1241,AE1241&gt;AD1241),IF(C1241=1,AF1241&gt;=AG1241,AG1241&gt;AF1241),IF(D1241=1,AH1241&gt;=AI1241,AI1241&gt;AH1241),IF(E1241=1,AJ1241&gt;=AK1241,AK1241&gt;AJ1241),IF(F1241=1,AL1241&gt;=AM1241,AM1241&gt;AL1241),IF(G1241=1,AN1241&gt;=AO1241,AO1241&gt;AN1241),IF(H1241=1,AP1241&gt;=AQ1241,AQ1241&gt;AP1241))</f>
        <v>0</v>
      </c>
      <c r="AS1241" s="2"/>
      <c r="AT1241" s="2"/>
      <c r="AU1241" s="2"/>
      <c r="AV1241" s="2"/>
      <c r="AW1241" s="2"/>
      <c r="AX1241" s="2"/>
    </row>
    <row r="1242" customFormat="false" ht="15" hidden="false" customHeight="false" outlineLevel="0" collapsed="false">
      <c r="A1242" s="6" t="n">
        <f aca="false">ROW()-1222</f>
        <v>20</v>
      </c>
      <c r="B1242" s="6" t="n">
        <f aca="false">MOD(INT($A1242/64),2)</f>
        <v>0</v>
      </c>
      <c r="C1242" s="6" t="n">
        <f aca="false">MOD(INT($A1242/32),2)</f>
        <v>0</v>
      </c>
      <c r="D1242" s="6" t="n">
        <f aca="false">MOD(INT($A1242/16),2)</f>
        <v>1</v>
      </c>
      <c r="E1242" s="6" t="n">
        <f aca="false">MOD(INT($A1242/8),2)</f>
        <v>0</v>
      </c>
      <c r="F1242" s="6" t="n">
        <f aca="false">MOD(INT($A1242/4),2)</f>
        <v>1</v>
      </c>
      <c r="G1242" s="6" t="n">
        <f aca="false">MOD(INT($A1242/2),2)</f>
        <v>0</v>
      </c>
      <c r="H1242" s="6" t="n">
        <f aca="false">MOD(INT($A1242/1),2)</f>
        <v>0</v>
      </c>
      <c r="I1242" s="7" t="n">
        <f aca="false">IF(B1242=1,MIN($B$6,$B$1220),0)</f>
        <v>0</v>
      </c>
      <c r="J1242" s="7" t="n">
        <f aca="false">IF(C1242=1,MIN($F$226,MAX(0,$B$1220-I1242)),0)</f>
        <v>0</v>
      </c>
      <c r="K1242" s="7" t="n">
        <f aca="false">IF(D1242=1,MIN($F$225,MAX(0,$B$1220-SUM(I1242:J1242))),0)</f>
        <v>100000000</v>
      </c>
      <c r="L1242" s="7" t="n">
        <f aca="false">IF(E1242=1,MIN($F$224,MAX(0,$B$1220-SUM(I1242:K1242))),0)</f>
        <v>0</v>
      </c>
      <c r="M1242" s="7" t="n">
        <f aca="false">IF(F1242=1,MIN($F$223,MAX(0,$B$1220-SUM(I1242:L1242))),0)</f>
        <v>30000000</v>
      </c>
      <c r="N1242" s="7" t="n">
        <f aca="false">IF(G1242=1,MIN($F$222,MAX(0,$B$1220-SUM(I1242:M1242))),0)</f>
        <v>0</v>
      </c>
      <c r="O1242" s="7" t="n">
        <f aca="false">IF(H1242=1,MIN($F$221,MAX(0,$B$1220-SUM(I1242:N1242))),0)</f>
        <v>0</v>
      </c>
      <c r="P1242" s="7" t="n">
        <f aca="false">MAX(0,$B$1220-SUM(I1242:O1242))</f>
        <v>1870000000</v>
      </c>
      <c r="Q1242" s="7" t="n">
        <f aca="false">($B$203+$B$204)+$B$22+(1-B1242)*$B$198+(1-C1242)*$E$226+(1-D1242)*$E$225+(1-E1242)*$E$224+(1-F1242)*$E$223+(1-G1242)*$E$222+(1-H1242)*$E$221</f>
        <v>28620124.8227577</v>
      </c>
      <c r="R1242" s="7" t="n">
        <f aca="false">P1242&gt;$B$12*Q1242</f>
        <v>1</v>
      </c>
      <c r="S1242" s="7" t="n">
        <f aca="false">IF(R1242,(P1242+$B$12*$B$13)/(Q1242+$B$13),IF(Q1242&gt;0,P1242/Q1242,0))</f>
        <v>60.1700671403048</v>
      </c>
      <c r="T1242" s="7" t="n">
        <f aca="false">IF(R1242,$B$13*(S1242-$B$12),0)</f>
        <v>147925167.850762</v>
      </c>
      <c r="U1242" s="7" t="n">
        <f aca="false">($B$203+$B$204)*S1242</f>
        <v>16929329.4562895</v>
      </c>
      <c r="V1242" s="7" t="n">
        <f aca="false">$B$22*S1242</f>
        <v>541530604.262743</v>
      </c>
      <c r="W1242" s="7" t="n">
        <f aca="false">IF(B1242=1,I1242,S1242*$B$198)</f>
        <v>48394466.3291756</v>
      </c>
      <c r="X1242" s="7" t="n">
        <f aca="false">IF(C1242=1,J1242,S1242*$E$226)</f>
        <v>369111599.56125</v>
      </c>
      <c r="Y1242" s="7" t="n">
        <f aca="false">IF(D1242=1,K1242,S1242*$E$225)</f>
        <v>100000000</v>
      </c>
      <c r="Z1242" s="7" t="n">
        <f aca="false">IF(E1242=1,L1242,S1242*$E$224)</f>
        <v>144408161.136732</v>
      </c>
      <c r="AA1242" s="7" t="n">
        <f aca="false">IF(F1242=1,M1242,S1242*$E$223)</f>
        <v>30000000</v>
      </c>
      <c r="AB1242" s="7" t="n">
        <f aca="false">IF(G1242=1,N1242,S1242*$E$222)</f>
        <v>300850335.701524</v>
      </c>
      <c r="AC1242" s="7" t="n">
        <f aca="false">IF(H1242=1,O1242,S1242*$E$221)</f>
        <v>300850335.701524</v>
      </c>
      <c r="AD1242" s="7" t="n">
        <f aca="false">INDEX($W$1222:$W$1349,MATCH($A1242+(1-B1242)*64,$A$1222:$A$1349,0))</f>
        <v>30000000</v>
      </c>
      <c r="AE1242" s="7" t="n">
        <f aca="false">INDEX($W$1222:$W$1349,MATCH($A1242-B1242*64,$A$1222:$A$1349,0))</f>
        <v>48394466.3291756</v>
      </c>
      <c r="AF1242" s="7" t="n">
        <f aca="false">INDEX($X$1222:$X$1349,MATCH($A1242+(1-C1242)*32,$A$1222:$A$1349,0))</f>
        <v>300000000</v>
      </c>
      <c r="AG1242" s="7" t="n">
        <f aca="false">INDEX($X$1222:$X$1349,MATCH($A1242-C1242*32,$A$1222:$A$1349,0))</f>
        <v>369111599.56125</v>
      </c>
      <c r="AH1242" s="7" t="n">
        <f aca="false">INDEX($Y$1222:$Y$1349,MATCH($A1242+(1-D1242)*16,$A$1222:$A$1349,0))</f>
        <v>100000000</v>
      </c>
      <c r="AI1242" s="7" t="n">
        <f aca="false">INDEX($Y$1222:$Y$1349,MATCH($A1242-D1242*16,$A$1222:$A$1349,0))</f>
        <v>104104772.057094</v>
      </c>
      <c r="AJ1242" s="7" t="n">
        <f aca="false">INDEX($Z$1222:$Z$1349,MATCH($A1242+(1-E1242)*8,$A$1222:$A$1349,0))</f>
        <v>60000000</v>
      </c>
      <c r="AK1242" s="7" t="n">
        <f aca="false">INDEX($Z$1222:$Z$1349,MATCH($A1242-E1242*8,$A$1222:$A$1349,0))</f>
        <v>144408161.136732</v>
      </c>
      <c r="AL1242" s="7" t="n">
        <f aca="false">INDEX($AA$1222:$AA$1349,MATCH($A1242+(1-F1242)*4,$A$1222:$A$1349,0))</f>
        <v>30000000</v>
      </c>
      <c r="AM1242" s="7" t="n">
        <f aca="false">INDEX($AA$1222:$AA$1349,MATCH($A1242-F1242*4,$A$1222:$A$1349,0))</f>
        <v>167276644.785108</v>
      </c>
      <c r="AN1242" s="7" t="n">
        <f aca="false">INDEX($AB$1222:$AB$1349,MATCH($A1242+(1-G1242)*2,$A$1222:$A$1349,0))</f>
        <v>15000000</v>
      </c>
      <c r="AO1242" s="7" t="n">
        <f aca="false">INDEX($AB$1222:$AB$1349,MATCH($A1242-G1242*2,$A$1222:$A$1349,0))</f>
        <v>300850335.701524</v>
      </c>
      <c r="AP1242" s="7" t="n">
        <f aca="false">INDEX($AC$1222:$AC$1349,MATCH($A1242+(1-H1242)*1,$A$1222:$A$1349,0))</f>
        <v>5000000</v>
      </c>
      <c r="AQ1242" s="7" t="n">
        <f aca="false">INDEX($AC$1222:$AC$1349,MATCH($A1242-H1242*1,$A$1222:$A$1349,0))</f>
        <v>300850335.701524</v>
      </c>
      <c r="AR1242" s="14" t="b">
        <f aca="false">AND(IF(B1242=1,AD1242&gt;=AE1242,AE1242&gt;AD1242),IF(C1242=1,AF1242&gt;=AG1242,AG1242&gt;AF1242),IF(D1242=1,AH1242&gt;=AI1242,AI1242&gt;AH1242),IF(E1242=1,AJ1242&gt;=AK1242,AK1242&gt;AJ1242),IF(F1242=1,AL1242&gt;=AM1242,AM1242&gt;AL1242),IF(G1242=1,AN1242&gt;=AO1242,AO1242&gt;AN1242),IF(H1242=1,AP1242&gt;=AQ1242,AQ1242&gt;AP1242))</f>
        <v>0</v>
      </c>
      <c r="AS1242" s="2"/>
      <c r="AT1242" s="2"/>
      <c r="AU1242" s="2"/>
      <c r="AV1242" s="2"/>
      <c r="AW1242" s="2"/>
      <c r="AX1242" s="2"/>
    </row>
    <row r="1243" customFormat="false" ht="15" hidden="false" customHeight="false" outlineLevel="0" collapsed="false">
      <c r="A1243" s="6" t="n">
        <f aca="false">ROW()-1222</f>
        <v>21</v>
      </c>
      <c r="B1243" s="6" t="n">
        <f aca="false">MOD(INT($A1243/64),2)</f>
        <v>0</v>
      </c>
      <c r="C1243" s="6" t="n">
        <f aca="false">MOD(INT($A1243/32),2)</f>
        <v>0</v>
      </c>
      <c r="D1243" s="6" t="n">
        <f aca="false">MOD(INT($A1243/16),2)</f>
        <v>1</v>
      </c>
      <c r="E1243" s="6" t="n">
        <f aca="false">MOD(INT($A1243/8),2)</f>
        <v>0</v>
      </c>
      <c r="F1243" s="6" t="n">
        <f aca="false">MOD(INT($A1243/4),2)</f>
        <v>1</v>
      </c>
      <c r="G1243" s="6" t="n">
        <f aca="false">MOD(INT($A1243/2),2)</f>
        <v>0</v>
      </c>
      <c r="H1243" s="6" t="n">
        <f aca="false">MOD(INT($A1243/1),2)</f>
        <v>1</v>
      </c>
      <c r="I1243" s="7" t="n">
        <f aca="false">IF(B1243=1,MIN($B$6,$B$1220),0)</f>
        <v>0</v>
      </c>
      <c r="J1243" s="7" t="n">
        <f aca="false">IF(C1243=1,MIN($F$226,MAX(0,$B$1220-I1243)),0)</f>
        <v>0</v>
      </c>
      <c r="K1243" s="7" t="n">
        <f aca="false">IF(D1243=1,MIN($F$225,MAX(0,$B$1220-SUM(I1243:J1243))),0)</f>
        <v>100000000</v>
      </c>
      <c r="L1243" s="7" t="n">
        <f aca="false">IF(E1243=1,MIN($F$224,MAX(0,$B$1220-SUM(I1243:K1243))),0)</f>
        <v>0</v>
      </c>
      <c r="M1243" s="7" t="n">
        <f aca="false">IF(F1243=1,MIN($F$223,MAX(0,$B$1220-SUM(I1243:L1243))),0)</f>
        <v>30000000</v>
      </c>
      <c r="N1243" s="7" t="n">
        <f aca="false">IF(G1243=1,MIN($F$222,MAX(0,$B$1220-SUM(I1243:M1243))),0)</f>
        <v>0</v>
      </c>
      <c r="O1243" s="7" t="n">
        <f aca="false">IF(H1243=1,MIN($F$221,MAX(0,$B$1220-SUM(I1243:N1243))),0)</f>
        <v>5000000</v>
      </c>
      <c r="P1243" s="7" t="n">
        <f aca="false">MAX(0,$B$1220-SUM(I1243:O1243))</f>
        <v>1865000000</v>
      </c>
      <c r="Q1243" s="7" t="n">
        <f aca="false">($B$203+$B$204)+$B$22+(1-B1243)*$B$198+(1-C1243)*$E$226+(1-D1243)*$E$225+(1-E1243)*$E$224+(1-F1243)*$E$223+(1-G1243)*$E$222+(1-H1243)*$E$221</f>
        <v>23620124.8227577</v>
      </c>
      <c r="R1243" s="7" t="n">
        <f aca="false">P1243&gt;$B$12*Q1243</f>
        <v>1</v>
      </c>
      <c r="S1243" s="7" t="n">
        <f aca="false">IF(R1243,(P1243+$B$12*$B$13)/(Q1243+$B$13),IF(Q1243&gt;0,P1243/Q1243,0))</f>
        <v>71.4965955435595</v>
      </c>
      <c r="T1243" s="7" t="n">
        <f aca="false">IF(R1243,$B$13*(S1243-$B$12),0)</f>
        <v>176241488.858899</v>
      </c>
      <c r="U1243" s="7" t="n">
        <f aca="false">($B$203+$B$204)*S1243</f>
        <v>20116138.7793969</v>
      </c>
      <c r="V1243" s="7" t="n">
        <f aca="false">$B$22*S1243</f>
        <v>643469359.892036</v>
      </c>
      <c r="W1243" s="7" t="n">
        <f aca="false">IF(B1243=1,I1243,S1243*$B$198)</f>
        <v>57504333.1365302</v>
      </c>
      <c r="X1243" s="7" t="n">
        <f aca="false">IF(C1243=1,J1243,S1243*$E$226)</f>
        <v>438593872.310798</v>
      </c>
      <c r="Y1243" s="7" t="n">
        <f aca="false">IF(D1243=1,K1243,S1243*$E$225)</f>
        <v>100000000</v>
      </c>
      <c r="Z1243" s="7" t="n">
        <f aca="false">IF(E1243=1,L1243,S1243*$E$224)</f>
        <v>171591829.304543</v>
      </c>
      <c r="AA1243" s="7" t="n">
        <f aca="false">IF(F1243=1,M1243,S1243*$E$223)</f>
        <v>30000000</v>
      </c>
      <c r="AB1243" s="7" t="n">
        <f aca="false">IF(G1243=1,N1243,S1243*$E$222)</f>
        <v>357482977.717798</v>
      </c>
      <c r="AC1243" s="7" t="n">
        <f aca="false">IF(H1243=1,O1243,S1243*$E$221)</f>
        <v>5000000</v>
      </c>
      <c r="AD1243" s="7" t="n">
        <f aca="false">INDEX($W$1222:$W$1349,MATCH($A1243+(1-B1243)*64,$A$1222:$A$1349,0))</f>
        <v>30000000</v>
      </c>
      <c r="AE1243" s="7" t="n">
        <f aca="false">INDEX($W$1222:$W$1349,MATCH($A1243-B1243*64,$A$1222:$A$1349,0))</f>
        <v>57504333.1365302</v>
      </c>
      <c r="AF1243" s="7" t="n">
        <f aca="false">INDEX($X$1222:$X$1349,MATCH($A1243+(1-C1243)*32,$A$1222:$A$1349,0))</f>
        <v>300000000</v>
      </c>
      <c r="AG1243" s="7" t="n">
        <f aca="false">INDEX($X$1222:$X$1349,MATCH($A1243-C1243*32,$A$1222:$A$1349,0))</f>
        <v>438593872.310798</v>
      </c>
      <c r="AH1243" s="7" t="n">
        <f aca="false">INDEX($Y$1222:$Y$1349,MATCH($A1243+(1-D1243)*16,$A$1222:$A$1349,0))</f>
        <v>100000000</v>
      </c>
      <c r="AI1243" s="7" t="n">
        <f aca="false">INDEX($Y$1222:$Y$1349,MATCH($A1243-D1243*16,$A$1222:$A$1349,0))</f>
        <v>122481023.755713</v>
      </c>
      <c r="AJ1243" s="7" t="n">
        <f aca="false">INDEX($Z$1222:$Z$1349,MATCH($A1243+(1-E1243)*8,$A$1222:$A$1349,0))</f>
        <v>60000000</v>
      </c>
      <c r="AK1243" s="7" t="n">
        <f aca="false">INDEX($Z$1222:$Z$1349,MATCH($A1243-E1243*8,$A$1222:$A$1349,0))</f>
        <v>171591829.304543</v>
      </c>
      <c r="AL1243" s="7" t="n">
        <f aca="false">INDEX($AA$1222:$AA$1349,MATCH($A1243+(1-F1243)*4,$A$1222:$A$1349,0))</f>
        <v>30000000</v>
      </c>
      <c r="AM1243" s="7" t="n">
        <f aca="false">INDEX($AA$1222:$AA$1349,MATCH($A1243-F1243*4,$A$1222:$A$1349,0))</f>
        <v>195483365.358078</v>
      </c>
      <c r="AN1243" s="7" t="n">
        <f aca="false">INDEX($AB$1222:$AB$1349,MATCH($A1243+(1-G1243)*2,$A$1222:$A$1349,0))</f>
        <v>15000000</v>
      </c>
      <c r="AO1243" s="7" t="n">
        <f aca="false">INDEX($AB$1222:$AB$1349,MATCH($A1243-G1243*2,$A$1222:$A$1349,0))</f>
        <v>357482977.717798</v>
      </c>
      <c r="AP1243" s="7" t="n">
        <f aca="false">INDEX($AC$1222:$AC$1349,MATCH($A1243+(1-H1243)*1,$A$1222:$A$1349,0))</f>
        <v>5000000</v>
      </c>
      <c r="AQ1243" s="7" t="n">
        <f aca="false">INDEX($AC$1222:$AC$1349,MATCH($A1243-H1243*1,$A$1222:$A$1349,0))</f>
        <v>300850335.701524</v>
      </c>
      <c r="AR1243" s="14" t="b">
        <f aca="false">AND(IF(B1243=1,AD1243&gt;=AE1243,AE1243&gt;AD1243),IF(C1243=1,AF1243&gt;=AG1243,AG1243&gt;AF1243),IF(D1243=1,AH1243&gt;=AI1243,AI1243&gt;AH1243),IF(E1243=1,AJ1243&gt;=AK1243,AK1243&gt;AJ1243),IF(F1243=1,AL1243&gt;=AM1243,AM1243&gt;AL1243),IF(G1243=1,AN1243&gt;=AO1243,AO1243&gt;AN1243),IF(H1243=1,AP1243&gt;=AQ1243,AQ1243&gt;AP1243))</f>
        <v>0</v>
      </c>
      <c r="AS1243" s="2"/>
      <c r="AT1243" s="2"/>
      <c r="AU1243" s="2"/>
      <c r="AV1243" s="2"/>
      <c r="AW1243" s="2"/>
      <c r="AX1243" s="2"/>
    </row>
    <row r="1244" customFormat="false" ht="15" hidden="false" customHeight="false" outlineLevel="0" collapsed="false">
      <c r="A1244" s="6" t="n">
        <f aca="false">ROW()-1222</f>
        <v>22</v>
      </c>
      <c r="B1244" s="6" t="n">
        <f aca="false">MOD(INT($A1244/64),2)</f>
        <v>0</v>
      </c>
      <c r="C1244" s="6" t="n">
        <f aca="false">MOD(INT($A1244/32),2)</f>
        <v>0</v>
      </c>
      <c r="D1244" s="6" t="n">
        <f aca="false">MOD(INT($A1244/16),2)</f>
        <v>1</v>
      </c>
      <c r="E1244" s="6" t="n">
        <f aca="false">MOD(INT($A1244/8),2)</f>
        <v>0</v>
      </c>
      <c r="F1244" s="6" t="n">
        <f aca="false">MOD(INT($A1244/4),2)</f>
        <v>1</v>
      </c>
      <c r="G1244" s="6" t="n">
        <f aca="false">MOD(INT($A1244/2),2)</f>
        <v>1</v>
      </c>
      <c r="H1244" s="6" t="n">
        <f aca="false">MOD(INT($A1244/1),2)</f>
        <v>0</v>
      </c>
      <c r="I1244" s="7" t="n">
        <f aca="false">IF(B1244=1,MIN($B$6,$B$1220),0)</f>
        <v>0</v>
      </c>
      <c r="J1244" s="7" t="n">
        <f aca="false">IF(C1244=1,MIN($F$226,MAX(0,$B$1220-I1244)),0)</f>
        <v>0</v>
      </c>
      <c r="K1244" s="7" t="n">
        <f aca="false">IF(D1244=1,MIN($F$225,MAX(0,$B$1220-SUM(I1244:J1244))),0)</f>
        <v>100000000</v>
      </c>
      <c r="L1244" s="7" t="n">
        <f aca="false">IF(E1244=1,MIN($F$224,MAX(0,$B$1220-SUM(I1244:K1244))),0)</f>
        <v>0</v>
      </c>
      <c r="M1244" s="7" t="n">
        <f aca="false">IF(F1244=1,MIN($F$223,MAX(0,$B$1220-SUM(I1244:L1244))),0)</f>
        <v>30000000</v>
      </c>
      <c r="N1244" s="7" t="n">
        <f aca="false">IF(G1244=1,MIN($F$222,MAX(0,$B$1220-SUM(I1244:M1244))),0)</f>
        <v>15000000</v>
      </c>
      <c r="O1244" s="7" t="n">
        <f aca="false">IF(H1244=1,MIN($F$221,MAX(0,$B$1220-SUM(I1244:N1244))),0)</f>
        <v>0</v>
      </c>
      <c r="P1244" s="7" t="n">
        <f aca="false">MAX(0,$B$1220-SUM(I1244:O1244))</f>
        <v>1855000000</v>
      </c>
      <c r="Q1244" s="7" t="n">
        <f aca="false">($B$203+$B$204)+$B$22+(1-B1244)*$B$198+(1-C1244)*$E$226+(1-D1244)*$E$225+(1-E1244)*$E$224+(1-F1244)*$E$223+(1-G1244)*$E$222+(1-H1244)*$E$221</f>
        <v>23620124.8227577</v>
      </c>
      <c r="R1244" s="7" t="n">
        <f aca="false">P1244&gt;$B$12*Q1244</f>
        <v>1</v>
      </c>
      <c r="S1244" s="7" t="n">
        <f aca="false">IF(R1244,(P1244+$B$12*$B$13)/(Q1244+$B$13),IF(Q1244&gt;0,P1244/Q1244,0))</f>
        <v>71.1137489810773</v>
      </c>
      <c r="T1244" s="7" t="n">
        <f aca="false">IF(R1244,$B$13*(S1244-$B$12),0)</f>
        <v>175284372.452693</v>
      </c>
      <c r="U1244" s="7" t="n">
        <f aca="false">($B$203+$B$204)*S1244</f>
        <v>20008421.8381417</v>
      </c>
      <c r="V1244" s="7" t="n">
        <f aca="false">$B$22*S1244</f>
        <v>640023740.829696</v>
      </c>
      <c r="W1244" s="7" t="n">
        <f aca="false">IF(B1244=1,I1244,S1244*$B$198)</f>
        <v>57196411.6739517</v>
      </c>
      <c r="X1244" s="7" t="n">
        <f aca="false">IF(C1244=1,J1244,S1244*$E$226)</f>
        <v>436245310.745546</v>
      </c>
      <c r="Y1244" s="7" t="n">
        <f aca="false">IF(D1244=1,K1244,S1244*$E$225)</f>
        <v>100000000</v>
      </c>
      <c r="Z1244" s="7" t="n">
        <f aca="false">IF(E1244=1,L1244,S1244*$E$224)</f>
        <v>170672997.554586</v>
      </c>
      <c r="AA1244" s="7" t="n">
        <f aca="false">IF(F1244=1,M1244,S1244*$E$223)</f>
        <v>30000000</v>
      </c>
      <c r="AB1244" s="7" t="n">
        <f aca="false">IF(G1244=1,N1244,S1244*$E$222)</f>
        <v>15000000</v>
      </c>
      <c r="AC1244" s="7" t="n">
        <f aca="false">IF(H1244=1,O1244,S1244*$E$221)</f>
        <v>355568744.905386</v>
      </c>
      <c r="AD1244" s="7" t="n">
        <f aca="false">INDEX($W$1222:$W$1349,MATCH($A1244+(1-B1244)*64,$A$1222:$A$1349,0))</f>
        <v>30000000</v>
      </c>
      <c r="AE1244" s="7" t="n">
        <f aca="false">INDEX($W$1222:$W$1349,MATCH($A1244-B1244*64,$A$1222:$A$1349,0))</f>
        <v>57196411.6739517</v>
      </c>
      <c r="AF1244" s="7" t="n">
        <f aca="false">INDEX($X$1222:$X$1349,MATCH($A1244+(1-C1244)*32,$A$1222:$A$1349,0))</f>
        <v>300000000</v>
      </c>
      <c r="AG1244" s="7" t="n">
        <f aca="false">INDEX($X$1222:$X$1349,MATCH($A1244-C1244*32,$A$1222:$A$1349,0))</f>
        <v>436245310.745546</v>
      </c>
      <c r="AH1244" s="7" t="n">
        <f aca="false">INDEX($Y$1222:$Y$1349,MATCH($A1244+(1-D1244)*16,$A$1222:$A$1349,0))</f>
        <v>100000000</v>
      </c>
      <c r="AI1244" s="7" t="n">
        <f aca="false">INDEX($Y$1222:$Y$1349,MATCH($A1244-D1244*16,$A$1222:$A$1349,0))</f>
        <v>121858502.66928</v>
      </c>
      <c r="AJ1244" s="7" t="n">
        <f aca="false">INDEX($Z$1222:$Z$1349,MATCH($A1244+(1-E1244)*8,$A$1222:$A$1349,0))</f>
        <v>60000000</v>
      </c>
      <c r="AK1244" s="7" t="n">
        <f aca="false">INDEX($Z$1222:$Z$1349,MATCH($A1244-E1244*8,$A$1222:$A$1349,0))</f>
        <v>170672997.554586</v>
      </c>
      <c r="AL1244" s="7" t="n">
        <f aca="false">INDEX($AA$1222:$AA$1349,MATCH($A1244+(1-F1244)*4,$A$1222:$A$1349,0))</f>
        <v>30000000</v>
      </c>
      <c r="AM1244" s="7" t="n">
        <f aca="false">INDEX($AA$1222:$AA$1349,MATCH($A1244-F1244*4,$A$1222:$A$1349,0))</f>
        <v>194453149.993872</v>
      </c>
      <c r="AN1244" s="7" t="n">
        <f aca="false">INDEX($AB$1222:$AB$1349,MATCH($A1244+(1-G1244)*2,$A$1222:$A$1349,0))</f>
        <v>15000000</v>
      </c>
      <c r="AO1244" s="7" t="n">
        <f aca="false">INDEX($AB$1222:$AB$1349,MATCH($A1244-G1244*2,$A$1222:$A$1349,0))</f>
        <v>300850335.701524</v>
      </c>
      <c r="AP1244" s="7" t="n">
        <f aca="false">INDEX($AC$1222:$AC$1349,MATCH($A1244+(1-H1244)*1,$A$1222:$A$1349,0))</f>
        <v>5000000</v>
      </c>
      <c r="AQ1244" s="7" t="n">
        <f aca="false">INDEX($AC$1222:$AC$1349,MATCH($A1244-H1244*1,$A$1222:$A$1349,0))</f>
        <v>355568744.905386</v>
      </c>
      <c r="AR1244" s="14" t="b">
        <f aca="false">AND(IF(B1244=1,AD1244&gt;=AE1244,AE1244&gt;AD1244),IF(C1244=1,AF1244&gt;=AG1244,AG1244&gt;AF1244),IF(D1244=1,AH1244&gt;=AI1244,AI1244&gt;AH1244),IF(E1244=1,AJ1244&gt;=AK1244,AK1244&gt;AJ1244),IF(F1244=1,AL1244&gt;=AM1244,AM1244&gt;AL1244),IF(G1244=1,AN1244&gt;=AO1244,AO1244&gt;AN1244),IF(H1244=1,AP1244&gt;=AQ1244,AQ1244&gt;AP1244))</f>
        <v>0</v>
      </c>
      <c r="AS1244" s="2"/>
      <c r="AT1244" s="2"/>
      <c r="AU1244" s="2"/>
      <c r="AV1244" s="2"/>
      <c r="AW1244" s="2"/>
      <c r="AX1244" s="2"/>
    </row>
    <row r="1245" customFormat="false" ht="15" hidden="false" customHeight="false" outlineLevel="0" collapsed="false">
      <c r="A1245" s="6" t="n">
        <f aca="false">ROW()-1222</f>
        <v>23</v>
      </c>
      <c r="B1245" s="6" t="n">
        <f aca="false">MOD(INT($A1245/64),2)</f>
        <v>0</v>
      </c>
      <c r="C1245" s="6" t="n">
        <f aca="false">MOD(INT($A1245/32),2)</f>
        <v>0</v>
      </c>
      <c r="D1245" s="6" t="n">
        <f aca="false">MOD(INT($A1245/16),2)</f>
        <v>1</v>
      </c>
      <c r="E1245" s="6" t="n">
        <f aca="false">MOD(INT($A1245/8),2)</f>
        <v>0</v>
      </c>
      <c r="F1245" s="6" t="n">
        <f aca="false">MOD(INT($A1245/4),2)</f>
        <v>1</v>
      </c>
      <c r="G1245" s="6" t="n">
        <f aca="false">MOD(INT($A1245/2),2)</f>
        <v>1</v>
      </c>
      <c r="H1245" s="6" t="n">
        <f aca="false">MOD(INT($A1245/1),2)</f>
        <v>1</v>
      </c>
      <c r="I1245" s="7" t="n">
        <f aca="false">IF(B1245=1,MIN($B$6,$B$1220),0)</f>
        <v>0</v>
      </c>
      <c r="J1245" s="7" t="n">
        <f aca="false">IF(C1245=1,MIN($F$226,MAX(0,$B$1220-I1245)),0)</f>
        <v>0</v>
      </c>
      <c r="K1245" s="7" t="n">
        <f aca="false">IF(D1245=1,MIN($F$225,MAX(0,$B$1220-SUM(I1245:J1245))),0)</f>
        <v>100000000</v>
      </c>
      <c r="L1245" s="7" t="n">
        <f aca="false">IF(E1245=1,MIN($F$224,MAX(0,$B$1220-SUM(I1245:K1245))),0)</f>
        <v>0</v>
      </c>
      <c r="M1245" s="7" t="n">
        <f aca="false">IF(F1245=1,MIN($F$223,MAX(0,$B$1220-SUM(I1245:L1245))),0)</f>
        <v>30000000</v>
      </c>
      <c r="N1245" s="7" t="n">
        <f aca="false">IF(G1245=1,MIN($F$222,MAX(0,$B$1220-SUM(I1245:M1245))),0)</f>
        <v>15000000</v>
      </c>
      <c r="O1245" s="7" t="n">
        <f aca="false">IF(H1245=1,MIN($F$221,MAX(0,$B$1220-SUM(I1245:N1245))),0)</f>
        <v>5000000</v>
      </c>
      <c r="P1245" s="7" t="n">
        <f aca="false">MAX(0,$B$1220-SUM(I1245:O1245))</f>
        <v>1850000000</v>
      </c>
      <c r="Q1245" s="7" t="n">
        <f aca="false">($B$203+$B$204)+$B$22+(1-B1245)*$B$198+(1-C1245)*$E$226+(1-D1245)*$E$225+(1-E1245)*$E$224+(1-F1245)*$E$223+(1-G1245)*$E$222+(1-H1245)*$E$221</f>
        <v>18620124.8227577</v>
      </c>
      <c r="R1245" s="7" t="n">
        <f aca="false">P1245&gt;$B$12*Q1245</f>
        <v>1</v>
      </c>
      <c r="S1245" s="7" t="n">
        <f aca="false">IF(R1245,(P1245+$B$12*$B$13)/(Q1245+$B$13),IF(Q1245&gt;0,P1245/Q1245,0))</f>
        <v>87.7125497858735</v>
      </c>
      <c r="T1245" s="7" t="n">
        <f aca="false">IF(R1245,$B$13*(S1245-$B$12),0)</f>
        <v>216781374.464684</v>
      </c>
      <c r="U1245" s="7" t="n">
        <f aca="false">($B$203+$B$204)*S1245</f>
        <v>24678627.1538258</v>
      </c>
      <c r="V1245" s="7" t="n">
        <f aca="false">$B$22*S1245</f>
        <v>789412948.072861</v>
      </c>
      <c r="W1245" s="7" t="n">
        <f aca="false">IF(B1245=1,I1245,S1245*$B$198)</f>
        <v>70546739.2509392</v>
      </c>
      <c r="X1245" s="7" t="n">
        <f aca="false">IF(C1245=1,J1245,S1245*$E$226)</f>
        <v>538070191.571594</v>
      </c>
      <c r="Y1245" s="7" t="n">
        <f aca="false">IF(D1245=1,K1245,S1245*$E$225)</f>
        <v>100000000</v>
      </c>
      <c r="Z1245" s="7" t="n">
        <f aca="false">IF(E1245=1,L1245,S1245*$E$224)</f>
        <v>210510119.486096</v>
      </c>
      <c r="AA1245" s="7" t="n">
        <f aca="false">IF(F1245=1,M1245,S1245*$E$223)</f>
        <v>30000000</v>
      </c>
      <c r="AB1245" s="7" t="n">
        <f aca="false">IF(G1245=1,N1245,S1245*$E$222)</f>
        <v>15000000</v>
      </c>
      <c r="AC1245" s="7" t="n">
        <f aca="false">IF(H1245=1,O1245,S1245*$E$221)</f>
        <v>5000000</v>
      </c>
      <c r="AD1245" s="7" t="n">
        <f aca="false">INDEX($W$1222:$W$1349,MATCH($A1245+(1-B1245)*64,$A$1222:$A$1349,0))</f>
        <v>30000000</v>
      </c>
      <c r="AE1245" s="7" t="n">
        <f aca="false">INDEX($W$1222:$W$1349,MATCH($A1245-B1245*64,$A$1222:$A$1349,0))</f>
        <v>70546739.2509392</v>
      </c>
      <c r="AF1245" s="7" t="n">
        <f aca="false">INDEX($X$1222:$X$1349,MATCH($A1245+(1-C1245)*32,$A$1222:$A$1349,0))</f>
        <v>300000000</v>
      </c>
      <c r="AG1245" s="7" t="n">
        <f aca="false">INDEX($X$1222:$X$1349,MATCH($A1245-C1245*32,$A$1222:$A$1349,0))</f>
        <v>538070191.571594</v>
      </c>
      <c r="AH1245" s="7" t="n">
        <f aca="false">INDEX($Y$1222:$Y$1349,MATCH($A1245+(1-D1245)*16,$A$1222:$A$1349,0))</f>
        <v>100000000</v>
      </c>
      <c r="AI1245" s="7" t="n">
        <f aca="false">INDEX($Y$1222:$Y$1349,MATCH($A1245-D1245*16,$A$1222:$A$1349,0))</f>
        <v>148139239.810193</v>
      </c>
      <c r="AJ1245" s="7" t="n">
        <f aca="false">INDEX($Z$1222:$Z$1349,MATCH($A1245+(1-E1245)*8,$A$1222:$A$1349,0))</f>
        <v>60000000</v>
      </c>
      <c r="AK1245" s="7" t="n">
        <f aca="false">INDEX($Z$1222:$Z$1349,MATCH($A1245-E1245*8,$A$1222:$A$1349,0))</f>
        <v>210510119.486096</v>
      </c>
      <c r="AL1245" s="7" t="n">
        <f aca="false">INDEX($AA$1222:$AA$1349,MATCH($A1245+(1-F1245)*4,$A$1222:$A$1349,0))</f>
        <v>30000000</v>
      </c>
      <c r="AM1245" s="7" t="n">
        <f aca="false">INDEX($AA$1222:$AA$1349,MATCH($A1245-F1245*4,$A$1222:$A$1349,0))</f>
        <v>234140579.350215</v>
      </c>
      <c r="AN1245" s="7" t="n">
        <f aca="false">INDEX($AB$1222:$AB$1349,MATCH($A1245+(1-G1245)*2,$A$1222:$A$1349,0))</f>
        <v>15000000</v>
      </c>
      <c r="AO1245" s="7" t="n">
        <f aca="false">INDEX($AB$1222:$AB$1349,MATCH($A1245-G1245*2,$A$1222:$A$1349,0))</f>
        <v>357482977.717798</v>
      </c>
      <c r="AP1245" s="7" t="n">
        <f aca="false">INDEX($AC$1222:$AC$1349,MATCH($A1245+(1-H1245)*1,$A$1222:$A$1349,0))</f>
        <v>5000000</v>
      </c>
      <c r="AQ1245" s="7" t="n">
        <f aca="false">INDEX($AC$1222:$AC$1349,MATCH($A1245-H1245*1,$A$1222:$A$1349,0))</f>
        <v>355568744.905386</v>
      </c>
      <c r="AR1245" s="14" t="b">
        <f aca="false">AND(IF(B1245=1,AD1245&gt;=AE1245,AE1245&gt;AD1245),IF(C1245=1,AF1245&gt;=AG1245,AG1245&gt;AF1245),IF(D1245=1,AH1245&gt;=AI1245,AI1245&gt;AH1245),IF(E1245=1,AJ1245&gt;=AK1245,AK1245&gt;AJ1245),IF(F1245=1,AL1245&gt;=AM1245,AM1245&gt;AL1245),IF(G1245=1,AN1245&gt;=AO1245,AO1245&gt;AN1245),IF(H1245=1,AP1245&gt;=AQ1245,AQ1245&gt;AP1245))</f>
        <v>0</v>
      </c>
      <c r="AS1245" s="2"/>
      <c r="AT1245" s="2"/>
      <c r="AU1245" s="2"/>
      <c r="AV1245" s="2"/>
      <c r="AW1245" s="2"/>
      <c r="AX1245" s="2"/>
    </row>
    <row r="1246" customFormat="false" ht="15" hidden="false" customHeight="false" outlineLevel="0" collapsed="false">
      <c r="A1246" s="6" t="n">
        <f aca="false">ROW()-1222</f>
        <v>24</v>
      </c>
      <c r="B1246" s="6" t="n">
        <f aca="false">MOD(INT($A1246/64),2)</f>
        <v>0</v>
      </c>
      <c r="C1246" s="6" t="n">
        <f aca="false">MOD(INT($A1246/32),2)</f>
        <v>0</v>
      </c>
      <c r="D1246" s="6" t="n">
        <f aca="false">MOD(INT($A1246/16),2)</f>
        <v>1</v>
      </c>
      <c r="E1246" s="6" t="n">
        <f aca="false">MOD(INT($A1246/8),2)</f>
        <v>1</v>
      </c>
      <c r="F1246" s="6" t="n">
        <f aca="false">MOD(INT($A1246/4),2)</f>
        <v>0</v>
      </c>
      <c r="G1246" s="6" t="n">
        <f aca="false">MOD(INT($A1246/2),2)</f>
        <v>0</v>
      </c>
      <c r="H1246" s="6" t="n">
        <f aca="false">MOD(INT($A1246/1),2)</f>
        <v>0</v>
      </c>
      <c r="I1246" s="7" t="n">
        <f aca="false">IF(B1246=1,MIN($B$6,$B$1220),0)</f>
        <v>0</v>
      </c>
      <c r="J1246" s="7" t="n">
        <f aca="false">IF(C1246=1,MIN($F$226,MAX(0,$B$1220-I1246)),0)</f>
        <v>0</v>
      </c>
      <c r="K1246" s="7" t="n">
        <f aca="false">IF(D1246=1,MIN($F$225,MAX(0,$B$1220-SUM(I1246:J1246))),0)</f>
        <v>100000000</v>
      </c>
      <c r="L1246" s="7" t="n">
        <f aca="false">IF(E1246=1,MIN($F$224,MAX(0,$B$1220-SUM(I1246:K1246))),0)</f>
        <v>60000000</v>
      </c>
      <c r="M1246" s="7" t="n">
        <f aca="false">IF(F1246=1,MIN($F$223,MAX(0,$B$1220-SUM(I1246:L1246))),0)</f>
        <v>0</v>
      </c>
      <c r="N1246" s="7" t="n">
        <f aca="false">IF(G1246=1,MIN($F$222,MAX(0,$B$1220-SUM(I1246:M1246))),0)</f>
        <v>0</v>
      </c>
      <c r="O1246" s="7" t="n">
        <f aca="false">IF(H1246=1,MIN($F$221,MAX(0,$B$1220-SUM(I1246:N1246))),0)</f>
        <v>0</v>
      </c>
      <c r="P1246" s="7" t="n">
        <f aca="false">MAX(0,$B$1220-SUM(I1246:O1246))</f>
        <v>1840000000</v>
      </c>
      <c r="Q1246" s="7" t="n">
        <f aca="false">($B$203+$B$204)+$B$22+(1-B1246)*$B$198+(1-C1246)*$E$226+(1-D1246)*$E$225+(1-E1246)*$E$224+(1-F1246)*$E$223+(1-G1246)*$E$222+(1-H1246)*$E$221</f>
        <v>29220124.8227577</v>
      </c>
      <c r="R1246" s="7" t="n">
        <f aca="false">P1246&gt;$B$12*Q1246</f>
        <v>1</v>
      </c>
      <c r="S1246" s="7" t="n">
        <f aca="false">IF(R1246,(P1246+$B$12*$B$13)/(Q1246+$B$13),IF(Q1246&gt;0,P1246/Q1246,0))</f>
        <v>58.0861522549271</v>
      </c>
      <c r="T1246" s="7" t="n">
        <f aca="false">IF(R1246,$B$13*(S1246-$B$12),0)</f>
        <v>142715380.637318</v>
      </c>
      <c r="U1246" s="7" t="n">
        <f aca="false">($B$203+$B$204)*S1246</f>
        <v>16343003.3421577</v>
      </c>
      <c r="V1246" s="7" t="n">
        <f aca="false">$B$22*S1246</f>
        <v>522775370.294344</v>
      </c>
      <c r="W1246" s="7" t="n">
        <f aca="false">IF(B1246=1,I1246,S1246*$B$198)</f>
        <v>46718384.6236638</v>
      </c>
      <c r="X1246" s="7" t="n">
        <f aca="false">IF(C1246=1,J1246,S1246*$E$226)</f>
        <v>356327881.788463</v>
      </c>
      <c r="Y1246" s="7" t="n">
        <f aca="false">IF(D1246=1,K1246,S1246*$E$225)</f>
        <v>100000000</v>
      </c>
      <c r="Z1246" s="7" t="n">
        <f aca="false">IF(E1246=1,L1246,S1246*$E$224)</f>
        <v>60000000</v>
      </c>
      <c r="AA1246" s="7" t="n">
        <f aca="false">IF(F1246=1,M1246,S1246*$E$223)</f>
        <v>174258456.764781</v>
      </c>
      <c r="AB1246" s="7" t="n">
        <f aca="false">IF(G1246=1,N1246,S1246*$E$222)</f>
        <v>290430761.274636</v>
      </c>
      <c r="AC1246" s="7" t="n">
        <f aca="false">IF(H1246=1,O1246,S1246*$E$221)</f>
        <v>290430761.274636</v>
      </c>
      <c r="AD1246" s="7" t="n">
        <f aca="false">INDEX($W$1222:$W$1349,MATCH($A1246+(1-B1246)*64,$A$1222:$A$1349,0))</f>
        <v>30000000</v>
      </c>
      <c r="AE1246" s="7" t="n">
        <f aca="false">INDEX($W$1222:$W$1349,MATCH($A1246-B1246*64,$A$1222:$A$1349,0))</f>
        <v>46718384.6236638</v>
      </c>
      <c r="AF1246" s="7" t="n">
        <f aca="false">INDEX($X$1222:$X$1349,MATCH($A1246+(1-C1246)*32,$A$1222:$A$1349,0))</f>
        <v>300000000</v>
      </c>
      <c r="AG1246" s="7" t="n">
        <f aca="false">INDEX($X$1222:$X$1349,MATCH($A1246-C1246*32,$A$1222:$A$1349,0))</f>
        <v>356327881.788463</v>
      </c>
      <c r="AH1246" s="7" t="n">
        <f aca="false">INDEX($Y$1222:$Y$1349,MATCH($A1246+(1-D1246)*16,$A$1222:$A$1349,0))</f>
        <v>100000000</v>
      </c>
      <c r="AI1246" s="7" t="n">
        <f aca="false">INDEX($Y$1222:$Y$1349,MATCH($A1246-D1246*16,$A$1222:$A$1349,0))</f>
        <v>100682705.557331</v>
      </c>
      <c r="AJ1246" s="7" t="n">
        <f aca="false">INDEX($Z$1222:$Z$1349,MATCH($A1246+(1-E1246)*8,$A$1222:$A$1349,0))</f>
        <v>60000000</v>
      </c>
      <c r="AK1246" s="7" t="n">
        <f aca="false">INDEX($Z$1222:$Z$1349,MATCH($A1246-E1246*8,$A$1222:$A$1349,0))</f>
        <v>133821315.828087</v>
      </c>
      <c r="AL1246" s="7" t="n">
        <f aca="false">INDEX($AA$1222:$AA$1349,MATCH($A1246+(1-F1246)*4,$A$1222:$A$1349,0))</f>
        <v>30000000</v>
      </c>
      <c r="AM1246" s="7" t="n">
        <f aca="false">INDEX($AA$1222:$AA$1349,MATCH($A1246-F1246*4,$A$1222:$A$1349,0))</f>
        <v>174258456.764781</v>
      </c>
      <c r="AN1246" s="7" t="n">
        <f aca="false">INDEX($AB$1222:$AB$1349,MATCH($A1246+(1-G1246)*2,$A$1222:$A$1349,0))</f>
        <v>15000000</v>
      </c>
      <c r="AO1246" s="7" t="n">
        <f aca="false">INDEX($AB$1222:$AB$1349,MATCH($A1246-G1246*2,$A$1222:$A$1349,0))</f>
        <v>290430761.274636</v>
      </c>
      <c r="AP1246" s="7" t="n">
        <f aca="false">INDEX($AC$1222:$AC$1349,MATCH($A1246+(1-H1246)*1,$A$1222:$A$1349,0))</f>
        <v>5000000</v>
      </c>
      <c r="AQ1246" s="7" t="n">
        <f aca="false">INDEX($AC$1222:$AC$1349,MATCH($A1246-H1246*1,$A$1222:$A$1349,0))</f>
        <v>290430761.274636</v>
      </c>
      <c r="AR1246" s="14" t="b">
        <f aca="false">AND(IF(B1246=1,AD1246&gt;=AE1246,AE1246&gt;AD1246),IF(C1246=1,AF1246&gt;=AG1246,AG1246&gt;AF1246),IF(D1246=1,AH1246&gt;=AI1246,AI1246&gt;AH1246),IF(E1246=1,AJ1246&gt;=AK1246,AK1246&gt;AJ1246),IF(F1246=1,AL1246&gt;=AM1246,AM1246&gt;AL1246),IF(G1246=1,AN1246&gt;=AO1246,AO1246&gt;AN1246),IF(H1246=1,AP1246&gt;=AQ1246,AQ1246&gt;AP1246))</f>
        <v>0</v>
      </c>
      <c r="AS1246" s="2"/>
      <c r="AT1246" s="2"/>
      <c r="AU1246" s="2"/>
      <c r="AV1246" s="2"/>
      <c r="AW1246" s="2"/>
      <c r="AX1246" s="2"/>
    </row>
    <row r="1247" customFormat="false" ht="15" hidden="false" customHeight="false" outlineLevel="0" collapsed="false">
      <c r="A1247" s="6" t="n">
        <f aca="false">ROW()-1222</f>
        <v>25</v>
      </c>
      <c r="B1247" s="6" t="n">
        <f aca="false">MOD(INT($A1247/64),2)</f>
        <v>0</v>
      </c>
      <c r="C1247" s="6" t="n">
        <f aca="false">MOD(INT($A1247/32),2)</f>
        <v>0</v>
      </c>
      <c r="D1247" s="6" t="n">
        <f aca="false">MOD(INT($A1247/16),2)</f>
        <v>1</v>
      </c>
      <c r="E1247" s="6" t="n">
        <f aca="false">MOD(INT($A1247/8),2)</f>
        <v>1</v>
      </c>
      <c r="F1247" s="6" t="n">
        <f aca="false">MOD(INT($A1247/4),2)</f>
        <v>0</v>
      </c>
      <c r="G1247" s="6" t="n">
        <f aca="false">MOD(INT($A1247/2),2)</f>
        <v>0</v>
      </c>
      <c r="H1247" s="6" t="n">
        <f aca="false">MOD(INT($A1247/1),2)</f>
        <v>1</v>
      </c>
      <c r="I1247" s="7" t="n">
        <f aca="false">IF(B1247=1,MIN($B$6,$B$1220),0)</f>
        <v>0</v>
      </c>
      <c r="J1247" s="7" t="n">
        <f aca="false">IF(C1247=1,MIN($F$226,MAX(0,$B$1220-I1247)),0)</f>
        <v>0</v>
      </c>
      <c r="K1247" s="7" t="n">
        <f aca="false">IF(D1247=1,MIN($F$225,MAX(0,$B$1220-SUM(I1247:J1247))),0)</f>
        <v>100000000</v>
      </c>
      <c r="L1247" s="7" t="n">
        <f aca="false">IF(E1247=1,MIN($F$224,MAX(0,$B$1220-SUM(I1247:K1247))),0)</f>
        <v>60000000</v>
      </c>
      <c r="M1247" s="7" t="n">
        <f aca="false">IF(F1247=1,MIN($F$223,MAX(0,$B$1220-SUM(I1247:L1247))),0)</f>
        <v>0</v>
      </c>
      <c r="N1247" s="7" t="n">
        <f aca="false">IF(G1247=1,MIN($F$222,MAX(0,$B$1220-SUM(I1247:M1247))),0)</f>
        <v>0</v>
      </c>
      <c r="O1247" s="7" t="n">
        <f aca="false">IF(H1247=1,MIN($F$221,MAX(0,$B$1220-SUM(I1247:N1247))),0)</f>
        <v>5000000</v>
      </c>
      <c r="P1247" s="7" t="n">
        <f aca="false">MAX(0,$B$1220-SUM(I1247:O1247))</f>
        <v>1835000000</v>
      </c>
      <c r="Q1247" s="7" t="n">
        <f aca="false">($B$203+$B$204)+$B$22+(1-B1247)*$B$198+(1-C1247)*$E$226+(1-D1247)*$E$225+(1-E1247)*$E$224+(1-F1247)*$E$223+(1-G1247)*$E$222+(1-H1247)*$E$221</f>
        <v>24220124.8227577</v>
      </c>
      <c r="R1247" s="7" t="n">
        <f aca="false">P1247&gt;$B$12*Q1247</f>
        <v>1</v>
      </c>
      <c r="S1247" s="7" t="n">
        <f aca="false">IF(R1247,(P1247+$B$12*$B$13)/(Q1247+$B$13),IF(Q1247&gt;0,P1247/Q1247,0))</f>
        <v>68.7683913225954</v>
      </c>
      <c r="T1247" s="7" t="n">
        <f aca="false">IF(R1247,$B$13*(S1247-$B$12),0)</f>
        <v>169420978.306489</v>
      </c>
      <c r="U1247" s="7" t="n">
        <f aca="false">($B$203+$B$204)*S1247</f>
        <v>19348536.7095331</v>
      </c>
      <c r="V1247" s="7" t="n">
        <f aca="false">$B$22*S1247</f>
        <v>618915521.903359</v>
      </c>
      <c r="W1247" s="7" t="n">
        <f aca="false">IF(B1247=1,I1247,S1247*$B$198)</f>
        <v>55310052.9306814</v>
      </c>
      <c r="X1247" s="7" t="n">
        <f aca="false">IF(C1247=1,J1247,S1247*$E$226)</f>
        <v>421857779.569175</v>
      </c>
      <c r="Y1247" s="7" t="n">
        <f aca="false">IF(D1247=1,K1247,S1247*$E$225)</f>
        <v>100000000</v>
      </c>
      <c r="Z1247" s="7" t="n">
        <f aca="false">IF(E1247=1,L1247,S1247*$E$224)</f>
        <v>60000000</v>
      </c>
      <c r="AA1247" s="7" t="n">
        <f aca="false">IF(F1247=1,M1247,S1247*$E$223)</f>
        <v>206305173.967786</v>
      </c>
      <c r="AB1247" s="7" t="n">
        <f aca="false">IF(G1247=1,N1247,S1247*$E$222)</f>
        <v>343841956.612977</v>
      </c>
      <c r="AC1247" s="7" t="n">
        <f aca="false">IF(H1247=1,O1247,S1247*$E$221)</f>
        <v>5000000</v>
      </c>
      <c r="AD1247" s="7" t="n">
        <f aca="false">INDEX($W$1222:$W$1349,MATCH($A1247+(1-B1247)*64,$A$1222:$A$1349,0))</f>
        <v>30000000</v>
      </c>
      <c r="AE1247" s="7" t="n">
        <f aca="false">INDEX($W$1222:$W$1349,MATCH($A1247-B1247*64,$A$1222:$A$1349,0))</f>
        <v>55310052.9306814</v>
      </c>
      <c r="AF1247" s="7" t="n">
        <f aca="false">INDEX($X$1222:$X$1349,MATCH($A1247+(1-C1247)*32,$A$1222:$A$1349,0))</f>
        <v>300000000</v>
      </c>
      <c r="AG1247" s="7" t="n">
        <f aca="false">INDEX($X$1222:$X$1349,MATCH($A1247-C1247*32,$A$1222:$A$1349,0))</f>
        <v>421857779.569175</v>
      </c>
      <c r="AH1247" s="7" t="n">
        <f aca="false">INDEX($Y$1222:$Y$1349,MATCH($A1247+(1-D1247)*16,$A$1222:$A$1349,0))</f>
        <v>100000000</v>
      </c>
      <c r="AI1247" s="7" t="n">
        <f aca="false">INDEX($Y$1222:$Y$1349,MATCH($A1247-D1247*16,$A$1222:$A$1349,0))</f>
        <v>118070133.77652</v>
      </c>
      <c r="AJ1247" s="7" t="n">
        <f aca="false">INDEX($Z$1222:$Z$1349,MATCH($A1247+(1-E1247)*8,$A$1222:$A$1349,0))</f>
        <v>60000000</v>
      </c>
      <c r="AK1247" s="7" t="n">
        <f aca="false">INDEX($Z$1222:$Z$1349,MATCH($A1247-E1247*8,$A$1222:$A$1349,0))</f>
        <v>156386692.286463</v>
      </c>
      <c r="AL1247" s="7" t="n">
        <f aca="false">INDEX($AA$1222:$AA$1349,MATCH($A1247+(1-F1247)*4,$A$1222:$A$1349,0))</f>
        <v>30000000</v>
      </c>
      <c r="AM1247" s="7" t="n">
        <f aca="false">INDEX($AA$1222:$AA$1349,MATCH($A1247-F1247*4,$A$1222:$A$1349,0))</f>
        <v>206305173.967786</v>
      </c>
      <c r="AN1247" s="7" t="n">
        <f aca="false">INDEX($AB$1222:$AB$1349,MATCH($A1247+(1-G1247)*2,$A$1222:$A$1349,0))</f>
        <v>15000000</v>
      </c>
      <c r="AO1247" s="7" t="n">
        <f aca="false">INDEX($AB$1222:$AB$1349,MATCH($A1247-G1247*2,$A$1222:$A$1349,0))</f>
        <v>343841956.612977</v>
      </c>
      <c r="AP1247" s="7" t="n">
        <f aca="false">INDEX($AC$1222:$AC$1349,MATCH($A1247+(1-H1247)*1,$A$1222:$A$1349,0))</f>
        <v>5000000</v>
      </c>
      <c r="AQ1247" s="7" t="n">
        <f aca="false">INDEX($AC$1222:$AC$1349,MATCH($A1247-H1247*1,$A$1222:$A$1349,0))</f>
        <v>290430761.274636</v>
      </c>
      <c r="AR1247" s="14" t="b">
        <f aca="false">AND(IF(B1247=1,AD1247&gt;=AE1247,AE1247&gt;AD1247),IF(C1247=1,AF1247&gt;=AG1247,AG1247&gt;AF1247),IF(D1247=1,AH1247&gt;=AI1247,AI1247&gt;AH1247),IF(E1247=1,AJ1247&gt;=AK1247,AK1247&gt;AJ1247),IF(F1247=1,AL1247&gt;=AM1247,AM1247&gt;AL1247),IF(G1247=1,AN1247&gt;=AO1247,AO1247&gt;AN1247),IF(H1247=1,AP1247&gt;=AQ1247,AQ1247&gt;AP1247))</f>
        <v>0</v>
      </c>
      <c r="AS1247" s="2"/>
      <c r="AT1247" s="2"/>
      <c r="AU1247" s="2"/>
      <c r="AV1247" s="2"/>
      <c r="AW1247" s="2"/>
      <c r="AX1247" s="2"/>
    </row>
    <row r="1248" customFormat="false" ht="15" hidden="false" customHeight="false" outlineLevel="0" collapsed="false">
      <c r="A1248" s="6" t="n">
        <f aca="false">ROW()-1222</f>
        <v>26</v>
      </c>
      <c r="B1248" s="6" t="n">
        <f aca="false">MOD(INT($A1248/64),2)</f>
        <v>0</v>
      </c>
      <c r="C1248" s="6" t="n">
        <f aca="false">MOD(INT($A1248/32),2)</f>
        <v>0</v>
      </c>
      <c r="D1248" s="6" t="n">
        <f aca="false">MOD(INT($A1248/16),2)</f>
        <v>1</v>
      </c>
      <c r="E1248" s="6" t="n">
        <f aca="false">MOD(INT($A1248/8),2)</f>
        <v>1</v>
      </c>
      <c r="F1248" s="6" t="n">
        <f aca="false">MOD(INT($A1248/4),2)</f>
        <v>0</v>
      </c>
      <c r="G1248" s="6" t="n">
        <f aca="false">MOD(INT($A1248/2),2)</f>
        <v>1</v>
      </c>
      <c r="H1248" s="6" t="n">
        <f aca="false">MOD(INT($A1248/1),2)</f>
        <v>0</v>
      </c>
      <c r="I1248" s="7" t="n">
        <f aca="false">IF(B1248=1,MIN($B$6,$B$1220),0)</f>
        <v>0</v>
      </c>
      <c r="J1248" s="7" t="n">
        <f aca="false">IF(C1248=1,MIN($F$226,MAX(0,$B$1220-I1248)),0)</f>
        <v>0</v>
      </c>
      <c r="K1248" s="7" t="n">
        <f aca="false">IF(D1248=1,MIN($F$225,MAX(0,$B$1220-SUM(I1248:J1248))),0)</f>
        <v>100000000</v>
      </c>
      <c r="L1248" s="7" t="n">
        <f aca="false">IF(E1248=1,MIN($F$224,MAX(0,$B$1220-SUM(I1248:K1248))),0)</f>
        <v>60000000</v>
      </c>
      <c r="M1248" s="7" t="n">
        <f aca="false">IF(F1248=1,MIN($F$223,MAX(0,$B$1220-SUM(I1248:L1248))),0)</f>
        <v>0</v>
      </c>
      <c r="N1248" s="7" t="n">
        <f aca="false">IF(G1248=1,MIN($F$222,MAX(0,$B$1220-SUM(I1248:M1248))),0)</f>
        <v>15000000</v>
      </c>
      <c r="O1248" s="7" t="n">
        <f aca="false">IF(H1248=1,MIN($F$221,MAX(0,$B$1220-SUM(I1248:N1248))),0)</f>
        <v>0</v>
      </c>
      <c r="P1248" s="7" t="n">
        <f aca="false">MAX(0,$B$1220-SUM(I1248:O1248))</f>
        <v>1825000000</v>
      </c>
      <c r="Q1248" s="7" t="n">
        <f aca="false">($B$203+$B$204)+$B$22+(1-B1248)*$B$198+(1-C1248)*$E$226+(1-D1248)*$E$225+(1-E1248)*$E$224+(1-F1248)*$E$223+(1-G1248)*$E$222+(1-H1248)*$E$221</f>
        <v>24220124.8227577</v>
      </c>
      <c r="R1248" s="7" t="n">
        <f aca="false">P1248&gt;$B$12*Q1248</f>
        <v>1</v>
      </c>
      <c r="S1248" s="7" t="n">
        <f aca="false">IF(R1248,(P1248+$B$12*$B$13)/(Q1248+$B$13),IF(Q1248&gt;0,P1248/Q1248,0))</f>
        <v>68.394141573901</v>
      </c>
      <c r="T1248" s="7" t="n">
        <f aca="false">IF(R1248,$B$13*(S1248-$B$12),0)</f>
        <v>168485353.934753</v>
      </c>
      <c r="U1248" s="7" t="n">
        <f aca="false">($B$203+$B$204)*S1248</f>
        <v>19243238.5505696</v>
      </c>
      <c r="V1248" s="7" t="n">
        <f aca="false">$B$22*S1248</f>
        <v>615547274.165109</v>
      </c>
      <c r="W1248" s="7" t="n">
        <f aca="false">IF(B1248=1,I1248,S1248*$B$198)</f>
        <v>55009045.8399022</v>
      </c>
      <c r="X1248" s="7" t="n">
        <f aca="false">IF(C1248=1,J1248,S1248*$E$226)</f>
        <v>419561954.918458</v>
      </c>
      <c r="Y1248" s="7" t="n">
        <f aca="false">IF(D1248=1,K1248,S1248*$E$225)</f>
        <v>100000000</v>
      </c>
      <c r="Z1248" s="7" t="n">
        <f aca="false">IF(E1248=1,L1248,S1248*$E$224)</f>
        <v>60000000</v>
      </c>
      <c r="AA1248" s="7" t="n">
        <f aca="false">IF(F1248=1,M1248,S1248*$E$223)</f>
        <v>205182424.721703</v>
      </c>
      <c r="AB1248" s="7" t="n">
        <f aca="false">IF(G1248=1,N1248,S1248*$E$222)</f>
        <v>15000000</v>
      </c>
      <c r="AC1248" s="7" t="n">
        <f aca="false">IF(H1248=1,O1248,S1248*$E$221)</f>
        <v>341970707.869505</v>
      </c>
      <c r="AD1248" s="7" t="n">
        <f aca="false">INDEX($W$1222:$W$1349,MATCH($A1248+(1-B1248)*64,$A$1222:$A$1349,0))</f>
        <v>30000000</v>
      </c>
      <c r="AE1248" s="7" t="n">
        <f aca="false">INDEX($W$1222:$W$1349,MATCH($A1248-B1248*64,$A$1222:$A$1349,0))</f>
        <v>55009045.8399022</v>
      </c>
      <c r="AF1248" s="7" t="n">
        <f aca="false">INDEX($X$1222:$X$1349,MATCH($A1248+(1-C1248)*32,$A$1222:$A$1349,0))</f>
        <v>300000000</v>
      </c>
      <c r="AG1248" s="7" t="n">
        <f aca="false">INDEX($X$1222:$X$1349,MATCH($A1248-C1248*32,$A$1222:$A$1349,0))</f>
        <v>419561954.918458</v>
      </c>
      <c r="AH1248" s="7" t="n">
        <f aca="false">INDEX($Y$1222:$Y$1349,MATCH($A1248+(1-D1248)*16,$A$1222:$A$1349,0))</f>
        <v>100000000</v>
      </c>
      <c r="AI1248" s="7" t="n">
        <f aca="false">INDEX($Y$1222:$Y$1349,MATCH($A1248-D1248*16,$A$1222:$A$1349,0))</f>
        <v>117460739.537673</v>
      </c>
      <c r="AJ1248" s="7" t="n">
        <f aca="false">INDEX($Z$1222:$Z$1349,MATCH($A1248+(1-E1248)*8,$A$1222:$A$1349,0))</f>
        <v>60000000</v>
      </c>
      <c r="AK1248" s="7" t="n">
        <f aca="false">INDEX($Z$1222:$Z$1349,MATCH($A1248-E1248*8,$A$1222:$A$1349,0))</f>
        <v>155562519.995098</v>
      </c>
      <c r="AL1248" s="7" t="n">
        <f aca="false">INDEX($AA$1222:$AA$1349,MATCH($A1248+(1-F1248)*4,$A$1222:$A$1349,0))</f>
        <v>30000000</v>
      </c>
      <c r="AM1248" s="7" t="n">
        <f aca="false">INDEX($AA$1222:$AA$1349,MATCH($A1248-F1248*4,$A$1222:$A$1349,0))</f>
        <v>205182424.721703</v>
      </c>
      <c r="AN1248" s="7" t="n">
        <f aca="false">INDEX($AB$1222:$AB$1349,MATCH($A1248+(1-G1248)*2,$A$1222:$A$1349,0))</f>
        <v>15000000</v>
      </c>
      <c r="AO1248" s="7" t="n">
        <f aca="false">INDEX($AB$1222:$AB$1349,MATCH($A1248-G1248*2,$A$1222:$A$1349,0))</f>
        <v>290430761.274636</v>
      </c>
      <c r="AP1248" s="7" t="n">
        <f aca="false">INDEX($AC$1222:$AC$1349,MATCH($A1248+(1-H1248)*1,$A$1222:$A$1349,0))</f>
        <v>5000000</v>
      </c>
      <c r="AQ1248" s="7" t="n">
        <f aca="false">INDEX($AC$1222:$AC$1349,MATCH($A1248-H1248*1,$A$1222:$A$1349,0))</f>
        <v>341970707.869505</v>
      </c>
      <c r="AR1248" s="14" t="b">
        <f aca="false">AND(IF(B1248=1,AD1248&gt;=AE1248,AE1248&gt;AD1248),IF(C1248=1,AF1248&gt;=AG1248,AG1248&gt;AF1248),IF(D1248=1,AH1248&gt;=AI1248,AI1248&gt;AH1248),IF(E1248=1,AJ1248&gt;=AK1248,AK1248&gt;AJ1248),IF(F1248=1,AL1248&gt;=AM1248,AM1248&gt;AL1248),IF(G1248=1,AN1248&gt;=AO1248,AO1248&gt;AN1248),IF(H1248=1,AP1248&gt;=AQ1248,AQ1248&gt;AP1248))</f>
        <v>0</v>
      </c>
      <c r="AS1248" s="2"/>
      <c r="AT1248" s="2"/>
      <c r="AU1248" s="2"/>
      <c r="AV1248" s="2"/>
      <c r="AW1248" s="2"/>
      <c r="AX1248" s="2"/>
    </row>
    <row r="1249" customFormat="false" ht="15" hidden="false" customHeight="false" outlineLevel="0" collapsed="false">
      <c r="A1249" s="6" t="n">
        <f aca="false">ROW()-1222</f>
        <v>27</v>
      </c>
      <c r="B1249" s="6" t="n">
        <f aca="false">MOD(INT($A1249/64),2)</f>
        <v>0</v>
      </c>
      <c r="C1249" s="6" t="n">
        <f aca="false">MOD(INT($A1249/32),2)</f>
        <v>0</v>
      </c>
      <c r="D1249" s="6" t="n">
        <f aca="false">MOD(INT($A1249/16),2)</f>
        <v>1</v>
      </c>
      <c r="E1249" s="6" t="n">
        <f aca="false">MOD(INT($A1249/8),2)</f>
        <v>1</v>
      </c>
      <c r="F1249" s="6" t="n">
        <f aca="false">MOD(INT($A1249/4),2)</f>
        <v>0</v>
      </c>
      <c r="G1249" s="6" t="n">
        <f aca="false">MOD(INT($A1249/2),2)</f>
        <v>1</v>
      </c>
      <c r="H1249" s="6" t="n">
        <f aca="false">MOD(INT($A1249/1),2)</f>
        <v>1</v>
      </c>
      <c r="I1249" s="7" t="n">
        <f aca="false">IF(B1249=1,MIN($B$6,$B$1220),0)</f>
        <v>0</v>
      </c>
      <c r="J1249" s="7" t="n">
        <f aca="false">IF(C1249=1,MIN($F$226,MAX(0,$B$1220-I1249)),0)</f>
        <v>0</v>
      </c>
      <c r="K1249" s="7" t="n">
        <f aca="false">IF(D1249=1,MIN($F$225,MAX(0,$B$1220-SUM(I1249:J1249))),0)</f>
        <v>100000000</v>
      </c>
      <c r="L1249" s="7" t="n">
        <f aca="false">IF(E1249=1,MIN($F$224,MAX(0,$B$1220-SUM(I1249:K1249))),0)</f>
        <v>60000000</v>
      </c>
      <c r="M1249" s="7" t="n">
        <f aca="false">IF(F1249=1,MIN($F$223,MAX(0,$B$1220-SUM(I1249:L1249))),0)</f>
        <v>0</v>
      </c>
      <c r="N1249" s="7" t="n">
        <f aca="false">IF(G1249=1,MIN($F$222,MAX(0,$B$1220-SUM(I1249:M1249))),0)</f>
        <v>15000000</v>
      </c>
      <c r="O1249" s="7" t="n">
        <f aca="false">IF(H1249=1,MIN($F$221,MAX(0,$B$1220-SUM(I1249:N1249))),0)</f>
        <v>5000000</v>
      </c>
      <c r="P1249" s="7" t="n">
        <f aca="false">MAX(0,$B$1220-SUM(I1249:O1249))</f>
        <v>1820000000</v>
      </c>
      <c r="Q1249" s="7" t="n">
        <f aca="false">($B$203+$B$204)+$B$22+(1-B1249)*$B$198+(1-C1249)*$E$226+(1-D1249)*$E$225+(1-E1249)*$E$224+(1-F1249)*$E$223+(1-G1249)*$E$222+(1-H1249)*$E$221</f>
        <v>19220124.8227577</v>
      </c>
      <c r="R1249" s="7" t="n">
        <f aca="false">P1249&gt;$B$12*Q1249</f>
        <v>1</v>
      </c>
      <c r="S1249" s="7" t="n">
        <f aca="false">IF(R1249,(P1249+$B$12*$B$13)/(Q1249+$B$13),IF(Q1249&gt;0,P1249/Q1249,0))</f>
        <v>83.9083575657188</v>
      </c>
      <c r="T1249" s="7" t="n">
        <f aca="false">IF(R1249,$B$13*(S1249-$B$12),0)</f>
        <v>207270893.914297</v>
      </c>
      <c r="U1249" s="7" t="n">
        <f aca="false">($B$203+$B$204)*S1249</f>
        <v>23608287.2577462</v>
      </c>
      <c r="V1249" s="7" t="n">
        <f aca="false">$B$22*S1249</f>
        <v>755175218.091469</v>
      </c>
      <c r="W1249" s="7" t="n">
        <f aca="false">IF(B1249=1,I1249,S1249*$B$198)</f>
        <v>67487047.5959723</v>
      </c>
      <c r="X1249" s="7" t="n">
        <f aca="false">IF(C1249=1,J1249,S1249*$E$226)</f>
        <v>514733480.44336</v>
      </c>
      <c r="Y1249" s="7" t="n">
        <f aca="false">IF(D1249=1,K1249,S1249*$E$225)</f>
        <v>100000000</v>
      </c>
      <c r="Z1249" s="7" t="n">
        <f aca="false">IF(E1249=1,L1249,S1249*$E$224)</f>
        <v>60000000</v>
      </c>
      <c r="AA1249" s="7" t="n">
        <f aca="false">IF(F1249=1,M1249,S1249*$E$223)</f>
        <v>251725072.697156</v>
      </c>
      <c r="AB1249" s="7" t="n">
        <f aca="false">IF(G1249=1,N1249,S1249*$E$222)</f>
        <v>15000000</v>
      </c>
      <c r="AC1249" s="7" t="n">
        <f aca="false">IF(H1249=1,O1249,S1249*$E$221)</f>
        <v>5000000</v>
      </c>
      <c r="AD1249" s="7" t="n">
        <f aca="false">INDEX($W$1222:$W$1349,MATCH($A1249+(1-B1249)*64,$A$1222:$A$1349,0))</f>
        <v>30000000</v>
      </c>
      <c r="AE1249" s="7" t="n">
        <f aca="false">INDEX($W$1222:$W$1349,MATCH($A1249-B1249*64,$A$1222:$A$1349,0))</f>
        <v>67487047.5959723</v>
      </c>
      <c r="AF1249" s="7" t="n">
        <f aca="false">INDEX($X$1222:$X$1349,MATCH($A1249+(1-C1249)*32,$A$1222:$A$1349,0))</f>
        <v>300000000</v>
      </c>
      <c r="AG1249" s="7" t="n">
        <f aca="false">INDEX($X$1222:$X$1349,MATCH($A1249-C1249*32,$A$1222:$A$1349,0))</f>
        <v>514733480.44336</v>
      </c>
      <c r="AH1249" s="7" t="n">
        <f aca="false">INDEX($Y$1222:$Y$1349,MATCH($A1249+(1-D1249)*16,$A$1222:$A$1349,0))</f>
        <v>100000000</v>
      </c>
      <c r="AI1249" s="7" t="n">
        <f aca="false">INDEX($Y$1222:$Y$1349,MATCH($A1249-D1249*16,$A$1222:$A$1349,0))</f>
        <v>142131640.626827</v>
      </c>
      <c r="AJ1249" s="7" t="n">
        <f aca="false">INDEX($Z$1222:$Z$1349,MATCH($A1249+(1-E1249)*8,$A$1222:$A$1349,0))</f>
        <v>60000000</v>
      </c>
      <c r="AK1249" s="7" t="n">
        <f aca="false">INDEX($Z$1222:$Z$1349,MATCH($A1249-E1249*8,$A$1222:$A$1349,0))</f>
        <v>187312463.480172</v>
      </c>
      <c r="AL1249" s="7" t="n">
        <f aca="false">INDEX($AA$1222:$AA$1349,MATCH($A1249+(1-F1249)*4,$A$1222:$A$1349,0))</f>
        <v>30000000</v>
      </c>
      <c r="AM1249" s="7" t="n">
        <f aca="false">INDEX($AA$1222:$AA$1349,MATCH($A1249-F1249*4,$A$1222:$A$1349,0))</f>
        <v>251725072.697156</v>
      </c>
      <c r="AN1249" s="7" t="n">
        <f aca="false">INDEX($AB$1222:$AB$1349,MATCH($A1249+(1-G1249)*2,$A$1222:$A$1349,0))</f>
        <v>15000000</v>
      </c>
      <c r="AO1249" s="7" t="n">
        <f aca="false">INDEX($AB$1222:$AB$1349,MATCH($A1249-G1249*2,$A$1222:$A$1349,0))</f>
        <v>343841956.612977</v>
      </c>
      <c r="AP1249" s="7" t="n">
        <f aca="false">INDEX($AC$1222:$AC$1349,MATCH($A1249+(1-H1249)*1,$A$1222:$A$1349,0))</f>
        <v>5000000</v>
      </c>
      <c r="AQ1249" s="7" t="n">
        <f aca="false">INDEX($AC$1222:$AC$1349,MATCH($A1249-H1249*1,$A$1222:$A$1349,0))</f>
        <v>341970707.869505</v>
      </c>
      <c r="AR1249" s="14" t="b">
        <f aca="false">AND(IF(B1249=1,AD1249&gt;=AE1249,AE1249&gt;AD1249),IF(C1249=1,AF1249&gt;=AG1249,AG1249&gt;AF1249),IF(D1249=1,AH1249&gt;=AI1249,AI1249&gt;AH1249),IF(E1249=1,AJ1249&gt;=AK1249,AK1249&gt;AJ1249),IF(F1249=1,AL1249&gt;=AM1249,AM1249&gt;AL1249),IF(G1249=1,AN1249&gt;=AO1249,AO1249&gt;AN1249),IF(H1249=1,AP1249&gt;=AQ1249,AQ1249&gt;AP1249))</f>
        <v>0</v>
      </c>
      <c r="AS1249" s="2"/>
      <c r="AT1249" s="2"/>
      <c r="AU1249" s="2"/>
      <c r="AV1249" s="2"/>
      <c r="AW1249" s="2"/>
      <c r="AX1249" s="2"/>
    </row>
    <row r="1250" customFormat="false" ht="15" hidden="false" customHeight="false" outlineLevel="0" collapsed="false">
      <c r="A1250" s="6" t="n">
        <f aca="false">ROW()-1222</f>
        <v>28</v>
      </c>
      <c r="B1250" s="6" t="n">
        <f aca="false">MOD(INT($A1250/64),2)</f>
        <v>0</v>
      </c>
      <c r="C1250" s="6" t="n">
        <f aca="false">MOD(INT($A1250/32),2)</f>
        <v>0</v>
      </c>
      <c r="D1250" s="6" t="n">
        <f aca="false">MOD(INT($A1250/16),2)</f>
        <v>1</v>
      </c>
      <c r="E1250" s="6" t="n">
        <f aca="false">MOD(INT($A1250/8),2)</f>
        <v>1</v>
      </c>
      <c r="F1250" s="6" t="n">
        <f aca="false">MOD(INT($A1250/4),2)</f>
        <v>1</v>
      </c>
      <c r="G1250" s="6" t="n">
        <f aca="false">MOD(INT($A1250/2),2)</f>
        <v>0</v>
      </c>
      <c r="H1250" s="6" t="n">
        <f aca="false">MOD(INT($A1250/1),2)</f>
        <v>0</v>
      </c>
      <c r="I1250" s="7" t="n">
        <f aca="false">IF(B1250=1,MIN($B$6,$B$1220),0)</f>
        <v>0</v>
      </c>
      <c r="J1250" s="7" t="n">
        <f aca="false">IF(C1250=1,MIN($F$226,MAX(0,$B$1220-I1250)),0)</f>
        <v>0</v>
      </c>
      <c r="K1250" s="7" t="n">
        <f aca="false">IF(D1250=1,MIN($F$225,MAX(0,$B$1220-SUM(I1250:J1250))),0)</f>
        <v>100000000</v>
      </c>
      <c r="L1250" s="7" t="n">
        <f aca="false">IF(E1250=1,MIN($F$224,MAX(0,$B$1220-SUM(I1250:K1250))),0)</f>
        <v>60000000</v>
      </c>
      <c r="M1250" s="7" t="n">
        <f aca="false">IF(F1250=1,MIN($F$223,MAX(0,$B$1220-SUM(I1250:L1250))),0)</f>
        <v>30000000</v>
      </c>
      <c r="N1250" s="7" t="n">
        <f aca="false">IF(G1250=1,MIN($F$222,MAX(0,$B$1220-SUM(I1250:M1250))),0)</f>
        <v>0</v>
      </c>
      <c r="O1250" s="7" t="n">
        <f aca="false">IF(H1250=1,MIN($F$221,MAX(0,$B$1220-SUM(I1250:N1250))),0)</f>
        <v>0</v>
      </c>
      <c r="P1250" s="7" t="n">
        <f aca="false">MAX(0,$B$1220-SUM(I1250:O1250))</f>
        <v>1810000000</v>
      </c>
      <c r="Q1250" s="7" t="n">
        <f aca="false">($B$203+$B$204)+$B$22+(1-B1250)*$B$198+(1-C1250)*$E$226+(1-D1250)*$E$225+(1-E1250)*$E$224+(1-F1250)*$E$223+(1-G1250)*$E$222+(1-H1250)*$E$221</f>
        <v>26220124.8227577</v>
      </c>
      <c r="R1250" s="7" t="n">
        <f aca="false">P1250&gt;$B$12*Q1250</f>
        <v>1</v>
      </c>
      <c r="S1250" s="7" t="n">
        <f aca="false">IF(R1250,(P1250+$B$12*$B$13)/(Q1250+$B$13),IF(Q1250&gt;0,P1250/Q1250,0))</f>
        <v>63.1090571919723</v>
      </c>
      <c r="T1250" s="7" t="n">
        <f aca="false">IF(R1250,$B$13*(S1250-$B$12),0)</f>
        <v>155272642.979931</v>
      </c>
      <c r="U1250" s="7" t="n">
        <f aca="false">($B$203+$B$204)*S1250</f>
        <v>17756237.8048778</v>
      </c>
      <c r="V1250" s="7" t="n">
        <f aca="false">$B$22*S1250</f>
        <v>567981514.72775</v>
      </c>
      <c r="W1250" s="7" t="n">
        <f aca="false">IF(B1250=1,I1250,S1250*$B$198)</f>
        <v>50758280.4622984</v>
      </c>
      <c r="X1250" s="7" t="n">
        <f aca="false">IF(C1250=1,J1250,S1250*$E$226)</f>
        <v>387140752.105421</v>
      </c>
      <c r="Y1250" s="7" t="n">
        <f aca="false">IF(D1250=1,K1250,S1250*$E$225)</f>
        <v>100000000</v>
      </c>
      <c r="Z1250" s="7" t="n">
        <f aca="false">IF(E1250=1,L1250,S1250*$E$224)</f>
        <v>60000000</v>
      </c>
      <c r="AA1250" s="7" t="n">
        <f aca="false">IF(F1250=1,M1250,S1250*$E$223)</f>
        <v>30000000</v>
      </c>
      <c r="AB1250" s="7" t="n">
        <f aca="false">IF(G1250=1,N1250,S1250*$E$222)</f>
        <v>315545285.959861</v>
      </c>
      <c r="AC1250" s="7" t="n">
        <f aca="false">IF(H1250=1,O1250,S1250*$E$221)</f>
        <v>315545285.959861</v>
      </c>
      <c r="AD1250" s="7" t="n">
        <f aca="false">INDEX($W$1222:$W$1349,MATCH($A1250+(1-B1250)*64,$A$1222:$A$1349,0))</f>
        <v>30000000</v>
      </c>
      <c r="AE1250" s="7" t="n">
        <f aca="false">INDEX($W$1222:$W$1349,MATCH($A1250-B1250*64,$A$1222:$A$1349,0))</f>
        <v>50758280.4622984</v>
      </c>
      <c r="AF1250" s="7" t="n">
        <f aca="false">INDEX($X$1222:$X$1349,MATCH($A1250+(1-C1250)*32,$A$1222:$A$1349,0))</f>
        <v>300000000</v>
      </c>
      <c r="AG1250" s="7" t="n">
        <f aca="false">INDEX($X$1222:$X$1349,MATCH($A1250-C1250*32,$A$1222:$A$1349,0))</f>
        <v>387140752.105421</v>
      </c>
      <c r="AH1250" s="7" t="n">
        <f aca="false">INDEX($Y$1222:$Y$1349,MATCH($A1250+(1-D1250)*16,$A$1222:$A$1349,0))</f>
        <v>100000000</v>
      </c>
      <c r="AI1250" s="7" t="n">
        <f aca="false">INDEX($Y$1222:$Y$1349,MATCH($A1250-D1250*16,$A$1222:$A$1349,0))</f>
        <v>108892726.838956</v>
      </c>
      <c r="AJ1250" s="7" t="n">
        <f aca="false">INDEX($Z$1222:$Z$1349,MATCH($A1250+(1-E1250)*8,$A$1222:$A$1349,0))</f>
        <v>60000000</v>
      </c>
      <c r="AK1250" s="7" t="n">
        <f aca="false">INDEX($Z$1222:$Z$1349,MATCH($A1250-E1250*8,$A$1222:$A$1349,0))</f>
        <v>144408161.136732</v>
      </c>
      <c r="AL1250" s="7" t="n">
        <f aca="false">INDEX($AA$1222:$AA$1349,MATCH($A1250+(1-F1250)*4,$A$1222:$A$1349,0))</f>
        <v>30000000</v>
      </c>
      <c r="AM1250" s="7" t="n">
        <f aca="false">INDEX($AA$1222:$AA$1349,MATCH($A1250-F1250*4,$A$1222:$A$1349,0))</f>
        <v>174258456.764781</v>
      </c>
      <c r="AN1250" s="7" t="n">
        <f aca="false">INDEX($AB$1222:$AB$1349,MATCH($A1250+(1-G1250)*2,$A$1222:$A$1349,0))</f>
        <v>15000000</v>
      </c>
      <c r="AO1250" s="7" t="n">
        <f aca="false">INDEX($AB$1222:$AB$1349,MATCH($A1250-G1250*2,$A$1222:$A$1349,0))</f>
        <v>315545285.959861</v>
      </c>
      <c r="AP1250" s="7" t="n">
        <f aca="false">INDEX($AC$1222:$AC$1349,MATCH($A1250+(1-H1250)*1,$A$1222:$A$1349,0))</f>
        <v>5000000</v>
      </c>
      <c r="AQ1250" s="7" t="n">
        <f aca="false">INDEX($AC$1222:$AC$1349,MATCH($A1250-H1250*1,$A$1222:$A$1349,0))</f>
        <v>315545285.959861</v>
      </c>
      <c r="AR1250" s="14" t="b">
        <f aca="false">AND(IF(B1250=1,AD1250&gt;=AE1250,AE1250&gt;AD1250),IF(C1250=1,AF1250&gt;=AG1250,AG1250&gt;AF1250),IF(D1250=1,AH1250&gt;=AI1250,AI1250&gt;AH1250),IF(E1250=1,AJ1250&gt;=AK1250,AK1250&gt;AJ1250),IF(F1250=1,AL1250&gt;=AM1250,AM1250&gt;AL1250),IF(G1250=1,AN1250&gt;=AO1250,AO1250&gt;AN1250),IF(H1250=1,AP1250&gt;=AQ1250,AQ1250&gt;AP1250))</f>
        <v>0</v>
      </c>
      <c r="AS1250" s="2"/>
      <c r="AT1250" s="2"/>
      <c r="AU1250" s="2"/>
      <c r="AV1250" s="2"/>
      <c r="AW1250" s="2"/>
      <c r="AX1250" s="2"/>
    </row>
    <row r="1251" customFormat="false" ht="15" hidden="false" customHeight="false" outlineLevel="0" collapsed="false">
      <c r="A1251" s="6" t="n">
        <f aca="false">ROW()-1222</f>
        <v>29</v>
      </c>
      <c r="B1251" s="6" t="n">
        <f aca="false">MOD(INT($A1251/64),2)</f>
        <v>0</v>
      </c>
      <c r="C1251" s="6" t="n">
        <f aca="false">MOD(INT($A1251/32),2)</f>
        <v>0</v>
      </c>
      <c r="D1251" s="6" t="n">
        <f aca="false">MOD(INT($A1251/16),2)</f>
        <v>1</v>
      </c>
      <c r="E1251" s="6" t="n">
        <f aca="false">MOD(INT($A1251/8),2)</f>
        <v>1</v>
      </c>
      <c r="F1251" s="6" t="n">
        <f aca="false">MOD(INT($A1251/4),2)</f>
        <v>1</v>
      </c>
      <c r="G1251" s="6" t="n">
        <f aca="false">MOD(INT($A1251/2),2)</f>
        <v>0</v>
      </c>
      <c r="H1251" s="6" t="n">
        <f aca="false">MOD(INT($A1251/1),2)</f>
        <v>1</v>
      </c>
      <c r="I1251" s="7" t="n">
        <f aca="false">IF(B1251=1,MIN($B$6,$B$1220),0)</f>
        <v>0</v>
      </c>
      <c r="J1251" s="7" t="n">
        <f aca="false">IF(C1251=1,MIN($F$226,MAX(0,$B$1220-I1251)),0)</f>
        <v>0</v>
      </c>
      <c r="K1251" s="7" t="n">
        <f aca="false">IF(D1251=1,MIN($F$225,MAX(0,$B$1220-SUM(I1251:J1251))),0)</f>
        <v>100000000</v>
      </c>
      <c r="L1251" s="7" t="n">
        <f aca="false">IF(E1251=1,MIN($F$224,MAX(0,$B$1220-SUM(I1251:K1251))),0)</f>
        <v>60000000</v>
      </c>
      <c r="M1251" s="7" t="n">
        <f aca="false">IF(F1251=1,MIN($F$223,MAX(0,$B$1220-SUM(I1251:L1251))),0)</f>
        <v>30000000</v>
      </c>
      <c r="N1251" s="7" t="n">
        <f aca="false">IF(G1251=1,MIN($F$222,MAX(0,$B$1220-SUM(I1251:M1251))),0)</f>
        <v>0</v>
      </c>
      <c r="O1251" s="7" t="n">
        <f aca="false">IF(H1251=1,MIN($F$221,MAX(0,$B$1220-SUM(I1251:N1251))),0)</f>
        <v>5000000</v>
      </c>
      <c r="P1251" s="7" t="n">
        <f aca="false">MAX(0,$B$1220-SUM(I1251:O1251))</f>
        <v>1805000000</v>
      </c>
      <c r="Q1251" s="7" t="n">
        <f aca="false">($B$203+$B$204)+$B$22+(1-B1251)*$B$198+(1-C1251)*$E$226+(1-D1251)*$E$225+(1-E1251)*$E$224+(1-F1251)*$E$223+(1-G1251)*$E$222+(1-H1251)*$E$221</f>
        <v>21220124.8227577</v>
      </c>
      <c r="R1251" s="7" t="n">
        <f aca="false">P1251&gt;$B$12*Q1251</f>
        <v>1</v>
      </c>
      <c r="S1251" s="7" t="n">
        <f aca="false">IF(R1251,(P1251+$B$12*$B$13)/(Q1251+$B$13),IF(Q1251&gt;0,P1251/Q1251,0))</f>
        <v>76.2011167102222</v>
      </c>
      <c r="T1251" s="7" t="n">
        <f aca="false">IF(R1251,$B$13*(S1251-$B$12),0)</f>
        <v>188002791.775555</v>
      </c>
      <c r="U1251" s="7" t="n">
        <f aca="false">($B$203+$B$204)*S1251</f>
        <v>21439793.4228062</v>
      </c>
      <c r="V1251" s="7" t="n">
        <f aca="false">$B$22*S1251</f>
        <v>685810050.391999</v>
      </c>
      <c r="W1251" s="7" t="n">
        <f aca="false">IF(B1251=1,I1251,S1251*$B$198)</f>
        <v>61288154.5948652</v>
      </c>
      <c r="X1251" s="7" t="n">
        <f aca="false">IF(C1251=1,J1251,S1251*$E$226)</f>
        <v>467453626.263663</v>
      </c>
      <c r="Y1251" s="7" t="n">
        <f aca="false">IF(D1251=1,K1251,S1251*$E$225)</f>
        <v>100000000</v>
      </c>
      <c r="Z1251" s="7" t="n">
        <f aca="false">IF(E1251=1,L1251,S1251*$E$224)</f>
        <v>60000000</v>
      </c>
      <c r="AA1251" s="7" t="n">
        <f aca="false">IF(F1251=1,M1251,S1251*$E$223)</f>
        <v>30000000</v>
      </c>
      <c r="AB1251" s="7" t="n">
        <f aca="false">IF(G1251=1,N1251,S1251*$E$222)</f>
        <v>381005583.551111</v>
      </c>
      <c r="AC1251" s="7" t="n">
        <f aca="false">IF(H1251=1,O1251,S1251*$E$221)</f>
        <v>5000000</v>
      </c>
      <c r="AD1251" s="7" t="n">
        <f aca="false">INDEX($W$1222:$W$1349,MATCH($A1251+(1-B1251)*64,$A$1222:$A$1349,0))</f>
        <v>30000000</v>
      </c>
      <c r="AE1251" s="7" t="n">
        <f aca="false">INDEX($W$1222:$W$1349,MATCH($A1251-B1251*64,$A$1222:$A$1349,0))</f>
        <v>61288154.5948652</v>
      </c>
      <c r="AF1251" s="7" t="n">
        <f aca="false">INDEX($X$1222:$X$1349,MATCH($A1251+(1-C1251)*32,$A$1222:$A$1349,0))</f>
        <v>300000000</v>
      </c>
      <c r="AG1251" s="7" t="n">
        <f aca="false">INDEX($X$1222:$X$1349,MATCH($A1251-C1251*32,$A$1222:$A$1349,0))</f>
        <v>467453626.263663</v>
      </c>
      <c r="AH1251" s="7" t="n">
        <f aca="false">INDEX($Y$1222:$Y$1349,MATCH($A1251+(1-D1251)*16,$A$1222:$A$1349,0))</f>
        <v>100000000</v>
      </c>
      <c r="AI1251" s="7" t="n">
        <f aca="false">INDEX($Y$1222:$Y$1349,MATCH($A1251-D1251*16,$A$1222:$A$1349,0))</f>
        <v>129942134.309382</v>
      </c>
      <c r="AJ1251" s="7" t="n">
        <f aca="false">INDEX($Z$1222:$Z$1349,MATCH($A1251+(1-E1251)*8,$A$1222:$A$1349,0))</f>
        <v>60000000</v>
      </c>
      <c r="AK1251" s="7" t="n">
        <f aca="false">INDEX($Z$1222:$Z$1349,MATCH($A1251-E1251*8,$A$1222:$A$1349,0))</f>
        <v>171591829.304543</v>
      </c>
      <c r="AL1251" s="7" t="n">
        <f aca="false">INDEX($AA$1222:$AA$1349,MATCH($A1251+(1-F1251)*4,$A$1222:$A$1349,0))</f>
        <v>30000000</v>
      </c>
      <c r="AM1251" s="7" t="n">
        <f aca="false">INDEX($AA$1222:$AA$1349,MATCH($A1251-F1251*4,$A$1222:$A$1349,0))</f>
        <v>206305173.967786</v>
      </c>
      <c r="AN1251" s="7" t="n">
        <f aca="false">INDEX($AB$1222:$AB$1349,MATCH($A1251+(1-G1251)*2,$A$1222:$A$1349,0))</f>
        <v>15000000</v>
      </c>
      <c r="AO1251" s="7" t="n">
        <f aca="false">INDEX($AB$1222:$AB$1349,MATCH($A1251-G1251*2,$A$1222:$A$1349,0))</f>
        <v>381005583.551111</v>
      </c>
      <c r="AP1251" s="7" t="n">
        <f aca="false">INDEX($AC$1222:$AC$1349,MATCH($A1251+(1-H1251)*1,$A$1222:$A$1349,0))</f>
        <v>5000000</v>
      </c>
      <c r="AQ1251" s="7" t="n">
        <f aca="false">INDEX($AC$1222:$AC$1349,MATCH($A1251-H1251*1,$A$1222:$A$1349,0))</f>
        <v>315545285.959861</v>
      </c>
      <c r="AR1251" s="14" t="b">
        <f aca="false">AND(IF(B1251=1,AD1251&gt;=AE1251,AE1251&gt;AD1251),IF(C1251=1,AF1251&gt;=AG1251,AG1251&gt;AF1251),IF(D1251=1,AH1251&gt;=AI1251,AI1251&gt;AH1251),IF(E1251=1,AJ1251&gt;=AK1251,AK1251&gt;AJ1251),IF(F1251=1,AL1251&gt;=AM1251,AM1251&gt;AL1251),IF(G1251=1,AN1251&gt;=AO1251,AO1251&gt;AN1251),IF(H1251=1,AP1251&gt;=AQ1251,AQ1251&gt;AP1251))</f>
        <v>0</v>
      </c>
      <c r="AS1251" s="2"/>
      <c r="AT1251" s="2"/>
      <c r="AU1251" s="2"/>
      <c r="AV1251" s="2"/>
      <c r="AW1251" s="2"/>
      <c r="AX1251" s="2"/>
    </row>
    <row r="1252" customFormat="false" ht="15" hidden="false" customHeight="false" outlineLevel="0" collapsed="false">
      <c r="A1252" s="6" t="n">
        <f aca="false">ROW()-1222</f>
        <v>30</v>
      </c>
      <c r="B1252" s="6" t="n">
        <f aca="false">MOD(INT($A1252/64),2)</f>
        <v>0</v>
      </c>
      <c r="C1252" s="6" t="n">
        <f aca="false">MOD(INT($A1252/32),2)</f>
        <v>0</v>
      </c>
      <c r="D1252" s="6" t="n">
        <f aca="false">MOD(INT($A1252/16),2)</f>
        <v>1</v>
      </c>
      <c r="E1252" s="6" t="n">
        <f aca="false">MOD(INT($A1252/8),2)</f>
        <v>1</v>
      </c>
      <c r="F1252" s="6" t="n">
        <f aca="false">MOD(INT($A1252/4),2)</f>
        <v>1</v>
      </c>
      <c r="G1252" s="6" t="n">
        <f aca="false">MOD(INT($A1252/2),2)</f>
        <v>1</v>
      </c>
      <c r="H1252" s="6" t="n">
        <f aca="false">MOD(INT($A1252/1),2)</f>
        <v>0</v>
      </c>
      <c r="I1252" s="7" t="n">
        <f aca="false">IF(B1252=1,MIN($B$6,$B$1220),0)</f>
        <v>0</v>
      </c>
      <c r="J1252" s="7" t="n">
        <f aca="false">IF(C1252=1,MIN($F$226,MAX(0,$B$1220-I1252)),0)</f>
        <v>0</v>
      </c>
      <c r="K1252" s="7" t="n">
        <f aca="false">IF(D1252=1,MIN($F$225,MAX(0,$B$1220-SUM(I1252:J1252))),0)</f>
        <v>100000000</v>
      </c>
      <c r="L1252" s="7" t="n">
        <f aca="false">IF(E1252=1,MIN($F$224,MAX(0,$B$1220-SUM(I1252:K1252))),0)</f>
        <v>60000000</v>
      </c>
      <c r="M1252" s="7" t="n">
        <f aca="false">IF(F1252=1,MIN($F$223,MAX(0,$B$1220-SUM(I1252:L1252))),0)</f>
        <v>30000000</v>
      </c>
      <c r="N1252" s="7" t="n">
        <f aca="false">IF(G1252=1,MIN($F$222,MAX(0,$B$1220-SUM(I1252:M1252))),0)</f>
        <v>15000000</v>
      </c>
      <c r="O1252" s="7" t="n">
        <f aca="false">IF(H1252=1,MIN($F$221,MAX(0,$B$1220-SUM(I1252:N1252))),0)</f>
        <v>0</v>
      </c>
      <c r="P1252" s="7" t="n">
        <f aca="false">MAX(0,$B$1220-SUM(I1252:O1252))</f>
        <v>1795000000</v>
      </c>
      <c r="Q1252" s="7" t="n">
        <f aca="false">($B$203+$B$204)+$B$22+(1-B1252)*$B$198+(1-C1252)*$E$226+(1-D1252)*$E$225+(1-E1252)*$E$224+(1-F1252)*$E$223+(1-G1252)*$E$222+(1-H1252)*$E$221</f>
        <v>21220124.8227577</v>
      </c>
      <c r="R1252" s="7" t="n">
        <f aca="false">P1252&gt;$B$12*Q1252</f>
        <v>1</v>
      </c>
      <c r="S1252" s="7" t="n">
        <f aca="false">IF(R1252,(P1252+$B$12*$B$13)/(Q1252+$B$13),IF(Q1252&gt;0,P1252/Q1252,0))</f>
        <v>75.7795337685335</v>
      </c>
      <c r="T1252" s="7" t="n">
        <f aca="false">IF(R1252,$B$13*(S1252-$B$12),0)</f>
        <v>186948834.421334</v>
      </c>
      <c r="U1252" s="7" t="n">
        <f aca="false">($B$203+$B$204)*S1252</f>
        <v>21321177.6915597</v>
      </c>
      <c r="V1252" s="7" t="n">
        <f aca="false">$B$22*S1252</f>
        <v>682015803.916802</v>
      </c>
      <c r="W1252" s="7" t="n">
        <f aca="false">IF(B1252=1,I1252,S1252*$B$198)</f>
        <v>60949077.6676461</v>
      </c>
      <c r="X1252" s="7" t="n">
        <f aca="false">IF(C1252=1,J1252,S1252*$E$226)</f>
        <v>464867437.459991</v>
      </c>
      <c r="Y1252" s="7" t="n">
        <f aca="false">IF(D1252=1,K1252,S1252*$E$225)</f>
        <v>100000000</v>
      </c>
      <c r="Z1252" s="7" t="n">
        <f aca="false">IF(E1252=1,L1252,S1252*$E$224)</f>
        <v>60000000</v>
      </c>
      <c r="AA1252" s="7" t="n">
        <f aca="false">IF(F1252=1,M1252,S1252*$E$223)</f>
        <v>30000000</v>
      </c>
      <c r="AB1252" s="7" t="n">
        <f aca="false">IF(G1252=1,N1252,S1252*$E$222)</f>
        <v>15000000</v>
      </c>
      <c r="AC1252" s="7" t="n">
        <f aca="false">IF(H1252=1,O1252,S1252*$E$221)</f>
        <v>378897668.842668</v>
      </c>
      <c r="AD1252" s="7" t="n">
        <f aca="false">INDEX($W$1222:$W$1349,MATCH($A1252+(1-B1252)*64,$A$1222:$A$1349,0))</f>
        <v>30000000</v>
      </c>
      <c r="AE1252" s="7" t="n">
        <f aca="false">INDEX($W$1222:$W$1349,MATCH($A1252-B1252*64,$A$1222:$A$1349,0))</f>
        <v>60949077.6676461</v>
      </c>
      <c r="AF1252" s="7" t="n">
        <f aca="false">INDEX($X$1222:$X$1349,MATCH($A1252+(1-C1252)*32,$A$1222:$A$1349,0))</f>
        <v>300000000</v>
      </c>
      <c r="AG1252" s="7" t="n">
        <f aca="false">INDEX($X$1222:$X$1349,MATCH($A1252-C1252*32,$A$1222:$A$1349,0))</f>
        <v>464867437.459991</v>
      </c>
      <c r="AH1252" s="7" t="n">
        <f aca="false">INDEX($Y$1222:$Y$1349,MATCH($A1252+(1-D1252)*16,$A$1222:$A$1349,0))</f>
        <v>100000000</v>
      </c>
      <c r="AI1252" s="7" t="n">
        <f aca="false">INDEX($Y$1222:$Y$1349,MATCH($A1252-D1252*16,$A$1222:$A$1349,0))</f>
        <v>129260917.353632</v>
      </c>
      <c r="AJ1252" s="7" t="n">
        <f aca="false">INDEX($Z$1222:$Z$1349,MATCH($A1252+(1-E1252)*8,$A$1222:$A$1349,0))</f>
        <v>60000000</v>
      </c>
      <c r="AK1252" s="7" t="n">
        <f aca="false">INDEX($Z$1222:$Z$1349,MATCH($A1252-E1252*8,$A$1222:$A$1349,0))</f>
        <v>170672997.554586</v>
      </c>
      <c r="AL1252" s="7" t="n">
        <f aca="false">INDEX($AA$1222:$AA$1349,MATCH($A1252+(1-F1252)*4,$A$1222:$A$1349,0))</f>
        <v>30000000</v>
      </c>
      <c r="AM1252" s="7" t="n">
        <f aca="false">INDEX($AA$1222:$AA$1349,MATCH($A1252-F1252*4,$A$1222:$A$1349,0))</f>
        <v>205182424.721703</v>
      </c>
      <c r="AN1252" s="7" t="n">
        <f aca="false">INDEX($AB$1222:$AB$1349,MATCH($A1252+(1-G1252)*2,$A$1222:$A$1349,0))</f>
        <v>15000000</v>
      </c>
      <c r="AO1252" s="7" t="n">
        <f aca="false">INDEX($AB$1222:$AB$1349,MATCH($A1252-G1252*2,$A$1222:$A$1349,0))</f>
        <v>315545285.959861</v>
      </c>
      <c r="AP1252" s="7" t="n">
        <f aca="false">INDEX($AC$1222:$AC$1349,MATCH($A1252+(1-H1252)*1,$A$1222:$A$1349,0))</f>
        <v>5000000</v>
      </c>
      <c r="AQ1252" s="7" t="n">
        <f aca="false">INDEX($AC$1222:$AC$1349,MATCH($A1252-H1252*1,$A$1222:$A$1349,0))</f>
        <v>378897668.842668</v>
      </c>
      <c r="AR1252" s="14" t="b">
        <f aca="false">AND(IF(B1252=1,AD1252&gt;=AE1252,AE1252&gt;AD1252),IF(C1252=1,AF1252&gt;=AG1252,AG1252&gt;AF1252),IF(D1252=1,AH1252&gt;=AI1252,AI1252&gt;AH1252),IF(E1252=1,AJ1252&gt;=AK1252,AK1252&gt;AJ1252),IF(F1252=1,AL1252&gt;=AM1252,AM1252&gt;AL1252),IF(G1252=1,AN1252&gt;=AO1252,AO1252&gt;AN1252),IF(H1252=1,AP1252&gt;=AQ1252,AQ1252&gt;AP1252))</f>
        <v>0</v>
      </c>
      <c r="AS1252" s="2"/>
      <c r="AT1252" s="2"/>
      <c r="AU1252" s="2"/>
      <c r="AV1252" s="2"/>
      <c r="AW1252" s="2"/>
      <c r="AX1252" s="2"/>
    </row>
    <row r="1253" customFormat="false" ht="15" hidden="false" customHeight="false" outlineLevel="0" collapsed="false">
      <c r="A1253" s="6" t="n">
        <f aca="false">ROW()-1222</f>
        <v>31</v>
      </c>
      <c r="B1253" s="6" t="n">
        <f aca="false">MOD(INT($A1253/64),2)</f>
        <v>0</v>
      </c>
      <c r="C1253" s="6" t="n">
        <f aca="false">MOD(INT($A1253/32),2)</f>
        <v>0</v>
      </c>
      <c r="D1253" s="6" t="n">
        <f aca="false">MOD(INT($A1253/16),2)</f>
        <v>1</v>
      </c>
      <c r="E1253" s="6" t="n">
        <f aca="false">MOD(INT($A1253/8),2)</f>
        <v>1</v>
      </c>
      <c r="F1253" s="6" t="n">
        <f aca="false">MOD(INT($A1253/4),2)</f>
        <v>1</v>
      </c>
      <c r="G1253" s="6" t="n">
        <f aca="false">MOD(INT($A1253/2),2)</f>
        <v>1</v>
      </c>
      <c r="H1253" s="6" t="n">
        <f aca="false">MOD(INT($A1253/1),2)</f>
        <v>1</v>
      </c>
      <c r="I1253" s="7" t="n">
        <f aca="false">IF(B1253=1,MIN($B$6,$B$1220),0)</f>
        <v>0</v>
      </c>
      <c r="J1253" s="7" t="n">
        <f aca="false">IF(C1253=1,MIN($F$226,MAX(0,$B$1220-I1253)),0)</f>
        <v>0</v>
      </c>
      <c r="K1253" s="7" t="n">
        <f aca="false">IF(D1253=1,MIN($F$225,MAX(0,$B$1220-SUM(I1253:J1253))),0)</f>
        <v>100000000</v>
      </c>
      <c r="L1253" s="7" t="n">
        <f aca="false">IF(E1253=1,MIN($F$224,MAX(0,$B$1220-SUM(I1253:K1253))),0)</f>
        <v>60000000</v>
      </c>
      <c r="M1253" s="7" t="n">
        <f aca="false">IF(F1253=1,MIN($F$223,MAX(0,$B$1220-SUM(I1253:L1253))),0)</f>
        <v>30000000</v>
      </c>
      <c r="N1253" s="7" t="n">
        <f aca="false">IF(G1253=1,MIN($F$222,MAX(0,$B$1220-SUM(I1253:M1253))),0)</f>
        <v>15000000</v>
      </c>
      <c r="O1253" s="7" t="n">
        <f aca="false">IF(H1253=1,MIN($F$221,MAX(0,$B$1220-SUM(I1253:N1253))),0)</f>
        <v>5000000</v>
      </c>
      <c r="P1253" s="7" t="n">
        <f aca="false">MAX(0,$B$1220-SUM(I1253:O1253))</f>
        <v>1790000000</v>
      </c>
      <c r="Q1253" s="7" t="n">
        <f aca="false">($B$203+$B$204)+$B$22+(1-B1253)*$B$198+(1-C1253)*$E$226+(1-D1253)*$E$225+(1-E1253)*$E$224+(1-F1253)*$E$223+(1-G1253)*$E$222+(1-H1253)*$E$221</f>
        <v>16220124.8227577</v>
      </c>
      <c r="R1253" s="7" t="n">
        <f aca="false">P1253&gt;$B$12*Q1253</f>
        <v>1</v>
      </c>
      <c r="S1253" s="7" t="n">
        <f aca="false">IF(R1253,(P1253+$B$12*$B$13)/(Q1253+$B$13),IF(Q1253&gt;0,P1253/Q1253,0))</f>
        <v>95.7525666613552</v>
      </c>
      <c r="T1253" s="7" t="n">
        <f aca="false">IF(R1253,$B$13*(S1253-$B$12),0)</f>
        <v>236881416.653388</v>
      </c>
      <c r="U1253" s="7" t="n">
        <f aca="false">($B$203+$B$204)*S1253</f>
        <v>26940750.1825698</v>
      </c>
      <c r="V1253" s="7" t="n">
        <f aca="false">$B$22*S1253</f>
        <v>861773099.952197</v>
      </c>
      <c r="W1253" s="7" t="n">
        <f aca="false">IF(B1253=1,I1253,S1253*$B$198)</f>
        <v>77013282.2424771</v>
      </c>
      <c r="X1253" s="7" t="n">
        <f aca="false">IF(C1253=1,J1253,S1253*$E$226)</f>
        <v>587391450.969369</v>
      </c>
      <c r="Y1253" s="7" t="n">
        <f aca="false">IF(D1253=1,K1253,S1253*$E$225)</f>
        <v>100000000</v>
      </c>
      <c r="Z1253" s="7" t="n">
        <f aca="false">IF(E1253=1,L1253,S1253*$E$224)</f>
        <v>60000000</v>
      </c>
      <c r="AA1253" s="7" t="n">
        <f aca="false">IF(F1253=1,M1253,S1253*$E$223)</f>
        <v>30000000</v>
      </c>
      <c r="AB1253" s="7" t="n">
        <f aca="false">IF(G1253=1,N1253,S1253*$E$222)</f>
        <v>15000000</v>
      </c>
      <c r="AC1253" s="7" t="n">
        <f aca="false">IF(H1253=1,O1253,S1253*$E$221)</f>
        <v>5000000</v>
      </c>
      <c r="AD1253" s="7" t="n">
        <f aca="false">INDEX($W$1222:$W$1349,MATCH($A1253+(1-B1253)*64,$A$1222:$A$1349,0))</f>
        <v>30000000</v>
      </c>
      <c r="AE1253" s="7" t="n">
        <f aca="false">INDEX($W$1222:$W$1349,MATCH($A1253-B1253*64,$A$1222:$A$1349,0))</f>
        <v>77013282.2424771</v>
      </c>
      <c r="AF1253" s="7" t="n">
        <f aca="false">INDEX($X$1222:$X$1349,MATCH($A1253+(1-C1253)*32,$A$1222:$A$1349,0))</f>
        <v>300000000</v>
      </c>
      <c r="AG1253" s="7" t="n">
        <f aca="false">INDEX($X$1222:$X$1349,MATCH($A1253-C1253*32,$A$1222:$A$1349,0))</f>
        <v>587391450.969369</v>
      </c>
      <c r="AH1253" s="7" t="n">
        <f aca="false">INDEX($Y$1222:$Y$1349,MATCH($A1253+(1-D1253)*16,$A$1222:$A$1349,0))</f>
        <v>100000000</v>
      </c>
      <c r="AI1253" s="7" t="n">
        <f aca="false">INDEX($Y$1222:$Y$1349,MATCH($A1253-D1253*16,$A$1222:$A$1349,0))</f>
        <v>160434846.366581</v>
      </c>
      <c r="AJ1253" s="7" t="n">
        <f aca="false">INDEX($Z$1222:$Z$1349,MATCH($A1253+(1-E1253)*8,$A$1222:$A$1349,0))</f>
        <v>60000000</v>
      </c>
      <c r="AK1253" s="7" t="n">
        <f aca="false">INDEX($Z$1222:$Z$1349,MATCH($A1253-E1253*8,$A$1222:$A$1349,0))</f>
        <v>210510119.486096</v>
      </c>
      <c r="AL1253" s="7" t="n">
        <f aca="false">INDEX($AA$1222:$AA$1349,MATCH($A1253+(1-F1253)*4,$A$1222:$A$1349,0))</f>
        <v>30000000</v>
      </c>
      <c r="AM1253" s="7" t="n">
        <f aca="false">INDEX($AA$1222:$AA$1349,MATCH($A1253-F1253*4,$A$1222:$A$1349,0))</f>
        <v>251725072.697156</v>
      </c>
      <c r="AN1253" s="7" t="n">
        <f aca="false">INDEX($AB$1222:$AB$1349,MATCH($A1253+(1-G1253)*2,$A$1222:$A$1349,0))</f>
        <v>15000000</v>
      </c>
      <c r="AO1253" s="7" t="n">
        <f aca="false">INDEX($AB$1222:$AB$1349,MATCH($A1253-G1253*2,$A$1222:$A$1349,0))</f>
        <v>381005583.551111</v>
      </c>
      <c r="AP1253" s="7" t="n">
        <f aca="false">INDEX($AC$1222:$AC$1349,MATCH($A1253+(1-H1253)*1,$A$1222:$A$1349,0))</f>
        <v>5000000</v>
      </c>
      <c r="AQ1253" s="7" t="n">
        <f aca="false">INDEX($AC$1222:$AC$1349,MATCH($A1253-H1253*1,$A$1222:$A$1349,0))</f>
        <v>378897668.842668</v>
      </c>
      <c r="AR1253" s="14" t="b">
        <f aca="false">AND(IF(B1253=1,AD1253&gt;=AE1253,AE1253&gt;AD1253),IF(C1253=1,AF1253&gt;=AG1253,AG1253&gt;AF1253),IF(D1253=1,AH1253&gt;=AI1253,AI1253&gt;AH1253),IF(E1253=1,AJ1253&gt;=AK1253,AK1253&gt;AJ1253),IF(F1253=1,AL1253&gt;=AM1253,AM1253&gt;AL1253),IF(G1253=1,AN1253&gt;=AO1253,AO1253&gt;AN1253),IF(H1253=1,AP1253&gt;=AQ1253,AQ1253&gt;AP1253))</f>
        <v>0</v>
      </c>
      <c r="AS1253" s="2"/>
      <c r="AT1253" s="2"/>
      <c r="AU1253" s="2"/>
      <c r="AV1253" s="2"/>
      <c r="AW1253" s="2"/>
      <c r="AX1253" s="2"/>
    </row>
    <row r="1254" customFormat="false" ht="15" hidden="false" customHeight="false" outlineLevel="0" collapsed="false">
      <c r="A1254" s="6" t="n">
        <f aca="false">ROW()-1222</f>
        <v>32</v>
      </c>
      <c r="B1254" s="6" t="n">
        <f aca="false">MOD(INT($A1254/64),2)</f>
        <v>0</v>
      </c>
      <c r="C1254" s="6" t="n">
        <f aca="false">MOD(INT($A1254/32),2)</f>
        <v>1</v>
      </c>
      <c r="D1254" s="6" t="n">
        <f aca="false">MOD(INT($A1254/16),2)</f>
        <v>0</v>
      </c>
      <c r="E1254" s="6" t="n">
        <f aca="false">MOD(INT($A1254/8),2)</f>
        <v>0</v>
      </c>
      <c r="F1254" s="6" t="n">
        <f aca="false">MOD(INT($A1254/4),2)</f>
        <v>0</v>
      </c>
      <c r="G1254" s="6" t="n">
        <f aca="false">MOD(INT($A1254/2),2)</f>
        <v>0</v>
      </c>
      <c r="H1254" s="6" t="n">
        <f aca="false">MOD(INT($A1254/1),2)</f>
        <v>0</v>
      </c>
      <c r="I1254" s="7" t="n">
        <f aca="false">IF(B1254=1,MIN($B$6,$B$1220),0)</f>
        <v>0</v>
      </c>
      <c r="J1254" s="7" t="n">
        <f aca="false">IF(C1254=1,MIN($F$226,MAX(0,$B$1220-I1254)),0)</f>
        <v>300000000</v>
      </c>
      <c r="K1254" s="7" t="n">
        <f aca="false">IF(D1254=1,MIN($F$225,MAX(0,$B$1220-SUM(I1254:J1254))),0)</f>
        <v>0</v>
      </c>
      <c r="L1254" s="7" t="n">
        <f aca="false">IF(E1254=1,MIN($F$224,MAX(0,$B$1220-SUM(I1254:K1254))),0)</f>
        <v>0</v>
      </c>
      <c r="M1254" s="7" t="n">
        <f aca="false">IF(F1254=1,MIN($F$223,MAX(0,$B$1220-SUM(I1254:L1254))),0)</f>
        <v>0</v>
      </c>
      <c r="N1254" s="7" t="n">
        <f aca="false">IF(G1254=1,MIN($F$222,MAX(0,$B$1220-SUM(I1254:M1254))),0)</f>
        <v>0</v>
      </c>
      <c r="O1254" s="7" t="n">
        <f aca="false">IF(H1254=1,MIN($F$221,MAX(0,$B$1220-SUM(I1254:N1254))),0)</f>
        <v>0</v>
      </c>
      <c r="P1254" s="7" t="n">
        <f aca="false">MAX(0,$B$1220-SUM(I1254:O1254))</f>
        <v>1700000000</v>
      </c>
      <c r="Q1254" s="7" t="n">
        <f aca="false">($B$203+$B$204)+$B$22+(1-B1254)*$B$198+(1-C1254)*$E$226+(1-D1254)*$E$225+(1-E1254)*$E$224+(1-F1254)*$E$223+(1-G1254)*$E$222+(1-H1254)*$E$221</f>
        <v>27219629.2434013</v>
      </c>
      <c r="R1254" s="7" t="n">
        <f aca="false">P1254&gt;$B$12*Q1254</f>
        <v>1</v>
      </c>
      <c r="S1254" s="7" t="n">
        <f aca="false">IF(R1254,(P1254+$B$12*$B$13)/(Q1254+$B$13),IF(Q1254&gt;0,P1254/Q1254,0))</f>
        <v>57.2853714310049</v>
      </c>
      <c r="T1254" s="7" t="n">
        <f aca="false">IF(R1254,$B$13*(S1254-$B$12),0)</f>
        <v>140713428.577512</v>
      </c>
      <c r="U1254" s="7" t="n">
        <f aca="false">($B$203+$B$204)*S1254</f>
        <v>16117697.2550156</v>
      </c>
      <c r="V1254" s="7" t="n">
        <f aca="false">$B$22*S1254</f>
        <v>515568342.879045</v>
      </c>
      <c r="W1254" s="7" t="n">
        <f aca="false">IF(B1254=1,I1254,S1254*$B$198)</f>
        <v>46074320.8480661</v>
      </c>
      <c r="X1254" s="7" t="n">
        <f aca="false">IF(C1254=1,J1254,S1254*$E$226)</f>
        <v>300000000</v>
      </c>
      <c r="Y1254" s="7" t="n">
        <f aca="false">IF(D1254=1,K1254,S1254*$E$225)</f>
        <v>99331490.4028852</v>
      </c>
      <c r="Z1254" s="7" t="n">
        <f aca="false">IF(E1254=1,L1254,S1254*$E$224)</f>
        <v>137484891.434412</v>
      </c>
      <c r="AA1254" s="7" t="n">
        <f aca="false">IF(F1254=1,M1254,S1254*$E$223)</f>
        <v>171856114.293015</v>
      </c>
      <c r="AB1254" s="7" t="n">
        <f aca="false">IF(G1254=1,N1254,S1254*$E$222)</f>
        <v>286426857.155025</v>
      </c>
      <c r="AC1254" s="7" t="n">
        <f aca="false">IF(H1254=1,O1254,S1254*$E$221)</f>
        <v>286426857.155025</v>
      </c>
      <c r="AD1254" s="7" t="n">
        <f aca="false">INDEX($W$1222:$W$1349,MATCH($A1254+(1-B1254)*64,$A$1222:$A$1349,0))</f>
        <v>30000000</v>
      </c>
      <c r="AE1254" s="7" t="n">
        <f aca="false">INDEX($W$1222:$W$1349,MATCH($A1254-B1254*64,$A$1222:$A$1349,0))</f>
        <v>46074320.8480661</v>
      </c>
      <c r="AF1254" s="7" t="n">
        <f aca="false">INDEX($X$1222:$X$1349,MATCH($A1254+(1-C1254)*32,$A$1222:$A$1349,0))</f>
        <v>300000000</v>
      </c>
      <c r="AG1254" s="7" t="n">
        <f aca="false">INDEX($X$1222:$X$1349,MATCH($A1254-C1254*32,$A$1222:$A$1349,0))</f>
        <v>342618555.744885</v>
      </c>
      <c r="AH1254" s="7" t="n">
        <f aca="false">INDEX($Y$1222:$Y$1349,MATCH($A1254+(1-D1254)*16,$A$1222:$A$1349,0))</f>
        <v>100000000</v>
      </c>
      <c r="AI1254" s="7" t="n">
        <f aca="false">INDEX($Y$1222:$Y$1349,MATCH($A1254-D1254*16,$A$1222:$A$1349,0))</f>
        <v>99331490.4028852</v>
      </c>
      <c r="AJ1254" s="7" t="n">
        <f aca="false">INDEX($Z$1222:$Z$1349,MATCH($A1254+(1-E1254)*8,$A$1222:$A$1349,0))</f>
        <v>60000000</v>
      </c>
      <c r="AK1254" s="7" t="n">
        <f aca="false">INDEX($Z$1222:$Z$1349,MATCH($A1254-E1254*8,$A$1222:$A$1349,0))</f>
        <v>137484891.434412</v>
      </c>
      <c r="AL1254" s="7" t="n">
        <f aca="false">INDEX($AA$1222:$AA$1349,MATCH($A1254+(1-F1254)*4,$A$1222:$A$1349,0))</f>
        <v>30000000</v>
      </c>
      <c r="AM1254" s="7" t="n">
        <f aca="false">INDEX($AA$1222:$AA$1349,MATCH($A1254-F1254*4,$A$1222:$A$1349,0))</f>
        <v>171856114.293015</v>
      </c>
      <c r="AN1254" s="7" t="n">
        <f aca="false">INDEX($AB$1222:$AB$1349,MATCH($A1254+(1-G1254)*2,$A$1222:$A$1349,0))</f>
        <v>15000000</v>
      </c>
      <c r="AO1254" s="7" t="n">
        <f aca="false">INDEX($AB$1222:$AB$1349,MATCH($A1254-G1254*2,$A$1222:$A$1349,0))</f>
        <v>286426857.155025</v>
      </c>
      <c r="AP1254" s="7" t="n">
        <f aca="false">INDEX($AC$1222:$AC$1349,MATCH($A1254+(1-H1254)*1,$A$1222:$A$1349,0))</f>
        <v>5000000</v>
      </c>
      <c r="AQ1254" s="7" t="n">
        <f aca="false">INDEX($AC$1222:$AC$1349,MATCH($A1254-H1254*1,$A$1222:$A$1349,0))</f>
        <v>286426857.155025</v>
      </c>
      <c r="AR1254" s="14" t="b">
        <f aca="false">AND(IF(B1254=1,AD1254&gt;=AE1254,AE1254&gt;AD1254),IF(C1254=1,AF1254&gt;=AG1254,AG1254&gt;AF1254),IF(D1254=1,AH1254&gt;=AI1254,AI1254&gt;AH1254),IF(E1254=1,AJ1254&gt;=AK1254,AK1254&gt;AJ1254),IF(F1254=1,AL1254&gt;=AM1254,AM1254&gt;AL1254),IF(G1254=1,AN1254&gt;=AO1254,AO1254&gt;AN1254),IF(H1254=1,AP1254&gt;=AQ1254,AQ1254&gt;AP1254))</f>
        <v>0</v>
      </c>
      <c r="AS1254" s="2"/>
      <c r="AT1254" s="2"/>
      <c r="AU1254" s="2"/>
      <c r="AV1254" s="2"/>
      <c r="AW1254" s="2"/>
      <c r="AX1254" s="2"/>
    </row>
    <row r="1255" customFormat="false" ht="15" hidden="false" customHeight="false" outlineLevel="0" collapsed="false">
      <c r="A1255" s="6" t="n">
        <f aca="false">ROW()-1222</f>
        <v>33</v>
      </c>
      <c r="B1255" s="6" t="n">
        <f aca="false">MOD(INT($A1255/64),2)</f>
        <v>0</v>
      </c>
      <c r="C1255" s="6" t="n">
        <f aca="false">MOD(INT($A1255/32),2)</f>
        <v>1</v>
      </c>
      <c r="D1255" s="6" t="n">
        <f aca="false">MOD(INT($A1255/16),2)</f>
        <v>0</v>
      </c>
      <c r="E1255" s="6" t="n">
        <f aca="false">MOD(INT($A1255/8),2)</f>
        <v>0</v>
      </c>
      <c r="F1255" s="6" t="n">
        <f aca="false">MOD(INT($A1255/4),2)</f>
        <v>0</v>
      </c>
      <c r="G1255" s="6" t="n">
        <f aca="false">MOD(INT($A1255/2),2)</f>
        <v>0</v>
      </c>
      <c r="H1255" s="6" t="n">
        <f aca="false">MOD(INT($A1255/1),2)</f>
        <v>1</v>
      </c>
      <c r="I1255" s="7" t="n">
        <f aca="false">IF(B1255=1,MIN($B$6,$B$1220),0)</f>
        <v>0</v>
      </c>
      <c r="J1255" s="7" t="n">
        <f aca="false">IF(C1255=1,MIN($F$226,MAX(0,$B$1220-I1255)),0)</f>
        <v>300000000</v>
      </c>
      <c r="K1255" s="7" t="n">
        <f aca="false">IF(D1255=1,MIN($F$225,MAX(0,$B$1220-SUM(I1255:J1255))),0)</f>
        <v>0</v>
      </c>
      <c r="L1255" s="7" t="n">
        <f aca="false">IF(E1255=1,MIN($F$224,MAX(0,$B$1220-SUM(I1255:K1255))),0)</f>
        <v>0</v>
      </c>
      <c r="M1255" s="7" t="n">
        <f aca="false">IF(F1255=1,MIN($F$223,MAX(0,$B$1220-SUM(I1255:L1255))),0)</f>
        <v>0</v>
      </c>
      <c r="N1255" s="7" t="n">
        <f aca="false">IF(G1255=1,MIN($F$222,MAX(0,$B$1220-SUM(I1255:M1255))),0)</f>
        <v>0</v>
      </c>
      <c r="O1255" s="7" t="n">
        <f aca="false">IF(H1255=1,MIN($F$221,MAX(0,$B$1220-SUM(I1255:N1255))),0)</f>
        <v>5000000</v>
      </c>
      <c r="P1255" s="7" t="n">
        <f aca="false">MAX(0,$B$1220-SUM(I1255:O1255))</f>
        <v>1695000000</v>
      </c>
      <c r="Q1255" s="7" t="n">
        <f aca="false">($B$203+$B$204)+$B$22+(1-B1255)*$B$198+(1-C1255)*$E$226+(1-D1255)*$E$225+(1-E1255)*$E$224+(1-F1255)*$E$223+(1-G1255)*$E$222+(1-H1255)*$E$221</f>
        <v>22219629.2434013</v>
      </c>
      <c r="R1255" s="7" t="n">
        <f aca="false">P1255&gt;$B$12*Q1255</f>
        <v>1</v>
      </c>
      <c r="S1255" s="7" t="n">
        <f aca="false">IF(R1255,(P1255+$B$12*$B$13)/(Q1255+$B$13),IF(Q1255&gt;0,P1255/Q1255,0))</f>
        <v>68.6701237824242</v>
      </c>
      <c r="T1255" s="7" t="n">
        <f aca="false">IF(R1255,$B$13*(S1255-$B$12),0)</f>
        <v>169175309.45606</v>
      </c>
      <c r="U1255" s="7" t="n">
        <f aca="false">($B$203+$B$204)*S1255</f>
        <v>19320888.351446</v>
      </c>
      <c r="V1255" s="7" t="n">
        <f aca="false">$B$22*S1255</f>
        <v>618031114.041818</v>
      </c>
      <c r="W1255" s="7" t="n">
        <f aca="false">IF(B1255=1,I1255,S1255*$B$198)</f>
        <v>55231016.8685647</v>
      </c>
      <c r="X1255" s="7" t="n">
        <f aca="false">IF(C1255=1,J1255,S1255*$E$226)</f>
        <v>300000000</v>
      </c>
      <c r="Y1255" s="7" t="n">
        <f aca="false">IF(D1255=1,K1255,S1255*$E$225)</f>
        <v>119072383.9449</v>
      </c>
      <c r="Z1255" s="7" t="n">
        <f aca="false">IF(E1255=1,L1255,S1255*$E$224)</f>
        <v>164808297.077818</v>
      </c>
      <c r="AA1255" s="7" t="n">
        <f aca="false">IF(F1255=1,M1255,S1255*$E$223)</f>
        <v>206010371.347273</v>
      </c>
      <c r="AB1255" s="7" t="n">
        <f aca="false">IF(G1255=1,N1255,S1255*$E$222)</f>
        <v>343350618.912121</v>
      </c>
      <c r="AC1255" s="7" t="n">
        <f aca="false">IF(H1255=1,O1255,S1255*$E$221)</f>
        <v>5000000</v>
      </c>
      <c r="AD1255" s="7" t="n">
        <f aca="false">INDEX($W$1222:$W$1349,MATCH($A1255+(1-B1255)*64,$A$1222:$A$1349,0))</f>
        <v>30000000</v>
      </c>
      <c r="AE1255" s="7" t="n">
        <f aca="false">INDEX($W$1222:$W$1349,MATCH($A1255-B1255*64,$A$1222:$A$1349,0))</f>
        <v>55231016.8685647</v>
      </c>
      <c r="AF1255" s="7" t="n">
        <f aca="false">INDEX($X$1222:$X$1349,MATCH($A1255+(1-C1255)*32,$A$1222:$A$1349,0))</f>
        <v>300000000</v>
      </c>
      <c r="AG1255" s="7" t="n">
        <f aca="false">INDEX($X$1222:$X$1349,MATCH($A1255-C1255*32,$A$1222:$A$1349,0))</f>
        <v>397146814.341068</v>
      </c>
      <c r="AH1255" s="7" t="n">
        <f aca="false">INDEX($Y$1222:$Y$1349,MATCH($A1255+(1-D1255)*16,$A$1222:$A$1349,0))</f>
        <v>100000000</v>
      </c>
      <c r="AI1255" s="7" t="n">
        <f aca="false">INDEX($Y$1222:$Y$1349,MATCH($A1255-D1255*16,$A$1222:$A$1349,0))</f>
        <v>119072383.9449</v>
      </c>
      <c r="AJ1255" s="7" t="n">
        <f aca="false">INDEX($Z$1222:$Z$1349,MATCH($A1255+(1-E1255)*8,$A$1222:$A$1349,0))</f>
        <v>60000000</v>
      </c>
      <c r="AK1255" s="7" t="n">
        <f aca="false">INDEX($Z$1222:$Z$1349,MATCH($A1255-E1255*8,$A$1222:$A$1349,0))</f>
        <v>164808297.077818</v>
      </c>
      <c r="AL1255" s="7" t="n">
        <f aca="false">INDEX($AA$1222:$AA$1349,MATCH($A1255+(1-F1255)*4,$A$1222:$A$1349,0))</f>
        <v>30000000</v>
      </c>
      <c r="AM1255" s="7" t="n">
        <f aca="false">INDEX($AA$1222:$AA$1349,MATCH($A1255-F1255*4,$A$1222:$A$1349,0))</f>
        <v>206010371.347273</v>
      </c>
      <c r="AN1255" s="7" t="n">
        <f aca="false">INDEX($AB$1222:$AB$1349,MATCH($A1255+(1-G1255)*2,$A$1222:$A$1349,0))</f>
        <v>15000000</v>
      </c>
      <c r="AO1255" s="7" t="n">
        <f aca="false">INDEX($AB$1222:$AB$1349,MATCH($A1255-G1255*2,$A$1222:$A$1349,0))</f>
        <v>343350618.912121</v>
      </c>
      <c r="AP1255" s="7" t="n">
        <f aca="false">INDEX($AC$1222:$AC$1349,MATCH($A1255+(1-H1255)*1,$A$1222:$A$1349,0))</f>
        <v>5000000</v>
      </c>
      <c r="AQ1255" s="7" t="n">
        <f aca="false">INDEX($AC$1222:$AC$1349,MATCH($A1255-H1255*1,$A$1222:$A$1349,0))</f>
        <v>286426857.155025</v>
      </c>
      <c r="AR1255" s="14" t="b">
        <f aca="false">AND(IF(B1255=1,AD1255&gt;=AE1255,AE1255&gt;AD1255),IF(C1255=1,AF1255&gt;=AG1255,AG1255&gt;AF1255),IF(D1255=1,AH1255&gt;=AI1255,AI1255&gt;AH1255),IF(E1255=1,AJ1255&gt;=AK1255,AK1255&gt;AJ1255),IF(F1255=1,AL1255&gt;=AM1255,AM1255&gt;AL1255),IF(G1255=1,AN1255&gt;=AO1255,AO1255&gt;AN1255),IF(H1255=1,AP1255&gt;=AQ1255,AQ1255&gt;AP1255))</f>
        <v>0</v>
      </c>
      <c r="AS1255" s="2"/>
      <c r="AT1255" s="2"/>
      <c r="AU1255" s="2"/>
      <c r="AV1255" s="2"/>
      <c r="AW1255" s="2"/>
      <c r="AX1255" s="2"/>
    </row>
    <row r="1256" customFormat="false" ht="15" hidden="false" customHeight="false" outlineLevel="0" collapsed="false">
      <c r="A1256" s="6" t="n">
        <f aca="false">ROW()-1222</f>
        <v>34</v>
      </c>
      <c r="B1256" s="6" t="n">
        <f aca="false">MOD(INT($A1256/64),2)</f>
        <v>0</v>
      </c>
      <c r="C1256" s="6" t="n">
        <f aca="false">MOD(INT($A1256/32),2)</f>
        <v>1</v>
      </c>
      <c r="D1256" s="6" t="n">
        <f aca="false">MOD(INT($A1256/16),2)</f>
        <v>0</v>
      </c>
      <c r="E1256" s="6" t="n">
        <f aca="false">MOD(INT($A1256/8),2)</f>
        <v>0</v>
      </c>
      <c r="F1256" s="6" t="n">
        <f aca="false">MOD(INT($A1256/4),2)</f>
        <v>0</v>
      </c>
      <c r="G1256" s="6" t="n">
        <f aca="false">MOD(INT($A1256/2),2)</f>
        <v>1</v>
      </c>
      <c r="H1256" s="6" t="n">
        <f aca="false">MOD(INT($A1256/1),2)</f>
        <v>0</v>
      </c>
      <c r="I1256" s="7" t="n">
        <f aca="false">IF(B1256=1,MIN($B$6,$B$1220),0)</f>
        <v>0</v>
      </c>
      <c r="J1256" s="7" t="n">
        <f aca="false">IF(C1256=1,MIN($F$226,MAX(0,$B$1220-I1256)),0)</f>
        <v>300000000</v>
      </c>
      <c r="K1256" s="7" t="n">
        <f aca="false">IF(D1256=1,MIN($F$225,MAX(0,$B$1220-SUM(I1256:J1256))),0)</f>
        <v>0</v>
      </c>
      <c r="L1256" s="7" t="n">
        <f aca="false">IF(E1256=1,MIN($F$224,MAX(0,$B$1220-SUM(I1256:K1256))),0)</f>
        <v>0</v>
      </c>
      <c r="M1256" s="7" t="n">
        <f aca="false">IF(F1256=1,MIN($F$223,MAX(0,$B$1220-SUM(I1256:L1256))),0)</f>
        <v>0</v>
      </c>
      <c r="N1256" s="7" t="n">
        <f aca="false">IF(G1256=1,MIN($F$222,MAX(0,$B$1220-SUM(I1256:M1256))),0)</f>
        <v>15000000</v>
      </c>
      <c r="O1256" s="7" t="n">
        <f aca="false">IF(H1256=1,MIN($F$221,MAX(0,$B$1220-SUM(I1256:N1256))),0)</f>
        <v>0</v>
      </c>
      <c r="P1256" s="7" t="n">
        <f aca="false">MAX(0,$B$1220-SUM(I1256:O1256))</f>
        <v>1685000000</v>
      </c>
      <c r="Q1256" s="7" t="n">
        <f aca="false">($B$203+$B$204)+$B$22+(1-B1256)*$B$198+(1-C1256)*$E$226+(1-D1256)*$E$225+(1-E1256)*$E$224+(1-F1256)*$E$223+(1-G1256)*$E$222+(1-H1256)*$E$221</f>
        <v>22219629.2434013</v>
      </c>
      <c r="R1256" s="7" t="n">
        <f aca="false">P1256&gt;$B$12*Q1256</f>
        <v>1</v>
      </c>
      <c r="S1256" s="7" t="n">
        <f aca="false">IF(R1256,(P1256+$B$12*$B$13)/(Q1256+$B$13),IF(Q1256&gt;0,P1256/Q1256,0))</f>
        <v>68.2655869707457</v>
      </c>
      <c r="T1256" s="7" t="n">
        <f aca="false">IF(R1256,$B$13*(S1256-$B$12),0)</f>
        <v>168163967.426864</v>
      </c>
      <c r="U1256" s="7" t="n">
        <f aca="false">($B$203+$B$204)*S1256</f>
        <v>19207068.6851635</v>
      </c>
      <c r="V1256" s="7" t="n">
        <f aca="false">$B$22*S1256</f>
        <v>614390282.736711</v>
      </c>
      <c r="W1256" s="7" t="n">
        <f aca="false">IF(B1256=1,I1256,S1256*$B$198)</f>
        <v>54905650.0534332</v>
      </c>
      <c r="X1256" s="7" t="n">
        <f aca="false">IF(C1256=1,J1256,S1256*$E$226)</f>
        <v>300000000</v>
      </c>
      <c r="Y1256" s="7" t="n">
        <f aca="false">IF(D1256=1,K1256,S1256*$E$225)</f>
        <v>118370926.602073</v>
      </c>
      <c r="Z1256" s="7" t="n">
        <f aca="false">IF(E1256=1,L1256,S1256*$E$224)</f>
        <v>163837408.72979</v>
      </c>
      <c r="AA1256" s="7" t="n">
        <f aca="false">IF(F1256=1,M1256,S1256*$E$223)</f>
        <v>204796760.912237</v>
      </c>
      <c r="AB1256" s="7" t="n">
        <f aca="false">IF(G1256=1,N1256,S1256*$E$222)</f>
        <v>15000000</v>
      </c>
      <c r="AC1256" s="7" t="n">
        <f aca="false">IF(H1256=1,O1256,S1256*$E$221)</f>
        <v>341327934.853728</v>
      </c>
      <c r="AD1256" s="7" t="n">
        <f aca="false">INDEX($W$1222:$W$1349,MATCH($A1256+(1-B1256)*64,$A$1222:$A$1349,0))</f>
        <v>30000000</v>
      </c>
      <c r="AE1256" s="7" t="n">
        <f aca="false">INDEX($W$1222:$W$1349,MATCH($A1256-B1256*64,$A$1222:$A$1349,0))</f>
        <v>54905650.0534332</v>
      </c>
      <c r="AF1256" s="7" t="n">
        <f aca="false">INDEX($X$1222:$X$1349,MATCH($A1256+(1-C1256)*32,$A$1222:$A$1349,0))</f>
        <v>300000000</v>
      </c>
      <c r="AG1256" s="7" t="n">
        <f aca="false">INDEX($X$1222:$X$1349,MATCH($A1256-C1256*32,$A$1222:$A$1349,0))</f>
        <v>395158594.99518</v>
      </c>
      <c r="AH1256" s="7" t="n">
        <f aca="false">INDEX($Y$1222:$Y$1349,MATCH($A1256+(1-D1256)*16,$A$1222:$A$1349,0))</f>
        <v>100000000</v>
      </c>
      <c r="AI1256" s="7" t="n">
        <f aca="false">INDEX($Y$1222:$Y$1349,MATCH($A1256-D1256*16,$A$1222:$A$1349,0))</f>
        <v>118370926.602073</v>
      </c>
      <c r="AJ1256" s="7" t="n">
        <f aca="false">INDEX($Z$1222:$Z$1349,MATCH($A1256+(1-E1256)*8,$A$1222:$A$1349,0))</f>
        <v>60000000</v>
      </c>
      <c r="AK1256" s="7" t="n">
        <f aca="false">INDEX($Z$1222:$Z$1349,MATCH($A1256-E1256*8,$A$1222:$A$1349,0))</f>
        <v>163837408.72979</v>
      </c>
      <c r="AL1256" s="7" t="n">
        <f aca="false">INDEX($AA$1222:$AA$1349,MATCH($A1256+(1-F1256)*4,$A$1222:$A$1349,0))</f>
        <v>30000000</v>
      </c>
      <c r="AM1256" s="7" t="n">
        <f aca="false">INDEX($AA$1222:$AA$1349,MATCH($A1256-F1256*4,$A$1222:$A$1349,0))</f>
        <v>204796760.912237</v>
      </c>
      <c r="AN1256" s="7" t="n">
        <f aca="false">INDEX($AB$1222:$AB$1349,MATCH($A1256+(1-G1256)*2,$A$1222:$A$1349,0))</f>
        <v>15000000</v>
      </c>
      <c r="AO1256" s="7" t="n">
        <f aca="false">INDEX($AB$1222:$AB$1349,MATCH($A1256-G1256*2,$A$1222:$A$1349,0))</f>
        <v>286426857.155025</v>
      </c>
      <c r="AP1256" s="7" t="n">
        <f aca="false">INDEX($AC$1222:$AC$1349,MATCH($A1256+(1-H1256)*1,$A$1222:$A$1349,0))</f>
        <v>5000000</v>
      </c>
      <c r="AQ1256" s="7" t="n">
        <f aca="false">INDEX($AC$1222:$AC$1349,MATCH($A1256-H1256*1,$A$1222:$A$1349,0))</f>
        <v>341327934.853728</v>
      </c>
      <c r="AR1256" s="14" t="b">
        <f aca="false">AND(IF(B1256=1,AD1256&gt;=AE1256,AE1256&gt;AD1256),IF(C1256=1,AF1256&gt;=AG1256,AG1256&gt;AF1256),IF(D1256=1,AH1256&gt;=AI1256,AI1256&gt;AH1256),IF(E1256=1,AJ1256&gt;=AK1256,AK1256&gt;AJ1256),IF(F1256=1,AL1256&gt;=AM1256,AM1256&gt;AL1256),IF(G1256=1,AN1256&gt;=AO1256,AO1256&gt;AN1256),IF(H1256=1,AP1256&gt;=AQ1256,AQ1256&gt;AP1256))</f>
        <v>0</v>
      </c>
      <c r="AS1256" s="2"/>
      <c r="AT1256" s="2"/>
      <c r="AU1256" s="2"/>
      <c r="AV1256" s="2"/>
      <c r="AW1256" s="2"/>
      <c r="AX1256" s="2"/>
    </row>
    <row r="1257" customFormat="false" ht="15" hidden="false" customHeight="false" outlineLevel="0" collapsed="false">
      <c r="A1257" s="6" t="n">
        <f aca="false">ROW()-1222</f>
        <v>35</v>
      </c>
      <c r="B1257" s="6" t="n">
        <f aca="false">MOD(INT($A1257/64),2)</f>
        <v>0</v>
      </c>
      <c r="C1257" s="6" t="n">
        <f aca="false">MOD(INT($A1257/32),2)</f>
        <v>1</v>
      </c>
      <c r="D1257" s="6" t="n">
        <f aca="false">MOD(INT($A1257/16),2)</f>
        <v>0</v>
      </c>
      <c r="E1257" s="6" t="n">
        <f aca="false">MOD(INT($A1257/8),2)</f>
        <v>0</v>
      </c>
      <c r="F1257" s="6" t="n">
        <f aca="false">MOD(INT($A1257/4),2)</f>
        <v>0</v>
      </c>
      <c r="G1257" s="6" t="n">
        <f aca="false">MOD(INT($A1257/2),2)</f>
        <v>1</v>
      </c>
      <c r="H1257" s="6" t="n">
        <f aca="false">MOD(INT($A1257/1),2)</f>
        <v>1</v>
      </c>
      <c r="I1257" s="7" t="n">
        <f aca="false">IF(B1257=1,MIN($B$6,$B$1220),0)</f>
        <v>0</v>
      </c>
      <c r="J1257" s="7" t="n">
        <f aca="false">IF(C1257=1,MIN($F$226,MAX(0,$B$1220-I1257)),0)</f>
        <v>300000000</v>
      </c>
      <c r="K1257" s="7" t="n">
        <f aca="false">IF(D1257=1,MIN($F$225,MAX(0,$B$1220-SUM(I1257:J1257))),0)</f>
        <v>0</v>
      </c>
      <c r="L1257" s="7" t="n">
        <f aca="false">IF(E1257=1,MIN($F$224,MAX(0,$B$1220-SUM(I1257:K1257))),0)</f>
        <v>0</v>
      </c>
      <c r="M1257" s="7" t="n">
        <f aca="false">IF(F1257=1,MIN($F$223,MAX(0,$B$1220-SUM(I1257:L1257))),0)</f>
        <v>0</v>
      </c>
      <c r="N1257" s="7" t="n">
        <f aca="false">IF(G1257=1,MIN($F$222,MAX(0,$B$1220-SUM(I1257:M1257))),0)</f>
        <v>15000000</v>
      </c>
      <c r="O1257" s="7" t="n">
        <f aca="false">IF(H1257=1,MIN($F$221,MAX(0,$B$1220-SUM(I1257:N1257))),0)</f>
        <v>5000000</v>
      </c>
      <c r="P1257" s="7" t="n">
        <f aca="false">MAX(0,$B$1220-SUM(I1257:O1257))</f>
        <v>1680000000</v>
      </c>
      <c r="Q1257" s="7" t="n">
        <f aca="false">($B$203+$B$204)+$B$22+(1-B1257)*$B$198+(1-C1257)*$E$226+(1-D1257)*$E$225+(1-E1257)*$E$224+(1-F1257)*$E$223+(1-G1257)*$E$222+(1-H1257)*$E$221</f>
        <v>17219629.2434013</v>
      </c>
      <c r="R1257" s="7" t="n">
        <f aca="false">P1257&gt;$B$12*Q1257</f>
        <v>1</v>
      </c>
      <c r="S1257" s="7" t="n">
        <f aca="false">IF(R1257,(P1257+$B$12*$B$13)/(Q1257+$B$13),IF(Q1257&gt;0,P1257/Q1257,0))</f>
        <v>85.3210767419985</v>
      </c>
      <c r="T1257" s="7" t="n">
        <f aca="false">IF(R1257,$B$13*(S1257-$B$12),0)</f>
        <v>210802691.854996</v>
      </c>
      <c r="U1257" s="7" t="n">
        <f aca="false">($B$203+$B$204)*S1257</f>
        <v>24005767.0928391</v>
      </c>
      <c r="V1257" s="7" t="n">
        <f aca="false">$B$22*S1257</f>
        <v>767889690.677986</v>
      </c>
      <c r="W1257" s="7" t="n">
        <f aca="false">IF(B1257=1,I1257,S1257*$B$198)</f>
        <v>68623290.1474328</v>
      </c>
      <c r="X1257" s="7" t="n">
        <f aca="false">IF(C1257=1,J1257,S1257*$E$226)</f>
        <v>300000000</v>
      </c>
      <c r="Y1257" s="7" t="n">
        <f aca="false">IF(D1257=1,K1257,S1257*$E$225)</f>
        <v>147944745.819954</v>
      </c>
      <c r="Z1257" s="7" t="n">
        <f aca="false">IF(E1257=1,L1257,S1257*$E$224)</f>
        <v>204770584.180796</v>
      </c>
      <c r="AA1257" s="7" t="n">
        <f aca="false">IF(F1257=1,M1257,S1257*$E$223)</f>
        <v>255963230.225995</v>
      </c>
      <c r="AB1257" s="7" t="n">
        <f aca="false">IF(G1257=1,N1257,S1257*$E$222)</f>
        <v>15000000</v>
      </c>
      <c r="AC1257" s="7" t="n">
        <f aca="false">IF(H1257=1,O1257,S1257*$E$221)</f>
        <v>5000000</v>
      </c>
      <c r="AD1257" s="7" t="n">
        <f aca="false">INDEX($W$1222:$W$1349,MATCH($A1257+(1-B1257)*64,$A$1222:$A$1349,0))</f>
        <v>30000000</v>
      </c>
      <c r="AE1257" s="7" t="n">
        <f aca="false">INDEX($W$1222:$W$1349,MATCH($A1257-B1257*64,$A$1222:$A$1349,0))</f>
        <v>68623290.1474328</v>
      </c>
      <c r="AF1257" s="7" t="n">
        <f aca="false">INDEX($X$1222:$X$1349,MATCH($A1257+(1-C1257)*32,$A$1222:$A$1349,0))</f>
        <v>300000000</v>
      </c>
      <c r="AG1257" s="7" t="n">
        <f aca="false">INDEX($X$1222:$X$1349,MATCH($A1257-C1257*32,$A$1222:$A$1349,0))</f>
        <v>470393103.699551</v>
      </c>
      <c r="AH1257" s="7" t="n">
        <f aca="false">INDEX($Y$1222:$Y$1349,MATCH($A1257+(1-D1257)*16,$A$1222:$A$1349,0))</f>
        <v>100000000</v>
      </c>
      <c r="AI1257" s="7" t="n">
        <f aca="false">INDEX($Y$1222:$Y$1349,MATCH($A1257-D1257*16,$A$1222:$A$1349,0))</f>
        <v>147944745.819954</v>
      </c>
      <c r="AJ1257" s="7" t="n">
        <f aca="false">INDEX($Z$1222:$Z$1349,MATCH($A1257+(1-E1257)*8,$A$1222:$A$1349,0))</f>
        <v>60000000</v>
      </c>
      <c r="AK1257" s="7" t="n">
        <f aca="false">INDEX($Z$1222:$Z$1349,MATCH($A1257-E1257*8,$A$1222:$A$1349,0))</f>
        <v>204770584.180796</v>
      </c>
      <c r="AL1257" s="7" t="n">
        <f aca="false">INDEX($AA$1222:$AA$1349,MATCH($A1257+(1-F1257)*4,$A$1222:$A$1349,0))</f>
        <v>30000000</v>
      </c>
      <c r="AM1257" s="7" t="n">
        <f aca="false">INDEX($AA$1222:$AA$1349,MATCH($A1257-F1257*4,$A$1222:$A$1349,0))</f>
        <v>255963230.225995</v>
      </c>
      <c r="AN1257" s="7" t="n">
        <f aca="false">INDEX($AB$1222:$AB$1349,MATCH($A1257+(1-G1257)*2,$A$1222:$A$1349,0))</f>
        <v>15000000</v>
      </c>
      <c r="AO1257" s="7" t="n">
        <f aca="false">INDEX($AB$1222:$AB$1349,MATCH($A1257-G1257*2,$A$1222:$A$1349,0))</f>
        <v>343350618.912121</v>
      </c>
      <c r="AP1257" s="7" t="n">
        <f aca="false">INDEX($AC$1222:$AC$1349,MATCH($A1257+(1-H1257)*1,$A$1222:$A$1349,0))</f>
        <v>5000000</v>
      </c>
      <c r="AQ1257" s="7" t="n">
        <f aca="false">INDEX($AC$1222:$AC$1349,MATCH($A1257-H1257*1,$A$1222:$A$1349,0))</f>
        <v>341327934.853728</v>
      </c>
      <c r="AR1257" s="14" t="b">
        <f aca="false">AND(IF(B1257=1,AD1257&gt;=AE1257,AE1257&gt;AD1257),IF(C1257=1,AF1257&gt;=AG1257,AG1257&gt;AF1257),IF(D1257=1,AH1257&gt;=AI1257,AI1257&gt;AH1257),IF(E1257=1,AJ1257&gt;=AK1257,AK1257&gt;AJ1257),IF(F1257=1,AL1257&gt;=AM1257,AM1257&gt;AL1257),IF(G1257=1,AN1257&gt;=AO1257,AO1257&gt;AN1257),IF(H1257=1,AP1257&gt;=AQ1257,AQ1257&gt;AP1257))</f>
        <v>0</v>
      </c>
      <c r="AS1257" s="2"/>
      <c r="AT1257" s="2"/>
      <c r="AU1257" s="2"/>
      <c r="AV1257" s="2"/>
      <c r="AW1257" s="2"/>
      <c r="AX1257" s="2"/>
    </row>
    <row r="1258" customFormat="false" ht="15" hidden="false" customHeight="false" outlineLevel="0" collapsed="false">
      <c r="A1258" s="6" t="n">
        <f aca="false">ROW()-1222</f>
        <v>36</v>
      </c>
      <c r="B1258" s="6" t="n">
        <f aca="false">MOD(INT($A1258/64),2)</f>
        <v>0</v>
      </c>
      <c r="C1258" s="6" t="n">
        <f aca="false">MOD(INT($A1258/32),2)</f>
        <v>1</v>
      </c>
      <c r="D1258" s="6" t="n">
        <f aca="false">MOD(INT($A1258/16),2)</f>
        <v>0</v>
      </c>
      <c r="E1258" s="6" t="n">
        <f aca="false">MOD(INT($A1258/8),2)</f>
        <v>0</v>
      </c>
      <c r="F1258" s="6" t="n">
        <f aca="false">MOD(INT($A1258/4),2)</f>
        <v>1</v>
      </c>
      <c r="G1258" s="6" t="n">
        <f aca="false">MOD(INT($A1258/2),2)</f>
        <v>0</v>
      </c>
      <c r="H1258" s="6" t="n">
        <f aca="false">MOD(INT($A1258/1),2)</f>
        <v>0</v>
      </c>
      <c r="I1258" s="7" t="n">
        <f aca="false">IF(B1258=1,MIN($B$6,$B$1220),0)</f>
        <v>0</v>
      </c>
      <c r="J1258" s="7" t="n">
        <f aca="false">IF(C1258=1,MIN($F$226,MAX(0,$B$1220-I1258)),0)</f>
        <v>300000000</v>
      </c>
      <c r="K1258" s="7" t="n">
        <f aca="false">IF(D1258=1,MIN($F$225,MAX(0,$B$1220-SUM(I1258:J1258))),0)</f>
        <v>0</v>
      </c>
      <c r="L1258" s="7" t="n">
        <f aca="false">IF(E1258=1,MIN($F$224,MAX(0,$B$1220-SUM(I1258:K1258))),0)</f>
        <v>0</v>
      </c>
      <c r="M1258" s="7" t="n">
        <f aca="false">IF(F1258=1,MIN($F$223,MAX(0,$B$1220-SUM(I1258:L1258))),0)</f>
        <v>30000000</v>
      </c>
      <c r="N1258" s="7" t="n">
        <f aca="false">IF(G1258=1,MIN($F$222,MAX(0,$B$1220-SUM(I1258:M1258))),0)</f>
        <v>0</v>
      </c>
      <c r="O1258" s="7" t="n">
        <f aca="false">IF(H1258=1,MIN($F$221,MAX(0,$B$1220-SUM(I1258:N1258))),0)</f>
        <v>0</v>
      </c>
      <c r="P1258" s="7" t="n">
        <f aca="false">MAX(0,$B$1220-SUM(I1258:O1258))</f>
        <v>1670000000</v>
      </c>
      <c r="Q1258" s="7" t="n">
        <f aca="false">($B$203+$B$204)+$B$22+(1-B1258)*$B$198+(1-C1258)*$E$226+(1-D1258)*$E$225+(1-E1258)*$E$224+(1-F1258)*$E$223+(1-G1258)*$E$222+(1-H1258)*$E$221</f>
        <v>24219629.2434013</v>
      </c>
      <c r="R1258" s="7" t="n">
        <f aca="false">P1258&gt;$B$12*Q1258</f>
        <v>1</v>
      </c>
      <c r="S1258" s="7" t="n">
        <f aca="false">IF(R1258,(P1258+$B$12*$B$13)/(Q1258+$B$13),IF(Q1258&gt;0,P1258/Q1258,0))</f>
        <v>62.5944314108715</v>
      </c>
      <c r="T1258" s="7" t="n">
        <f aca="false">IF(R1258,$B$13*(S1258-$B$12),0)</f>
        <v>153986078.527179</v>
      </c>
      <c r="U1258" s="7" t="n">
        <f aca="false">($B$203+$B$204)*S1258</f>
        <v>17611443.7268748</v>
      </c>
      <c r="V1258" s="7" t="n">
        <f aca="false">$B$22*S1258</f>
        <v>563349882.697844</v>
      </c>
      <c r="W1258" s="7" t="n">
        <f aca="false">IF(B1258=1,I1258,S1258*$B$198)</f>
        <v>50344369.6721121</v>
      </c>
      <c r="X1258" s="7" t="n">
        <f aca="false">IF(C1258=1,J1258,S1258*$E$226)</f>
        <v>300000000</v>
      </c>
      <c r="Y1258" s="7" t="n">
        <f aca="false">IF(D1258=1,K1258,S1258*$E$225)</f>
        <v>108537275.881183</v>
      </c>
      <c r="Z1258" s="7" t="n">
        <f aca="false">IF(E1258=1,L1258,S1258*$E$224)</f>
        <v>150226635.386092</v>
      </c>
      <c r="AA1258" s="7" t="n">
        <f aca="false">IF(F1258=1,M1258,S1258*$E$223)</f>
        <v>30000000</v>
      </c>
      <c r="AB1258" s="7" t="n">
        <f aca="false">IF(G1258=1,N1258,S1258*$E$222)</f>
        <v>312972157.054358</v>
      </c>
      <c r="AC1258" s="7" t="n">
        <f aca="false">IF(H1258=1,O1258,S1258*$E$221)</f>
        <v>312972157.054358</v>
      </c>
      <c r="AD1258" s="7" t="n">
        <f aca="false">INDEX($W$1222:$W$1349,MATCH($A1258+(1-B1258)*64,$A$1222:$A$1349,0))</f>
        <v>30000000</v>
      </c>
      <c r="AE1258" s="7" t="n">
        <f aca="false">INDEX($W$1222:$W$1349,MATCH($A1258-B1258*64,$A$1222:$A$1349,0))</f>
        <v>50344369.6721121</v>
      </c>
      <c r="AF1258" s="7" t="n">
        <f aca="false">INDEX($X$1222:$X$1349,MATCH($A1258+(1-C1258)*32,$A$1222:$A$1349,0))</f>
        <v>300000000</v>
      </c>
      <c r="AG1258" s="7" t="n">
        <f aca="false">INDEX($X$1222:$X$1349,MATCH($A1258-C1258*32,$A$1222:$A$1349,0))</f>
        <v>368302457.248925</v>
      </c>
      <c r="AH1258" s="7" t="n">
        <f aca="false">INDEX($Y$1222:$Y$1349,MATCH($A1258+(1-D1258)*16,$A$1222:$A$1349,0))</f>
        <v>100000000</v>
      </c>
      <c r="AI1258" s="7" t="n">
        <f aca="false">INDEX($Y$1222:$Y$1349,MATCH($A1258-D1258*16,$A$1222:$A$1349,0))</f>
        <v>108537275.881183</v>
      </c>
      <c r="AJ1258" s="7" t="n">
        <f aca="false">INDEX($Z$1222:$Z$1349,MATCH($A1258+(1-E1258)*8,$A$1222:$A$1349,0))</f>
        <v>60000000</v>
      </c>
      <c r="AK1258" s="7" t="n">
        <f aca="false">INDEX($Z$1222:$Z$1349,MATCH($A1258-E1258*8,$A$1222:$A$1349,0))</f>
        <v>150226635.386092</v>
      </c>
      <c r="AL1258" s="7" t="n">
        <f aca="false">INDEX($AA$1222:$AA$1349,MATCH($A1258+(1-F1258)*4,$A$1222:$A$1349,0))</f>
        <v>30000000</v>
      </c>
      <c r="AM1258" s="7" t="n">
        <f aca="false">INDEX($AA$1222:$AA$1349,MATCH($A1258-F1258*4,$A$1222:$A$1349,0))</f>
        <v>171856114.293015</v>
      </c>
      <c r="AN1258" s="7" t="n">
        <f aca="false">INDEX($AB$1222:$AB$1349,MATCH($A1258+(1-G1258)*2,$A$1222:$A$1349,0))</f>
        <v>15000000</v>
      </c>
      <c r="AO1258" s="7" t="n">
        <f aca="false">INDEX($AB$1222:$AB$1349,MATCH($A1258-G1258*2,$A$1222:$A$1349,0))</f>
        <v>312972157.054358</v>
      </c>
      <c r="AP1258" s="7" t="n">
        <f aca="false">INDEX($AC$1222:$AC$1349,MATCH($A1258+(1-H1258)*1,$A$1222:$A$1349,0))</f>
        <v>5000000</v>
      </c>
      <c r="AQ1258" s="7" t="n">
        <f aca="false">INDEX($AC$1222:$AC$1349,MATCH($A1258-H1258*1,$A$1222:$A$1349,0))</f>
        <v>312972157.054358</v>
      </c>
      <c r="AR1258" s="14" t="b">
        <f aca="false">AND(IF(B1258=1,AD1258&gt;=AE1258,AE1258&gt;AD1258),IF(C1258=1,AF1258&gt;=AG1258,AG1258&gt;AF1258),IF(D1258=1,AH1258&gt;=AI1258,AI1258&gt;AH1258),IF(E1258=1,AJ1258&gt;=AK1258,AK1258&gt;AJ1258),IF(F1258=1,AL1258&gt;=AM1258,AM1258&gt;AL1258),IF(G1258=1,AN1258&gt;=AO1258,AO1258&gt;AN1258),IF(H1258=1,AP1258&gt;=AQ1258,AQ1258&gt;AP1258))</f>
        <v>0</v>
      </c>
      <c r="AS1258" s="2"/>
      <c r="AT1258" s="2"/>
      <c r="AU1258" s="2"/>
      <c r="AV1258" s="2"/>
      <c r="AW1258" s="2"/>
      <c r="AX1258" s="2"/>
    </row>
    <row r="1259" customFormat="false" ht="15" hidden="false" customHeight="false" outlineLevel="0" collapsed="false">
      <c r="A1259" s="6" t="n">
        <f aca="false">ROW()-1222</f>
        <v>37</v>
      </c>
      <c r="B1259" s="6" t="n">
        <f aca="false">MOD(INT($A1259/64),2)</f>
        <v>0</v>
      </c>
      <c r="C1259" s="6" t="n">
        <f aca="false">MOD(INT($A1259/32),2)</f>
        <v>1</v>
      </c>
      <c r="D1259" s="6" t="n">
        <f aca="false">MOD(INT($A1259/16),2)</f>
        <v>0</v>
      </c>
      <c r="E1259" s="6" t="n">
        <f aca="false">MOD(INT($A1259/8),2)</f>
        <v>0</v>
      </c>
      <c r="F1259" s="6" t="n">
        <f aca="false">MOD(INT($A1259/4),2)</f>
        <v>1</v>
      </c>
      <c r="G1259" s="6" t="n">
        <f aca="false">MOD(INT($A1259/2),2)</f>
        <v>0</v>
      </c>
      <c r="H1259" s="6" t="n">
        <f aca="false">MOD(INT($A1259/1),2)</f>
        <v>1</v>
      </c>
      <c r="I1259" s="7" t="n">
        <f aca="false">IF(B1259=1,MIN($B$6,$B$1220),0)</f>
        <v>0</v>
      </c>
      <c r="J1259" s="7" t="n">
        <f aca="false">IF(C1259=1,MIN($F$226,MAX(0,$B$1220-I1259)),0)</f>
        <v>300000000</v>
      </c>
      <c r="K1259" s="7" t="n">
        <f aca="false">IF(D1259=1,MIN($F$225,MAX(0,$B$1220-SUM(I1259:J1259))),0)</f>
        <v>0</v>
      </c>
      <c r="L1259" s="7" t="n">
        <f aca="false">IF(E1259=1,MIN($F$224,MAX(0,$B$1220-SUM(I1259:K1259))),0)</f>
        <v>0</v>
      </c>
      <c r="M1259" s="7" t="n">
        <f aca="false">IF(F1259=1,MIN($F$223,MAX(0,$B$1220-SUM(I1259:L1259))),0)</f>
        <v>30000000</v>
      </c>
      <c r="N1259" s="7" t="n">
        <f aca="false">IF(G1259=1,MIN($F$222,MAX(0,$B$1220-SUM(I1259:M1259))),0)</f>
        <v>0</v>
      </c>
      <c r="O1259" s="7" t="n">
        <f aca="false">IF(H1259=1,MIN($F$221,MAX(0,$B$1220-SUM(I1259:N1259))),0)</f>
        <v>5000000</v>
      </c>
      <c r="P1259" s="7" t="n">
        <f aca="false">MAX(0,$B$1220-SUM(I1259:O1259))</f>
        <v>1665000000</v>
      </c>
      <c r="Q1259" s="7" t="n">
        <f aca="false">($B$203+$B$204)+$B$22+(1-B1259)*$B$198+(1-C1259)*$E$226+(1-D1259)*$E$225+(1-E1259)*$E$224+(1-F1259)*$E$223+(1-G1259)*$E$222+(1-H1259)*$E$221</f>
        <v>19219629.2434013</v>
      </c>
      <c r="R1259" s="7" t="n">
        <f aca="false">P1259&gt;$B$12*Q1259</f>
        <v>1</v>
      </c>
      <c r="S1259" s="7" t="n">
        <f aca="false">IF(R1259,(P1259+$B$12*$B$13)/(Q1259+$B$13),IF(Q1259&gt;0,P1259/Q1259,0))</f>
        <v>76.7738703692011</v>
      </c>
      <c r="T1259" s="7" t="n">
        <f aca="false">IF(R1259,$B$13*(S1259-$B$12),0)</f>
        <v>189434675.923003</v>
      </c>
      <c r="U1259" s="7" t="n">
        <f aca="false">($B$203+$B$204)*S1259</f>
        <v>21600942.243989</v>
      </c>
      <c r="V1259" s="7" t="n">
        <f aca="false">$B$22*S1259</f>
        <v>690964833.32281</v>
      </c>
      <c r="W1259" s="7" t="n">
        <f aca="false">IF(B1259=1,I1259,S1259*$B$198)</f>
        <v>61748817.329373</v>
      </c>
      <c r="X1259" s="7" t="n">
        <f aca="false">IF(C1259=1,J1259,S1259*$E$226)</f>
        <v>300000000</v>
      </c>
      <c r="Y1259" s="7" t="n">
        <f aca="false">IF(D1259=1,K1259,S1259*$E$225)</f>
        <v>133124090.448738</v>
      </c>
      <c r="Z1259" s="7" t="n">
        <f aca="false">IF(E1259=1,L1259,S1259*$E$224)</f>
        <v>184257288.886083</v>
      </c>
      <c r="AA1259" s="7" t="n">
        <f aca="false">IF(F1259=1,M1259,S1259*$E$223)</f>
        <v>30000000</v>
      </c>
      <c r="AB1259" s="7" t="n">
        <f aca="false">IF(G1259=1,N1259,S1259*$E$222)</f>
        <v>383869351.846005</v>
      </c>
      <c r="AC1259" s="7" t="n">
        <f aca="false">IF(H1259=1,O1259,S1259*$E$221)</f>
        <v>5000000</v>
      </c>
      <c r="AD1259" s="7" t="n">
        <f aca="false">INDEX($W$1222:$W$1349,MATCH($A1259+(1-B1259)*64,$A$1222:$A$1349,0))</f>
        <v>30000000</v>
      </c>
      <c r="AE1259" s="7" t="n">
        <f aca="false">INDEX($W$1222:$W$1349,MATCH($A1259-B1259*64,$A$1222:$A$1349,0))</f>
        <v>61748817.329373</v>
      </c>
      <c r="AF1259" s="7" t="n">
        <f aca="false">INDEX($X$1222:$X$1349,MATCH($A1259+(1-C1259)*32,$A$1222:$A$1349,0))</f>
        <v>300000000</v>
      </c>
      <c r="AG1259" s="7" t="n">
        <f aca="false">INDEX($X$1222:$X$1349,MATCH($A1259-C1259*32,$A$1222:$A$1349,0))</f>
        <v>433314065.476779</v>
      </c>
      <c r="AH1259" s="7" t="n">
        <f aca="false">INDEX($Y$1222:$Y$1349,MATCH($A1259+(1-D1259)*16,$A$1222:$A$1349,0))</f>
        <v>100000000</v>
      </c>
      <c r="AI1259" s="7" t="n">
        <f aca="false">INDEX($Y$1222:$Y$1349,MATCH($A1259-D1259*16,$A$1222:$A$1349,0))</f>
        <v>133124090.448738</v>
      </c>
      <c r="AJ1259" s="7" t="n">
        <f aca="false">INDEX($Z$1222:$Z$1349,MATCH($A1259+(1-E1259)*8,$A$1222:$A$1349,0))</f>
        <v>60000000</v>
      </c>
      <c r="AK1259" s="7" t="n">
        <f aca="false">INDEX($Z$1222:$Z$1349,MATCH($A1259-E1259*8,$A$1222:$A$1349,0))</f>
        <v>184257288.886083</v>
      </c>
      <c r="AL1259" s="7" t="n">
        <f aca="false">INDEX($AA$1222:$AA$1349,MATCH($A1259+(1-F1259)*4,$A$1222:$A$1349,0))</f>
        <v>30000000</v>
      </c>
      <c r="AM1259" s="7" t="n">
        <f aca="false">INDEX($AA$1222:$AA$1349,MATCH($A1259-F1259*4,$A$1222:$A$1349,0))</f>
        <v>206010371.347273</v>
      </c>
      <c r="AN1259" s="7" t="n">
        <f aca="false">INDEX($AB$1222:$AB$1349,MATCH($A1259+(1-G1259)*2,$A$1222:$A$1349,0))</f>
        <v>15000000</v>
      </c>
      <c r="AO1259" s="7" t="n">
        <f aca="false">INDEX($AB$1222:$AB$1349,MATCH($A1259-G1259*2,$A$1222:$A$1349,0))</f>
        <v>383869351.846005</v>
      </c>
      <c r="AP1259" s="7" t="n">
        <f aca="false">INDEX($AC$1222:$AC$1349,MATCH($A1259+(1-H1259)*1,$A$1222:$A$1349,0))</f>
        <v>5000000</v>
      </c>
      <c r="AQ1259" s="7" t="n">
        <f aca="false">INDEX($AC$1222:$AC$1349,MATCH($A1259-H1259*1,$A$1222:$A$1349,0))</f>
        <v>312972157.054358</v>
      </c>
      <c r="AR1259" s="14" t="b">
        <f aca="false">AND(IF(B1259=1,AD1259&gt;=AE1259,AE1259&gt;AD1259),IF(C1259=1,AF1259&gt;=AG1259,AG1259&gt;AF1259),IF(D1259=1,AH1259&gt;=AI1259,AI1259&gt;AH1259),IF(E1259=1,AJ1259&gt;=AK1259,AK1259&gt;AJ1259),IF(F1259=1,AL1259&gt;=AM1259,AM1259&gt;AL1259),IF(G1259=1,AN1259&gt;=AO1259,AO1259&gt;AN1259),IF(H1259=1,AP1259&gt;=AQ1259,AQ1259&gt;AP1259))</f>
        <v>0</v>
      </c>
      <c r="AS1259" s="2"/>
      <c r="AT1259" s="2"/>
      <c r="AU1259" s="2"/>
      <c r="AV1259" s="2"/>
      <c r="AW1259" s="2"/>
      <c r="AX1259" s="2"/>
    </row>
    <row r="1260" customFormat="false" ht="15" hidden="false" customHeight="false" outlineLevel="0" collapsed="false">
      <c r="A1260" s="6" t="n">
        <f aca="false">ROW()-1222</f>
        <v>38</v>
      </c>
      <c r="B1260" s="6" t="n">
        <f aca="false">MOD(INT($A1260/64),2)</f>
        <v>0</v>
      </c>
      <c r="C1260" s="6" t="n">
        <f aca="false">MOD(INT($A1260/32),2)</f>
        <v>1</v>
      </c>
      <c r="D1260" s="6" t="n">
        <f aca="false">MOD(INT($A1260/16),2)</f>
        <v>0</v>
      </c>
      <c r="E1260" s="6" t="n">
        <f aca="false">MOD(INT($A1260/8),2)</f>
        <v>0</v>
      </c>
      <c r="F1260" s="6" t="n">
        <f aca="false">MOD(INT($A1260/4),2)</f>
        <v>1</v>
      </c>
      <c r="G1260" s="6" t="n">
        <f aca="false">MOD(INT($A1260/2),2)</f>
        <v>1</v>
      </c>
      <c r="H1260" s="6" t="n">
        <f aca="false">MOD(INT($A1260/1),2)</f>
        <v>0</v>
      </c>
      <c r="I1260" s="7" t="n">
        <f aca="false">IF(B1260=1,MIN($B$6,$B$1220),0)</f>
        <v>0</v>
      </c>
      <c r="J1260" s="7" t="n">
        <f aca="false">IF(C1260=1,MIN($F$226,MAX(0,$B$1220-I1260)),0)</f>
        <v>300000000</v>
      </c>
      <c r="K1260" s="7" t="n">
        <f aca="false">IF(D1260=1,MIN($F$225,MAX(0,$B$1220-SUM(I1260:J1260))),0)</f>
        <v>0</v>
      </c>
      <c r="L1260" s="7" t="n">
        <f aca="false">IF(E1260=1,MIN($F$224,MAX(0,$B$1220-SUM(I1260:K1260))),0)</f>
        <v>0</v>
      </c>
      <c r="M1260" s="7" t="n">
        <f aca="false">IF(F1260=1,MIN($F$223,MAX(0,$B$1220-SUM(I1260:L1260))),0)</f>
        <v>30000000</v>
      </c>
      <c r="N1260" s="7" t="n">
        <f aca="false">IF(G1260=1,MIN($F$222,MAX(0,$B$1220-SUM(I1260:M1260))),0)</f>
        <v>15000000</v>
      </c>
      <c r="O1260" s="7" t="n">
        <f aca="false">IF(H1260=1,MIN($F$221,MAX(0,$B$1220-SUM(I1260:N1260))),0)</f>
        <v>0</v>
      </c>
      <c r="P1260" s="7" t="n">
        <f aca="false">MAX(0,$B$1220-SUM(I1260:O1260))</f>
        <v>1655000000</v>
      </c>
      <c r="Q1260" s="7" t="n">
        <f aca="false">($B$203+$B$204)+$B$22+(1-B1260)*$B$198+(1-C1260)*$E$226+(1-D1260)*$E$225+(1-E1260)*$E$224+(1-F1260)*$E$223+(1-G1260)*$E$222+(1-H1260)*$E$221</f>
        <v>19219629.2434013</v>
      </c>
      <c r="R1260" s="7" t="n">
        <f aca="false">P1260&gt;$B$12*Q1260</f>
        <v>1</v>
      </c>
      <c r="S1260" s="7" t="n">
        <f aca="false">IF(R1260,(P1260+$B$12*$B$13)/(Q1260+$B$13),IF(Q1260&gt;0,P1260/Q1260,0))</f>
        <v>76.3134573534937</v>
      </c>
      <c r="T1260" s="7" t="n">
        <f aca="false">IF(R1260,$B$13*(S1260-$B$12),0)</f>
        <v>188283643.383734</v>
      </c>
      <c r="U1260" s="7" t="n">
        <f aca="false">($B$203+$B$204)*S1260</f>
        <v>21471401.3609666</v>
      </c>
      <c r="V1260" s="7" t="n">
        <f aca="false">$B$22*S1260</f>
        <v>686821116.181443</v>
      </c>
      <c r="W1260" s="7" t="n">
        <f aca="false">IF(B1260=1,I1260,S1260*$B$198)</f>
        <v>61378509.5792718</v>
      </c>
      <c r="X1260" s="7" t="n">
        <f aca="false">IF(C1260=1,J1260,S1260*$E$226)</f>
        <v>300000000</v>
      </c>
      <c r="Y1260" s="7" t="n">
        <f aca="false">IF(D1260=1,K1260,S1260*$E$225)</f>
        <v>132325745.078731</v>
      </c>
      <c r="Z1260" s="7" t="n">
        <f aca="false">IF(E1260=1,L1260,S1260*$E$224)</f>
        <v>183152297.648385</v>
      </c>
      <c r="AA1260" s="7" t="n">
        <f aca="false">IF(F1260=1,M1260,S1260*$E$223)</f>
        <v>30000000</v>
      </c>
      <c r="AB1260" s="7" t="n">
        <f aca="false">IF(G1260=1,N1260,S1260*$E$222)</f>
        <v>15000000</v>
      </c>
      <c r="AC1260" s="7" t="n">
        <f aca="false">IF(H1260=1,O1260,S1260*$E$221)</f>
        <v>381567286.767469</v>
      </c>
      <c r="AD1260" s="7" t="n">
        <f aca="false">INDEX($W$1222:$W$1349,MATCH($A1260+(1-B1260)*64,$A$1222:$A$1349,0))</f>
        <v>30000000</v>
      </c>
      <c r="AE1260" s="7" t="n">
        <f aca="false">INDEX($W$1222:$W$1349,MATCH($A1260-B1260*64,$A$1222:$A$1349,0))</f>
        <v>61378509.5792718</v>
      </c>
      <c r="AF1260" s="7" t="n">
        <f aca="false">INDEX($X$1222:$X$1349,MATCH($A1260+(1-C1260)*32,$A$1222:$A$1349,0))</f>
        <v>300000000</v>
      </c>
      <c r="AG1260" s="7" t="n">
        <f aca="false">INDEX($X$1222:$X$1349,MATCH($A1260-C1260*32,$A$1222:$A$1349,0))</f>
        <v>431111706.821243</v>
      </c>
      <c r="AH1260" s="7" t="n">
        <f aca="false">INDEX($Y$1222:$Y$1349,MATCH($A1260+(1-D1260)*16,$A$1222:$A$1349,0))</f>
        <v>100000000</v>
      </c>
      <c r="AI1260" s="7" t="n">
        <f aca="false">INDEX($Y$1222:$Y$1349,MATCH($A1260-D1260*16,$A$1222:$A$1349,0))</f>
        <v>132325745.078731</v>
      </c>
      <c r="AJ1260" s="7" t="n">
        <f aca="false">INDEX($Z$1222:$Z$1349,MATCH($A1260+(1-E1260)*8,$A$1222:$A$1349,0))</f>
        <v>60000000</v>
      </c>
      <c r="AK1260" s="7" t="n">
        <f aca="false">INDEX($Z$1222:$Z$1349,MATCH($A1260-E1260*8,$A$1222:$A$1349,0))</f>
        <v>183152297.648385</v>
      </c>
      <c r="AL1260" s="7" t="n">
        <f aca="false">INDEX($AA$1222:$AA$1349,MATCH($A1260+(1-F1260)*4,$A$1222:$A$1349,0))</f>
        <v>30000000</v>
      </c>
      <c r="AM1260" s="7" t="n">
        <f aca="false">INDEX($AA$1222:$AA$1349,MATCH($A1260-F1260*4,$A$1222:$A$1349,0))</f>
        <v>204796760.912237</v>
      </c>
      <c r="AN1260" s="7" t="n">
        <f aca="false">INDEX($AB$1222:$AB$1349,MATCH($A1260+(1-G1260)*2,$A$1222:$A$1349,0))</f>
        <v>15000000</v>
      </c>
      <c r="AO1260" s="7" t="n">
        <f aca="false">INDEX($AB$1222:$AB$1349,MATCH($A1260-G1260*2,$A$1222:$A$1349,0))</f>
        <v>312972157.054358</v>
      </c>
      <c r="AP1260" s="7" t="n">
        <f aca="false">INDEX($AC$1222:$AC$1349,MATCH($A1260+(1-H1260)*1,$A$1222:$A$1349,0))</f>
        <v>5000000</v>
      </c>
      <c r="AQ1260" s="7" t="n">
        <f aca="false">INDEX($AC$1222:$AC$1349,MATCH($A1260-H1260*1,$A$1222:$A$1349,0))</f>
        <v>381567286.767469</v>
      </c>
      <c r="AR1260" s="14" t="b">
        <f aca="false">AND(IF(B1260=1,AD1260&gt;=AE1260,AE1260&gt;AD1260),IF(C1260=1,AF1260&gt;=AG1260,AG1260&gt;AF1260),IF(D1260=1,AH1260&gt;=AI1260,AI1260&gt;AH1260),IF(E1260=1,AJ1260&gt;=AK1260,AK1260&gt;AJ1260),IF(F1260=1,AL1260&gt;=AM1260,AM1260&gt;AL1260),IF(G1260=1,AN1260&gt;=AO1260,AO1260&gt;AN1260),IF(H1260=1,AP1260&gt;=AQ1260,AQ1260&gt;AP1260))</f>
        <v>0</v>
      </c>
      <c r="AS1260" s="2"/>
      <c r="AT1260" s="2"/>
      <c r="AU1260" s="2"/>
      <c r="AV1260" s="2"/>
      <c r="AW1260" s="2"/>
      <c r="AX1260" s="2"/>
    </row>
    <row r="1261" customFormat="false" ht="15" hidden="false" customHeight="false" outlineLevel="0" collapsed="false">
      <c r="A1261" s="6" t="n">
        <f aca="false">ROW()-1222</f>
        <v>39</v>
      </c>
      <c r="B1261" s="6" t="n">
        <f aca="false">MOD(INT($A1261/64),2)</f>
        <v>0</v>
      </c>
      <c r="C1261" s="6" t="n">
        <f aca="false">MOD(INT($A1261/32),2)</f>
        <v>1</v>
      </c>
      <c r="D1261" s="6" t="n">
        <f aca="false">MOD(INT($A1261/16),2)</f>
        <v>0</v>
      </c>
      <c r="E1261" s="6" t="n">
        <f aca="false">MOD(INT($A1261/8),2)</f>
        <v>0</v>
      </c>
      <c r="F1261" s="6" t="n">
        <f aca="false">MOD(INT($A1261/4),2)</f>
        <v>1</v>
      </c>
      <c r="G1261" s="6" t="n">
        <f aca="false">MOD(INT($A1261/2),2)</f>
        <v>1</v>
      </c>
      <c r="H1261" s="6" t="n">
        <f aca="false">MOD(INT($A1261/1),2)</f>
        <v>1</v>
      </c>
      <c r="I1261" s="7" t="n">
        <f aca="false">IF(B1261=1,MIN($B$6,$B$1220),0)</f>
        <v>0</v>
      </c>
      <c r="J1261" s="7" t="n">
        <f aca="false">IF(C1261=1,MIN($F$226,MAX(0,$B$1220-I1261)),0)</f>
        <v>300000000</v>
      </c>
      <c r="K1261" s="7" t="n">
        <f aca="false">IF(D1261=1,MIN($F$225,MAX(0,$B$1220-SUM(I1261:J1261))),0)</f>
        <v>0</v>
      </c>
      <c r="L1261" s="7" t="n">
        <f aca="false">IF(E1261=1,MIN($F$224,MAX(0,$B$1220-SUM(I1261:K1261))),0)</f>
        <v>0</v>
      </c>
      <c r="M1261" s="7" t="n">
        <f aca="false">IF(F1261=1,MIN($F$223,MAX(0,$B$1220-SUM(I1261:L1261))),0)</f>
        <v>30000000</v>
      </c>
      <c r="N1261" s="7" t="n">
        <f aca="false">IF(G1261=1,MIN($F$222,MAX(0,$B$1220-SUM(I1261:M1261))),0)</f>
        <v>15000000</v>
      </c>
      <c r="O1261" s="7" t="n">
        <f aca="false">IF(H1261=1,MIN($F$221,MAX(0,$B$1220-SUM(I1261:N1261))),0)</f>
        <v>5000000</v>
      </c>
      <c r="P1261" s="7" t="n">
        <f aca="false">MAX(0,$B$1220-SUM(I1261:O1261))</f>
        <v>1650000000</v>
      </c>
      <c r="Q1261" s="7" t="n">
        <f aca="false">($B$203+$B$204)+$B$22+(1-B1261)*$B$198+(1-C1261)*$E$226+(1-D1261)*$E$225+(1-E1261)*$E$224+(1-F1261)*$E$223+(1-G1261)*$E$222+(1-H1261)*$E$221</f>
        <v>14219629.2434013</v>
      </c>
      <c r="R1261" s="7" t="n">
        <f aca="false">P1261&gt;$B$12*Q1261</f>
        <v>1</v>
      </c>
      <c r="S1261" s="7" t="n">
        <f aca="false">IF(R1261,(P1261+$B$12*$B$13)/(Q1261+$B$13),IF(Q1261&gt;0,P1261/Q1261,0))</f>
        <v>98.8359236884507</v>
      </c>
      <c r="T1261" s="7" t="n">
        <f aca="false">IF(R1261,$B$13*(S1261-$B$12),0)</f>
        <v>244589809.221127</v>
      </c>
      <c r="U1261" s="7" t="n">
        <f aca="false">($B$203+$B$204)*S1261</f>
        <v>27808277.3339247</v>
      </c>
      <c r="V1261" s="7" t="n">
        <f aca="false">$B$22*S1261</f>
        <v>889523313.196056</v>
      </c>
      <c r="W1261" s="7" t="n">
        <f aca="false">IF(B1261=1,I1261,S1261*$B$198)</f>
        <v>79493209.9693426</v>
      </c>
      <c r="X1261" s="7" t="n">
        <f aca="false">IF(C1261=1,J1261,S1261*$E$226)</f>
        <v>300000000</v>
      </c>
      <c r="Y1261" s="7" t="n">
        <f aca="false">IF(D1261=1,K1261,S1261*$E$225)</f>
        <v>171379173.427268</v>
      </c>
      <c r="Z1261" s="7" t="n">
        <f aca="false">IF(E1261=1,L1261,S1261*$E$224)</f>
        <v>237206216.852282</v>
      </c>
      <c r="AA1261" s="7" t="n">
        <f aca="false">IF(F1261=1,M1261,S1261*$E$223)</f>
        <v>30000000</v>
      </c>
      <c r="AB1261" s="7" t="n">
        <f aca="false">IF(G1261=1,N1261,S1261*$E$222)</f>
        <v>15000000</v>
      </c>
      <c r="AC1261" s="7" t="n">
        <f aca="false">IF(H1261=1,O1261,S1261*$E$221)</f>
        <v>5000000</v>
      </c>
      <c r="AD1261" s="7" t="n">
        <f aca="false">INDEX($W$1222:$W$1349,MATCH($A1261+(1-B1261)*64,$A$1222:$A$1349,0))</f>
        <v>30000000</v>
      </c>
      <c r="AE1261" s="7" t="n">
        <f aca="false">INDEX($W$1222:$W$1349,MATCH($A1261-B1261*64,$A$1222:$A$1349,0))</f>
        <v>79493209.9693426</v>
      </c>
      <c r="AF1261" s="7" t="n">
        <f aca="false">INDEX($X$1222:$X$1349,MATCH($A1261+(1-C1261)*32,$A$1222:$A$1349,0))</f>
        <v>300000000</v>
      </c>
      <c r="AG1261" s="7" t="n">
        <f aca="false">INDEX($X$1222:$X$1349,MATCH($A1261-C1261*32,$A$1222:$A$1349,0))</f>
        <v>524087848.798703</v>
      </c>
      <c r="AH1261" s="7" t="n">
        <f aca="false">INDEX($Y$1222:$Y$1349,MATCH($A1261+(1-D1261)*16,$A$1222:$A$1349,0))</f>
        <v>100000000</v>
      </c>
      <c r="AI1261" s="7" t="n">
        <f aca="false">INDEX($Y$1222:$Y$1349,MATCH($A1261-D1261*16,$A$1222:$A$1349,0))</f>
        <v>171379173.427268</v>
      </c>
      <c r="AJ1261" s="7" t="n">
        <f aca="false">INDEX($Z$1222:$Z$1349,MATCH($A1261+(1-E1261)*8,$A$1222:$A$1349,0))</f>
        <v>60000000</v>
      </c>
      <c r="AK1261" s="7" t="n">
        <f aca="false">INDEX($Z$1222:$Z$1349,MATCH($A1261-E1261*8,$A$1222:$A$1349,0))</f>
        <v>237206216.852282</v>
      </c>
      <c r="AL1261" s="7" t="n">
        <f aca="false">INDEX($AA$1222:$AA$1349,MATCH($A1261+(1-F1261)*4,$A$1222:$A$1349,0))</f>
        <v>30000000</v>
      </c>
      <c r="AM1261" s="7" t="n">
        <f aca="false">INDEX($AA$1222:$AA$1349,MATCH($A1261-F1261*4,$A$1222:$A$1349,0))</f>
        <v>255963230.225995</v>
      </c>
      <c r="AN1261" s="7" t="n">
        <f aca="false">INDEX($AB$1222:$AB$1349,MATCH($A1261+(1-G1261)*2,$A$1222:$A$1349,0))</f>
        <v>15000000</v>
      </c>
      <c r="AO1261" s="7" t="n">
        <f aca="false">INDEX($AB$1222:$AB$1349,MATCH($A1261-G1261*2,$A$1222:$A$1349,0))</f>
        <v>383869351.846005</v>
      </c>
      <c r="AP1261" s="7" t="n">
        <f aca="false">INDEX($AC$1222:$AC$1349,MATCH($A1261+(1-H1261)*1,$A$1222:$A$1349,0))</f>
        <v>5000000</v>
      </c>
      <c r="AQ1261" s="7" t="n">
        <f aca="false">INDEX($AC$1222:$AC$1349,MATCH($A1261-H1261*1,$A$1222:$A$1349,0))</f>
        <v>381567286.767469</v>
      </c>
      <c r="AR1261" s="14" t="b">
        <f aca="false">AND(IF(B1261=1,AD1261&gt;=AE1261,AE1261&gt;AD1261),IF(C1261=1,AF1261&gt;=AG1261,AG1261&gt;AF1261),IF(D1261=1,AH1261&gt;=AI1261,AI1261&gt;AH1261),IF(E1261=1,AJ1261&gt;=AK1261,AK1261&gt;AJ1261),IF(F1261=1,AL1261&gt;=AM1261,AM1261&gt;AL1261),IF(G1261=1,AN1261&gt;=AO1261,AO1261&gt;AN1261),IF(H1261=1,AP1261&gt;=AQ1261,AQ1261&gt;AP1261))</f>
        <v>0</v>
      </c>
      <c r="AS1261" s="2"/>
      <c r="AT1261" s="2"/>
      <c r="AU1261" s="2"/>
      <c r="AV1261" s="2"/>
      <c r="AW1261" s="2"/>
      <c r="AX1261" s="2"/>
    </row>
    <row r="1262" customFormat="false" ht="15" hidden="false" customHeight="false" outlineLevel="0" collapsed="false">
      <c r="A1262" s="6" t="n">
        <f aca="false">ROW()-1222</f>
        <v>40</v>
      </c>
      <c r="B1262" s="6" t="n">
        <f aca="false">MOD(INT($A1262/64),2)</f>
        <v>0</v>
      </c>
      <c r="C1262" s="6" t="n">
        <f aca="false">MOD(INT($A1262/32),2)</f>
        <v>1</v>
      </c>
      <c r="D1262" s="6" t="n">
        <f aca="false">MOD(INT($A1262/16),2)</f>
        <v>0</v>
      </c>
      <c r="E1262" s="6" t="n">
        <f aca="false">MOD(INT($A1262/8),2)</f>
        <v>1</v>
      </c>
      <c r="F1262" s="6" t="n">
        <f aca="false">MOD(INT($A1262/4),2)</f>
        <v>0</v>
      </c>
      <c r="G1262" s="6" t="n">
        <f aca="false">MOD(INT($A1262/2),2)</f>
        <v>0</v>
      </c>
      <c r="H1262" s="6" t="n">
        <f aca="false">MOD(INT($A1262/1),2)</f>
        <v>0</v>
      </c>
      <c r="I1262" s="7" t="n">
        <f aca="false">IF(B1262=1,MIN($B$6,$B$1220),0)</f>
        <v>0</v>
      </c>
      <c r="J1262" s="7" t="n">
        <f aca="false">IF(C1262=1,MIN($F$226,MAX(0,$B$1220-I1262)),0)</f>
        <v>300000000</v>
      </c>
      <c r="K1262" s="7" t="n">
        <f aca="false">IF(D1262=1,MIN($F$225,MAX(0,$B$1220-SUM(I1262:J1262))),0)</f>
        <v>0</v>
      </c>
      <c r="L1262" s="7" t="n">
        <f aca="false">IF(E1262=1,MIN($F$224,MAX(0,$B$1220-SUM(I1262:K1262))),0)</f>
        <v>60000000</v>
      </c>
      <c r="M1262" s="7" t="n">
        <f aca="false">IF(F1262=1,MIN($F$223,MAX(0,$B$1220-SUM(I1262:L1262))),0)</f>
        <v>0</v>
      </c>
      <c r="N1262" s="7" t="n">
        <f aca="false">IF(G1262=1,MIN($F$222,MAX(0,$B$1220-SUM(I1262:M1262))),0)</f>
        <v>0</v>
      </c>
      <c r="O1262" s="7" t="n">
        <f aca="false">IF(H1262=1,MIN($F$221,MAX(0,$B$1220-SUM(I1262:N1262))),0)</f>
        <v>0</v>
      </c>
      <c r="P1262" s="7" t="n">
        <f aca="false">MAX(0,$B$1220-SUM(I1262:O1262))</f>
        <v>1640000000</v>
      </c>
      <c r="Q1262" s="7" t="n">
        <f aca="false">($B$203+$B$204)+$B$22+(1-B1262)*$B$198+(1-C1262)*$E$226+(1-D1262)*$E$225+(1-E1262)*$E$224+(1-F1262)*$E$223+(1-G1262)*$E$222+(1-H1262)*$E$221</f>
        <v>24819629.2434013</v>
      </c>
      <c r="R1262" s="7" t="n">
        <f aca="false">P1262&gt;$B$12*Q1262</f>
        <v>1</v>
      </c>
      <c r="S1262" s="7" t="n">
        <f aca="false">IF(R1262,(P1262+$B$12*$B$13)/(Q1262+$B$13),IF(Q1262&gt;0,P1262/Q1262,0))</f>
        <v>60.1216065330288</v>
      </c>
      <c r="T1262" s="7" t="n">
        <f aca="false">IF(R1262,$B$13*(S1262-$B$12),0)</f>
        <v>147804016.332572</v>
      </c>
      <c r="U1262" s="7" t="n">
        <f aca="false">($B$203+$B$204)*S1262</f>
        <v>16915694.6769844</v>
      </c>
      <c r="V1262" s="7" t="n">
        <f aca="false">$B$22*S1262</f>
        <v>541094458.797259</v>
      </c>
      <c r="W1262" s="7" t="n">
        <f aca="false">IF(B1262=1,I1262,S1262*$B$198)</f>
        <v>48355489.7193998</v>
      </c>
      <c r="X1262" s="7" t="n">
        <f aca="false">IF(C1262=1,J1262,S1262*$E$226)</f>
        <v>300000000</v>
      </c>
      <c r="Y1262" s="7" t="n">
        <f aca="false">IF(D1262=1,K1262,S1262*$E$225)</f>
        <v>104249455.54441</v>
      </c>
      <c r="Z1262" s="7" t="n">
        <f aca="false">IF(E1262=1,L1262,S1262*$E$224)</f>
        <v>60000000</v>
      </c>
      <c r="AA1262" s="7" t="n">
        <f aca="false">IF(F1262=1,M1262,S1262*$E$223)</f>
        <v>180364819.599086</v>
      </c>
      <c r="AB1262" s="7" t="n">
        <f aca="false">IF(G1262=1,N1262,S1262*$E$222)</f>
        <v>300608032.665144</v>
      </c>
      <c r="AC1262" s="7" t="n">
        <f aca="false">IF(H1262=1,O1262,S1262*$E$221)</f>
        <v>300608032.665144</v>
      </c>
      <c r="AD1262" s="7" t="n">
        <f aca="false">INDEX($W$1222:$W$1349,MATCH($A1262+(1-B1262)*64,$A$1222:$A$1349,0))</f>
        <v>30000000</v>
      </c>
      <c r="AE1262" s="7" t="n">
        <f aca="false">INDEX($W$1222:$W$1349,MATCH($A1262-B1262*64,$A$1222:$A$1349,0))</f>
        <v>48355489.7193998</v>
      </c>
      <c r="AF1262" s="7" t="n">
        <f aca="false">INDEX($X$1222:$X$1349,MATCH($A1262+(1-C1262)*32,$A$1222:$A$1349,0))</f>
        <v>300000000</v>
      </c>
      <c r="AG1262" s="7" t="n">
        <f aca="false">INDEX($X$1222:$X$1349,MATCH($A1262-C1262*32,$A$1222:$A$1349,0))</f>
        <v>356195850.838597</v>
      </c>
      <c r="AH1262" s="7" t="n">
        <f aca="false">INDEX($Y$1222:$Y$1349,MATCH($A1262+(1-D1262)*16,$A$1222:$A$1349,0))</f>
        <v>100000000</v>
      </c>
      <c r="AI1262" s="7" t="n">
        <f aca="false">INDEX($Y$1222:$Y$1349,MATCH($A1262-D1262*16,$A$1222:$A$1349,0))</f>
        <v>104249455.54441</v>
      </c>
      <c r="AJ1262" s="7" t="n">
        <f aca="false">INDEX($Z$1222:$Z$1349,MATCH($A1262+(1-E1262)*8,$A$1222:$A$1349,0))</f>
        <v>60000000</v>
      </c>
      <c r="AK1262" s="7" t="n">
        <f aca="false">INDEX($Z$1222:$Z$1349,MATCH($A1262-E1262*8,$A$1222:$A$1349,0))</f>
        <v>137484891.434412</v>
      </c>
      <c r="AL1262" s="7" t="n">
        <f aca="false">INDEX($AA$1222:$AA$1349,MATCH($A1262+(1-F1262)*4,$A$1222:$A$1349,0))</f>
        <v>30000000</v>
      </c>
      <c r="AM1262" s="7" t="n">
        <f aca="false">INDEX($AA$1222:$AA$1349,MATCH($A1262-F1262*4,$A$1222:$A$1349,0))</f>
        <v>180364819.599086</v>
      </c>
      <c r="AN1262" s="7" t="n">
        <f aca="false">INDEX($AB$1222:$AB$1349,MATCH($A1262+(1-G1262)*2,$A$1222:$A$1349,0))</f>
        <v>15000000</v>
      </c>
      <c r="AO1262" s="7" t="n">
        <f aca="false">INDEX($AB$1222:$AB$1349,MATCH($A1262-G1262*2,$A$1222:$A$1349,0))</f>
        <v>300608032.665144</v>
      </c>
      <c r="AP1262" s="7" t="n">
        <f aca="false">INDEX($AC$1222:$AC$1349,MATCH($A1262+(1-H1262)*1,$A$1222:$A$1349,0))</f>
        <v>5000000</v>
      </c>
      <c r="AQ1262" s="7" t="n">
        <f aca="false">INDEX($AC$1222:$AC$1349,MATCH($A1262-H1262*1,$A$1222:$A$1349,0))</f>
        <v>300608032.665144</v>
      </c>
      <c r="AR1262" s="14" t="b">
        <f aca="false">AND(IF(B1262=1,AD1262&gt;=AE1262,AE1262&gt;AD1262),IF(C1262=1,AF1262&gt;=AG1262,AG1262&gt;AF1262),IF(D1262=1,AH1262&gt;=AI1262,AI1262&gt;AH1262),IF(E1262=1,AJ1262&gt;=AK1262,AK1262&gt;AJ1262),IF(F1262=1,AL1262&gt;=AM1262,AM1262&gt;AL1262),IF(G1262=1,AN1262&gt;=AO1262,AO1262&gt;AN1262),IF(H1262=1,AP1262&gt;=AQ1262,AQ1262&gt;AP1262))</f>
        <v>0</v>
      </c>
      <c r="AS1262" s="2"/>
      <c r="AT1262" s="2"/>
      <c r="AU1262" s="2"/>
      <c r="AV1262" s="2"/>
      <c r="AW1262" s="2"/>
      <c r="AX1262" s="2"/>
    </row>
    <row r="1263" customFormat="false" ht="15" hidden="false" customHeight="false" outlineLevel="0" collapsed="false">
      <c r="A1263" s="6" t="n">
        <f aca="false">ROW()-1222</f>
        <v>41</v>
      </c>
      <c r="B1263" s="6" t="n">
        <f aca="false">MOD(INT($A1263/64),2)</f>
        <v>0</v>
      </c>
      <c r="C1263" s="6" t="n">
        <f aca="false">MOD(INT($A1263/32),2)</f>
        <v>1</v>
      </c>
      <c r="D1263" s="6" t="n">
        <f aca="false">MOD(INT($A1263/16),2)</f>
        <v>0</v>
      </c>
      <c r="E1263" s="6" t="n">
        <f aca="false">MOD(INT($A1263/8),2)</f>
        <v>1</v>
      </c>
      <c r="F1263" s="6" t="n">
        <f aca="false">MOD(INT($A1263/4),2)</f>
        <v>0</v>
      </c>
      <c r="G1263" s="6" t="n">
        <f aca="false">MOD(INT($A1263/2),2)</f>
        <v>0</v>
      </c>
      <c r="H1263" s="6" t="n">
        <f aca="false">MOD(INT($A1263/1),2)</f>
        <v>1</v>
      </c>
      <c r="I1263" s="7" t="n">
        <f aca="false">IF(B1263=1,MIN($B$6,$B$1220),0)</f>
        <v>0</v>
      </c>
      <c r="J1263" s="7" t="n">
        <f aca="false">IF(C1263=1,MIN($F$226,MAX(0,$B$1220-I1263)),0)</f>
        <v>300000000</v>
      </c>
      <c r="K1263" s="7" t="n">
        <f aca="false">IF(D1263=1,MIN($F$225,MAX(0,$B$1220-SUM(I1263:J1263))),0)</f>
        <v>0</v>
      </c>
      <c r="L1263" s="7" t="n">
        <f aca="false">IF(E1263=1,MIN($F$224,MAX(0,$B$1220-SUM(I1263:K1263))),0)</f>
        <v>60000000</v>
      </c>
      <c r="M1263" s="7" t="n">
        <f aca="false">IF(F1263=1,MIN($F$223,MAX(0,$B$1220-SUM(I1263:L1263))),0)</f>
        <v>0</v>
      </c>
      <c r="N1263" s="7" t="n">
        <f aca="false">IF(G1263=1,MIN($F$222,MAX(0,$B$1220-SUM(I1263:M1263))),0)</f>
        <v>0</v>
      </c>
      <c r="O1263" s="7" t="n">
        <f aca="false">IF(H1263=1,MIN($F$221,MAX(0,$B$1220-SUM(I1263:N1263))),0)</f>
        <v>5000000</v>
      </c>
      <c r="P1263" s="7" t="n">
        <f aca="false">MAX(0,$B$1220-SUM(I1263:O1263))</f>
        <v>1635000000</v>
      </c>
      <c r="Q1263" s="7" t="n">
        <f aca="false">($B$203+$B$204)+$B$22+(1-B1263)*$B$198+(1-C1263)*$E$226+(1-D1263)*$E$225+(1-E1263)*$E$224+(1-F1263)*$E$223+(1-G1263)*$E$222+(1-H1263)*$E$221</f>
        <v>19819629.2434013</v>
      </c>
      <c r="R1263" s="7" t="n">
        <f aca="false">P1263&gt;$B$12*Q1263</f>
        <v>1</v>
      </c>
      <c r="S1263" s="7" t="n">
        <f aca="false">IF(R1263,(P1263+$B$12*$B$13)/(Q1263+$B$13),IF(Q1263&gt;0,P1263/Q1263,0))</f>
        <v>73.3659140186712</v>
      </c>
      <c r="T1263" s="7" t="n">
        <f aca="false">IF(R1263,$B$13*(S1263-$B$12),0)</f>
        <v>180914785.046678</v>
      </c>
      <c r="U1263" s="7" t="n">
        <f aca="false">($B$203+$B$204)*S1263</f>
        <v>20642086.4777782</v>
      </c>
      <c r="V1263" s="7" t="n">
        <f aca="false">$B$22*S1263</f>
        <v>660293226.168041</v>
      </c>
      <c r="W1263" s="7" t="n">
        <f aca="false">IF(B1263=1,I1263,S1263*$B$198)</f>
        <v>59007816.0858071</v>
      </c>
      <c r="X1263" s="7" t="n">
        <f aca="false">IF(C1263=1,J1263,S1263*$E$226)</f>
        <v>300000000</v>
      </c>
      <c r="Y1263" s="7" t="n">
        <f aca="false">IF(D1263=1,K1263,S1263*$E$225)</f>
        <v>127214774.072326</v>
      </c>
      <c r="Z1263" s="7" t="n">
        <f aca="false">IF(E1263=1,L1263,S1263*$E$224)</f>
        <v>60000000</v>
      </c>
      <c r="AA1263" s="7" t="n">
        <f aca="false">IF(F1263=1,M1263,S1263*$E$223)</f>
        <v>220097742.056014</v>
      </c>
      <c r="AB1263" s="7" t="n">
        <f aca="false">IF(G1263=1,N1263,S1263*$E$222)</f>
        <v>366829570.093356</v>
      </c>
      <c r="AC1263" s="7" t="n">
        <f aca="false">IF(H1263=1,O1263,S1263*$E$221)</f>
        <v>5000000</v>
      </c>
      <c r="AD1263" s="7" t="n">
        <f aca="false">INDEX($W$1222:$W$1349,MATCH($A1263+(1-B1263)*64,$A$1222:$A$1349,0))</f>
        <v>30000000</v>
      </c>
      <c r="AE1263" s="7" t="n">
        <f aca="false">INDEX($W$1222:$W$1349,MATCH($A1263-B1263*64,$A$1222:$A$1349,0))</f>
        <v>59007816.0858071</v>
      </c>
      <c r="AF1263" s="7" t="n">
        <f aca="false">INDEX($X$1222:$X$1349,MATCH($A1263+(1-C1263)*32,$A$1222:$A$1349,0))</f>
        <v>300000000</v>
      </c>
      <c r="AG1263" s="7" t="n">
        <f aca="false">INDEX($X$1222:$X$1349,MATCH($A1263-C1263*32,$A$1222:$A$1349,0))</f>
        <v>417709193.712587</v>
      </c>
      <c r="AH1263" s="7" t="n">
        <f aca="false">INDEX($Y$1222:$Y$1349,MATCH($A1263+(1-D1263)*16,$A$1222:$A$1349,0))</f>
        <v>100000000</v>
      </c>
      <c r="AI1263" s="7" t="n">
        <f aca="false">INDEX($Y$1222:$Y$1349,MATCH($A1263-D1263*16,$A$1222:$A$1349,0))</f>
        <v>127214774.072326</v>
      </c>
      <c r="AJ1263" s="7" t="n">
        <f aca="false">INDEX($Z$1222:$Z$1349,MATCH($A1263+(1-E1263)*8,$A$1222:$A$1349,0))</f>
        <v>60000000</v>
      </c>
      <c r="AK1263" s="7" t="n">
        <f aca="false">INDEX($Z$1222:$Z$1349,MATCH($A1263-E1263*8,$A$1222:$A$1349,0))</f>
        <v>164808297.077818</v>
      </c>
      <c r="AL1263" s="7" t="n">
        <f aca="false">INDEX($AA$1222:$AA$1349,MATCH($A1263+(1-F1263)*4,$A$1222:$A$1349,0))</f>
        <v>30000000</v>
      </c>
      <c r="AM1263" s="7" t="n">
        <f aca="false">INDEX($AA$1222:$AA$1349,MATCH($A1263-F1263*4,$A$1222:$A$1349,0))</f>
        <v>220097742.056014</v>
      </c>
      <c r="AN1263" s="7" t="n">
        <f aca="false">INDEX($AB$1222:$AB$1349,MATCH($A1263+(1-G1263)*2,$A$1222:$A$1349,0))</f>
        <v>15000000</v>
      </c>
      <c r="AO1263" s="7" t="n">
        <f aca="false">INDEX($AB$1222:$AB$1349,MATCH($A1263-G1263*2,$A$1222:$A$1349,0))</f>
        <v>366829570.093356</v>
      </c>
      <c r="AP1263" s="7" t="n">
        <f aca="false">INDEX($AC$1222:$AC$1349,MATCH($A1263+(1-H1263)*1,$A$1222:$A$1349,0))</f>
        <v>5000000</v>
      </c>
      <c r="AQ1263" s="7" t="n">
        <f aca="false">INDEX($AC$1222:$AC$1349,MATCH($A1263-H1263*1,$A$1222:$A$1349,0))</f>
        <v>300608032.665144</v>
      </c>
      <c r="AR1263" s="14" t="b">
        <f aca="false">AND(IF(B1263=1,AD1263&gt;=AE1263,AE1263&gt;AD1263),IF(C1263=1,AF1263&gt;=AG1263,AG1263&gt;AF1263),IF(D1263=1,AH1263&gt;=AI1263,AI1263&gt;AH1263),IF(E1263=1,AJ1263&gt;=AK1263,AK1263&gt;AJ1263),IF(F1263=1,AL1263&gt;=AM1263,AM1263&gt;AL1263),IF(G1263=1,AN1263&gt;=AO1263,AO1263&gt;AN1263),IF(H1263=1,AP1263&gt;=AQ1263,AQ1263&gt;AP1263))</f>
        <v>0</v>
      </c>
      <c r="AS1263" s="2"/>
      <c r="AT1263" s="2"/>
      <c r="AU1263" s="2"/>
      <c r="AV1263" s="2"/>
      <c r="AW1263" s="2"/>
      <c r="AX1263" s="2"/>
    </row>
    <row r="1264" customFormat="false" ht="15" hidden="false" customHeight="false" outlineLevel="0" collapsed="false">
      <c r="A1264" s="6" t="n">
        <f aca="false">ROW()-1222</f>
        <v>42</v>
      </c>
      <c r="B1264" s="6" t="n">
        <f aca="false">MOD(INT($A1264/64),2)</f>
        <v>0</v>
      </c>
      <c r="C1264" s="6" t="n">
        <f aca="false">MOD(INT($A1264/32),2)</f>
        <v>1</v>
      </c>
      <c r="D1264" s="6" t="n">
        <f aca="false">MOD(INT($A1264/16),2)</f>
        <v>0</v>
      </c>
      <c r="E1264" s="6" t="n">
        <f aca="false">MOD(INT($A1264/8),2)</f>
        <v>1</v>
      </c>
      <c r="F1264" s="6" t="n">
        <f aca="false">MOD(INT($A1264/4),2)</f>
        <v>0</v>
      </c>
      <c r="G1264" s="6" t="n">
        <f aca="false">MOD(INT($A1264/2),2)</f>
        <v>1</v>
      </c>
      <c r="H1264" s="6" t="n">
        <f aca="false">MOD(INT($A1264/1),2)</f>
        <v>0</v>
      </c>
      <c r="I1264" s="7" t="n">
        <f aca="false">IF(B1264=1,MIN($B$6,$B$1220),0)</f>
        <v>0</v>
      </c>
      <c r="J1264" s="7" t="n">
        <f aca="false">IF(C1264=1,MIN($F$226,MAX(0,$B$1220-I1264)),0)</f>
        <v>300000000</v>
      </c>
      <c r="K1264" s="7" t="n">
        <f aca="false">IF(D1264=1,MIN($F$225,MAX(0,$B$1220-SUM(I1264:J1264))),0)</f>
        <v>0</v>
      </c>
      <c r="L1264" s="7" t="n">
        <f aca="false">IF(E1264=1,MIN($F$224,MAX(0,$B$1220-SUM(I1264:K1264))),0)</f>
        <v>60000000</v>
      </c>
      <c r="M1264" s="7" t="n">
        <f aca="false">IF(F1264=1,MIN($F$223,MAX(0,$B$1220-SUM(I1264:L1264))),0)</f>
        <v>0</v>
      </c>
      <c r="N1264" s="7" t="n">
        <f aca="false">IF(G1264=1,MIN($F$222,MAX(0,$B$1220-SUM(I1264:M1264))),0)</f>
        <v>15000000</v>
      </c>
      <c r="O1264" s="7" t="n">
        <f aca="false">IF(H1264=1,MIN($F$221,MAX(0,$B$1220-SUM(I1264:N1264))),0)</f>
        <v>0</v>
      </c>
      <c r="P1264" s="7" t="n">
        <f aca="false">MAX(0,$B$1220-SUM(I1264:O1264))</f>
        <v>1625000000</v>
      </c>
      <c r="Q1264" s="7" t="n">
        <f aca="false">($B$203+$B$204)+$B$22+(1-B1264)*$B$198+(1-C1264)*$E$226+(1-D1264)*$E$225+(1-E1264)*$E$224+(1-F1264)*$E$223+(1-G1264)*$E$222+(1-H1264)*$E$221</f>
        <v>19819629.2434013</v>
      </c>
      <c r="R1264" s="7" t="n">
        <f aca="false">P1264&gt;$B$12*Q1264</f>
        <v>1</v>
      </c>
      <c r="S1264" s="7" t="n">
        <f aca="false">IF(R1264,(P1264+$B$12*$B$13)/(Q1264+$B$13),IF(Q1264&gt;0,P1264/Q1264,0))</f>
        <v>72.9178779025267</v>
      </c>
      <c r="T1264" s="7" t="n">
        <f aca="false">IF(R1264,$B$13*(S1264-$B$12),0)</f>
        <v>179794694.756317</v>
      </c>
      <c r="U1264" s="7" t="n">
        <f aca="false">($B$203+$B$204)*S1264</f>
        <v>20516027.9344025</v>
      </c>
      <c r="V1264" s="7" t="n">
        <f aca="false">$B$22*S1264</f>
        <v>656260901.12274</v>
      </c>
      <c r="W1264" s="7" t="n">
        <f aca="false">IF(B1264=1,I1264,S1264*$B$198)</f>
        <v>58647463.010474</v>
      </c>
      <c r="X1264" s="7" t="n">
        <f aca="false">IF(C1264=1,J1264,S1264*$E$226)</f>
        <v>300000000</v>
      </c>
      <c r="Y1264" s="7" t="n">
        <f aca="false">IF(D1264=1,K1264,S1264*$E$225)</f>
        <v>126437889.955853</v>
      </c>
      <c r="Z1264" s="7" t="n">
        <f aca="false">IF(E1264=1,L1264,S1264*$E$224)</f>
        <v>60000000</v>
      </c>
      <c r="AA1264" s="7" t="n">
        <f aca="false">IF(F1264=1,M1264,S1264*$E$223)</f>
        <v>218753633.70758</v>
      </c>
      <c r="AB1264" s="7" t="n">
        <f aca="false">IF(G1264=1,N1264,S1264*$E$222)</f>
        <v>15000000</v>
      </c>
      <c r="AC1264" s="7" t="n">
        <f aca="false">IF(H1264=1,O1264,S1264*$E$221)</f>
        <v>364589389.512633</v>
      </c>
      <c r="AD1264" s="7" t="n">
        <f aca="false">INDEX($W$1222:$W$1349,MATCH($A1264+(1-B1264)*64,$A$1222:$A$1349,0))</f>
        <v>30000000</v>
      </c>
      <c r="AE1264" s="7" t="n">
        <f aca="false">INDEX($W$1222:$W$1349,MATCH($A1264-B1264*64,$A$1222:$A$1349,0))</f>
        <v>58647463.010474</v>
      </c>
      <c r="AF1264" s="7" t="n">
        <f aca="false">INDEX($X$1222:$X$1349,MATCH($A1264+(1-C1264)*32,$A$1222:$A$1349,0))</f>
        <v>300000000</v>
      </c>
      <c r="AG1264" s="7" t="n">
        <f aca="false">INDEX($X$1222:$X$1349,MATCH($A1264-C1264*32,$A$1222:$A$1349,0))</f>
        <v>415553275.293425</v>
      </c>
      <c r="AH1264" s="7" t="n">
        <f aca="false">INDEX($Y$1222:$Y$1349,MATCH($A1264+(1-D1264)*16,$A$1222:$A$1349,0))</f>
        <v>100000000</v>
      </c>
      <c r="AI1264" s="7" t="n">
        <f aca="false">INDEX($Y$1222:$Y$1349,MATCH($A1264-D1264*16,$A$1222:$A$1349,0))</f>
        <v>126437889.955853</v>
      </c>
      <c r="AJ1264" s="7" t="n">
        <f aca="false">INDEX($Z$1222:$Z$1349,MATCH($A1264+(1-E1264)*8,$A$1222:$A$1349,0))</f>
        <v>60000000</v>
      </c>
      <c r="AK1264" s="7" t="n">
        <f aca="false">INDEX($Z$1222:$Z$1349,MATCH($A1264-E1264*8,$A$1222:$A$1349,0))</f>
        <v>163837408.72979</v>
      </c>
      <c r="AL1264" s="7" t="n">
        <f aca="false">INDEX($AA$1222:$AA$1349,MATCH($A1264+(1-F1264)*4,$A$1222:$A$1349,0))</f>
        <v>30000000</v>
      </c>
      <c r="AM1264" s="7" t="n">
        <f aca="false">INDEX($AA$1222:$AA$1349,MATCH($A1264-F1264*4,$A$1222:$A$1349,0))</f>
        <v>218753633.70758</v>
      </c>
      <c r="AN1264" s="7" t="n">
        <f aca="false">INDEX($AB$1222:$AB$1349,MATCH($A1264+(1-G1264)*2,$A$1222:$A$1349,0))</f>
        <v>15000000</v>
      </c>
      <c r="AO1264" s="7" t="n">
        <f aca="false">INDEX($AB$1222:$AB$1349,MATCH($A1264-G1264*2,$A$1222:$A$1349,0))</f>
        <v>300608032.665144</v>
      </c>
      <c r="AP1264" s="7" t="n">
        <f aca="false">INDEX($AC$1222:$AC$1349,MATCH($A1264+(1-H1264)*1,$A$1222:$A$1349,0))</f>
        <v>5000000</v>
      </c>
      <c r="AQ1264" s="7" t="n">
        <f aca="false">INDEX($AC$1222:$AC$1349,MATCH($A1264-H1264*1,$A$1222:$A$1349,0))</f>
        <v>364589389.512633</v>
      </c>
      <c r="AR1264" s="14" t="b">
        <f aca="false">AND(IF(B1264=1,AD1264&gt;=AE1264,AE1264&gt;AD1264),IF(C1264=1,AF1264&gt;=AG1264,AG1264&gt;AF1264),IF(D1264=1,AH1264&gt;=AI1264,AI1264&gt;AH1264),IF(E1264=1,AJ1264&gt;=AK1264,AK1264&gt;AJ1264),IF(F1264=1,AL1264&gt;=AM1264,AM1264&gt;AL1264),IF(G1264=1,AN1264&gt;=AO1264,AO1264&gt;AN1264),IF(H1264=1,AP1264&gt;=AQ1264,AQ1264&gt;AP1264))</f>
        <v>0</v>
      </c>
      <c r="AS1264" s="2"/>
      <c r="AT1264" s="2"/>
      <c r="AU1264" s="2"/>
      <c r="AV1264" s="2"/>
      <c r="AW1264" s="2"/>
      <c r="AX1264" s="2"/>
    </row>
    <row r="1265" customFormat="false" ht="15" hidden="false" customHeight="false" outlineLevel="0" collapsed="false">
      <c r="A1265" s="6" t="n">
        <f aca="false">ROW()-1222</f>
        <v>43</v>
      </c>
      <c r="B1265" s="6" t="n">
        <f aca="false">MOD(INT($A1265/64),2)</f>
        <v>0</v>
      </c>
      <c r="C1265" s="6" t="n">
        <f aca="false">MOD(INT($A1265/32),2)</f>
        <v>1</v>
      </c>
      <c r="D1265" s="6" t="n">
        <f aca="false">MOD(INT($A1265/16),2)</f>
        <v>0</v>
      </c>
      <c r="E1265" s="6" t="n">
        <f aca="false">MOD(INT($A1265/8),2)</f>
        <v>1</v>
      </c>
      <c r="F1265" s="6" t="n">
        <f aca="false">MOD(INT($A1265/4),2)</f>
        <v>0</v>
      </c>
      <c r="G1265" s="6" t="n">
        <f aca="false">MOD(INT($A1265/2),2)</f>
        <v>1</v>
      </c>
      <c r="H1265" s="6" t="n">
        <f aca="false">MOD(INT($A1265/1),2)</f>
        <v>1</v>
      </c>
      <c r="I1265" s="7" t="n">
        <f aca="false">IF(B1265=1,MIN($B$6,$B$1220),0)</f>
        <v>0</v>
      </c>
      <c r="J1265" s="7" t="n">
        <f aca="false">IF(C1265=1,MIN($F$226,MAX(0,$B$1220-I1265)),0)</f>
        <v>300000000</v>
      </c>
      <c r="K1265" s="7" t="n">
        <f aca="false">IF(D1265=1,MIN($F$225,MAX(0,$B$1220-SUM(I1265:J1265))),0)</f>
        <v>0</v>
      </c>
      <c r="L1265" s="7" t="n">
        <f aca="false">IF(E1265=1,MIN($F$224,MAX(0,$B$1220-SUM(I1265:K1265))),0)</f>
        <v>60000000</v>
      </c>
      <c r="M1265" s="7" t="n">
        <f aca="false">IF(F1265=1,MIN($F$223,MAX(0,$B$1220-SUM(I1265:L1265))),0)</f>
        <v>0</v>
      </c>
      <c r="N1265" s="7" t="n">
        <f aca="false">IF(G1265=1,MIN($F$222,MAX(0,$B$1220-SUM(I1265:M1265))),0)</f>
        <v>15000000</v>
      </c>
      <c r="O1265" s="7" t="n">
        <f aca="false">IF(H1265=1,MIN($F$221,MAX(0,$B$1220-SUM(I1265:N1265))),0)</f>
        <v>5000000</v>
      </c>
      <c r="P1265" s="7" t="n">
        <f aca="false">MAX(0,$B$1220-SUM(I1265:O1265))</f>
        <v>1620000000</v>
      </c>
      <c r="Q1265" s="7" t="n">
        <f aca="false">($B$203+$B$204)+$B$22+(1-B1265)*$B$198+(1-C1265)*$E$226+(1-D1265)*$E$225+(1-E1265)*$E$224+(1-F1265)*$E$223+(1-G1265)*$E$222+(1-H1265)*$E$221</f>
        <v>14819629.2434013</v>
      </c>
      <c r="R1265" s="7" t="n">
        <f aca="false">P1265&gt;$B$12*Q1265</f>
        <v>1</v>
      </c>
      <c r="S1265" s="7" t="n">
        <f aca="false">IF(R1265,(P1265+$B$12*$B$13)/(Q1265+$B$13),IF(Q1265&gt;0,P1265/Q1265,0))</f>
        <v>93.6798344351491</v>
      </c>
      <c r="T1265" s="7" t="n">
        <f aca="false">IF(R1265,$B$13*(S1265-$B$12),0)</f>
        <v>231699586.087873</v>
      </c>
      <c r="U1265" s="7" t="n">
        <f aca="false">($B$203+$B$204)*S1265</f>
        <v>26357570.3990025</v>
      </c>
      <c r="V1265" s="7" t="n">
        <f aca="false">$B$22*S1265</f>
        <v>843118509.916341</v>
      </c>
      <c r="W1265" s="7" t="n">
        <f aca="false">IF(B1265=1,I1265,S1265*$B$198)</f>
        <v>75346194.6905116</v>
      </c>
      <c r="X1265" s="7" t="n">
        <f aca="false">IF(C1265=1,J1265,S1265*$E$226)</f>
        <v>300000000</v>
      </c>
      <c r="Y1265" s="7" t="n">
        <f aca="false">IF(D1265=1,K1265,S1265*$E$225)</f>
        <v>162438635.600824</v>
      </c>
      <c r="Z1265" s="7" t="n">
        <f aca="false">IF(E1265=1,L1265,S1265*$E$224)</f>
        <v>60000000</v>
      </c>
      <c r="AA1265" s="7" t="n">
        <f aca="false">IF(F1265=1,M1265,S1265*$E$223)</f>
        <v>281039503.305447</v>
      </c>
      <c r="AB1265" s="7" t="n">
        <f aca="false">IF(G1265=1,N1265,S1265*$E$222)</f>
        <v>15000000</v>
      </c>
      <c r="AC1265" s="7" t="n">
        <f aca="false">IF(H1265=1,O1265,S1265*$E$221)</f>
        <v>5000000</v>
      </c>
      <c r="AD1265" s="7" t="n">
        <f aca="false">INDEX($W$1222:$W$1349,MATCH($A1265+(1-B1265)*64,$A$1222:$A$1349,0))</f>
        <v>30000000</v>
      </c>
      <c r="AE1265" s="7" t="n">
        <f aca="false">INDEX($W$1222:$W$1349,MATCH($A1265-B1265*64,$A$1222:$A$1349,0))</f>
        <v>75346194.6905116</v>
      </c>
      <c r="AF1265" s="7" t="n">
        <f aca="false">INDEX($X$1222:$X$1349,MATCH($A1265+(1-C1265)*32,$A$1222:$A$1349,0))</f>
        <v>300000000</v>
      </c>
      <c r="AG1265" s="7" t="n">
        <f aca="false">INDEX($X$1222:$X$1349,MATCH($A1265-C1265*32,$A$1222:$A$1349,0))</f>
        <v>502834130.091296</v>
      </c>
      <c r="AH1265" s="7" t="n">
        <f aca="false">INDEX($Y$1222:$Y$1349,MATCH($A1265+(1-D1265)*16,$A$1222:$A$1349,0))</f>
        <v>100000000</v>
      </c>
      <c r="AI1265" s="7" t="n">
        <f aca="false">INDEX($Y$1222:$Y$1349,MATCH($A1265-D1265*16,$A$1222:$A$1349,0))</f>
        <v>162438635.600824</v>
      </c>
      <c r="AJ1265" s="7" t="n">
        <f aca="false">INDEX($Z$1222:$Z$1349,MATCH($A1265+(1-E1265)*8,$A$1222:$A$1349,0))</f>
        <v>60000000</v>
      </c>
      <c r="AK1265" s="7" t="n">
        <f aca="false">INDEX($Z$1222:$Z$1349,MATCH($A1265-E1265*8,$A$1222:$A$1349,0))</f>
        <v>204770584.180796</v>
      </c>
      <c r="AL1265" s="7" t="n">
        <f aca="false">INDEX($AA$1222:$AA$1349,MATCH($A1265+(1-F1265)*4,$A$1222:$A$1349,0))</f>
        <v>30000000</v>
      </c>
      <c r="AM1265" s="7" t="n">
        <f aca="false">INDEX($AA$1222:$AA$1349,MATCH($A1265-F1265*4,$A$1222:$A$1349,0))</f>
        <v>281039503.305447</v>
      </c>
      <c r="AN1265" s="7" t="n">
        <f aca="false">INDEX($AB$1222:$AB$1349,MATCH($A1265+(1-G1265)*2,$A$1222:$A$1349,0))</f>
        <v>15000000</v>
      </c>
      <c r="AO1265" s="7" t="n">
        <f aca="false">INDEX($AB$1222:$AB$1349,MATCH($A1265-G1265*2,$A$1222:$A$1349,0))</f>
        <v>366829570.093356</v>
      </c>
      <c r="AP1265" s="7" t="n">
        <f aca="false">INDEX($AC$1222:$AC$1349,MATCH($A1265+(1-H1265)*1,$A$1222:$A$1349,0))</f>
        <v>5000000</v>
      </c>
      <c r="AQ1265" s="7" t="n">
        <f aca="false">INDEX($AC$1222:$AC$1349,MATCH($A1265-H1265*1,$A$1222:$A$1349,0))</f>
        <v>364589389.512633</v>
      </c>
      <c r="AR1265" s="14" t="b">
        <f aca="false">AND(IF(B1265=1,AD1265&gt;=AE1265,AE1265&gt;AD1265),IF(C1265=1,AF1265&gt;=AG1265,AG1265&gt;AF1265),IF(D1265=1,AH1265&gt;=AI1265,AI1265&gt;AH1265),IF(E1265=1,AJ1265&gt;=AK1265,AK1265&gt;AJ1265),IF(F1265=1,AL1265&gt;=AM1265,AM1265&gt;AL1265),IF(G1265=1,AN1265&gt;=AO1265,AO1265&gt;AN1265),IF(H1265=1,AP1265&gt;=AQ1265,AQ1265&gt;AP1265))</f>
        <v>0</v>
      </c>
      <c r="AS1265" s="2"/>
      <c r="AT1265" s="2"/>
      <c r="AU1265" s="2"/>
      <c r="AV1265" s="2"/>
      <c r="AW1265" s="2"/>
      <c r="AX1265" s="2"/>
    </row>
    <row r="1266" customFormat="false" ht="15" hidden="false" customHeight="false" outlineLevel="0" collapsed="false">
      <c r="A1266" s="6" t="n">
        <f aca="false">ROW()-1222</f>
        <v>44</v>
      </c>
      <c r="B1266" s="6" t="n">
        <f aca="false">MOD(INT($A1266/64),2)</f>
        <v>0</v>
      </c>
      <c r="C1266" s="6" t="n">
        <f aca="false">MOD(INT($A1266/32),2)</f>
        <v>1</v>
      </c>
      <c r="D1266" s="6" t="n">
        <f aca="false">MOD(INT($A1266/16),2)</f>
        <v>0</v>
      </c>
      <c r="E1266" s="6" t="n">
        <f aca="false">MOD(INT($A1266/8),2)</f>
        <v>1</v>
      </c>
      <c r="F1266" s="6" t="n">
        <f aca="false">MOD(INT($A1266/4),2)</f>
        <v>1</v>
      </c>
      <c r="G1266" s="6" t="n">
        <f aca="false">MOD(INT($A1266/2),2)</f>
        <v>0</v>
      </c>
      <c r="H1266" s="6" t="n">
        <f aca="false">MOD(INT($A1266/1),2)</f>
        <v>0</v>
      </c>
      <c r="I1266" s="7" t="n">
        <f aca="false">IF(B1266=1,MIN($B$6,$B$1220),0)</f>
        <v>0</v>
      </c>
      <c r="J1266" s="7" t="n">
        <f aca="false">IF(C1266=1,MIN($F$226,MAX(0,$B$1220-I1266)),0)</f>
        <v>300000000</v>
      </c>
      <c r="K1266" s="7" t="n">
        <f aca="false">IF(D1266=1,MIN($F$225,MAX(0,$B$1220-SUM(I1266:J1266))),0)</f>
        <v>0</v>
      </c>
      <c r="L1266" s="7" t="n">
        <f aca="false">IF(E1266=1,MIN($F$224,MAX(0,$B$1220-SUM(I1266:K1266))),0)</f>
        <v>60000000</v>
      </c>
      <c r="M1266" s="7" t="n">
        <f aca="false">IF(F1266=1,MIN($F$223,MAX(0,$B$1220-SUM(I1266:L1266))),0)</f>
        <v>30000000</v>
      </c>
      <c r="N1266" s="7" t="n">
        <f aca="false">IF(G1266=1,MIN($F$222,MAX(0,$B$1220-SUM(I1266:M1266))),0)</f>
        <v>0</v>
      </c>
      <c r="O1266" s="7" t="n">
        <f aca="false">IF(H1266=1,MIN($F$221,MAX(0,$B$1220-SUM(I1266:N1266))),0)</f>
        <v>0</v>
      </c>
      <c r="P1266" s="7" t="n">
        <f aca="false">MAX(0,$B$1220-SUM(I1266:O1266))</f>
        <v>1610000000</v>
      </c>
      <c r="Q1266" s="7" t="n">
        <f aca="false">($B$203+$B$204)+$B$22+(1-B1266)*$B$198+(1-C1266)*$E$226+(1-D1266)*$E$225+(1-E1266)*$E$224+(1-F1266)*$E$223+(1-G1266)*$E$222+(1-H1266)*$E$221</f>
        <v>21819629.2434013</v>
      </c>
      <c r="R1266" s="7" t="n">
        <f aca="false">P1266&gt;$B$12*Q1266</f>
        <v>1</v>
      </c>
      <c r="S1266" s="7" t="n">
        <f aca="false">IF(R1266,(P1266+$B$12*$B$13)/(Q1266+$B$13),IF(Q1266&gt;0,P1266/Q1266,0))</f>
        <v>66.3044647540226</v>
      </c>
      <c r="T1266" s="7" t="n">
        <f aca="false">IF(R1266,$B$13*(S1266-$B$12),0)</f>
        <v>163261161.885057</v>
      </c>
      <c r="U1266" s="7" t="n">
        <f aca="false">($B$203+$B$204)*S1266</f>
        <v>18655291.2700987</v>
      </c>
      <c r="V1266" s="7" t="n">
        <f aca="false">$B$22*S1266</f>
        <v>596740182.786204</v>
      </c>
      <c r="W1266" s="7" t="n">
        <f aca="false">IF(B1266=1,I1266,S1266*$B$198)</f>
        <v>53328329.8409878</v>
      </c>
      <c r="X1266" s="7" t="n">
        <f aca="false">IF(C1266=1,J1266,S1266*$E$226)</f>
        <v>300000000</v>
      </c>
      <c r="Y1266" s="7" t="n">
        <f aca="false">IF(D1266=1,K1266,S1266*$E$225)</f>
        <v>114970386.677427</v>
      </c>
      <c r="Z1266" s="7" t="n">
        <f aca="false">IF(E1266=1,L1266,S1266*$E$224)</f>
        <v>60000000</v>
      </c>
      <c r="AA1266" s="7" t="n">
        <f aca="false">IF(F1266=1,M1266,S1266*$E$223)</f>
        <v>30000000</v>
      </c>
      <c r="AB1266" s="7" t="n">
        <f aca="false">IF(G1266=1,N1266,S1266*$E$222)</f>
        <v>331522323.770113</v>
      </c>
      <c r="AC1266" s="7" t="n">
        <f aca="false">IF(H1266=1,O1266,S1266*$E$221)</f>
        <v>331522323.770113</v>
      </c>
      <c r="AD1266" s="7" t="n">
        <f aca="false">INDEX($W$1222:$W$1349,MATCH($A1266+(1-B1266)*64,$A$1222:$A$1349,0))</f>
        <v>30000000</v>
      </c>
      <c r="AE1266" s="7" t="n">
        <f aca="false">INDEX($W$1222:$W$1349,MATCH($A1266-B1266*64,$A$1222:$A$1349,0))</f>
        <v>53328329.8409878</v>
      </c>
      <c r="AF1266" s="7" t="n">
        <f aca="false">INDEX($X$1222:$X$1349,MATCH($A1266+(1-C1266)*32,$A$1222:$A$1349,0))</f>
        <v>300000000</v>
      </c>
      <c r="AG1266" s="7" t="n">
        <f aca="false">INDEX($X$1222:$X$1349,MATCH($A1266-C1266*32,$A$1222:$A$1349,0))</f>
        <v>385241311.025861</v>
      </c>
      <c r="AH1266" s="7" t="n">
        <f aca="false">INDEX($Y$1222:$Y$1349,MATCH($A1266+(1-D1266)*16,$A$1222:$A$1349,0))</f>
        <v>100000000</v>
      </c>
      <c r="AI1266" s="7" t="n">
        <f aca="false">INDEX($Y$1222:$Y$1349,MATCH($A1266-D1266*16,$A$1222:$A$1349,0))</f>
        <v>114970386.677427</v>
      </c>
      <c r="AJ1266" s="7" t="n">
        <f aca="false">INDEX($Z$1222:$Z$1349,MATCH($A1266+(1-E1266)*8,$A$1222:$A$1349,0))</f>
        <v>60000000</v>
      </c>
      <c r="AK1266" s="7" t="n">
        <f aca="false">INDEX($Z$1222:$Z$1349,MATCH($A1266-E1266*8,$A$1222:$A$1349,0))</f>
        <v>150226635.386092</v>
      </c>
      <c r="AL1266" s="7" t="n">
        <f aca="false">INDEX($AA$1222:$AA$1349,MATCH($A1266+(1-F1266)*4,$A$1222:$A$1349,0))</f>
        <v>30000000</v>
      </c>
      <c r="AM1266" s="7" t="n">
        <f aca="false">INDEX($AA$1222:$AA$1349,MATCH($A1266-F1266*4,$A$1222:$A$1349,0))</f>
        <v>180364819.599086</v>
      </c>
      <c r="AN1266" s="7" t="n">
        <f aca="false">INDEX($AB$1222:$AB$1349,MATCH($A1266+(1-G1266)*2,$A$1222:$A$1349,0))</f>
        <v>15000000</v>
      </c>
      <c r="AO1266" s="7" t="n">
        <f aca="false">INDEX($AB$1222:$AB$1349,MATCH($A1266-G1266*2,$A$1222:$A$1349,0))</f>
        <v>331522323.770113</v>
      </c>
      <c r="AP1266" s="7" t="n">
        <f aca="false">INDEX($AC$1222:$AC$1349,MATCH($A1266+(1-H1266)*1,$A$1222:$A$1349,0))</f>
        <v>5000000</v>
      </c>
      <c r="AQ1266" s="7" t="n">
        <f aca="false">INDEX($AC$1222:$AC$1349,MATCH($A1266-H1266*1,$A$1222:$A$1349,0))</f>
        <v>331522323.770113</v>
      </c>
      <c r="AR1266" s="14" t="b">
        <f aca="false">AND(IF(B1266=1,AD1266&gt;=AE1266,AE1266&gt;AD1266),IF(C1266=1,AF1266&gt;=AG1266,AG1266&gt;AF1266),IF(D1266=1,AH1266&gt;=AI1266,AI1266&gt;AH1266),IF(E1266=1,AJ1266&gt;=AK1266,AK1266&gt;AJ1266),IF(F1266=1,AL1266&gt;=AM1266,AM1266&gt;AL1266),IF(G1266=1,AN1266&gt;=AO1266,AO1266&gt;AN1266),IF(H1266=1,AP1266&gt;=AQ1266,AQ1266&gt;AP1266))</f>
        <v>0</v>
      </c>
      <c r="AS1266" s="2"/>
      <c r="AT1266" s="2"/>
      <c r="AU1266" s="2"/>
      <c r="AV1266" s="2"/>
      <c r="AW1266" s="2"/>
      <c r="AX1266" s="2"/>
    </row>
    <row r="1267" customFormat="false" ht="15" hidden="false" customHeight="false" outlineLevel="0" collapsed="false">
      <c r="A1267" s="6" t="n">
        <f aca="false">ROW()-1222</f>
        <v>45</v>
      </c>
      <c r="B1267" s="6" t="n">
        <f aca="false">MOD(INT($A1267/64),2)</f>
        <v>0</v>
      </c>
      <c r="C1267" s="6" t="n">
        <f aca="false">MOD(INT($A1267/32),2)</f>
        <v>1</v>
      </c>
      <c r="D1267" s="6" t="n">
        <f aca="false">MOD(INT($A1267/16),2)</f>
        <v>0</v>
      </c>
      <c r="E1267" s="6" t="n">
        <f aca="false">MOD(INT($A1267/8),2)</f>
        <v>1</v>
      </c>
      <c r="F1267" s="6" t="n">
        <f aca="false">MOD(INT($A1267/4),2)</f>
        <v>1</v>
      </c>
      <c r="G1267" s="6" t="n">
        <f aca="false">MOD(INT($A1267/2),2)</f>
        <v>0</v>
      </c>
      <c r="H1267" s="6" t="n">
        <f aca="false">MOD(INT($A1267/1),2)</f>
        <v>1</v>
      </c>
      <c r="I1267" s="7" t="n">
        <f aca="false">IF(B1267=1,MIN($B$6,$B$1220),0)</f>
        <v>0</v>
      </c>
      <c r="J1267" s="7" t="n">
        <f aca="false">IF(C1267=1,MIN($F$226,MAX(0,$B$1220-I1267)),0)</f>
        <v>300000000</v>
      </c>
      <c r="K1267" s="7" t="n">
        <f aca="false">IF(D1267=1,MIN($F$225,MAX(0,$B$1220-SUM(I1267:J1267))),0)</f>
        <v>0</v>
      </c>
      <c r="L1267" s="7" t="n">
        <f aca="false">IF(E1267=1,MIN($F$224,MAX(0,$B$1220-SUM(I1267:K1267))),0)</f>
        <v>60000000</v>
      </c>
      <c r="M1267" s="7" t="n">
        <f aca="false">IF(F1267=1,MIN($F$223,MAX(0,$B$1220-SUM(I1267:L1267))),0)</f>
        <v>30000000</v>
      </c>
      <c r="N1267" s="7" t="n">
        <f aca="false">IF(G1267=1,MIN($F$222,MAX(0,$B$1220-SUM(I1267:M1267))),0)</f>
        <v>0</v>
      </c>
      <c r="O1267" s="7" t="n">
        <f aca="false">IF(H1267=1,MIN($F$221,MAX(0,$B$1220-SUM(I1267:N1267))),0)</f>
        <v>5000000</v>
      </c>
      <c r="P1267" s="7" t="n">
        <f aca="false">MAX(0,$B$1220-SUM(I1267:O1267))</f>
        <v>1605000000</v>
      </c>
      <c r="Q1267" s="7" t="n">
        <f aca="false">($B$203+$B$204)+$B$22+(1-B1267)*$B$198+(1-C1267)*$E$226+(1-D1267)*$E$225+(1-E1267)*$E$224+(1-F1267)*$E$223+(1-G1267)*$E$222+(1-H1267)*$E$221</f>
        <v>16819629.2434013</v>
      </c>
      <c r="R1267" s="7" t="n">
        <f aca="false">P1267&gt;$B$12*Q1267</f>
        <v>1</v>
      </c>
      <c r="S1267" s="7" t="n">
        <f aca="false">IF(R1267,(P1267+$B$12*$B$13)/(Q1267+$B$13),IF(Q1267&gt;0,P1267/Q1267,0))</f>
        <v>83.2055304865153</v>
      </c>
      <c r="T1267" s="7" t="n">
        <f aca="false">IF(R1267,$B$13*(S1267-$B$12),0)</f>
        <v>205513826.216288</v>
      </c>
      <c r="U1267" s="7" t="n">
        <f aca="false">($B$203+$B$204)*S1267</f>
        <v>23410541.2398318</v>
      </c>
      <c r="V1267" s="7" t="n">
        <f aca="false">$B$22*S1267</f>
        <v>748849774.378638</v>
      </c>
      <c r="W1267" s="7" t="n">
        <f aca="false">IF(B1267=1,I1267,S1267*$B$198)</f>
        <v>66921767.4984708</v>
      </c>
      <c r="X1267" s="7" t="n">
        <f aca="false">IF(C1267=1,J1267,S1267*$E$226)</f>
        <v>300000000</v>
      </c>
      <c r="Y1267" s="7" t="n">
        <f aca="false">IF(D1267=1,K1267,S1267*$E$225)</f>
        <v>144276438.234194</v>
      </c>
      <c r="Z1267" s="7" t="n">
        <f aca="false">IF(E1267=1,L1267,S1267*$E$224)</f>
        <v>60000000</v>
      </c>
      <c r="AA1267" s="7" t="n">
        <f aca="false">IF(F1267=1,M1267,S1267*$E$223)</f>
        <v>30000000</v>
      </c>
      <c r="AB1267" s="7" t="n">
        <f aca="false">IF(G1267=1,N1267,S1267*$E$222)</f>
        <v>416027652.432577</v>
      </c>
      <c r="AC1267" s="7" t="n">
        <f aca="false">IF(H1267=1,O1267,S1267*$E$221)</f>
        <v>5000000</v>
      </c>
      <c r="AD1267" s="7" t="n">
        <f aca="false">INDEX($W$1222:$W$1349,MATCH($A1267+(1-B1267)*64,$A$1222:$A$1349,0))</f>
        <v>30000000</v>
      </c>
      <c r="AE1267" s="7" t="n">
        <f aca="false">INDEX($W$1222:$W$1349,MATCH($A1267-B1267*64,$A$1222:$A$1349,0))</f>
        <v>66921767.4984708</v>
      </c>
      <c r="AF1267" s="7" t="n">
        <f aca="false">INDEX($X$1222:$X$1349,MATCH($A1267+(1-C1267)*32,$A$1222:$A$1349,0))</f>
        <v>300000000</v>
      </c>
      <c r="AG1267" s="7" t="n">
        <f aca="false">INDEX($X$1222:$X$1349,MATCH($A1267-C1267*32,$A$1222:$A$1349,0))</f>
        <v>459710025.012767</v>
      </c>
      <c r="AH1267" s="7" t="n">
        <f aca="false">INDEX($Y$1222:$Y$1349,MATCH($A1267+(1-D1267)*16,$A$1222:$A$1349,0))</f>
        <v>100000000</v>
      </c>
      <c r="AI1267" s="7" t="n">
        <f aca="false">INDEX($Y$1222:$Y$1349,MATCH($A1267-D1267*16,$A$1222:$A$1349,0))</f>
        <v>144276438.234194</v>
      </c>
      <c r="AJ1267" s="7" t="n">
        <f aca="false">INDEX($Z$1222:$Z$1349,MATCH($A1267+(1-E1267)*8,$A$1222:$A$1349,0))</f>
        <v>60000000</v>
      </c>
      <c r="AK1267" s="7" t="n">
        <f aca="false">INDEX($Z$1222:$Z$1349,MATCH($A1267-E1267*8,$A$1222:$A$1349,0))</f>
        <v>184257288.886083</v>
      </c>
      <c r="AL1267" s="7" t="n">
        <f aca="false">INDEX($AA$1222:$AA$1349,MATCH($A1267+(1-F1267)*4,$A$1222:$A$1349,0))</f>
        <v>30000000</v>
      </c>
      <c r="AM1267" s="7" t="n">
        <f aca="false">INDEX($AA$1222:$AA$1349,MATCH($A1267-F1267*4,$A$1222:$A$1349,0))</f>
        <v>220097742.056014</v>
      </c>
      <c r="AN1267" s="7" t="n">
        <f aca="false">INDEX($AB$1222:$AB$1349,MATCH($A1267+(1-G1267)*2,$A$1222:$A$1349,0))</f>
        <v>15000000</v>
      </c>
      <c r="AO1267" s="7" t="n">
        <f aca="false">INDEX($AB$1222:$AB$1349,MATCH($A1267-G1267*2,$A$1222:$A$1349,0))</f>
        <v>416027652.432577</v>
      </c>
      <c r="AP1267" s="7" t="n">
        <f aca="false">INDEX($AC$1222:$AC$1349,MATCH($A1267+(1-H1267)*1,$A$1222:$A$1349,0))</f>
        <v>5000000</v>
      </c>
      <c r="AQ1267" s="7" t="n">
        <f aca="false">INDEX($AC$1222:$AC$1349,MATCH($A1267-H1267*1,$A$1222:$A$1349,0))</f>
        <v>331522323.770113</v>
      </c>
      <c r="AR1267" s="14" t="b">
        <f aca="false">AND(IF(B1267=1,AD1267&gt;=AE1267,AE1267&gt;AD1267),IF(C1267=1,AF1267&gt;=AG1267,AG1267&gt;AF1267),IF(D1267=1,AH1267&gt;=AI1267,AI1267&gt;AH1267),IF(E1267=1,AJ1267&gt;=AK1267,AK1267&gt;AJ1267),IF(F1267=1,AL1267&gt;=AM1267,AM1267&gt;AL1267),IF(G1267=1,AN1267&gt;=AO1267,AO1267&gt;AN1267),IF(H1267=1,AP1267&gt;=AQ1267,AQ1267&gt;AP1267))</f>
        <v>0</v>
      </c>
      <c r="AS1267" s="2"/>
      <c r="AT1267" s="2"/>
      <c r="AU1267" s="2"/>
      <c r="AV1267" s="2"/>
      <c r="AW1267" s="2"/>
      <c r="AX1267" s="2"/>
    </row>
    <row r="1268" customFormat="false" ht="15" hidden="false" customHeight="false" outlineLevel="0" collapsed="false">
      <c r="A1268" s="6" t="n">
        <f aca="false">ROW()-1222</f>
        <v>46</v>
      </c>
      <c r="B1268" s="6" t="n">
        <f aca="false">MOD(INT($A1268/64),2)</f>
        <v>0</v>
      </c>
      <c r="C1268" s="6" t="n">
        <f aca="false">MOD(INT($A1268/32),2)</f>
        <v>1</v>
      </c>
      <c r="D1268" s="6" t="n">
        <f aca="false">MOD(INT($A1268/16),2)</f>
        <v>0</v>
      </c>
      <c r="E1268" s="6" t="n">
        <f aca="false">MOD(INT($A1268/8),2)</f>
        <v>1</v>
      </c>
      <c r="F1268" s="6" t="n">
        <f aca="false">MOD(INT($A1268/4),2)</f>
        <v>1</v>
      </c>
      <c r="G1268" s="6" t="n">
        <f aca="false">MOD(INT($A1268/2),2)</f>
        <v>1</v>
      </c>
      <c r="H1268" s="6" t="n">
        <f aca="false">MOD(INT($A1268/1),2)</f>
        <v>0</v>
      </c>
      <c r="I1268" s="7" t="n">
        <f aca="false">IF(B1268=1,MIN($B$6,$B$1220),0)</f>
        <v>0</v>
      </c>
      <c r="J1268" s="7" t="n">
        <f aca="false">IF(C1268=1,MIN($F$226,MAX(0,$B$1220-I1268)),0)</f>
        <v>300000000</v>
      </c>
      <c r="K1268" s="7" t="n">
        <f aca="false">IF(D1268=1,MIN($F$225,MAX(0,$B$1220-SUM(I1268:J1268))),0)</f>
        <v>0</v>
      </c>
      <c r="L1268" s="7" t="n">
        <f aca="false">IF(E1268=1,MIN($F$224,MAX(0,$B$1220-SUM(I1268:K1268))),0)</f>
        <v>60000000</v>
      </c>
      <c r="M1268" s="7" t="n">
        <f aca="false">IF(F1268=1,MIN($F$223,MAX(0,$B$1220-SUM(I1268:L1268))),0)</f>
        <v>30000000</v>
      </c>
      <c r="N1268" s="7" t="n">
        <f aca="false">IF(G1268=1,MIN($F$222,MAX(0,$B$1220-SUM(I1268:M1268))),0)</f>
        <v>15000000</v>
      </c>
      <c r="O1268" s="7" t="n">
        <f aca="false">IF(H1268=1,MIN($F$221,MAX(0,$B$1220-SUM(I1268:N1268))),0)</f>
        <v>0</v>
      </c>
      <c r="P1268" s="7" t="n">
        <f aca="false">MAX(0,$B$1220-SUM(I1268:O1268))</f>
        <v>1595000000</v>
      </c>
      <c r="Q1268" s="7" t="n">
        <f aca="false">($B$203+$B$204)+$B$22+(1-B1268)*$B$198+(1-C1268)*$E$226+(1-D1268)*$E$225+(1-E1268)*$E$224+(1-F1268)*$E$223+(1-G1268)*$E$222+(1-H1268)*$E$221</f>
        <v>16819629.2434013</v>
      </c>
      <c r="R1268" s="7" t="n">
        <f aca="false">P1268&gt;$B$12*Q1268</f>
        <v>1</v>
      </c>
      <c r="S1268" s="7" t="n">
        <f aca="false">IF(R1268,(P1268+$B$12*$B$13)/(Q1268+$B$13),IF(Q1268&gt;0,P1268/Q1268,0))</f>
        <v>82.6879222097718</v>
      </c>
      <c r="T1268" s="7" t="n">
        <f aca="false">IF(R1268,$B$13*(S1268-$B$12),0)</f>
        <v>204219805.52443</v>
      </c>
      <c r="U1268" s="7" t="n">
        <f aca="false">($B$203+$B$204)*S1268</f>
        <v>23264908.0128344</v>
      </c>
      <c r="V1268" s="7" t="n">
        <f aca="false">$B$22*S1268</f>
        <v>744191299.887947</v>
      </c>
      <c r="W1268" s="7" t="n">
        <f aca="false">IF(B1268=1,I1268,S1268*$B$198)</f>
        <v>66505457.9028349</v>
      </c>
      <c r="X1268" s="7" t="n">
        <f aca="false">IF(C1268=1,J1268,S1268*$E$226)</f>
        <v>300000000</v>
      </c>
      <c r="Y1268" s="7" t="n">
        <f aca="false">IF(D1268=1,K1268,S1268*$E$225)</f>
        <v>143378917.623095</v>
      </c>
      <c r="Z1268" s="7" t="n">
        <f aca="false">IF(E1268=1,L1268,S1268*$E$224)</f>
        <v>60000000</v>
      </c>
      <c r="AA1268" s="7" t="n">
        <f aca="false">IF(F1268=1,M1268,S1268*$E$223)</f>
        <v>30000000</v>
      </c>
      <c r="AB1268" s="7" t="n">
        <f aca="false">IF(G1268=1,N1268,S1268*$E$222)</f>
        <v>15000000</v>
      </c>
      <c r="AC1268" s="7" t="n">
        <f aca="false">IF(H1268=1,O1268,S1268*$E$221)</f>
        <v>413439611.048859</v>
      </c>
      <c r="AD1268" s="7" t="n">
        <f aca="false">INDEX($W$1222:$W$1349,MATCH($A1268+(1-B1268)*64,$A$1222:$A$1349,0))</f>
        <v>30000000</v>
      </c>
      <c r="AE1268" s="7" t="n">
        <f aca="false">INDEX($W$1222:$W$1349,MATCH($A1268-B1268*64,$A$1222:$A$1349,0))</f>
        <v>66505457.9028349</v>
      </c>
      <c r="AF1268" s="7" t="n">
        <f aca="false">INDEX($X$1222:$X$1349,MATCH($A1268+(1-C1268)*32,$A$1222:$A$1349,0))</f>
        <v>300000000</v>
      </c>
      <c r="AG1268" s="7" t="n">
        <f aca="false">INDEX($X$1222:$X$1349,MATCH($A1268-C1268*32,$A$1222:$A$1349,0))</f>
        <v>457300011.775479</v>
      </c>
      <c r="AH1268" s="7" t="n">
        <f aca="false">INDEX($Y$1222:$Y$1349,MATCH($A1268+(1-D1268)*16,$A$1222:$A$1349,0))</f>
        <v>100000000</v>
      </c>
      <c r="AI1268" s="7" t="n">
        <f aca="false">INDEX($Y$1222:$Y$1349,MATCH($A1268-D1268*16,$A$1222:$A$1349,0))</f>
        <v>143378917.623095</v>
      </c>
      <c r="AJ1268" s="7" t="n">
        <f aca="false">INDEX($Z$1222:$Z$1349,MATCH($A1268+(1-E1268)*8,$A$1222:$A$1349,0))</f>
        <v>60000000</v>
      </c>
      <c r="AK1268" s="7" t="n">
        <f aca="false">INDEX($Z$1222:$Z$1349,MATCH($A1268-E1268*8,$A$1222:$A$1349,0))</f>
        <v>183152297.648385</v>
      </c>
      <c r="AL1268" s="7" t="n">
        <f aca="false">INDEX($AA$1222:$AA$1349,MATCH($A1268+(1-F1268)*4,$A$1222:$A$1349,0))</f>
        <v>30000000</v>
      </c>
      <c r="AM1268" s="7" t="n">
        <f aca="false">INDEX($AA$1222:$AA$1349,MATCH($A1268-F1268*4,$A$1222:$A$1349,0))</f>
        <v>218753633.70758</v>
      </c>
      <c r="AN1268" s="7" t="n">
        <f aca="false">INDEX($AB$1222:$AB$1349,MATCH($A1268+(1-G1268)*2,$A$1222:$A$1349,0))</f>
        <v>15000000</v>
      </c>
      <c r="AO1268" s="7" t="n">
        <f aca="false">INDEX($AB$1222:$AB$1349,MATCH($A1268-G1268*2,$A$1222:$A$1349,0))</f>
        <v>331522323.770113</v>
      </c>
      <c r="AP1268" s="7" t="n">
        <f aca="false">INDEX($AC$1222:$AC$1349,MATCH($A1268+(1-H1268)*1,$A$1222:$A$1349,0))</f>
        <v>5000000</v>
      </c>
      <c r="AQ1268" s="7" t="n">
        <f aca="false">INDEX($AC$1222:$AC$1349,MATCH($A1268-H1268*1,$A$1222:$A$1349,0))</f>
        <v>413439611.048859</v>
      </c>
      <c r="AR1268" s="14" t="b">
        <f aca="false">AND(IF(B1268=1,AD1268&gt;=AE1268,AE1268&gt;AD1268),IF(C1268=1,AF1268&gt;=AG1268,AG1268&gt;AF1268),IF(D1268=1,AH1268&gt;=AI1268,AI1268&gt;AH1268),IF(E1268=1,AJ1268&gt;=AK1268,AK1268&gt;AJ1268),IF(F1268=1,AL1268&gt;=AM1268,AM1268&gt;AL1268),IF(G1268=1,AN1268&gt;=AO1268,AO1268&gt;AN1268),IF(H1268=1,AP1268&gt;=AQ1268,AQ1268&gt;AP1268))</f>
        <v>0</v>
      </c>
      <c r="AS1268" s="2"/>
      <c r="AT1268" s="2"/>
      <c r="AU1268" s="2"/>
      <c r="AV1268" s="2"/>
      <c r="AW1268" s="2"/>
      <c r="AX1268" s="2"/>
    </row>
    <row r="1269" customFormat="false" ht="15" hidden="false" customHeight="false" outlineLevel="0" collapsed="false">
      <c r="A1269" s="6" t="n">
        <f aca="false">ROW()-1222</f>
        <v>47</v>
      </c>
      <c r="B1269" s="6" t="n">
        <f aca="false">MOD(INT($A1269/64),2)</f>
        <v>0</v>
      </c>
      <c r="C1269" s="6" t="n">
        <f aca="false">MOD(INT($A1269/32),2)</f>
        <v>1</v>
      </c>
      <c r="D1269" s="6" t="n">
        <f aca="false">MOD(INT($A1269/16),2)</f>
        <v>0</v>
      </c>
      <c r="E1269" s="6" t="n">
        <f aca="false">MOD(INT($A1269/8),2)</f>
        <v>1</v>
      </c>
      <c r="F1269" s="6" t="n">
        <f aca="false">MOD(INT($A1269/4),2)</f>
        <v>1</v>
      </c>
      <c r="G1269" s="6" t="n">
        <f aca="false">MOD(INT($A1269/2),2)</f>
        <v>1</v>
      </c>
      <c r="H1269" s="6" t="n">
        <f aca="false">MOD(INT($A1269/1),2)</f>
        <v>1</v>
      </c>
      <c r="I1269" s="7" t="n">
        <f aca="false">IF(B1269=1,MIN($B$6,$B$1220),0)</f>
        <v>0</v>
      </c>
      <c r="J1269" s="7" t="n">
        <f aca="false">IF(C1269=1,MIN($F$226,MAX(0,$B$1220-I1269)),0)</f>
        <v>300000000</v>
      </c>
      <c r="K1269" s="7" t="n">
        <f aca="false">IF(D1269=1,MIN($F$225,MAX(0,$B$1220-SUM(I1269:J1269))),0)</f>
        <v>0</v>
      </c>
      <c r="L1269" s="7" t="n">
        <f aca="false">IF(E1269=1,MIN($F$224,MAX(0,$B$1220-SUM(I1269:K1269))),0)</f>
        <v>60000000</v>
      </c>
      <c r="M1269" s="7" t="n">
        <f aca="false">IF(F1269=1,MIN($F$223,MAX(0,$B$1220-SUM(I1269:L1269))),0)</f>
        <v>30000000</v>
      </c>
      <c r="N1269" s="7" t="n">
        <f aca="false">IF(G1269=1,MIN($F$222,MAX(0,$B$1220-SUM(I1269:M1269))),0)</f>
        <v>15000000</v>
      </c>
      <c r="O1269" s="7" t="n">
        <f aca="false">IF(H1269=1,MIN($F$221,MAX(0,$B$1220-SUM(I1269:N1269))),0)</f>
        <v>5000000</v>
      </c>
      <c r="P1269" s="7" t="n">
        <f aca="false">MAX(0,$B$1220-SUM(I1269:O1269))</f>
        <v>1590000000</v>
      </c>
      <c r="Q1269" s="7" t="n">
        <f aca="false">($B$203+$B$204)+$B$22+(1-B1269)*$B$198+(1-C1269)*$E$226+(1-D1269)*$E$225+(1-E1269)*$E$224+(1-F1269)*$E$223+(1-G1269)*$E$222+(1-H1269)*$E$221</f>
        <v>11819629.2434013</v>
      </c>
      <c r="R1269" s="7" t="n">
        <f aca="false">P1269&gt;$B$12*Q1269</f>
        <v>1</v>
      </c>
      <c r="S1269" s="7" t="n">
        <f aca="false">IF(R1269,(P1269+$B$12*$B$13)/(Q1269+$B$13),IF(Q1269&gt;0,P1269/Q1269,0))</f>
        <v>111.210979902559</v>
      </c>
      <c r="T1269" s="7" t="n">
        <f aca="false">IF(R1269,$B$13*(S1269-$B$12),0)</f>
        <v>275527449.756398</v>
      </c>
      <c r="U1269" s="7" t="n">
        <f aca="false">($B$203+$B$204)*S1269</f>
        <v>31290098.339712</v>
      </c>
      <c r="V1269" s="7" t="n">
        <f aca="false">$B$22*S1269</f>
        <v>1000898819.12303</v>
      </c>
      <c r="W1269" s="7" t="n">
        <f aca="false">IF(B1269=1,I1269,S1269*$B$198)</f>
        <v>89446402.1417702</v>
      </c>
      <c r="X1269" s="7" t="n">
        <f aca="false">IF(C1269=1,J1269,S1269*$E$226)</f>
        <v>300000000</v>
      </c>
      <c r="Y1269" s="7" t="n">
        <f aca="false">IF(D1269=1,K1269,S1269*$E$225)</f>
        <v>192837230.639088</v>
      </c>
      <c r="Z1269" s="7" t="n">
        <f aca="false">IF(E1269=1,L1269,S1269*$E$224)</f>
        <v>60000000</v>
      </c>
      <c r="AA1269" s="7" t="n">
        <f aca="false">IF(F1269=1,M1269,S1269*$E$223)</f>
        <v>30000000</v>
      </c>
      <c r="AB1269" s="7" t="n">
        <f aca="false">IF(G1269=1,N1269,S1269*$E$222)</f>
        <v>15000000</v>
      </c>
      <c r="AC1269" s="7" t="n">
        <f aca="false">IF(H1269=1,O1269,S1269*$E$221)</f>
        <v>5000000</v>
      </c>
      <c r="AD1269" s="7" t="n">
        <f aca="false">INDEX($W$1222:$W$1349,MATCH($A1269+(1-B1269)*64,$A$1222:$A$1349,0))</f>
        <v>30000000</v>
      </c>
      <c r="AE1269" s="7" t="n">
        <f aca="false">INDEX($W$1222:$W$1349,MATCH($A1269-B1269*64,$A$1222:$A$1349,0))</f>
        <v>89446402.1417702</v>
      </c>
      <c r="AF1269" s="7" t="n">
        <f aca="false">INDEX($X$1222:$X$1349,MATCH($A1269+(1-C1269)*32,$A$1222:$A$1349,0))</f>
        <v>300000000</v>
      </c>
      <c r="AG1269" s="7" t="n">
        <f aca="false">INDEX($X$1222:$X$1349,MATCH($A1269-C1269*32,$A$1222:$A$1349,0))</f>
        <v>567587315.908629</v>
      </c>
      <c r="AH1269" s="7" t="n">
        <f aca="false">INDEX($Y$1222:$Y$1349,MATCH($A1269+(1-D1269)*16,$A$1222:$A$1349,0))</f>
        <v>100000000</v>
      </c>
      <c r="AI1269" s="7" t="n">
        <f aca="false">INDEX($Y$1222:$Y$1349,MATCH($A1269-D1269*16,$A$1222:$A$1349,0))</f>
        <v>192837230.639088</v>
      </c>
      <c r="AJ1269" s="7" t="n">
        <f aca="false">INDEX($Z$1222:$Z$1349,MATCH($A1269+(1-E1269)*8,$A$1222:$A$1349,0))</f>
        <v>60000000</v>
      </c>
      <c r="AK1269" s="7" t="n">
        <f aca="false">INDEX($Z$1222:$Z$1349,MATCH($A1269-E1269*8,$A$1222:$A$1349,0))</f>
        <v>237206216.852282</v>
      </c>
      <c r="AL1269" s="7" t="n">
        <f aca="false">INDEX($AA$1222:$AA$1349,MATCH($A1269+(1-F1269)*4,$A$1222:$A$1349,0))</f>
        <v>30000000</v>
      </c>
      <c r="AM1269" s="7" t="n">
        <f aca="false">INDEX($AA$1222:$AA$1349,MATCH($A1269-F1269*4,$A$1222:$A$1349,0))</f>
        <v>281039503.305447</v>
      </c>
      <c r="AN1269" s="7" t="n">
        <f aca="false">INDEX($AB$1222:$AB$1349,MATCH($A1269+(1-G1269)*2,$A$1222:$A$1349,0))</f>
        <v>15000000</v>
      </c>
      <c r="AO1269" s="7" t="n">
        <f aca="false">INDEX($AB$1222:$AB$1349,MATCH($A1269-G1269*2,$A$1222:$A$1349,0))</f>
        <v>416027652.432577</v>
      </c>
      <c r="AP1269" s="7" t="n">
        <f aca="false">INDEX($AC$1222:$AC$1349,MATCH($A1269+(1-H1269)*1,$A$1222:$A$1349,0))</f>
        <v>5000000</v>
      </c>
      <c r="AQ1269" s="7" t="n">
        <f aca="false">INDEX($AC$1222:$AC$1349,MATCH($A1269-H1269*1,$A$1222:$A$1349,0))</f>
        <v>413439611.048859</v>
      </c>
      <c r="AR1269" s="14" t="b">
        <f aca="false">AND(IF(B1269=1,AD1269&gt;=AE1269,AE1269&gt;AD1269),IF(C1269=1,AF1269&gt;=AG1269,AG1269&gt;AF1269),IF(D1269=1,AH1269&gt;=AI1269,AI1269&gt;AH1269),IF(E1269=1,AJ1269&gt;=AK1269,AK1269&gt;AJ1269),IF(F1269=1,AL1269&gt;=AM1269,AM1269&gt;AL1269),IF(G1269=1,AN1269&gt;=AO1269,AO1269&gt;AN1269),IF(H1269=1,AP1269&gt;=AQ1269,AQ1269&gt;AP1269))</f>
        <v>0</v>
      </c>
      <c r="AS1269" s="2"/>
      <c r="AT1269" s="2"/>
      <c r="AU1269" s="2"/>
      <c r="AV1269" s="2"/>
      <c r="AW1269" s="2"/>
      <c r="AX1269" s="2"/>
    </row>
    <row r="1270" customFormat="false" ht="15" hidden="false" customHeight="false" outlineLevel="0" collapsed="false">
      <c r="A1270" s="6" t="n">
        <f aca="false">ROW()-1222</f>
        <v>48</v>
      </c>
      <c r="B1270" s="6" t="n">
        <f aca="false">MOD(INT($A1270/64),2)</f>
        <v>0</v>
      </c>
      <c r="C1270" s="6" t="n">
        <f aca="false">MOD(INT($A1270/32),2)</f>
        <v>1</v>
      </c>
      <c r="D1270" s="6" t="n">
        <f aca="false">MOD(INT($A1270/16),2)</f>
        <v>1</v>
      </c>
      <c r="E1270" s="6" t="n">
        <f aca="false">MOD(INT($A1270/8),2)</f>
        <v>0</v>
      </c>
      <c r="F1270" s="6" t="n">
        <f aca="false">MOD(INT($A1270/4),2)</f>
        <v>0</v>
      </c>
      <c r="G1270" s="6" t="n">
        <f aca="false">MOD(INT($A1270/2),2)</f>
        <v>0</v>
      </c>
      <c r="H1270" s="6" t="n">
        <f aca="false">MOD(INT($A1270/1),2)</f>
        <v>0</v>
      </c>
      <c r="I1270" s="7" t="n">
        <f aca="false">IF(B1270=1,MIN($B$6,$B$1220),0)</f>
        <v>0</v>
      </c>
      <c r="J1270" s="7" t="n">
        <f aca="false">IF(C1270=1,MIN($F$226,MAX(0,$B$1220-I1270)),0)</f>
        <v>300000000</v>
      </c>
      <c r="K1270" s="7" t="n">
        <f aca="false">IF(D1270=1,MIN($F$225,MAX(0,$B$1220-SUM(I1270:J1270))),0)</f>
        <v>100000000</v>
      </c>
      <c r="L1270" s="7" t="n">
        <f aca="false">IF(E1270=1,MIN($F$224,MAX(0,$B$1220-SUM(I1270:K1270))),0)</f>
        <v>0</v>
      </c>
      <c r="M1270" s="7" t="n">
        <f aca="false">IF(F1270=1,MIN($F$223,MAX(0,$B$1220-SUM(I1270:L1270))),0)</f>
        <v>0</v>
      </c>
      <c r="N1270" s="7" t="n">
        <f aca="false">IF(G1270=1,MIN($F$222,MAX(0,$B$1220-SUM(I1270:M1270))),0)</f>
        <v>0</v>
      </c>
      <c r="O1270" s="7" t="n">
        <f aca="false">IF(H1270=1,MIN($F$221,MAX(0,$B$1220-SUM(I1270:N1270))),0)</f>
        <v>0</v>
      </c>
      <c r="P1270" s="7" t="n">
        <f aca="false">MAX(0,$B$1220-SUM(I1270:O1270))</f>
        <v>1600000000</v>
      </c>
      <c r="Q1270" s="7" t="n">
        <f aca="false">($B$203+$B$204)+$B$22+(1-B1270)*$B$198+(1-C1270)*$E$226+(1-D1270)*$E$225+(1-E1270)*$E$224+(1-F1270)*$E$223+(1-G1270)*$E$222+(1-H1270)*$E$221</f>
        <v>25485652.6989266</v>
      </c>
      <c r="R1270" s="7" t="n">
        <f aca="false">P1270&gt;$B$12*Q1270</f>
        <v>1</v>
      </c>
      <c r="S1270" s="7" t="n">
        <f aca="false">IF(R1270,(P1270+$B$12*$B$13)/(Q1270+$B$13),IF(Q1270&gt;0,P1270/Q1270,0))</f>
        <v>57.2614838481672</v>
      </c>
      <c r="T1270" s="7" t="n">
        <f aca="false">IF(R1270,$B$13*(S1270-$B$12),0)</f>
        <v>140653709.620418</v>
      </c>
      <c r="U1270" s="7" t="n">
        <f aca="false">($B$203+$B$204)*S1270</f>
        <v>16110976.2926003</v>
      </c>
      <c r="V1270" s="7" t="n">
        <f aca="false">$B$22*S1270</f>
        <v>515353354.633505</v>
      </c>
      <c r="W1270" s="7" t="n">
        <f aca="false">IF(B1270=1,I1270,S1270*$B$198)</f>
        <v>46055108.1917027</v>
      </c>
      <c r="X1270" s="7" t="n">
        <f aca="false">IF(C1270=1,J1270,S1270*$E$226)</f>
        <v>300000000</v>
      </c>
      <c r="Y1270" s="7" t="n">
        <f aca="false">IF(D1270=1,K1270,S1270*$E$225)</f>
        <v>100000000</v>
      </c>
      <c r="Z1270" s="7" t="n">
        <f aca="false">IF(E1270=1,L1270,S1270*$E$224)</f>
        <v>137427561.235601</v>
      </c>
      <c r="AA1270" s="7" t="n">
        <f aca="false">IF(F1270=1,M1270,S1270*$E$223)</f>
        <v>171784451.544502</v>
      </c>
      <c r="AB1270" s="7" t="n">
        <f aca="false">IF(G1270=1,N1270,S1270*$E$222)</f>
        <v>286307419.240836</v>
      </c>
      <c r="AC1270" s="7" t="n">
        <f aca="false">IF(H1270=1,O1270,S1270*$E$221)</f>
        <v>286307419.240836</v>
      </c>
      <c r="AD1270" s="7" t="n">
        <f aca="false">INDEX($W$1222:$W$1349,MATCH($A1270+(1-B1270)*64,$A$1222:$A$1349,0))</f>
        <v>30000000</v>
      </c>
      <c r="AE1270" s="7" t="n">
        <f aca="false">INDEX($W$1222:$W$1349,MATCH($A1270-B1270*64,$A$1222:$A$1349,0))</f>
        <v>46055108.1917027</v>
      </c>
      <c r="AF1270" s="7" t="n">
        <f aca="false">INDEX($X$1222:$X$1349,MATCH($A1270+(1-C1270)*32,$A$1222:$A$1349,0))</f>
        <v>300000000</v>
      </c>
      <c r="AG1270" s="7" t="n">
        <f aca="false">INDEX($X$1222:$X$1349,MATCH($A1270-C1270*32,$A$1222:$A$1349,0))</f>
        <v>342051304.800752</v>
      </c>
      <c r="AH1270" s="7" t="n">
        <f aca="false">INDEX($Y$1222:$Y$1349,MATCH($A1270+(1-D1270)*16,$A$1222:$A$1349,0))</f>
        <v>100000000</v>
      </c>
      <c r="AI1270" s="7" t="n">
        <f aca="false">INDEX($Y$1222:$Y$1349,MATCH($A1270-D1270*16,$A$1222:$A$1349,0))</f>
        <v>99331490.4028852</v>
      </c>
      <c r="AJ1270" s="7" t="n">
        <f aca="false">INDEX($Z$1222:$Z$1349,MATCH($A1270+(1-E1270)*8,$A$1222:$A$1349,0))</f>
        <v>60000000</v>
      </c>
      <c r="AK1270" s="7" t="n">
        <f aca="false">INDEX($Z$1222:$Z$1349,MATCH($A1270-E1270*8,$A$1222:$A$1349,0))</f>
        <v>137427561.235601</v>
      </c>
      <c r="AL1270" s="7" t="n">
        <f aca="false">INDEX($AA$1222:$AA$1349,MATCH($A1270+(1-F1270)*4,$A$1222:$A$1349,0))</f>
        <v>30000000</v>
      </c>
      <c r="AM1270" s="7" t="n">
        <f aca="false">INDEX($AA$1222:$AA$1349,MATCH($A1270-F1270*4,$A$1222:$A$1349,0))</f>
        <v>171784451.544502</v>
      </c>
      <c r="AN1270" s="7" t="n">
        <f aca="false">INDEX($AB$1222:$AB$1349,MATCH($A1270+(1-G1270)*2,$A$1222:$A$1349,0))</f>
        <v>15000000</v>
      </c>
      <c r="AO1270" s="7" t="n">
        <f aca="false">INDEX($AB$1222:$AB$1349,MATCH($A1270-G1270*2,$A$1222:$A$1349,0))</f>
        <v>286307419.240836</v>
      </c>
      <c r="AP1270" s="7" t="n">
        <f aca="false">INDEX($AC$1222:$AC$1349,MATCH($A1270+(1-H1270)*1,$A$1222:$A$1349,0))</f>
        <v>5000000</v>
      </c>
      <c r="AQ1270" s="7" t="n">
        <f aca="false">INDEX($AC$1222:$AC$1349,MATCH($A1270-H1270*1,$A$1222:$A$1349,0))</f>
        <v>286307419.240836</v>
      </c>
      <c r="AR1270" s="14" t="b">
        <f aca="false">AND(IF(B1270=1,AD1270&gt;=AE1270,AE1270&gt;AD1270),IF(C1270=1,AF1270&gt;=AG1270,AG1270&gt;AF1270),IF(D1270=1,AH1270&gt;=AI1270,AI1270&gt;AH1270),IF(E1270=1,AJ1270&gt;=AK1270,AK1270&gt;AJ1270),IF(F1270=1,AL1270&gt;=AM1270,AM1270&gt;AL1270),IF(G1270=1,AN1270&gt;=AO1270,AO1270&gt;AN1270),IF(H1270=1,AP1270&gt;=AQ1270,AQ1270&gt;AP1270))</f>
        <v>0</v>
      </c>
      <c r="AS1270" s="2"/>
      <c r="AT1270" s="2"/>
      <c r="AU1270" s="2"/>
      <c r="AV1270" s="2"/>
      <c r="AW1270" s="2"/>
      <c r="AX1270" s="2"/>
    </row>
    <row r="1271" customFormat="false" ht="15" hidden="false" customHeight="false" outlineLevel="0" collapsed="false">
      <c r="A1271" s="6" t="n">
        <f aca="false">ROW()-1222</f>
        <v>49</v>
      </c>
      <c r="B1271" s="6" t="n">
        <f aca="false">MOD(INT($A1271/64),2)</f>
        <v>0</v>
      </c>
      <c r="C1271" s="6" t="n">
        <f aca="false">MOD(INT($A1271/32),2)</f>
        <v>1</v>
      </c>
      <c r="D1271" s="6" t="n">
        <f aca="false">MOD(INT($A1271/16),2)</f>
        <v>1</v>
      </c>
      <c r="E1271" s="6" t="n">
        <f aca="false">MOD(INT($A1271/8),2)</f>
        <v>0</v>
      </c>
      <c r="F1271" s="6" t="n">
        <f aca="false">MOD(INT($A1271/4),2)</f>
        <v>0</v>
      </c>
      <c r="G1271" s="6" t="n">
        <f aca="false">MOD(INT($A1271/2),2)</f>
        <v>0</v>
      </c>
      <c r="H1271" s="6" t="n">
        <f aca="false">MOD(INT($A1271/1),2)</f>
        <v>1</v>
      </c>
      <c r="I1271" s="7" t="n">
        <f aca="false">IF(B1271=1,MIN($B$6,$B$1220),0)</f>
        <v>0</v>
      </c>
      <c r="J1271" s="7" t="n">
        <f aca="false">IF(C1271=1,MIN($F$226,MAX(0,$B$1220-I1271)),0)</f>
        <v>300000000</v>
      </c>
      <c r="K1271" s="7" t="n">
        <f aca="false">IF(D1271=1,MIN($F$225,MAX(0,$B$1220-SUM(I1271:J1271))),0)</f>
        <v>100000000</v>
      </c>
      <c r="L1271" s="7" t="n">
        <f aca="false">IF(E1271=1,MIN($F$224,MAX(0,$B$1220-SUM(I1271:K1271))),0)</f>
        <v>0</v>
      </c>
      <c r="M1271" s="7" t="n">
        <f aca="false">IF(F1271=1,MIN($F$223,MAX(0,$B$1220-SUM(I1271:L1271))),0)</f>
        <v>0</v>
      </c>
      <c r="N1271" s="7" t="n">
        <f aca="false">IF(G1271=1,MIN($F$222,MAX(0,$B$1220-SUM(I1271:M1271))),0)</f>
        <v>0</v>
      </c>
      <c r="O1271" s="7" t="n">
        <f aca="false">IF(H1271=1,MIN($F$221,MAX(0,$B$1220-SUM(I1271:N1271))),0)</f>
        <v>5000000</v>
      </c>
      <c r="P1271" s="7" t="n">
        <f aca="false">MAX(0,$B$1220-SUM(I1271:O1271))</f>
        <v>1595000000</v>
      </c>
      <c r="Q1271" s="7" t="n">
        <f aca="false">($B$203+$B$204)+$B$22+(1-B1271)*$B$198+(1-C1271)*$E$226+(1-D1271)*$E$225+(1-E1271)*$E$224+(1-F1271)*$E$223+(1-G1271)*$E$222+(1-H1271)*$E$221</f>
        <v>20485652.6989266</v>
      </c>
      <c r="R1271" s="7" t="n">
        <f aca="false">P1271&gt;$B$12*Q1271</f>
        <v>1</v>
      </c>
      <c r="S1271" s="7" t="n">
        <f aca="false">IF(R1271,(P1271+$B$12*$B$13)/(Q1271+$B$13),IF(Q1271&gt;0,P1271/Q1271,0))</f>
        <v>69.4998754625142</v>
      </c>
      <c r="T1271" s="7" t="n">
        <f aca="false">IF(R1271,$B$13*(S1271-$B$12),0)</f>
        <v>171249688.656285</v>
      </c>
      <c r="U1271" s="7" t="n">
        <f aca="false">($B$203+$B$204)*S1271</f>
        <v>19554345.6205961</v>
      </c>
      <c r="V1271" s="7" t="n">
        <f aca="false">$B$22*S1271</f>
        <v>625498879.162628</v>
      </c>
      <c r="W1271" s="7" t="n">
        <f aca="false">IF(B1271=1,I1271,S1271*$B$198)</f>
        <v>55898381.7503431</v>
      </c>
      <c r="X1271" s="7" t="n">
        <f aca="false">IF(C1271=1,J1271,S1271*$E$226)</f>
        <v>300000000</v>
      </c>
      <c r="Y1271" s="7" t="n">
        <f aca="false">IF(D1271=1,K1271,S1271*$E$225)</f>
        <v>100000000</v>
      </c>
      <c r="Z1271" s="7" t="n">
        <f aca="false">IF(E1271=1,L1271,S1271*$E$224)</f>
        <v>166799701.110034</v>
      </c>
      <c r="AA1271" s="7" t="n">
        <f aca="false">IF(F1271=1,M1271,S1271*$E$223)</f>
        <v>208499626.387543</v>
      </c>
      <c r="AB1271" s="7" t="n">
        <f aca="false">IF(G1271=1,N1271,S1271*$E$222)</f>
        <v>347499377.312571</v>
      </c>
      <c r="AC1271" s="7" t="n">
        <f aca="false">IF(H1271=1,O1271,S1271*$E$221)</f>
        <v>5000000</v>
      </c>
      <c r="AD1271" s="7" t="n">
        <f aca="false">INDEX($W$1222:$W$1349,MATCH($A1271+(1-B1271)*64,$A$1222:$A$1349,0))</f>
        <v>30000000</v>
      </c>
      <c r="AE1271" s="7" t="n">
        <f aca="false">INDEX($W$1222:$W$1349,MATCH($A1271-B1271*64,$A$1222:$A$1349,0))</f>
        <v>55898381.7503431</v>
      </c>
      <c r="AF1271" s="7" t="n">
        <f aca="false">INDEX($X$1222:$X$1349,MATCH($A1271+(1-C1271)*32,$A$1222:$A$1349,0))</f>
        <v>300000000</v>
      </c>
      <c r="AG1271" s="7" t="n">
        <f aca="false">INDEX($X$1222:$X$1349,MATCH($A1271-C1271*32,$A$1222:$A$1349,0))</f>
        <v>399729085.153945</v>
      </c>
      <c r="AH1271" s="7" t="n">
        <f aca="false">INDEX($Y$1222:$Y$1349,MATCH($A1271+(1-D1271)*16,$A$1222:$A$1349,0))</f>
        <v>100000000</v>
      </c>
      <c r="AI1271" s="7" t="n">
        <f aca="false">INDEX($Y$1222:$Y$1349,MATCH($A1271-D1271*16,$A$1222:$A$1349,0))</f>
        <v>119072383.9449</v>
      </c>
      <c r="AJ1271" s="7" t="n">
        <f aca="false">INDEX($Z$1222:$Z$1349,MATCH($A1271+(1-E1271)*8,$A$1222:$A$1349,0))</f>
        <v>60000000</v>
      </c>
      <c r="AK1271" s="7" t="n">
        <f aca="false">INDEX($Z$1222:$Z$1349,MATCH($A1271-E1271*8,$A$1222:$A$1349,0))</f>
        <v>166799701.110034</v>
      </c>
      <c r="AL1271" s="7" t="n">
        <f aca="false">INDEX($AA$1222:$AA$1349,MATCH($A1271+(1-F1271)*4,$A$1222:$A$1349,0))</f>
        <v>30000000</v>
      </c>
      <c r="AM1271" s="7" t="n">
        <f aca="false">INDEX($AA$1222:$AA$1349,MATCH($A1271-F1271*4,$A$1222:$A$1349,0))</f>
        <v>208499626.387543</v>
      </c>
      <c r="AN1271" s="7" t="n">
        <f aca="false">INDEX($AB$1222:$AB$1349,MATCH($A1271+(1-G1271)*2,$A$1222:$A$1349,0))</f>
        <v>15000000</v>
      </c>
      <c r="AO1271" s="7" t="n">
        <f aca="false">INDEX($AB$1222:$AB$1349,MATCH($A1271-G1271*2,$A$1222:$A$1349,0))</f>
        <v>347499377.312571</v>
      </c>
      <c r="AP1271" s="7" t="n">
        <f aca="false">INDEX($AC$1222:$AC$1349,MATCH($A1271+(1-H1271)*1,$A$1222:$A$1349,0))</f>
        <v>5000000</v>
      </c>
      <c r="AQ1271" s="7" t="n">
        <f aca="false">INDEX($AC$1222:$AC$1349,MATCH($A1271-H1271*1,$A$1222:$A$1349,0))</f>
        <v>286307419.240836</v>
      </c>
      <c r="AR1271" s="14" t="b">
        <f aca="false">AND(IF(B1271=1,AD1271&gt;=AE1271,AE1271&gt;AD1271),IF(C1271=1,AF1271&gt;=AG1271,AG1271&gt;AF1271),IF(D1271=1,AH1271&gt;=AI1271,AI1271&gt;AH1271),IF(E1271=1,AJ1271&gt;=AK1271,AK1271&gt;AJ1271),IF(F1271=1,AL1271&gt;=AM1271,AM1271&gt;AL1271),IF(G1271=1,AN1271&gt;=AO1271,AO1271&gt;AN1271),IF(H1271=1,AP1271&gt;=AQ1271,AQ1271&gt;AP1271))</f>
        <v>0</v>
      </c>
      <c r="AS1271" s="2"/>
      <c r="AT1271" s="2"/>
      <c r="AU1271" s="2"/>
      <c r="AV1271" s="2"/>
      <c r="AW1271" s="2"/>
      <c r="AX1271" s="2"/>
    </row>
    <row r="1272" customFormat="false" ht="15" hidden="false" customHeight="false" outlineLevel="0" collapsed="false">
      <c r="A1272" s="6" t="n">
        <f aca="false">ROW()-1222</f>
        <v>50</v>
      </c>
      <c r="B1272" s="6" t="n">
        <f aca="false">MOD(INT($A1272/64),2)</f>
        <v>0</v>
      </c>
      <c r="C1272" s="6" t="n">
        <f aca="false">MOD(INT($A1272/32),2)</f>
        <v>1</v>
      </c>
      <c r="D1272" s="6" t="n">
        <f aca="false">MOD(INT($A1272/16),2)</f>
        <v>1</v>
      </c>
      <c r="E1272" s="6" t="n">
        <f aca="false">MOD(INT($A1272/8),2)</f>
        <v>0</v>
      </c>
      <c r="F1272" s="6" t="n">
        <f aca="false">MOD(INT($A1272/4),2)</f>
        <v>0</v>
      </c>
      <c r="G1272" s="6" t="n">
        <f aca="false">MOD(INT($A1272/2),2)</f>
        <v>1</v>
      </c>
      <c r="H1272" s="6" t="n">
        <f aca="false">MOD(INT($A1272/1),2)</f>
        <v>0</v>
      </c>
      <c r="I1272" s="7" t="n">
        <f aca="false">IF(B1272=1,MIN($B$6,$B$1220),0)</f>
        <v>0</v>
      </c>
      <c r="J1272" s="7" t="n">
        <f aca="false">IF(C1272=1,MIN($F$226,MAX(0,$B$1220-I1272)),0)</f>
        <v>300000000</v>
      </c>
      <c r="K1272" s="7" t="n">
        <f aca="false">IF(D1272=1,MIN($F$225,MAX(0,$B$1220-SUM(I1272:J1272))),0)</f>
        <v>100000000</v>
      </c>
      <c r="L1272" s="7" t="n">
        <f aca="false">IF(E1272=1,MIN($F$224,MAX(0,$B$1220-SUM(I1272:K1272))),0)</f>
        <v>0</v>
      </c>
      <c r="M1272" s="7" t="n">
        <f aca="false">IF(F1272=1,MIN($F$223,MAX(0,$B$1220-SUM(I1272:L1272))),0)</f>
        <v>0</v>
      </c>
      <c r="N1272" s="7" t="n">
        <f aca="false">IF(G1272=1,MIN($F$222,MAX(0,$B$1220-SUM(I1272:M1272))),0)</f>
        <v>15000000</v>
      </c>
      <c r="O1272" s="7" t="n">
        <f aca="false">IF(H1272=1,MIN($F$221,MAX(0,$B$1220-SUM(I1272:N1272))),0)</f>
        <v>0</v>
      </c>
      <c r="P1272" s="7" t="n">
        <f aca="false">MAX(0,$B$1220-SUM(I1272:O1272))</f>
        <v>1585000000</v>
      </c>
      <c r="Q1272" s="7" t="n">
        <f aca="false">($B$203+$B$204)+$B$22+(1-B1272)*$B$198+(1-C1272)*$E$226+(1-D1272)*$E$225+(1-E1272)*$E$224+(1-F1272)*$E$223+(1-G1272)*$E$222+(1-H1272)*$E$221</f>
        <v>20485652.6989266</v>
      </c>
      <c r="R1272" s="7" t="n">
        <f aca="false">P1272&gt;$B$12*Q1272</f>
        <v>1</v>
      </c>
      <c r="S1272" s="7" t="n">
        <f aca="false">IF(R1272,(P1272+$B$12*$B$13)/(Q1272+$B$13),IF(Q1272&gt;0,P1272/Q1272,0))</f>
        <v>69.0648214690086</v>
      </c>
      <c r="T1272" s="7" t="n">
        <f aca="false">IF(R1272,$B$13*(S1272-$B$12),0)</f>
        <v>170162053.672522</v>
      </c>
      <c r="U1272" s="7" t="n">
        <f aca="false">($B$203+$B$204)*S1272</f>
        <v>19431939.7012183</v>
      </c>
      <c r="V1272" s="7" t="n">
        <f aca="false">$B$22*S1272</f>
        <v>621583393.221078</v>
      </c>
      <c r="W1272" s="7" t="n">
        <f aca="false">IF(B1272=1,I1272,S1272*$B$198)</f>
        <v>55548470.1274928</v>
      </c>
      <c r="X1272" s="7" t="n">
        <f aca="false">IF(C1272=1,J1272,S1272*$E$226)</f>
        <v>300000000</v>
      </c>
      <c r="Y1272" s="7" t="n">
        <f aca="false">IF(D1272=1,K1272,S1272*$E$225)</f>
        <v>100000000</v>
      </c>
      <c r="Z1272" s="7" t="n">
        <f aca="false">IF(E1272=1,L1272,S1272*$E$224)</f>
        <v>165755571.525621</v>
      </c>
      <c r="AA1272" s="7" t="n">
        <f aca="false">IF(F1272=1,M1272,S1272*$E$223)</f>
        <v>207194464.407026</v>
      </c>
      <c r="AB1272" s="7" t="n">
        <f aca="false">IF(G1272=1,N1272,S1272*$E$222)</f>
        <v>15000000</v>
      </c>
      <c r="AC1272" s="7" t="n">
        <f aca="false">IF(H1272=1,O1272,S1272*$E$221)</f>
        <v>345324107.345043</v>
      </c>
      <c r="AD1272" s="7" t="n">
        <f aca="false">INDEX($W$1222:$W$1349,MATCH($A1272+(1-B1272)*64,$A$1222:$A$1349,0))</f>
        <v>30000000</v>
      </c>
      <c r="AE1272" s="7" t="n">
        <f aca="false">INDEX($W$1222:$W$1349,MATCH($A1272-B1272*64,$A$1222:$A$1349,0))</f>
        <v>55548470.1274928</v>
      </c>
      <c r="AF1272" s="7" t="n">
        <f aca="false">INDEX($X$1222:$X$1349,MATCH($A1272+(1-C1272)*32,$A$1222:$A$1349,0))</f>
        <v>300000000</v>
      </c>
      <c r="AG1272" s="7" t="n">
        <f aca="false">INDEX($X$1222:$X$1349,MATCH($A1272-C1272*32,$A$1222:$A$1349,0))</f>
        <v>397622476.009524</v>
      </c>
      <c r="AH1272" s="7" t="n">
        <f aca="false">INDEX($Y$1222:$Y$1349,MATCH($A1272+(1-D1272)*16,$A$1222:$A$1349,0))</f>
        <v>100000000</v>
      </c>
      <c r="AI1272" s="7" t="n">
        <f aca="false">INDEX($Y$1222:$Y$1349,MATCH($A1272-D1272*16,$A$1222:$A$1349,0))</f>
        <v>118370926.602073</v>
      </c>
      <c r="AJ1272" s="7" t="n">
        <f aca="false">INDEX($Z$1222:$Z$1349,MATCH($A1272+(1-E1272)*8,$A$1222:$A$1349,0))</f>
        <v>60000000</v>
      </c>
      <c r="AK1272" s="7" t="n">
        <f aca="false">INDEX($Z$1222:$Z$1349,MATCH($A1272-E1272*8,$A$1222:$A$1349,0))</f>
        <v>165755571.525621</v>
      </c>
      <c r="AL1272" s="7" t="n">
        <f aca="false">INDEX($AA$1222:$AA$1349,MATCH($A1272+(1-F1272)*4,$A$1222:$A$1349,0))</f>
        <v>30000000</v>
      </c>
      <c r="AM1272" s="7" t="n">
        <f aca="false">INDEX($AA$1222:$AA$1349,MATCH($A1272-F1272*4,$A$1222:$A$1349,0))</f>
        <v>207194464.407026</v>
      </c>
      <c r="AN1272" s="7" t="n">
        <f aca="false">INDEX($AB$1222:$AB$1349,MATCH($A1272+(1-G1272)*2,$A$1222:$A$1349,0))</f>
        <v>15000000</v>
      </c>
      <c r="AO1272" s="7" t="n">
        <f aca="false">INDEX($AB$1222:$AB$1349,MATCH($A1272-G1272*2,$A$1222:$A$1349,0))</f>
        <v>286307419.240836</v>
      </c>
      <c r="AP1272" s="7" t="n">
        <f aca="false">INDEX($AC$1222:$AC$1349,MATCH($A1272+(1-H1272)*1,$A$1222:$A$1349,0))</f>
        <v>5000000</v>
      </c>
      <c r="AQ1272" s="7" t="n">
        <f aca="false">INDEX($AC$1222:$AC$1349,MATCH($A1272-H1272*1,$A$1222:$A$1349,0))</f>
        <v>345324107.345043</v>
      </c>
      <c r="AR1272" s="14" t="b">
        <f aca="false">AND(IF(B1272=1,AD1272&gt;=AE1272,AE1272&gt;AD1272),IF(C1272=1,AF1272&gt;=AG1272,AG1272&gt;AF1272),IF(D1272=1,AH1272&gt;=AI1272,AI1272&gt;AH1272),IF(E1272=1,AJ1272&gt;=AK1272,AK1272&gt;AJ1272),IF(F1272=1,AL1272&gt;=AM1272,AM1272&gt;AL1272),IF(G1272=1,AN1272&gt;=AO1272,AO1272&gt;AN1272),IF(H1272=1,AP1272&gt;=AQ1272,AQ1272&gt;AP1272))</f>
        <v>0</v>
      </c>
      <c r="AS1272" s="2"/>
      <c r="AT1272" s="2"/>
      <c r="AU1272" s="2"/>
      <c r="AV1272" s="2"/>
      <c r="AW1272" s="2"/>
      <c r="AX1272" s="2"/>
    </row>
    <row r="1273" customFormat="false" ht="15" hidden="false" customHeight="false" outlineLevel="0" collapsed="false">
      <c r="A1273" s="6" t="n">
        <f aca="false">ROW()-1222</f>
        <v>51</v>
      </c>
      <c r="B1273" s="6" t="n">
        <f aca="false">MOD(INT($A1273/64),2)</f>
        <v>0</v>
      </c>
      <c r="C1273" s="6" t="n">
        <f aca="false">MOD(INT($A1273/32),2)</f>
        <v>1</v>
      </c>
      <c r="D1273" s="6" t="n">
        <f aca="false">MOD(INT($A1273/16),2)</f>
        <v>1</v>
      </c>
      <c r="E1273" s="6" t="n">
        <f aca="false">MOD(INT($A1273/8),2)</f>
        <v>0</v>
      </c>
      <c r="F1273" s="6" t="n">
        <f aca="false">MOD(INT($A1273/4),2)</f>
        <v>0</v>
      </c>
      <c r="G1273" s="6" t="n">
        <f aca="false">MOD(INT($A1273/2),2)</f>
        <v>1</v>
      </c>
      <c r="H1273" s="6" t="n">
        <f aca="false">MOD(INT($A1273/1),2)</f>
        <v>1</v>
      </c>
      <c r="I1273" s="7" t="n">
        <f aca="false">IF(B1273=1,MIN($B$6,$B$1220),0)</f>
        <v>0</v>
      </c>
      <c r="J1273" s="7" t="n">
        <f aca="false">IF(C1273=1,MIN($F$226,MAX(0,$B$1220-I1273)),0)</f>
        <v>300000000</v>
      </c>
      <c r="K1273" s="7" t="n">
        <f aca="false">IF(D1273=1,MIN($F$225,MAX(0,$B$1220-SUM(I1273:J1273))),0)</f>
        <v>100000000</v>
      </c>
      <c r="L1273" s="7" t="n">
        <f aca="false">IF(E1273=1,MIN($F$224,MAX(0,$B$1220-SUM(I1273:K1273))),0)</f>
        <v>0</v>
      </c>
      <c r="M1273" s="7" t="n">
        <f aca="false">IF(F1273=1,MIN($F$223,MAX(0,$B$1220-SUM(I1273:L1273))),0)</f>
        <v>0</v>
      </c>
      <c r="N1273" s="7" t="n">
        <f aca="false">IF(G1273=1,MIN($F$222,MAX(0,$B$1220-SUM(I1273:M1273))),0)</f>
        <v>15000000</v>
      </c>
      <c r="O1273" s="7" t="n">
        <f aca="false">IF(H1273=1,MIN($F$221,MAX(0,$B$1220-SUM(I1273:N1273))),0)</f>
        <v>5000000</v>
      </c>
      <c r="P1273" s="7" t="n">
        <f aca="false">MAX(0,$B$1220-SUM(I1273:O1273))</f>
        <v>1580000000</v>
      </c>
      <c r="Q1273" s="7" t="n">
        <f aca="false">($B$203+$B$204)+$B$22+(1-B1273)*$B$198+(1-C1273)*$E$226+(1-D1273)*$E$225+(1-E1273)*$E$224+(1-F1273)*$E$223+(1-G1273)*$E$222+(1-H1273)*$E$221</f>
        <v>15485652.6989266</v>
      </c>
      <c r="R1273" s="7" t="n">
        <f aca="false">P1273&gt;$B$12*Q1273</f>
        <v>1</v>
      </c>
      <c r="S1273" s="7" t="n">
        <f aca="false">IF(R1273,(P1273+$B$12*$B$13)/(Q1273+$B$13),IF(Q1273&gt;0,P1273/Q1273,0))</f>
        <v>87.9867985049243</v>
      </c>
      <c r="T1273" s="7" t="n">
        <f aca="false">IF(R1273,$B$13*(S1273-$B$12),0)</f>
        <v>217466996.262311</v>
      </c>
      <c r="U1273" s="7" t="n">
        <f aca="false">($B$203+$B$204)*S1273</f>
        <v>24755789.2235797</v>
      </c>
      <c r="V1273" s="7" t="n">
        <f aca="false">$B$22*S1273</f>
        <v>791881186.544318</v>
      </c>
      <c r="W1273" s="7" t="n">
        <f aca="false">IF(B1273=1,I1273,S1273*$B$198)</f>
        <v>70767316.0431999</v>
      </c>
      <c r="X1273" s="7" t="n">
        <f aca="false">IF(C1273=1,J1273,S1273*$E$226)</f>
        <v>300000000</v>
      </c>
      <c r="Y1273" s="7" t="n">
        <f aca="false">IF(D1273=1,K1273,S1273*$E$225)</f>
        <v>100000000</v>
      </c>
      <c r="Z1273" s="7" t="n">
        <f aca="false">IF(E1273=1,L1273,S1273*$E$224)</f>
        <v>211168316.411818</v>
      </c>
      <c r="AA1273" s="7" t="n">
        <f aca="false">IF(F1273=1,M1273,S1273*$E$223)</f>
        <v>263960395.514773</v>
      </c>
      <c r="AB1273" s="7" t="n">
        <f aca="false">IF(G1273=1,N1273,S1273*$E$222)</f>
        <v>15000000</v>
      </c>
      <c r="AC1273" s="7" t="n">
        <f aca="false">IF(H1273=1,O1273,S1273*$E$221)</f>
        <v>5000000</v>
      </c>
      <c r="AD1273" s="7" t="n">
        <f aca="false">INDEX($W$1222:$W$1349,MATCH($A1273+(1-B1273)*64,$A$1222:$A$1349,0))</f>
        <v>30000000</v>
      </c>
      <c r="AE1273" s="7" t="n">
        <f aca="false">INDEX($W$1222:$W$1349,MATCH($A1273-B1273*64,$A$1222:$A$1349,0))</f>
        <v>70767316.0431999</v>
      </c>
      <c r="AF1273" s="7" t="n">
        <f aca="false">INDEX($X$1222:$X$1349,MATCH($A1273+(1-C1273)*32,$A$1222:$A$1349,0))</f>
        <v>300000000</v>
      </c>
      <c r="AG1273" s="7" t="n">
        <f aca="false">INDEX($X$1222:$X$1349,MATCH($A1273-C1273*32,$A$1222:$A$1349,0))</f>
        <v>478776285.693858</v>
      </c>
      <c r="AH1273" s="7" t="n">
        <f aca="false">INDEX($Y$1222:$Y$1349,MATCH($A1273+(1-D1273)*16,$A$1222:$A$1349,0))</f>
        <v>100000000</v>
      </c>
      <c r="AI1273" s="7" t="n">
        <f aca="false">INDEX($Y$1222:$Y$1349,MATCH($A1273-D1273*16,$A$1222:$A$1349,0))</f>
        <v>147944745.819954</v>
      </c>
      <c r="AJ1273" s="7" t="n">
        <f aca="false">INDEX($Z$1222:$Z$1349,MATCH($A1273+(1-E1273)*8,$A$1222:$A$1349,0))</f>
        <v>60000000</v>
      </c>
      <c r="AK1273" s="7" t="n">
        <f aca="false">INDEX($Z$1222:$Z$1349,MATCH($A1273-E1273*8,$A$1222:$A$1349,0))</f>
        <v>211168316.411818</v>
      </c>
      <c r="AL1273" s="7" t="n">
        <f aca="false">INDEX($AA$1222:$AA$1349,MATCH($A1273+(1-F1273)*4,$A$1222:$A$1349,0))</f>
        <v>30000000</v>
      </c>
      <c r="AM1273" s="7" t="n">
        <f aca="false">INDEX($AA$1222:$AA$1349,MATCH($A1273-F1273*4,$A$1222:$A$1349,0))</f>
        <v>263960395.514773</v>
      </c>
      <c r="AN1273" s="7" t="n">
        <f aca="false">INDEX($AB$1222:$AB$1349,MATCH($A1273+(1-G1273)*2,$A$1222:$A$1349,0))</f>
        <v>15000000</v>
      </c>
      <c r="AO1273" s="7" t="n">
        <f aca="false">INDEX($AB$1222:$AB$1349,MATCH($A1273-G1273*2,$A$1222:$A$1349,0))</f>
        <v>347499377.312571</v>
      </c>
      <c r="AP1273" s="7" t="n">
        <f aca="false">INDEX($AC$1222:$AC$1349,MATCH($A1273+(1-H1273)*1,$A$1222:$A$1349,0))</f>
        <v>5000000</v>
      </c>
      <c r="AQ1273" s="7" t="n">
        <f aca="false">INDEX($AC$1222:$AC$1349,MATCH($A1273-H1273*1,$A$1222:$A$1349,0))</f>
        <v>345324107.345043</v>
      </c>
      <c r="AR1273" s="14" t="b">
        <f aca="false">AND(IF(B1273=1,AD1273&gt;=AE1273,AE1273&gt;AD1273),IF(C1273=1,AF1273&gt;=AG1273,AG1273&gt;AF1273),IF(D1273=1,AH1273&gt;=AI1273,AI1273&gt;AH1273),IF(E1273=1,AJ1273&gt;=AK1273,AK1273&gt;AJ1273),IF(F1273=1,AL1273&gt;=AM1273,AM1273&gt;AL1273),IF(G1273=1,AN1273&gt;=AO1273,AO1273&gt;AN1273),IF(H1273=1,AP1273&gt;=AQ1273,AQ1273&gt;AP1273))</f>
        <v>0</v>
      </c>
      <c r="AS1273" s="2"/>
      <c r="AT1273" s="2"/>
      <c r="AU1273" s="2"/>
      <c r="AV1273" s="2"/>
      <c r="AW1273" s="2"/>
      <c r="AX1273" s="2"/>
    </row>
    <row r="1274" customFormat="false" ht="15" hidden="false" customHeight="false" outlineLevel="0" collapsed="false">
      <c r="A1274" s="6" t="n">
        <f aca="false">ROW()-1222</f>
        <v>52</v>
      </c>
      <c r="B1274" s="6" t="n">
        <f aca="false">MOD(INT($A1274/64),2)</f>
        <v>0</v>
      </c>
      <c r="C1274" s="6" t="n">
        <f aca="false">MOD(INT($A1274/32),2)</f>
        <v>1</v>
      </c>
      <c r="D1274" s="6" t="n">
        <f aca="false">MOD(INT($A1274/16),2)</f>
        <v>1</v>
      </c>
      <c r="E1274" s="6" t="n">
        <f aca="false">MOD(INT($A1274/8),2)</f>
        <v>0</v>
      </c>
      <c r="F1274" s="6" t="n">
        <f aca="false">MOD(INT($A1274/4),2)</f>
        <v>1</v>
      </c>
      <c r="G1274" s="6" t="n">
        <f aca="false">MOD(INT($A1274/2),2)</f>
        <v>0</v>
      </c>
      <c r="H1274" s="6" t="n">
        <f aca="false">MOD(INT($A1274/1),2)</f>
        <v>0</v>
      </c>
      <c r="I1274" s="7" t="n">
        <f aca="false">IF(B1274=1,MIN($B$6,$B$1220),0)</f>
        <v>0</v>
      </c>
      <c r="J1274" s="7" t="n">
        <f aca="false">IF(C1274=1,MIN($F$226,MAX(0,$B$1220-I1274)),0)</f>
        <v>300000000</v>
      </c>
      <c r="K1274" s="7" t="n">
        <f aca="false">IF(D1274=1,MIN($F$225,MAX(0,$B$1220-SUM(I1274:J1274))),0)</f>
        <v>100000000</v>
      </c>
      <c r="L1274" s="7" t="n">
        <f aca="false">IF(E1274=1,MIN($F$224,MAX(0,$B$1220-SUM(I1274:K1274))),0)</f>
        <v>0</v>
      </c>
      <c r="M1274" s="7" t="n">
        <f aca="false">IF(F1274=1,MIN($F$223,MAX(0,$B$1220-SUM(I1274:L1274))),0)</f>
        <v>30000000</v>
      </c>
      <c r="N1274" s="7" t="n">
        <f aca="false">IF(G1274=1,MIN($F$222,MAX(0,$B$1220-SUM(I1274:M1274))),0)</f>
        <v>0</v>
      </c>
      <c r="O1274" s="7" t="n">
        <f aca="false">IF(H1274=1,MIN($F$221,MAX(0,$B$1220-SUM(I1274:N1274))),0)</f>
        <v>0</v>
      </c>
      <c r="P1274" s="7" t="n">
        <f aca="false">MAX(0,$B$1220-SUM(I1274:O1274))</f>
        <v>1570000000</v>
      </c>
      <c r="Q1274" s="7" t="n">
        <f aca="false">($B$203+$B$204)+$B$22+(1-B1274)*$B$198+(1-C1274)*$E$226+(1-D1274)*$E$225+(1-E1274)*$E$224+(1-F1274)*$E$223+(1-G1274)*$E$222+(1-H1274)*$E$221</f>
        <v>22485652.6989266</v>
      </c>
      <c r="R1274" s="7" t="n">
        <f aca="false">P1274&gt;$B$12*Q1274</f>
        <v>1</v>
      </c>
      <c r="S1274" s="7" t="n">
        <f aca="false">IF(R1274,(P1274+$B$12*$B$13)/(Q1274+$B$13),IF(Q1274&gt;0,P1274/Q1274,0))</f>
        <v>62.9361185376421</v>
      </c>
      <c r="T1274" s="7" t="n">
        <f aca="false">IF(R1274,$B$13*(S1274-$B$12),0)</f>
        <v>154840296.344105</v>
      </c>
      <c r="U1274" s="7" t="n">
        <f aca="false">($B$203+$B$204)*S1274</f>
        <v>17707580.1318182</v>
      </c>
      <c r="V1274" s="7" t="n">
        <f aca="false">$B$22*S1274</f>
        <v>566425066.838779</v>
      </c>
      <c r="W1274" s="7" t="n">
        <f aca="false">IF(B1274=1,I1274,S1274*$B$198)</f>
        <v>50619186.8185356</v>
      </c>
      <c r="X1274" s="7" t="n">
        <f aca="false">IF(C1274=1,J1274,S1274*$E$226)</f>
        <v>300000000</v>
      </c>
      <c r="Y1274" s="7" t="n">
        <f aca="false">IF(D1274=1,K1274,S1274*$E$225)</f>
        <v>100000000</v>
      </c>
      <c r="Z1274" s="7" t="n">
        <f aca="false">IF(E1274=1,L1274,S1274*$E$224)</f>
        <v>151046684.490341</v>
      </c>
      <c r="AA1274" s="7" t="n">
        <f aca="false">IF(F1274=1,M1274,S1274*$E$223)</f>
        <v>30000000</v>
      </c>
      <c r="AB1274" s="7" t="n">
        <f aca="false">IF(G1274=1,N1274,S1274*$E$222)</f>
        <v>314680592.688211</v>
      </c>
      <c r="AC1274" s="7" t="n">
        <f aca="false">IF(H1274=1,O1274,S1274*$E$221)</f>
        <v>314680592.688211</v>
      </c>
      <c r="AD1274" s="7" t="n">
        <f aca="false">INDEX($W$1222:$W$1349,MATCH($A1274+(1-B1274)*64,$A$1222:$A$1349,0))</f>
        <v>30000000</v>
      </c>
      <c r="AE1274" s="7" t="n">
        <f aca="false">INDEX($W$1222:$W$1349,MATCH($A1274-B1274*64,$A$1222:$A$1349,0))</f>
        <v>50619186.8185356</v>
      </c>
      <c r="AF1274" s="7" t="n">
        <f aca="false">INDEX($X$1222:$X$1349,MATCH($A1274+(1-C1274)*32,$A$1222:$A$1349,0))</f>
        <v>300000000</v>
      </c>
      <c r="AG1274" s="7" t="n">
        <f aca="false">INDEX($X$1222:$X$1349,MATCH($A1274-C1274*32,$A$1222:$A$1349,0))</f>
        <v>369111599.56125</v>
      </c>
      <c r="AH1274" s="7" t="n">
        <f aca="false">INDEX($Y$1222:$Y$1349,MATCH($A1274+(1-D1274)*16,$A$1222:$A$1349,0))</f>
        <v>100000000</v>
      </c>
      <c r="AI1274" s="7" t="n">
        <f aca="false">INDEX($Y$1222:$Y$1349,MATCH($A1274-D1274*16,$A$1222:$A$1349,0))</f>
        <v>108537275.881183</v>
      </c>
      <c r="AJ1274" s="7" t="n">
        <f aca="false">INDEX($Z$1222:$Z$1349,MATCH($A1274+(1-E1274)*8,$A$1222:$A$1349,0))</f>
        <v>60000000</v>
      </c>
      <c r="AK1274" s="7" t="n">
        <f aca="false">INDEX($Z$1222:$Z$1349,MATCH($A1274-E1274*8,$A$1222:$A$1349,0))</f>
        <v>151046684.490341</v>
      </c>
      <c r="AL1274" s="7" t="n">
        <f aca="false">INDEX($AA$1222:$AA$1349,MATCH($A1274+(1-F1274)*4,$A$1222:$A$1349,0))</f>
        <v>30000000</v>
      </c>
      <c r="AM1274" s="7" t="n">
        <f aca="false">INDEX($AA$1222:$AA$1349,MATCH($A1274-F1274*4,$A$1222:$A$1349,0))</f>
        <v>171784451.544502</v>
      </c>
      <c r="AN1274" s="7" t="n">
        <f aca="false">INDEX($AB$1222:$AB$1349,MATCH($A1274+(1-G1274)*2,$A$1222:$A$1349,0))</f>
        <v>15000000</v>
      </c>
      <c r="AO1274" s="7" t="n">
        <f aca="false">INDEX($AB$1222:$AB$1349,MATCH($A1274-G1274*2,$A$1222:$A$1349,0))</f>
        <v>314680592.688211</v>
      </c>
      <c r="AP1274" s="7" t="n">
        <f aca="false">INDEX($AC$1222:$AC$1349,MATCH($A1274+(1-H1274)*1,$A$1222:$A$1349,0))</f>
        <v>5000000</v>
      </c>
      <c r="AQ1274" s="7" t="n">
        <f aca="false">INDEX($AC$1222:$AC$1349,MATCH($A1274-H1274*1,$A$1222:$A$1349,0))</f>
        <v>314680592.688211</v>
      </c>
      <c r="AR1274" s="14" t="b">
        <f aca="false">AND(IF(B1274=1,AD1274&gt;=AE1274,AE1274&gt;AD1274),IF(C1274=1,AF1274&gt;=AG1274,AG1274&gt;AF1274),IF(D1274=1,AH1274&gt;=AI1274,AI1274&gt;AH1274),IF(E1274=1,AJ1274&gt;=AK1274,AK1274&gt;AJ1274),IF(F1274=1,AL1274&gt;=AM1274,AM1274&gt;AL1274),IF(G1274=1,AN1274&gt;=AO1274,AO1274&gt;AN1274),IF(H1274=1,AP1274&gt;=AQ1274,AQ1274&gt;AP1274))</f>
        <v>0</v>
      </c>
      <c r="AS1274" s="2"/>
      <c r="AT1274" s="2"/>
      <c r="AU1274" s="2"/>
      <c r="AV1274" s="2"/>
      <c r="AW1274" s="2"/>
      <c r="AX1274" s="2"/>
    </row>
    <row r="1275" customFormat="false" ht="15" hidden="false" customHeight="false" outlineLevel="0" collapsed="false">
      <c r="A1275" s="6" t="n">
        <f aca="false">ROW()-1222</f>
        <v>53</v>
      </c>
      <c r="B1275" s="6" t="n">
        <f aca="false">MOD(INT($A1275/64),2)</f>
        <v>0</v>
      </c>
      <c r="C1275" s="6" t="n">
        <f aca="false">MOD(INT($A1275/32),2)</f>
        <v>1</v>
      </c>
      <c r="D1275" s="6" t="n">
        <f aca="false">MOD(INT($A1275/16),2)</f>
        <v>1</v>
      </c>
      <c r="E1275" s="6" t="n">
        <f aca="false">MOD(INT($A1275/8),2)</f>
        <v>0</v>
      </c>
      <c r="F1275" s="6" t="n">
        <f aca="false">MOD(INT($A1275/4),2)</f>
        <v>1</v>
      </c>
      <c r="G1275" s="6" t="n">
        <f aca="false">MOD(INT($A1275/2),2)</f>
        <v>0</v>
      </c>
      <c r="H1275" s="6" t="n">
        <f aca="false">MOD(INT($A1275/1),2)</f>
        <v>1</v>
      </c>
      <c r="I1275" s="7" t="n">
        <f aca="false">IF(B1275=1,MIN($B$6,$B$1220),0)</f>
        <v>0</v>
      </c>
      <c r="J1275" s="7" t="n">
        <f aca="false">IF(C1275=1,MIN($F$226,MAX(0,$B$1220-I1275)),0)</f>
        <v>300000000</v>
      </c>
      <c r="K1275" s="7" t="n">
        <f aca="false">IF(D1275=1,MIN($F$225,MAX(0,$B$1220-SUM(I1275:J1275))),0)</f>
        <v>100000000</v>
      </c>
      <c r="L1275" s="7" t="n">
        <f aca="false">IF(E1275=1,MIN($F$224,MAX(0,$B$1220-SUM(I1275:K1275))),0)</f>
        <v>0</v>
      </c>
      <c r="M1275" s="7" t="n">
        <f aca="false">IF(F1275=1,MIN($F$223,MAX(0,$B$1220-SUM(I1275:L1275))),0)</f>
        <v>30000000</v>
      </c>
      <c r="N1275" s="7" t="n">
        <f aca="false">IF(G1275=1,MIN($F$222,MAX(0,$B$1220-SUM(I1275:M1275))),0)</f>
        <v>0</v>
      </c>
      <c r="O1275" s="7" t="n">
        <f aca="false">IF(H1275=1,MIN($F$221,MAX(0,$B$1220-SUM(I1275:N1275))),0)</f>
        <v>5000000</v>
      </c>
      <c r="P1275" s="7" t="n">
        <f aca="false">MAX(0,$B$1220-SUM(I1275:O1275))</f>
        <v>1565000000</v>
      </c>
      <c r="Q1275" s="7" t="n">
        <f aca="false">($B$203+$B$204)+$B$22+(1-B1275)*$B$198+(1-C1275)*$E$226+(1-D1275)*$E$225+(1-E1275)*$E$224+(1-F1275)*$E$223+(1-G1275)*$E$222+(1-H1275)*$E$221</f>
        <v>17485652.6989266</v>
      </c>
      <c r="R1275" s="7" t="n">
        <f aca="false">P1275&gt;$B$12*Q1275</f>
        <v>1</v>
      </c>
      <c r="S1275" s="7" t="n">
        <f aca="false">IF(R1275,(P1275+$B$12*$B$13)/(Q1275+$B$13),IF(Q1275&gt;0,P1275/Q1275,0))</f>
        <v>78.4312638477997</v>
      </c>
      <c r="T1275" s="7" t="n">
        <f aca="false">IF(R1275,$B$13*(S1275-$B$12),0)</f>
        <v>193578159.619499</v>
      </c>
      <c r="U1275" s="7" t="n">
        <f aca="false">($B$203+$B$204)*S1275</f>
        <v>22067263.1502376</v>
      </c>
      <c r="V1275" s="7" t="n">
        <f aca="false">$B$22*S1275</f>
        <v>705881374.630197</v>
      </c>
      <c r="W1275" s="7" t="n">
        <f aca="false">IF(B1275=1,I1275,S1275*$B$198)</f>
        <v>63081850.1263483</v>
      </c>
      <c r="X1275" s="7" t="n">
        <f aca="false">IF(C1275=1,J1275,S1275*$E$226)</f>
        <v>300000000</v>
      </c>
      <c r="Y1275" s="7" t="n">
        <f aca="false">IF(D1275=1,K1275,S1275*$E$225)</f>
        <v>100000000</v>
      </c>
      <c r="Z1275" s="7" t="n">
        <f aca="false">IF(E1275=1,L1275,S1275*$E$224)</f>
        <v>188235033.234719</v>
      </c>
      <c r="AA1275" s="7" t="n">
        <f aca="false">IF(F1275=1,M1275,S1275*$E$223)</f>
        <v>30000000</v>
      </c>
      <c r="AB1275" s="7" t="n">
        <f aca="false">IF(G1275=1,N1275,S1275*$E$222)</f>
        <v>392156319.238998</v>
      </c>
      <c r="AC1275" s="7" t="n">
        <f aca="false">IF(H1275=1,O1275,S1275*$E$221)</f>
        <v>5000000</v>
      </c>
      <c r="AD1275" s="7" t="n">
        <f aca="false">INDEX($W$1222:$W$1349,MATCH($A1275+(1-B1275)*64,$A$1222:$A$1349,0))</f>
        <v>30000000</v>
      </c>
      <c r="AE1275" s="7" t="n">
        <f aca="false">INDEX($W$1222:$W$1349,MATCH($A1275-B1275*64,$A$1222:$A$1349,0))</f>
        <v>63081850.1263483</v>
      </c>
      <c r="AF1275" s="7" t="n">
        <f aca="false">INDEX($X$1222:$X$1349,MATCH($A1275+(1-C1275)*32,$A$1222:$A$1349,0))</f>
        <v>300000000</v>
      </c>
      <c r="AG1275" s="7" t="n">
        <f aca="false">INDEX($X$1222:$X$1349,MATCH($A1275-C1275*32,$A$1222:$A$1349,0))</f>
        <v>438593872.310798</v>
      </c>
      <c r="AH1275" s="7" t="n">
        <f aca="false">INDEX($Y$1222:$Y$1349,MATCH($A1275+(1-D1275)*16,$A$1222:$A$1349,0))</f>
        <v>100000000</v>
      </c>
      <c r="AI1275" s="7" t="n">
        <f aca="false">INDEX($Y$1222:$Y$1349,MATCH($A1275-D1275*16,$A$1222:$A$1349,0))</f>
        <v>133124090.448738</v>
      </c>
      <c r="AJ1275" s="7" t="n">
        <f aca="false">INDEX($Z$1222:$Z$1349,MATCH($A1275+(1-E1275)*8,$A$1222:$A$1349,0))</f>
        <v>60000000</v>
      </c>
      <c r="AK1275" s="7" t="n">
        <f aca="false">INDEX($Z$1222:$Z$1349,MATCH($A1275-E1275*8,$A$1222:$A$1349,0))</f>
        <v>188235033.234719</v>
      </c>
      <c r="AL1275" s="7" t="n">
        <f aca="false">INDEX($AA$1222:$AA$1349,MATCH($A1275+(1-F1275)*4,$A$1222:$A$1349,0))</f>
        <v>30000000</v>
      </c>
      <c r="AM1275" s="7" t="n">
        <f aca="false">INDEX($AA$1222:$AA$1349,MATCH($A1275-F1275*4,$A$1222:$A$1349,0))</f>
        <v>208499626.387543</v>
      </c>
      <c r="AN1275" s="7" t="n">
        <f aca="false">INDEX($AB$1222:$AB$1349,MATCH($A1275+(1-G1275)*2,$A$1222:$A$1349,0))</f>
        <v>15000000</v>
      </c>
      <c r="AO1275" s="7" t="n">
        <f aca="false">INDEX($AB$1222:$AB$1349,MATCH($A1275-G1275*2,$A$1222:$A$1349,0))</f>
        <v>392156319.238998</v>
      </c>
      <c r="AP1275" s="7" t="n">
        <f aca="false">INDEX($AC$1222:$AC$1349,MATCH($A1275+(1-H1275)*1,$A$1222:$A$1349,0))</f>
        <v>5000000</v>
      </c>
      <c r="AQ1275" s="7" t="n">
        <f aca="false">INDEX($AC$1222:$AC$1349,MATCH($A1275-H1275*1,$A$1222:$A$1349,0))</f>
        <v>314680592.688211</v>
      </c>
      <c r="AR1275" s="14" t="b">
        <f aca="false">AND(IF(B1275=1,AD1275&gt;=AE1275,AE1275&gt;AD1275),IF(C1275=1,AF1275&gt;=AG1275,AG1275&gt;AF1275),IF(D1275=1,AH1275&gt;=AI1275,AI1275&gt;AH1275),IF(E1275=1,AJ1275&gt;=AK1275,AK1275&gt;AJ1275),IF(F1275=1,AL1275&gt;=AM1275,AM1275&gt;AL1275),IF(G1275=1,AN1275&gt;=AO1275,AO1275&gt;AN1275),IF(H1275=1,AP1275&gt;=AQ1275,AQ1275&gt;AP1275))</f>
        <v>0</v>
      </c>
      <c r="AS1275" s="2"/>
      <c r="AT1275" s="2"/>
      <c r="AU1275" s="2"/>
      <c r="AV1275" s="2"/>
      <c r="AW1275" s="2"/>
      <c r="AX1275" s="2"/>
    </row>
    <row r="1276" customFormat="false" ht="15" hidden="false" customHeight="false" outlineLevel="0" collapsed="false">
      <c r="A1276" s="6" t="n">
        <f aca="false">ROW()-1222</f>
        <v>54</v>
      </c>
      <c r="B1276" s="6" t="n">
        <f aca="false">MOD(INT($A1276/64),2)</f>
        <v>0</v>
      </c>
      <c r="C1276" s="6" t="n">
        <f aca="false">MOD(INT($A1276/32),2)</f>
        <v>1</v>
      </c>
      <c r="D1276" s="6" t="n">
        <f aca="false">MOD(INT($A1276/16),2)</f>
        <v>1</v>
      </c>
      <c r="E1276" s="6" t="n">
        <f aca="false">MOD(INT($A1276/8),2)</f>
        <v>0</v>
      </c>
      <c r="F1276" s="6" t="n">
        <f aca="false">MOD(INT($A1276/4),2)</f>
        <v>1</v>
      </c>
      <c r="G1276" s="6" t="n">
        <f aca="false">MOD(INT($A1276/2),2)</f>
        <v>1</v>
      </c>
      <c r="H1276" s="6" t="n">
        <f aca="false">MOD(INT($A1276/1),2)</f>
        <v>0</v>
      </c>
      <c r="I1276" s="7" t="n">
        <f aca="false">IF(B1276=1,MIN($B$6,$B$1220),0)</f>
        <v>0</v>
      </c>
      <c r="J1276" s="7" t="n">
        <f aca="false">IF(C1276=1,MIN($F$226,MAX(0,$B$1220-I1276)),0)</f>
        <v>300000000</v>
      </c>
      <c r="K1276" s="7" t="n">
        <f aca="false">IF(D1276=1,MIN($F$225,MAX(0,$B$1220-SUM(I1276:J1276))),0)</f>
        <v>100000000</v>
      </c>
      <c r="L1276" s="7" t="n">
        <f aca="false">IF(E1276=1,MIN($F$224,MAX(0,$B$1220-SUM(I1276:K1276))),0)</f>
        <v>0</v>
      </c>
      <c r="M1276" s="7" t="n">
        <f aca="false">IF(F1276=1,MIN($F$223,MAX(0,$B$1220-SUM(I1276:L1276))),0)</f>
        <v>30000000</v>
      </c>
      <c r="N1276" s="7" t="n">
        <f aca="false">IF(G1276=1,MIN($F$222,MAX(0,$B$1220-SUM(I1276:M1276))),0)</f>
        <v>15000000</v>
      </c>
      <c r="O1276" s="7" t="n">
        <f aca="false">IF(H1276=1,MIN($F$221,MAX(0,$B$1220-SUM(I1276:N1276))),0)</f>
        <v>0</v>
      </c>
      <c r="P1276" s="7" t="n">
        <f aca="false">MAX(0,$B$1220-SUM(I1276:O1276))</f>
        <v>1555000000</v>
      </c>
      <c r="Q1276" s="7" t="n">
        <f aca="false">($B$203+$B$204)+$B$22+(1-B1276)*$B$198+(1-C1276)*$E$226+(1-D1276)*$E$225+(1-E1276)*$E$224+(1-F1276)*$E$223+(1-G1276)*$E$222+(1-H1276)*$E$221</f>
        <v>17485652.6989266</v>
      </c>
      <c r="R1276" s="7" t="n">
        <f aca="false">P1276&gt;$B$12*Q1276</f>
        <v>1</v>
      </c>
      <c r="S1276" s="7" t="n">
        <f aca="false">IF(R1276,(P1276+$B$12*$B$13)/(Q1276+$B$13),IF(Q1276&gt;0,P1276/Q1276,0))</f>
        <v>77.9309049077818</v>
      </c>
      <c r="T1276" s="7" t="n">
        <f aca="false">IF(R1276,$B$13*(S1276-$B$12),0)</f>
        <v>192327262.269455</v>
      </c>
      <c r="U1276" s="7" t="n">
        <f aca="false">($B$203+$B$204)*S1276</f>
        <v>21926483.1620383</v>
      </c>
      <c r="V1276" s="7" t="n">
        <f aca="false">$B$22*S1276</f>
        <v>701378144.170036</v>
      </c>
      <c r="W1276" s="7" t="n">
        <f aca="false">IF(B1276=1,I1276,S1276*$B$198)</f>
        <v>62679414.0808852</v>
      </c>
      <c r="X1276" s="7" t="n">
        <f aca="false">IF(C1276=1,J1276,S1276*$E$226)</f>
        <v>300000000</v>
      </c>
      <c r="Y1276" s="7" t="n">
        <f aca="false">IF(D1276=1,K1276,S1276*$E$225)</f>
        <v>100000000</v>
      </c>
      <c r="Z1276" s="7" t="n">
        <f aca="false">IF(E1276=1,L1276,S1276*$E$224)</f>
        <v>187034171.778676</v>
      </c>
      <c r="AA1276" s="7" t="n">
        <f aca="false">IF(F1276=1,M1276,S1276*$E$223)</f>
        <v>30000000</v>
      </c>
      <c r="AB1276" s="7" t="n">
        <f aca="false">IF(G1276=1,N1276,S1276*$E$222)</f>
        <v>15000000</v>
      </c>
      <c r="AC1276" s="7" t="n">
        <f aca="false">IF(H1276=1,O1276,S1276*$E$221)</f>
        <v>389654524.538909</v>
      </c>
      <c r="AD1276" s="7" t="n">
        <f aca="false">INDEX($W$1222:$W$1349,MATCH($A1276+(1-B1276)*64,$A$1222:$A$1349,0))</f>
        <v>30000000</v>
      </c>
      <c r="AE1276" s="7" t="n">
        <f aca="false">INDEX($W$1222:$W$1349,MATCH($A1276-B1276*64,$A$1222:$A$1349,0))</f>
        <v>62679414.0808852</v>
      </c>
      <c r="AF1276" s="7" t="n">
        <f aca="false">INDEX($X$1222:$X$1349,MATCH($A1276+(1-C1276)*32,$A$1222:$A$1349,0))</f>
        <v>300000000</v>
      </c>
      <c r="AG1276" s="7" t="n">
        <f aca="false">INDEX($X$1222:$X$1349,MATCH($A1276-C1276*32,$A$1222:$A$1349,0))</f>
        <v>436245310.745546</v>
      </c>
      <c r="AH1276" s="7" t="n">
        <f aca="false">INDEX($Y$1222:$Y$1349,MATCH($A1276+(1-D1276)*16,$A$1222:$A$1349,0))</f>
        <v>100000000</v>
      </c>
      <c r="AI1276" s="7" t="n">
        <f aca="false">INDEX($Y$1222:$Y$1349,MATCH($A1276-D1276*16,$A$1222:$A$1349,0))</f>
        <v>132325745.078731</v>
      </c>
      <c r="AJ1276" s="7" t="n">
        <f aca="false">INDEX($Z$1222:$Z$1349,MATCH($A1276+(1-E1276)*8,$A$1222:$A$1349,0))</f>
        <v>60000000</v>
      </c>
      <c r="AK1276" s="7" t="n">
        <f aca="false">INDEX($Z$1222:$Z$1349,MATCH($A1276-E1276*8,$A$1222:$A$1349,0))</f>
        <v>187034171.778676</v>
      </c>
      <c r="AL1276" s="7" t="n">
        <f aca="false">INDEX($AA$1222:$AA$1349,MATCH($A1276+(1-F1276)*4,$A$1222:$A$1349,0))</f>
        <v>30000000</v>
      </c>
      <c r="AM1276" s="7" t="n">
        <f aca="false">INDEX($AA$1222:$AA$1349,MATCH($A1276-F1276*4,$A$1222:$A$1349,0))</f>
        <v>207194464.407026</v>
      </c>
      <c r="AN1276" s="7" t="n">
        <f aca="false">INDEX($AB$1222:$AB$1349,MATCH($A1276+(1-G1276)*2,$A$1222:$A$1349,0))</f>
        <v>15000000</v>
      </c>
      <c r="AO1276" s="7" t="n">
        <f aca="false">INDEX($AB$1222:$AB$1349,MATCH($A1276-G1276*2,$A$1222:$A$1349,0))</f>
        <v>314680592.688211</v>
      </c>
      <c r="AP1276" s="7" t="n">
        <f aca="false">INDEX($AC$1222:$AC$1349,MATCH($A1276+(1-H1276)*1,$A$1222:$A$1349,0))</f>
        <v>5000000</v>
      </c>
      <c r="AQ1276" s="7" t="n">
        <f aca="false">INDEX($AC$1222:$AC$1349,MATCH($A1276-H1276*1,$A$1222:$A$1349,0))</f>
        <v>389654524.538909</v>
      </c>
      <c r="AR1276" s="14" t="b">
        <f aca="false">AND(IF(B1276=1,AD1276&gt;=AE1276,AE1276&gt;AD1276),IF(C1276=1,AF1276&gt;=AG1276,AG1276&gt;AF1276),IF(D1276=1,AH1276&gt;=AI1276,AI1276&gt;AH1276),IF(E1276=1,AJ1276&gt;=AK1276,AK1276&gt;AJ1276),IF(F1276=1,AL1276&gt;=AM1276,AM1276&gt;AL1276),IF(G1276=1,AN1276&gt;=AO1276,AO1276&gt;AN1276),IF(H1276=1,AP1276&gt;=AQ1276,AQ1276&gt;AP1276))</f>
        <v>0</v>
      </c>
      <c r="AS1276" s="2"/>
      <c r="AT1276" s="2"/>
      <c r="AU1276" s="2"/>
      <c r="AV1276" s="2"/>
      <c r="AW1276" s="2"/>
      <c r="AX1276" s="2"/>
    </row>
    <row r="1277" customFormat="false" ht="15" hidden="false" customHeight="false" outlineLevel="0" collapsed="false">
      <c r="A1277" s="6" t="n">
        <f aca="false">ROW()-1222</f>
        <v>55</v>
      </c>
      <c r="B1277" s="6" t="n">
        <f aca="false">MOD(INT($A1277/64),2)</f>
        <v>0</v>
      </c>
      <c r="C1277" s="6" t="n">
        <f aca="false">MOD(INT($A1277/32),2)</f>
        <v>1</v>
      </c>
      <c r="D1277" s="6" t="n">
        <f aca="false">MOD(INT($A1277/16),2)</f>
        <v>1</v>
      </c>
      <c r="E1277" s="6" t="n">
        <f aca="false">MOD(INT($A1277/8),2)</f>
        <v>0</v>
      </c>
      <c r="F1277" s="6" t="n">
        <f aca="false">MOD(INT($A1277/4),2)</f>
        <v>1</v>
      </c>
      <c r="G1277" s="6" t="n">
        <f aca="false">MOD(INT($A1277/2),2)</f>
        <v>1</v>
      </c>
      <c r="H1277" s="6" t="n">
        <f aca="false">MOD(INT($A1277/1),2)</f>
        <v>1</v>
      </c>
      <c r="I1277" s="7" t="n">
        <f aca="false">IF(B1277=1,MIN($B$6,$B$1220),0)</f>
        <v>0</v>
      </c>
      <c r="J1277" s="7" t="n">
        <f aca="false">IF(C1277=1,MIN($F$226,MAX(0,$B$1220-I1277)),0)</f>
        <v>300000000</v>
      </c>
      <c r="K1277" s="7" t="n">
        <f aca="false">IF(D1277=1,MIN($F$225,MAX(0,$B$1220-SUM(I1277:J1277))),0)</f>
        <v>100000000</v>
      </c>
      <c r="L1277" s="7" t="n">
        <f aca="false">IF(E1277=1,MIN($F$224,MAX(0,$B$1220-SUM(I1277:K1277))),0)</f>
        <v>0</v>
      </c>
      <c r="M1277" s="7" t="n">
        <f aca="false">IF(F1277=1,MIN($F$223,MAX(0,$B$1220-SUM(I1277:L1277))),0)</f>
        <v>30000000</v>
      </c>
      <c r="N1277" s="7" t="n">
        <f aca="false">IF(G1277=1,MIN($F$222,MAX(0,$B$1220-SUM(I1277:M1277))),0)</f>
        <v>15000000</v>
      </c>
      <c r="O1277" s="7" t="n">
        <f aca="false">IF(H1277=1,MIN($F$221,MAX(0,$B$1220-SUM(I1277:N1277))),0)</f>
        <v>5000000</v>
      </c>
      <c r="P1277" s="7" t="n">
        <f aca="false">MAX(0,$B$1220-SUM(I1277:O1277))</f>
        <v>1550000000</v>
      </c>
      <c r="Q1277" s="7" t="n">
        <f aca="false">($B$203+$B$204)+$B$22+(1-B1277)*$B$198+(1-C1277)*$E$226+(1-D1277)*$E$225+(1-E1277)*$E$224+(1-F1277)*$E$223+(1-G1277)*$E$222+(1-H1277)*$E$221</f>
        <v>12485652.6989266</v>
      </c>
      <c r="R1277" s="7" t="n">
        <f aca="false">P1277&gt;$B$12*Q1277</f>
        <v>1</v>
      </c>
      <c r="S1277" s="7" t="n">
        <f aca="false">IF(R1277,(P1277+$B$12*$B$13)/(Q1277+$B$13),IF(Q1277&gt;0,P1277/Q1277,0))</f>
        <v>103.599091156784</v>
      </c>
      <c r="T1277" s="7" t="n">
        <f aca="false">IF(R1277,$B$13*(S1277-$B$12),0)</f>
        <v>256497727.89196</v>
      </c>
      <c r="U1277" s="7" t="n">
        <f aca="false">($B$203+$B$204)*S1277</f>
        <v>29148432.5831929</v>
      </c>
      <c r="V1277" s="7" t="n">
        <f aca="false">$B$22*S1277</f>
        <v>932391820.411056</v>
      </c>
      <c r="W1277" s="7" t="n">
        <f aca="false">IF(B1277=1,I1277,S1277*$B$198)</f>
        <v>83324200.3375098</v>
      </c>
      <c r="X1277" s="7" t="n">
        <f aca="false">IF(C1277=1,J1277,S1277*$E$226)</f>
        <v>300000000</v>
      </c>
      <c r="Y1277" s="7" t="n">
        <f aca="false">IF(D1277=1,K1277,S1277*$E$225)</f>
        <v>100000000</v>
      </c>
      <c r="Z1277" s="7" t="n">
        <f aca="false">IF(E1277=1,L1277,S1277*$E$224)</f>
        <v>248637818.776282</v>
      </c>
      <c r="AA1277" s="7" t="n">
        <f aca="false">IF(F1277=1,M1277,S1277*$E$223)</f>
        <v>30000000</v>
      </c>
      <c r="AB1277" s="7" t="n">
        <f aca="false">IF(G1277=1,N1277,S1277*$E$222)</f>
        <v>15000000</v>
      </c>
      <c r="AC1277" s="7" t="n">
        <f aca="false">IF(H1277=1,O1277,S1277*$E$221)</f>
        <v>5000000</v>
      </c>
      <c r="AD1277" s="7" t="n">
        <f aca="false">INDEX($W$1222:$W$1349,MATCH($A1277+(1-B1277)*64,$A$1222:$A$1349,0))</f>
        <v>30000000</v>
      </c>
      <c r="AE1277" s="7" t="n">
        <f aca="false">INDEX($W$1222:$W$1349,MATCH($A1277-B1277*64,$A$1222:$A$1349,0))</f>
        <v>83324200.3375098</v>
      </c>
      <c r="AF1277" s="7" t="n">
        <f aca="false">INDEX($X$1222:$X$1349,MATCH($A1277+(1-C1277)*32,$A$1222:$A$1349,0))</f>
        <v>300000000</v>
      </c>
      <c r="AG1277" s="7" t="n">
        <f aca="false">INDEX($X$1222:$X$1349,MATCH($A1277-C1277*32,$A$1222:$A$1349,0))</f>
        <v>538070191.571594</v>
      </c>
      <c r="AH1277" s="7" t="n">
        <f aca="false">INDEX($Y$1222:$Y$1349,MATCH($A1277+(1-D1277)*16,$A$1222:$A$1349,0))</f>
        <v>100000000</v>
      </c>
      <c r="AI1277" s="7" t="n">
        <f aca="false">INDEX($Y$1222:$Y$1349,MATCH($A1277-D1277*16,$A$1222:$A$1349,0))</f>
        <v>171379173.427268</v>
      </c>
      <c r="AJ1277" s="7" t="n">
        <f aca="false">INDEX($Z$1222:$Z$1349,MATCH($A1277+(1-E1277)*8,$A$1222:$A$1349,0))</f>
        <v>60000000</v>
      </c>
      <c r="AK1277" s="7" t="n">
        <f aca="false">INDEX($Z$1222:$Z$1349,MATCH($A1277-E1277*8,$A$1222:$A$1349,0))</f>
        <v>248637818.776282</v>
      </c>
      <c r="AL1277" s="7" t="n">
        <f aca="false">INDEX($AA$1222:$AA$1349,MATCH($A1277+(1-F1277)*4,$A$1222:$A$1349,0))</f>
        <v>30000000</v>
      </c>
      <c r="AM1277" s="7" t="n">
        <f aca="false">INDEX($AA$1222:$AA$1349,MATCH($A1277-F1277*4,$A$1222:$A$1349,0))</f>
        <v>263960395.514773</v>
      </c>
      <c r="AN1277" s="7" t="n">
        <f aca="false">INDEX($AB$1222:$AB$1349,MATCH($A1277+(1-G1277)*2,$A$1222:$A$1349,0))</f>
        <v>15000000</v>
      </c>
      <c r="AO1277" s="7" t="n">
        <f aca="false">INDEX($AB$1222:$AB$1349,MATCH($A1277-G1277*2,$A$1222:$A$1349,0))</f>
        <v>392156319.238998</v>
      </c>
      <c r="AP1277" s="7" t="n">
        <f aca="false">INDEX($AC$1222:$AC$1349,MATCH($A1277+(1-H1277)*1,$A$1222:$A$1349,0))</f>
        <v>5000000</v>
      </c>
      <c r="AQ1277" s="7" t="n">
        <f aca="false">INDEX($AC$1222:$AC$1349,MATCH($A1277-H1277*1,$A$1222:$A$1349,0))</f>
        <v>389654524.538909</v>
      </c>
      <c r="AR1277" s="14" t="b">
        <f aca="false">AND(IF(B1277=1,AD1277&gt;=AE1277,AE1277&gt;AD1277),IF(C1277=1,AF1277&gt;=AG1277,AG1277&gt;AF1277),IF(D1277=1,AH1277&gt;=AI1277,AI1277&gt;AH1277),IF(E1277=1,AJ1277&gt;=AK1277,AK1277&gt;AJ1277),IF(F1277=1,AL1277&gt;=AM1277,AM1277&gt;AL1277),IF(G1277=1,AN1277&gt;=AO1277,AO1277&gt;AN1277),IF(H1277=1,AP1277&gt;=AQ1277,AQ1277&gt;AP1277))</f>
        <v>0</v>
      </c>
      <c r="AS1277" s="2"/>
      <c r="AT1277" s="2"/>
      <c r="AU1277" s="2"/>
      <c r="AV1277" s="2"/>
      <c r="AW1277" s="2"/>
      <c r="AX1277" s="2"/>
    </row>
    <row r="1278" customFormat="false" ht="15" hidden="false" customHeight="false" outlineLevel="0" collapsed="false">
      <c r="A1278" s="6" t="n">
        <f aca="false">ROW()-1222</f>
        <v>56</v>
      </c>
      <c r="B1278" s="6" t="n">
        <f aca="false">MOD(INT($A1278/64),2)</f>
        <v>0</v>
      </c>
      <c r="C1278" s="6" t="n">
        <f aca="false">MOD(INT($A1278/32),2)</f>
        <v>1</v>
      </c>
      <c r="D1278" s="6" t="n">
        <f aca="false">MOD(INT($A1278/16),2)</f>
        <v>1</v>
      </c>
      <c r="E1278" s="6" t="n">
        <f aca="false">MOD(INT($A1278/8),2)</f>
        <v>1</v>
      </c>
      <c r="F1278" s="6" t="n">
        <f aca="false">MOD(INT($A1278/4),2)</f>
        <v>0</v>
      </c>
      <c r="G1278" s="6" t="n">
        <f aca="false">MOD(INT($A1278/2),2)</f>
        <v>0</v>
      </c>
      <c r="H1278" s="6" t="n">
        <f aca="false">MOD(INT($A1278/1),2)</f>
        <v>0</v>
      </c>
      <c r="I1278" s="7" t="n">
        <f aca="false">IF(B1278=1,MIN($B$6,$B$1220),0)</f>
        <v>0</v>
      </c>
      <c r="J1278" s="7" t="n">
        <f aca="false">IF(C1278=1,MIN($F$226,MAX(0,$B$1220-I1278)),0)</f>
        <v>300000000</v>
      </c>
      <c r="K1278" s="7" t="n">
        <f aca="false">IF(D1278=1,MIN($F$225,MAX(0,$B$1220-SUM(I1278:J1278))),0)</f>
        <v>100000000</v>
      </c>
      <c r="L1278" s="7" t="n">
        <f aca="false">IF(E1278=1,MIN($F$224,MAX(0,$B$1220-SUM(I1278:K1278))),0)</f>
        <v>60000000</v>
      </c>
      <c r="M1278" s="7" t="n">
        <f aca="false">IF(F1278=1,MIN($F$223,MAX(0,$B$1220-SUM(I1278:L1278))),0)</f>
        <v>0</v>
      </c>
      <c r="N1278" s="7" t="n">
        <f aca="false">IF(G1278=1,MIN($F$222,MAX(0,$B$1220-SUM(I1278:M1278))),0)</f>
        <v>0</v>
      </c>
      <c r="O1278" s="7" t="n">
        <f aca="false">IF(H1278=1,MIN($F$221,MAX(0,$B$1220-SUM(I1278:N1278))),0)</f>
        <v>0</v>
      </c>
      <c r="P1278" s="7" t="n">
        <f aca="false">MAX(0,$B$1220-SUM(I1278:O1278))</f>
        <v>1540000000</v>
      </c>
      <c r="Q1278" s="7" t="n">
        <f aca="false">($B$203+$B$204)+$B$22+(1-B1278)*$B$198+(1-C1278)*$E$226+(1-D1278)*$E$225+(1-E1278)*$E$224+(1-F1278)*$E$223+(1-G1278)*$E$222+(1-H1278)*$E$221</f>
        <v>23085652.6989266</v>
      </c>
      <c r="R1278" s="7" t="n">
        <f aca="false">P1278&gt;$B$12*Q1278</f>
        <v>1</v>
      </c>
      <c r="S1278" s="7" t="n">
        <f aca="false">IF(R1278,(P1278+$B$12*$B$13)/(Q1278+$B$13),IF(Q1278&gt;0,P1278/Q1278,0))</f>
        <v>60.2876939725174</v>
      </c>
      <c r="T1278" s="7" t="n">
        <f aca="false">IF(R1278,$B$13*(S1278-$B$12),0)</f>
        <v>148219234.931294</v>
      </c>
      <c r="U1278" s="7" t="n">
        <f aca="false">($B$203+$B$204)*S1278</f>
        <v>16962424.7059721</v>
      </c>
      <c r="V1278" s="7" t="n">
        <f aca="false">$B$22*S1278</f>
        <v>542589245.752657</v>
      </c>
      <c r="W1278" s="7" t="n">
        <f aca="false">IF(B1278=1,I1278,S1278*$B$198)</f>
        <v>48489072.9673508</v>
      </c>
      <c r="X1278" s="7" t="n">
        <f aca="false">IF(C1278=1,J1278,S1278*$E$226)</f>
        <v>300000000</v>
      </c>
      <c r="Y1278" s="7" t="n">
        <f aca="false">IF(D1278=1,K1278,S1278*$E$225)</f>
        <v>100000000</v>
      </c>
      <c r="Z1278" s="7" t="n">
        <f aca="false">IF(E1278=1,L1278,S1278*$E$224)</f>
        <v>60000000</v>
      </c>
      <c r="AA1278" s="7" t="n">
        <f aca="false">IF(F1278=1,M1278,S1278*$E$223)</f>
        <v>180863081.917552</v>
      </c>
      <c r="AB1278" s="7" t="n">
        <f aca="false">IF(G1278=1,N1278,S1278*$E$222)</f>
        <v>301438469.862587</v>
      </c>
      <c r="AC1278" s="7" t="n">
        <f aca="false">IF(H1278=1,O1278,S1278*$E$221)</f>
        <v>301438469.862587</v>
      </c>
      <c r="AD1278" s="7" t="n">
        <f aca="false">INDEX($W$1222:$W$1349,MATCH($A1278+(1-B1278)*64,$A$1222:$A$1349,0))</f>
        <v>30000000</v>
      </c>
      <c r="AE1278" s="7" t="n">
        <f aca="false">INDEX($W$1222:$W$1349,MATCH($A1278-B1278*64,$A$1222:$A$1349,0))</f>
        <v>48489072.9673508</v>
      </c>
      <c r="AF1278" s="7" t="n">
        <f aca="false">INDEX($X$1222:$X$1349,MATCH($A1278+(1-C1278)*32,$A$1222:$A$1349,0))</f>
        <v>300000000</v>
      </c>
      <c r="AG1278" s="7" t="n">
        <f aca="false">INDEX($X$1222:$X$1349,MATCH($A1278-C1278*32,$A$1222:$A$1349,0))</f>
        <v>356327881.788463</v>
      </c>
      <c r="AH1278" s="7" t="n">
        <f aca="false">INDEX($Y$1222:$Y$1349,MATCH($A1278+(1-D1278)*16,$A$1222:$A$1349,0))</f>
        <v>100000000</v>
      </c>
      <c r="AI1278" s="7" t="n">
        <f aca="false">INDEX($Y$1222:$Y$1349,MATCH($A1278-D1278*16,$A$1222:$A$1349,0))</f>
        <v>104249455.54441</v>
      </c>
      <c r="AJ1278" s="7" t="n">
        <f aca="false">INDEX($Z$1222:$Z$1349,MATCH($A1278+(1-E1278)*8,$A$1222:$A$1349,0))</f>
        <v>60000000</v>
      </c>
      <c r="AK1278" s="7" t="n">
        <f aca="false">INDEX($Z$1222:$Z$1349,MATCH($A1278-E1278*8,$A$1222:$A$1349,0))</f>
        <v>137427561.235601</v>
      </c>
      <c r="AL1278" s="7" t="n">
        <f aca="false">INDEX($AA$1222:$AA$1349,MATCH($A1278+(1-F1278)*4,$A$1222:$A$1349,0))</f>
        <v>30000000</v>
      </c>
      <c r="AM1278" s="7" t="n">
        <f aca="false">INDEX($AA$1222:$AA$1349,MATCH($A1278-F1278*4,$A$1222:$A$1349,0))</f>
        <v>180863081.917552</v>
      </c>
      <c r="AN1278" s="7" t="n">
        <f aca="false">INDEX($AB$1222:$AB$1349,MATCH($A1278+(1-G1278)*2,$A$1222:$A$1349,0))</f>
        <v>15000000</v>
      </c>
      <c r="AO1278" s="7" t="n">
        <f aca="false">INDEX($AB$1222:$AB$1349,MATCH($A1278-G1278*2,$A$1222:$A$1349,0))</f>
        <v>301438469.862587</v>
      </c>
      <c r="AP1278" s="7" t="n">
        <f aca="false">INDEX($AC$1222:$AC$1349,MATCH($A1278+(1-H1278)*1,$A$1222:$A$1349,0))</f>
        <v>5000000</v>
      </c>
      <c r="AQ1278" s="7" t="n">
        <f aca="false">INDEX($AC$1222:$AC$1349,MATCH($A1278-H1278*1,$A$1222:$A$1349,0))</f>
        <v>301438469.862587</v>
      </c>
      <c r="AR1278" s="14" t="b">
        <f aca="false">AND(IF(B1278=1,AD1278&gt;=AE1278,AE1278&gt;AD1278),IF(C1278=1,AF1278&gt;=AG1278,AG1278&gt;AF1278),IF(D1278=1,AH1278&gt;=AI1278,AI1278&gt;AH1278),IF(E1278=1,AJ1278&gt;=AK1278,AK1278&gt;AJ1278),IF(F1278=1,AL1278&gt;=AM1278,AM1278&gt;AL1278),IF(G1278=1,AN1278&gt;=AO1278,AO1278&gt;AN1278),IF(H1278=1,AP1278&gt;=AQ1278,AQ1278&gt;AP1278))</f>
        <v>0</v>
      </c>
      <c r="AS1278" s="2"/>
      <c r="AT1278" s="2"/>
      <c r="AU1278" s="2"/>
      <c r="AV1278" s="2"/>
      <c r="AW1278" s="2"/>
      <c r="AX1278" s="2"/>
    </row>
    <row r="1279" customFormat="false" ht="15" hidden="false" customHeight="false" outlineLevel="0" collapsed="false">
      <c r="A1279" s="6" t="n">
        <f aca="false">ROW()-1222</f>
        <v>57</v>
      </c>
      <c r="B1279" s="6" t="n">
        <f aca="false">MOD(INT($A1279/64),2)</f>
        <v>0</v>
      </c>
      <c r="C1279" s="6" t="n">
        <f aca="false">MOD(INT($A1279/32),2)</f>
        <v>1</v>
      </c>
      <c r="D1279" s="6" t="n">
        <f aca="false">MOD(INT($A1279/16),2)</f>
        <v>1</v>
      </c>
      <c r="E1279" s="6" t="n">
        <f aca="false">MOD(INT($A1279/8),2)</f>
        <v>1</v>
      </c>
      <c r="F1279" s="6" t="n">
        <f aca="false">MOD(INT($A1279/4),2)</f>
        <v>0</v>
      </c>
      <c r="G1279" s="6" t="n">
        <f aca="false">MOD(INT($A1279/2),2)</f>
        <v>0</v>
      </c>
      <c r="H1279" s="6" t="n">
        <f aca="false">MOD(INT($A1279/1),2)</f>
        <v>1</v>
      </c>
      <c r="I1279" s="7" t="n">
        <f aca="false">IF(B1279=1,MIN($B$6,$B$1220),0)</f>
        <v>0</v>
      </c>
      <c r="J1279" s="7" t="n">
        <f aca="false">IF(C1279=1,MIN($F$226,MAX(0,$B$1220-I1279)),0)</f>
        <v>300000000</v>
      </c>
      <c r="K1279" s="7" t="n">
        <f aca="false">IF(D1279=1,MIN($F$225,MAX(0,$B$1220-SUM(I1279:J1279))),0)</f>
        <v>100000000</v>
      </c>
      <c r="L1279" s="7" t="n">
        <f aca="false">IF(E1279=1,MIN($F$224,MAX(0,$B$1220-SUM(I1279:K1279))),0)</f>
        <v>60000000</v>
      </c>
      <c r="M1279" s="7" t="n">
        <f aca="false">IF(F1279=1,MIN($F$223,MAX(0,$B$1220-SUM(I1279:L1279))),0)</f>
        <v>0</v>
      </c>
      <c r="N1279" s="7" t="n">
        <f aca="false">IF(G1279=1,MIN($F$222,MAX(0,$B$1220-SUM(I1279:M1279))),0)</f>
        <v>0</v>
      </c>
      <c r="O1279" s="7" t="n">
        <f aca="false">IF(H1279=1,MIN($F$221,MAX(0,$B$1220-SUM(I1279:N1279))),0)</f>
        <v>5000000</v>
      </c>
      <c r="P1279" s="7" t="n">
        <f aca="false">MAX(0,$B$1220-SUM(I1279:O1279))</f>
        <v>1535000000</v>
      </c>
      <c r="Q1279" s="7" t="n">
        <f aca="false">($B$203+$B$204)+$B$22+(1-B1279)*$B$198+(1-C1279)*$E$226+(1-D1279)*$E$225+(1-E1279)*$E$224+(1-F1279)*$E$223+(1-G1279)*$E$222+(1-H1279)*$E$221</f>
        <v>18085652.6989266</v>
      </c>
      <c r="R1279" s="7" t="n">
        <f aca="false">P1279&gt;$B$12*Q1279</f>
        <v>1</v>
      </c>
      <c r="S1279" s="7" t="n">
        <f aca="false">IF(R1279,(P1279+$B$12*$B$13)/(Q1279+$B$13),IF(Q1279&gt;0,P1279/Q1279,0))</f>
        <v>74.6879403090373</v>
      </c>
      <c r="T1279" s="7" t="n">
        <f aca="false">IF(R1279,$B$13*(S1279-$B$12),0)</f>
        <v>184219850.772593</v>
      </c>
      <c r="U1279" s="7" t="n">
        <f aca="false">($B$203+$B$204)*S1279</f>
        <v>21014049.1443196</v>
      </c>
      <c r="V1279" s="7" t="n">
        <f aca="false">$B$22*S1279</f>
        <v>672191462.781336</v>
      </c>
      <c r="W1279" s="7" t="n">
        <f aca="false">IF(B1279=1,I1279,S1279*$B$198)</f>
        <v>60071114.8294535</v>
      </c>
      <c r="X1279" s="7" t="n">
        <f aca="false">IF(C1279=1,J1279,S1279*$E$226)</f>
        <v>300000000</v>
      </c>
      <c r="Y1279" s="7" t="n">
        <f aca="false">IF(D1279=1,K1279,S1279*$E$225)</f>
        <v>100000000</v>
      </c>
      <c r="Z1279" s="7" t="n">
        <f aca="false">IF(E1279=1,L1279,S1279*$E$224)</f>
        <v>60000000</v>
      </c>
      <c r="AA1279" s="7" t="n">
        <f aca="false">IF(F1279=1,M1279,S1279*$E$223)</f>
        <v>224063820.927112</v>
      </c>
      <c r="AB1279" s="7" t="n">
        <f aca="false">IF(G1279=1,N1279,S1279*$E$222)</f>
        <v>373439701.545186</v>
      </c>
      <c r="AC1279" s="7" t="n">
        <f aca="false">IF(H1279=1,O1279,S1279*$E$221)</f>
        <v>5000000</v>
      </c>
      <c r="AD1279" s="7" t="n">
        <f aca="false">INDEX($W$1222:$W$1349,MATCH($A1279+(1-B1279)*64,$A$1222:$A$1349,0))</f>
        <v>30000000</v>
      </c>
      <c r="AE1279" s="7" t="n">
        <f aca="false">INDEX($W$1222:$W$1349,MATCH($A1279-B1279*64,$A$1222:$A$1349,0))</f>
        <v>60071114.8294535</v>
      </c>
      <c r="AF1279" s="7" t="n">
        <f aca="false">INDEX($X$1222:$X$1349,MATCH($A1279+(1-C1279)*32,$A$1222:$A$1349,0))</f>
        <v>300000000</v>
      </c>
      <c r="AG1279" s="7" t="n">
        <f aca="false">INDEX($X$1222:$X$1349,MATCH($A1279-C1279*32,$A$1222:$A$1349,0))</f>
        <v>421857779.569175</v>
      </c>
      <c r="AH1279" s="7" t="n">
        <f aca="false">INDEX($Y$1222:$Y$1349,MATCH($A1279+(1-D1279)*16,$A$1222:$A$1349,0))</f>
        <v>100000000</v>
      </c>
      <c r="AI1279" s="7" t="n">
        <f aca="false">INDEX($Y$1222:$Y$1349,MATCH($A1279-D1279*16,$A$1222:$A$1349,0))</f>
        <v>127214774.072326</v>
      </c>
      <c r="AJ1279" s="7" t="n">
        <f aca="false">INDEX($Z$1222:$Z$1349,MATCH($A1279+(1-E1279)*8,$A$1222:$A$1349,0))</f>
        <v>60000000</v>
      </c>
      <c r="AK1279" s="7" t="n">
        <f aca="false">INDEX($Z$1222:$Z$1349,MATCH($A1279-E1279*8,$A$1222:$A$1349,0))</f>
        <v>166799701.110034</v>
      </c>
      <c r="AL1279" s="7" t="n">
        <f aca="false">INDEX($AA$1222:$AA$1349,MATCH($A1279+(1-F1279)*4,$A$1222:$A$1349,0))</f>
        <v>30000000</v>
      </c>
      <c r="AM1279" s="7" t="n">
        <f aca="false">INDEX($AA$1222:$AA$1349,MATCH($A1279-F1279*4,$A$1222:$A$1349,0))</f>
        <v>224063820.927112</v>
      </c>
      <c r="AN1279" s="7" t="n">
        <f aca="false">INDEX($AB$1222:$AB$1349,MATCH($A1279+(1-G1279)*2,$A$1222:$A$1349,0))</f>
        <v>15000000</v>
      </c>
      <c r="AO1279" s="7" t="n">
        <f aca="false">INDEX($AB$1222:$AB$1349,MATCH($A1279-G1279*2,$A$1222:$A$1349,0))</f>
        <v>373439701.545186</v>
      </c>
      <c r="AP1279" s="7" t="n">
        <f aca="false">INDEX($AC$1222:$AC$1349,MATCH($A1279+(1-H1279)*1,$A$1222:$A$1349,0))</f>
        <v>5000000</v>
      </c>
      <c r="AQ1279" s="7" t="n">
        <f aca="false">INDEX($AC$1222:$AC$1349,MATCH($A1279-H1279*1,$A$1222:$A$1349,0))</f>
        <v>301438469.862587</v>
      </c>
      <c r="AR1279" s="14" t="b">
        <f aca="false">AND(IF(B1279=1,AD1279&gt;=AE1279,AE1279&gt;AD1279),IF(C1279=1,AF1279&gt;=AG1279,AG1279&gt;AF1279),IF(D1279=1,AH1279&gt;=AI1279,AI1279&gt;AH1279),IF(E1279=1,AJ1279&gt;=AK1279,AK1279&gt;AJ1279),IF(F1279=1,AL1279&gt;=AM1279,AM1279&gt;AL1279),IF(G1279=1,AN1279&gt;=AO1279,AO1279&gt;AN1279),IF(H1279=1,AP1279&gt;=AQ1279,AQ1279&gt;AP1279))</f>
        <v>0</v>
      </c>
      <c r="AS1279" s="2"/>
      <c r="AT1279" s="2"/>
      <c r="AU1279" s="2"/>
      <c r="AV1279" s="2"/>
      <c r="AW1279" s="2"/>
      <c r="AX1279" s="2"/>
    </row>
    <row r="1280" customFormat="false" ht="15" hidden="false" customHeight="false" outlineLevel="0" collapsed="false">
      <c r="A1280" s="6" t="n">
        <f aca="false">ROW()-1222</f>
        <v>58</v>
      </c>
      <c r="B1280" s="6" t="n">
        <f aca="false">MOD(INT($A1280/64),2)</f>
        <v>0</v>
      </c>
      <c r="C1280" s="6" t="n">
        <f aca="false">MOD(INT($A1280/32),2)</f>
        <v>1</v>
      </c>
      <c r="D1280" s="6" t="n">
        <f aca="false">MOD(INT($A1280/16),2)</f>
        <v>1</v>
      </c>
      <c r="E1280" s="6" t="n">
        <f aca="false">MOD(INT($A1280/8),2)</f>
        <v>1</v>
      </c>
      <c r="F1280" s="6" t="n">
        <f aca="false">MOD(INT($A1280/4),2)</f>
        <v>0</v>
      </c>
      <c r="G1280" s="6" t="n">
        <f aca="false">MOD(INT($A1280/2),2)</f>
        <v>1</v>
      </c>
      <c r="H1280" s="6" t="n">
        <f aca="false">MOD(INT($A1280/1),2)</f>
        <v>0</v>
      </c>
      <c r="I1280" s="7" t="n">
        <f aca="false">IF(B1280=1,MIN($B$6,$B$1220),0)</f>
        <v>0</v>
      </c>
      <c r="J1280" s="7" t="n">
        <f aca="false">IF(C1280=1,MIN($F$226,MAX(0,$B$1220-I1280)),0)</f>
        <v>300000000</v>
      </c>
      <c r="K1280" s="7" t="n">
        <f aca="false">IF(D1280=1,MIN($F$225,MAX(0,$B$1220-SUM(I1280:J1280))),0)</f>
        <v>100000000</v>
      </c>
      <c r="L1280" s="7" t="n">
        <f aca="false">IF(E1280=1,MIN($F$224,MAX(0,$B$1220-SUM(I1280:K1280))),0)</f>
        <v>60000000</v>
      </c>
      <c r="M1280" s="7" t="n">
        <f aca="false">IF(F1280=1,MIN($F$223,MAX(0,$B$1220-SUM(I1280:L1280))),0)</f>
        <v>0</v>
      </c>
      <c r="N1280" s="7" t="n">
        <f aca="false">IF(G1280=1,MIN($F$222,MAX(0,$B$1220-SUM(I1280:M1280))),0)</f>
        <v>15000000</v>
      </c>
      <c r="O1280" s="7" t="n">
        <f aca="false">IF(H1280=1,MIN($F$221,MAX(0,$B$1220-SUM(I1280:N1280))),0)</f>
        <v>0</v>
      </c>
      <c r="P1280" s="7" t="n">
        <f aca="false">MAX(0,$B$1220-SUM(I1280:O1280))</f>
        <v>1525000000</v>
      </c>
      <c r="Q1280" s="7" t="n">
        <f aca="false">($B$203+$B$204)+$B$22+(1-B1280)*$B$198+(1-C1280)*$E$226+(1-D1280)*$E$225+(1-E1280)*$E$224+(1-F1280)*$E$223+(1-G1280)*$E$222+(1-H1280)*$E$221</f>
        <v>18085652.6989266</v>
      </c>
      <c r="R1280" s="7" t="n">
        <f aca="false">P1280&gt;$B$12*Q1280</f>
        <v>1</v>
      </c>
      <c r="S1280" s="7" t="n">
        <f aca="false">IF(R1280,(P1280+$B$12*$B$13)/(Q1280+$B$13),IF(Q1280&gt;0,P1280/Q1280,0))</f>
        <v>74.2021650875151</v>
      </c>
      <c r="T1280" s="7" t="n">
        <f aca="false">IF(R1280,$B$13*(S1280-$B$12),0)</f>
        <v>183005412.718788</v>
      </c>
      <c r="U1280" s="7" t="n">
        <f aca="false">($B$203+$B$204)*S1280</f>
        <v>20877372.4019175</v>
      </c>
      <c r="V1280" s="7" t="n">
        <f aca="false">$B$22*S1280</f>
        <v>667819485.787636</v>
      </c>
      <c r="W1280" s="7" t="n">
        <f aca="false">IF(B1280=1,I1280,S1280*$B$198)</f>
        <v>59680408.3915384</v>
      </c>
      <c r="X1280" s="7" t="n">
        <f aca="false">IF(C1280=1,J1280,S1280*$E$226)</f>
        <v>300000000</v>
      </c>
      <c r="Y1280" s="7" t="n">
        <f aca="false">IF(D1280=1,K1280,S1280*$E$225)</f>
        <v>100000000</v>
      </c>
      <c r="Z1280" s="7" t="n">
        <f aca="false">IF(E1280=1,L1280,S1280*$E$224)</f>
        <v>60000000</v>
      </c>
      <c r="AA1280" s="7" t="n">
        <f aca="false">IF(F1280=1,M1280,S1280*$E$223)</f>
        <v>222606495.262545</v>
      </c>
      <c r="AB1280" s="7" t="n">
        <f aca="false">IF(G1280=1,N1280,S1280*$E$222)</f>
        <v>15000000</v>
      </c>
      <c r="AC1280" s="7" t="n">
        <f aca="false">IF(H1280=1,O1280,S1280*$E$221)</f>
        <v>371010825.437575</v>
      </c>
      <c r="AD1280" s="7" t="n">
        <f aca="false">INDEX($W$1222:$W$1349,MATCH($A1280+(1-B1280)*64,$A$1222:$A$1349,0))</f>
        <v>30000000</v>
      </c>
      <c r="AE1280" s="7" t="n">
        <f aca="false">INDEX($W$1222:$W$1349,MATCH($A1280-B1280*64,$A$1222:$A$1349,0))</f>
        <v>59680408.3915384</v>
      </c>
      <c r="AF1280" s="7" t="n">
        <f aca="false">INDEX($X$1222:$X$1349,MATCH($A1280+(1-C1280)*32,$A$1222:$A$1349,0))</f>
        <v>300000000</v>
      </c>
      <c r="AG1280" s="7" t="n">
        <f aca="false">INDEX($X$1222:$X$1349,MATCH($A1280-C1280*32,$A$1222:$A$1349,0))</f>
        <v>419561954.918458</v>
      </c>
      <c r="AH1280" s="7" t="n">
        <f aca="false">INDEX($Y$1222:$Y$1349,MATCH($A1280+(1-D1280)*16,$A$1222:$A$1349,0))</f>
        <v>100000000</v>
      </c>
      <c r="AI1280" s="7" t="n">
        <f aca="false">INDEX($Y$1222:$Y$1349,MATCH($A1280-D1280*16,$A$1222:$A$1349,0))</f>
        <v>126437889.955853</v>
      </c>
      <c r="AJ1280" s="7" t="n">
        <f aca="false">INDEX($Z$1222:$Z$1349,MATCH($A1280+(1-E1280)*8,$A$1222:$A$1349,0))</f>
        <v>60000000</v>
      </c>
      <c r="AK1280" s="7" t="n">
        <f aca="false">INDEX($Z$1222:$Z$1349,MATCH($A1280-E1280*8,$A$1222:$A$1349,0))</f>
        <v>165755571.525621</v>
      </c>
      <c r="AL1280" s="7" t="n">
        <f aca="false">INDEX($AA$1222:$AA$1349,MATCH($A1280+(1-F1280)*4,$A$1222:$A$1349,0))</f>
        <v>30000000</v>
      </c>
      <c r="AM1280" s="7" t="n">
        <f aca="false">INDEX($AA$1222:$AA$1349,MATCH($A1280-F1280*4,$A$1222:$A$1349,0))</f>
        <v>222606495.262545</v>
      </c>
      <c r="AN1280" s="7" t="n">
        <f aca="false">INDEX($AB$1222:$AB$1349,MATCH($A1280+(1-G1280)*2,$A$1222:$A$1349,0))</f>
        <v>15000000</v>
      </c>
      <c r="AO1280" s="7" t="n">
        <f aca="false">INDEX($AB$1222:$AB$1349,MATCH($A1280-G1280*2,$A$1222:$A$1349,0))</f>
        <v>301438469.862587</v>
      </c>
      <c r="AP1280" s="7" t="n">
        <f aca="false">INDEX($AC$1222:$AC$1349,MATCH($A1280+(1-H1280)*1,$A$1222:$A$1349,0))</f>
        <v>5000000</v>
      </c>
      <c r="AQ1280" s="7" t="n">
        <f aca="false">INDEX($AC$1222:$AC$1349,MATCH($A1280-H1280*1,$A$1222:$A$1349,0))</f>
        <v>371010825.437575</v>
      </c>
      <c r="AR1280" s="14" t="b">
        <f aca="false">AND(IF(B1280=1,AD1280&gt;=AE1280,AE1280&gt;AD1280),IF(C1280=1,AF1280&gt;=AG1280,AG1280&gt;AF1280),IF(D1280=1,AH1280&gt;=AI1280,AI1280&gt;AH1280),IF(E1280=1,AJ1280&gt;=AK1280,AK1280&gt;AJ1280),IF(F1280=1,AL1280&gt;=AM1280,AM1280&gt;AL1280),IF(G1280=1,AN1280&gt;=AO1280,AO1280&gt;AN1280),IF(H1280=1,AP1280&gt;=AQ1280,AQ1280&gt;AP1280))</f>
        <v>0</v>
      </c>
      <c r="AS1280" s="2"/>
      <c r="AT1280" s="2"/>
      <c r="AU1280" s="2"/>
      <c r="AV1280" s="2"/>
      <c r="AW1280" s="2"/>
      <c r="AX1280" s="2"/>
    </row>
    <row r="1281" customFormat="false" ht="15" hidden="false" customHeight="false" outlineLevel="0" collapsed="false">
      <c r="A1281" s="6" t="n">
        <f aca="false">ROW()-1222</f>
        <v>59</v>
      </c>
      <c r="B1281" s="6" t="n">
        <f aca="false">MOD(INT($A1281/64),2)</f>
        <v>0</v>
      </c>
      <c r="C1281" s="6" t="n">
        <f aca="false">MOD(INT($A1281/32),2)</f>
        <v>1</v>
      </c>
      <c r="D1281" s="6" t="n">
        <f aca="false">MOD(INT($A1281/16),2)</f>
        <v>1</v>
      </c>
      <c r="E1281" s="6" t="n">
        <f aca="false">MOD(INT($A1281/8),2)</f>
        <v>1</v>
      </c>
      <c r="F1281" s="6" t="n">
        <f aca="false">MOD(INT($A1281/4),2)</f>
        <v>0</v>
      </c>
      <c r="G1281" s="6" t="n">
        <f aca="false">MOD(INT($A1281/2),2)</f>
        <v>1</v>
      </c>
      <c r="H1281" s="6" t="n">
        <f aca="false">MOD(INT($A1281/1),2)</f>
        <v>1</v>
      </c>
      <c r="I1281" s="7" t="n">
        <f aca="false">IF(B1281=1,MIN($B$6,$B$1220),0)</f>
        <v>0</v>
      </c>
      <c r="J1281" s="7" t="n">
        <f aca="false">IF(C1281=1,MIN($F$226,MAX(0,$B$1220-I1281)),0)</f>
        <v>300000000</v>
      </c>
      <c r="K1281" s="7" t="n">
        <f aca="false">IF(D1281=1,MIN($F$225,MAX(0,$B$1220-SUM(I1281:J1281))),0)</f>
        <v>100000000</v>
      </c>
      <c r="L1281" s="7" t="n">
        <f aca="false">IF(E1281=1,MIN($F$224,MAX(0,$B$1220-SUM(I1281:K1281))),0)</f>
        <v>60000000</v>
      </c>
      <c r="M1281" s="7" t="n">
        <f aca="false">IF(F1281=1,MIN($F$223,MAX(0,$B$1220-SUM(I1281:L1281))),0)</f>
        <v>0</v>
      </c>
      <c r="N1281" s="7" t="n">
        <f aca="false">IF(G1281=1,MIN($F$222,MAX(0,$B$1220-SUM(I1281:M1281))),0)</f>
        <v>15000000</v>
      </c>
      <c r="O1281" s="7" t="n">
        <f aca="false">IF(H1281=1,MIN($F$221,MAX(0,$B$1220-SUM(I1281:N1281))),0)</f>
        <v>5000000</v>
      </c>
      <c r="P1281" s="7" t="n">
        <f aca="false">MAX(0,$B$1220-SUM(I1281:O1281))</f>
        <v>1520000000</v>
      </c>
      <c r="Q1281" s="7" t="n">
        <f aca="false">($B$203+$B$204)+$B$22+(1-B1281)*$B$198+(1-C1281)*$E$226+(1-D1281)*$E$225+(1-E1281)*$E$224+(1-F1281)*$E$223+(1-G1281)*$E$222+(1-H1281)*$E$221</f>
        <v>13085652.6989266</v>
      </c>
      <c r="R1281" s="7" t="n">
        <f aca="false">P1281&gt;$B$12*Q1281</f>
        <v>1</v>
      </c>
      <c r="S1281" s="7" t="n">
        <f aca="false">IF(R1281,(P1281+$B$12*$B$13)/(Q1281+$B$13),IF(Q1281&gt;0,P1281/Q1281,0))</f>
        <v>97.6859955377332</v>
      </c>
      <c r="T1281" s="7" t="n">
        <f aca="false">IF(R1281,$B$13*(S1281-$B$12),0)</f>
        <v>241714988.844333</v>
      </c>
      <c r="U1281" s="7" t="n">
        <f aca="false">($B$203+$B$204)*S1281</f>
        <v>27484735.8549172</v>
      </c>
      <c r="V1281" s="7" t="n">
        <f aca="false">$B$22*S1281</f>
        <v>879173959.839598</v>
      </c>
      <c r="W1281" s="7" t="n">
        <f aca="false">IF(B1281=1,I1281,S1281*$B$198)</f>
        <v>78568328.847952</v>
      </c>
      <c r="X1281" s="7" t="n">
        <f aca="false">IF(C1281=1,J1281,S1281*$E$226)</f>
        <v>300000000</v>
      </c>
      <c r="Y1281" s="7" t="n">
        <f aca="false">IF(D1281=1,K1281,S1281*$E$225)</f>
        <v>100000000</v>
      </c>
      <c r="Z1281" s="7" t="n">
        <f aca="false">IF(E1281=1,L1281,S1281*$E$224)</f>
        <v>60000000</v>
      </c>
      <c r="AA1281" s="7" t="n">
        <f aca="false">IF(F1281=1,M1281,S1281*$E$223)</f>
        <v>293057986.6132</v>
      </c>
      <c r="AB1281" s="7" t="n">
        <f aca="false">IF(G1281=1,N1281,S1281*$E$222)</f>
        <v>15000000</v>
      </c>
      <c r="AC1281" s="7" t="n">
        <f aca="false">IF(H1281=1,O1281,S1281*$E$221)</f>
        <v>5000000</v>
      </c>
      <c r="AD1281" s="7" t="n">
        <f aca="false">INDEX($W$1222:$W$1349,MATCH($A1281+(1-B1281)*64,$A$1222:$A$1349,0))</f>
        <v>30000000</v>
      </c>
      <c r="AE1281" s="7" t="n">
        <f aca="false">INDEX($W$1222:$W$1349,MATCH($A1281-B1281*64,$A$1222:$A$1349,0))</f>
        <v>78568328.847952</v>
      </c>
      <c r="AF1281" s="7" t="n">
        <f aca="false">INDEX($X$1222:$X$1349,MATCH($A1281+(1-C1281)*32,$A$1222:$A$1349,0))</f>
        <v>300000000</v>
      </c>
      <c r="AG1281" s="7" t="n">
        <f aca="false">INDEX($X$1222:$X$1349,MATCH($A1281-C1281*32,$A$1222:$A$1349,0))</f>
        <v>514733480.44336</v>
      </c>
      <c r="AH1281" s="7" t="n">
        <f aca="false">INDEX($Y$1222:$Y$1349,MATCH($A1281+(1-D1281)*16,$A$1222:$A$1349,0))</f>
        <v>100000000</v>
      </c>
      <c r="AI1281" s="7" t="n">
        <f aca="false">INDEX($Y$1222:$Y$1349,MATCH($A1281-D1281*16,$A$1222:$A$1349,0))</f>
        <v>162438635.600824</v>
      </c>
      <c r="AJ1281" s="7" t="n">
        <f aca="false">INDEX($Z$1222:$Z$1349,MATCH($A1281+(1-E1281)*8,$A$1222:$A$1349,0))</f>
        <v>60000000</v>
      </c>
      <c r="AK1281" s="7" t="n">
        <f aca="false">INDEX($Z$1222:$Z$1349,MATCH($A1281-E1281*8,$A$1222:$A$1349,0))</f>
        <v>211168316.411818</v>
      </c>
      <c r="AL1281" s="7" t="n">
        <f aca="false">INDEX($AA$1222:$AA$1349,MATCH($A1281+(1-F1281)*4,$A$1222:$A$1349,0))</f>
        <v>30000000</v>
      </c>
      <c r="AM1281" s="7" t="n">
        <f aca="false">INDEX($AA$1222:$AA$1349,MATCH($A1281-F1281*4,$A$1222:$A$1349,0))</f>
        <v>293057986.6132</v>
      </c>
      <c r="AN1281" s="7" t="n">
        <f aca="false">INDEX($AB$1222:$AB$1349,MATCH($A1281+(1-G1281)*2,$A$1222:$A$1349,0))</f>
        <v>15000000</v>
      </c>
      <c r="AO1281" s="7" t="n">
        <f aca="false">INDEX($AB$1222:$AB$1349,MATCH($A1281-G1281*2,$A$1222:$A$1349,0))</f>
        <v>373439701.545186</v>
      </c>
      <c r="AP1281" s="7" t="n">
        <f aca="false">INDEX($AC$1222:$AC$1349,MATCH($A1281+(1-H1281)*1,$A$1222:$A$1349,0))</f>
        <v>5000000</v>
      </c>
      <c r="AQ1281" s="7" t="n">
        <f aca="false">INDEX($AC$1222:$AC$1349,MATCH($A1281-H1281*1,$A$1222:$A$1349,0))</f>
        <v>371010825.437575</v>
      </c>
      <c r="AR1281" s="14" t="b">
        <f aca="false">AND(IF(B1281=1,AD1281&gt;=AE1281,AE1281&gt;AD1281),IF(C1281=1,AF1281&gt;=AG1281,AG1281&gt;AF1281),IF(D1281=1,AH1281&gt;=AI1281,AI1281&gt;AH1281),IF(E1281=1,AJ1281&gt;=AK1281,AK1281&gt;AJ1281),IF(F1281=1,AL1281&gt;=AM1281,AM1281&gt;AL1281),IF(G1281=1,AN1281&gt;=AO1281,AO1281&gt;AN1281),IF(H1281=1,AP1281&gt;=AQ1281,AQ1281&gt;AP1281))</f>
        <v>0</v>
      </c>
      <c r="AS1281" s="2"/>
      <c r="AT1281" s="2"/>
      <c r="AU1281" s="2"/>
      <c r="AV1281" s="2"/>
      <c r="AW1281" s="2"/>
      <c r="AX1281" s="2"/>
    </row>
    <row r="1282" customFormat="false" ht="15" hidden="false" customHeight="false" outlineLevel="0" collapsed="false">
      <c r="A1282" s="6" t="n">
        <f aca="false">ROW()-1222</f>
        <v>60</v>
      </c>
      <c r="B1282" s="6" t="n">
        <f aca="false">MOD(INT($A1282/64),2)</f>
        <v>0</v>
      </c>
      <c r="C1282" s="6" t="n">
        <f aca="false">MOD(INT($A1282/32),2)</f>
        <v>1</v>
      </c>
      <c r="D1282" s="6" t="n">
        <f aca="false">MOD(INT($A1282/16),2)</f>
        <v>1</v>
      </c>
      <c r="E1282" s="6" t="n">
        <f aca="false">MOD(INT($A1282/8),2)</f>
        <v>1</v>
      </c>
      <c r="F1282" s="6" t="n">
        <f aca="false">MOD(INT($A1282/4),2)</f>
        <v>1</v>
      </c>
      <c r="G1282" s="6" t="n">
        <f aca="false">MOD(INT($A1282/2),2)</f>
        <v>0</v>
      </c>
      <c r="H1282" s="6" t="n">
        <f aca="false">MOD(INT($A1282/1),2)</f>
        <v>0</v>
      </c>
      <c r="I1282" s="7" t="n">
        <f aca="false">IF(B1282=1,MIN($B$6,$B$1220),0)</f>
        <v>0</v>
      </c>
      <c r="J1282" s="7" t="n">
        <f aca="false">IF(C1282=1,MIN($F$226,MAX(0,$B$1220-I1282)),0)</f>
        <v>300000000</v>
      </c>
      <c r="K1282" s="7" t="n">
        <f aca="false">IF(D1282=1,MIN($F$225,MAX(0,$B$1220-SUM(I1282:J1282))),0)</f>
        <v>100000000</v>
      </c>
      <c r="L1282" s="7" t="n">
        <f aca="false">IF(E1282=1,MIN($F$224,MAX(0,$B$1220-SUM(I1282:K1282))),0)</f>
        <v>60000000</v>
      </c>
      <c r="M1282" s="7" t="n">
        <f aca="false">IF(F1282=1,MIN($F$223,MAX(0,$B$1220-SUM(I1282:L1282))),0)</f>
        <v>30000000</v>
      </c>
      <c r="N1282" s="7" t="n">
        <f aca="false">IF(G1282=1,MIN($F$222,MAX(0,$B$1220-SUM(I1282:M1282))),0)</f>
        <v>0</v>
      </c>
      <c r="O1282" s="7" t="n">
        <f aca="false">IF(H1282=1,MIN($F$221,MAX(0,$B$1220-SUM(I1282:N1282))),0)</f>
        <v>0</v>
      </c>
      <c r="P1282" s="7" t="n">
        <f aca="false">MAX(0,$B$1220-SUM(I1282:O1282))</f>
        <v>1510000000</v>
      </c>
      <c r="Q1282" s="7" t="n">
        <f aca="false">($B$203+$B$204)+$B$22+(1-B1282)*$B$198+(1-C1282)*$E$226+(1-D1282)*$E$225+(1-E1282)*$E$224+(1-F1282)*$E$223+(1-G1282)*$E$222+(1-H1282)*$E$221</f>
        <v>20085652.6989266</v>
      </c>
      <c r="R1282" s="7" t="n">
        <f aca="false">P1282&gt;$B$12*Q1282</f>
        <v>1</v>
      </c>
      <c r="S1282" s="7" t="n">
        <f aca="false">IF(R1282,(P1282+$B$12*$B$13)/(Q1282+$B$13),IF(Q1282&gt;0,P1282/Q1282,0))</f>
        <v>66.9672920310107</v>
      </c>
      <c r="T1282" s="7" t="n">
        <f aca="false">IF(R1282,$B$13*(S1282-$B$12),0)</f>
        <v>164918230.077527</v>
      </c>
      <c r="U1282" s="7" t="n">
        <f aca="false">($B$203+$B$204)*S1282</f>
        <v>18841783.023857</v>
      </c>
      <c r="V1282" s="7" t="n">
        <f aca="false">$B$22*S1282</f>
        <v>602705628.279096</v>
      </c>
      <c r="W1282" s="7" t="n">
        <f aca="false">IF(B1282=1,I1282,S1282*$B$198)</f>
        <v>53861438.3094138</v>
      </c>
      <c r="X1282" s="7" t="n">
        <f aca="false">IF(C1282=1,J1282,S1282*$E$226)</f>
        <v>300000000</v>
      </c>
      <c r="Y1282" s="7" t="n">
        <f aca="false">IF(D1282=1,K1282,S1282*$E$225)</f>
        <v>100000000</v>
      </c>
      <c r="Z1282" s="7" t="n">
        <f aca="false">IF(E1282=1,L1282,S1282*$E$224)</f>
        <v>60000000</v>
      </c>
      <c r="AA1282" s="7" t="n">
        <f aca="false">IF(F1282=1,M1282,S1282*$E$223)</f>
        <v>30000000</v>
      </c>
      <c r="AB1282" s="7" t="n">
        <f aca="false">IF(G1282=1,N1282,S1282*$E$222)</f>
        <v>334836460.155053</v>
      </c>
      <c r="AC1282" s="7" t="n">
        <f aca="false">IF(H1282=1,O1282,S1282*$E$221)</f>
        <v>334836460.155053</v>
      </c>
      <c r="AD1282" s="7" t="n">
        <f aca="false">INDEX($W$1222:$W$1349,MATCH($A1282+(1-B1282)*64,$A$1222:$A$1349,0))</f>
        <v>30000000</v>
      </c>
      <c r="AE1282" s="7" t="n">
        <f aca="false">INDEX($W$1222:$W$1349,MATCH($A1282-B1282*64,$A$1222:$A$1349,0))</f>
        <v>53861438.3094138</v>
      </c>
      <c r="AF1282" s="7" t="n">
        <f aca="false">INDEX($X$1222:$X$1349,MATCH($A1282+(1-C1282)*32,$A$1222:$A$1349,0))</f>
        <v>300000000</v>
      </c>
      <c r="AG1282" s="7" t="n">
        <f aca="false">INDEX($X$1222:$X$1349,MATCH($A1282-C1282*32,$A$1222:$A$1349,0))</f>
        <v>387140752.105421</v>
      </c>
      <c r="AH1282" s="7" t="n">
        <f aca="false">INDEX($Y$1222:$Y$1349,MATCH($A1282+(1-D1282)*16,$A$1222:$A$1349,0))</f>
        <v>100000000</v>
      </c>
      <c r="AI1282" s="7" t="n">
        <f aca="false">INDEX($Y$1222:$Y$1349,MATCH($A1282-D1282*16,$A$1222:$A$1349,0))</f>
        <v>114970386.677427</v>
      </c>
      <c r="AJ1282" s="7" t="n">
        <f aca="false">INDEX($Z$1222:$Z$1349,MATCH($A1282+(1-E1282)*8,$A$1222:$A$1349,0))</f>
        <v>60000000</v>
      </c>
      <c r="AK1282" s="7" t="n">
        <f aca="false">INDEX($Z$1222:$Z$1349,MATCH($A1282-E1282*8,$A$1222:$A$1349,0))</f>
        <v>151046684.490341</v>
      </c>
      <c r="AL1282" s="7" t="n">
        <f aca="false">INDEX($AA$1222:$AA$1349,MATCH($A1282+(1-F1282)*4,$A$1222:$A$1349,0))</f>
        <v>30000000</v>
      </c>
      <c r="AM1282" s="7" t="n">
        <f aca="false">INDEX($AA$1222:$AA$1349,MATCH($A1282-F1282*4,$A$1222:$A$1349,0))</f>
        <v>180863081.917552</v>
      </c>
      <c r="AN1282" s="7" t="n">
        <f aca="false">INDEX($AB$1222:$AB$1349,MATCH($A1282+(1-G1282)*2,$A$1222:$A$1349,0))</f>
        <v>15000000</v>
      </c>
      <c r="AO1282" s="7" t="n">
        <f aca="false">INDEX($AB$1222:$AB$1349,MATCH($A1282-G1282*2,$A$1222:$A$1349,0))</f>
        <v>334836460.155053</v>
      </c>
      <c r="AP1282" s="7" t="n">
        <f aca="false">INDEX($AC$1222:$AC$1349,MATCH($A1282+(1-H1282)*1,$A$1222:$A$1349,0))</f>
        <v>5000000</v>
      </c>
      <c r="AQ1282" s="7" t="n">
        <f aca="false">INDEX($AC$1222:$AC$1349,MATCH($A1282-H1282*1,$A$1222:$A$1349,0))</f>
        <v>334836460.155053</v>
      </c>
      <c r="AR1282" s="14" t="b">
        <f aca="false">AND(IF(B1282=1,AD1282&gt;=AE1282,AE1282&gt;AD1282),IF(C1282=1,AF1282&gt;=AG1282,AG1282&gt;AF1282),IF(D1282=1,AH1282&gt;=AI1282,AI1282&gt;AH1282),IF(E1282=1,AJ1282&gt;=AK1282,AK1282&gt;AJ1282),IF(F1282=1,AL1282&gt;=AM1282,AM1282&gt;AL1282),IF(G1282=1,AN1282&gt;=AO1282,AO1282&gt;AN1282),IF(H1282=1,AP1282&gt;=AQ1282,AQ1282&gt;AP1282))</f>
        <v>0</v>
      </c>
      <c r="AS1282" s="2"/>
      <c r="AT1282" s="2"/>
      <c r="AU1282" s="2"/>
      <c r="AV1282" s="2"/>
      <c r="AW1282" s="2"/>
      <c r="AX1282" s="2"/>
    </row>
    <row r="1283" customFormat="false" ht="15" hidden="false" customHeight="false" outlineLevel="0" collapsed="false">
      <c r="A1283" s="6" t="n">
        <f aca="false">ROW()-1222</f>
        <v>61</v>
      </c>
      <c r="B1283" s="6" t="n">
        <f aca="false">MOD(INT($A1283/64),2)</f>
        <v>0</v>
      </c>
      <c r="C1283" s="6" t="n">
        <f aca="false">MOD(INT($A1283/32),2)</f>
        <v>1</v>
      </c>
      <c r="D1283" s="6" t="n">
        <f aca="false">MOD(INT($A1283/16),2)</f>
        <v>1</v>
      </c>
      <c r="E1283" s="6" t="n">
        <f aca="false">MOD(INT($A1283/8),2)</f>
        <v>1</v>
      </c>
      <c r="F1283" s="6" t="n">
        <f aca="false">MOD(INT($A1283/4),2)</f>
        <v>1</v>
      </c>
      <c r="G1283" s="6" t="n">
        <f aca="false">MOD(INT($A1283/2),2)</f>
        <v>0</v>
      </c>
      <c r="H1283" s="6" t="n">
        <f aca="false">MOD(INT($A1283/1),2)</f>
        <v>1</v>
      </c>
      <c r="I1283" s="7" t="n">
        <f aca="false">IF(B1283=1,MIN($B$6,$B$1220),0)</f>
        <v>0</v>
      </c>
      <c r="J1283" s="7" t="n">
        <f aca="false">IF(C1283=1,MIN($F$226,MAX(0,$B$1220-I1283)),0)</f>
        <v>300000000</v>
      </c>
      <c r="K1283" s="7" t="n">
        <f aca="false">IF(D1283=1,MIN($F$225,MAX(0,$B$1220-SUM(I1283:J1283))),0)</f>
        <v>100000000</v>
      </c>
      <c r="L1283" s="7" t="n">
        <f aca="false">IF(E1283=1,MIN($F$224,MAX(0,$B$1220-SUM(I1283:K1283))),0)</f>
        <v>60000000</v>
      </c>
      <c r="M1283" s="7" t="n">
        <f aca="false">IF(F1283=1,MIN($F$223,MAX(0,$B$1220-SUM(I1283:L1283))),0)</f>
        <v>30000000</v>
      </c>
      <c r="N1283" s="7" t="n">
        <f aca="false">IF(G1283=1,MIN($F$222,MAX(0,$B$1220-SUM(I1283:M1283))),0)</f>
        <v>0</v>
      </c>
      <c r="O1283" s="7" t="n">
        <f aca="false">IF(H1283=1,MIN($F$221,MAX(0,$B$1220-SUM(I1283:N1283))),0)</f>
        <v>5000000</v>
      </c>
      <c r="P1283" s="7" t="n">
        <f aca="false">MAX(0,$B$1220-SUM(I1283:O1283))</f>
        <v>1505000000</v>
      </c>
      <c r="Q1283" s="7" t="n">
        <f aca="false">($B$203+$B$204)+$B$22+(1-B1283)*$B$198+(1-C1283)*$E$226+(1-D1283)*$E$225+(1-E1283)*$E$224+(1-F1283)*$E$223+(1-G1283)*$E$222+(1-H1283)*$E$221</f>
        <v>15085652.6989266</v>
      </c>
      <c r="R1283" s="7" t="n">
        <f aca="false">P1283&gt;$B$12*Q1283</f>
        <v>1</v>
      </c>
      <c r="S1283" s="7" t="n">
        <f aca="false">IF(R1283,(P1283+$B$12*$B$13)/(Q1283+$B$13),IF(Q1283&gt;0,P1283/Q1283,0))</f>
        <v>85.7232896503192</v>
      </c>
      <c r="T1283" s="7" t="n">
        <f aca="false">IF(R1283,$B$13*(S1283-$B$12),0)</f>
        <v>211808224.125798</v>
      </c>
      <c r="U1283" s="7" t="n">
        <f aca="false">($B$203+$B$204)*S1283</f>
        <v>24118932.910332</v>
      </c>
      <c r="V1283" s="7" t="n">
        <f aca="false">$B$22*S1283</f>
        <v>771509606.852873</v>
      </c>
      <c r="W1283" s="7" t="n">
        <f aca="false">IF(B1283=1,I1283,S1283*$B$198)</f>
        <v>68946787.8594014</v>
      </c>
      <c r="X1283" s="7" t="n">
        <f aca="false">IF(C1283=1,J1283,S1283*$E$226)</f>
        <v>300000000</v>
      </c>
      <c r="Y1283" s="7" t="n">
        <f aca="false">IF(D1283=1,K1283,S1283*$E$225)</f>
        <v>100000000</v>
      </c>
      <c r="Z1283" s="7" t="n">
        <f aca="false">IF(E1283=1,L1283,S1283*$E$224)</f>
        <v>60000000</v>
      </c>
      <c r="AA1283" s="7" t="n">
        <f aca="false">IF(F1283=1,M1283,S1283*$E$223)</f>
        <v>30000000</v>
      </c>
      <c r="AB1283" s="7" t="n">
        <f aca="false">IF(G1283=1,N1283,S1283*$E$222)</f>
        <v>428616448.251596</v>
      </c>
      <c r="AC1283" s="7" t="n">
        <f aca="false">IF(H1283=1,O1283,S1283*$E$221)</f>
        <v>5000000</v>
      </c>
      <c r="AD1283" s="7" t="n">
        <f aca="false">INDEX($W$1222:$W$1349,MATCH($A1283+(1-B1283)*64,$A$1222:$A$1349,0))</f>
        <v>30000000</v>
      </c>
      <c r="AE1283" s="7" t="n">
        <f aca="false">INDEX($W$1222:$W$1349,MATCH($A1283-B1283*64,$A$1222:$A$1349,0))</f>
        <v>68946787.8594014</v>
      </c>
      <c r="AF1283" s="7" t="n">
        <f aca="false">INDEX($X$1222:$X$1349,MATCH($A1283+(1-C1283)*32,$A$1222:$A$1349,0))</f>
        <v>300000000</v>
      </c>
      <c r="AG1283" s="7" t="n">
        <f aca="false">INDEX($X$1222:$X$1349,MATCH($A1283-C1283*32,$A$1222:$A$1349,0))</f>
        <v>467453626.263663</v>
      </c>
      <c r="AH1283" s="7" t="n">
        <f aca="false">INDEX($Y$1222:$Y$1349,MATCH($A1283+(1-D1283)*16,$A$1222:$A$1349,0))</f>
        <v>100000000</v>
      </c>
      <c r="AI1283" s="7" t="n">
        <f aca="false">INDEX($Y$1222:$Y$1349,MATCH($A1283-D1283*16,$A$1222:$A$1349,0))</f>
        <v>144276438.234194</v>
      </c>
      <c r="AJ1283" s="7" t="n">
        <f aca="false">INDEX($Z$1222:$Z$1349,MATCH($A1283+(1-E1283)*8,$A$1222:$A$1349,0))</f>
        <v>60000000</v>
      </c>
      <c r="AK1283" s="7" t="n">
        <f aca="false">INDEX($Z$1222:$Z$1349,MATCH($A1283-E1283*8,$A$1222:$A$1349,0))</f>
        <v>188235033.234719</v>
      </c>
      <c r="AL1283" s="7" t="n">
        <f aca="false">INDEX($AA$1222:$AA$1349,MATCH($A1283+(1-F1283)*4,$A$1222:$A$1349,0))</f>
        <v>30000000</v>
      </c>
      <c r="AM1283" s="7" t="n">
        <f aca="false">INDEX($AA$1222:$AA$1349,MATCH($A1283-F1283*4,$A$1222:$A$1349,0))</f>
        <v>224063820.927112</v>
      </c>
      <c r="AN1283" s="7" t="n">
        <f aca="false">INDEX($AB$1222:$AB$1349,MATCH($A1283+(1-G1283)*2,$A$1222:$A$1349,0))</f>
        <v>15000000</v>
      </c>
      <c r="AO1283" s="7" t="n">
        <f aca="false">INDEX($AB$1222:$AB$1349,MATCH($A1283-G1283*2,$A$1222:$A$1349,0))</f>
        <v>428616448.251596</v>
      </c>
      <c r="AP1283" s="7" t="n">
        <f aca="false">INDEX($AC$1222:$AC$1349,MATCH($A1283+(1-H1283)*1,$A$1222:$A$1349,0))</f>
        <v>5000000</v>
      </c>
      <c r="AQ1283" s="7" t="n">
        <f aca="false">INDEX($AC$1222:$AC$1349,MATCH($A1283-H1283*1,$A$1222:$A$1349,0))</f>
        <v>334836460.155053</v>
      </c>
      <c r="AR1283" s="14" t="b">
        <f aca="false">AND(IF(B1283=1,AD1283&gt;=AE1283,AE1283&gt;AD1283),IF(C1283=1,AF1283&gt;=AG1283,AG1283&gt;AF1283),IF(D1283=1,AH1283&gt;=AI1283,AI1283&gt;AH1283),IF(E1283=1,AJ1283&gt;=AK1283,AK1283&gt;AJ1283),IF(F1283=1,AL1283&gt;=AM1283,AM1283&gt;AL1283),IF(G1283=1,AN1283&gt;=AO1283,AO1283&gt;AN1283),IF(H1283=1,AP1283&gt;=AQ1283,AQ1283&gt;AP1283))</f>
        <v>0</v>
      </c>
      <c r="AS1283" s="2"/>
      <c r="AT1283" s="2"/>
      <c r="AU1283" s="2"/>
      <c r="AV1283" s="2"/>
      <c r="AW1283" s="2"/>
      <c r="AX1283" s="2"/>
    </row>
    <row r="1284" customFormat="false" ht="15" hidden="false" customHeight="false" outlineLevel="0" collapsed="false">
      <c r="A1284" s="6" t="n">
        <f aca="false">ROW()-1222</f>
        <v>62</v>
      </c>
      <c r="B1284" s="6" t="n">
        <f aca="false">MOD(INT($A1284/64),2)</f>
        <v>0</v>
      </c>
      <c r="C1284" s="6" t="n">
        <f aca="false">MOD(INT($A1284/32),2)</f>
        <v>1</v>
      </c>
      <c r="D1284" s="6" t="n">
        <f aca="false">MOD(INT($A1284/16),2)</f>
        <v>1</v>
      </c>
      <c r="E1284" s="6" t="n">
        <f aca="false">MOD(INT($A1284/8),2)</f>
        <v>1</v>
      </c>
      <c r="F1284" s="6" t="n">
        <f aca="false">MOD(INT($A1284/4),2)</f>
        <v>1</v>
      </c>
      <c r="G1284" s="6" t="n">
        <f aca="false">MOD(INT($A1284/2),2)</f>
        <v>1</v>
      </c>
      <c r="H1284" s="6" t="n">
        <f aca="false">MOD(INT($A1284/1),2)</f>
        <v>0</v>
      </c>
      <c r="I1284" s="7" t="n">
        <f aca="false">IF(B1284=1,MIN($B$6,$B$1220),0)</f>
        <v>0</v>
      </c>
      <c r="J1284" s="7" t="n">
        <f aca="false">IF(C1284=1,MIN($F$226,MAX(0,$B$1220-I1284)),0)</f>
        <v>300000000</v>
      </c>
      <c r="K1284" s="7" t="n">
        <f aca="false">IF(D1284=1,MIN($F$225,MAX(0,$B$1220-SUM(I1284:J1284))),0)</f>
        <v>100000000</v>
      </c>
      <c r="L1284" s="7" t="n">
        <f aca="false">IF(E1284=1,MIN($F$224,MAX(0,$B$1220-SUM(I1284:K1284))),0)</f>
        <v>60000000</v>
      </c>
      <c r="M1284" s="7" t="n">
        <f aca="false">IF(F1284=1,MIN($F$223,MAX(0,$B$1220-SUM(I1284:L1284))),0)</f>
        <v>30000000</v>
      </c>
      <c r="N1284" s="7" t="n">
        <f aca="false">IF(G1284=1,MIN($F$222,MAX(0,$B$1220-SUM(I1284:M1284))),0)</f>
        <v>15000000</v>
      </c>
      <c r="O1284" s="7" t="n">
        <f aca="false">IF(H1284=1,MIN($F$221,MAX(0,$B$1220-SUM(I1284:N1284))),0)</f>
        <v>0</v>
      </c>
      <c r="P1284" s="7" t="n">
        <f aca="false">MAX(0,$B$1220-SUM(I1284:O1284))</f>
        <v>1495000000</v>
      </c>
      <c r="Q1284" s="7" t="n">
        <f aca="false">($B$203+$B$204)+$B$22+(1-B1284)*$B$198+(1-C1284)*$E$226+(1-D1284)*$E$225+(1-E1284)*$E$224+(1-F1284)*$E$223+(1-G1284)*$E$222+(1-H1284)*$E$221</f>
        <v>15085652.6989266</v>
      </c>
      <c r="R1284" s="7" t="n">
        <f aca="false">P1284&gt;$B$12*Q1284</f>
        <v>1</v>
      </c>
      <c r="S1284" s="7" t="n">
        <f aca="false">IF(R1284,(P1284+$B$12*$B$13)/(Q1284+$B$13),IF(Q1284&gt;0,P1284/Q1284,0))</f>
        <v>85.1546442795045</v>
      </c>
      <c r="T1284" s="7" t="n">
        <f aca="false">IF(R1284,$B$13*(S1284-$B$12),0)</f>
        <v>210386610.698761</v>
      </c>
      <c r="U1284" s="7" t="n">
        <f aca="false">($B$203+$B$204)*S1284</f>
        <v>23958939.9888704</v>
      </c>
      <c r="V1284" s="7" t="n">
        <f aca="false">$B$22*S1284</f>
        <v>766391798.51554</v>
      </c>
      <c r="W1284" s="7" t="n">
        <f aca="false">IF(B1284=1,I1284,S1284*$B$198)</f>
        <v>68489429.3993059</v>
      </c>
      <c r="X1284" s="7" t="n">
        <f aca="false">IF(C1284=1,J1284,S1284*$E$226)</f>
        <v>300000000</v>
      </c>
      <c r="Y1284" s="7" t="n">
        <f aca="false">IF(D1284=1,K1284,S1284*$E$225)</f>
        <v>100000000</v>
      </c>
      <c r="Z1284" s="7" t="n">
        <f aca="false">IF(E1284=1,L1284,S1284*$E$224)</f>
        <v>60000000</v>
      </c>
      <c r="AA1284" s="7" t="n">
        <f aca="false">IF(F1284=1,M1284,S1284*$E$223)</f>
        <v>30000000</v>
      </c>
      <c r="AB1284" s="7" t="n">
        <f aca="false">IF(G1284=1,N1284,S1284*$E$222)</f>
        <v>15000000</v>
      </c>
      <c r="AC1284" s="7" t="n">
        <f aca="false">IF(H1284=1,O1284,S1284*$E$221)</f>
        <v>425773221.397522</v>
      </c>
      <c r="AD1284" s="7" t="n">
        <f aca="false">INDEX($W$1222:$W$1349,MATCH($A1284+(1-B1284)*64,$A$1222:$A$1349,0))</f>
        <v>30000000</v>
      </c>
      <c r="AE1284" s="7" t="n">
        <f aca="false">INDEX($W$1222:$W$1349,MATCH($A1284-B1284*64,$A$1222:$A$1349,0))</f>
        <v>68489429.3993059</v>
      </c>
      <c r="AF1284" s="7" t="n">
        <f aca="false">INDEX($X$1222:$X$1349,MATCH($A1284+(1-C1284)*32,$A$1222:$A$1349,0))</f>
        <v>300000000</v>
      </c>
      <c r="AG1284" s="7" t="n">
        <f aca="false">INDEX($X$1222:$X$1349,MATCH($A1284-C1284*32,$A$1222:$A$1349,0))</f>
        <v>464867437.459991</v>
      </c>
      <c r="AH1284" s="7" t="n">
        <f aca="false">INDEX($Y$1222:$Y$1349,MATCH($A1284+(1-D1284)*16,$A$1222:$A$1349,0))</f>
        <v>100000000</v>
      </c>
      <c r="AI1284" s="7" t="n">
        <f aca="false">INDEX($Y$1222:$Y$1349,MATCH($A1284-D1284*16,$A$1222:$A$1349,0))</f>
        <v>143378917.623095</v>
      </c>
      <c r="AJ1284" s="7" t="n">
        <f aca="false">INDEX($Z$1222:$Z$1349,MATCH($A1284+(1-E1284)*8,$A$1222:$A$1349,0))</f>
        <v>60000000</v>
      </c>
      <c r="AK1284" s="7" t="n">
        <f aca="false">INDEX($Z$1222:$Z$1349,MATCH($A1284-E1284*8,$A$1222:$A$1349,0))</f>
        <v>187034171.778676</v>
      </c>
      <c r="AL1284" s="7" t="n">
        <f aca="false">INDEX($AA$1222:$AA$1349,MATCH($A1284+(1-F1284)*4,$A$1222:$A$1349,0))</f>
        <v>30000000</v>
      </c>
      <c r="AM1284" s="7" t="n">
        <f aca="false">INDEX($AA$1222:$AA$1349,MATCH($A1284-F1284*4,$A$1222:$A$1349,0))</f>
        <v>222606495.262545</v>
      </c>
      <c r="AN1284" s="7" t="n">
        <f aca="false">INDEX($AB$1222:$AB$1349,MATCH($A1284+(1-G1284)*2,$A$1222:$A$1349,0))</f>
        <v>15000000</v>
      </c>
      <c r="AO1284" s="7" t="n">
        <f aca="false">INDEX($AB$1222:$AB$1349,MATCH($A1284-G1284*2,$A$1222:$A$1349,0))</f>
        <v>334836460.155053</v>
      </c>
      <c r="AP1284" s="7" t="n">
        <f aca="false">INDEX($AC$1222:$AC$1349,MATCH($A1284+(1-H1284)*1,$A$1222:$A$1349,0))</f>
        <v>5000000</v>
      </c>
      <c r="AQ1284" s="7" t="n">
        <f aca="false">INDEX($AC$1222:$AC$1349,MATCH($A1284-H1284*1,$A$1222:$A$1349,0))</f>
        <v>425773221.397522</v>
      </c>
      <c r="AR1284" s="14" t="b">
        <f aca="false">AND(IF(B1284=1,AD1284&gt;=AE1284,AE1284&gt;AD1284),IF(C1284=1,AF1284&gt;=AG1284,AG1284&gt;AF1284),IF(D1284=1,AH1284&gt;=AI1284,AI1284&gt;AH1284),IF(E1284=1,AJ1284&gt;=AK1284,AK1284&gt;AJ1284),IF(F1284=1,AL1284&gt;=AM1284,AM1284&gt;AL1284),IF(G1284=1,AN1284&gt;=AO1284,AO1284&gt;AN1284),IF(H1284=1,AP1284&gt;=AQ1284,AQ1284&gt;AP1284))</f>
        <v>0</v>
      </c>
      <c r="AS1284" s="2"/>
      <c r="AT1284" s="2"/>
      <c r="AU1284" s="2"/>
      <c r="AV1284" s="2"/>
      <c r="AW1284" s="2"/>
      <c r="AX1284" s="2"/>
    </row>
    <row r="1285" customFormat="false" ht="15" hidden="false" customHeight="false" outlineLevel="0" collapsed="false">
      <c r="A1285" s="6" t="n">
        <f aca="false">ROW()-1222</f>
        <v>63</v>
      </c>
      <c r="B1285" s="6" t="n">
        <f aca="false">MOD(INT($A1285/64),2)</f>
        <v>0</v>
      </c>
      <c r="C1285" s="6" t="n">
        <f aca="false">MOD(INT($A1285/32),2)</f>
        <v>1</v>
      </c>
      <c r="D1285" s="6" t="n">
        <f aca="false">MOD(INT($A1285/16),2)</f>
        <v>1</v>
      </c>
      <c r="E1285" s="6" t="n">
        <f aca="false">MOD(INT($A1285/8),2)</f>
        <v>1</v>
      </c>
      <c r="F1285" s="6" t="n">
        <f aca="false">MOD(INT($A1285/4),2)</f>
        <v>1</v>
      </c>
      <c r="G1285" s="6" t="n">
        <f aca="false">MOD(INT($A1285/2),2)</f>
        <v>1</v>
      </c>
      <c r="H1285" s="6" t="n">
        <f aca="false">MOD(INT($A1285/1),2)</f>
        <v>1</v>
      </c>
      <c r="I1285" s="7" t="n">
        <f aca="false">IF(B1285=1,MIN($B$6,$B$1220),0)</f>
        <v>0</v>
      </c>
      <c r="J1285" s="7" t="n">
        <f aca="false">IF(C1285=1,MIN($F$226,MAX(0,$B$1220-I1285)),0)</f>
        <v>300000000</v>
      </c>
      <c r="K1285" s="7" t="n">
        <f aca="false">IF(D1285=1,MIN($F$225,MAX(0,$B$1220-SUM(I1285:J1285))),0)</f>
        <v>100000000</v>
      </c>
      <c r="L1285" s="7" t="n">
        <f aca="false">IF(E1285=1,MIN($F$224,MAX(0,$B$1220-SUM(I1285:K1285))),0)</f>
        <v>60000000</v>
      </c>
      <c r="M1285" s="7" t="n">
        <f aca="false">IF(F1285=1,MIN($F$223,MAX(0,$B$1220-SUM(I1285:L1285))),0)</f>
        <v>30000000</v>
      </c>
      <c r="N1285" s="7" t="n">
        <f aca="false">IF(G1285=1,MIN($F$222,MAX(0,$B$1220-SUM(I1285:M1285))),0)</f>
        <v>15000000</v>
      </c>
      <c r="O1285" s="7" t="n">
        <f aca="false">IF(H1285=1,MIN($F$221,MAX(0,$B$1220-SUM(I1285:N1285))),0)</f>
        <v>5000000</v>
      </c>
      <c r="P1285" s="7" t="n">
        <f aca="false">MAX(0,$B$1220-SUM(I1285:O1285))</f>
        <v>1490000000</v>
      </c>
      <c r="Q1285" s="7" t="n">
        <f aca="false">($B$203+$B$204)+$B$22+(1-B1285)*$B$198+(1-C1285)*$E$226+(1-D1285)*$E$225+(1-E1285)*$E$224+(1-F1285)*$E$223+(1-G1285)*$E$222+(1-H1285)*$E$221</f>
        <v>10085652.6989266</v>
      </c>
      <c r="R1285" s="7" t="n">
        <f aca="false">P1285&gt;$B$12*Q1285</f>
        <v>1</v>
      </c>
      <c r="S1285" s="7" t="n">
        <f aca="false">IF(R1285,(P1285+$B$12*$B$13)/(Q1285+$B$13),IF(Q1285&gt;0,P1285/Q1285,0))</f>
        <v>118.587413438422</v>
      </c>
      <c r="T1285" s="7" t="n">
        <f aca="false">IF(R1285,$B$13*(S1285-$B$12),0)</f>
        <v>293968533.596056</v>
      </c>
      <c r="U1285" s="7" t="n">
        <f aca="false">($B$203+$B$204)*S1285</f>
        <v>33365516.8904319</v>
      </c>
      <c r="V1285" s="7" t="n">
        <f aca="false">$B$22*S1285</f>
        <v>1067286720.9458</v>
      </c>
      <c r="W1285" s="7" t="n">
        <f aca="false">IF(B1285=1,I1285,S1285*$B$198)</f>
        <v>95379228.5677126</v>
      </c>
      <c r="X1285" s="7" t="n">
        <f aca="false">IF(C1285=1,J1285,S1285*$E$226)</f>
        <v>300000000</v>
      </c>
      <c r="Y1285" s="7" t="n">
        <f aca="false">IF(D1285=1,K1285,S1285*$E$225)</f>
        <v>100000000</v>
      </c>
      <c r="Z1285" s="7" t="n">
        <f aca="false">IF(E1285=1,L1285,S1285*$E$224)</f>
        <v>60000000</v>
      </c>
      <c r="AA1285" s="7" t="n">
        <f aca="false">IF(F1285=1,M1285,S1285*$E$223)</f>
        <v>30000000</v>
      </c>
      <c r="AB1285" s="7" t="n">
        <f aca="false">IF(G1285=1,N1285,S1285*$E$222)</f>
        <v>15000000</v>
      </c>
      <c r="AC1285" s="7" t="n">
        <f aca="false">IF(H1285=1,O1285,S1285*$E$221)</f>
        <v>5000000</v>
      </c>
      <c r="AD1285" s="7" t="n">
        <f aca="false">INDEX($W$1222:$W$1349,MATCH($A1285+(1-B1285)*64,$A$1222:$A$1349,0))</f>
        <v>30000000</v>
      </c>
      <c r="AE1285" s="7" t="n">
        <f aca="false">INDEX($W$1222:$W$1349,MATCH($A1285-B1285*64,$A$1222:$A$1349,0))</f>
        <v>95379228.5677126</v>
      </c>
      <c r="AF1285" s="7" t="n">
        <f aca="false">INDEX($X$1222:$X$1349,MATCH($A1285+(1-C1285)*32,$A$1222:$A$1349,0))</f>
        <v>300000000</v>
      </c>
      <c r="AG1285" s="7" t="n">
        <f aca="false">INDEX($X$1222:$X$1349,MATCH($A1285-C1285*32,$A$1222:$A$1349,0))</f>
        <v>587391450.969369</v>
      </c>
      <c r="AH1285" s="7" t="n">
        <f aca="false">INDEX($Y$1222:$Y$1349,MATCH($A1285+(1-D1285)*16,$A$1222:$A$1349,0))</f>
        <v>100000000</v>
      </c>
      <c r="AI1285" s="7" t="n">
        <f aca="false">INDEX($Y$1222:$Y$1349,MATCH($A1285-D1285*16,$A$1222:$A$1349,0))</f>
        <v>192837230.639088</v>
      </c>
      <c r="AJ1285" s="7" t="n">
        <f aca="false">INDEX($Z$1222:$Z$1349,MATCH($A1285+(1-E1285)*8,$A$1222:$A$1349,0))</f>
        <v>60000000</v>
      </c>
      <c r="AK1285" s="7" t="n">
        <f aca="false">INDEX($Z$1222:$Z$1349,MATCH($A1285-E1285*8,$A$1222:$A$1349,0))</f>
        <v>248637818.776282</v>
      </c>
      <c r="AL1285" s="7" t="n">
        <f aca="false">INDEX($AA$1222:$AA$1349,MATCH($A1285+(1-F1285)*4,$A$1222:$A$1349,0))</f>
        <v>30000000</v>
      </c>
      <c r="AM1285" s="7" t="n">
        <f aca="false">INDEX($AA$1222:$AA$1349,MATCH($A1285-F1285*4,$A$1222:$A$1349,0))</f>
        <v>293057986.6132</v>
      </c>
      <c r="AN1285" s="7" t="n">
        <f aca="false">INDEX($AB$1222:$AB$1349,MATCH($A1285+(1-G1285)*2,$A$1222:$A$1349,0))</f>
        <v>15000000</v>
      </c>
      <c r="AO1285" s="7" t="n">
        <f aca="false">INDEX($AB$1222:$AB$1349,MATCH($A1285-G1285*2,$A$1222:$A$1349,0))</f>
        <v>428616448.251596</v>
      </c>
      <c r="AP1285" s="7" t="n">
        <f aca="false">INDEX($AC$1222:$AC$1349,MATCH($A1285+(1-H1285)*1,$A$1222:$A$1349,0))</f>
        <v>5000000</v>
      </c>
      <c r="AQ1285" s="7" t="n">
        <f aca="false">INDEX($AC$1222:$AC$1349,MATCH($A1285-H1285*1,$A$1222:$A$1349,0))</f>
        <v>425773221.397522</v>
      </c>
      <c r="AR1285" s="14" t="b">
        <f aca="false">AND(IF(B1285=1,AD1285&gt;=AE1285,AE1285&gt;AD1285),IF(C1285=1,AF1285&gt;=AG1285,AG1285&gt;AF1285),IF(D1285=1,AH1285&gt;=AI1285,AI1285&gt;AH1285),IF(E1285=1,AJ1285&gt;=AK1285,AK1285&gt;AJ1285),IF(F1285=1,AL1285&gt;=AM1285,AM1285&gt;AL1285),IF(G1285=1,AN1285&gt;=AO1285,AO1285&gt;AN1285),IF(H1285=1,AP1285&gt;=AQ1285,AQ1285&gt;AP1285))</f>
        <v>0</v>
      </c>
      <c r="AS1285" s="2"/>
      <c r="AT1285" s="2"/>
      <c r="AU1285" s="2"/>
      <c r="AV1285" s="2"/>
      <c r="AW1285" s="2"/>
      <c r="AX1285" s="2"/>
    </row>
    <row r="1286" customFormat="false" ht="15" hidden="false" customHeight="false" outlineLevel="0" collapsed="false">
      <c r="A1286" s="6" t="n">
        <f aca="false">ROW()-1222</f>
        <v>64</v>
      </c>
      <c r="B1286" s="6" t="n">
        <f aca="false">MOD(INT($A1286/64),2)</f>
        <v>1</v>
      </c>
      <c r="C1286" s="6" t="n">
        <f aca="false">MOD(INT($A1286/32),2)</f>
        <v>0</v>
      </c>
      <c r="D1286" s="6" t="n">
        <f aca="false">MOD(INT($A1286/16),2)</f>
        <v>0</v>
      </c>
      <c r="E1286" s="6" t="n">
        <f aca="false">MOD(INT($A1286/8),2)</f>
        <v>0</v>
      </c>
      <c r="F1286" s="6" t="n">
        <f aca="false">MOD(INT($A1286/4),2)</f>
        <v>0</v>
      </c>
      <c r="G1286" s="6" t="n">
        <f aca="false">MOD(INT($A1286/2),2)</f>
        <v>0</v>
      </c>
      <c r="H1286" s="6" t="n">
        <f aca="false">MOD(INT($A1286/1),2)</f>
        <v>0</v>
      </c>
      <c r="I1286" s="7" t="n">
        <f aca="false">IF(B1286=1,MIN($B$6,$B$1220),0)</f>
        <v>30000000</v>
      </c>
      <c r="J1286" s="7" t="n">
        <f aca="false">IF(C1286=1,MIN($F$226,MAX(0,$B$1220-I1286)),0)</f>
        <v>0</v>
      </c>
      <c r="K1286" s="7" t="n">
        <f aca="false">IF(D1286=1,MIN($F$225,MAX(0,$B$1220-SUM(I1286:J1286))),0)</f>
        <v>0</v>
      </c>
      <c r="L1286" s="7" t="n">
        <f aca="false">IF(E1286=1,MIN($F$224,MAX(0,$B$1220-SUM(I1286:K1286))),0)</f>
        <v>0</v>
      </c>
      <c r="M1286" s="7" t="n">
        <f aca="false">IF(F1286=1,MIN($F$223,MAX(0,$B$1220-SUM(I1286:L1286))),0)</f>
        <v>0</v>
      </c>
      <c r="N1286" s="7" t="n">
        <f aca="false">IF(G1286=1,MIN($F$222,MAX(0,$B$1220-SUM(I1286:M1286))),0)</f>
        <v>0</v>
      </c>
      <c r="O1286" s="7" t="n">
        <f aca="false">IF(H1286=1,MIN($F$221,MAX(0,$B$1220-SUM(I1286:N1286))),0)</f>
        <v>0</v>
      </c>
      <c r="P1286" s="7" t="n">
        <f aca="false">MAX(0,$B$1220-SUM(I1286:O1286))</f>
        <v>1970000000</v>
      </c>
      <c r="Q1286" s="7" t="n">
        <f aca="false">($B$203+$B$204)+$B$22+(1-B1286)*$B$198+(1-C1286)*$E$226+(1-D1286)*$E$225+(1-E1286)*$E$224+(1-F1286)*$E$223+(1-G1286)*$E$222+(1-H1286)*$E$221</f>
        <v>32549806.6634169</v>
      </c>
      <c r="R1286" s="7" t="n">
        <f aca="false">P1286&gt;$B$12*Q1286</f>
        <v>1</v>
      </c>
      <c r="S1286" s="7" t="n">
        <f aca="false">IF(R1286,(P1286+$B$12*$B$13)/(Q1286+$B$13),IF(Q1286&gt;0,P1286/Q1286,0))</f>
        <v>56.2770579290753</v>
      </c>
      <c r="T1286" s="7" t="n">
        <f aca="false">IF(R1286,$B$13*(S1286-$B$12),0)</f>
        <v>138192644.822688</v>
      </c>
      <c r="U1286" s="7" t="n">
        <f aca="false">($B$203+$B$204)*S1286</f>
        <v>15834000.1896693</v>
      </c>
      <c r="V1286" s="7" t="n">
        <f aca="false">$B$22*S1286</f>
        <v>506493521.361677</v>
      </c>
      <c r="W1286" s="7" t="n">
        <f aca="false">IF(B1286=1,I1286,S1286*$B$198)</f>
        <v>30000000</v>
      </c>
      <c r="X1286" s="7" t="n">
        <f aca="false">IF(C1286=1,J1286,S1286*$E$226)</f>
        <v>345230043.077144</v>
      </c>
      <c r="Y1286" s="7" t="n">
        <f aca="false">IF(D1286=1,K1286,S1286*$E$225)</f>
        <v>97583098.441062</v>
      </c>
      <c r="Z1286" s="7" t="n">
        <f aca="false">IF(E1286=1,L1286,S1286*$E$224)</f>
        <v>135064939.029781</v>
      </c>
      <c r="AA1286" s="7" t="n">
        <f aca="false">IF(F1286=1,M1286,S1286*$E$223)</f>
        <v>168831173.787226</v>
      </c>
      <c r="AB1286" s="7" t="n">
        <f aca="false">IF(G1286=1,N1286,S1286*$E$222)</f>
        <v>281385289.645376</v>
      </c>
      <c r="AC1286" s="7" t="n">
        <f aca="false">IF(H1286=1,O1286,S1286*$E$221)</f>
        <v>281385289.645376</v>
      </c>
      <c r="AD1286" s="7" t="n">
        <f aca="false">INDEX($W$1222:$W$1349,MATCH($A1286+(1-B1286)*64,$A$1222:$A$1349,0))</f>
        <v>30000000</v>
      </c>
      <c r="AE1286" s="7" t="n">
        <f aca="false">INDEX($W$1222:$W$1349,MATCH($A1286-B1286*64,$A$1222:$A$1349,0))</f>
        <v>44920945.8046176</v>
      </c>
      <c r="AF1286" s="7" t="n">
        <f aca="false">INDEX($X$1222:$X$1349,MATCH($A1286+(1-C1286)*32,$A$1222:$A$1349,0))</f>
        <v>300000000</v>
      </c>
      <c r="AG1286" s="7" t="n">
        <f aca="false">INDEX($X$1222:$X$1349,MATCH($A1286-C1286*32,$A$1222:$A$1349,0))</f>
        <v>345230043.077144</v>
      </c>
      <c r="AH1286" s="7" t="n">
        <f aca="false">INDEX($Y$1222:$Y$1349,MATCH($A1286+(1-D1286)*16,$A$1222:$A$1349,0))</f>
        <v>100000000</v>
      </c>
      <c r="AI1286" s="7" t="n">
        <f aca="false">INDEX($Y$1222:$Y$1349,MATCH($A1286-D1286*16,$A$1222:$A$1349,0))</f>
        <v>97583098.441062</v>
      </c>
      <c r="AJ1286" s="7" t="n">
        <f aca="false">INDEX($Z$1222:$Z$1349,MATCH($A1286+(1-E1286)*8,$A$1222:$A$1349,0))</f>
        <v>60000000</v>
      </c>
      <c r="AK1286" s="7" t="n">
        <f aca="false">INDEX($Z$1222:$Z$1349,MATCH($A1286-E1286*8,$A$1222:$A$1349,0))</f>
        <v>135064939.029781</v>
      </c>
      <c r="AL1286" s="7" t="n">
        <f aca="false">INDEX($AA$1222:$AA$1349,MATCH($A1286+(1-F1286)*4,$A$1222:$A$1349,0))</f>
        <v>30000000</v>
      </c>
      <c r="AM1286" s="7" t="n">
        <f aca="false">INDEX($AA$1222:$AA$1349,MATCH($A1286-F1286*4,$A$1222:$A$1349,0))</f>
        <v>168831173.787226</v>
      </c>
      <c r="AN1286" s="7" t="n">
        <f aca="false">INDEX($AB$1222:$AB$1349,MATCH($A1286+(1-G1286)*2,$A$1222:$A$1349,0))</f>
        <v>15000000</v>
      </c>
      <c r="AO1286" s="7" t="n">
        <f aca="false">INDEX($AB$1222:$AB$1349,MATCH($A1286-G1286*2,$A$1222:$A$1349,0))</f>
        <v>281385289.645376</v>
      </c>
      <c r="AP1286" s="7" t="n">
        <f aca="false">INDEX($AC$1222:$AC$1349,MATCH($A1286+(1-H1286)*1,$A$1222:$A$1349,0))</f>
        <v>5000000</v>
      </c>
      <c r="AQ1286" s="7" t="n">
        <f aca="false">INDEX($AC$1222:$AC$1349,MATCH($A1286-H1286*1,$A$1222:$A$1349,0))</f>
        <v>281385289.645376</v>
      </c>
      <c r="AR1286" s="14" t="b">
        <f aca="false">AND(IF(B1286=1,AD1286&gt;=AE1286,AE1286&gt;AD1286),IF(C1286=1,AF1286&gt;=AG1286,AG1286&gt;AF1286),IF(D1286=1,AH1286&gt;=AI1286,AI1286&gt;AH1286),IF(E1286=1,AJ1286&gt;=AK1286,AK1286&gt;AJ1286),IF(F1286=1,AL1286&gt;=AM1286,AM1286&gt;AL1286),IF(G1286=1,AN1286&gt;=AO1286,AO1286&gt;AN1286),IF(H1286=1,AP1286&gt;=AQ1286,AQ1286&gt;AP1286))</f>
        <v>0</v>
      </c>
      <c r="AS1286" s="2"/>
      <c r="AT1286" s="2"/>
      <c r="AU1286" s="2"/>
      <c r="AV1286" s="2"/>
      <c r="AW1286" s="2"/>
      <c r="AX1286" s="2"/>
    </row>
    <row r="1287" customFormat="false" ht="15" hidden="false" customHeight="false" outlineLevel="0" collapsed="false">
      <c r="A1287" s="6" t="n">
        <f aca="false">ROW()-1222</f>
        <v>65</v>
      </c>
      <c r="B1287" s="6" t="n">
        <f aca="false">MOD(INT($A1287/64),2)</f>
        <v>1</v>
      </c>
      <c r="C1287" s="6" t="n">
        <f aca="false">MOD(INT($A1287/32),2)</f>
        <v>0</v>
      </c>
      <c r="D1287" s="6" t="n">
        <f aca="false">MOD(INT($A1287/16),2)</f>
        <v>0</v>
      </c>
      <c r="E1287" s="6" t="n">
        <f aca="false">MOD(INT($A1287/8),2)</f>
        <v>0</v>
      </c>
      <c r="F1287" s="6" t="n">
        <f aca="false">MOD(INT($A1287/4),2)</f>
        <v>0</v>
      </c>
      <c r="G1287" s="6" t="n">
        <f aca="false">MOD(INT($A1287/2),2)</f>
        <v>0</v>
      </c>
      <c r="H1287" s="6" t="n">
        <f aca="false">MOD(INT($A1287/1),2)</f>
        <v>1</v>
      </c>
      <c r="I1287" s="7" t="n">
        <f aca="false">IF(B1287=1,MIN($B$6,$B$1220),0)</f>
        <v>30000000</v>
      </c>
      <c r="J1287" s="7" t="n">
        <f aca="false">IF(C1287=1,MIN($F$226,MAX(0,$B$1220-I1287)),0)</f>
        <v>0</v>
      </c>
      <c r="K1287" s="7" t="n">
        <f aca="false">IF(D1287=1,MIN($F$225,MAX(0,$B$1220-SUM(I1287:J1287))),0)</f>
        <v>0</v>
      </c>
      <c r="L1287" s="7" t="n">
        <f aca="false">IF(E1287=1,MIN($F$224,MAX(0,$B$1220-SUM(I1287:K1287))),0)</f>
        <v>0</v>
      </c>
      <c r="M1287" s="7" t="n">
        <f aca="false">IF(F1287=1,MIN($F$223,MAX(0,$B$1220-SUM(I1287:L1287))),0)</f>
        <v>0</v>
      </c>
      <c r="N1287" s="7" t="n">
        <f aca="false">IF(G1287=1,MIN($F$222,MAX(0,$B$1220-SUM(I1287:M1287))),0)</f>
        <v>0</v>
      </c>
      <c r="O1287" s="7" t="n">
        <f aca="false">IF(H1287=1,MIN($F$221,MAX(0,$B$1220-SUM(I1287:N1287))),0)</f>
        <v>5000000</v>
      </c>
      <c r="P1287" s="7" t="n">
        <f aca="false">MAX(0,$B$1220-SUM(I1287:O1287))</f>
        <v>1965000000</v>
      </c>
      <c r="Q1287" s="7" t="n">
        <f aca="false">($B$203+$B$204)+$B$22+(1-B1287)*$B$198+(1-C1287)*$E$226+(1-D1287)*$E$225+(1-E1287)*$E$224+(1-F1287)*$E$223+(1-G1287)*$E$222+(1-H1287)*$E$221</f>
        <v>27549806.6634169</v>
      </c>
      <c r="R1287" s="7" t="n">
        <f aca="false">P1287&gt;$B$12*Q1287</f>
        <v>1</v>
      </c>
      <c r="S1287" s="7" t="n">
        <f aca="false">IF(R1287,(P1287+$B$12*$B$13)/(Q1287+$B$13),IF(Q1287&gt;0,P1287/Q1287,0))</f>
        <v>65.4746309032087</v>
      </c>
      <c r="T1287" s="7" t="n">
        <f aca="false">IF(R1287,$B$13*(S1287-$B$12),0)</f>
        <v>161186577.258022</v>
      </c>
      <c r="U1287" s="7" t="n">
        <f aca="false">($B$203+$B$204)*S1287</f>
        <v>18421810.8815585</v>
      </c>
      <c r="V1287" s="7" t="n">
        <f aca="false">$B$22*S1287</f>
        <v>589271678.128878</v>
      </c>
      <c r="W1287" s="7" t="n">
        <f aca="false">IF(B1287=1,I1287,S1287*$B$198)</f>
        <v>30000000</v>
      </c>
      <c r="X1287" s="7" t="n">
        <f aca="false">IF(C1287=1,J1287,S1287*$E$226)</f>
        <v>401652298.093868</v>
      </c>
      <c r="Y1287" s="7" t="n">
        <f aca="false">IF(D1287=1,K1287,S1287*$E$225)</f>
        <v>113531474.244304</v>
      </c>
      <c r="Z1287" s="7" t="n">
        <f aca="false">IF(E1287=1,L1287,S1287*$E$224)</f>
        <v>157139114.167701</v>
      </c>
      <c r="AA1287" s="7" t="n">
        <f aca="false">IF(F1287=1,M1287,S1287*$E$223)</f>
        <v>196423892.709626</v>
      </c>
      <c r="AB1287" s="7" t="n">
        <f aca="false">IF(G1287=1,N1287,S1287*$E$222)</f>
        <v>327373154.516043</v>
      </c>
      <c r="AC1287" s="7" t="n">
        <f aca="false">IF(H1287=1,O1287,S1287*$E$221)</f>
        <v>5000000</v>
      </c>
      <c r="AD1287" s="7" t="n">
        <f aca="false">INDEX($W$1222:$W$1349,MATCH($A1287+(1-B1287)*64,$A$1222:$A$1349,0))</f>
        <v>30000000</v>
      </c>
      <c r="AE1287" s="7" t="n">
        <f aca="false">INDEX($W$1222:$W$1349,MATCH($A1287-B1287*64,$A$1222:$A$1349,0))</f>
        <v>52070181.9103327</v>
      </c>
      <c r="AF1287" s="7" t="n">
        <f aca="false">INDEX($X$1222:$X$1349,MATCH($A1287+(1-C1287)*32,$A$1222:$A$1349,0))</f>
        <v>300000000</v>
      </c>
      <c r="AG1287" s="7" t="n">
        <f aca="false">INDEX($X$1222:$X$1349,MATCH($A1287-C1287*32,$A$1222:$A$1349,0))</f>
        <v>401652298.093868</v>
      </c>
      <c r="AH1287" s="7" t="n">
        <f aca="false">INDEX($Y$1222:$Y$1349,MATCH($A1287+(1-D1287)*16,$A$1222:$A$1349,0))</f>
        <v>100000000</v>
      </c>
      <c r="AI1287" s="7" t="n">
        <f aca="false">INDEX($Y$1222:$Y$1349,MATCH($A1287-D1287*16,$A$1222:$A$1349,0))</f>
        <v>113531474.244304</v>
      </c>
      <c r="AJ1287" s="7" t="n">
        <f aca="false">INDEX($Z$1222:$Z$1349,MATCH($A1287+(1-E1287)*8,$A$1222:$A$1349,0))</f>
        <v>60000000</v>
      </c>
      <c r="AK1287" s="7" t="n">
        <f aca="false">INDEX($Z$1222:$Z$1349,MATCH($A1287-E1287*8,$A$1222:$A$1349,0))</f>
        <v>157139114.167701</v>
      </c>
      <c r="AL1287" s="7" t="n">
        <f aca="false">INDEX($AA$1222:$AA$1349,MATCH($A1287+(1-F1287)*4,$A$1222:$A$1349,0))</f>
        <v>30000000</v>
      </c>
      <c r="AM1287" s="7" t="n">
        <f aca="false">INDEX($AA$1222:$AA$1349,MATCH($A1287-F1287*4,$A$1222:$A$1349,0))</f>
        <v>196423892.709626</v>
      </c>
      <c r="AN1287" s="7" t="n">
        <f aca="false">INDEX($AB$1222:$AB$1349,MATCH($A1287+(1-G1287)*2,$A$1222:$A$1349,0))</f>
        <v>15000000</v>
      </c>
      <c r="AO1287" s="7" t="n">
        <f aca="false">INDEX($AB$1222:$AB$1349,MATCH($A1287-G1287*2,$A$1222:$A$1349,0))</f>
        <v>327373154.516043</v>
      </c>
      <c r="AP1287" s="7" t="n">
        <f aca="false">INDEX($AC$1222:$AC$1349,MATCH($A1287+(1-H1287)*1,$A$1222:$A$1349,0))</f>
        <v>5000000</v>
      </c>
      <c r="AQ1287" s="7" t="n">
        <f aca="false">INDEX($AC$1222:$AC$1349,MATCH($A1287-H1287*1,$A$1222:$A$1349,0))</f>
        <v>281385289.645376</v>
      </c>
      <c r="AR1287" s="14" t="b">
        <f aca="false">AND(IF(B1287=1,AD1287&gt;=AE1287,AE1287&gt;AD1287),IF(C1287=1,AF1287&gt;=AG1287,AG1287&gt;AF1287),IF(D1287=1,AH1287&gt;=AI1287,AI1287&gt;AH1287),IF(E1287=1,AJ1287&gt;=AK1287,AK1287&gt;AJ1287),IF(F1287=1,AL1287&gt;=AM1287,AM1287&gt;AL1287),IF(G1287=1,AN1287&gt;=AO1287,AO1287&gt;AN1287),IF(H1287=1,AP1287&gt;=AQ1287,AQ1287&gt;AP1287))</f>
        <v>0</v>
      </c>
      <c r="AS1287" s="2"/>
      <c r="AT1287" s="2"/>
      <c r="AU1287" s="2"/>
      <c r="AV1287" s="2"/>
      <c r="AW1287" s="2"/>
      <c r="AX1287" s="2"/>
    </row>
    <row r="1288" customFormat="false" ht="15" hidden="false" customHeight="false" outlineLevel="0" collapsed="false">
      <c r="A1288" s="6" t="n">
        <f aca="false">ROW()-1222</f>
        <v>66</v>
      </c>
      <c r="B1288" s="6" t="n">
        <f aca="false">MOD(INT($A1288/64),2)</f>
        <v>1</v>
      </c>
      <c r="C1288" s="6" t="n">
        <f aca="false">MOD(INT($A1288/32),2)</f>
        <v>0</v>
      </c>
      <c r="D1288" s="6" t="n">
        <f aca="false">MOD(INT($A1288/16),2)</f>
        <v>0</v>
      </c>
      <c r="E1288" s="6" t="n">
        <f aca="false">MOD(INT($A1288/8),2)</f>
        <v>0</v>
      </c>
      <c r="F1288" s="6" t="n">
        <f aca="false">MOD(INT($A1288/4),2)</f>
        <v>0</v>
      </c>
      <c r="G1288" s="6" t="n">
        <f aca="false">MOD(INT($A1288/2),2)</f>
        <v>1</v>
      </c>
      <c r="H1288" s="6" t="n">
        <f aca="false">MOD(INT($A1288/1),2)</f>
        <v>0</v>
      </c>
      <c r="I1288" s="7" t="n">
        <f aca="false">IF(B1288=1,MIN($B$6,$B$1220),0)</f>
        <v>30000000</v>
      </c>
      <c r="J1288" s="7" t="n">
        <f aca="false">IF(C1288=1,MIN($F$226,MAX(0,$B$1220-I1288)),0)</f>
        <v>0</v>
      </c>
      <c r="K1288" s="7" t="n">
        <f aca="false">IF(D1288=1,MIN($F$225,MAX(0,$B$1220-SUM(I1288:J1288))),0)</f>
        <v>0</v>
      </c>
      <c r="L1288" s="7" t="n">
        <f aca="false">IF(E1288=1,MIN($F$224,MAX(0,$B$1220-SUM(I1288:K1288))),0)</f>
        <v>0</v>
      </c>
      <c r="M1288" s="7" t="n">
        <f aca="false">IF(F1288=1,MIN($F$223,MAX(0,$B$1220-SUM(I1288:L1288))),0)</f>
        <v>0</v>
      </c>
      <c r="N1288" s="7" t="n">
        <f aca="false">IF(G1288=1,MIN($F$222,MAX(0,$B$1220-SUM(I1288:M1288))),0)</f>
        <v>15000000</v>
      </c>
      <c r="O1288" s="7" t="n">
        <f aca="false">IF(H1288=1,MIN($F$221,MAX(0,$B$1220-SUM(I1288:N1288))),0)</f>
        <v>0</v>
      </c>
      <c r="P1288" s="7" t="n">
        <f aca="false">MAX(0,$B$1220-SUM(I1288:O1288))</f>
        <v>1955000000</v>
      </c>
      <c r="Q1288" s="7" t="n">
        <f aca="false">($B$203+$B$204)+$B$22+(1-B1288)*$B$198+(1-C1288)*$E$226+(1-D1288)*$E$225+(1-E1288)*$E$224+(1-F1288)*$E$223+(1-G1288)*$E$222+(1-H1288)*$E$221</f>
        <v>27549806.6634169</v>
      </c>
      <c r="R1288" s="7" t="n">
        <f aca="false">P1288&gt;$B$12*Q1288</f>
        <v>1</v>
      </c>
      <c r="S1288" s="7" t="n">
        <f aca="false">IF(R1288,(P1288+$B$12*$B$13)/(Q1288+$B$13),IF(Q1288&gt;0,P1288/Q1288,0))</f>
        <v>65.1418500599903</v>
      </c>
      <c r="T1288" s="7" t="n">
        <f aca="false">IF(R1288,$B$13*(S1288-$B$12),0)</f>
        <v>160354625.149976</v>
      </c>
      <c r="U1288" s="7" t="n">
        <f aca="false">($B$203+$B$204)*S1288</f>
        <v>18328180.3306992</v>
      </c>
      <c r="V1288" s="7" t="n">
        <f aca="false">$B$22*S1288</f>
        <v>586276650.539913</v>
      </c>
      <c r="W1288" s="7" t="n">
        <f aca="false">IF(B1288=1,I1288,S1288*$B$198)</f>
        <v>30000000</v>
      </c>
      <c r="X1288" s="7" t="n">
        <f aca="false">IF(C1288=1,J1288,S1288*$E$226)</f>
        <v>399610863.2878</v>
      </c>
      <c r="Y1288" s="7" t="n">
        <f aca="false">IF(D1288=1,K1288,S1288*$E$225)</f>
        <v>112954440.067713</v>
      </c>
      <c r="Z1288" s="7" t="n">
        <f aca="false">IF(E1288=1,L1288,S1288*$E$224)</f>
        <v>156340440.143977</v>
      </c>
      <c r="AA1288" s="7" t="n">
        <f aca="false">IF(F1288=1,M1288,S1288*$E$223)</f>
        <v>195425550.179971</v>
      </c>
      <c r="AB1288" s="7" t="n">
        <f aca="false">IF(G1288=1,N1288,S1288*$E$222)</f>
        <v>15000000</v>
      </c>
      <c r="AC1288" s="7" t="n">
        <f aca="false">IF(H1288=1,O1288,S1288*$E$221)</f>
        <v>325709250.299952</v>
      </c>
      <c r="AD1288" s="7" t="n">
        <f aca="false">INDEX($W$1222:$W$1349,MATCH($A1288+(1-B1288)*64,$A$1222:$A$1349,0))</f>
        <v>30000000</v>
      </c>
      <c r="AE1288" s="7" t="n">
        <f aca="false">INDEX($W$1222:$W$1349,MATCH($A1288-B1288*64,$A$1222:$A$1349,0))</f>
        <v>51809505.1548366</v>
      </c>
      <c r="AF1288" s="7" t="n">
        <f aca="false">INDEX($X$1222:$X$1349,MATCH($A1288+(1-C1288)*32,$A$1222:$A$1349,0))</f>
        <v>300000000</v>
      </c>
      <c r="AG1288" s="7" t="n">
        <f aca="false">INDEX($X$1222:$X$1349,MATCH($A1288-C1288*32,$A$1222:$A$1349,0))</f>
        <v>399610863.2878</v>
      </c>
      <c r="AH1288" s="7" t="n">
        <f aca="false">INDEX($Y$1222:$Y$1349,MATCH($A1288+(1-D1288)*16,$A$1222:$A$1349,0))</f>
        <v>100000000</v>
      </c>
      <c r="AI1288" s="7" t="n">
        <f aca="false">INDEX($Y$1222:$Y$1349,MATCH($A1288-D1288*16,$A$1222:$A$1349,0))</f>
        <v>112954440.067713</v>
      </c>
      <c r="AJ1288" s="7" t="n">
        <f aca="false">INDEX($Z$1222:$Z$1349,MATCH($A1288+(1-E1288)*8,$A$1222:$A$1349,0))</f>
        <v>60000000</v>
      </c>
      <c r="AK1288" s="7" t="n">
        <f aca="false">INDEX($Z$1222:$Z$1349,MATCH($A1288-E1288*8,$A$1222:$A$1349,0))</f>
        <v>156340440.143977</v>
      </c>
      <c r="AL1288" s="7" t="n">
        <f aca="false">INDEX($AA$1222:$AA$1349,MATCH($A1288+(1-F1288)*4,$A$1222:$A$1349,0))</f>
        <v>30000000</v>
      </c>
      <c r="AM1288" s="7" t="n">
        <f aca="false">INDEX($AA$1222:$AA$1349,MATCH($A1288-F1288*4,$A$1222:$A$1349,0))</f>
        <v>195425550.179971</v>
      </c>
      <c r="AN1288" s="7" t="n">
        <f aca="false">INDEX($AB$1222:$AB$1349,MATCH($A1288+(1-G1288)*2,$A$1222:$A$1349,0))</f>
        <v>15000000</v>
      </c>
      <c r="AO1288" s="7" t="n">
        <f aca="false">INDEX($AB$1222:$AB$1349,MATCH($A1288-G1288*2,$A$1222:$A$1349,0))</f>
        <v>281385289.645376</v>
      </c>
      <c r="AP1288" s="7" t="n">
        <f aca="false">INDEX($AC$1222:$AC$1349,MATCH($A1288+(1-H1288)*1,$A$1222:$A$1349,0))</f>
        <v>5000000</v>
      </c>
      <c r="AQ1288" s="7" t="n">
        <f aca="false">INDEX($AC$1222:$AC$1349,MATCH($A1288-H1288*1,$A$1222:$A$1349,0))</f>
        <v>325709250.299952</v>
      </c>
      <c r="AR1288" s="14" t="b">
        <f aca="false">AND(IF(B1288=1,AD1288&gt;=AE1288,AE1288&gt;AD1288),IF(C1288=1,AF1288&gt;=AG1288,AG1288&gt;AF1288),IF(D1288=1,AH1288&gt;=AI1288,AI1288&gt;AH1288),IF(E1288=1,AJ1288&gt;=AK1288,AK1288&gt;AJ1288),IF(F1288=1,AL1288&gt;=AM1288,AM1288&gt;AL1288),IF(G1288=1,AN1288&gt;=AO1288,AO1288&gt;AN1288),IF(H1288=1,AP1288&gt;=AQ1288,AQ1288&gt;AP1288))</f>
        <v>0</v>
      </c>
      <c r="AS1288" s="2"/>
      <c r="AT1288" s="2"/>
      <c r="AU1288" s="2"/>
      <c r="AV1288" s="2"/>
      <c r="AW1288" s="2"/>
      <c r="AX1288" s="2"/>
    </row>
    <row r="1289" customFormat="false" ht="15" hidden="false" customHeight="false" outlineLevel="0" collapsed="false">
      <c r="A1289" s="6" t="n">
        <f aca="false">ROW()-1222</f>
        <v>67</v>
      </c>
      <c r="B1289" s="6" t="n">
        <f aca="false">MOD(INT($A1289/64),2)</f>
        <v>1</v>
      </c>
      <c r="C1289" s="6" t="n">
        <f aca="false">MOD(INT($A1289/32),2)</f>
        <v>0</v>
      </c>
      <c r="D1289" s="6" t="n">
        <f aca="false">MOD(INT($A1289/16),2)</f>
        <v>0</v>
      </c>
      <c r="E1289" s="6" t="n">
        <f aca="false">MOD(INT($A1289/8),2)</f>
        <v>0</v>
      </c>
      <c r="F1289" s="6" t="n">
        <f aca="false">MOD(INT($A1289/4),2)</f>
        <v>0</v>
      </c>
      <c r="G1289" s="6" t="n">
        <f aca="false">MOD(INT($A1289/2),2)</f>
        <v>1</v>
      </c>
      <c r="H1289" s="6" t="n">
        <f aca="false">MOD(INT($A1289/1),2)</f>
        <v>1</v>
      </c>
      <c r="I1289" s="7" t="n">
        <f aca="false">IF(B1289=1,MIN($B$6,$B$1220),0)</f>
        <v>30000000</v>
      </c>
      <c r="J1289" s="7" t="n">
        <f aca="false">IF(C1289=1,MIN($F$226,MAX(0,$B$1220-I1289)),0)</f>
        <v>0</v>
      </c>
      <c r="K1289" s="7" t="n">
        <f aca="false">IF(D1289=1,MIN($F$225,MAX(0,$B$1220-SUM(I1289:J1289))),0)</f>
        <v>0</v>
      </c>
      <c r="L1289" s="7" t="n">
        <f aca="false">IF(E1289=1,MIN($F$224,MAX(0,$B$1220-SUM(I1289:K1289))),0)</f>
        <v>0</v>
      </c>
      <c r="M1289" s="7" t="n">
        <f aca="false">IF(F1289=1,MIN($F$223,MAX(0,$B$1220-SUM(I1289:L1289))),0)</f>
        <v>0</v>
      </c>
      <c r="N1289" s="7" t="n">
        <f aca="false">IF(G1289=1,MIN($F$222,MAX(0,$B$1220-SUM(I1289:M1289))),0)</f>
        <v>15000000</v>
      </c>
      <c r="O1289" s="7" t="n">
        <f aca="false">IF(H1289=1,MIN($F$221,MAX(0,$B$1220-SUM(I1289:N1289))),0)</f>
        <v>5000000</v>
      </c>
      <c r="P1289" s="7" t="n">
        <f aca="false">MAX(0,$B$1220-SUM(I1289:O1289))</f>
        <v>1950000000</v>
      </c>
      <c r="Q1289" s="7" t="n">
        <f aca="false">($B$203+$B$204)+$B$22+(1-B1289)*$B$198+(1-C1289)*$E$226+(1-D1289)*$E$225+(1-E1289)*$E$224+(1-F1289)*$E$223+(1-G1289)*$E$222+(1-H1289)*$E$221</f>
        <v>22549806.6634169</v>
      </c>
      <c r="R1289" s="7" t="n">
        <f aca="false">P1289&gt;$B$12*Q1289</f>
        <v>1</v>
      </c>
      <c r="S1289" s="7" t="n">
        <f aca="false">IF(R1289,(P1289+$B$12*$B$13)/(Q1289+$B$13),IF(Q1289&gt;0,P1289/Q1289,0))</f>
        <v>77.9447133558704</v>
      </c>
      <c r="T1289" s="7" t="n">
        <f aca="false">IF(R1289,$B$13*(S1289-$B$12),0)</f>
        <v>192361783.389676</v>
      </c>
      <c r="U1289" s="7" t="n">
        <f aca="false">($B$203+$B$204)*S1289</f>
        <v>21930368.2793081</v>
      </c>
      <c r="V1289" s="7" t="n">
        <f aca="false">$B$22*S1289</f>
        <v>701502420.202833</v>
      </c>
      <c r="W1289" s="7" t="n">
        <f aca="false">IF(B1289=1,I1289,S1289*$B$198)</f>
        <v>30000000</v>
      </c>
      <c r="X1289" s="7" t="n">
        <f aca="false">IF(C1289=1,J1289,S1289*$E$226)</f>
        <v>478149671.281598</v>
      </c>
      <c r="Y1289" s="7" t="n">
        <f aca="false">IF(D1289=1,K1289,S1289*$E$225)</f>
        <v>135154304.724885</v>
      </c>
      <c r="Z1289" s="7" t="n">
        <f aca="false">IF(E1289=1,L1289,S1289*$E$224)</f>
        <v>187067312.054089</v>
      </c>
      <c r="AA1289" s="7" t="n">
        <f aca="false">IF(F1289=1,M1289,S1289*$E$223)</f>
        <v>233834140.067611</v>
      </c>
      <c r="AB1289" s="7" t="n">
        <f aca="false">IF(G1289=1,N1289,S1289*$E$222)</f>
        <v>15000000</v>
      </c>
      <c r="AC1289" s="7" t="n">
        <f aca="false">IF(H1289=1,O1289,S1289*$E$221)</f>
        <v>5000000</v>
      </c>
      <c r="AD1289" s="7" t="n">
        <f aca="false">INDEX($W$1222:$W$1349,MATCH($A1289+(1-B1289)*64,$A$1222:$A$1349,0))</f>
        <v>30000000</v>
      </c>
      <c r="AE1289" s="7" t="n">
        <f aca="false">INDEX($W$1222:$W$1349,MATCH($A1289-B1289*64,$A$1222:$A$1349,0))</f>
        <v>61673551.4286834</v>
      </c>
      <c r="AF1289" s="7" t="n">
        <f aca="false">INDEX($X$1222:$X$1349,MATCH($A1289+(1-C1289)*32,$A$1222:$A$1349,0))</f>
        <v>300000000</v>
      </c>
      <c r="AG1289" s="7" t="n">
        <f aca="false">INDEX($X$1222:$X$1349,MATCH($A1289-C1289*32,$A$1222:$A$1349,0))</f>
        <v>478149671.281598</v>
      </c>
      <c r="AH1289" s="7" t="n">
        <f aca="false">INDEX($Y$1222:$Y$1349,MATCH($A1289+(1-D1289)*16,$A$1222:$A$1349,0))</f>
        <v>100000000</v>
      </c>
      <c r="AI1289" s="7" t="n">
        <f aca="false">INDEX($Y$1222:$Y$1349,MATCH($A1289-D1289*16,$A$1222:$A$1349,0))</f>
        <v>135154304.724885</v>
      </c>
      <c r="AJ1289" s="7" t="n">
        <f aca="false">INDEX($Z$1222:$Z$1349,MATCH($A1289+(1-E1289)*8,$A$1222:$A$1349,0))</f>
        <v>60000000</v>
      </c>
      <c r="AK1289" s="7" t="n">
        <f aca="false">INDEX($Z$1222:$Z$1349,MATCH($A1289-E1289*8,$A$1222:$A$1349,0))</f>
        <v>187067312.054089</v>
      </c>
      <c r="AL1289" s="7" t="n">
        <f aca="false">INDEX($AA$1222:$AA$1349,MATCH($A1289+(1-F1289)*4,$A$1222:$A$1349,0))</f>
        <v>30000000</v>
      </c>
      <c r="AM1289" s="7" t="n">
        <f aca="false">INDEX($AA$1222:$AA$1349,MATCH($A1289-F1289*4,$A$1222:$A$1349,0))</f>
        <v>233834140.067611</v>
      </c>
      <c r="AN1289" s="7" t="n">
        <f aca="false">INDEX($AB$1222:$AB$1349,MATCH($A1289+(1-G1289)*2,$A$1222:$A$1349,0))</f>
        <v>15000000</v>
      </c>
      <c r="AO1289" s="7" t="n">
        <f aca="false">INDEX($AB$1222:$AB$1349,MATCH($A1289-G1289*2,$A$1222:$A$1349,0))</f>
        <v>327373154.516043</v>
      </c>
      <c r="AP1289" s="7" t="n">
        <f aca="false">INDEX($AC$1222:$AC$1349,MATCH($A1289+(1-H1289)*1,$A$1222:$A$1349,0))</f>
        <v>5000000</v>
      </c>
      <c r="AQ1289" s="7" t="n">
        <f aca="false">INDEX($AC$1222:$AC$1349,MATCH($A1289-H1289*1,$A$1222:$A$1349,0))</f>
        <v>325709250.299952</v>
      </c>
      <c r="AR1289" s="14" t="b">
        <f aca="false">AND(IF(B1289=1,AD1289&gt;=AE1289,AE1289&gt;AD1289),IF(C1289=1,AF1289&gt;=AG1289,AG1289&gt;AF1289),IF(D1289=1,AH1289&gt;=AI1289,AI1289&gt;AH1289),IF(E1289=1,AJ1289&gt;=AK1289,AK1289&gt;AJ1289),IF(F1289=1,AL1289&gt;=AM1289,AM1289&gt;AL1289),IF(G1289=1,AN1289&gt;=AO1289,AO1289&gt;AN1289),IF(H1289=1,AP1289&gt;=AQ1289,AQ1289&gt;AP1289))</f>
        <v>0</v>
      </c>
      <c r="AS1289" s="2"/>
      <c r="AT1289" s="2"/>
      <c r="AU1289" s="2"/>
      <c r="AV1289" s="2"/>
      <c r="AW1289" s="2"/>
      <c r="AX1289" s="2"/>
    </row>
    <row r="1290" customFormat="false" ht="15" hidden="false" customHeight="false" outlineLevel="0" collapsed="false">
      <c r="A1290" s="6" t="n">
        <f aca="false">ROW()-1222</f>
        <v>68</v>
      </c>
      <c r="B1290" s="6" t="n">
        <f aca="false">MOD(INT($A1290/64),2)</f>
        <v>1</v>
      </c>
      <c r="C1290" s="6" t="n">
        <f aca="false">MOD(INT($A1290/32),2)</f>
        <v>0</v>
      </c>
      <c r="D1290" s="6" t="n">
        <f aca="false">MOD(INT($A1290/16),2)</f>
        <v>0</v>
      </c>
      <c r="E1290" s="6" t="n">
        <f aca="false">MOD(INT($A1290/8),2)</f>
        <v>0</v>
      </c>
      <c r="F1290" s="6" t="n">
        <f aca="false">MOD(INT($A1290/4),2)</f>
        <v>1</v>
      </c>
      <c r="G1290" s="6" t="n">
        <f aca="false">MOD(INT($A1290/2),2)</f>
        <v>0</v>
      </c>
      <c r="H1290" s="6" t="n">
        <f aca="false">MOD(INT($A1290/1),2)</f>
        <v>0</v>
      </c>
      <c r="I1290" s="7" t="n">
        <f aca="false">IF(B1290=1,MIN($B$6,$B$1220),0)</f>
        <v>30000000</v>
      </c>
      <c r="J1290" s="7" t="n">
        <f aca="false">IF(C1290=1,MIN($F$226,MAX(0,$B$1220-I1290)),0)</f>
        <v>0</v>
      </c>
      <c r="K1290" s="7" t="n">
        <f aca="false">IF(D1290=1,MIN($F$225,MAX(0,$B$1220-SUM(I1290:J1290))),0)</f>
        <v>0</v>
      </c>
      <c r="L1290" s="7" t="n">
        <f aca="false">IF(E1290=1,MIN($F$224,MAX(0,$B$1220-SUM(I1290:K1290))),0)</f>
        <v>0</v>
      </c>
      <c r="M1290" s="7" t="n">
        <f aca="false">IF(F1290=1,MIN($F$223,MAX(0,$B$1220-SUM(I1290:L1290))),0)</f>
        <v>30000000</v>
      </c>
      <c r="N1290" s="7" t="n">
        <f aca="false">IF(G1290=1,MIN($F$222,MAX(0,$B$1220-SUM(I1290:M1290))),0)</f>
        <v>0</v>
      </c>
      <c r="O1290" s="7" t="n">
        <f aca="false">IF(H1290=1,MIN($F$221,MAX(0,$B$1220-SUM(I1290:N1290))),0)</f>
        <v>0</v>
      </c>
      <c r="P1290" s="7" t="n">
        <f aca="false">MAX(0,$B$1220-SUM(I1290:O1290))</f>
        <v>1940000000</v>
      </c>
      <c r="Q1290" s="7" t="n">
        <f aca="false">($B$203+$B$204)+$B$22+(1-B1290)*$B$198+(1-C1290)*$E$226+(1-D1290)*$E$225+(1-E1290)*$E$224+(1-F1290)*$E$223+(1-G1290)*$E$222+(1-H1290)*$E$221</f>
        <v>29549806.6634169</v>
      </c>
      <c r="R1290" s="7" t="n">
        <f aca="false">P1290&gt;$B$12*Q1290</f>
        <v>1</v>
      </c>
      <c r="S1290" s="7" t="n">
        <f aca="false">IF(R1290,(P1290+$B$12*$B$13)/(Q1290+$B$13),IF(Q1290&gt;0,P1290/Q1290,0))</f>
        <v>60.6087899499643</v>
      </c>
      <c r="T1290" s="7" t="n">
        <f aca="false">IF(R1290,$B$13*(S1290-$B$12),0)</f>
        <v>149021974.874911</v>
      </c>
      <c r="U1290" s="7" t="n">
        <f aca="false">($B$203+$B$204)*S1290</f>
        <v>17052767.6264247</v>
      </c>
      <c r="V1290" s="7" t="n">
        <f aca="false">$B$22*S1290</f>
        <v>545479109.549679</v>
      </c>
      <c r="W1290" s="7" t="n">
        <f aca="false">IF(B1290=1,I1290,S1290*$B$198)</f>
        <v>30000000</v>
      </c>
      <c r="X1290" s="7" t="n">
        <f aca="false">IF(C1290=1,J1290,S1290*$E$226)</f>
        <v>371802932.407195</v>
      </c>
      <c r="Y1290" s="7" t="n">
        <f aca="false">IF(D1290=1,K1290,S1290*$E$225)</f>
        <v>105094220.162234</v>
      </c>
      <c r="Z1290" s="7" t="n">
        <f aca="false">IF(E1290=1,L1290,S1290*$E$224)</f>
        <v>145461095.879914</v>
      </c>
      <c r="AA1290" s="7" t="n">
        <f aca="false">IF(F1290=1,M1290,S1290*$E$223)</f>
        <v>30000000</v>
      </c>
      <c r="AB1290" s="7" t="n">
        <f aca="false">IF(G1290=1,N1290,S1290*$E$222)</f>
        <v>303043949.749822</v>
      </c>
      <c r="AC1290" s="7" t="n">
        <f aca="false">IF(H1290=1,O1290,S1290*$E$221)</f>
        <v>303043949.749822</v>
      </c>
      <c r="AD1290" s="7" t="n">
        <f aca="false">INDEX($W$1222:$W$1349,MATCH($A1290+(1-B1290)*64,$A$1222:$A$1349,0))</f>
        <v>30000000</v>
      </c>
      <c r="AE1290" s="7" t="n">
        <f aca="false">INDEX($W$1222:$W$1349,MATCH($A1290-B1290*64,$A$1222:$A$1349,0))</f>
        <v>48288379.1446063</v>
      </c>
      <c r="AF1290" s="7" t="n">
        <f aca="false">INDEX($X$1222:$X$1349,MATCH($A1290+(1-C1290)*32,$A$1222:$A$1349,0))</f>
        <v>300000000</v>
      </c>
      <c r="AG1290" s="7" t="n">
        <f aca="false">INDEX($X$1222:$X$1349,MATCH($A1290-C1290*32,$A$1222:$A$1349,0))</f>
        <v>371802932.407195</v>
      </c>
      <c r="AH1290" s="7" t="n">
        <f aca="false">INDEX($Y$1222:$Y$1349,MATCH($A1290+(1-D1290)*16,$A$1222:$A$1349,0))</f>
        <v>100000000</v>
      </c>
      <c r="AI1290" s="7" t="n">
        <f aca="false">INDEX($Y$1222:$Y$1349,MATCH($A1290-D1290*16,$A$1222:$A$1349,0))</f>
        <v>105094220.162234</v>
      </c>
      <c r="AJ1290" s="7" t="n">
        <f aca="false">INDEX($Z$1222:$Z$1349,MATCH($A1290+(1-E1290)*8,$A$1222:$A$1349,0))</f>
        <v>60000000</v>
      </c>
      <c r="AK1290" s="7" t="n">
        <f aca="false">INDEX($Z$1222:$Z$1349,MATCH($A1290-E1290*8,$A$1222:$A$1349,0))</f>
        <v>145461095.879914</v>
      </c>
      <c r="AL1290" s="7" t="n">
        <f aca="false">INDEX($AA$1222:$AA$1349,MATCH($A1290+(1-F1290)*4,$A$1222:$A$1349,0))</f>
        <v>30000000</v>
      </c>
      <c r="AM1290" s="7" t="n">
        <f aca="false">INDEX($AA$1222:$AA$1349,MATCH($A1290-F1290*4,$A$1222:$A$1349,0))</f>
        <v>168831173.787226</v>
      </c>
      <c r="AN1290" s="7" t="n">
        <f aca="false">INDEX($AB$1222:$AB$1349,MATCH($A1290+(1-G1290)*2,$A$1222:$A$1349,0))</f>
        <v>15000000</v>
      </c>
      <c r="AO1290" s="7" t="n">
        <f aca="false">INDEX($AB$1222:$AB$1349,MATCH($A1290-G1290*2,$A$1222:$A$1349,0))</f>
        <v>303043949.749822</v>
      </c>
      <c r="AP1290" s="7" t="n">
        <f aca="false">INDEX($AC$1222:$AC$1349,MATCH($A1290+(1-H1290)*1,$A$1222:$A$1349,0))</f>
        <v>5000000</v>
      </c>
      <c r="AQ1290" s="7" t="n">
        <f aca="false">INDEX($AC$1222:$AC$1349,MATCH($A1290-H1290*1,$A$1222:$A$1349,0))</f>
        <v>303043949.749822</v>
      </c>
      <c r="AR1290" s="14" t="b">
        <f aca="false">AND(IF(B1290=1,AD1290&gt;=AE1290,AE1290&gt;AD1290),IF(C1290=1,AF1290&gt;=AG1290,AG1290&gt;AF1290),IF(D1290=1,AH1290&gt;=AI1290,AI1290&gt;AH1290),IF(E1290=1,AJ1290&gt;=AK1290,AK1290&gt;AJ1290),IF(F1290=1,AL1290&gt;=AM1290,AM1290&gt;AL1290),IF(G1290=1,AN1290&gt;=AO1290,AO1290&gt;AN1290),IF(H1290=1,AP1290&gt;=AQ1290,AQ1290&gt;AP1290))</f>
        <v>0</v>
      </c>
      <c r="AS1290" s="2"/>
      <c r="AT1290" s="2"/>
      <c r="AU1290" s="2"/>
      <c r="AV1290" s="2"/>
      <c r="AW1290" s="2"/>
      <c r="AX1290" s="2"/>
    </row>
    <row r="1291" customFormat="false" ht="15" hidden="false" customHeight="false" outlineLevel="0" collapsed="false">
      <c r="A1291" s="6" t="n">
        <f aca="false">ROW()-1222</f>
        <v>69</v>
      </c>
      <c r="B1291" s="6" t="n">
        <f aca="false">MOD(INT($A1291/64),2)</f>
        <v>1</v>
      </c>
      <c r="C1291" s="6" t="n">
        <f aca="false">MOD(INT($A1291/32),2)</f>
        <v>0</v>
      </c>
      <c r="D1291" s="6" t="n">
        <f aca="false">MOD(INT($A1291/16),2)</f>
        <v>0</v>
      </c>
      <c r="E1291" s="6" t="n">
        <f aca="false">MOD(INT($A1291/8),2)</f>
        <v>0</v>
      </c>
      <c r="F1291" s="6" t="n">
        <f aca="false">MOD(INT($A1291/4),2)</f>
        <v>1</v>
      </c>
      <c r="G1291" s="6" t="n">
        <f aca="false">MOD(INT($A1291/2),2)</f>
        <v>0</v>
      </c>
      <c r="H1291" s="6" t="n">
        <f aca="false">MOD(INT($A1291/1),2)</f>
        <v>1</v>
      </c>
      <c r="I1291" s="7" t="n">
        <f aca="false">IF(B1291=1,MIN($B$6,$B$1220),0)</f>
        <v>30000000</v>
      </c>
      <c r="J1291" s="7" t="n">
        <f aca="false">IF(C1291=1,MIN($F$226,MAX(0,$B$1220-I1291)),0)</f>
        <v>0</v>
      </c>
      <c r="K1291" s="7" t="n">
        <f aca="false">IF(D1291=1,MIN($F$225,MAX(0,$B$1220-SUM(I1291:J1291))),0)</f>
        <v>0</v>
      </c>
      <c r="L1291" s="7" t="n">
        <f aca="false">IF(E1291=1,MIN($F$224,MAX(0,$B$1220-SUM(I1291:K1291))),0)</f>
        <v>0</v>
      </c>
      <c r="M1291" s="7" t="n">
        <f aca="false">IF(F1291=1,MIN($F$223,MAX(0,$B$1220-SUM(I1291:L1291))),0)</f>
        <v>30000000</v>
      </c>
      <c r="N1291" s="7" t="n">
        <f aca="false">IF(G1291=1,MIN($F$222,MAX(0,$B$1220-SUM(I1291:M1291))),0)</f>
        <v>0</v>
      </c>
      <c r="O1291" s="7" t="n">
        <f aca="false">IF(H1291=1,MIN($F$221,MAX(0,$B$1220-SUM(I1291:N1291))),0)</f>
        <v>5000000</v>
      </c>
      <c r="P1291" s="7" t="n">
        <f aca="false">MAX(0,$B$1220-SUM(I1291:O1291))</f>
        <v>1935000000</v>
      </c>
      <c r="Q1291" s="7" t="n">
        <f aca="false">($B$203+$B$204)+$B$22+(1-B1291)*$B$198+(1-C1291)*$E$226+(1-D1291)*$E$225+(1-E1291)*$E$224+(1-F1291)*$E$223+(1-G1291)*$E$222+(1-H1291)*$E$221</f>
        <v>24549806.6634169</v>
      </c>
      <c r="R1291" s="7" t="n">
        <f aca="false">P1291&gt;$B$12*Q1291</f>
        <v>1</v>
      </c>
      <c r="S1291" s="7" t="n">
        <f aca="false">IF(R1291,(P1291+$B$12*$B$13)/(Q1291+$B$13),IF(Q1291&gt;0,P1291/Q1291,0))</f>
        <v>71.6271293214211</v>
      </c>
      <c r="T1291" s="7" t="n">
        <f aca="false">IF(R1291,$B$13*(S1291-$B$12),0)</f>
        <v>176567823.303553</v>
      </c>
      <c r="U1291" s="7" t="n">
        <f aca="false">($B$203+$B$204)*S1291</f>
        <v>20152865.5014303</v>
      </c>
      <c r="V1291" s="7" t="n">
        <f aca="false">$B$22*S1291</f>
        <v>644644163.89279</v>
      </c>
      <c r="W1291" s="7" t="n">
        <f aca="false">IF(B1291=1,I1291,S1291*$B$198)</f>
        <v>30000000</v>
      </c>
      <c r="X1291" s="7" t="n">
        <f aca="false">IF(C1291=1,J1291,S1291*$E$226)</f>
        <v>439394628.132308</v>
      </c>
      <c r="Y1291" s="7" t="n">
        <f aca="false">IF(D1291=1,K1291,S1291*$E$225)</f>
        <v>124199762.191402</v>
      </c>
      <c r="Z1291" s="7" t="n">
        <f aca="false">IF(E1291=1,L1291,S1291*$E$224)</f>
        <v>171905110.371411</v>
      </c>
      <c r="AA1291" s="7" t="n">
        <f aca="false">IF(F1291=1,M1291,S1291*$E$223)</f>
        <v>30000000</v>
      </c>
      <c r="AB1291" s="7" t="n">
        <f aca="false">IF(G1291=1,N1291,S1291*$E$222)</f>
        <v>358135646.607106</v>
      </c>
      <c r="AC1291" s="7" t="n">
        <f aca="false">IF(H1291=1,O1291,S1291*$E$221)</f>
        <v>5000000</v>
      </c>
      <c r="AD1291" s="7" t="n">
        <f aca="false">INDEX($W$1222:$W$1349,MATCH($A1291+(1-B1291)*64,$A$1222:$A$1349,0))</f>
        <v>30000000</v>
      </c>
      <c r="AE1291" s="7" t="n">
        <f aca="false">INDEX($W$1222:$W$1349,MATCH($A1291-B1291*64,$A$1222:$A$1349,0))</f>
        <v>56812094.1650181</v>
      </c>
      <c r="AF1291" s="7" t="n">
        <f aca="false">INDEX($X$1222:$X$1349,MATCH($A1291+(1-C1291)*32,$A$1222:$A$1349,0))</f>
        <v>300000000</v>
      </c>
      <c r="AG1291" s="7" t="n">
        <f aca="false">INDEX($X$1222:$X$1349,MATCH($A1291-C1291*32,$A$1222:$A$1349,0))</f>
        <v>439394628.132308</v>
      </c>
      <c r="AH1291" s="7" t="n">
        <f aca="false">INDEX($Y$1222:$Y$1349,MATCH($A1291+(1-D1291)*16,$A$1222:$A$1349,0))</f>
        <v>100000000</v>
      </c>
      <c r="AI1291" s="7" t="n">
        <f aca="false">INDEX($Y$1222:$Y$1349,MATCH($A1291-D1291*16,$A$1222:$A$1349,0))</f>
        <v>124199762.191402</v>
      </c>
      <c r="AJ1291" s="7" t="n">
        <f aca="false">INDEX($Z$1222:$Z$1349,MATCH($A1291+(1-E1291)*8,$A$1222:$A$1349,0))</f>
        <v>60000000</v>
      </c>
      <c r="AK1291" s="7" t="n">
        <f aca="false">INDEX($Z$1222:$Z$1349,MATCH($A1291-E1291*8,$A$1222:$A$1349,0))</f>
        <v>171905110.371411</v>
      </c>
      <c r="AL1291" s="7" t="n">
        <f aca="false">INDEX($AA$1222:$AA$1349,MATCH($A1291+(1-F1291)*4,$A$1222:$A$1349,0))</f>
        <v>30000000</v>
      </c>
      <c r="AM1291" s="7" t="n">
        <f aca="false">INDEX($AA$1222:$AA$1349,MATCH($A1291-F1291*4,$A$1222:$A$1349,0))</f>
        <v>196423892.709626</v>
      </c>
      <c r="AN1291" s="7" t="n">
        <f aca="false">INDEX($AB$1222:$AB$1349,MATCH($A1291+(1-G1291)*2,$A$1222:$A$1349,0))</f>
        <v>15000000</v>
      </c>
      <c r="AO1291" s="7" t="n">
        <f aca="false">INDEX($AB$1222:$AB$1349,MATCH($A1291-G1291*2,$A$1222:$A$1349,0))</f>
        <v>358135646.607106</v>
      </c>
      <c r="AP1291" s="7" t="n">
        <f aca="false">INDEX($AC$1222:$AC$1349,MATCH($A1291+(1-H1291)*1,$A$1222:$A$1349,0))</f>
        <v>5000000</v>
      </c>
      <c r="AQ1291" s="7" t="n">
        <f aca="false">INDEX($AC$1222:$AC$1349,MATCH($A1291-H1291*1,$A$1222:$A$1349,0))</f>
        <v>303043949.749822</v>
      </c>
      <c r="AR1291" s="14" t="b">
        <f aca="false">AND(IF(B1291=1,AD1291&gt;=AE1291,AE1291&gt;AD1291),IF(C1291=1,AF1291&gt;=AG1291,AG1291&gt;AF1291),IF(D1291=1,AH1291&gt;=AI1291,AI1291&gt;AH1291),IF(E1291=1,AJ1291&gt;=AK1291,AK1291&gt;AJ1291),IF(F1291=1,AL1291&gt;=AM1291,AM1291&gt;AL1291),IF(G1291=1,AN1291&gt;=AO1291,AO1291&gt;AN1291),IF(H1291=1,AP1291&gt;=AQ1291,AQ1291&gt;AP1291))</f>
        <v>0</v>
      </c>
      <c r="AS1291" s="2"/>
      <c r="AT1291" s="2"/>
      <c r="AU1291" s="2"/>
      <c r="AV1291" s="2"/>
      <c r="AW1291" s="2"/>
      <c r="AX1291" s="2"/>
    </row>
    <row r="1292" customFormat="false" ht="15" hidden="false" customHeight="false" outlineLevel="0" collapsed="false">
      <c r="A1292" s="6" t="n">
        <f aca="false">ROW()-1222</f>
        <v>70</v>
      </c>
      <c r="B1292" s="6" t="n">
        <f aca="false">MOD(INT($A1292/64),2)</f>
        <v>1</v>
      </c>
      <c r="C1292" s="6" t="n">
        <f aca="false">MOD(INT($A1292/32),2)</f>
        <v>0</v>
      </c>
      <c r="D1292" s="6" t="n">
        <f aca="false">MOD(INT($A1292/16),2)</f>
        <v>0</v>
      </c>
      <c r="E1292" s="6" t="n">
        <f aca="false">MOD(INT($A1292/8),2)</f>
        <v>0</v>
      </c>
      <c r="F1292" s="6" t="n">
        <f aca="false">MOD(INT($A1292/4),2)</f>
        <v>1</v>
      </c>
      <c r="G1292" s="6" t="n">
        <f aca="false">MOD(INT($A1292/2),2)</f>
        <v>1</v>
      </c>
      <c r="H1292" s="6" t="n">
        <f aca="false">MOD(INT($A1292/1),2)</f>
        <v>0</v>
      </c>
      <c r="I1292" s="7" t="n">
        <f aca="false">IF(B1292=1,MIN($B$6,$B$1220),0)</f>
        <v>30000000</v>
      </c>
      <c r="J1292" s="7" t="n">
        <f aca="false">IF(C1292=1,MIN($F$226,MAX(0,$B$1220-I1292)),0)</f>
        <v>0</v>
      </c>
      <c r="K1292" s="7" t="n">
        <f aca="false">IF(D1292=1,MIN($F$225,MAX(0,$B$1220-SUM(I1292:J1292))),0)</f>
        <v>0</v>
      </c>
      <c r="L1292" s="7" t="n">
        <f aca="false">IF(E1292=1,MIN($F$224,MAX(0,$B$1220-SUM(I1292:K1292))),0)</f>
        <v>0</v>
      </c>
      <c r="M1292" s="7" t="n">
        <f aca="false">IF(F1292=1,MIN($F$223,MAX(0,$B$1220-SUM(I1292:L1292))),0)</f>
        <v>30000000</v>
      </c>
      <c r="N1292" s="7" t="n">
        <f aca="false">IF(G1292=1,MIN($F$222,MAX(0,$B$1220-SUM(I1292:M1292))),0)</f>
        <v>15000000</v>
      </c>
      <c r="O1292" s="7" t="n">
        <f aca="false">IF(H1292=1,MIN($F$221,MAX(0,$B$1220-SUM(I1292:N1292))),0)</f>
        <v>0</v>
      </c>
      <c r="P1292" s="7" t="n">
        <f aca="false">MAX(0,$B$1220-SUM(I1292:O1292))</f>
        <v>1925000000</v>
      </c>
      <c r="Q1292" s="7" t="n">
        <f aca="false">($B$203+$B$204)+$B$22+(1-B1292)*$B$198+(1-C1292)*$E$226+(1-D1292)*$E$225+(1-E1292)*$E$224+(1-F1292)*$E$223+(1-G1292)*$E$222+(1-H1292)*$E$221</f>
        <v>24549806.6634169</v>
      </c>
      <c r="R1292" s="7" t="n">
        <f aca="false">P1292&gt;$B$12*Q1292</f>
        <v>1</v>
      </c>
      <c r="S1292" s="7" t="n">
        <f aca="false">IF(R1292,(P1292+$B$12*$B$13)/(Q1292+$B$13),IF(Q1292&gt;0,P1292/Q1292,0))</f>
        <v>71.2574409120202</v>
      </c>
      <c r="T1292" s="7" t="n">
        <f aca="false">IF(R1292,$B$13*(S1292-$B$12),0)</f>
        <v>175643602.280051</v>
      </c>
      <c r="U1292" s="7" t="n">
        <f aca="false">($B$203+$B$204)*S1292</f>
        <v>20048850.7117455</v>
      </c>
      <c r="V1292" s="7" t="n">
        <f aca="false">$B$22*S1292</f>
        <v>641316968.208182</v>
      </c>
      <c r="W1292" s="7" t="n">
        <f aca="false">IF(B1292=1,I1292,S1292*$B$198)</f>
        <v>30000000</v>
      </c>
      <c r="X1292" s="7" t="n">
        <f aca="false">IF(C1292=1,J1292,S1292*$E$226)</f>
        <v>437126784.890335</v>
      </c>
      <c r="Y1292" s="7" t="n">
        <f aca="false">IF(D1292=1,K1292,S1292*$E$225)</f>
        <v>123558731.160737</v>
      </c>
      <c r="Z1292" s="7" t="n">
        <f aca="false">IF(E1292=1,L1292,S1292*$E$224)</f>
        <v>171017858.188849</v>
      </c>
      <c r="AA1292" s="7" t="n">
        <f aca="false">IF(F1292=1,M1292,S1292*$E$223)</f>
        <v>30000000</v>
      </c>
      <c r="AB1292" s="7" t="n">
        <f aca="false">IF(G1292=1,N1292,S1292*$E$222)</f>
        <v>15000000</v>
      </c>
      <c r="AC1292" s="7" t="n">
        <f aca="false">IF(H1292=1,O1292,S1292*$E$221)</f>
        <v>356287204.560101</v>
      </c>
      <c r="AD1292" s="7" t="n">
        <f aca="false">INDEX($W$1222:$W$1349,MATCH($A1292+(1-B1292)*64,$A$1222:$A$1349,0))</f>
        <v>30000000</v>
      </c>
      <c r="AE1292" s="7" t="n">
        <f aca="false">INDEX($W$1222:$W$1349,MATCH($A1292-B1292*64,$A$1222:$A$1349,0))</f>
        <v>56523341.4627817</v>
      </c>
      <c r="AF1292" s="7" t="n">
        <f aca="false">INDEX($X$1222:$X$1349,MATCH($A1292+(1-C1292)*32,$A$1222:$A$1349,0))</f>
        <v>300000000</v>
      </c>
      <c r="AG1292" s="7" t="n">
        <f aca="false">INDEX($X$1222:$X$1349,MATCH($A1292-C1292*32,$A$1222:$A$1349,0))</f>
        <v>437126784.890335</v>
      </c>
      <c r="AH1292" s="7" t="n">
        <f aca="false">INDEX($Y$1222:$Y$1349,MATCH($A1292+(1-D1292)*16,$A$1222:$A$1349,0))</f>
        <v>100000000</v>
      </c>
      <c r="AI1292" s="7" t="n">
        <f aca="false">INDEX($Y$1222:$Y$1349,MATCH($A1292-D1292*16,$A$1222:$A$1349,0))</f>
        <v>123558731.160737</v>
      </c>
      <c r="AJ1292" s="7" t="n">
        <f aca="false">INDEX($Z$1222:$Z$1349,MATCH($A1292+(1-E1292)*8,$A$1222:$A$1349,0))</f>
        <v>60000000</v>
      </c>
      <c r="AK1292" s="7" t="n">
        <f aca="false">INDEX($Z$1222:$Z$1349,MATCH($A1292-E1292*8,$A$1222:$A$1349,0))</f>
        <v>171017858.188849</v>
      </c>
      <c r="AL1292" s="7" t="n">
        <f aca="false">INDEX($AA$1222:$AA$1349,MATCH($A1292+(1-F1292)*4,$A$1222:$A$1349,0))</f>
        <v>30000000</v>
      </c>
      <c r="AM1292" s="7" t="n">
        <f aca="false">INDEX($AA$1222:$AA$1349,MATCH($A1292-F1292*4,$A$1222:$A$1349,0))</f>
        <v>195425550.179971</v>
      </c>
      <c r="AN1292" s="7" t="n">
        <f aca="false">INDEX($AB$1222:$AB$1349,MATCH($A1292+(1-G1292)*2,$A$1222:$A$1349,0))</f>
        <v>15000000</v>
      </c>
      <c r="AO1292" s="7" t="n">
        <f aca="false">INDEX($AB$1222:$AB$1349,MATCH($A1292-G1292*2,$A$1222:$A$1349,0))</f>
        <v>303043949.749822</v>
      </c>
      <c r="AP1292" s="7" t="n">
        <f aca="false">INDEX($AC$1222:$AC$1349,MATCH($A1292+(1-H1292)*1,$A$1222:$A$1349,0))</f>
        <v>5000000</v>
      </c>
      <c r="AQ1292" s="7" t="n">
        <f aca="false">INDEX($AC$1222:$AC$1349,MATCH($A1292-H1292*1,$A$1222:$A$1349,0))</f>
        <v>356287204.560101</v>
      </c>
      <c r="AR1292" s="14" t="b">
        <f aca="false">AND(IF(B1292=1,AD1292&gt;=AE1292,AE1292&gt;AD1292),IF(C1292=1,AF1292&gt;=AG1292,AG1292&gt;AF1292),IF(D1292=1,AH1292&gt;=AI1292,AI1292&gt;AH1292),IF(E1292=1,AJ1292&gt;=AK1292,AK1292&gt;AJ1292),IF(F1292=1,AL1292&gt;=AM1292,AM1292&gt;AL1292),IF(G1292=1,AN1292&gt;=AO1292,AO1292&gt;AN1292),IF(H1292=1,AP1292&gt;=AQ1292,AQ1292&gt;AP1292))</f>
        <v>0</v>
      </c>
      <c r="AS1292" s="2"/>
      <c r="AT1292" s="2"/>
      <c r="AU1292" s="2"/>
      <c r="AV1292" s="2"/>
      <c r="AW1292" s="2"/>
      <c r="AX1292" s="2"/>
    </row>
    <row r="1293" customFormat="false" ht="15" hidden="false" customHeight="false" outlineLevel="0" collapsed="false">
      <c r="A1293" s="6" t="n">
        <f aca="false">ROW()-1222</f>
        <v>71</v>
      </c>
      <c r="B1293" s="6" t="n">
        <f aca="false">MOD(INT($A1293/64),2)</f>
        <v>1</v>
      </c>
      <c r="C1293" s="6" t="n">
        <f aca="false">MOD(INT($A1293/32),2)</f>
        <v>0</v>
      </c>
      <c r="D1293" s="6" t="n">
        <f aca="false">MOD(INT($A1293/16),2)</f>
        <v>0</v>
      </c>
      <c r="E1293" s="6" t="n">
        <f aca="false">MOD(INT($A1293/8),2)</f>
        <v>0</v>
      </c>
      <c r="F1293" s="6" t="n">
        <f aca="false">MOD(INT($A1293/4),2)</f>
        <v>1</v>
      </c>
      <c r="G1293" s="6" t="n">
        <f aca="false">MOD(INT($A1293/2),2)</f>
        <v>1</v>
      </c>
      <c r="H1293" s="6" t="n">
        <f aca="false">MOD(INT($A1293/1),2)</f>
        <v>1</v>
      </c>
      <c r="I1293" s="7" t="n">
        <f aca="false">IF(B1293=1,MIN($B$6,$B$1220),0)</f>
        <v>30000000</v>
      </c>
      <c r="J1293" s="7" t="n">
        <f aca="false">IF(C1293=1,MIN($F$226,MAX(0,$B$1220-I1293)),0)</f>
        <v>0</v>
      </c>
      <c r="K1293" s="7" t="n">
        <f aca="false">IF(D1293=1,MIN($F$225,MAX(0,$B$1220-SUM(I1293:J1293))),0)</f>
        <v>0</v>
      </c>
      <c r="L1293" s="7" t="n">
        <f aca="false">IF(E1293=1,MIN($F$224,MAX(0,$B$1220-SUM(I1293:K1293))),0)</f>
        <v>0</v>
      </c>
      <c r="M1293" s="7" t="n">
        <f aca="false">IF(F1293=1,MIN($F$223,MAX(0,$B$1220-SUM(I1293:L1293))),0)</f>
        <v>30000000</v>
      </c>
      <c r="N1293" s="7" t="n">
        <f aca="false">IF(G1293=1,MIN($F$222,MAX(0,$B$1220-SUM(I1293:M1293))),0)</f>
        <v>15000000</v>
      </c>
      <c r="O1293" s="7" t="n">
        <f aca="false">IF(H1293=1,MIN($F$221,MAX(0,$B$1220-SUM(I1293:N1293))),0)</f>
        <v>5000000</v>
      </c>
      <c r="P1293" s="7" t="n">
        <f aca="false">MAX(0,$B$1220-SUM(I1293:O1293))</f>
        <v>1920000000</v>
      </c>
      <c r="Q1293" s="7" t="n">
        <f aca="false">($B$203+$B$204)+$B$22+(1-B1293)*$B$198+(1-C1293)*$E$226+(1-D1293)*$E$225+(1-E1293)*$E$224+(1-F1293)*$E$223+(1-G1293)*$E$222+(1-H1293)*$E$221</f>
        <v>19549806.6634169</v>
      </c>
      <c r="R1293" s="7" t="n">
        <f aca="false">P1293&gt;$B$12*Q1293</f>
        <v>1</v>
      </c>
      <c r="S1293" s="7" t="n">
        <f aca="false">IF(R1293,(P1293+$B$12*$B$13)/(Q1293+$B$13),IF(Q1293&gt;0,P1293/Q1293,0))</f>
        <v>87.1889730983286</v>
      </c>
      <c r="T1293" s="7" t="n">
        <f aca="false">IF(R1293,$B$13*(S1293-$B$12),0)</f>
        <v>215472432.745821</v>
      </c>
      <c r="U1293" s="7" t="n">
        <f aca="false">($B$203+$B$204)*S1293</f>
        <v>24531314.6667313</v>
      </c>
      <c r="V1293" s="7" t="n">
        <f aca="false">$B$22*S1293</f>
        <v>784700757.884957</v>
      </c>
      <c r="W1293" s="7" t="n">
        <f aca="false">IF(B1293=1,I1293,S1293*$B$198)</f>
        <v>30000000</v>
      </c>
      <c r="X1293" s="7" t="n">
        <f aca="false">IF(C1293=1,J1293,S1293*$E$226)</f>
        <v>534858324.977162</v>
      </c>
      <c r="Y1293" s="7" t="n">
        <f aca="false">IF(D1293=1,K1293,S1293*$E$225)</f>
        <v>151183634.28934</v>
      </c>
      <c r="Z1293" s="7" t="n">
        <f aca="false">IF(E1293=1,L1293,S1293*$E$224)</f>
        <v>209253535.435989</v>
      </c>
      <c r="AA1293" s="7" t="n">
        <f aca="false">IF(F1293=1,M1293,S1293*$E$223)</f>
        <v>30000000</v>
      </c>
      <c r="AB1293" s="7" t="n">
        <f aca="false">IF(G1293=1,N1293,S1293*$E$222)</f>
        <v>15000000</v>
      </c>
      <c r="AC1293" s="7" t="n">
        <f aca="false">IF(H1293=1,O1293,S1293*$E$221)</f>
        <v>5000000</v>
      </c>
      <c r="AD1293" s="7" t="n">
        <f aca="false">INDEX($W$1222:$W$1349,MATCH($A1293+(1-B1293)*64,$A$1222:$A$1349,0))</f>
        <v>30000000</v>
      </c>
      <c r="AE1293" s="7" t="n">
        <f aca="false">INDEX($W$1222:$W$1349,MATCH($A1293-B1293*64,$A$1222:$A$1349,0))</f>
        <v>68713505.0276582</v>
      </c>
      <c r="AF1293" s="7" t="n">
        <f aca="false">INDEX($X$1222:$X$1349,MATCH($A1293+(1-C1293)*32,$A$1222:$A$1349,0))</f>
        <v>300000000</v>
      </c>
      <c r="AG1293" s="7" t="n">
        <f aca="false">INDEX($X$1222:$X$1349,MATCH($A1293-C1293*32,$A$1222:$A$1349,0))</f>
        <v>534858324.977162</v>
      </c>
      <c r="AH1293" s="7" t="n">
        <f aca="false">INDEX($Y$1222:$Y$1349,MATCH($A1293+(1-D1293)*16,$A$1222:$A$1349,0))</f>
        <v>100000000</v>
      </c>
      <c r="AI1293" s="7" t="n">
        <f aca="false">INDEX($Y$1222:$Y$1349,MATCH($A1293-D1293*16,$A$1222:$A$1349,0))</f>
        <v>151183634.28934</v>
      </c>
      <c r="AJ1293" s="7" t="n">
        <f aca="false">INDEX($Z$1222:$Z$1349,MATCH($A1293+(1-E1293)*8,$A$1222:$A$1349,0))</f>
        <v>60000000</v>
      </c>
      <c r="AK1293" s="7" t="n">
        <f aca="false">INDEX($Z$1222:$Z$1349,MATCH($A1293-E1293*8,$A$1222:$A$1349,0))</f>
        <v>209253535.435989</v>
      </c>
      <c r="AL1293" s="7" t="n">
        <f aca="false">INDEX($AA$1222:$AA$1349,MATCH($A1293+(1-F1293)*4,$A$1222:$A$1349,0))</f>
        <v>30000000</v>
      </c>
      <c r="AM1293" s="7" t="n">
        <f aca="false">INDEX($AA$1222:$AA$1349,MATCH($A1293-F1293*4,$A$1222:$A$1349,0))</f>
        <v>233834140.067611</v>
      </c>
      <c r="AN1293" s="7" t="n">
        <f aca="false">INDEX($AB$1222:$AB$1349,MATCH($A1293+(1-G1293)*2,$A$1222:$A$1349,0))</f>
        <v>15000000</v>
      </c>
      <c r="AO1293" s="7" t="n">
        <f aca="false">INDEX($AB$1222:$AB$1349,MATCH($A1293-G1293*2,$A$1222:$A$1349,0))</f>
        <v>358135646.607106</v>
      </c>
      <c r="AP1293" s="7" t="n">
        <f aca="false">INDEX($AC$1222:$AC$1349,MATCH($A1293+(1-H1293)*1,$A$1222:$A$1349,0))</f>
        <v>5000000</v>
      </c>
      <c r="AQ1293" s="7" t="n">
        <f aca="false">INDEX($AC$1222:$AC$1349,MATCH($A1293-H1293*1,$A$1222:$A$1349,0))</f>
        <v>356287204.560101</v>
      </c>
      <c r="AR1293" s="14" t="b">
        <f aca="false">AND(IF(B1293=1,AD1293&gt;=AE1293,AE1293&gt;AD1293),IF(C1293=1,AF1293&gt;=AG1293,AG1293&gt;AF1293),IF(D1293=1,AH1293&gt;=AI1293,AI1293&gt;AH1293),IF(E1293=1,AJ1293&gt;=AK1293,AK1293&gt;AJ1293),IF(F1293=1,AL1293&gt;=AM1293,AM1293&gt;AL1293),IF(G1293=1,AN1293&gt;=AO1293,AO1293&gt;AN1293),IF(H1293=1,AP1293&gt;=AQ1293,AQ1293&gt;AP1293))</f>
        <v>0</v>
      </c>
      <c r="AS1293" s="2"/>
      <c r="AT1293" s="2"/>
      <c r="AU1293" s="2"/>
      <c r="AV1293" s="2"/>
      <c r="AW1293" s="2"/>
      <c r="AX1293" s="2"/>
    </row>
    <row r="1294" customFormat="false" ht="15" hidden="false" customHeight="false" outlineLevel="0" collapsed="false">
      <c r="A1294" s="6" t="n">
        <f aca="false">ROW()-1222</f>
        <v>72</v>
      </c>
      <c r="B1294" s="6" t="n">
        <f aca="false">MOD(INT($A1294/64),2)</f>
        <v>1</v>
      </c>
      <c r="C1294" s="6" t="n">
        <f aca="false">MOD(INT($A1294/32),2)</f>
        <v>0</v>
      </c>
      <c r="D1294" s="6" t="n">
        <f aca="false">MOD(INT($A1294/16),2)</f>
        <v>0</v>
      </c>
      <c r="E1294" s="6" t="n">
        <f aca="false">MOD(INT($A1294/8),2)</f>
        <v>1</v>
      </c>
      <c r="F1294" s="6" t="n">
        <f aca="false">MOD(INT($A1294/4),2)</f>
        <v>0</v>
      </c>
      <c r="G1294" s="6" t="n">
        <f aca="false">MOD(INT($A1294/2),2)</f>
        <v>0</v>
      </c>
      <c r="H1294" s="6" t="n">
        <f aca="false">MOD(INT($A1294/1),2)</f>
        <v>0</v>
      </c>
      <c r="I1294" s="7" t="n">
        <f aca="false">IF(B1294=1,MIN($B$6,$B$1220),0)</f>
        <v>30000000</v>
      </c>
      <c r="J1294" s="7" t="n">
        <f aca="false">IF(C1294=1,MIN($F$226,MAX(0,$B$1220-I1294)),0)</f>
        <v>0</v>
      </c>
      <c r="K1294" s="7" t="n">
        <f aca="false">IF(D1294=1,MIN($F$225,MAX(0,$B$1220-SUM(I1294:J1294))),0)</f>
        <v>0</v>
      </c>
      <c r="L1294" s="7" t="n">
        <f aca="false">IF(E1294=1,MIN($F$224,MAX(0,$B$1220-SUM(I1294:K1294))),0)</f>
        <v>60000000</v>
      </c>
      <c r="M1294" s="7" t="n">
        <f aca="false">IF(F1294=1,MIN($F$223,MAX(0,$B$1220-SUM(I1294:L1294))),0)</f>
        <v>0</v>
      </c>
      <c r="N1294" s="7" t="n">
        <f aca="false">IF(G1294=1,MIN($F$222,MAX(0,$B$1220-SUM(I1294:M1294))),0)</f>
        <v>0</v>
      </c>
      <c r="O1294" s="7" t="n">
        <f aca="false">IF(H1294=1,MIN($F$221,MAX(0,$B$1220-SUM(I1294:N1294))),0)</f>
        <v>0</v>
      </c>
      <c r="P1294" s="7" t="n">
        <f aca="false">MAX(0,$B$1220-SUM(I1294:O1294))</f>
        <v>1910000000</v>
      </c>
      <c r="Q1294" s="7" t="n">
        <f aca="false">($B$203+$B$204)+$B$22+(1-B1294)*$B$198+(1-C1294)*$E$226+(1-D1294)*$E$225+(1-E1294)*$E$224+(1-F1294)*$E$223+(1-G1294)*$E$222+(1-H1294)*$E$221</f>
        <v>30149806.6634169</v>
      </c>
      <c r="R1294" s="7" t="n">
        <f aca="false">P1294&gt;$B$12*Q1294</f>
        <v>1</v>
      </c>
      <c r="S1294" s="7" t="n">
        <f aca="false">IF(R1294,(P1294+$B$12*$B$13)/(Q1294+$B$13),IF(Q1294&gt;0,P1294/Q1294,0))</f>
        <v>58.5761508395974</v>
      </c>
      <c r="T1294" s="7" t="n">
        <f aca="false">IF(R1294,$B$13*(S1294-$B$12),0)</f>
        <v>143940377.098994</v>
      </c>
      <c r="U1294" s="7" t="n">
        <f aca="false">($B$203+$B$204)*S1294</f>
        <v>16480868.3615477</v>
      </c>
      <c r="V1294" s="7" t="n">
        <f aca="false">$B$22*S1294</f>
        <v>527185357.556377</v>
      </c>
      <c r="W1294" s="7" t="n">
        <f aca="false">IF(B1294=1,I1294,S1294*$B$198)</f>
        <v>30000000</v>
      </c>
      <c r="X1294" s="7" t="n">
        <f aca="false">IF(C1294=1,J1294,S1294*$E$226)</f>
        <v>359333764.44684</v>
      </c>
      <c r="Y1294" s="7" t="n">
        <f aca="false">IF(D1294=1,K1294,S1294*$E$225)</f>
        <v>101569671.621476</v>
      </c>
      <c r="Z1294" s="7" t="n">
        <f aca="false">IF(E1294=1,L1294,S1294*$E$224)</f>
        <v>60000000</v>
      </c>
      <c r="AA1294" s="7" t="n">
        <f aca="false">IF(F1294=1,M1294,S1294*$E$223)</f>
        <v>175728452.518792</v>
      </c>
      <c r="AB1294" s="7" t="n">
        <f aca="false">IF(G1294=1,N1294,S1294*$E$222)</f>
        <v>292880754.197987</v>
      </c>
      <c r="AC1294" s="7" t="n">
        <f aca="false">IF(H1294=1,O1294,S1294*$E$221)</f>
        <v>292880754.197987</v>
      </c>
      <c r="AD1294" s="7" t="n">
        <f aca="false">INDEX($W$1222:$W$1349,MATCH($A1294+(1-B1294)*64,$A$1222:$A$1349,0))</f>
        <v>30000000</v>
      </c>
      <c r="AE1294" s="7" t="n">
        <f aca="false">INDEX($W$1222:$W$1349,MATCH($A1294-B1294*64,$A$1222:$A$1349,0))</f>
        <v>46701073.9583655</v>
      </c>
      <c r="AF1294" s="7" t="n">
        <f aca="false">INDEX($X$1222:$X$1349,MATCH($A1294+(1-C1294)*32,$A$1222:$A$1349,0))</f>
        <v>300000000</v>
      </c>
      <c r="AG1294" s="7" t="n">
        <f aca="false">INDEX($X$1222:$X$1349,MATCH($A1294-C1294*32,$A$1222:$A$1349,0))</f>
        <v>359333764.44684</v>
      </c>
      <c r="AH1294" s="7" t="n">
        <f aca="false">INDEX($Y$1222:$Y$1349,MATCH($A1294+(1-D1294)*16,$A$1222:$A$1349,0))</f>
        <v>100000000</v>
      </c>
      <c r="AI1294" s="7" t="n">
        <f aca="false">INDEX($Y$1222:$Y$1349,MATCH($A1294-D1294*16,$A$1222:$A$1349,0))</f>
        <v>101569671.621476</v>
      </c>
      <c r="AJ1294" s="7" t="n">
        <f aca="false">INDEX($Z$1222:$Z$1349,MATCH($A1294+(1-E1294)*8,$A$1222:$A$1349,0))</f>
        <v>60000000</v>
      </c>
      <c r="AK1294" s="7" t="n">
        <f aca="false">INDEX($Z$1222:$Z$1349,MATCH($A1294-E1294*8,$A$1222:$A$1349,0))</f>
        <v>135064939.029781</v>
      </c>
      <c r="AL1294" s="7" t="n">
        <f aca="false">INDEX($AA$1222:$AA$1349,MATCH($A1294+(1-F1294)*4,$A$1222:$A$1349,0))</f>
        <v>30000000</v>
      </c>
      <c r="AM1294" s="7" t="n">
        <f aca="false">INDEX($AA$1222:$AA$1349,MATCH($A1294-F1294*4,$A$1222:$A$1349,0))</f>
        <v>175728452.518792</v>
      </c>
      <c r="AN1294" s="7" t="n">
        <f aca="false">INDEX($AB$1222:$AB$1349,MATCH($A1294+(1-G1294)*2,$A$1222:$A$1349,0))</f>
        <v>15000000</v>
      </c>
      <c r="AO1294" s="7" t="n">
        <f aca="false">INDEX($AB$1222:$AB$1349,MATCH($A1294-G1294*2,$A$1222:$A$1349,0))</f>
        <v>292880754.197987</v>
      </c>
      <c r="AP1294" s="7" t="n">
        <f aca="false">INDEX($AC$1222:$AC$1349,MATCH($A1294+(1-H1294)*1,$A$1222:$A$1349,0))</f>
        <v>5000000</v>
      </c>
      <c r="AQ1294" s="7" t="n">
        <f aca="false">INDEX($AC$1222:$AC$1349,MATCH($A1294-H1294*1,$A$1222:$A$1349,0))</f>
        <v>292880754.197987</v>
      </c>
      <c r="AR1294" s="14" t="b">
        <f aca="false">AND(IF(B1294=1,AD1294&gt;=AE1294,AE1294&gt;AD1294),IF(C1294=1,AF1294&gt;=AG1294,AG1294&gt;AF1294),IF(D1294=1,AH1294&gt;=AI1294,AI1294&gt;AH1294),IF(E1294=1,AJ1294&gt;=AK1294,AK1294&gt;AJ1294),IF(F1294=1,AL1294&gt;=AM1294,AM1294&gt;AL1294),IF(G1294=1,AN1294&gt;=AO1294,AO1294&gt;AN1294),IF(H1294=1,AP1294&gt;=AQ1294,AQ1294&gt;AP1294))</f>
        <v>0</v>
      </c>
      <c r="AS1294" s="2"/>
      <c r="AT1294" s="2"/>
      <c r="AU1294" s="2"/>
      <c r="AV1294" s="2"/>
      <c r="AW1294" s="2"/>
      <c r="AX1294" s="2"/>
    </row>
    <row r="1295" customFormat="false" ht="15" hidden="false" customHeight="false" outlineLevel="0" collapsed="false">
      <c r="A1295" s="6" t="n">
        <f aca="false">ROW()-1222</f>
        <v>73</v>
      </c>
      <c r="B1295" s="6" t="n">
        <f aca="false">MOD(INT($A1295/64),2)</f>
        <v>1</v>
      </c>
      <c r="C1295" s="6" t="n">
        <f aca="false">MOD(INT($A1295/32),2)</f>
        <v>0</v>
      </c>
      <c r="D1295" s="6" t="n">
        <f aca="false">MOD(INT($A1295/16),2)</f>
        <v>0</v>
      </c>
      <c r="E1295" s="6" t="n">
        <f aca="false">MOD(INT($A1295/8),2)</f>
        <v>1</v>
      </c>
      <c r="F1295" s="6" t="n">
        <f aca="false">MOD(INT($A1295/4),2)</f>
        <v>0</v>
      </c>
      <c r="G1295" s="6" t="n">
        <f aca="false">MOD(INT($A1295/2),2)</f>
        <v>0</v>
      </c>
      <c r="H1295" s="6" t="n">
        <f aca="false">MOD(INT($A1295/1),2)</f>
        <v>1</v>
      </c>
      <c r="I1295" s="7" t="n">
        <f aca="false">IF(B1295=1,MIN($B$6,$B$1220),0)</f>
        <v>30000000</v>
      </c>
      <c r="J1295" s="7" t="n">
        <f aca="false">IF(C1295=1,MIN($F$226,MAX(0,$B$1220-I1295)),0)</f>
        <v>0</v>
      </c>
      <c r="K1295" s="7" t="n">
        <f aca="false">IF(D1295=1,MIN($F$225,MAX(0,$B$1220-SUM(I1295:J1295))),0)</f>
        <v>0</v>
      </c>
      <c r="L1295" s="7" t="n">
        <f aca="false">IF(E1295=1,MIN($F$224,MAX(0,$B$1220-SUM(I1295:K1295))),0)</f>
        <v>60000000</v>
      </c>
      <c r="M1295" s="7" t="n">
        <f aca="false">IF(F1295=1,MIN($F$223,MAX(0,$B$1220-SUM(I1295:L1295))),0)</f>
        <v>0</v>
      </c>
      <c r="N1295" s="7" t="n">
        <f aca="false">IF(G1295=1,MIN($F$222,MAX(0,$B$1220-SUM(I1295:M1295))),0)</f>
        <v>0</v>
      </c>
      <c r="O1295" s="7" t="n">
        <f aca="false">IF(H1295=1,MIN($F$221,MAX(0,$B$1220-SUM(I1295:N1295))),0)</f>
        <v>5000000</v>
      </c>
      <c r="P1295" s="7" t="n">
        <f aca="false">MAX(0,$B$1220-SUM(I1295:O1295))</f>
        <v>1905000000</v>
      </c>
      <c r="Q1295" s="7" t="n">
        <f aca="false">($B$203+$B$204)+$B$22+(1-B1295)*$B$198+(1-C1295)*$E$226+(1-D1295)*$E$225+(1-E1295)*$E$224+(1-F1295)*$E$223+(1-G1295)*$E$222+(1-H1295)*$E$221</f>
        <v>25149806.6634169</v>
      </c>
      <c r="R1295" s="7" t="n">
        <f aca="false">P1295&gt;$B$12*Q1295</f>
        <v>1</v>
      </c>
      <c r="S1295" s="7" t="n">
        <f aca="false">IF(R1295,(P1295+$B$12*$B$13)/(Q1295+$B$13),IF(Q1295&gt;0,P1295/Q1295,0))</f>
        <v>68.9878241544376</v>
      </c>
      <c r="T1295" s="7" t="n">
        <f aca="false">IF(R1295,$B$13*(S1295-$B$12),0)</f>
        <v>169969560.386094</v>
      </c>
      <c r="U1295" s="7" t="n">
        <f aca="false">($B$203+$B$204)*S1295</f>
        <v>19410275.8911617</v>
      </c>
      <c r="V1295" s="7" t="n">
        <f aca="false">$B$22*S1295</f>
        <v>620890417.389938</v>
      </c>
      <c r="W1295" s="7" t="n">
        <f aca="false">IF(B1295=1,I1295,S1295*$B$198)</f>
        <v>30000000</v>
      </c>
      <c r="X1295" s="7" t="n">
        <f aca="false">IF(C1295=1,J1295,S1295*$E$226)</f>
        <v>423203884.159164</v>
      </c>
      <c r="Y1295" s="7" t="n">
        <f aca="false">IF(D1295=1,K1295,S1295*$E$225)</f>
        <v>119623268.938142</v>
      </c>
      <c r="Z1295" s="7" t="n">
        <f aca="false">IF(E1295=1,L1295,S1295*$E$224)</f>
        <v>60000000</v>
      </c>
      <c r="AA1295" s="7" t="n">
        <f aca="false">IF(F1295=1,M1295,S1295*$E$223)</f>
        <v>206963472.463313</v>
      </c>
      <c r="AB1295" s="7" t="n">
        <f aca="false">IF(G1295=1,N1295,S1295*$E$222)</f>
        <v>344939120.772188</v>
      </c>
      <c r="AC1295" s="7" t="n">
        <f aca="false">IF(H1295=1,O1295,S1295*$E$221)</f>
        <v>5000000</v>
      </c>
      <c r="AD1295" s="7" t="n">
        <f aca="false">INDEX($W$1222:$W$1349,MATCH($A1295+(1-B1295)*64,$A$1222:$A$1349,0))</f>
        <v>30000000</v>
      </c>
      <c r="AE1295" s="7" t="n">
        <f aca="false">INDEX($W$1222:$W$1349,MATCH($A1295-B1295*64,$A$1222:$A$1349,0))</f>
        <v>54766129.0908752</v>
      </c>
      <c r="AF1295" s="7" t="n">
        <f aca="false">INDEX($X$1222:$X$1349,MATCH($A1295+(1-C1295)*32,$A$1222:$A$1349,0))</f>
        <v>300000000</v>
      </c>
      <c r="AG1295" s="7" t="n">
        <f aca="false">INDEX($X$1222:$X$1349,MATCH($A1295-C1295*32,$A$1222:$A$1349,0))</f>
        <v>423203884.159164</v>
      </c>
      <c r="AH1295" s="7" t="n">
        <f aca="false">INDEX($Y$1222:$Y$1349,MATCH($A1295+(1-D1295)*16,$A$1222:$A$1349,0))</f>
        <v>100000000</v>
      </c>
      <c r="AI1295" s="7" t="n">
        <f aca="false">INDEX($Y$1222:$Y$1349,MATCH($A1295-D1295*16,$A$1222:$A$1349,0))</f>
        <v>119623268.938142</v>
      </c>
      <c r="AJ1295" s="7" t="n">
        <f aca="false">INDEX($Z$1222:$Z$1349,MATCH($A1295+(1-E1295)*8,$A$1222:$A$1349,0))</f>
        <v>60000000</v>
      </c>
      <c r="AK1295" s="7" t="n">
        <f aca="false">INDEX($Z$1222:$Z$1349,MATCH($A1295-E1295*8,$A$1222:$A$1349,0))</f>
        <v>157139114.167701</v>
      </c>
      <c r="AL1295" s="7" t="n">
        <f aca="false">INDEX($AA$1222:$AA$1349,MATCH($A1295+(1-F1295)*4,$A$1222:$A$1349,0))</f>
        <v>30000000</v>
      </c>
      <c r="AM1295" s="7" t="n">
        <f aca="false">INDEX($AA$1222:$AA$1349,MATCH($A1295-F1295*4,$A$1222:$A$1349,0))</f>
        <v>206963472.463313</v>
      </c>
      <c r="AN1295" s="7" t="n">
        <f aca="false">INDEX($AB$1222:$AB$1349,MATCH($A1295+(1-G1295)*2,$A$1222:$A$1349,0))</f>
        <v>15000000</v>
      </c>
      <c r="AO1295" s="7" t="n">
        <f aca="false">INDEX($AB$1222:$AB$1349,MATCH($A1295-G1295*2,$A$1222:$A$1349,0))</f>
        <v>344939120.772188</v>
      </c>
      <c r="AP1295" s="7" t="n">
        <f aca="false">INDEX($AC$1222:$AC$1349,MATCH($A1295+(1-H1295)*1,$A$1222:$A$1349,0))</f>
        <v>5000000</v>
      </c>
      <c r="AQ1295" s="7" t="n">
        <f aca="false">INDEX($AC$1222:$AC$1349,MATCH($A1295-H1295*1,$A$1222:$A$1349,0))</f>
        <v>292880754.197987</v>
      </c>
      <c r="AR1295" s="14" t="b">
        <f aca="false">AND(IF(B1295=1,AD1295&gt;=AE1295,AE1295&gt;AD1295),IF(C1295=1,AF1295&gt;=AG1295,AG1295&gt;AF1295),IF(D1295=1,AH1295&gt;=AI1295,AI1295&gt;AH1295),IF(E1295=1,AJ1295&gt;=AK1295,AK1295&gt;AJ1295),IF(F1295=1,AL1295&gt;=AM1295,AM1295&gt;AL1295),IF(G1295=1,AN1295&gt;=AO1295,AO1295&gt;AN1295),IF(H1295=1,AP1295&gt;=AQ1295,AQ1295&gt;AP1295))</f>
        <v>0</v>
      </c>
      <c r="AS1295" s="2"/>
      <c r="AT1295" s="2"/>
      <c r="AU1295" s="2"/>
      <c r="AV1295" s="2"/>
      <c r="AW1295" s="2"/>
      <c r="AX1295" s="2"/>
    </row>
    <row r="1296" customFormat="false" ht="15" hidden="false" customHeight="false" outlineLevel="0" collapsed="false">
      <c r="A1296" s="6" t="n">
        <f aca="false">ROW()-1222</f>
        <v>74</v>
      </c>
      <c r="B1296" s="6" t="n">
        <f aca="false">MOD(INT($A1296/64),2)</f>
        <v>1</v>
      </c>
      <c r="C1296" s="6" t="n">
        <f aca="false">MOD(INT($A1296/32),2)</f>
        <v>0</v>
      </c>
      <c r="D1296" s="6" t="n">
        <f aca="false">MOD(INT($A1296/16),2)</f>
        <v>0</v>
      </c>
      <c r="E1296" s="6" t="n">
        <f aca="false">MOD(INT($A1296/8),2)</f>
        <v>1</v>
      </c>
      <c r="F1296" s="6" t="n">
        <f aca="false">MOD(INT($A1296/4),2)</f>
        <v>0</v>
      </c>
      <c r="G1296" s="6" t="n">
        <f aca="false">MOD(INT($A1296/2),2)</f>
        <v>1</v>
      </c>
      <c r="H1296" s="6" t="n">
        <f aca="false">MOD(INT($A1296/1),2)</f>
        <v>0</v>
      </c>
      <c r="I1296" s="7" t="n">
        <f aca="false">IF(B1296=1,MIN($B$6,$B$1220),0)</f>
        <v>30000000</v>
      </c>
      <c r="J1296" s="7" t="n">
        <f aca="false">IF(C1296=1,MIN($F$226,MAX(0,$B$1220-I1296)),0)</f>
        <v>0</v>
      </c>
      <c r="K1296" s="7" t="n">
        <f aca="false">IF(D1296=1,MIN($F$225,MAX(0,$B$1220-SUM(I1296:J1296))),0)</f>
        <v>0</v>
      </c>
      <c r="L1296" s="7" t="n">
        <f aca="false">IF(E1296=1,MIN($F$224,MAX(0,$B$1220-SUM(I1296:K1296))),0)</f>
        <v>60000000</v>
      </c>
      <c r="M1296" s="7" t="n">
        <f aca="false">IF(F1296=1,MIN($F$223,MAX(0,$B$1220-SUM(I1296:L1296))),0)</f>
        <v>0</v>
      </c>
      <c r="N1296" s="7" t="n">
        <f aca="false">IF(G1296=1,MIN($F$222,MAX(0,$B$1220-SUM(I1296:M1296))),0)</f>
        <v>15000000</v>
      </c>
      <c r="O1296" s="7" t="n">
        <f aca="false">IF(H1296=1,MIN($F$221,MAX(0,$B$1220-SUM(I1296:N1296))),0)</f>
        <v>0</v>
      </c>
      <c r="P1296" s="7" t="n">
        <f aca="false">MAX(0,$B$1220-SUM(I1296:O1296))</f>
        <v>1895000000</v>
      </c>
      <c r="Q1296" s="7" t="n">
        <f aca="false">($B$203+$B$204)+$B$22+(1-B1296)*$B$198+(1-C1296)*$E$226+(1-D1296)*$E$225+(1-E1296)*$E$224+(1-F1296)*$E$223+(1-G1296)*$E$222+(1-H1296)*$E$221</f>
        <v>25149806.6634169</v>
      </c>
      <c r="R1296" s="7" t="n">
        <f aca="false">P1296&gt;$B$12*Q1296</f>
        <v>1</v>
      </c>
      <c r="S1296" s="7" t="n">
        <f aca="false">IF(R1296,(P1296+$B$12*$B$13)/(Q1296+$B$13),IF(Q1296&gt;0,P1296/Q1296,0))</f>
        <v>68.6261579727629</v>
      </c>
      <c r="T1296" s="7" t="n">
        <f aca="false">IF(R1296,$B$13*(S1296-$B$12),0)</f>
        <v>169065394.931907</v>
      </c>
      <c r="U1296" s="7" t="n">
        <f aca="false">($B$203+$B$204)*S1296</f>
        <v>19308518.2193863</v>
      </c>
      <c r="V1296" s="7" t="n">
        <f aca="false">$B$22*S1296</f>
        <v>617635421.754866</v>
      </c>
      <c r="W1296" s="7" t="n">
        <f aca="false">IF(B1296=1,I1296,S1296*$B$198)</f>
        <v>30000000</v>
      </c>
      <c r="X1296" s="7" t="n">
        <f aca="false">IF(C1296=1,J1296,S1296*$E$226)</f>
        <v>420985253.049548</v>
      </c>
      <c r="Y1296" s="7" t="n">
        <f aca="false">IF(D1296=1,K1296,S1296*$E$225)</f>
        <v>118996148.262188</v>
      </c>
      <c r="Z1296" s="7" t="n">
        <f aca="false">IF(E1296=1,L1296,S1296*$E$224)</f>
        <v>60000000</v>
      </c>
      <c r="AA1296" s="7" t="n">
        <f aca="false">IF(F1296=1,M1296,S1296*$E$223)</f>
        <v>205878473.918289</v>
      </c>
      <c r="AB1296" s="7" t="n">
        <f aca="false">IF(G1296=1,N1296,S1296*$E$222)</f>
        <v>15000000</v>
      </c>
      <c r="AC1296" s="7" t="n">
        <f aca="false">IF(H1296=1,O1296,S1296*$E$221)</f>
        <v>343130789.863815</v>
      </c>
      <c r="AD1296" s="7" t="n">
        <f aca="false">INDEX($W$1222:$W$1349,MATCH($A1296+(1-B1296)*64,$A$1222:$A$1349,0))</f>
        <v>30000000</v>
      </c>
      <c r="AE1296" s="7" t="n">
        <f aca="false">INDEX($W$1222:$W$1349,MATCH($A1296-B1296*64,$A$1222:$A$1349,0))</f>
        <v>54483465.1987933</v>
      </c>
      <c r="AF1296" s="7" t="n">
        <f aca="false">INDEX($X$1222:$X$1349,MATCH($A1296+(1-C1296)*32,$A$1222:$A$1349,0))</f>
        <v>300000000</v>
      </c>
      <c r="AG1296" s="7" t="n">
        <f aca="false">INDEX($X$1222:$X$1349,MATCH($A1296-C1296*32,$A$1222:$A$1349,0))</f>
        <v>420985253.049548</v>
      </c>
      <c r="AH1296" s="7" t="n">
        <f aca="false">INDEX($Y$1222:$Y$1349,MATCH($A1296+(1-D1296)*16,$A$1222:$A$1349,0))</f>
        <v>100000000</v>
      </c>
      <c r="AI1296" s="7" t="n">
        <f aca="false">INDEX($Y$1222:$Y$1349,MATCH($A1296-D1296*16,$A$1222:$A$1349,0))</f>
        <v>118996148.262188</v>
      </c>
      <c r="AJ1296" s="7" t="n">
        <f aca="false">INDEX($Z$1222:$Z$1349,MATCH($A1296+(1-E1296)*8,$A$1222:$A$1349,0))</f>
        <v>60000000</v>
      </c>
      <c r="AK1296" s="7" t="n">
        <f aca="false">INDEX($Z$1222:$Z$1349,MATCH($A1296-E1296*8,$A$1222:$A$1349,0))</f>
        <v>156340440.143977</v>
      </c>
      <c r="AL1296" s="7" t="n">
        <f aca="false">INDEX($AA$1222:$AA$1349,MATCH($A1296+(1-F1296)*4,$A$1222:$A$1349,0))</f>
        <v>30000000</v>
      </c>
      <c r="AM1296" s="7" t="n">
        <f aca="false">INDEX($AA$1222:$AA$1349,MATCH($A1296-F1296*4,$A$1222:$A$1349,0))</f>
        <v>205878473.918289</v>
      </c>
      <c r="AN1296" s="7" t="n">
        <f aca="false">INDEX($AB$1222:$AB$1349,MATCH($A1296+(1-G1296)*2,$A$1222:$A$1349,0))</f>
        <v>15000000</v>
      </c>
      <c r="AO1296" s="7" t="n">
        <f aca="false">INDEX($AB$1222:$AB$1349,MATCH($A1296-G1296*2,$A$1222:$A$1349,0))</f>
        <v>292880754.197987</v>
      </c>
      <c r="AP1296" s="7" t="n">
        <f aca="false">INDEX($AC$1222:$AC$1349,MATCH($A1296+(1-H1296)*1,$A$1222:$A$1349,0))</f>
        <v>5000000</v>
      </c>
      <c r="AQ1296" s="7" t="n">
        <f aca="false">INDEX($AC$1222:$AC$1349,MATCH($A1296-H1296*1,$A$1222:$A$1349,0))</f>
        <v>343130789.863815</v>
      </c>
      <c r="AR1296" s="14" t="b">
        <f aca="false">AND(IF(B1296=1,AD1296&gt;=AE1296,AE1296&gt;AD1296),IF(C1296=1,AF1296&gt;=AG1296,AG1296&gt;AF1296),IF(D1296=1,AH1296&gt;=AI1296,AI1296&gt;AH1296),IF(E1296=1,AJ1296&gt;=AK1296,AK1296&gt;AJ1296),IF(F1296=1,AL1296&gt;=AM1296,AM1296&gt;AL1296),IF(G1296=1,AN1296&gt;=AO1296,AO1296&gt;AN1296),IF(H1296=1,AP1296&gt;=AQ1296,AQ1296&gt;AP1296))</f>
        <v>0</v>
      </c>
      <c r="AS1296" s="2"/>
      <c r="AT1296" s="2"/>
      <c r="AU1296" s="2"/>
      <c r="AV1296" s="2"/>
      <c r="AW1296" s="2"/>
      <c r="AX1296" s="2"/>
    </row>
    <row r="1297" customFormat="false" ht="15" hidden="false" customHeight="false" outlineLevel="0" collapsed="false">
      <c r="A1297" s="6" t="n">
        <f aca="false">ROW()-1222</f>
        <v>75</v>
      </c>
      <c r="B1297" s="6" t="n">
        <f aca="false">MOD(INT($A1297/64),2)</f>
        <v>1</v>
      </c>
      <c r="C1297" s="6" t="n">
        <f aca="false">MOD(INT($A1297/32),2)</f>
        <v>0</v>
      </c>
      <c r="D1297" s="6" t="n">
        <f aca="false">MOD(INT($A1297/16),2)</f>
        <v>0</v>
      </c>
      <c r="E1297" s="6" t="n">
        <f aca="false">MOD(INT($A1297/8),2)</f>
        <v>1</v>
      </c>
      <c r="F1297" s="6" t="n">
        <f aca="false">MOD(INT($A1297/4),2)</f>
        <v>0</v>
      </c>
      <c r="G1297" s="6" t="n">
        <f aca="false">MOD(INT($A1297/2),2)</f>
        <v>1</v>
      </c>
      <c r="H1297" s="6" t="n">
        <f aca="false">MOD(INT($A1297/1),2)</f>
        <v>1</v>
      </c>
      <c r="I1297" s="7" t="n">
        <f aca="false">IF(B1297=1,MIN($B$6,$B$1220),0)</f>
        <v>30000000</v>
      </c>
      <c r="J1297" s="7" t="n">
        <f aca="false">IF(C1297=1,MIN($F$226,MAX(0,$B$1220-I1297)),0)</f>
        <v>0</v>
      </c>
      <c r="K1297" s="7" t="n">
        <f aca="false">IF(D1297=1,MIN($F$225,MAX(0,$B$1220-SUM(I1297:J1297))),0)</f>
        <v>0</v>
      </c>
      <c r="L1297" s="7" t="n">
        <f aca="false">IF(E1297=1,MIN($F$224,MAX(0,$B$1220-SUM(I1297:K1297))),0)</f>
        <v>60000000</v>
      </c>
      <c r="M1297" s="7" t="n">
        <f aca="false">IF(F1297=1,MIN($F$223,MAX(0,$B$1220-SUM(I1297:L1297))),0)</f>
        <v>0</v>
      </c>
      <c r="N1297" s="7" t="n">
        <f aca="false">IF(G1297=1,MIN($F$222,MAX(0,$B$1220-SUM(I1297:M1297))),0)</f>
        <v>15000000</v>
      </c>
      <c r="O1297" s="7" t="n">
        <f aca="false">IF(H1297=1,MIN($F$221,MAX(0,$B$1220-SUM(I1297:N1297))),0)</f>
        <v>5000000</v>
      </c>
      <c r="P1297" s="7" t="n">
        <f aca="false">MAX(0,$B$1220-SUM(I1297:O1297))</f>
        <v>1890000000</v>
      </c>
      <c r="Q1297" s="7" t="n">
        <f aca="false">($B$203+$B$204)+$B$22+(1-B1297)*$B$198+(1-C1297)*$E$226+(1-D1297)*$E$225+(1-E1297)*$E$224+(1-F1297)*$E$223+(1-G1297)*$E$222+(1-H1297)*$E$221</f>
        <v>20149806.6634169</v>
      </c>
      <c r="R1297" s="7" t="n">
        <f aca="false">P1297&gt;$B$12*Q1297</f>
        <v>1</v>
      </c>
      <c r="S1297" s="7" t="n">
        <f aca="false">IF(R1297,(P1297+$B$12*$B$13)/(Q1297+$B$13),IF(Q1297&gt;0,P1297/Q1297,0))</f>
        <v>83.5547970948774</v>
      </c>
      <c r="T1297" s="7" t="n">
        <f aca="false">IF(R1297,$B$13*(S1297-$B$12),0)</f>
        <v>206386992.737194</v>
      </c>
      <c r="U1297" s="7" t="n">
        <f aca="false">($B$203+$B$204)*S1297</f>
        <v>23508810.1925198</v>
      </c>
      <c r="V1297" s="7" t="n">
        <f aca="false">$B$22*S1297</f>
        <v>751993173.853897</v>
      </c>
      <c r="W1297" s="7" t="n">
        <f aca="false">IF(B1297=1,I1297,S1297*$B$198)</f>
        <v>30000000</v>
      </c>
      <c r="X1297" s="7" t="n">
        <f aca="false">IF(C1297=1,J1297,S1297*$E$226)</f>
        <v>512564573.590895</v>
      </c>
      <c r="Y1297" s="7" t="n">
        <f aca="false">IF(D1297=1,K1297,S1297*$E$225)</f>
        <v>144882058.340863</v>
      </c>
      <c r="Z1297" s="7" t="n">
        <f aca="false">IF(E1297=1,L1297,S1297*$E$224)</f>
        <v>60000000</v>
      </c>
      <c r="AA1297" s="7" t="n">
        <f aca="false">IF(F1297=1,M1297,S1297*$E$223)</f>
        <v>250664391.284632</v>
      </c>
      <c r="AB1297" s="7" t="n">
        <f aca="false">IF(G1297=1,N1297,S1297*$E$222)</f>
        <v>15000000</v>
      </c>
      <c r="AC1297" s="7" t="n">
        <f aca="false">IF(H1297=1,O1297,S1297*$E$221)</f>
        <v>5000000</v>
      </c>
      <c r="AD1297" s="7" t="n">
        <f aca="false">INDEX($W$1222:$W$1349,MATCH($A1297+(1-B1297)*64,$A$1222:$A$1349,0))</f>
        <v>30000000</v>
      </c>
      <c r="AE1297" s="7" t="n">
        <f aca="false">INDEX($W$1222:$W$1349,MATCH($A1297-B1297*64,$A$1222:$A$1349,0))</f>
        <v>65926915.8888233</v>
      </c>
      <c r="AF1297" s="7" t="n">
        <f aca="false">INDEX($X$1222:$X$1349,MATCH($A1297+(1-C1297)*32,$A$1222:$A$1349,0))</f>
        <v>300000000</v>
      </c>
      <c r="AG1297" s="7" t="n">
        <f aca="false">INDEX($X$1222:$X$1349,MATCH($A1297-C1297*32,$A$1222:$A$1349,0))</f>
        <v>512564573.590895</v>
      </c>
      <c r="AH1297" s="7" t="n">
        <f aca="false">INDEX($Y$1222:$Y$1349,MATCH($A1297+(1-D1297)*16,$A$1222:$A$1349,0))</f>
        <v>100000000</v>
      </c>
      <c r="AI1297" s="7" t="n">
        <f aca="false">INDEX($Y$1222:$Y$1349,MATCH($A1297-D1297*16,$A$1222:$A$1349,0))</f>
        <v>144882058.340863</v>
      </c>
      <c r="AJ1297" s="7" t="n">
        <f aca="false">INDEX($Z$1222:$Z$1349,MATCH($A1297+(1-E1297)*8,$A$1222:$A$1349,0))</f>
        <v>60000000</v>
      </c>
      <c r="AK1297" s="7" t="n">
        <f aca="false">INDEX($Z$1222:$Z$1349,MATCH($A1297-E1297*8,$A$1222:$A$1349,0))</f>
        <v>187067312.054089</v>
      </c>
      <c r="AL1297" s="7" t="n">
        <f aca="false">INDEX($AA$1222:$AA$1349,MATCH($A1297+(1-F1297)*4,$A$1222:$A$1349,0))</f>
        <v>30000000</v>
      </c>
      <c r="AM1297" s="7" t="n">
        <f aca="false">INDEX($AA$1222:$AA$1349,MATCH($A1297-F1297*4,$A$1222:$A$1349,0))</f>
        <v>250664391.284632</v>
      </c>
      <c r="AN1297" s="7" t="n">
        <f aca="false">INDEX($AB$1222:$AB$1349,MATCH($A1297+(1-G1297)*2,$A$1222:$A$1349,0))</f>
        <v>15000000</v>
      </c>
      <c r="AO1297" s="7" t="n">
        <f aca="false">INDEX($AB$1222:$AB$1349,MATCH($A1297-G1297*2,$A$1222:$A$1349,0))</f>
        <v>344939120.772188</v>
      </c>
      <c r="AP1297" s="7" t="n">
        <f aca="false">INDEX($AC$1222:$AC$1349,MATCH($A1297+(1-H1297)*1,$A$1222:$A$1349,0))</f>
        <v>5000000</v>
      </c>
      <c r="AQ1297" s="7" t="n">
        <f aca="false">INDEX($AC$1222:$AC$1349,MATCH($A1297-H1297*1,$A$1222:$A$1349,0))</f>
        <v>343130789.863815</v>
      </c>
      <c r="AR1297" s="14" t="b">
        <f aca="false">AND(IF(B1297=1,AD1297&gt;=AE1297,AE1297&gt;AD1297),IF(C1297=1,AF1297&gt;=AG1297,AG1297&gt;AF1297),IF(D1297=1,AH1297&gt;=AI1297,AI1297&gt;AH1297),IF(E1297=1,AJ1297&gt;=AK1297,AK1297&gt;AJ1297),IF(F1297=1,AL1297&gt;=AM1297,AM1297&gt;AL1297),IF(G1297=1,AN1297&gt;=AO1297,AO1297&gt;AN1297),IF(H1297=1,AP1297&gt;=AQ1297,AQ1297&gt;AP1297))</f>
        <v>0</v>
      </c>
      <c r="AS1297" s="2"/>
      <c r="AT1297" s="2"/>
      <c r="AU1297" s="2"/>
      <c r="AV1297" s="2"/>
      <c r="AW1297" s="2"/>
      <c r="AX1297" s="2"/>
    </row>
    <row r="1298" customFormat="false" ht="15" hidden="false" customHeight="false" outlineLevel="0" collapsed="false">
      <c r="A1298" s="6" t="n">
        <f aca="false">ROW()-1222</f>
        <v>76</v>
      </c>
      <c r="B1298" s="6" t="n">
        <f aca="false">MOD(INT($A1298/64),2)</f>
        <v>1</v>
      </c>
      <c r="C1298" s="6" t="n">
        <f aca="false">MOD(INT($A1298/32),2)</f>
        <v>0</v>
      </c>
      <c r="D1298" s="6" t="n">
        <f aca="false">MOD(INT($A1298/16),2)</f>
        <v>0</v>
      </c>
      <c r="E1298" s="6" t="n">
        <f aca="false">MOD(INT($A1298/8),2)</f>
        <v>1</v>
      </c>
      <c r="F1298" s="6" t="n">
        <f aca="false">MOD(INT($A1298/4),2)</f>
        <v>1</v>
      </c>
      <c r="G1298" s="6" t="n">
        <f aca="false">MOD(INT($A1298/2),2)</f>
        <v>0</v>
      </c>
      <c r="H1298" s="6" t="n">
        <f aca="false">MOD(INT($A1298/1),2)</f>
        <v>0</v>
      </c>
      <c r="I1298" s="7" t="n">
        <f aca="false">IF(B1298=1,MIN($B$6,$B$1220),0)</f>
        <v>30000000</v>
      </c>
      <c r="J1298" s="7" t="n">
        <f aca="false">IF(C1298=1,MIN($F$226,MAX(0,$B$1220-I1298)),0)</f>
        <v>0</v>
      </c>
      <c r="K1298" s="7" t="n">
        <f aca="false">IF(D1298=1,MIN($F$225,MAX(0,$B$1220-SUM(I1298:J1298))),0)</f>
        <v>0</v>
      </c>
      <c r="L1298" s="7" t="n">
        <f aca="false">IF(E1298=1,MIN($F$224,MAX(0,$B$1220-SUM(I1298:K1298))),0)</f>
        <v>60000000</v>
      </c>
      <c r="M1298" s="7" t="n">
        <f aca="false">IF(F1298=1,MIN($F$223,MAX(0,$B$1220-SUM(I1298:L1298))),0)</f>
        <v>30000000</v>
      </c>
      <c r="N1298" s="7" t="n">
        <f aca="false">IF(G1298=1,MIN($F$222,MAX(0,$B$1220-SUM(I1298:M1298))),0)</f>
        <v>0</v>
      </c>
      <c r="O1298" s="7" t="n">
        <f aca="false">IF(H1298=1,MIN($F$221,MAX(0,$B$1220-SUM(I1298:N1298))),0)</f>
        <v>0</v>
      </c>
      <c r="P1298" s="7" t="n">
        <f aca="false">MAX(0,$B$1220-SUM(I1298:O1298))</f>
        <v>1880000000</v>
      </c>
      <c r="Q1298" s="7" t="n">
        <f aca="false">($B$203+$B$204)+$B$22+(1-B1298)*$B$198+(1-C1298)*$E$226+(1-D1298)*$E$225+(1-E1298)*$E$224+(1-F1298)*$E$223+(1-G1298)*$E$222+(1-H1298)*$E$221</f>
        <v>27149806.6634169</v>
      </c>
      <c r="R1298" s="7" t="n">
        <f aca="false">P1298&gt;$B$12*Q1298</f>
        <v>1</v>
      </c>
      <c r="S1298" s="7" t="n">
        <f aca="false">IF(R1298,(P1298+$B$12*$B$13)/(Q1298+$B$13),IF(Q1298&gt;0,P1298/Q1298,0))</f>
        <v>63.4911391284957</v>
      </c>
      <c r="T1298" s="7" t="n">
        <f aca="false">IF(R1298,$B$13*(S1298-$B$12),0)</f>
        <v>156227847.821239</v>
      </c>
      <c r="U1298" s="7" t="n">
        <f aca="false">($B$203+$B$204)*S1298</f>
        <v>17863739.6125061</v>
      </c>
      <c r="V1298" s="7" t="n">
        <f aca="false">$B$22*S1298</f>
        <v>571420252.156461</v>
      </c>
      <c r="W1298" s="7" t="n">
        <f aca="false">IF(B1298=1,I1298,S1298*$B$198)</f>
        <v>30000000</v>
      </c>
      <c r="X1298" s="7" t="n">
        <f aca="false">IF(C1298=1,J1298,S1298*$E$226)</f>
        <v>389484623.094043</v>
      </c>
      <c r="Y1298" s="7" t="n">
        <f aca="false">IF(D1298=1,K1298,S1298*$E$225)</f>
        <v>110092146.030793</v>
      </c>
      <c r="Z1298" s="7" t="n">
        <f aca="false">IF(E1298=1,L1298,S1298*$E$224)</f>
        <v>60000000</v>
      </c>
      <c r="AA1298" s="7" t="n">
        <f aca="false">IF(F1298=1,M1298,S1298*$E$223)</f>
        <v>30000000</v>
      </c>
      <c r="AB1298" s="7" t="n">
        <f aca="false">IF(G1298=1,N1298,S1298*$E$222)</f>
        <v>317455695.642478</v>
      </c>
      <c r="AC1298" s="7" t="n">
        <f aca="false">IF(H1298=1,O1298,S1298*$E$221)</f>
        <v>317455695.642478</v>
      </c>
      <c r="AD1298" s="7" t="n">
        <f aca="false">INDEX($W$1222:$W$1349,MATCH($A1298+(1-B1298)*64,$A$1222:$A$1349,0))</f>
        <v>30000000</v>
      </c>
      <c r="AE1298" s="7" t="n">
        <f aca="false">INDEX($W$1222:$W$1349,MATCH($A1298-B1298*64,$A$1222:$A$1349,0))</f>
        <v>50509243.4841101</v>
      </c>
      <c r="AF1298" s="7" t="n">
        <f aca="false">INDEX($X$1222:$X$1349,MATCH($A1298+(1-C1298)*32,$A$1222:$A$1349,0))</f>
        <v>300000000</v>
      </c>
      <c r="AG1298" s="7" t="n">
        <f aca="false">INDEX($X$1222:$X$1349,MATCH($A1298-C1298*32,$A$1222:$A$1349,0))</f>
        <v>389484623.094043</v>
      </c>
      <c r="AH1298" s="7" t="n">
        <f aca="false">INDEX($Y$1222:$Y$1349,MATCH($A1298+(1-D1298)*16,$A$1222:$A$1349,0))</f>
        <v>100000000</v>
      </c>
      <c r="AI1298" s="7" t="n">
        <f aca="false">INDEX($Y$1222:$Y$1349,MATCH($A1298-D1298*16,$A$1222:$A$1349,0))</f>
        <v>110092146.030793</v>
      </c>
      <c r="AJ1298" s="7" t="n">
        <f aca="false">INDEX($Z$1222:$Z$1349,MATCH($A1298+(1-E1298)*8,$A$1222:$A$1349,0))</f>
        <v>60000000</v>
      </c>
      <c r="AK1298" s="7" t="n">
        <f aca="false">INDEX($Z$1222:$Z$1349,MATCH($A1298-E1298*8,$A$1222:$A$1349,0))</f>
        <v>145461095.879914</v>
      </c>
      <c r="AL1298" s="7" t="n">
        <f aca="false">INDEX($AA$1222:$AA$1349,MATCH($A1298+(1-F1298)*4,$A$1222:$A$1349,0))</f>
        <v>30000000</v>
      </c>
      <c r="AM1298" s="7" t="n">
        <f aca="false">INDEX($AA$1222:$AA$1349,MATCH($A1298-F1298*4,$A$1222:$A$1349,0))</f>
        <v>175728452.518792</v>
      </c>
      <c r="AN1298" s="7" t="n">
        <f aca="false">INDEX($AB$1222:$AB$1349,MATCH($A1298+(1-G1298)*2,$A$1222:$A$1349,0))</f>
        <v>15000000</v>
      </c>
      <c r="AO1298" s="7" t="n">
        <f aca="false">INDEX($AB$1222:$AB$1349,MATCH($A1298-G1298*2,$A$1222:$A$1349,0))</f>
        <v>317455695.642478</v>
      </c>
      <c r="AP1298" s="7" t="n">
        <f aca="false">INDEX($AC$1222:$AC$1349,MATCH($A1298+(1-H1298)*1,$A$1222:$A$1349,0))</f>
        <v>5000000</v>
      </c>
      <c r="AQ1298" s="7" t="n">
        <f aca="false">INDEX($AC$1222:$AC$1349,MATCH($A1298-H1298*1,$A$1222:$A$1349,0))</f>
        <v>317455695.642478</v>
      </c>
      <c r="AR1298" s="14" t="b">
        <f aca="false">AND(IF(B1298=1,AD1298&gt;=AE1298,AE1298&gt;AD1298),IF(C1298=1,AF1298&gt;=AG1298,AG1298&gt;AF1298),IF(D1298=1,AH1298&gt;=AI1298,AI1298&gt;AH1298),IF(E1298=1,AJ1298&gt;=AK1298,AK1298&gt;AJ1298),IF(F1298=1,AL1298&gt;=AM1298,AM1298&gt;AL1298),IF(G1298=1,AN1298&gt;=AO1298,AO1298&gt;AN1298),IF(H1298=1,AP1298&gt;=AQ1298,AQ1298&gt;AP1298))</f>
        <v>0</v>
      </c>
      <c r="AS1298" s="2"/>
      <c r="AT1298" s="2"/>
      <c r="AU1298" s="2"/>
      <c r="AV1298" s="2"/>
      <c r="AW1298" s="2"/>
      <c r="AX1298" s="2"/>
    </row>
    <row r="1299" customFormat="false" ht="15" hidden="false" customHeight="false" outlineLevel="0" collapsed="false">
      <c r="A1299" s="6" t="n">
        <f aca="false">ROW()-1222</f>
        <v>77</v>
      </c>
      <c r="B1299" s="6" t="n">
        <f aca="false">MOD(INT($A1299/64),2)</f>
        <v>1</v>
      </c>
      <c r="C1299" s="6" t="n">
        <f aca="false">MOD(INT($A1299/32),2)</f>
        <v>0</v>
      </c>
      <c r="D1299" s="6" t="n">
        <f aca="false">MOD(INT($A1299/16),2)</f>
        <v>0</v>
      </c>
      <c r="E1299" s="6" t="n">
        <f aca="false">MOD(INT($A1299/8),2)</f>
        <v>1</v>
      </c>
      <c r="F1299" s="6" t="n">
        <f aca="false">MOD(INT($A1299/4),2)</f>
        <v>1</v>
      </c>
      <c r="G1299" s="6" t="n">
        <f aca="false">MOD(INT($A1299/2),2)</f>
        <v>0</v>
      </c>
      <c r="H1299" s="6" t="n">
        <f aca="false">MOD(INT($A1299/1),2)</f>
        <v>1</v>
      </c>
      <c r="I1299" s="7" t="n">
        <f aca="false">IF(B1299=1,MIN($B$6,$B$1220),0)</f>
        <v>30000000</v>
      </c>
      <c r="J1299" s="7" t="n">
        <f aca="false">IF(C1299=1,MIN($F$226,MAX(0,$B$1220-I1299)),0)</f>
        <v>0</v>
      </c>
      <c r="K1299" s="7" t="n">
        <f aca="false">IF(D1299=1,MIN($F$225,MAX(0,$B$1220-SUM(I1299:J1299))),0)</f>
        <v>0</v>
      </c>
      <c r="L1299" s="7" t="n">
        <f aca="false">IF(E1299=1,MIN($F$224,MAX(0,$B$1220-SUM(I1299:K1299))),0)</f>
        <v>60000000</v>
      </c>
      <c r="M1299" s="7" t="n">
        <f aca="false">IF(F1299=1,MIN($F$223,MAX(0,$B$1220-SUM(I1299:L1299))),0)</f>
        <v>30000000</v>
      </c>
      <c r="N1299" s="7" t="n">
        <f aca="false">IF(G1299=1,MIN($F$222,MAX(0,$B$1220-SUM(I1299:M1299))),0)</f>
        <v>0</v>
      </c>
      <c r="O1299" s="7" t="n">
        <f aca="false">IF(H1299=1,MIN($F$221,MAX(0,$B$1220-SUM(I1299:N1299))),0)</f>
        <v>5000000</v>
      </c>
      <c r="P1299" s="7" t="n">
        <f aca="false">MAX(0,$B$1220-SUM(I1299:O1299))</f>
        <v>1875000000</v>
      </c>
      <c r="Q1299" s="7" t="n">
        <f aca="false">($B$203+$B$204)+$B$22+(1-B1299)*$B$198+(1-C1299)*$E$226+(1-D1299)*$E$225+(1-E1299)*$E$224+(1-F1299)*$E$223+(1-G1299)*$E$222+(1-H1299)*$E$221</f>
        <v>22149806.6634169</v>
      </c>
      <c r="R1299" s="7" t="n">
        <f aca="false">P1299&gt;$B$12*Q1299</f>
        <v>1</v>
      </c>
      <c r="S1299" s="7" t="n">
        <f aca="false">IF(R1299,(P1299+$B$12*$B$13)/(Q1299+$B$13),IF(Q1299&gt;0,P1299/Q1299,0))</f>
        <v>76.1669259981022</v>
      </c>
      <c r="T1299" s="7" t="n">
        <f aca="false">IF(R1299,$B$13*(S1299-$B$12),0)</f>
        <v>187917314.995256</v>
      </c>
      <c r="U1299" s="7" t="n">
        <f aca="false">($B$203+$B$204)*S1299</f>
        <v>21430173.5925928</v>
      </c>
      <c r="V1299" s="7" t="n">
        <f aca="false">$B$22*S1299</f>
        <v>685502333.98292</v>
      </c>
      <c r="W1299" s="7" t="n">
        <f aca="false">IF(B1299=1,I1299,S1299*$B$198)</f>
        <v>30000000</v>
      </c>
      <c r="X1299" s="7" t="n">
        <f aca="false">IF(C1299=1,J1299,S1299*$E$226)</f>
        <v>467243884.293269</v>
      </c>
      <c r="Y1299" s="7" t="n">
        <f aca="false">IF(D1299=1,K1299,S1299*$E$225)</f>
        <v>132071663.145452</v>
      </c>
      <c r="Z1299" s="7" t="n">
        <f aca="false">IF(E1299=1,L1299,S1299*$E$224)</f>
        <v>60000000</v>
      </c>
      <c r="AA1299" s="7" t="n">
        <f aca="false">IF(F1299=1,M1299,S1299*$E$223)</f>
        <v>30000000</v>
      </c>
      <c r="AB1299" s="7" t="n">
        <f aca="false">IF(G1299=1,N1299,S1299*$E$222)</f>
        <v>380834629.990511</v>
      </c>
      <c r="AC1299" s="7" t="n">
        <f aca="false">IF(H1299=1,O1299,S1299*$E$221)</f>
        <v>5000000</v>
      </c>
      <c r="AD1299" s="7" t="n">
        <f aca="false">INDEX($W$1222:$W$1349,MATCH($A1299+(1-B1299)*64,$A$1222:$A$1349,0))</f>
        <v>30000000</v>
      </c>
      <c r="AE1299" s="7" t="n">
        <f aca="false">INDEX($W$1222:$W$1349,MATCH($A1299-B1299*64,$A$1222:$A$1349,0))</f>
        <v>60272885.9052643</v>
      </c>
      <c r="AF1299" s="7" t="n">
        <f aca="false">INDEX($X$1222:$X$1349,MATCH($A1299+(1-C1299)*32,$A$1222:$A$1349,0))</f>
        <v>300000000</v>
      </c>
      <c r="AG1299" s="7" t="n">
        <f aca="false">INDEX($X$1222:$X$1349,MATCH($A1299-C1299*32,$A$1222:$A$1349,0))</f>
        <v>467243884.293269</v>
      </c>
      <c r="AH1299" s="7" t="n">
        <f aca="false">INDEX($Y$1222:$Y$1349,MATCH($A1299+(1-D1299)*16,$A$1222:$A$1349,0))</f>
        <v>100000000</v>
      </c>
      <c r="AI1299" s="7" t="n">
        <f aca="false">INDEX($Y$1222:$Y$1349,MATCH($A1299-D1299*16,$A$1222:$A$1349,0))</f>
        <v>132071663.145452</v>
      </c>
      <c r="AJ1299" s="7" t="n">
        <f aca="false">INDEX($Z$1222:$Z$1349,MATCH($A1299+(1-E1299)*8,$A$1222:$A$1349,0))</f>
        <v>60000000</v>
      </c>
      <c r="AK1299" s="7" t="n">
        <f aca="false">INDEX($Z$1222:$Z$1349,MATCH($A1299-E1299*8,$A$1222:$A$1349,0))</f>
        <v>171905110.371411</v>
      </c>
      <c r="AL1299" s="7" t="n">
        <f aca="false">INDEX($AA$1222:$AA$1349,MATCH($A1299+(1-F1299)*4,$A$1222:$A$1349,0))</f>
        <v>30000000</v>
      </c>
      <c r="AM1299" s="7" t="n">
        <f aca="false">INDEX($AA$1222:$AA$1349,MATCH($A1299-F1299*4,$A$1222:$A$1349,0))</f>
        <v>206963472.463313</v>
      </c>
      <c r="AN1299" s="7" t="n">
        <f aca="false">INDEX($AB$1222:$AB$1349,MATCH($A1299+(1-G1299)*2,$A$1222:$A$1349,0))</f>
        <v>15000000</v>
      </c>
      <c r="AO1299" s="7" t="n">
        <f aca="false">INDEX($AB$1222:$AB$1349,MATCH($A1299-G1299*2,$A$1222:$A$1349,0))</f>
        <v>380834629.990511</v>
      </c>
      <c r="AP1299" s="7" t="n">
        <f aca="false">INDEX($AC$1222:$AC$1349,MATCH($A1299+(1-H1299)*1,$A$1222:$A$1349,0))</f>
        <v>5000000</v>
      </c>
      <c r="AQ1299" s="7" t="n">
        <f aca="false">INDEX($AC$1222:$AC$1349,MATCH($A1299-H1299*1,$A$1222:$A$1349,0))</f>
        <v>317455695.642478</v>
      </c>
      <c r="AR1299" s="14" t="b">
        <f aca="false">AND(IF(B1299=1,AD1299&gt;=AE1299,AE1299&gt;AD1299),IF(C1299=1,AF1299&gt;=AG1299,AG1299&gt;AF1299),IF(D1299=1,AH1299&gt;=AI1299,AI1299&gt;AH1299),IF(E1299=1,AJ1299&gt;=AK1299,AK1299&gt;AJ1299),IF(F1299=1,AL1299&gt;=AM1299,AM1299&gt;AL1299),IF(G1299=1,AN1299&gt;=AO1299,AO1299&gt;AN1299),IF(H1299=1,AP1299&gt;=AQ1299,AQ1299&gt;AP1299))</f>
        <v>0</v>
      </c>
      <c r="AS1299" s="2"/>
      <c r="AT1299" s="2"/>
      <c r="AU1299" s="2"/>
      <c r="AV1299" s="2"/>
      <c r="AW1299" s="2"/>
      <c r="AX1299" s="2"/>
    </row>
    <row r="1300" customFormat="false" ht="15" hidden="false" customHeight="false" outlineLevel="0" collapsed="false">
      <c r="A1300" s="6" t="n">
        <f aca="false">ROW()-1222</f>
        <v>78</v>
      </c>
      <c r="B1300" s="6" t="n">
        <f aca="false">MOD(INT($A1300/64),2)</f>
        <v>1</v>
      </c>
      <c r="C1300" s="6" t="n">
        <f aca="false">MOD(INT($A1300/32),2)</f>
        <v>0</v>
      </c>
      <c r="D1300" s="6" t="n">
        <f aca="false">MOD(INT($A1300/16),2)</f>
        <v>0</v>
      </c>
      <c r="E1300" s="6" t="n">
        <f aca="false">MOD(INT($A1300/8),2)</f>
        <v>1</v>
      </c>
      <c r="F1300" s="6" t="n">
        <f aca="false">MOD(INT($A1300/4),2)</f>
        <v>1</v>
      </c>
      <c r="G1300" s="6" t="n">
        <f aca="false">MOD(INT($A1300/2),2)</f>
        <v>1</v>
      </c>
      <c r="H1300" s="6" t="n">
        <f aca="false">MOD(INT($A1300/1),2)</f>
        <v>0</v>
      </c>
      <c r="I1300" s="7" t="n">
        <f aca="false">IF(B1300=1,MIN($B$6,$B$1220),0)</f>
        <v>30000000</v>
      </c>
      <c r="J1300" s="7" t="n">
        <f aca="false">IF(C1300=1,MIN($F$226,MAX(0,$B$1220-I1300)),0)</f>
        <v>0</v>
      </c>
      <c r="K1300" s="7" t="n">
        <f aca="false">IF(D1300=1,MIN($F$225,MAX(0,$B$1220-SUM(I1300:J1300))),0)</f>
        <v>0</v>
      </c>
      <c r="L1300" s="7" t="n">
        <f aca="false">IF(E1300=1,MIN($F$224,MAX(0,$B$1220-SUM(I1300:K1300))),0)</f>
        <v>60000000</v>
      </c>
      <c r="M1300" s="7" t="n">
        <f aca="false">IF(F1300=1,MIN($F$223,MAX(0,$B$1220-SUM(I1300:L1300))),0)</f>
        <v>30000000</v>
      </c>
      <c r="N1300" s="7" t="n">
        <f aca="false">IF(G1300=1,MIN($F$222,MAX(0,$B$1220-SUM(I1300:M1300))),0)</f>
        <v>15000000</v>
      </c>
      <c r="O1300" s="7" t="n">
        <f aca="false">IF(H1300=1,MIN($F$221,MAX(0,$B$1220-SUM(I1300:N1300))),0)</f>
        <v>0</v>
      </c>
      <c r="P1300" s="7" t="n">
        <f aca="false">MAX(0,$B$1220-SUM(I1300:O1300))</f>
        <v>1865000000</v>
      </c>
      <c r="Q1300" s="7" t="n">
        <f aca="false">($B$203+$B$204)+$B$22+(1-B1300)*$B$198+(1-C1300)*$E$226+(1-D1300)*$E$225+(1-E1300)*$E$224+(1-F1300)*$E$223+(1-G1300)*$E$222+(1-H1300)*$E$221</f>
        <v>22149806.6634169</v>
      </c>
      <c r="R1300" s="7" t="n">
        <f aca="false">P1300&gt;$B$12*Q1300</f>
        <v>1</v>
      </c>
      <c r="S1300" s="7" t="n">
        <f aca="false">IF(R1300,(P1300+$B$12*$B$13)/(Q1300+$B$13),IF(Q1300&gt;0,P1300/Q1300,0))</f>
        <v>75.7612433030391</v>
      </c>
      <c r="T1300" s="7" t="n">
        <f aca="false">IF(R1300,$B$13*(S1300-$B$12),0)</f>
        <v>186903108.257598</v>
      </c>
      <c r="U1300" s="7" t="n">
        <f aca="false">($B$203+$B$204)*S1300</f>
        <v>21316031.5228586</v>
      </c>
      <c r="V1300" s="7" t="n">
        <f aca="false">$B$22*S1300</f>
        <v>681851189.727352</v>
      </c>
      <c r="W1300" s="7" t="n">
        <f aca="false">IF(B1300=1,I1300,S1300*$B$198)</f>
        <v>30000000</v>
      </c>
      <c r="X1300" s="7" t="n">
        <f aca="false">IF(C1300=1,J1300,S1300*$E$226)</f>
        <v>464755235.109284</v>
      </c>
      <c r="Y1300" s="7" t="n">
        <f aca="false">IF(D1300=1,K1300,S1300*$E$225)</f>
        <v>131368218.867713</v>
      </c>
      <c r="Z1300" s="7" t="n">
        <f aca="false">IF(E1300=1,L1300,S1300*$E$224)</f>
        <v>60000000</v>
      </c>
      <c r="AA1300" s="7" t="n">
        <f aca="false">IF(F1300=1,M1300,S1300*$E$223)</f>
        <v>30000000</v>
      </c>
      <c r="AB1300" s="7" t="n">
        <f aca="false">IF(G1300=1,N1300,S1300*$E$222)</f>
        <v>15000000</v>
      </c>
      <c r="AC1300" s="7" t="n">
        <f aca="false">IF(H1300=1,O1300,S1300*$E$221)</f>
        <v>378806216.515195</v>
      </c>
      <c r="AD1300" s="7" t="n">
        <f aca="false">INDEX($W$1222:$W$1349,MATCH($A1300+(1-B1300)*64,$A$1222:$A$1349,0))</f>
        <v>30000000</v>
      </c>
      <c r="AE1300" s="7" t="n">
        <f aca="false">INDEX($W$1222:$W$1349,MATCH($A1300-B1300*64,$A$1222:$A$1349,0))</f>
        <v>59956907.4732577</v>
      </c>
      <c r="AF1300" s="7" t="n">
        <f aca="false">INDEX($X$1222:$X$1349,MATCH($A1300+(1-C1300)*32,$A$1222:$A$1349,0))</f>
        <v>300000000</v>
      </c>
      <c r="AG1300" s="7" t="n">
        <f aca="false">INDEX($X$1222:$X$1349,MATCH($A1300-C1300*32,$A$1222:$A$1349,0))</f>
        <v>464755235.109284</v>
      </c>
      <c r="AH1300" s="7" t="n">
        <f aca="false">INDEX($Y$1222:$Y$1349,MATCH($A1300+(1-D1300)*16,$A$1222:$A$1349,0))</f>
        <v>100000000</v>
      </c>
      <c r="AI1300" s="7" t="n">
        <f aca="false">INDEX($Y$1222:$Y$1349,MATCH($A1300-D1300*16,$A$1222:$A$1349,0))</f>
        <v>131368218.867713</v>
      </c>
      <c r="AJ1300" s="7" t="n">
        <f aca="false">INDEX($Z$1222:$Z$1349,MATCH($A1300+(1-E1300)*8,$A$1222:$A$1349,0))</f>
        <v>60000000</v>
      </c>
      <c r="AK1300" s="7" t="n">
        <f aca="false">INDEX($Z$1222:$Z$1349,MATCH($A1300-E1300*8,$A$1222:$A$1349,0))</f>
        <v>171017858.188849</v>
      </c>
      <c r="AL1300" s="7" t="n">
        <f aca="false">INDEX($AA$1222:$AA$1349,MATCH($A1300+(1-F1300)*4,$A$1222:$A$1349,0))</f>
        <v>30000000</v>
      </c>
      <c r="AM1300" s="7" t="n">
        <f aca="false">INDEX($AA$1222:$AA$1349,MATCH($A1300-F1300*4,$A$1222:$A$1349,0))</f>
        <v>205878473.918289</v>
      </c>
      <c r="AN1300" s="7" t="n">
        <f aca="false">INDEX($AB$1222:$AB$1349,MATCH($A1300+(1-G1300)*2,$A$1222:$A$1349,0))</f>
        <v>15000000</v>
      </c>
      <c r="AO1300" s="7" t="n">
        <f aca="false">INDEX($AB$1222:$AB$1349,MATCH($A1300-G1300*2,$A$1222:$A$1349,0))</f>
        <v>317455695.642478</v>
      </c>
      <c r="AP1300" s="7" t="n">
        <f aca="false">INDEX($AC$1222:$AC$1349,MATCH($A1300+(1-H1300)*1,$A$1222:$A$1349,0))</f>
        <v>5000000</v>
      </c>
      <c r="AQ1300" s="7" t="n">
        <f aca="false">INDEX($AC$1222:$AC$1349,MATCH($A1300-H1300*1,$A$1222:$A$1349,0))</f>
        <v>378806216.515195</v>
      </c>
      <c r="AR1300" s="14" t="b">
        <f aca="false">AND(IF(B1300=1,AD1300&gt;=AE1300,AE1300&gt;AD1300),IF(C1300=1,AF1300&gt;=AG1300,AG1300&gt;AF1300),IF(D1300=1,AH1300&gt;=AI1300,AI1300&gt;AH1300),IF(E1300=1,AJ1300&gt;=AK1300,AK1300&gt;AJ1300),IF(F1300=1,AL1300&gt;=AM1300,AM1300&gt;AL1300),IF(G1300=1,AN1300&gt;=AO1300,AO1300&gt;AN1300),IF(H1300=1,AP1300&gt;=AQ1300,AQ1300&gt;AP1300))</f>
        <v>0</v>
      </c>
      <c r="AS1300" s="2"/>
      <c r="AT1300" s="2"/>
      <c r="AU1300" s="2"/>
      <c r="AV1300" s="2"/>
      <c r="AW1300" s="2"/>
      <c r="AX1300" s="2"/>
    </row>
    <row r="1301" customFormat="false" ht="15" hidden="false" customHeight="false" outlineLevel="0" collapsed="false">
      <c r="A1301" s="6" t="n">
        <f aca="false">ROW()-1222</f>
        <v>79</v>
      </c>
      <c r="B1301" s="6" t="n">
        <f aca="false">MOD(INT($A1301/64),2)</f>
        <v>1</v>
      </c>
      <c r="C1301" s="6" t="n">
        <f aca="false">MOD(INT($A1301/32),2)</f>
        <v>0</v>
      </c>
      <c r="D1301" s="6" t="n">
        <f aca="false">MOD(INT($A1301/16),2)</f>
        <v>0</v>
      </c>
      <c r="E1301" s="6" t="n">
        <f aca="false">MOD(INT($A1301/8),2)</f>
        <v>1</v>
      </c>
      <c r="F1301" s="6" t="n">
        <f aca="false">MOD(INT($A1301/4),2)</f>
        <v>1</v>
      </c>
      <c r="G1301" s="6" t="n">
        <f aca="false">MOD(INT($A1301/2),2)</f>
        <v>1</v>
      </c>
      <c r="H1301" s="6" t="n">
        <f aca="false">MOD(INT($A1301/1),2)</f>
        <v>1</v>
      </c>
      <c r="I1301" s="7" t="n">
        <f aca="false">IF(B1301=1,MIN($B$6,$B$1220),0)</f>
        <v>30000000</v>
      </c>
      <c r="J1301" s="7" t="n">
        <f aca="false">IF(C1301=1,MIN($F$226,MAX(0,$B$1220-I1301)),0)</f>
        <v>0</v>
      </c>
      <c r="K1301" s="7" t="n">
        <f aca="false">IF(D1301=1,MIN($F$225,MAX(0,$B$1220-SUM(I1301:J1301))),0)</f>
        <v>0</v>
      </c>
      <c r="L1301" s="7" t="n">
        <f aca="false">IF(E1301=1,MIN($F$224,MAX(0,$B$1220-SUM(I1301:K1301))),0)</f>
        <v>60000000</v>
      </c>
      <c r="M1301" s="7" t="n">
        <f aca="false">IF(F1301=1,MIN($F$223,MAX(0,$B$1220-SUM(I1301:L1301))),0)</f>
        <v>30000000</v>
      </c>
      <c r="N1301" s="7" t="n">
        <f aca="false">IF(G1301=1,MIN($F$222,MAX(0,$B$1220-SUM(I1301:M1301))),0)</f>
        <v>15000000</v>
      </c>
      <c r="O1301" s="7" t="n">
        <f aca="false">IF(H1301=1,MIN($F$221,MAX(0,$B$1220-SUM(I1301:N1301))),0)</f>
        <v>5000000</v>
      </c>
      <c r="P1301" s="7" t="n">
        <f aca="false">MAX(0,$B$1220-SUM(I1301:O1301))</f>
        <v>1860000000</v>
      </c>
      <c r="Q1301" s="7" t="n">
        <f aca="false">($B$203+$B$204)+$B$22+(1-B1301)*$B$198+(1-C1301)*$E$226+(1-D1301)*$E$225+(1-E1301)*$E$224+(1-F1301)*$E$223+(1-G1301)*$E$222+(1-H1301)*$E$221</f>
        <v>17149806.6634169</v>
      </c>
      <c r="R1301" s="7" t="n">
        <f aca="false">P1301&gt;$B$12*Q1301</f>
        <v>1</v>
      </c>
      <c r="S1301" s="7" t="n">
        <f aca="false">IF(R1301,(P1301+$B$12*$B$13)/(Q1301+$B$13),IF(Q1301&gt;0,P1301/Q1301,0))</f>
        <v>94.7846475999949</v>
      </c>
      <c r="T1301" s="7" t="n">
        <f aca="false">IF(R1301,$B$13*(S1301-$B$12),0)</f>
        <v>234461618.999987</v>
      </c>
      <c r="U1301" s="7" t="n">
        <f aca="false">($B$203+$B$204)*S1301</f>
        <v>26668418.4160357</v>
      </c>
      <c r="V1301" s="7" t="n">
        <f aca="false">$B$22*S1301</f>
        <v>853061828.399954</v>
      </c>
      <c r="W1301" s="7" t="n">
        <f aca="false">IF(B1301=1,I1301,S1301*$B$198)</f>
        <v>30000000</v>
      </c>
      <c r="X1301" s="7" t="n">
        <f aca="false">IF(C1301=1,J1301,S1301*$E$226)</f>
        <v>581453778.469329</v>
      </c>
      <c r="Y1301" s="7" t="n">
        <f aca="false">IF(D1301=1,K1301,S1301*$E$225)</f>
        <v>164354355.714694</v>
      </c>
      <c r="Z1301" s="7" t="n">
        <f aca="false">IF(E1301=1,L1301,S1301*$E$224)</f>
        <v>60000000</v>
      </c>
      <c r="AA1301" s="7" t="n">
        <f aca="false">IF(F1301=1,M1301,S1301*$E$223)</f>
        <v>30000000</v>
      </c>
      <c r="AB1301" s="7" t="n">
        <f aca="false">IF(G1301=1,N1301,S1301*$E$222)</f>
        <v>15000000</v>
      </c>
      <c r="AC1301" s="7" t="n">
        <f aca="false">IF(H1301=1,O1301,S1301*$E$221)</f>
        <v>5000000</v>
      </c>
      <c r="AD1301" s="7" t="n">
        <f aca="false">INDEX($W$1222:$W$1349,MATCH($A1301+(1-B1301)*64,$A$1222:$A$1349,0))</f>
        <v>30000000</v>
      </c>
      <c r="AE1301" s="7" t="n">
        <f aca="false">INDEX($W$1222:$W$1349,MATCH($A1301-B1301*64,$A$1222:$A$1349,0))</f>
        <v>74416748.9758047</v>
      </c>
      <c r="AF1301" s="7" t="n">
        <f aca="false">INDEX($X$1222:$X$1349,MATCH($A1301+(1-C1301)*32,$A$1222:$A$1349,0))</f>
        <v>300000000</v>
      </c>
      <c r="AG1301" s="7" t="n">
        <f aca="false">INDEX($X$1222:$X$1349,MATCH($A1301-C1301*32,$A$1222:$A$1349,0))</f>
        <v>581453778.469329</v>
      </c>
      <c r="AH1301" s="7" t="n">
        <f aca="false">INDEX($Y$1222:$Y$1349,MATCH($A1301+(1-D1301)*16,$A$1222:$A$1349,0))</f>
        <v>100000000</v>
      </c>
      <c r="AI1301" s="7" t="n">
        <f aca="false">INDEX($Y$1222:$Y$1349,MATCH($A1301-D1301*16,$A$1222:$A$1349,0))</f>
        <v>164354355.714694</v>
      </c>
      <c r="AJ1301" s="7" t="n">
        <f aca="false">INDEX($Z$1222:$Z$1349,MATCH($A1301+(1-E1301)*8,$A$1222:$A$1349,0))</f>
        <v>60000000</v>
      </c>
      <c r="AK1301" s="7" t="n">
        <f aca="false">INDEX($Z$1222:$Z$1349,MATCH($A1301-E1301*8,$A$1222:$A$1349,0))</f>
        <v>209253535.435989</v>
      </c>
      <c r="AL1301" s="7" t="n">
        <f aca="false">INDEX($AA$1222:$AA$1349,MATCH($A1301+(1-F1301)*4,$A$1222:$A$1349,0))</f>
        <v>30000000</v>
      </c>
      <c r="AM1301" s="7" t="n">
        <f aca="false">INDEX($AA$1222:$AA$1349,MATCH($A1301-F1301*4,$A$1222:$A$1349,0))</f>
        <v>250664391.284632</v>
      </c>
      <c r="AN1301" s="7" t="n">
        <f aca="false">INDEX($AB$1222:$AB$1349,MATCH($A1301+(1-G1301)*2,$A$1222:$A$1349,0))</f>
        <v>15000000</v>
      </c>
      <c r="AO1301" s="7" t="n">
        <f aca="false">INDEX($AB$1222:$AB$1349,MATCH($A1301-G1301*2,$A$1222:$A$1349,0))</f>
        <v>380834629.990511</v>
      </c>
      <c r="AP1301" s="7" t="n">
        <f aca="false">INDEX($AC$1222:$AC$1349,MATCH($A1301+(1-H1301)*1,$A$1222:$A$1349,0))</f>
        <v>5000000</v>
      </c>
      <c r="AQ1301" s="7" t="n">
        <f aca="false">INDEX($AC$1222:$AC$1349,MATCH($A1301-H1301*1,$A$1222:$A$1349,0))</f>
        <v>378806216.515195</v>
      </c>
      <c r="AR1301" s="14" t="b">
        <f aca="false">AND(IF(B1301=1,AD1301&gt;=AE1301,AE1301&gt;AD1301),IF(C1301=1,AF1301&gt;=AG1301,AG1301&gt;AF1301),IF(D1301=1,AH1301&gt;=AI1301,AI1301&gt;AH1301),IF(E1301=1,AJ1301&gt;=AK1301,AK1301&gt;AJ1301),IF(F1301=1,AL1301&gt;=AM1301,AM1301&gt;AL1301),IF(G1301=1,AN1301&gt;=AO1301,AO1301&gt;AN1301),IF(H1301=1,AP1301&gt;=AQ1301,AQ1301&gt;AP1301))</f>
        <v>0</v>
      </c>
      <c r="AS1301" s="2"/>
      <c r="AT1301" s="2"/>
      <c r="AU1301" s="2"/>
      <c r="AV1301" s="2"/>
      <c r="AW1301" s="2"/>
      <c r="AX1301" s="2"/>
    </row>
    <row r="1302" customFormat="false" ht="15" hidden="false" customHeight="false" outlineLevel="0" collapsed="false">
      <c r="A1302" s="6" t="n">
        <f aca="false">ROW()-1222</f>
        <v>80</v>
      </c>
      <c r="B1302" s="6" t="n">
        <f aca="false">MOD(INT($A1302/64),2)</f>
        <v>1</v>
      </c>
      <c r="C1302" s="6" t="n">
        <f aca="false">MOD(INT($A1302/32),2)</f>
        <v>0</v>
      </c>
      <c r="D1302" s="6" t="n">
        <f aca="false">MOD(INT($A1302/16),2)</f>
        <v>1</v>
      </c>
      <c r="E1302" s="6" t="n">
        <f aca="false">MOD(INT($A1302/8),2)</f>
        <v>0</v>
      </c>
      <c r="F1302" s="6" t="n">
        <f aca="false">MOD(INT($A1302/4),2)</f>
        <v>0</v>
      </c>
      <c r="G1302" s="6" t="n">
        <f aca="false">MOD(INT($A1302/2),2)</f>
        <v>0</v>
      </c>
      <c r="H1302" s="6" t="n">
        <f aca="false">MOD(INT($A1302/1),2)</f>
        <v>0</v>
      </c>
      <c r="I1302" s="7" t="n">
        <f aca="false">IF(B1302=1,MIN($B$6,$B$1220),0)</f>
        <v>30000000</v>
      </c>
      <c r="J1302" s="7" t="n">
        <f aca="false">IF(C1302=1,MIN($F$226,MAX(0,$B$1220-I1302)),0)</f>
        <v>0</v>
      </c>
      <c r="K1302" s="7" t="n">
        <f aca="false">IF(D1302=1,MIN($F$225,MAX(0,$B$1220-SUM(I1302:J1302))),0)</f>
        <v>100000000</v>
      </c>
      <c r="L1302" s="7" t="n">
        <f aca="false">IF(E1302=1,MIN($F$224,MAX(0,$B$1220-SUM(I1302:K1302))),0)</f>
        <v>0</v>
      </c>
      <c r="M1302" s="7" t="n">
        <f aca="false">IF(F1302=1,MIN($F$223,MAX(0,$B$1220-SUM(I1302:L1302))),0)</f>
        <v>0</v>
      </c>
      <c r="N1302" s="7" t="n">
        <f aca="false">IF(G1302=1,MIN($F$222,MAX(0,$B$1220-SUM(I1302:M1302))),0)</f>
        <v>0</v>
      </c>
      <c r="O1302" s="7" t="n">
        <f aca="false">IF(H1302=1,MIN($F$221,MAX(0,$B$1220-SUM(I1302:N1302))),0)</f>
        <v>0</v>
      </c>
      <c r="P1302" s="7" t="n">
        <f aca="false">MAX(0,$B$1220-SUM(I1302:O1302))</f>
        <v>1870000000</v>
      </c>
      <c r="Q1302" s="7" t="n">
        <f aca="false">($B$203+$B$204)+$B$22+(1-B1302)*$B$198+(1-C1302)*$E$226+(1-D1302)*$E$225+(1-E1302)*$E$224+(1-F1302)*$E$223+(1-G1302)*$E$222+(1-H1302)*$E$221</f>
        <v>30815830.1189422</v>
      </c>
      <c r="R1302" s="7" t="n">
        <f aca="false">P1302&gt;$B$12*Q1302</f>
        <v>1</v>
      </c>
      <c r="S1302" s="7" t="n">
        <f aca="false">IF(R1302,(P1302+$B$12*$B$13)/(Q1302+$B$13),IF(Q1302&gt;0,P1302/Q1302,0))</f>
        <v>56.204512789113</v>
      </c>
      <c r="T1302" s="7" t="n">
        <f aca="false">IF(R1302,$B$13*(S1302-$B$12),0)</f>
        <v>138011281.972782</v>
      </c>
      <c r="U1302" s="7" t="n">
        <f aca="false">($B$203+$B$204)*S1302</f>
        <v>15813589.0345345</v>
      </c>
      <c r="V1302" s="7" t="n">
        <f aca="false">$B$22*S1302</f>
        <v>505840615.102017</v>
      </c>
      <c r="W1302" s="7" t="n">
        <f aca="false">IF(B1302=1,I1302,S1302*$B$198)</f>
        <v>30000000</v>
      </c>
      <c r="X1302" s="7" t="n">
        <f aca="false">IF(C1302=1,J1302,S1302*$E$226)</f>
        <v>344785016.938326</v>
      </c>
      <c r="Y1302" s="7" t="n">
        <f aca="false">IF(D1302=1,K1302,S1302*$E$225)</f>
        <v>100000000</v>
      </c>
      <c r="Z1302" s="7" t="n">
        <f aca="false">IF(E1302=1,L1302,S1302*$E$224)</f>
        <v>134890830.693871</v>
      </c>
      <c r="AA1302" s="7" t="n">
        <f aca="false">IF(F1302=1,M1302,S1302*$E$223)</f>
        <v>168613538.367339</v>
      </c>
      <c r="AB1302" s="7" t="n">
        <f aca="false">IF(G1302=1,N1302,S1302*$E$222)</f>
        <v>281022563.945565</v>
      </c>
      <c r="AC1302" s="7" t="n">
        <f aca="false">IF(H1302=1,O1302,S1302*$E$221)</f>
        <v>281022563.945565</v>
      </c>
      <c r="AD1302" s="7" t="n">
        <f aca="false">INDEX($W$1222:$W$1349,MATCH($A1302+(1-B1302)*64,$A$1222:$A$1349,0))</f>
        <v>30000000</v>
      </c>
      <c r="AE1302" s="7" t="n">
        <f aca="false">INDEX($W$1222:$W$1349,MATCH($A1302-B1302*64,$A$1222:$A$1349,0))</f>
        <v>44846573.157568</v>
      </c>
      <c r="AF1302" s="7" t="n">
        <f aca="false">INDEX($X$1222:$X$1349,MATCH($A1302+(1-C1302)*32,$A$1222:$A$1349,0))</f>
        <v>300000000</v>
      </c>
      <c r="AG1302" s="7" t="n">
        <f aca="false">INDEX($X$1222:$X$1349,MATCH($A1302-C1302*32,$A$1222:$A$1349,0))</f>
        <v>344785016.938326</v>
      </c>
      <c r="AH1302" s="7" t="n">
        <f aca="false">INDEX($Y$1222:$Y$1349,MATCH($A1302+(1-D1302)*16,$A$1222:$A$1349,0))</f>
        <v>100000000</v>
      </c>
      <c r="AI1302" s="7" t="n">
        <f aca="false">INDEX($Y$1222:$Y$1349,MATCH($A1302-D1302*16,$A$1222:$A$1349,0))</f>
        <v>97583098.441062</v>
      </c>
      <c r="AJ1302" s="7" t="n">
        <f aca="false">INDEX($Z$1222:$Z$1349,MATCH($A1302+(1-E1302)*8,$A$1222:$A$1349,0))</f>
        <v>60000000</v>
      </c>
      <c r="AK1302" s="7" t="n">
        <f aca="false">INDEX($Z$1222:$Z$1349,MATCH($A1302-E1302*8,$A$1222:$A$1349,0))</f>
        <v>134890830.693871</v>
      </c>
      <c r="AL1302" s="7" t="n">
        <f aca="false">INDEX($AA$1222:$AA$1349,MATCH($A1302+(1-F1302)*4,$A$1222:$A$1349,0))</f>
        <v>30000000</v>
      </c>
      <c r="AM1302" s="7" t="n">
        <f aca="false">INDEX($AA$1222:$AA$1349,MATCH($A1302-F1302*4,$A$1222:$A$1349,0))</f>
        <v>168613538.367339</v>
      </c>
      <c r="AN1302" s="7" t="n">
        <f aca="false">INDEX($AB$1222:$AB$1349,MATCH($A1302+(1-G1302)*2,$A$1222:$A$1349,0))</f>
        <v>15000000</v>
      </c>
      <c r="AO1302" s="7" t="n">
        <f aca="false">INDEX($AB$1222:$AB$1349,MATCH($A1302-G1302*2,$A$1222:$A$1349,0))</f>
        <v>281022563.945565</v>
      </c>
      <c r="AP1302" s="7" t="n">
        <f aca="false">INDEX($AC$1222:$AC$1349,MATCH($A1302+(1-H1302)*1,$A$1222:$A$1349,0))</f>
        <v>5000000</v>
      </c>
      <c r="AQ1302" s="7" t="n">
        <f aca="false">INDEX($AC$1222:$AC$1349,MATCH($A1302-H1302*1,$A$1222:$A$1349,0))</f>
        <v>281022563.945565</v>
      </c>
      <c r="AR1302" s="14" t="b">
        <f aca="false">AND(IF(B1302=1,AD1302&gt;=AE1302,AE1302&gt;AD1302),IF(C1302=1,AF1302&gt;=AG1302,AG1302&gt;AF1302),IF(D1302=1,AH1302&gt;=AI1302,AI1302&gt;AH1302),IF(E1302=1,AJ1302&gt;=AK1302,AK1302&gt;AJ1302),IF(F1302=1,AL1302&gt;=AM1302,AM1302&gt;AL1302),IF(G1302=1,AN1302&gt;=AO1302,AO1302&gt;AN1302),IF(H1302=1,AP1302&gt;=AQ1302,AQ1302&gt;AP1302))</f>
        <v>0</v>
      </c>
      <c r="AS1302" s="2"/>
      <c r="AT1302" s="2"/>
      <c r="AU1302" s="2"/>
      <c r="AV1302" s="2"/>
      <c r="AW1302" s="2"/>
      <c r="AX1302" s="2"/>
    </row>
    <row r="1303" customFormat="false" ht="15" hidden="false" customHeight="false" outlineLevel="0" collapsed="false">
      <c r="A1303" s="6" t="n">
        <f aca="false">ROW()-1222</f>
        <v>81</v>
      </c>
      <c r="B1303" s="6" t="n">
        <f aca="false">MOD(INT($A1303/64),2)</f>
        <v>1</v>
      </c>
      <c r="C1303" s="6" t="n">
        <f aca="false">MOD(INT($A1303/32),2)</f>
        <v>0</v>
      </c>
      <c r="D1303" s="6" t="n">
        <f aca="false">MOD(INT($A1303/16),2)</f>
        <v>1</v>
      </c>
      <c r="E1303" s="6" t="n">
        <f aca="false">MOD(INT($A1303/8),2)</f>
        <v>0</v>
      </c>
      <c r="F1303" s="6" t="n">
        <f aca="false">MOD(INT($A1303/4),2)</f>
        <v>0</v>
      </c>
      <c r="G1303" s="6" t="n">
        <f aca="false">MOD(INT($A1303/2),2)</f>
        <v>0</v>
      </c>
      <c r="H1303" s="6" t="n">
        <f aca="false">MOD(INT($A1303/1),2)</f>
        <v>1</v>
      </c>
      <c r="I1303" s="7" t="n">
        <f aca="false">IF(B1303=1,MIN($B$6,$B$1220),0)</f>
        <v>30000000</v>
      </c>
      <c r="J1303" s="7" t="n">
        <f aca="false">IF(C1303=1,MIN($F$226,MAX(0,$B$1220-I1303)),0)</f>
        <v>0</v>
      </c>
      <c r="K1303" s="7" t="n">
        <f aca="false">IF(D1303=1,MIN($F$225,MAX(0,$B$1220-SUM(I1303:J1303))),0)</f>
        <v>100000000</v>
      </c>
      <c r="L1303" s="7" t="n">
        <f aca="false">IF(E1303=1,MIN($F$224,MAX(0,$B$1220-SUM(I1303:K1303))),0)</f>
        <v>0</v>
      </c>
      <c r="M1303" s="7" t="n">
        <f aca="false">IF(F1303=1,MIN($F$223,MAX(0,$B$1220-SUM(I1303:L1303))),0)</f>
        <v>0</v>
      </c>
      <c r="N1303" s="7" t="n">
        <f aca="false">IF(G1303=1,MIN($F$222,MAX(0,$B$1220-SUM(I1303:M1303))),0)</f>
        <v>0</v>
      </c>
      <c r="O1303" s="7" t="n">
        <f aca="false">IF(H1303=1,MIN($F$221,MAX(0,$B$1220-SUM(I1303:N1303))),0)</f>
        <v>5000000</v>
      </c>
      <c r="P1303" s="7" t="n">
        <f aca="false">MAX(0,$B$1220-SUM(I1303:O1303))</f>
        <v>1865000000</v>
      </c>
      <c r="Q1303" s="7" t="n">
        <f aca="false">($B$203+$B$204)+$B$22+(1-B1303)*$B$198+(1-C1303)*$E$226+(1-D1303)*$E$225+(1-E1303)*$E$224+(1-F1303)*$E$223+(1-G1303)*$E$222+(1-H1303)*$E$221</f>
        <v>25815830.1189422</v>
      </c>
      <c r="R1303" s="7" t="n">
        <f aca="false">P1303&gt;$B$12*Q1303</f>
        <v>1</v>
      </c>
      <c r="S1303" s="7" t="n">
        <f aca="false">IF(R1303,(P1303+$B$12*$B$13)/(Q1303+$B$13),IF(Q1303&gt;0,P1303/Q1303,0))</f>
        <v>65.9525075604518</v>
      </c>
      <c r="T1303" s="7" t="n">
        <f aca="false">IF(R1303,$B$13*(S1303-$B$12),0)</f>
        <v>162381268.901129</v>
      </c>
      <c r="U1303" s="7" t="n">
        <f aca="false">($B$203+$B$204)*S1303</f>
        <v>18556265.2997508</v>
      </c>
      <c r="V1303" s="7" t="n">
        <f aca="false">$B$22*S1303</f>
        <v>593572568.044066</v>
      </c>
      <c r="W1303" s="7" t="n">
        <f aca="false">IF(B1303=1,I1303,S1303*$B$198)</f>
        <v>30000000</v>
      </c>
      <c r="X1303" s="7" t="n">
        <f aca="false">IF(C1303=1,J1303,S1303*$E$226)</f>
        <v>404583819.126356</v>
      </c>
      <c r="Y1303" s="7" t="n">
        <f aca="false">IF(D1303=1,K1303,S1303*$E$225)</f>
        <v>100000000</v>
      </c>
      <c r="Z1303" s="7" t="n">
        <f aca="false">IF(E1303=1,L1303,S1303*$E$224)</f>
        <v>158286018.145084</v>
      </c>
      <c r="AA1303" s="7" t="n">
        <f aca="false">IF(F1303=1,M1303,S1303*$E$223)</f>
        <v>197857522.681355</v>
      </c>
      <c r="AB1303" s="7" t="n">
        <f aca="false">IF(G1303=1,N1303,S1303*$E$222)</f>
        <v>329762537.802259</v>
      </c>
      <c r="AC1303" s="7" t="n">
        <f aca="false">IF(H1303=1,O1303,S1303*$E$221)</f>
        <v>5000000</v>
      </c>
      <c r="AD1303" s="7" t="n">
        <f aca="false">INDEX($W$1222:$W$1349,MATCH($A1303+(1-B1303)*64,$A$1222:$A$1349,0))</f>
        <v>30000000</v>
      </c>
      <c r="AE1303" s="7" t="n">
        <f aca="false">INDEX($W$1222:$W$1349,MATCH($A1303-B1303*64,$A$1222:$A$1349,0))</f>
        <v>52408745.1471834</v>
      </c>
      <c r="AF1303" s="7" t="n">
        <f aca="false">INDEX($X$1222:$X$1349,MATCH($A1303+(1-C1303)*32,$A$1222:$A$1349,0))</f>
        <v>300000000</v>
      </c>
      <c r="AG1303" s="7" t="n">
        <f aca="false">INDEX($X$1222:$X$1349,MATCH($A1303-C1303*32,$A$1222:$A$1349,0))</f>
        <v>404583819.126356</v>
      </c>
      <c r="AH1303" s="7" t="n">
        <f aca="false">INDEX($Y$1222:$Y$1349,MATCH($A1303+(1-D1303)*16,$A$1222:$A$1349,0))</f>
        <v>100000000</v>
      </c>
      <c r="AI1303" s="7" t="n">
        <f aca="false">INDEX($Y$1222:$Y$1349,MATCH($A1303-D1303*16,$A$1222:$A$1349,0))</f>
        <v>113531474.244304</v>
      </c>
      <c r="AJ1303" s="7" t="n">
        <f aca="false">INDEX($Z$1222:$Z$1349,MATCH($A1303+(1-E1303)*8,$A$1222:$A$1349,0))</f>
        <v>60000000</v>
      </c>
      <c r="AK1303" s="7" t="n">
        <f aca="false">INDEX($Z$1222:$Z$1349,MATCH($A1303-E1303*8,$A$1222:$A$1349,0))</f>
        <v>158286018.145084</v>
      </c>
      <c r="AL1303" s="7" t="n">
        <f aca="false">INDEX($AA$1222:$AA$1349,MATCH($A1303+(1-F1303)*4,$A$1222:$A$1349,0))</f>
        <v>30000000</v>
      </c>
      <c r="AM1303" s="7" t="n">
        <f aca="false">INDEX($AA$1222:$AA$1349,MATCH($A1303-F1303*4,$A$1222:$A$1349,0))</f>
        <v>197857522.681355</v>
      </c>
      <c r="AN1303" s="7" t="n">
        <f aca="false">INDEX($AB$1222:$AB$1349,MATCH($A1303+(1-G1303)*2,$A$1222:$A$1349,0))</f>
        <v>15000000</v>
      </c>
      <c r="AO1303" s="7" t="n">
        <f aca="false">INDEX($AB$1222:$AB$1349,MATCH($A1303-G1303*2,$A$1222:$A$1349,0))</f>
        <v>329762537.802259</v>
      </c>
      <c r="AP1303" s="7" t="n">
        <f aca="false">INDEX($AC$1222:$AC$1349,MATCH($A1303+(1-H1303)*1,$A$1222:$A$1349,0))</f>
        <v>5000000</v>
      </c>
      <c r="AQ1303" s="7" t="n">
        <f aca="false">INDEX($AC$1222:$AC$1349,MATCH($A1303-H1303*1,$A$1222:$A$1349,0))</f>
        <v>281022563.945565</v>
      </c>
      <c r="AR1303" s="14" t="b">
        <f aca="false">AND(IF(B1303=1,AD1303&gt;=AE1303,AE1303&gt;AD1303),IF(C1303=1,AF1303&gt;=AG1303,AG1303&gt;AF1303),IF(D1303=1,AH1303&gt;=AI1303,AI1303&gt;AH1303),IF(E1303=1,AJ1303&gt;=AK1303,AK1303&gt;AJ1303),IF(F1303=1,AL1303&gt;=AM1303,AM1303&gt;AL1303),IF(G1303=1,AN1303&gt;=AO1303,AO1303&gt;AN1303),IF(H1303=1,AP1303&gt;=AQ1303,AQ1303&gt;AP1303))</f>
        <v>0</v>
      </c>
      <c r="AS1303" s="2"/>
      <c r="AT1303" s="2"/>
      <c r="AU1303" s="2"/>
      <c r="AV1303" s="2"/>
      <c r="AW1303" s="2"/>
      <c r="AX1303" s="2"/>
    </row>
    <row r="1304" customFormat="false" ht="15" hidden="false" customHeight="false" outlineLevel="0" collapsed="false">
      <c r="A1304" s="6" t="n">
        <f aca="false">ROW()-1222</f>
        <v>82</v>
      </c>
      <c r="B1304" s="6" t="n">
        <f aca="false">MOD(INT($A1304/64),2)</f>
        <v>1</v>
      </c>
      <c r="C1304" s="6" t="n">
        <f aca="false">MOD(INT($A1304/32),2)</f>
        <v>0</v>
      </c>
      <c r="D1304" s="6" t="n">
        <f aca="false">MOD(INT($A1304/16),2)</f>
        <v>1</v>
      </c>
      <c r="E1304" s="6" t="n">
        <f aca="false">MOD(INT($A1304/8),2)</f>
        <v>0</v>
      </c>
      <c r="F1304" s="6" t="n">
        <f aca="false">MOD(INT($A1304/4),2)</f>
        <v>0</v>
      </c>
      <c r="G1304" s="6" t="n">
        <f aca="false">MOD(INT($A1304/2),2)</f>
        <v>1</v>
      </c>
      <c r="H1304" s="6" t="n">
        <f aca="false">MOD(INT($A1304/1),2)</f>
        <v>0</v>
      </c>
      <c r="I1304" s="7" t="n">
        <f aca="false">IF(B1304=1,MIN($B$6,$B$1220),0)</f>
        <v>30000000</v>
      </c>
      <c r="J1304" s="7" t="n">
        <f aca="false">IF(C1304=1,MIN($F$226,MAX(0,$B$1220-I1304)),0)</f>
        <v>0</v>
      </c>
      <c r="K1304" s="7" t="n">
        <f aca="false">IF(D1304=1,MIN($F$225,MAX(0,$B$1220-SUM(I1304:J1304))),0)</f>
        <v>100000000</v>
      </c>
      <c r="L1304" s="7" t="n">
        <f aca="false">IF(E1304=1,MIN($F$224,MAX(0,$B$1220-SUM(I1304:K1304))),0)</f>
        <v>0</v>
      </c>
      <c r="M1304" s="7" t="n">
        <f aca="false">IF(F1304=1,MIN($F$223,MAX(0,$B$1220-SUM(I1304:L1304))),0)</f>
        <v>0</v>
      </c>
      <c r="N1304" s="7" t="n">
        <f aca="false">IF(G1304=1,MIN($F$222,MAX(0,$B$1220-SUM(I1304:M1304))),0)</f>
        <v>15000000</v>
      </c>
      <c r="O1304" s="7" t="n">
        <f aca="false">IF(H1304=1,MIN($F$221,MAX(0,$B$1220-SUM(I1304:N1304))),0)</f>
        <v>0</v>
      </c>
      <c r="P1304" s="7" t="n">
        <f aca="false">MAX(0,$B$1220-SUM(I1304:O1304))</f>
        <v>1855000000</v>
      </c>
      <c r="Q1304" s="7" t="n">
        <f aca="false">($B$203+$B$204)+$B$22+(1-B1304)*$B$198+(1-C1304)*$E$226+(1-D1304)*$E$225+(1-E1304)*$E$224+(1-F1304)*$E$223+(1-G1304)*$E$222+(1-H1304)*$E$221</f>
        <v>25815830.1189422</v>
      </c>
      <c r="R1304" s="7" t="n">
        <f aca="false">P1304&gt;$B$12*Q1304</f>
        <v>1</v>
      </c>
      <c r="S1304" s="7" t="n">
        <f aca="false">IF(R1304,(P1304+$B$12*$B$13)/(Q1304+$B$13),IF(Q1304&gt;0,P1304/Q1304,0))</f>
        <v>65.5993482160852</v>
      </c>
      <c r="T1304" s="7" t="n">
        <f aca="false">IF(R1304,$B$13*(S1304-$B$12),0)</f>
        <v>161498370.540213</v>
      </c>
      <c r="U1304" s="7" t="n">
        <f aca="false">($B$203+$B$204)*S1304</f>
        <v>18456901.0946651</v>
      </c>
      <c r="V1304" s="7" t="n">
        <f aca="false">$B$22*S1304</f>
        <v>590394133.944767</v>
      </c>
      <c r="W1304" s="7" t="n">
        <f aca="false">IF(B1304=1,I1304,S1304*$B$198)</f>
        <v>30000000</v>
      </c>
      <c r="X1304" s="7" t="n">
        <f aca="false">IF(C1304=1,J1304,S1304*$E$226)</f>
        <v>402417372.973069</v>
      </c>
      <c r="Y1304" s="7" t="n">
        <f aca="false">IF(D1304=1,K1304,S1304*$E$225)</f>
        <v>100000000</v>
      </c>
      <c r="Z1304" s="7" t="n">
        <f aca="false">IF(E1304=1,L1304,S1304*$E$224)</f>
        <v>157438435.718605</v>
      </c>
      <c r="AA1304" s="7" t="n">
        <f aca="false">IF(F1304=1,M1304,S1304*$E$223)</f>
        <v>196798044.648256</v>
      </c>
      <c r="AB1304" s="7" t="n">
        <f aca="false">IF(G1304=1,N1304,S1304*$E$222)</f>
        <v>15000000</v>
      </c>
      <c r="AC1304" s="7" t="n">
        <f aca="false">IF(H1304=1,O1304,S1304*$E$221)</f>
        <v>327996741.080426</v>
      </c>
      <c r="AD1304" s="7" t="n">
        <f aca="false">INDEX($W$1222:$W$1349,MATCH($A1304+(1-B1304)*64,$A$1222:$A$1349,0))</f>
        <v>30000000</v>
      </c>
      <c r="AE1304" s="7" t="n">
        <f aca="false">INDEX($W$1222:$W$1349,MATCH($A1304-B1304*64,$A$1222:$A$1349,0))</f>
        <v>52132546.2267766</v>
      </c>
      <c r="AF1304" s="7" t="n">
        <f aca="false">INDEX($X$1222:$X$1349,MATCH($A1304+(1-C1304)*32,$A$1222:$A$1349,0))</f>
        <v>300000000</v>
      </c>
      <c r="AG1304" s="7" t="n">
        <f aca="false">INDEX($X$1222:$X$1349,MATCH($A1304-C1304*32,$A$1222:$A$1349,0))</f>
        <v>402417372.973069</v>
      </c>
      <c r="AH1304" s="7" t="n">
        <f aca="false">INDEX($Y$1222:$Y$1349,MATCH($A1304+(1-D1304)*16,$A$1222:$A$1349,0))</f>
        <v>100000000</v>
      </c>
      <c r="AI1304" s="7" t="n">
        <f aca="false">INDEX($Y$1222:$Y$1349,MATCH($A1304-D1304*16,$A$1222:$A$1349,0))</f>
        <v>112954440.067713</v>
      </c>
      <c r="AJ1304" s="7" t="n">
        <f aca="false">INDEX($Z$1222:$Z$1349,MATCH($A1304+(1-E1304)*8,$A$1222:$A$1349,0))</f>
        <v>60000000</v>
      </c>
      <c r="AK1304" s="7" t="n">
        <f aca="false">INDEX($Z$1222:$Z$1349,MATCH($A1304-E1304*8,$A$1222:$A$1349,0))</f>
        <v>157438435.718605</v>
      </c>
      <c r="AL1304" s="7" t="n">
        <f aca="false">INDEX($AA$1222:$AA$1349,MATCH($A1304+(1-F1304)*4,$A$1222:$A$1349,0))</f>
        <v>30000000</v>
      </c>
      <c r="AM1304" s="7" t="n">
        <f aca="false">INDEX($AA$1222:$AA$1349,MATCH($A1304-F1304*4,$A$1222:$A$1349,0))</f>
        <v>196798044.648256</v>
      </c>
      <c r="AN1304" s="7" t="n">
        <f aca="false">INDEX($AB$1222:$AB$1349,MATCH($A1304+(1-G1304)*2,$A$1222:$A$1349,0))</f>
        <v>15000000</v>
      </c>
      <c r="AO1304" s="7" t="n">
        <f aca="false">INDEX($AB$1222:$AB$1349,MATCH($A1304-G1304*2,$A$1222:$A$1349,0))</f>
        <v>281022563.945565</v>
      </c>
      <c r="AP1304" s="7" t="n">
        <f aca="false">INDEX($AC$1222:$AC$1349,MATCH($A1304+(1-H1304)*1,$A$1222:$A$1349,0))</f>
        <v>5000000</v>
      </c>
      <c r="AQ1304" s="7" t="n">
        <f aca="false">INDEX($AC$1222:$AC$1349,MATCH($A1304-H1304*1,$A$1222:$A$1349,0))</f>
        <v>327996741.080426</v>
      </c>
      <c r="AR1304" s="14" t="b">
        <f aca="false">AND(IF(B1304=1,AD1304&gt;=AE1304,AE1304&gt;AD1304),IF(C1304=1,AF1304&gt;=AG1304,AG1304&gt;AF1304),IF(D1304=1,AH1304&gt;=AI1304,AI1304&gt;AH1304),IF(E1304=1,AJ1304&gt;=AK1304,AK1304&gt;AJ1304),IF(F1304=1,AL1304&gt;=AM1304,AM1304&gt;AL1304),IF(G1304=1,AN1304&gt;=AO1304,AO1304&gt;AN1304),IF(H1304=1,AP1304&gt;=AQ1304,AQ1304&gt;AP1304))</f>
        <v>0</v>
      </c>
      <c r="AS1304" s="2"/>
      <c r="AT1304" s="2"/>
      <c r="AU1304" s="2"/>
      <c r="AV1304" s="2"/>
      <c r="AW1304" s="2"/>
      <c r="AX1304" s="2"/>
    </row>
    <row r="1305" customFormat="false" ht="15" hidden="false" customHeight="false" outlineLevel="0" collapsed="false">
      <c r="A1305" s="6" t="n">
        <f aca="false">ROW()-1222</f>
        <v>83</v>
      </c>
      <c r="B1305" s="6" t="n">
        <f aca="false">MOD(INT($A1305/64),2)</f>
        <v>1</v>
      </c>
      <c r="C1305" s="6" t="n">
        <f aca="false">MOD(INT($A1305/32),2)</f>
        <v>0</v>
      </c>
      <c r="D1305" s="6" t="n">
        <f aca="false">MOD(INT($A1305/16),2)</f>
        <v>1</v>
      </c>
      <c r="E1305" s="6" t="n">
        <f aca="false">MOD(INT($A1305/8),2)</f>
        <v>0</v>
      </c>
      <c r="F1305" s="6" t="n">
        <f aca="false">MOD(INT($A1305/4),2)</f>
        <v>0</v>
      </c>
      <c r="G1305" s="6" t="n">
        <f aca="false">MOD(INT($A1305/2),2)</f>
        <v>1</v>
      </c>
      <c r="H1305" s="6" t="n">
        <f aca="false">MOD(INT($A1305/1),2)</f>
        <v>1</v>
      </c>
      <c r="I1305" s="7" t="n">
        <f aca="false">IF(B1305=1,MIN($B$6,$B$1220),0)</f>
        <v>30000000</v>
      </c>
      <c r="J1305" s="7" t="n">
        <f aca="false">IF(C1305=1,MIN($F$226,MAX(0,$B$1220-I1305)),0)</f>
        <v>0</v>
      </c>
      <c r="K1305" s="7" t="n">
        <f aca="false">IF(D1305=1,MIN($F$225,MAX(0,$B$1220-SUM(I1305:J1305))),0)</f>
        <v>100000000</v>
      </c>
      <c r="L1305" s="7" t="n">
        <f aca="false">IF(E1305=1,MIN($F$224,MAX(0,$B$1220-SUM(I1305:K1305))),0)</f>
        <v>0</v>
      </c>
      <c r="M1305" s="7" t="n">
        <f aca="false">IF(F1305=1,MIN($F$223,MAX(0,$B$1220-SUM(I1305:L1305))),0)</f>
        <v>0</v>
      </c>
      <c r="N1305" s="7" t="n">
        <f aca="false">IF(G1305=1,MIN($F$222,MAX(0,$B$1220-SUM(I1305:M1305))),0)</f>
        <v>15000000</v>
      </c>
      <c r="O1305" s="7" t="n">
        <f aca="false">IF(H1305=1,MIN($F$221,MAX(0,$B$1220-SUM(I1305:N1305))),0)</f>
        <v>5000000</v>
      </c>
      <c r="P1305" s="7" t="n">
        <f aca="false">MAX(0,$B$1220-SUM(I1305:O1305))</f>
        <v>1850000000</v>
      </c>
      <c r="Q1305" s="7" t="n">
        <f aca="false">($B$203+$B$204)+$B$22+(1-B1305)*$B$198+(1-C1305)*$E$226+(1-D1305)*$E$225+(1-E1305)*$E$224+(1-F1305)*$E$223+(1-G1305)*$E$222+(1-H1305)*$E$221</f>
        <v>20815830.1189422</v>
      </c>
      <c r="R1305" s="7" t="n">
        <f aca="false">P1305&gt;$B$12*Q1305</f>
        <v>1</v>
      </c>
      <c r="S1305" s="7" t="n">
        <f aca="false">IF(R1305,(P1305+$B$12*$B$13)/(Q1305+$B$13),IF(Q1305&gt;0,P1305/Q1305,0))</f>
        <v>79.4524574312711</v>
      </c>
      <c r="T1305" s="7" t="n">
        <f aca="false">IF(R1305,$B$13*(S1305-$B$12),0)</f>
        <v>196131143.578178</v>
      </c>
      <c r="U1305" s="7" t="n">
        <f aca="false">($B$203+$B$204)*S1305</f>
        <v>22354584.1295033</v>
      </c>
      <c r="V1305" s="7" t="n">
        <f aca="false">$B$22*S1305</f>
        <v>715072116.88144</v>
      </c>
      <c r="W1305" s="7" t="n">
        <f aca="false">IF(B1305=1,I1305,S1305*$B$198)</f>
        <v>30000000</v>
      </c>
      <c r="X1305" s="7" t="n">
        <f aca="false">IF(C1305=1,J1305,S1305*$E$226)</f>
        <v>487398885.282015</v>
      </c>
      <c r="Y1305" s="7" t="n">
        <f aca="false">IF(D1305=1,K1305,S1305*$E$225)</f>
        <v>100000000</v>
      </c>
      <c r="Z1305" s="7" t="n">
        <f aca="false">IF(E1305=1,L1305,S1305*$E$224)</f>
        <v>190685897.835051</v>
      </c>
      <c r="AA1305" s="7" t="n">
        <f aca="false">IF(F1305=1,M1305,S1305*$E$223)</f>
        <v>238357372.293813</v>
      </c>
      <c r="AB1305" s="7" t="n">
        <f aca="false">IF(G1305=1,N1305,S1305*$E$222)</f>
        <v>15000000</v>
      </c>
      <c r="AC1305" s="7" t="n">
        <f aca="false">IF(H1305=1,O1305,S1305*$E$221)</f>
        <v>5000000</v>
      </c>
      <c r="AD1305" s="7" t="n">
        <f aca="false">INDEX($W$1222:$W$1349,MATCH($A1305+(1-B1305)*64,$A$1222:$A$1349,0))</f>
        <v>30000000</v>
      </c>
      <c r="AE1305" s="7" t="n">
        <f aca="false">INDEX($W$1222:$W$1349,MATCH($A1305-B1305*64,$A$1222:$A$1349,0))</f>
        <v>62772675.9732305</v>
      </c>
      <c r="AF1305" s="7" t="n">
        <f aca="false">INDEX($X$1222:$X$1349,MATCH($A1305+(1-C1305)*32,$A$1222:$A$1349,0))</f>
        <v>300000000</v>
      </c>
      <c r="AG1305" s="7" t="n">
        <f aca="false">INDEX($X$1222:$X$1349,MATCH($A1305-C1305*32,$A$1222:$A$1349,0))</f>
        <v>487398885.282015</v>
      </c>
      <c r="AH1305" s="7" t="n">
        <f aca="false">INDEX($Y$1222:$Y$1349,MATCH($A1305+(1-D1305)*16,$A$1222:$A$1349,0))</f>
        <v>100000000</v>
      </c>
      <c r="AI1305" s="7" t="n">
        <f aca="false">INDEX($Y$1222:$Y$1349,MATCH($A1305-D1305*16,$A$1222:$A$1349,0))</f>
        <v>135154304.724885</v>
      </c>
      <c r="AJ1305" s="7" t="n">
        <f aca="false">INDEX($Z$1222:$Z$1349,MATCH($A1305+(1-E1305)*8,$A$1222:$A$1349,0))</f>
        <v>60000000</v>
      </c>
      <c r="AK1305" s="7" t="n">
        <f aca="false">INDEX($Z$1222:$Z$1349,MATCH($A1305-E1305*8,$A$1222:$A$1349,0))</f>
        <v>190685897.835051</v>
      </c>
      <c r="AL1305" s="7" t="n">
        <f aca="false">INDEX($AA$1222:$AA$1349,MATCH($A1305+(1-F1305)*4,$A$1222:$A$1349,0))</f>
        <v>30000000</v>
      </c>
      <c r="AM1305" s="7" t="n">
        <f aca="false">INDEX($AA$1222:$AA$1349,MATCH($A1305-F1305*4,$A$1222:$A$1349,0))</f>
        <v>238357372.293813</v>
      </c>
      <c r="AN1305" s="7" t="n">
        <f aca="false">INDEX($AB$1222:$AB$1349,MATCH($A1305+(1-G1305)*2,$A$1222:$A$1349,0))</f>
        <v>15000000</v>
      </c>
      <c r="AO1305" s="7" t="n">
        <f aca="false">INDEX($AB$1222:$AB$1349,MATCH($A1305-G1305*2,$A$1222:$A$1349,0))</f>
        <v>329762537.802259</v>
      </c>
      <c r="AP1305" s="7" t="n">
        <f aca="false">INDEX($AC$1222:$AC$1349,MATCH($A1305+(1-H1305)*1,$A$1222:$A$1349,0))</f>
        <v>5000000</v>
      </c>
      <c r="AQ1305" s="7" t="n">
        <f aca="false">INDEX($AC$1222:$AC$1349,MATCH($A1305-H1305*1,$A$1222:$A$1349,0))</f>
        <v>327996741.080426</v>
      </c>
      <c r="AR1305" s="14" t="b">
        <f aca="false">AND(IF(B1305=1,AD1305&gt;=AE1305,AE1305&gt;AD1305),IF(C1305=1,AF1305&gt;=AG1305,AG1305&gt;AF1305),IF(D1305=1,AH1305&gt;=AI1305,AI1305&gt;AH1305),IF(E1305=1,AJ1305&gt;=AK1305,AK1305&gt;AJ1305),IF(F1305=1,AL1305&gt;=AM1305,AM1305&gt;AL1305),IF(G1305=1,AN1305&gt;=AO1305,AO1305&gt;AN1305),IF(H1305=1,AP1305&gt;=AQ1305,AQ1305&gt;AP1305))</f>
        <v>0</v>
      </c>
      <c r="AS1305" s="2"/>
      <c r="AT1305" s="2"/>
      <c r="AU1305" s="2"/>
      <c r="AV1305" s="2"/>
      <c r="AW1305" s="2"/>
      <c r="AX1305" s="2"/>
    </row>
    <row r="1306" customFormat="false" ht="15" hidden="false" customHeight="false" outlineLevel="0" collapsed="false">
      <c r="A1306" s="6" t="n">
        <f aca="false">ROW()-1222</f>
        <v>84</v>
      </c>
      <c r="B1306" s="6" t="n">
        <f aca="false">MOD(INT($A1306/64),2)</f>
        <v>1</v>
      </c>
      <c r="C1306" s="6" t="n">
        <f aca="false">MOD(INT($A1306/32),2)</f>
        <v>0</v>
      </c>
      <c r="D1306" s="6" t="n">
        <f aca="false">MOD(INT($A1306/16),2)</f>
        <v>1</v>
      </c>
      <c r="E1306" s="6" t="n">
        <f aca="false">MOD(INT($A1306/8),2)</f>
        <v>0</v>
      </c>
      <c r="F1306" s="6" t="n">
        <f aca="false">MOD(INT($A1306/4),2)</f>
        <v>1</v>
      </c>
      <c r="G1306" s="6" t="n">
        <f aca="false">MOD(INT($A1306/2),2)</f>
        <v>0</v>
      </c>
      <c r="H1306" s="6" t="n">
        <f aca="false">MOD(INT($A1306/1),2)</f>
        <v>0</v>
      </c>
      <c r="I1306" s="7" t="n">
        <f aca="false">IF(B1306=1,MIN($B$6,$B$1220),0)</f>
        <v>30000000</v>
      </c>
      <c r="J1306" s="7" t="n">
        <f aca="false">IF(C1306=1,MIN($F$226,MAX(0,$B$1220-I1306)),0)</f>
        <v>0</v>
      </c>
      <c r="K1306" s="7" t="n">
        <f aca="false">IF(D1306=1,MIN($F$225,MAX(0,$B$1220-SUM(I1306:J1306))),0)</f>
        <v>100000000</v>
      </c>
      <c r="L1306" s="7" t="n">
        <f aca="false">IF(E1306=1,MIN($F$224,MAX(0,$B$1220-SUM(I1306:K1306))),0)</f>
        <v>0</v>
      </c>
      <c r="M1306" s="7" t="n">
        <f aca="false">IF(F1306=1,MIN($F$223,MAX(0,$B$1220-SUM(I1306:L1306))),0)</f>
        <v>30000000</v>
      </c>
      <c r="N1306" s="7" t="n">
        <f aca="false">IF(G1306=1,MIN($F$222,MAX(0,$B$1220-SUM(I1306:M1306))),0)</f>
        <v>0</v>
      </c>
      <c r="O1306" s="7" t="n">
        <f aca="false">IF(H1306=1,MIN($F$221,MAX(0,$B$1220-SUM(I1306:N1306))),0)</f>
        <v>0</v>
      </c>
      <c r="P1306" s="7" t="n">
        <f aca="false">MAX(0,$B$1220-SUM(I1306:O1306))</f>
        <v>1840000000</v>
      </c>
      <c r="Q1306" s="7" t="n">
        <f aca="false">($B$203+$B$204)+$B$22+(1-B1306)*$B$198+(1-C1306)*$E$226+(1-D1306)*$E$225+(1-E1306)*$E$224+(1-F1306)*$E$223+(1-G1306)*$E$222+(1-H1306)*$E$221</f>
        <v>27815830.1189422</v>
      </c>
      <c r="R1306" s="7" t="n">
        <f aca="false">P1306&gt;$B$12*Q1306</f>
        <v>1</v>
      </c>
      <c r="S1306" s="7" t="n">
        <f aca="false">IF(R1306,(P1306+$B$12*$B$13)/(Q1306+$B$13),IF(Q1306&gt;0,P1306/Q1306,0))</f>
        <v>60.7768282369664</v>
      </c>
      <c r="T1306" s="7" t="n">
        <f aca="false">IF(R1306,$B$13*(S1306-$B$12),0)</f>
        <v>149442070.592416</v>
      </c>
      <c r="U1306" s="7" t="n">
        <f aca="false">($B$203+$B$204)*S1306</f>
        <v>17100046.5419575</v>
      </c>
      <c r="V1306" s="7" t="n">
        <f aca="false">$B$22*S1306</f>
        <v>546991454.132698</v>
      </c>
      <c r="W1306" s="7" t="n">
        <f aca="false">IF(B1306=1,I1306,S1306*$B$198)</f>
        <v>30000000</v>
      </c>
      <c r="X1306" s="7" t="n">
        <f aca="false">IF(C1306=1,J1306,S1306*$E$226)</f>
        <v>372833758.594545</v>
      </c>
      <c r="Y1306" s="7" t="n">
        <f aca="false">IF(D1306=1,K1306,S1306*$E$225)</f>
        <v>100000000</v>
      </c>
      <c r="Z1306" s="7" t="n">
        <f aca="false">IF(E1306=1,L1306,S1306*$E$224)</f>
        <v>145864387.768719</v>
      </c>
      <c r="AA1306" s="7" t="n">
        <f aca="false">IF(F1306=1,M1306,S1306*$E$223)</f>
        <v>30000000</v>
      </c>
      <c r="AB1306" s="7" t="n">
        <f aca="false">IF(G1306=1,N1306,S1306*$E$222)</f>
        <v>303884141.184832</v>
      </c>
      <c r="AC1306" s="7" t="n">
        <f aca="false">IF(H1306=1,O1306,S1306*$E$221)</f>
        <v>303884141.184832</v>
      </c>
      <c r="AD1306" s="7" t="n">
        <f aca="false">INDEX($W$1222:$W$1349,MATCH($A1306+(1-B1306)*64,$A$1222:$A$1349,0))</f>
        <v>30000000</v>
      </c>
      <c r="AE1306" s="7" t="n">
        <f aca="false">INDEX($W$1222:$W$1349,MATCH($A1306-B1306*64,$A$1222:$A$1349,0))</f>
        <v>48394466.3291756</v>
      </c>
      <c r="AF1306" s="7" t="n">
        <f aca="false">INDEX($X$1222:$X$1349,MATCH($A1306+(1-C1306)*32,$A$1222:$A$1349,0))</f>
        <v>300000000</v>
      </c>
      <c r="AG1306" s="7" t="n">
        <f aca="false">INDEX($X$1222:$X$1349,MATCH($A1306-C1306*32,$A$1222:$A$1349,0))</f>
        <v>372833758.594545</v>
      </c>
      <c r="AH1306" s="7" t="n">
        <f aca="false">INDEX($Y$1222:$Y$1349,MATCH($A1306+(1-D1306)*16,$A$1222:$A$1349,0))</f>
        <v>100000000</v>
      </c>
      <c r="AI1306" s="7" t="n">
        <f aca="false">INDEX($Y$1222:$Y$1349,MATCH($A1306-D1306*16,$A$1222:$A$1349,0))</f>
        <v>105094220.162234</v>
      </c>
      <c r="AJ1306" s="7" t="n">
        <f aca="false">INDEX($Z$1222:$Z$1349,MATCH($A1306+(1-E1306)*8,$A$1222:$A$1349,0))</f>
        <v>60000000</v>
      </c>
      <c r="AK1306" s="7" t="n">
        <f aca="false">INDEX($Z$1222:$Z$1349,MATCH($A1306-E1306*8,$A$1222:$A$1349,0))</f>
        <v>145864387.768719</v>
      </c>
      <c r="AL1306" s="7" t="n">
        <f aca="false">INDEX($AA$1222:$AA$1349,MATCH($A1306+(1-F1306)*4,$A$1222:$A$1349,0))</f>
        <v>30000000</v>
      </c>
      <c r="AM1306" s="7" t="n">
        <f aca="false">INDEX($AA$1222:$AA$1349,MATCH($A1306-F1306*4,$A$1222:$A$1349,0))</f>
        <v>168613538.367339</v>
      </c>
      <c r="AN1306" s="7" t="n">
        <f aca="false">INDEX($AB$1222:$AB$1349,MATCH($A1306+(1-G1306)*2,$A$1222:$A$1349,0))</f>
        <v>15000000</v>
      </c>
      <c r="AO1306" s="7" t="n">
        <f aca="false">INDEX($AB$1222:$AB$1349,MATCH($A1306-G1306*2,$A$1222:$A$1349,0))</f>
        <v>303884141.184832</v>
      </c>
      <c r="AP1306" s="7" t="n">
        <f aca="false">INDEX($AC$1222:$AC$1349,MATCH($A1306+(1-H1306)*1,$A$1222:$A$1349,0))</f>
        <v>5000000</v>
      </c>
      <c r="AQ1306" s="7" t="n">
        <f aca="false">INDEX($AC$1222:$AC$1349,MATCH($A1306-H1306*1,$A$1222:$A$1349,0))</f>
        <v>303884141.184832</v>
      </c>
      <c r="AR1306" s="14" t="b">
        <f aca="false">AND(IF(B1306=1,AD1306&gt;=AE1306,AE1306&gt;AD1306),IF(C1306=1,AF1306&gt;=AG1306,AG1306&gt;AF1306),IF(D1306=1,AH1306&gt;=AI1306,AI1306&gt;AH1306),IF(E1306=1,AJ1306&gt;=AK1306,AK1306&gt;AJ1306),IF(F1306=1,AL1306&gt;=AM1306,AM1306&gt;AL1306),IF(G1306=1,AN1306&gt;=AO1306,AO1306&gt;AN1306),IF(H1306=1,AP1306&gt;=AQ1306,AQ1306&gt;AP1306))</f>
        <v>0</v>
      </c>
      <c r="AS1306" s="2"/>
      <c r="AT1306" s="2"/>
      <c r="AU1306" s="2"/>
      <c r="AV1306" s="2"/>
      <c r="AW1306" s="2"/>
      <c r="AX1306" s="2"/>
    </row>
    <row r="1307" customFormat="false" ht="15" hidden="false" customHeight="false" outlineLevel="0" collapsed="false">
      <c r="A1307" s="6" t="n">
        <f aca="false">ROW()-1222</f>
        <v>85</v>
      </c>
      <c r="B1307" s="6" t="n">
        <f aca="false">MOD(INT($A1307/64),2)</f>
        <v>1</v>
      </c>
      <c r="C1307" s="6" t="n">
        <f aca="false">MOD(INT($A1307/32),2)</f>
        <v>0</v>
      </c>
      <c r="D1307" s="6" t="n">
        <f aca="false">MOD(INT($A1307/16),2)</f>
        <v>1</v>
      </c>
      <c r="E1307" s="6" t="n">
        <f aca="false">MOD(INT($A1307/8),2)</f>
        <v>0</v>
      </c>
      <c r="F1307" s="6" t="n">
        <f aca="false">MOD(INT($A1307/4),2)</f>
        <v>1</v>
      </c>
      <c r="G1307" s="6" t="n">
        <f aca="false">MOD(INT($A1307/2),2)</f>
        <v>0</v>
      </c>
      <c r="H1307" s="6" t="n">
        <f aca="false">MOD(INT($A1307/1),2)</f>
        <v>1</v>
      </c>
      <c r="I1307" s="7" t="n">
        <f aca="false">IF(B1307=1,MIN($B$6,$B$1220),0)</f>
        <v>30000000</v>
      </c>
      <c r="J1307" s="7" t="n">
        <f aca="false">IF(C1307=1,MIN($F$226,MAX(0,$B$1220-I1307)),0)</f>
        <v>0</v>
      </c>
      <c r="K1307" s="7" t="n">
        <f aca="false">IF(D1307=1,MIN($F$225,MAX(0,$B$1220-SUM(I1307:J1307))),0)</f>
        <v>100000000</v>
      </c>
      <c r="L1307" s="7" t="n">
        <f aca="false">IF(E1307=1,MIN($F$224,MAX(0,$B$1220-SUM(I1307:K1307))),0)</f>
        <v>0</v>
      </c>
      <c r="M1307" s="7" t="n">
        <f aca="false">IF(F1307=1,MIN($F$223,MAX(0,$B$1220-SUM(I1307:L1307))),0)</f>
        <v>30000000</v>
      </c>
      <c r="N1307" s="7" t="n">
        <f aca="false">IF(G1307=1,MIN($F$222,MAX(0,$B$1220-SUM(I1307:M1307))),0)</f>
        <v>0</v>
      </c>
      <c r="O1307" s="7" t="n">
        <f aca="false">IF(H1307=1,MIN($F$221,MAX(0,$B$1220-SUM(I1307:N1307))),0)</f>
        <v>5000000</v>
      </c>
      <c r="P1307" s="7" t="n">
        <f aca="false">MAX(0,$B$1220-SUM(I1307:O1307))</f>
        <v>1835000000</v>
      </c>
      <c r="Q1307" s="7" t="n">
        <f aca="false">($B$203+$B$204)+$B$22+(1-B1307)*$B$198+(1-C1307)*$E$226+(1-D1307)*$E$225+(1-E1307)*$E$224+(1-F1307)*$E$223+(1-G1307)*$E$222+(1-H1307)*$E$221</f>
        <v>22815830.1189422</v>
      </c>
      <c r="R1307" s="7" t="n">
        <f aca="false">P1307&gt;$B$12*Q1307</f>
        <v>1</v>
      </c>
      <c r="S1307" s="7" t="n">
        <f aca="false">IF(R1307,(P1307+$B$12*$B$13)/(Q1307+$B$13),IF(Q1307&gt;0,P1307/Q1307,0))</f>
        <v>72.5830435489106</v>
      </c>
      <c r="T1307" s="7" t="n">
        <f aca="false">IF(R1307,$B$13*(S1307-$B$12),0)</f>
        <v>178957608.872276</v>
      </c>
      <c r="U1307" s="7" t="n">
        <f aca="false">($B$203+$B$204)*S1307</f>
        <v>20421819.6119748</v>
      </c>
      <c r="V1307" s="7" t="n">
        <f aca="false">$B$22*S1307</f>
        <v>653247391.940195</v>
      </c>
      <c r="W1307" s="7" t="n">
        <f aca="false">IF(B1307=1,I1307,S1307*$B$198)</f>
        <v>30000000</v>
      </c>
      <c r="X1307" s="7" t="n">
        <f aca="false">IF(C1307=1,J1307,S1307*$E$226)</f>
        <v>445258657.313616</v>
      </c>
      <c r="Y1307" s="7" t="n">
        <f aca="false">IF(D1307=1,K1307,S1307*$E$225)</f>
        <v>100000000</v>
      </c>
      <c r="Z1307" s="7" t="n">
        <f aca="false">IF(E1307=1,L1307,S1307*$E$224)</f>
        <v>174199304.517385</v>
      </c>
      <c r="AA1307" s="7" t="n">
        <f aca="false">IF(F1307=1,M1307,S1307*$E$223)</f>
        <v>30000000</v>
      </c>
      <c r="AB1307" s="7" t="n">
        <f aca="false">IF(G1307=1,N1307,S1307*$E$222)</f>
        <v>362915217.744553</v>
      </c>
      <c r="AC1307" s="7" t="n">
        <f aca="false">IF(H1307=1,O1307,S1307*$E$221)</f>
        <v>5000000</v>
      </c>
      <c r="AD1307" s="7" t="n">
        <f aca="false">INDEX($W$1222:$W$1349,MATCH($A1307+(1-B1307)*64,$A$1222:$A$1349,0))</f>
        <v>30000000</v>
      </c>
      <c r="AE1307" s="7" t="n">
        <f aca="false">INDEX($W$1222:$W$1349,MATCH($A1307-B1307*64,$A$1222:$A$1349,0))</f>
        <v>57504333.1365302</v>
      </c>
      <c r="AF1307" s="7" t="n">
        <f aca="false">INDEX($X$1222:$X$1349,MATCH($A1307+(1-C1307)*32,$A$1222:$A$1349,0))</f>
        <v>300000000</v>
      </c>
      <c r="AG1307" s="7" t="n">
        <f aca="false">INDEX($X$1222:$X$1349,MATCH($A1307-C1307*32,$A$1222:$A$1349,0))</f>
        <v>445258657.313616</v>
      </c>
      <c r="AH1307" s="7" t="n">
        <f aca="false">INDEX($Y$1222:$Y$1349,MATCH($A1307+(1-D1307)*16,$A$1222:$A$1349,0))</f>
        <v>100000000</v>
      </c>
      <c r="AI1307" s="7" t="n">
        <f aca="false">INDEX($Y$1222:$Y$1349,MATCH($A1307-D1307*16,$A$1222:$A$1349,0))</f>
        <v>124199762.191402</v>
      </c>
      <c r="AJ1307" s="7" t="n">
        <f aca="false">INDEX($Z$1222:$Z$1349,MATCH($A1307+(1-E1307)*8,$A$1222:$A$1349,0))</f>
        <v>60000000</v>
      </c>
      <c r="AK1307" s="7" t="n">
        <f aca="false">INDEX($Z$1222:$Z$1349,MATCH($A1307-E1307*8,$A$1222:$A$1349,0))</f>
        <v>174199304.517385</v>
      </c>
      <c r="AL1307" s="7" t="n">
        <f aca="false">INDEX($AA$1222:$AA$1349,MATCH($A1307+(1-F1307)*4,$A$1222:$A$1349,0))</f>
        <v>30000000</v>
      </c>
      <c r="AM1307" s="7" t="n">
        <f aca="false">INDEX($AA$1222:$AA$1349,MATCH($A1307-F1307*4,$A$1222:$A$1349,0))</f>
        <v>197857522.681355</v>
      </c>
      <c r="AN1307" s="7" t="n">
        <f aca="false">INDEX($AB$1222:$AB$1349,MATCH($A1307+(1-G1307)*2,$A$1222:$A$1349,0))</f>
        <v>15000000</v>
      </c>
      <c r="AO1307" s="7" t="n">
        <f aca="false">INDEX($AB$1222:$AB$1349,MATCH($A1307-G1307*2,$A$1222:$A$1349,0))</f>
        <v>362915217.744553</v>
      </c>
      <c r="AP1307" s="7" t="n">
        <f aca="false">INDEX($AC$1222:$AC$1349,MATCH($A1307+(1-H1307)*1,$A$1222:$A$1349,0))</f>
        <v>5000000</v>
      </c>
      <c r="AQ1307" s="7" t="n">
        <f aca="false">INDEX($AC$1222:$AC$1349,MATCH($A1307-H1307*1,$A$1222:$A$1349,0))</f>
        <v>303884141.184832</v>
      </c>
      <c r="AR1307" s="14" t="b">
        <f aca="false">AND(IF(B1307=1,AD1307&gt;=AE1307,AE1307&gt;AD1307),IF(C1307=1,AF1307&gt;=AG1307,AG1307&gt;AF1307),IF(D1307=1,AH1307&gt;=AI1307,AI1307&gt;AH1307),IF(E1307=1,AJ1307&gt;=AK1307,AK1307&gt;AJ1307),IF(F1307=1,AL1307&gt;=AM1307,AM1307&gt;AL1307),IF(G1307=1,AN1307&gt;=AO1307,AO1307&gt;AN1307),IF(H1307=1,AP1307&gt;=AQ1307,AQ1307&gt;AP1307))</f>
        <v>0</v>
      </c>
      <c r="AS1307" s="2"/>
      <c r="AT1307" s="2"/>
      <c r="AU1307" s="2"/>
      <c r="AV1307" s="2"/>
      <c r="AW1307" s="2"/>
      <c r="AX1307" s="2"/>
    </row>
    <row r="1308" customFormat="false" ht="15" hidden="false" customHeight="false" outlineLevel="0" collapsed="false">
      <c r="A1308" s="6" t="n">
        <f aca="false">ROW()-1222</f>
        <v>86</v>
      </c>
      <c r="B1308" s="6" t="n">
        <f aca="false">MOD(INT($A1308/64),2)</f>
        <v>1</v>
      </c>
      <c r="C1308" s="6" t="n">
        <f aca="false">MOD(INT($A1308/32),2)</f>
        <v>0</v>
      </c>
      <c r="D1308" s="6" t="n">
        <f aca="false">MOD(INT($A1308/16),2)</f>
        <v>1</v>
      </c>
      <c r="E1308" s="6" t="n">
        <f aca="false">MOD(INT($A1308/8),2)</f>
        <v>0</v>
      </c>
      <c r="F1308" s="6" t="n">
        <f aca="false">MOD(INT($A1308/4),2)</f>
        <v>1</v>
      </c>
      <c r="G1308" s="6" t="n">
        <f aca="false">MOD(INT($A1308/2),2)</f>
        <v>1</v>
      </c>
      <c r="H1308" s="6" t="n">
        <f aca="false">MOD(INT($A1308/1),2)</f>
        <v>0</v>
      </c>
      <c r="I1308" s="7" t="n">
        <f aca="false">IF(B1308=1,MIN($B$6,$B$1220),0)</f>
        <v>30000000</v>
      </c>
      <c r="J1308" s="7" t="n">
        <f aca="false">IF(C1308=1,MIN($F$226,MAX(0,$B$1220-I1308)),0)</f>
        <v>0</v>
      </c>
      <c r="K1308" s="7" t="n">
        <f aca="false">IF(D1308=1,MIN($F$225,MAX(0,$B$1220-SUM(I1308:J1308))),0)</f>
        <v>100000000</v>
      </c>
      <c r="L1308" s="7" t="n">
        <f aca="false">IF(E1308=1,MIN($F$224,MAX(0,$B$1220-SUM(I1308:K1308))),0)</f>
        <v>0</v>
      </c>
      <c r="M1308" s="7" t="n">
        <f aca="false">IF(F1308=1,MIN($F$223,MAX(0,$B$1220-SUM(I1308:L1308))),0)</f>
        <v>30000000</v>
      </c>
      <c r="N1308" s="7" t="n">
        <f aca="false">IF(G1308=1,MIN($F$222,MAX(0,$B$1220-SUM(I1308:M1308))),0)</f>
        <v>15000000</v>
      </c>
      <c r="O1308" s="7" t="n">
        <f aca="false">IF(H1308=1,MIN($F$221,MAX(0,$B$1220-SUM(I1308:N1308))),0)</f>
        <v>0</v>
      </c>
      <c r="P1308" s="7" t="n">
        <f aca="false">MAX(0,$B$1220-SUM(I1308:O1308))</f>
        <v>1825000000</v>
      </c>
      <c r="Q1308" s="7" t="n">
        <f aca="false">($B$203+$B$204)+$B$22+(1-B1308)*$B$198+(1-C1308)*$E$226+(1-D1308)*$E$225+(1-E1308)*$E$224+(1-F1308)*$E$223+(1-G1308)*$E$222+(1-H1308)*$E$221</f>
        <v>22815830.1189422</v>
      </c>
      <c r="R1308" s="7" t="n">
        <f aca="false">P1308&gt;$B$12*Q1308</f>
        <v>1</v>
      </c>
      <c r="S1308" s="7" t="n">
        <f aca="false">IF(R1308,(P1308+$B$12*$B$13)/(Q1308+$B$13),IF(Q1308&gt;0,P1308/Q1308,0))</f>
        <v>72.1880337881002</v>
      </c>
      <c r="T1308" s="7" t="n">
        <f aca="false">IF(R1308,$B$13*(S1308-$B$12),0)</f>
        <v>177970084.47025</v>
      </c>
      <c r="U1308" s="7" t="n">
        <f aca="false">($B$203+$B$204)*S1308</f>
        <v>20310680.4576239</v>
      </c>
      <c r="V1308" s="7" t="n">
        <f aca="false">$B$22*S1308</f>
        <v>649692304.092902</v>
      </c>
      <c r="W1308" s="7" t="n">
        <f aca="false">IF(B1308=1,I1308,S1308*$B$198)</f>
        <v>30000000</v>
      </c>
      <c r="X1308" s="7" t="n">
        <f aca="false">IF(C1308=1,J1308,S1308*$E$226)</f>
        <v>442835480.947283</v>
      </c>
      <c r="Y1308" s="7" t="n">
        <f aca="false">IF(D1308=1,K1308,S1308*$E$225)</f>
        <v>100000000</v>
      </c>
      <c r="Z1308" s="7" t="n">
        <f aca="false">IF(E1308=1,L1308,S1308*$E$224)</f>
        <v>173251281.09144</v>
      </c>
      <c r="AA1308" s="7" t="n">
        <f aca="false">IF(F1308=1,M1308,S1308*$E$223)</f>
        <v>30000000</v>
      </c>
      <c r="AB1308" s="7" t="n">
        <f aca="false">IF(G1308=1,N1308,S1308*$E$222)</f>
        <v>15000000</v>
      </c>
      <c r="AC1308" s="7" t="n">
        <f aca="false">IF(H1308=1,O1308,S1308*$E$221)</f>
        <v>360940168.940501</v>
      </c>
      <c r="AD1308" s="7" t="n">
        <f aca="false">INDEX($W$1222:$W$1349,MATCH($A1308+(1-B1308)*64,$A$1222:$A$1349,0))</f>
        <v>30000000</v>
      </c>
      <c r="AE1308" s="7" t="n">
        <f aca="false">INDEX($W$1222:$W$1349,MATCH($A1308-B1308*64,$A$1222:$A$1349,0))</f>
        <v>57196411.6739517</v>
      </c>
      <c r="AF1308" s="7" t="n">
        <f aca="false">INDEX($X$1222:$X$1349,MATCH($A1308+(1-C1308)*32,$A$1222:$A$1349,0))</f>
        <v>300000000</v>
      </c>
      <c r="AG1308" s="7" t="n">
        <f aca="false">INDEX($X$1222:$X$1349,MATCH($A1308-C1308*32,$A$1222:$A$1349,0))</f>
        <v>442835480.947283</v>
      </c>
      <c r="AH1308" s="7" t="n">
        <f aca="false">INDEX($Y$1222:$Y$1349,MATCH($A1308+(1-D1308)*16,$A$1222:$A$1349,0))</f>
        <v>100000000</v>
      </c>
      <c r="AI1308" s="7" t="n">
        <f aca="false">INDEX($Y$1222:$Y$1349,MATCH($A1308-D1308*16,$A$1222:$A$1349,0))</f>
        <v>123558731.160737</v>
      </c>
      <c r="AJ1308" s="7" t="n">
        <f aca="false">INDEX($Z$1222:$Z$1349,MATCH($A1308+(1-E1308)*8,$A$1222:$A$1349,0))</f>
        <v>60000000</v>
      </c>
      <c r="AK1308" s="7" t="n">
        <f aca="false">INDEX($Z$1222:$Z$1349,MATCH($A1308-E1308*8,$A$1222:$A$1349,0))</f>
        <v>173251281.09144</v>
      </c>
      <c r="AL1308" s="7" t="n">
        <f aca="false">INDEX($AA$1222:$AA$1349,MATCH($A1308+(1-F1308)*4,$A$1222:$A$1349,0))</f>
        <v>30000000</v>
      </c>
      <c r="AM1308" s="7" t="n">
        <f aca="false">INDEX($AA$1222:$AA$1349,MATCH($A1308-F1308*4,$A$1222:$A$1349,0))</f>
        <v>196798044.648256</v>
      </c>
      <c r="AN1308" s="7" t="n">
        <f aca="false">INDEX($AB$1222:$AB$1349,MATCH($A1308+(1-G1308)*2,$A$1222:$A$1349,0))</f>
        <v>15000000</v>
      </c>
      <c r="AO1308" s="7" t="n">
        <f aca="false">INDEX($AB$1222:$AB$1349,MATCH($A1308-G1308*2,$A$1222:$A$1349,0))</f>
        <v>303884141.184832</v>
      </c>
      <c r="AP1308" s="7" t="n">
        <f aca="false">INDEX($AC$1222:$AC$1349,MATCH($A1308+(1-H1308)*1,$A$1222:$A$1349,0))</f>
        <v>5000000</v>
      </c>
      <c r="AQ1308" s="7" t="n">
        <f aca="false">INDEX($AC$1222:$AC$1349,MATCH($A1308-H1308*1,$A$1222:$A$1349,0))</f>
        <v>360940168.940501</v>
      </c>
      <c r="AR1308" s="14" t="b">
        <f aca="false">AND(IF(B1308=1,AD1308&gt;=AE1308,AE1308&gt;AD1308),IF(C1308=1,AF1308&gt;=AG1308,AG1308&gt;AF1308),IF(D1308=1,AH1308&gt;=AI1308,AI1308&gt;AH1308),IF(E1308=1,AJ1308&gt;=AK1308,AK1308&gt;AJ1308),IF(F1308=1,AL1308&gt;=AM1308,AM1308&gt;AL1308),IF(G1308=1,AN1308&gt;=AO1308,AO1308&gt;AN1308),IF(H1308=1,AP1308&gt;=AQ1308,AQ1308&gt;AP1308))</f>
        <v>0</v>
      </c>
      <c r="AS1308" s="2"/>
      <c r="AT1308" s="2"/>
      <c r="AU1308" s="2"/>
      <c r="AV1308" s="2"/>
      <c r="AW1308" s="2"/>
      <c r="AX1308" s="2"/>
    </row>
    <row r="1309" customFormat="false" ht="15" hidden="false" customHeight="false" outlineLevel="0" collapsed="false">
      <c r="A1309" s="6" t="n">
        <f aca="false">ROW()-1222</f>
        <v>87</v>
      </c>
      <c r="B1309" s="6" t="n">
        <f aca="false">MOD(INT($A1309/64),2)</f>
        <v>1</v>
      </c>
      <c r="C1309" s="6" t="n">
        <f aca="false">MOD(INT($A1309/32),2)</f>
        <v>0</v>
      </c>
      <c r="D1309" s="6" t="n">
        <f aca="false">MOD(INT($A1309/16),2)</f>
        <v>1</v>
      </c>
      <c r="E1309" s="6" t="n">
        <f aca="false">MOD(INT($A1309/8),2)</f>
        <v>0</v>
      </c>
      <c r="F1309" s="6" t="n">
        <f aca="false">MOD(INT($A1309/4),2)</f>
        <v>1</v>
      </c>
      <c r="G1309" s="6" t="n">
        <f aca="false">MOD(INT($A1309/2),2)</f>
        <v>1</v>
      </c>
      <c r="H1309" s="6" t="n">
        <f aca="false">MOD(INT($A1309/1),2)</f>
        <v>1</v>
      </c>
      <c r="I1309" s="7" t="n">
        <f aca="false">IF(B1309=1,MIN($B$6,$B$1220),0)</f>
        <v>30000000</v>
      </c>
      <c r="J1309" s="7" t="n">
        <f aca="false">IF(C1309=1,MIN($F$226,MAX(0,$B$1220-I1309)),0)</f>
        <v>0</v>
      </c>
      <c r="K1309" s="7" t="n">
        <f aca="false">IF(D1309=1,MIN($F$225,MAX(0,$B$1220-SUM(I1309:J1309))),0)</f>
        <v>100000000</v>
      </c>
      <c r="L1309" s="7" t="n">
        <f aca="false">IF(E1309=1,MIN($F$224,MAX(0,$B$1220-SUM(I1309:K1309))),0)</f>
        <v>0</v>
      </c>
      <c r="M1309" s="7" t="n">
        <f aca="false">IF(F1309=1,MIN($F$223,MAX(0,$B$1220-SUM(I1309:L1309))),0)</f>
        <v>30000000</v>
      </c>
      <c r="N1309" s="7" t="n">
        <f aca="false">IF(G1309=1,MIN($F$222,MAX(0,$B$1220-SUM(I1309:M1309))),0)</f>
        <v>15000000</v>
      </c>
      <c r="O1309" s="7" t="n">
        <f aca="false">IF(H1309=1,MIN($F$221,MAX(0,$B$1220-SUM(I1309:N1309))),0)</f>
        <v>5000000</v>
      </c>
      <c r="P1309" s="7" t="n">
        <f aca="false">MAX(0,$B$1220-SUM(I1309:O1309))</f>
        <v>1820000000</v>
      </c>
      <c r="Q1309" s="7" t="n">
        <f aca="false">($B$203+$B$204)+$B$22+(1-B1309)*$B$198+(1-C1309)*$E$226+(1-D1309)*$E$225+(1-E1309)*$E$224+(1-F1309)*$E$223+(1-G1309)*$E$222+(1-H1309)*$E$221</f>
        <v>17815830.1189422</v>
      </c>
      <c r="R1309" s="7" t="n">
        <f aca="false">P1309&gt;$B$12*Q1309</f>
        <v>1</v>
      </c>
      <c r="S1309" s="7" t="n">
        <f aca="false">IF(R1309,(P1309+$B$12*$B$13)/(Q1309+$B$13),IF(Q1309&gt;0,P1309/Q1309,0))</f>
        <v>89.7083697456561</v>
      </c>
      <c r="T1309" s="7" t="n">
        <f aca="false">IF(R1309,$B$13*(S1309-$B$12),0)</f>
        <v>221770924.36414</v>
      </c>
      <c r="U1309" s="7" t="n">
        <f aca="false">($B$203+$B$204)*S1309</f>
        <v>25240167.0563127</v>
      </c>
      <c r="V1309" s="7" t="n">
        <f aca="false">$B$22*S1309</f>
        <v>807375327.710905</v>
      </c>
      <c r="W1309" s="7" t="n">
        <f aca="false">IF(B1309=1,I1309,S1309*$B$198)</f>
        <v>30000000</v>
      </c>
      <c r="X1309" s="7" t="n">
        <f aca="false">IF(C1309=1,J1309,S1309*$E$226)</f>
        <v>550313493.479067</v>
      </c>
      <c r="Y1309" s="7" t="n">
        <f aca="false">IF(D1309=1,K1309,S1309*$E$225)</f>
        <v>100000000</v>
      </c>
      <c r="Z1309" s="7" t="n">
        <f aca="false">IF(E1309=1,L1309,S1309*$E$224)</f>
        <v>215300087.389575</v>
      </c>
      <c r="AA1309" s="7" t="n">
        <f aca="false">IF(F1309=1,M1309,S1309*$E$223)</f>
        <v>30000000</v>
      </c>
      <c r="AB1309" s="7" t="n">
        <f aca="false">IF(G1309=1,N1309,S1309*$E$222)</f>
        <v>15000000</v>
      </c>
      <c r="AC1309" s="7" t="n">
        <f aca="false">IF(H1309=1,O1309,S1309*$E$221)</f>
        <v>5000000</v>
      </c>
      <c r="AD1309" s="7" t="n">
        <f aca="false">INDEX($W$1222:$W$1349,MATCH($A1309+(1-B1309)*64,$A$1222:$A$1349,0))</f>
        <v>30000000</v>
      </c>
      <c r="AE1309" s="7" t="n">
        <f aca="false">INDEX($W$1222:$W$1349,MATCH($A1309-B1309*64,$A$1222:$A$1349,0))</f>
        <v>70546739.2509392</v>
      </c>
      <c r="AF1309" s="7" t="n">
        <f aca="false">INDEX($X$1222:$X$1349,MATCH($A1309+(1-C1309)*32,$A$1222:$A$1349,0))</f>
        <v>300000000</v>
      </c>
      <c r="AG1309" s="7" t="n">
        <f aca="false">INDEX($X$1222:$X$1349,MATCH($A1309-C1309*32,$A$1222:$A$1349,0))</f>
        <v>550313493.479067</v>
      </c>
      <c r="AH1309" s="7" t="n">
        <f aca="false">INDEX($Y$1222:$Y$1349,MATCH($A1309+(1-D1309)*16,$A$1222:$A$1349,0))</f>
        <v>100000000</v>
      </c>
      <c r="AI1309" s="7" t="n">
        <f aca="false">INDEX($Y$1222:$Y$1349,MATCH($A1309-D1309*16,$A$1222:$A$1349,0))</f>
        <v>151183634.28934</v>
      </c>
      <c r="AJ1309" s="7" t="n">
        <f aca="false">INDEX($Z$1222:$Z$1349,MATCH($A1309+(1-E1309)*8,$A$1222:$A$1349,0))</f>
        <v>60000000</v>
      </c>
      <c r="AK1309" s="7" t="n">
        <f aca="false">INDEX($Z$1222:$Z$1349,MATCH($A1309-E1309*8,$A$1222:$A$1349,0))</f>
        <v>215300087.389575</v>
      </c>
      <c r="AL1309" s="7" t="n">
        <f aca="false">INDEX($AA$1222:$AA$1349,MATCH($A1309+(1-F1309)*4,$A$1222:$A$1349,0))</f>
        <v>30000000</v>
      </c>
      <c r="AM1309" s="7" t="n">
        <f aca="false">INDEX($AA$1222:$AA$1349,MATCH($A1309-F1309*4,$A$1222:$A$1349,0))</f>
        <v>238357372.293813</v>
      </c>
      <c r="AN1309" s="7" t="n">
        <f aca="false">INDEX($AB$1222:$AB$1349,MATCH($A1309+(1-G1309)*2,$A$1222:$A$1349,0))</f>
        <v>15000000</v>
      </c>
      <c r="AO1309" s="7" t="n">
        <f aca="false">INDEX($AB$1222:$AB$1349,MATCH($A1309-G1309*2,$A$1222:$A$1349,0))</f>
        <v>362915217.744553</v>
      </c>
      <c r="AP1309" s="7" t="n">
        <f aca="false">INDEX($AC$1222:$AC$1349,MATCH($A1309+(1-H1309)*1,$A$1222:$A$1349,0))</f>
        <v>5000000</v>
      </c>
      <c r="AQ1309" s="7" t="n">
        <f aca="false">INDEX($AC$1222:$AC$1349,MATCH($A1309-H1309*1,$A$1222:$A$1349,0))</f>
        <v>360940168.940501</v>
      </c>
      <c r="AR1309" s="14" t="b">
        <f aca="false">AND(IF(B1309=1,AD1309&gt;=AE1309,AE1309&gt;AD1309),IF(C1309=1,AF1309&gt;=AG1309,AG1309&gt;AF1309),IF(D1309=1,AH1309&gt;=AI1309,AI1309&gt;AH1309),IF(E1309=1,AJ1309&gt;=AK1309,AK1309&gt;AJ1309),IF(F1309=1,AL1309&gt;=AM1309,AM1309&gt;AL1309),IF(G1309=1,AN1309&gt;=AO1309,AO1309&gt;AN1309),IF(H1309=1,AP1309&gt;=AQ1309,AQ1309&gt;AP1309))</f>
        <v>0</v>
      </c>
      <c r="AS1309" s="2"/>
      <c r="AT1309" s="2"/>
      <c r="AU1309" s="2"/>
      <c r="AV1309" s="2"/>
      <c r="AW1309" s="2"/>
      <c r="AX1309" s="2"/>
    </row>
    <row r="1310" customFormat="false" ht="15" hidden="false" customHeight="false" outlineLevel="0" collapsed="false">
      <c r="A1310" s="6" t="n">
        <f aca="false">ROW()-1222</f>
        <v>88</v>
      </c>
      <c r="B1310" s="6" t="n">
        <f aca="false">MOD(INT($A1310/64),2)</f>
        <v>1</v>
      </c>
      <c r="C1310" s="6" t="n">
        <f aca="false">MOD(INT($A1310/32),2)</f>
        <v>0</v>
      </c>
      <c r="D1310" s="6" t="n">
        <f aca="false">MOD(INT($A1310/16),2)</f>
        <v>1</v>
      </c>
      <c r="E1310" s="6" t="n">
        <f aca="false">MOD(INT($A1310/8),2)</f>
        <v>1</v>
      </c>
      <c r="F1310" s="6" t="n">
        <f aca="false">MOD(INT($A1310/4),2)</f>
        <v>0</v>
      </c>
      <c r="G1310" s="6" t="n">
        <f aca="false">MOD(INT($A1310/2),2)</f>
        <v>0</v>
      </c>
      <c r="H1310" s="6" t="n">
        <f aca="false">MOD(INT($A1310/1),2)</f>
        <v>0</v>
      </c>
      <c r="I1310" s="7" t="n">
        <f aca="false">IF(B1310=1,MIN($B$6,$B$1220),0)</f>
        <v>30000000</v>
      </c>
      <c r="J1310" s="7" t="n">
        <f aca="false">IF(C1310=1,MIN($F$226,MAX(0,$B$1220-I1310)),0)</f>
        <v>0</v>
      </c>
      <c r="K1310" s="7" t="n">
        <f aca="false">IF(D1310=1,MIN($F$225,MAX(0,$B$1220-SUM(I1310:J1310))),0)</f>
        <v>100000000</v>
      </c>
      <c r="L1310" s="7" t="n">
        <f aca="false">IF(E1310=1,MIN($F$224,MAX(0,$B$1220-SUM(I1310:K1310))),0)</f>
        <v>60000000</v>
      </c>
      <c r="M1310" s="7" t="n">
        <f aca="false">IF(F1310=1,MIN($F$223,MAX(0,$B$1220-SUM(I1310:L1310))),0)</f>
        <v>0</v>
      </c>
      <c r="N1310" s="7" t="n">
        <f aca="false">IF(G1310=1,MIN($F$222,MAX(0,$B$1220-SUM(I1310:M1310))),0)</f>
        <v>0</v>
      </c>
      <c r="O1310" s="7" t="n">
        <f aca="false">IF(H1310=1,MIN($F$221,MAX(0,$B$1220-SUM(I1310:N1310))),0)</f>
        <v>0</v>
      </c>
      <c r="P1310" s="7" t="n">
        <f aca="false">MAX(0,$B$1220-SUM(I1310:O1310))</f>
        <v>1810000000</v>
      </c>
      <c r="Q1310" s="7" t="n">
        <f aca="false">($B$203+$B$204)+$B$22+(1-B1310)*$B$198+(1-C1310)*$E$226+(1-D1310)*$E$225+(1-E1310)*$E$224+(1-F1310)*$E$223+(1-G1310)*$E$222+(1-H1310)*$E$221</f>
        <v>28415830.1189422</v>
      </c>
      <c r="R1310" s="7" t="n">
        <f aca="false">P1310&gt;$B$12*Q1310</f>
        <v>1</v>
      </c>
      <c r="S1310" s="7" t="n">
        <f aca="false">IF(R1310,(P1310+$B$12*$B$13)/(Q1310+$B$13),IF(Q1310&gt;0,P1310/Q1310,0))</f>
        <v>58.6269232631564</v>
      </c>
      <c r="T1310" s="7" t="n">
        <f aca="false">IF(R1310,$B$13*(S1310-$B$12),0)</f>
        <v>144067308.157891</v>
      </c>
      <c r="U1310" s="7" t="n">
        <f aca="false">($B$203+$B$204)*S1310</f>
        <v>16495153.5888472</v>
      </c>
      <c r="V1310" s="7" t="n">
        <f aca="false">$B$22*S1310</f>
        <v>527642309.368407</v>
      </c>
      <c r="W1310" s="7" t="n">
        <f aca="false">IF(B1310=1,I1310,S1310*$B$198)</f>
        <v>30000000</v>
      </c>
      <c r="X1310" s="7" t="n">
        <f aca="false">IF(C1310=1,J1310,S1310*$E$226)</f>
        <v>359645226.463822</v>
      </c>
      <c r="Y1310" s="7" t="n">
        <f aca="false">IF(D1310=1,K1310,S1310*$E$225)</f>
        <v>100000000</v>
      </c>
      <c r="Z1310" s="7" t="n">
        <f aca="false">IF(E1310=1,L1310,S1310*$E$224)</f>
        <v>60000000</v>
      </c>
      <c r="AA1310" s="7" t="n">
        <f aca="false">IF(F1310=1,M1310,S1310*$E$223)</f>
        <v>175880769.789469</v>
      </c>
      <c r="AB1310" s="7" t="n">
        <f aca="false">IF(G1310=1,N1310,S1310*$E$222)</f>
        <v>293134616.315782</v>
      </c>
      <c r="AC1310" s="7" t="n">
        <f aca="false">IF(H1310=1,O1310,S1310*$E$221)</f>
        <v>293134616.315782</v>
      </c>
      <c r="AD1310" s="7" t="n">
        <f aca="false">INDEX($W$1222:$W$1349,MATCH($A1310+(1-B1310)*64,$A$1222:$A$1349,0))</f>
        <v>30000000</v>
      </c>
      <c r="AE1310" s="7" t="n">
        <f aca="false">INDEX($W$1222:$W$1349,MATCH($A1310-B1310*64,$A$1222:$A$1349,0))</f>
        <v>46718384.6236638</v>
      </c>
      <c r="AF1310" s="7" t="n">
        <f aca="false">INDEX($X$1222:$X$1349,MATCH($A1310+(1-C1310)*32,$A$1222:$A$1349,0))</f>
        <v>300000000</v>
      </c>
      <c r="AG1310" s="7" t="n">
        <f aca="false">INDEX($X$1222:$X$1349,MATCH($A1310-C1310*32,$A$1222:$A$1349,0))</f>
        <v>359645226.463822</v>
      </c>
      <c r="AH1310" s="7" t="n">
        <f aca="false">INDEX($Y$1222:$Y$1349,MATCH($A1310+(1-D1310)*16,$A$1222:$A$1349,0))</f>
        <v>100000000</v>
      </c>
      <c r="AI1310" s="7" t="n">
        <f aca="false">INDEX($Y$1222:$Y$1349,MATCH($A1310-D1310*16,$A$1222:$A$1349,0))</f>
        <v>101569671.621476</v>
      </c>
      <c r="AJ1310" s="7" t="n">
        <f aca="false">INDEX($Z$1222:$Z$1349,MATCH($A1310+(1-E1310)*8,$A$1222:$A$1349,0))</f>
        <v>60000000</v>
      </c>
      <c r="AK1310" s="7" t="n">
        <f aca="false">INDEX($Z$1222:$Z$1349,MATCH($A1310-E1310*8,$A$1222:$A$1349,0))</f>
        <v>134890830.693871</v>
      </c>
      <c r="AL1310" s="7" t="n">
        <f aca="false">INDEX($AA$1222:$AA$1349,MATCH($A1310+(1-F1310)*4,$A$1222:$A$1349,0))</f>
        <v>30000000</v>
      </c>
      <c r="AM1310" s="7" t="n">
        <f aca="false">INDEX($AA$1222:$AA$1349,MATCH($A1310-F1310*4,$A$1222:$A$1349,0))</f>
        <v>175880769.789469</v>
      </c>
      <c r="AN1310" s="7" t="n">
        <f aca="false">INDEX($AB$1222:$AB$1349,MATCH($A1310+(1-G1310)*2,$A$1222:$A$1349,0))</f>
        <v>15000000</v>
      </c>
      <c r="AO1310" s="7" t="n">
        <f aca="false">INDEX($AB$1222:$AB$1349,MATCH($A1310-G1310*2,$A$1222:$A$1349,0))</f>
        <v>293134616.315782</v>
      </c>
      <c r="AP1310" s="7" t="n">
        <f aca="false">INDEX($AC$1222:$AC$1349,MATCH($A1310+(1-H1310)*1,$A$1222:$A$1349,0))</f>
        <v>5000000</v>
      </c>
      <c r="AQ1310" s="7" t="n">
        <f aca="false">INDEX($AC$1222:$AC$1349,MATCH($A1310-H1310*1,$A$1222:$A$1349,0))</f>
        <v>293134616.315782</v>
      </c>
      <c r="AR1310" s="14" t="b">
        <f aca="false">AND(IF(B1310=1,AD1310&gt;=AE1310,AE1310&gt;AD1310),IF(C1310=1,AF1310&gt;=AG1310,AG1310&gt;AF1310),IF(D1310=1,AH1310&gt;=AI1310,AI1310&gt;AH1310),IF(E1310=1,AJ1310&gt;=AK1310,AK1310&gt;AJ1310),IF(F1310=1,AL1310&gt;=AM1310,AM1310&gt;AL1310),IF(G1310=1,AN1310&gt;=AO1310,AO1310&gt;AN1310),IF(H1310=1,AP1310&gt;=AQ1310,AQ1310&gt;AP1310))</f>
        <v>0</v>
      </c>
      <c r="AS1310" s="2"/>
      <c r="AT1310" s="2"/>
      <c r="AU1310" s="2"/>
      <c r="AV1310" s="2"/>
      <c r="AW1310" s="2"/>
      <c r="AX1310" s="2"/>
    </row>
    <row r="1311" customFormat="false" ht="15" hidden="false" customHeight="false" outlineLevel="0" collapsed="false">
      <c r="A1311" s="6" t="n">
        <f aca="false">ROW()-1222</f>
        <v>89</v>
      </c>
      <c r="B1311" s="6" t="n">
        <f aca="false">MOD(INT($A1311/64),2)</f>
        <v>1</v>
      </c>
      <c r="C1311" s="6" t="n">
        <f aca="false">MOD(INT($A1311/32),2)</f>
        <v>0</v>
      </c>
      <c r="D1311" s="6" t="n">
        <f aca="false">MOD(INT($A1311/16),2)</f>
        <v>1</v>
      </c>
      <c r="E1311" s="6" t="n">
        <f aca="false">MOD(INT($A1311/8),2)</f>
        <v>1</v>
      </c>
      <c r="F1311" s="6" t="n">
        <f aca="false">MOD(INT($A1311/4),2)</f>
        <v>0</v>
      </c>
      <c r="G1311" s="6" t="n">
        <f aca="false">MOD(INT($A1311/2),2)</f>
        <v>0</v>
      </c>
      <c r="H1311" s="6" t="n">
        <f aca="false">MOD(INT($A1311/1),2)</f>
        <v>1</v>
      </c>
      <c r="I1311" s="7" t="n">
        <f aca="false">IF(B1311=1,MIN($B$6,$B$1220),0)</f>
        <v>30000000</v>
      </c>
      <c r="J1311" s="7" t="n">
        <f aca="false">IF(C1311=1,MIN($F$226,MAX(0,$B$1220-I1311)),0)</f>
        <v>0</v>
      </c>
      <c r="K1311" s="7" t="n">
        <f aca="false">IF(D1311=1,MIN($F$225,MAX(0,$B$1220-SUM(I1311:J1311))),0)</f>
        <v>100000000</v>
      </c>
      <c r="L1311" s="7" t="n">
        <f aca="false">IF(E1311=1,MIN($F$224,MAX(0,$B$1220-SUM(I1311:K1311))),0)</f>
        <v>60000000</v>
      </c>
      <c r="M1311" s="7" t="n">
        <f aca="false">IF(F1311=1,MIN($F$223,MAX(0,$B$1220-SUM(I1311:L1311))),0)</f>
        <v>0</v>
      </c>
      <c r="N1311" s="7" t="n">
        <f aca="false">IF(G1311=1,MIN($F$222,MAX(0,$B$1220-SUM(I1311:M1311))),0)</f>
        <v>0</v>
      </c>
      <c r="O1311" s="7" t="n">
        <f aca="false">IF(H1311=1,MIN($F$221,MAX(0,$B$1220-SUM(I1311:N1311))),0)</f>
        <v>5000000</v>
      </c>
      <c r="P1311" s="7" t="n">
        <f aca="false">MAX(0,$B$1220-SUM(I1311:O1311))</f>
        <v>1805000000</v>
      </c>
      <c r="Q1311" s="7" t="n">
        <f aca="false">($B$203+$B$204)+$B$22+(1-B1311)*$B$198+(1-C1311)*$E$226+(1-D1311)*$E$225+(1-E1311)*$E$224+(1-F1311)*$E$223+(1-G1311)*$E$222+(1-H1311)*$E$221</f>
        <v>23415830.1189422</v>
      </c>
      <c r="R1311" s="7" t="n">
        <f aca="false">P1311&gt;$B$12*Q1311</f>
        <v>1</v>
      </c>
      <c r="S1311" s="7" t="n">
        <f aca="false">IF(R1311,(P1311+$B$12*$B$13)/(Q1311+$B$13),IF(Q1311&gt;0,P1311/Q1311,0))</f>
        <v>69.7450165286768</v>
      </c>
      <c r="T1311" s="7" t="n">
        <f aca="false">IF(R1311,$B$13*(S1311-$B$12),0)</f>
        <v>171862541.321692</v>
      </c>
      <c r="U1311" s="7" t="n">
        <f aca="false">($B$203+$B$204)*S1311</f>
        <v>19623318.019491</v>
      </c>
      <c r="V1311" s="7" t="n">
        <f aca="false">$B$22*S1311</f>
        <v>627705148.758091</v>
      </c>
      <c r="W1311" s="7" t="n">
        <f aca="false">IF(B1311=1,I1311,S1311*$B$198)</f>
        <v>30000000</v>
      </c>
      <c r="X1311" s="7" t="n">
        <f aca="false">IF(C1311=1,J1311,S1311*$E$226)</f>
        <v>427848859.671312</v>
      </c>
      <c r="Y1311" s="7" t="n">
        <f aca="false">IF(D1311=1,K1311,S1311*$E$225)</f>
        <v>100000000</v>
      </c>
      <c r="Z1311" s="7" t="n">
        <f aca="false">IF(E1311=1,L1311,S1311*$E$224)</f>
        <v>60000000</v>
      </c>
      <c r="AA1311" s="7" t="n">
        <f aca="false">IF(F1311=1,M1311,S1311*$E$223)</f>
        <v>209235049.58603</v>
      </c>
      <c r="AB1311" s="7" t="n">
        <f aca="false">IF(G1311=1,N1311,S1311*$E$222)</f>
        <v>348725082.643384</v>
      </c>
      <c r="AC1311" s="7" t="n">
        <f aca="false">IF(H1311=1,O1311,S1311*$E$221)</f>
        <v>5000000</v>
      </c>
      <c r="AD1311" s="7" t="n">
        <f aca="false">INDEX($W$1222:$W$1349,MATCH($A1311+(1-B1311)*64,$A$1222:$A$1349,0))</f>
        <v>30000000</v>
      </c>
      <c r="AE1311" s="7" t="n">
        <f aca="false">INDEX($W$1222:$W$1349,MATCH($A1311-B1311*64,$A$1222:$A$1349,0))</f>
        <v>55310052.9306814</v>
      </c>
      <c r="AF1311" s="7" t="n">
        <f aca="false">INDEX($X$1222:$X$1349,MATCH($A1311+(1-C1311)*32,$A$1222:$A$1349,0))</f>
        <v>300000000</v>
      </c>
      <c r="AG1311" s="7" t="n">
        <f aca="false">INDEX($X$1222:$X$1349,MATCH($A1311-C1311*32,$A$1222:$A$1349,0))</f>
        <v>427848859.671312</v>
      </c>
      <c r="AH1311" s="7" t="n">
        <f aca="false">INDEX($Y$1222:$Y$1349,MATCH($A1311+(1-D1311)*16,$A$1222:$A$1349,0))</f>
        <v>100000000</v>
      </c>
      <c r="AI1311" s="7" t="n">
        <f aca="false">INDEX($Y$1222:$Y$1349,MATCH($A1311-D1311*16,$A$1222:$A$1349,0))</f>
        <v>119623268.938142</v>
      </c>
      <c r="AJ1311" s="7" t="n">
        <f aca="false">INDEX($Z$1222:$Z$1349,MATCH($A1311+(1-E1311)*8,$A$1222:$A$1349,0))</f>
        <v>60000000</v>
      </c>
      <c r="AK1311" s="7" t="n">
        <f aca="false">INDEX($Z$1222:$Z$1349,MATCH($A1311-E1311*8,$A$1222:$A$1349,0))</f>
        <v>158286018.145084</v>
      </c>
      <c r="AL1311" s="7" t="n">
        <f aca="false">INDEX($AA$1222:$AA$1349,MATCH($A1311+(1-F1311)*4,$A$1222:$A$1349,0))</f>
        <v>30000000</v>
      </c>
      <c r="AM1311" s="7" t="n">
        <f aca="false">INDEX($AA$1222:$AA$1349,MATCH($A1311-F1311*4,$A$1222:$A$1349,0))</f>
        <v>209235049.58603</v>
      </c>
      <c r="AN1311" s="7" t="n">
        <f aca="false">INDEX($AB$1222:$AB$1349,MATCH($A1311+(1-G1311)*2,$A$1222:$A$1349,0))</f>
        <v>15000000</v>
      </c>
      <c r="AO1311" s="7" t="n">
        <f aca="false">INDEX($AB$1222:$AB$1349,MATCH($A1311-G1311*2,$A$1222:$A$1349,0))</f>
        <v>348725082.643384</v>
      </c>
      <c r="AP1311" s="7" t="n">
        <f aca="false">INDEX($AC$1222:$AC$1349,MATCH($A1311+(1-H1311)*1,$A$1222:$A$1349,0))</f>
        <v>5000000</v>
      </c>
      <c r="AQ1311" s="7" t="n">
        <f aca="false">INDEX($AC$1222:$AC$1349,MATCH($A1311-H1311*1,$A$1222:$A$1349,0))</f>
        <v>293134616.315782</v>
      </c>
      <c r="AR1311" s="14" t="b">
        <f aca="false">AND(IF(B1311=1,AD1311&gt;=AE1311,AE1311&gt;AD1311),IF(C1311=1,AF1311&gt;=AG1311,AG1311&gt;AF1311),IF(D1311=1,AH1311&gt;=AI1311,AI1311&gt;AH1311),IF(E1311=1,AJ1311&gt;=AK1311,AK1311&gt;AJ1311),IF(F1311=1,AL1311&gt;=AM1311,AM1311&gt;AL1311),IF(G1311=1,AN1311&gt;=AO1311,AO1311&gt;AN1311),IF(H1311=1,AP1311&gt;=AQ1311,AQ1311&gt;AP1311))</f>
        <v>0</v>
      </c>
      <c r="AS1311" s="2"/>
      <c r="AT1311" s="2"/>
      <c r="AU1311" s="2"/>
      <c r="AV1311" s="2"/>
      <c r="AW1311" s="2"/>
      <c r="AX1311" s="2"/>
    </row>
    <row r="1312" customFormat="false" ht="15" hidden="false" customHeight="false" outlineLevel="0" collapsed="false">
      <c r="A1312" s="6" t="n">
        <f aca="false">ROW()-1222</f>
        <v>90</v>
      </c>
      <c r="B1312" s="6" t="n">
        <f aca="false">MOD(INT($A1312/64),2)</f>
        <v>1</v>
      </c>
      <c r="C1312" s="6" t="n">
        <f aca="false">MOD(INT($A1312/32),2)</f>
        <v>0</v>
      </c>
      <c r="D1312" s="6" t="n">
        <f aca="false">MOD(INT($A1312/16),2)</f>
        <v>1</v>
      </c>
      <c r="E1312" s="6" t="n">
        <f aca="false">MOD(INT($A1312/8),2)</f>
        <v>1</v>
      </c>
      <c r="F1312" s="6" t="n">
        <f aca="false">MOD(INT($A1312/4),2)</f>
        <v>0</v>
      </c>
      <c r="G1312" s="6" t="n">
        <f aca="false">MOD(INT($A1312/2),2)</f>
        <v>1</v>
      </c>
      <c r="H1312" s="6" t="n">
        <f aca="false">MOD(INT($A1312/1),2)</f>
        <v>0</v>
      </c>
      <c r="I1312" s="7" t="n">
        <f aca="false">IF(B1312=1,MIN($B$6,$B$1220),0)</f>
        <v>30000000</v>
      </c>
      <c r="J1312" s="7" t="n">
        <f aca="false">IF(C1312=1,MIN($F$226,MAX(0,$B$1220-I1312)),0)</f>
        <v>0</v>
      </c>
      <c r="K1312" s="7" t="n">
        <f aca="false">IF(D1312=1,MIN($F$225,MAX(0,$B$1220-SUM(I1312:J1312))),0)</f>
        <v>100000000</v>
      </c>
      <c r="L1312" s="7" t="n">
        <f aca="false">IF(E1312=1,MIN($F$224,MAX(0,$B$1220-SUM(I1312:K1312))),0)</f>
        <v>60000000</v>
      </c>
      <c r="M1312" s="7" t="n">
        <f aca="false">IF(F1312=1,MIN($F$223,MAX(0,$B$1220-SUM(I1312:L1312))),0)</f>
        <v>0</v>
      </c>
      <c r="N1312" s="7" t="n">
        <f aca="false">IF(G1312=1,MIN($F$222,MAX(0,$B$1220-SUM(I1312:M1312))),0)</f>
        <v>15000000</v>
      </c>
      <c r="O1312" s="7" t="n">
        <f aca="false">IF(H1312=1,MIN($F$221,MAX(0,$B$1220-SUM(I1312:N1312))),0)</f>
        <v>0</v>
      </c>
      <c r="P1312" s="7" t="n">
        <f aca="false">MAX(0,$B$1220-SUM(I1312:O1312))</f>
        <v>1795000000</v>
      </c>
      <c r="Q1312" s="7" t="n">
        <f aca="false">($B$203+$B$204)+$B$22+(1-B1312)*$B$198+(1-C1312)*$E$226+(1-D1312)*$E$225+(1-E1312)*$E$224+(1-F1312)*$E$223+(1-G1312)*$E$222+(1-H1312)*$E$221</f>
        <v>23415830.1189422</v>
      </c>
      <c r="R1312" s="7" t="n">
        <f aca="false">P1312&gt;$B$12*Q1312</f>
        <v>1</v>
      </c>
      <c r="S1312" s="7" t="n">
        <f aca="false">IF(R1312,(P1312+$B$12*$B$13)/(Q1312+$B$13),IF(Q1312&gt;0,P1312/Q1312,0))</f>
        <v>69.3591519835665</v>
      </c>
      <c r="T1312" s="7" t="n">
        <f aca="false">IF(R1312,$B$13*(S1312-$B$12),0)</f>
        <v>170897879.958916</v>
      </c>
      <c r="U1312" s="7" t="n">
        <f aca="false">($B$203+$B$204)*S1312</f>
        <v>19514751.9446943</v>
      </c>
      <c r="V1312" s="7" t="n">
        <f aca="false">$B$22*S1312</f>
        <v>624232367.852099</v>
      </c>
      <c r="W1312" s="7" t="n">
        <f aca="false">IF(B1312=1,I1312,S1312*$B$198)</f>
        <v>30000000</v>
      </c>
      <c r="X1312" s="7" t="n">
        <f aca="false">IF(C1312=1,J1312,S1312*$E$226)</f>
        <v>425481784.375758</v>
      </c>
      <c r="Y1312" s="7" t="n">
        <f aca="false">IF(D1312=1,K1312,S1312*$E$225)</f>
        <v>100000000</v>
      </c>
      <c r="Z1312" s="7" t="n">
        <f aca="false">IF(E1312=1,L1312,S1312*$E$224)</f>
        <v>60000000</v>
      </c>
      <c r="AA1312" s="7" t="n">
        <f aca="false">IF(F1312=1,M1312,S1312*$E$223)</f>
        <v>208077455.9507</v>
      </c>
      <c r="AB1312" s="7" t="n">
        <f aca="false">IF(G1312=1,N1312,S1312*$E$222)</f>
        <v>15000000</v>
      </c>
      <c r="AC1312" s="7" t="n">
        <f aca="false">IF(H1312=1,O1312,S1312*$E$221)</f>
        <v>346795759.917833</v>
      </c>
      <c r="AD1312" s="7" t="n">
        <f aca="false">INDEX($W$1222:$W$1349,MATCH($A1312+(1-B1312)*64,$A$1222:$A$1349,0))</f>
        <v>30000000</v>
      </c>
      <c r="AE1312" s="7" t="n">
        <f aca="false">INDEX($W$1222:$W$1349,MATCH($A1312-B1312*64,$A$1222:$A$1349,0))</f>
        <v>55009045.8399022</v>
      </c>
      <c r="AF1312" s="7" t="n">
        <f aca="false">INDEX($X$1222:$X$1349,MATCH($A1312+(1-C1312)*32,$A$1222:$A$1349,0))</f>
        <v>300000000</v>
      </c>
      <c r="AG1312" s="7" t="n">
        <f aca="false">INDEX($X$1222:$X$1349,MATCH($A1312-C1312*32,$A$1222:$A$1349,0))</f>
        <v>425481784.375758</v>
      </c>
      <c r="AH1312" s="7" t="n">
        <f aca="false">INDEX($Y$1222:$Y$1349,MATCH($A1312+(1-D1312)*16,$A$1222:$A$1349,0))</f>
        <v>100000000</v>
      </c>
      <c r="AI1312" s="7" t="n">
        <f aca="false">INDEX($Y$1222:$Y$1349,MATCH($A1312-D1312*16,$A$1222:$A$1349,0))</f>
        <v>118996148.262188</v>
      </c>
      <c r="AJ1312" s="7" t="n">
        <f aca="false">INDEX($Z$1222:$Z$1349,MATCH($A1312+(1-E1312)*8,$A$1222:$A$1349,0))</f>
        <v>60000000</v>
      </c>
      <c r="AK1312" s="7" t="n">
        <f aca="false">INDEX($Z$1222:$Z$1349,MATCH($A1312-E1312*8,$A$1222:$A$1349,0))</f>
        <v>157438435.718605</v>
      </c>
      <c r="AL1312" s="7" t="n">
        <f aca="false">INDEX($AA$1222:$AA$1349,MATCH($A1312+(1-F1312)*4,$A$1222:$A$1349,0))</f>
        <v>30000000</v>
      </c>
      <c r="AM1312" s="7" t="n">
        <f aca="false">INDEX($AA$1222:$AA$1349,MATCH($A1312-F1312*4,$A$1222:$A$1349,0))</f>
        <v>208077455.9507</v>
      </c>
      <c r="AN1312" s="7" t="n">
        <f aca="false">INDEX($AB$1222:$AB$1349,MATCH($A1312+(1-G1312)*2,$A$1222:$A$1349,0))</f>
        <v>15000000</v>
      </c>
      <c r="AO1312" s="7" t="n">
        <f aca="false">INDEX($AB$1222:$AB$1349,MATCH($A1312-G1312*2,$A$1222:$A$1349,0))</f>
        <v>293134616.315782</v>
      </c>
      <c r="AP1312" s="7" t="n">
        <f aca="false">INDEX($AC$1222:$AC$1349,MATCH($A1312+(1-H1312)*1,$A$1222:$A$1349,0))</f>
        <v>5000000</v>
      </c>
      <c r="AQ1312" s="7" t="n">
        <f aca="false">INDEX($AC$1222:$AC$1349,MATCH($A1312-H1312*1,$A$1222:$A$1349,0))</f>
        <v>346795759.917833</v>
      </c>
      <c r="AR1312" s="14" t="b">
        <f aca="false">AND(IF(B1312=1,AD1312&gt;=AE1312,AE1312&gt;AD1312),IF(C1312=1,AF1312&gt;=AG1312,AG1312&gt;AF1312),IF(D1312=1,AH1312&gt;=AI1312,AI1312&gt;AH1312),IF(E1312=1,AJ1312&gt;=AK1312,AK1312&gt;AJ1312),IF(F1312=1,AL1312&gt;=AM1312,AM1312&gt;AL1312),IF(G1312=1,AN1312&gt;=AO1312,AO1312&gt;AN1312),IF(H1312=1,AP1312&gt;=AQ1312,AQ1312&gt;AP1312))</f>
        <v>0</v>
      </c>
      <c r="AS1312" s="2"/>
      <c r="AT1312" s="2"/>
      <c r="AU1312" s="2"/>
      <c r="AV1312" s="2"/>
      <c r="AW1312" s="2"/>
      <c r="AX1312" s="2"/>
    </row>
    <row r="1313" customFormat="false" ht="15" hidden="false" customHeight="false" outlineLevel="0" collapsed="false">
      <c r="A1313" s="6" t="n">
        <f aca="false">ROW()-1222</f>
        <v>91</v>
      </c>
      <c r="B1313" s="6" t="n">
        <f aca="false">MOD(INT($A1313/64),2)</f>
        <v>1</v>
      </c>
      <c r="C1313" s="6" t="n">
        <f aca="false">MOD(INT($A1313/32),2)</f>
        <v>0</v>
      </c>
      <c r="D1313" s="6" t="n">
        <f aca="false">MOD(INT($A1313/16),2)</f>
        <v>1</v>
      </c>
      <c r="E1313" s="6" t="n">
        <f aca="false">MOD(INT($A1313/8),2)</f>
        <v>1</v>
      </c>
      <c r="F1313" s="6" t="n">
        <f aca="false">MOD(INT($A1313/4),2)</f>
        <v>0</v>
      </c>
      <c r="G1313" s="6" t="n">
        <f aca="false">MOD(INT($A1313/2),2)</f>
        <v>1</v>
      </c>
      <c r="H1313" s="6" t="n">
        <f aca="false">MOD(INT($A1313/1),2)</f>
        <v>1</v>
      </c>
      <c r="I1313" s="7" t="n">
        <f aca="false">IF(B1313=1,MIN($B$6,$B$1220),0)</f>
        <v>30000000</v>
      </c>
      <c r="J1313" s="7" t="n">
        <f aca="false">IF(C1313=1,MIN($F$226,MAX(0,$B$1220-I1313)),0)</f>
        <v>0</v>
      </c>
      <c r="K1313" s="7" t="n">
        <f aca="false">IF(D1313=1,MIN($F$225,MAX(0,$B$1220-SUM(I1313:J1313))),0)</f>
        <v>100000000</v>
      </c>
      <c r="L1313" s="7" t="n">
        <f aca="false">IF(E1313=1,MIN($F$224,MAX(0,$B$1220-SUM(I1313:K1313))),0)</f>
        <v>60000000</v>
      </c>
      <c r="M1313" s="7" t="n">
        <f aca="false">IF(F1313=1,MIN($F$223,MAX(0,$B$1220-SUM(I1313:L1313))),0)</f>
        <v>0</v>
      </c>
      <c r="N1313" s="7" t="n">
        <f aca="false">IF(G1313=1,MIN($F$222,MAX(0,$B$1220-SUM(I1313:M1313))),0)</f>
        <v>15000000</v>
      </c>
      <c r="O1313" s="7" t="n">
        <f aca="false">IF(H1313=1,MIN($F$221,MAX(0,$B$1220-SUM(I1313:N1313))),0)</f>
        <v>5000000</v>
      </c>
      <c r="P1313" s="7" t="n">
        <f aca="false">MAX(0,$B$1220-SUM(I1313:O1313))</f>
        <v>1790000000</v>
      </c>
      <c r="Q1313" s="7" t="n">
        <f aca="false">($B$203+$B$204)+$B$22+(1-B1313)*$B$198+(1-C1313)*$E$226+(1-D1313)*$E$225+(1-E1313)*$E$224+(1-F1313)*$E$223+(1-G1313)*$E$222+(1-H1313)*$E$221</f>
        <v>18415830.1189422</v>
      </c>
      <c r="R1313" s="7" t="n">
        <f aca="false">P1313&gt;$B$12*Q1313</f>
        <v>1</v>
      </c>
      <c r="S1313" s="7" t="n">
        <f aca="false">IF(R1313,(P1313+$B$12*$B$13)/(Q1313+$B$13),IF(Q1313&gt;0,P1313/Q1313,0))</f>
        <v>85.7006386935915</v>
      </c>
      <c r="T1313" s="7" t="n">
        <f aca="false">IF(R1313,$B$13*(S1313-$B$12),0)</f>
        <v>211751596.733979</v>
      </c>
      <c r="U1313" s="7" t="n">
        <f aca="false">($B$203+$B$204)*S1313</f>
        <v>24112559.8825598</v>
      </c>
      <c r="V1313" s="7" t="n">
        <f aca="false">$B$22*S1313</f>
        <v>771305748.242323</v>
      </c>
      <c r="W1313" s="7" t="n">
        <f aca="false">IF(B1313=1,I1313,S1313*$B$198)</f>
        <v>30000000</v>
      </c>
      <c r="X1313" s="7" t="n">
        <f aca="false">IF(C1313=1,J1313,S1313*$E$226)</f>
        <v>525728179.060364</v>
      </c>
      <c r="Y1313" s="7" t="n">
        <f aca="false">IF(D1313=1,K1313,S1313*$E$225)</f>
        <v>100000000</v>
      </c>
      <c r="Z1313" s="7" t="n">
        <f aca="false">IF(E1313=1,L1313,S1313*$E$224)</f>
        <v>60000000</v>
      </c>
      <c r="AA1313" s="7" t="n">
        <f aca="false">IF(F1313=1,M1313,S1313*$E$223)</f>
        <v>257101916.080774</v>
      </c>
      <c r="AB1313" s="7" t="n">
        <f aca="false">IF(G1313=1,N1313,S1313*$E$222)</f>
        <v>15000000</v>
      </c>
      <c r="AC1313" s="7" t="n">
        <f aca="false">IF(H1313=1,O1313,S1313*$E$221)</f>
        <v>5000000</v>
      </c>
      <c r="AD1313" s="7" t="n">
        <f aca="false">INDEX($W$1222:$W$1349,MATCH($A1313+(1-B1313)*64,$A$1222:$A$1349,0))</f>
        <v>30000000</v>
      </c>
      <c r="AE1313" s="7" t="n">
        <f aca="false">INDEX($W$1222:$W$1349,MATCH($A1313-B1313*64,$A$1222:$A$1349,0))</f>
        <v>67487047.5959723</v>
      </c>
      <c r="AF1313" s="7" t="n">
        <f aca="false">INDEX($X$1222:$X$1349,MATCH($A1313+(1-C1313)*32,$A$1222:$A$1349,0))</f>
        <v>300000000</v>
      </c>
      <c r="AG1313" s="7" t="n">
        <f aca="false">INDEX($X$1222:$X$1349,MATCH($A1313-C1313*32,$A$1222:$A$1349,0))</f>
        <v>525728179.060364</v>
      </c>
      <c r="AH1313" s="7" t="n">
        <f aca="false">INDEX($Y$1222:$Y$1349,MATCH($A1313+(1-D1313)*16,$A$1222:$A$1349,0))</f>
        <v>100000000</v>
      </c>
      <c r="AI1313" s="7" t="n">
        <f aca="false">INDEX($Y$1222:$Y$1349,MATCH($A1313-D1313*16,$A$1222:$A$1349,0))</f>
        <v>144882058.340863</v>
      </c>
      <c r="AJ1313" s="7" t="n">
        <f aca="false">INDEX($Z$1222:$Z$1349,MATCH($A1313+(1-E1313)*8,$A$1222:$A$1349,0))</f>
        <v>60000000</v>
      </c>
      <c r="AK1313" s="7" t="n">
        <f aca="false">INDEX($Z$1222:$Z$1349,MATCH($A1313-E1313*8,$A$1222:$A$1349,0))</f>
        <v>190685897.835051</v>
      </c>
      <c r="AL1313" s="7" t="n">
        <f aca="false">INDEX($AA$1222:$AA$1349,MATCH($A1313+(1-F1313)*4,$A$1222:$A$1349,0))</f>
        <v>30000000</v>
      </c>
      <c r="AM1313" s="7" t="n">
        <f aca="false">INDEX($AA$1222:$AA$1349,MATCH($A1313-F1313*4,$A$1222:$A$1349,0))</f>
        <v>257101916.080774</v>
      </c>
      <c r="AN1313" s="7" t="n">
        <f aca="false">INDEX($AB$1222:$AB$1349,MATCH($A1313+(1-G1313)*2,$A$1222:$A$1349,0))</f>
        <v>15000000</v>
      </c>
      <c r="AO1313" s="7" t="n">
        <f aca="false">INDEX($AB$1222:$AB$1349,MATCH($A1313-G1313*2,$A$1222:$A$1349,0))</f>
        <v>348725082.643384</v>
      </c>
      <c r="AP1313" s="7" t="n">
        <f aca="false">INDEX($AC$1222:$AC$1349,MATCH($A1313+(1-H1313)*1,$A$1222:$A$1349,0))</f>
        <v>5000000</v>
      </c>
      <c r="AQ1313" s="7" t="n">
        <f aca="false">INDEX($AC$1222:$AC$1349,MATCH($A1313-H1313*1,$A$1222:$A$1349,0))</f>
        <v>346795759.917833</v>
      </c>
      <c r="AR1313" s="14" t="b">
        <f aca="false">AND(IF(B1313=1,AD1313&gt;=AE1313,AE1313&gt;AD1313),IF(C1313=1,AF1313&gt;=AG1313,AG1313&gt;AF1313),IF(D1313=1,AH1313&gt;=AI1313,AI1313&gt;AH1313),IF(E1313=1,AJ1313&gt;=AK1313,AK1313&gt;AJ1313),IF(F1313=1,AL1313&gt;=AM1313,AM1313&gt;AL1313),IF(G1313=1,AN1313&gt;=AO1313,AO1313&gt;AN1313),IF(H1313=1,AP1313&gt;=AQ1313,AQ1313&gt;AP1313))</f>
        <v>0</v>
      </c>
      <c r="AS1313" s="2"/>
      <c r="AT1313" s="2"/>
      <c r="AU1313" s="2"/>
      <c r="AV1313" s="2"/>
      <c r="AW1313" s="2"/>
      <c r="AX1313" s="2"/>
    </row>
    <row r="1314" customFormat="false" ht="15" hidden="false" customHeight="false" outlineLevel="0" collapsed="false">
      <c r="A1314" s="6" t="n">
        <f aca="false">ROW()-1222</f>
        <v>92</v>
      </c>
      <c r="B1314" s="6" t="n">
        <f aca="false">MOD(INT($A1314/64),2)</f>
        <v>1</v>
      </c>
      <c r="C1314" s="6" t="n">
        <f aca="false">MOD(INT($A1314/32),2)</f>
        <v>0</v>
      </c>
      <c r="D1314" s="6" t="n">
        <f aca="false">MOD(INT($A1314/16),2)</f>
        <v>1</v>
      </c>
      <c r="E1314" s="6" t="n">
        <f aca="false">MOD(INT($A1314/8),2)</f>
        <v>1</v>
      </c>
      <c r="F1314" s="6" t="n">
        <f aca="false">MOD(INT($A1314/4),2)</f>
        <v>1</v>
      </c>
      <c r="G1314" s="6" t="n">
        <f aca="false">MOD(INT($A1314/2),2)</f>
        <v>0</v>
      </c>
      <c r="H1314" s="6" t="n">
        <f aca="false">MOD(INT($A1314/1),2)</f>
        <v>0</v>
      </c>
      <c r="I1314" s="7" t="n">
        <f aca="false">IF(B1314=1,MIN($B$6,$B$1220),0)</f>
        <v>30000000</v>
      </c>
      <c r="J1314" s="7" t="n">
        <f aca="false">IF(C1314=1,MIN($F$226,MAX(0,$B$1220-I1314)),0)</f>
        <v>0</v>
      </c>
      <c r="K1314" s="7" t="n">
        <f aca="false">IF(D1314=1,MIN($F$225,MAX(0,$B$1220-SUM(I1314:J1314))),0)</f>
        <v>100000000</v>
      </c>
      <c r="L1314" s="7" t="n">
        <f aca="false">IF(E1314=1,MIN($F$224,MAX(0,$B$1220-SUM(I1314:K1314))),0)</f>
        <v>60000000</v>
      </c>
      <c r="M1314" s="7" t="n">
        <f aca="false">IF(F1314=1,MIN($F$223,MAX(0,$B$1220-SUM(I1314:L1314))),0)</f>
        <v>30000000</v>
      </c>
      <c r="N1314" s="7" t="n">
        <f aca="false">IF(G1314=1,MIN($F$222,MAX(0,$B$1220-SUM(I1314:M1314))),0)</f>
        <v>0</v>
      </c>
      <c r="O1314" s="7" t="n">
        <f aca="false">IF(H1314=1,MIN($F$221,MAX(0,$B$1220-SUM(I1314:N1314))),0)</f>
        <v>0</v>
      </c>
      <c r="P1314" s="7" t="n">
        <f aca="false">MAX(0,$B$1220-SUM(I1314:O1314))</f>
        <v>1780000000</v>
      </c>
      <c r="Q1314" s="7" t="n">
        <f aca="false">($B$203+$B$204)+$B$22+(1-B1314)*$B$198+(1-C1314)*$E$226+(1-D1314)*$E$225+(1-E1314)*$E$224+(1-F1314)*$E$223+(1-G1314)*$E$222+(1-H1314)*$E$221</f>
        <v>25415830.1189422</v>
      </c>
      <c r="R1314" s="7" t="n">
        <f aca="false">P1314&gt;$B$12*Q1314</f>
        <v>1</v>
      </c>
      <c r="S1314" s="7" t="n">
        <f aca="false">IF(R1314,(P1314+$B$12*$B$13)/(Q1314+$B$13),IF(Q1314&gt;0,P1314/Q1314,0))</f>
        <v>63.8526596703457</v>
      </c>
      <c r="T1314" s="7" t="n">
        <f aca="false">IF(R1314,$B$13*(S1314-$B$12),0)</f>
        <v>157131649.175864</v>
      </c>
      <c r="U1314" s="7" t="n">
        <f aca="false">($B$203+$B$204)*S1314</f>
        <v>17965456.3073525</v>
      </c>
      <c r="V1314" s="7" t="n">
        <f aca="false">$B$22*S1314</f>
        <v>574673937.033112</v>
      </c>
      <c r="W1314" s="7" t="n">
        <f aca="false">IF(B1314=1,I1314,S1314*$B$198)</f>
        <v>30000000</v>
      </c>
      <c r="X1314" s="7" t="n">
        <f aca="false">IF(C1314=1,J1314,S1314*$E$226)</f>
        <v>391702360.780214</v>
      </c>
      <c r="Y1314" s="7" t="n">
        <f aca="false">IF(D1314=1,K1314,S1314*$E$225)</f>
        <v>100000000</v>
      </c>
      <c r="Z1314" s="7" t="n">
        <f aca="false">IF(E1314=1,L1314,S1314*$E$224)</f>
        <v>60000000</v>
      </c>
      <c r="AA1314" s="7" t="n">
        <f aca="false">IF(F1314=1,M1314,S1314*$E$223)</f>
        <v>30000000</v>
      </c>
      <c r="AB1314" s="7" t="n">
        <f aca="false">IF(G1314=1,N1314,S1314*$E$222)</f>
        <v>319263298.351729</v>
      </c>
      <c r="AC1314" s="7" t="n">
        <f aca="false">IF(H1314=1,O1314,S1314*$E$221)</f>
        <v>319263298.351729</v>
      </c>
      <c r="AD1314" s="7" t="n">
        <f aca="false">INDEX($W$1222:$W$1349,MATCH($A1314+(1-B1314)*64,$A$1222:$A$1349,0))</f>
        <v>30000000</v>
      </c>
      <c r="AE1314" s="7" t="n">
        <f aca="false">INDEX($W$1222:$W$1349,MATCH($A1314-B1314*64,$A$1222:$A$1349,0))</f>
        <v>50758280.4622984</v>
      </c>
      <c r="AF1314" s="7" t="n">
        <f aca="false">INDEX($X$1222:$X$1349,MATCH($A1314+(1-C1314)*32,$A$1222:$A$1349,0))</f>
        <v>300000000</v>
      </c>
      <c r="AG1314" s="7" t="n">
        <f aca="false">INDEX($X$1222:$X$1349,MATCH($A1314-C1314*32,$A$1222:$A$1349,0))</f>
        <v>391702360.780214</v>
      </c>
      <c r="AH1314" s="7" t="n">
        <f aca="false">INDEX($Y$1222:$Y$1349,MATCH($A1314+(1-D1314)*16,$A$1222:$A$1349,0))</f>
        <v>100000000</v>
      </c>
      <c r="AI1314" s="7" t="n">
        <f aca="false">INDEX($Y$1222:$Y$1349,MATCH($A1314-D1314*16,$A$1222:$A$1349,0))</f>
        <v>110092146.030793</v>
      </c>
      <c r="AJ1314" s="7" t="n">
        <f aca="false">INDEX($Z$1222:$Z$1349,MATCH($A1314+(1-E1314)*8,$A$1222:$A$1349,0))</f>
        <v>60000000</v>
      </c>
      <c r="AK1314" s="7" t="n">
        <f aca="false">INDEX($Z$1222:$Z$1349,MATCH($A1314-E1314*8,$A$1222:$A$1349,0))</f>
        <v>145864387.768719</v>
      </c>
      <c r="AL1314" s="7" t="n">
        <f aca="false">INDEX($AA$1222:$AA$1349,MATCH($A1314+(1-F1314)*4,$A$1222:$A$1349,0))</f>
        <v>30000000</v>
      </c>
      <c r="AM1314" s="7" t="n">
        <f aca="false">INDEX($AA$1222:$AA$1349,MATCH($A1314-F1314*4,$A$1222:$A$1349,0))</f>
        <v>175880769.789469</v>
      </c>
      <c r="AN1314" s="7" t="n">
        <f aca="false">INDEX($AB$1222:$AB$1349,MATCH($A1314+(1-G1314)*2,$A$1222:$A$1349,0))</f>
        <v>15000000</v>
      </c>
      <c r="AO1314" s="7" t="n">
        <f aca="false">INDEX($AB$1222:$AB$1349,MATCH($A1314-G1314*2,$A$1222:$A$1349,0))</f>
        <v>319263298.351729</v>
      </c>
      <c r="AP1314" s="7" t="n">
        <f aca="false">INDEX($AC$1222:$AC$1349,MATCH($A1314+(1-H1314)*1,$A$1222:$A$1349,0))</f>
        <v>5000000</v>
      </c>
      <c r="AQ1314" s="7" t="n">
        <f aca="false">INDEX($AC$1222:$AC$1349,MATCH($A1314-H1314*1,$A$1222:$A$1349,0))</f>
        <v>319263298.351729</v>
      </c>
      <c r="AR1314" s="14" t="b">
        <f aca="false">AND(IF(B1314=1,AD1314&gt;=AE1314,AE1314&gt;AD1314),IF(C1314=1,AF1314&gt;=AG1314,AG1314&gt;AF1314),IF(D1314=1,AH1314&gt;=AI1314,AI1314&gt;AH1314),IF(E1314=1,AJ1314&gt;=AK1314,AK1314&gt;AJ1314),IF(F1314=1,AL1314&gt;=AM1314,AM1314&gt;AL1314),IF(G1314=1,AN1314&gt;=AO1314,AO1314&gt;AN1314),IF(H1314=1,AP1314&gt;=AQ1314,AQ1314&gt;AP1314))</f>
        <v>0</v>
      </c>
      <c r="AS1314" s="2"/>
      <c r="AT1314" s="2"/>
      <c r="AU1314" s="2"/>
      <c r="AV1314" s="2"/>
      <c r="AW1314" s="2"/>
      <c r="AX1314" s="2"/>
    </row>
    <row r="1315" customFormat="false" ht="15" hidden="false" customHeight="false" outlineLevel="0" collapsed="false">
      <c r="A1315" s="6" t="n">
        <f aca="false">ROW()-1222</f>
        <v>93</v>
      </c>
      <c r="B1315" s="6" t="n">
        <f aca="false">MOD(INT($A1315/64),2)</f>
        <v>1</v>
      </c>
      <c r="C1315" s="6" t="n">
        <f aca="false">MOD(INT($A1315/32),2)</f>
        <v>0</v>
      </c>
      <c r="D1315" s="6" t="n">
        <f aca="false">MOD(INT($A1315/16),2)</f>
        <v>1</v>
      </c>
      <c r="E1315" s="6" t="n">
        <f aca="false">MOD(INT($A1315/8),2)</f>
        <v>1</v>
      </c>
      <c r="F1315" s="6" t="n">
        <f aca="false">MOD(INT($A1315/4),2)</f>
        <v>1</v>
      </c>
      <c r="G1315" s="6" t="n">
        <f aca="false">MOD(INT($A1315/2),2)</f>
        <v>0</v>
      </c>
      <c r="H1315" s="6" t="n">
        <f aca="false">MOD(INT($A1315/1),2)</f>
        <v>1</v>
      </c>
      <c r="I1315" s="7" t="n">
        <f aca="false">IF(B1315=1,MIN($B$6,$B$1220),0)</f>
        <v>30000000</v>
      </c>
      <c r="J1315" s="7" t="n">
        <f aca="false">IF(C1315=1,MIN($F$226,MAX(0,$B$1220-I1315)),0)</f>
        <v>0</v>
      </c>
      <c r="K1315" s="7" t="n">
        <f aca="false">IF(D1315=1,MIN($F$225,MAX(0,$B$1220-SUM(I1315:J1315))),0)</f>
        <v>100000000</v>
      </c>
      <c r="L1315" s="7" t="n">
        <f aca="false">IF(E1315=1,MIN($F$224,MAX(0,$B$1220-SUM(I1315:K1315))),0)</f>
        <v>60000000</v>
      </c>
      <c r="M1315" s="7" t="n">
        <f aca="false">IF(F1315=1,MIN($F$223,MAX(0,$B$1220-SUM(I1315:L1315))),0)</f>
        <v>30000000</v>
      </c>
      <c r="N1315" s="7" t="n">
        <f aca="false">IF(G1315=1,MIN($F$222,MAX(0,$B$1220-SUM(I1315:M1315))),0)</f>
        <v>0</v>
      </c>
      <c r="O1315" s="7" t="n">
        <f aca="false">IF(H1315=1,MIN($F$221,MAX(0,$B$1220-SUM(I1315:N1315))),0)</f>
        <v>5000000</v>
      </c>
      <c r="P1315" s="7" t="n">
        <f aca="false">MAX(0,$B$1220-SUM(I1315:O1315))</f>
        <v>1775000000</v>
      </c>
      <c r="Q1315" s="7" t="n">
        <f aca="false">($B$203+$B$204)+$B$22+(1-B1315)*$B$198+(1-C1315)*$E$226+(1-D1315)*$E$225+(1-E1315)*$E$224+(1-F1315)*$E$223+(1-G1315)*$E$222+(1-H1315)*$E$221</f>
        <v>20415830.1189422</v>
      </c>
      <c r="R1315" s="7" t="n">
        <f aca="false">P1315&gt;$B$12*Q1315</f>
        <v>1</v>
      </c>
      <c r="S1315" s="7" t="n">
        <f aca="false">IF(R1315,(P1315+$B$12*$B$13)/(Q1315+$B$13),IF(Q1315&gt;0,P1315/Q1315,0))</f>
        <v>77.5664678422766</v>
      </c>
      <c r="T1315" s="7" t="n">
        <f aca="false">IF(R1315,$B$13*(S1315-$B$12),0)</f>
        <v>191416169.605692</v>
      </c>
      <c r="U1315" s="7" t="n">
        <f aca="false">($B$203+$B$204)*S1315</f>
        <v>21823945.8799436</v>
      </c>
      <c r="V1315" s="7" t="n">
        <f aca="false">$B$22*S1315</f>
        <v>698098210.580489</v>
      </c>
      <c r="W1315" s="7" t="n">
        <f aca="false">IF(B1315=1,I1315,S1315*$B$198)</f>
        <v>30000000</v>
      </c>
      <c r="X1315" s="7" t="n">
        <f aca="false">IF(C1315=1,J1315,S1315*$E$226)</f>
        <v>475829334.722492</v>
      </c>
      <c r="Y1315" s="7" t="n">
        <f aca="false">IF(D1315=1,K1315,S1315*$E$225)</f>
        <v>100000000</v>
      </c>
      <c r="Z1315" s="7" t="n">
        <f aca="false">IF(E1315=1,L1315,S1315*$E$224)</f>
        <v>60000000</v>
      </c>
      <c r="AA1315" s="7" t="n">
        <f aca="false">IF(F1315=1,M1315,S1315*$E$223)</f>
        <v>30000000</v>
      </c>
      <c r="AB1315" s="7" t="n">
        <f aca="false">IF(G1315=1,N1315,S1315*$E$222)</f>
        <v>387832339.211383</v>
      </c>
      <c r="AC1315" s="7" t="n">
        <f aca="false">IF(H1315=1,O1315,S1315*$E$221)</f>
        <v>5000000</v>
      </c>
      <c r="AD1315" s="7" t="n">
        <f aca="false">INDEX($W$1222:$W$1349,MATCH($A1315+(1-B1315)*64,$A$1222:$A$1349,0))</f>
        <v>30000000</v>
      </c>
      <c r="AE1315" s="7" t="n">
        <f aca="false">INDEX($W$1222:$W$1349,MATCH($A1315-B1315*64,$A$1222:$A$1349,0))</f>
        <v>61288154.5948652</v>
      </c>
      <c r="AF1315" s="7" t="n">
        <f aca="false">INDEX($X$1222:$X$1349,MATCH($A1315+(1-C1315)*32,$A$1222:$A$1349,0))</f>
        <v>300000000</v>
      </c>
      <c r="AG1315" s="7" t="n">
        <f aca="false">INDEX($X$1222:$X$1349,MATCH($A1315-C1315*32,$A$1222:$A$1349,0))</f>
        <v>475829334.722492</v>
      </c>
      <c r="AH1315" s="7" t="n">
        <f aca="false">INDEX($Y$1222:$Y$1349,MATCH($A1315+(1-D1315)*16,$A$1222:$A$1349,0))</f>
        <v>100000000</v>
      </c>
      <c r="AI1315" s="7" t="n">
        <f aca="false">INDEX($Y$1222:$Y$1349,MATCH($A1315-D1315*16,$A$1222:$A$1349,0))</f>
        <v>132071663.145452</v>
      </c>
      <c r="AJ1315" s="7" t="n">
        <f aca="false">INDEX($Z$1222:$Z$1349,MATCH($A1315+(1-E1315)*8,$A$1222:$A$1349,0))</f>
        <v>60000000</v>
      </c>
      <c r="AK1315" s="7" t="n">
        <f aca="false">INDEX($Z$1222:$Z$1349,MATCH($A1315-E1315*8,$A$1222:$A$1349,0))</f>
        <v>174199304.517385</v>
      </c>
      <c r="AL1315" s="7" t="n">
        <f aca="false">INDEX($AA$1222:$AA$1349,MATCH($A1315+(1-F1315)*4,$A$1222:$A$1349,0))</f>
        <v>30000000</v>
      </c>
      <c r="AM1315" s="7" t="n">
        <f aca="false">INDEX($AA$1222:$AA$1349,MATCH($A1315-F1315*4,$A$1222:$A$1349,0))</f>
        <v>209235049.58603</v>
      </c>
      <c r="AN1315" s="7" t="n">
        <f aca="false">INDEX($AB$1222:$AB$1349,MATCH($A1315+(1-G1315)*2,$A$1222:$A$1349,0))</f>
        <v>15000000</v>
      </c>
      <c r="AO1315" s="7" t="n">
        <f aca="false">INDEX($AB$1222:$AB$1349,MATCH($A1315-G1315*2,$A$1222:$A$1349,0))</f>
        <v>387832339.211383</v>
      </c>
      <c r="AP1315" s="7" t="n">
        <f aca="false">INDEX($AC$1222:$AC$1349,MATCH($A1315+(1-H1315)*1,$A$1222:$A$1349,0))</f>
        <v>5000000</v>
      </c>
      <c r="AQ1315" s="7" t="n">
        <f aca="false">INDEX($AC$1222:$AC$1349,MATCH($A1315-H1315*1,$A$1222:$A$1349,0))</f>
        <v>319263298.351729</v>
      </c>
      <c r="AR1315" s="14" t="b">
        <f aca="false">AND(IF(B1315=1,AD1315&gt;=AE1315,AE1315&gt;AD1315),IF(C1315=1,AF1315&gt;=AG1315,AG1315&gt;AF1315),IF(D1315=1,AH1315&gt;=AI1315,AI1315&gt;AH1315),IF(E1315=1,AJ1315&gt;=AK1315,AK1315&gt;AJ1315),IF(F1315=1,AL1315&gt;=AM1315,AM1315&gt;AL1315),IF(G1315=1,AN1315&gt;=AO1315,AO1315&gt;AN1315),IF(H1315=1,AP1315&gt;=AQ1315,AQ1315&gt;AP1315))</f>
        <v>0</v>
      </c>
      <c r="AS1315" s="2"/>
      <c r="AT1315" s="2"/>
      <c r="AU1315" s="2"/>
      <c r="AV1315" s="2"/>
      <c r="AW1315" s="2"/>
      <c r="AX1315" s="2"/>
    </row>
    <row r="1316" customFormat="false" ht="15" hidden="false" customHeight="false" outlineLevel="0" collapsed="false">
      <c r="A1316" s="6" t="n">
        <f aca="false">ROW()-1222</f>
        <v>94</v>
      </c>
      <c r="B1316" s="6" t="n">
        <f aca="false">MOD(INT($A1316/64),2)</f>
        <v>1</v>
      </c>
      <c r="C1316" s="6" t="n">
        <f aca="false">MOD(INT($A1316/32),2)</f>
        <v>0</v>
      </c>
      <c r="D1316" s="6" t="n">
        <f aca="false">MOD(INT($A1316/16),2)</f>
        <v>1</v>
      </c>
      <c r="E1316" s="6" t="n">
        <f aca="false">MOD(INT($A1316/8),2)</f>
        <v>1</v>
      </c>
      <c r="F1316" s="6" t="n">
        <f aca="false">MOD(INT($A1316/4),2)</f>
        <v>1</v>
      </c>
      <c r="G1316" s="6" t="n">
        <f aca="false">MOD(INT($A1316/2),2)</f>
        <v>1</v>
      </c>
      <c r="H1316" s="6" t="n">
        <f aca="false">MOD(INT($A1316/1),2)</f>
        <v>0</v>
      </c>
      <c r="I1316" s="7" t="n">
        <f aca="false">IF(B1316=1,MIN($B$6,$B$1220),0)</f>
        <v>30000000</v>
      </c>
      <c r="J1316" s="7" t="n">
        <f aca="false">IF(C1316=1,MIN($F$226,MAX(0,$B$1220-I1316)),0)</f>
        <v>0</v>
      </c>
      <c r="K1316" s="7" t="n">
        <f aca="false">IF(D1316=1,MIN($F$225,MAX(0,$B$1220-SUM(I1316:J1316))),0)</f>
        <v>100000000</v>
      </c>
      <c r="L1316" s="7" t="n">
        <f aca="false">IF(E1316=1,MIN($F$224,MAX(0,$B$1220-SUM(I1316:K1316))),0)</f>
        <v>60000000</v>
      </c>
      <c r="M1316" s="7" t="n">
        <f aca="false">IF(F1316=1,MIN($F$223,MAX(0,$B$1220-SUM(I1316:L1316))),0)</f>
        <v>30000000</v>
      </c>
      <c r="N1316" s="7" t="n">
        <f aca="false">IF(G1316=1,MIN($F$222,MAX(0,$B$1220-SUM(I1316:M1316))),0)</f>
        <v>15000000</v>
      </c>
      <c r="O1316" s="7" t="n">
        <f aca="false">IF(H1316=1,MIN($F$221,MAX(0,$B$1220-SUM(I1316:N1316))),0)</f>
        <v>0</v>
      </c>
      <c r="P1316" s="7" t="n">
        <f aca="false">MAX(0,$B$1220-SUM(I1316:O1316))</f>
        <v>1765000000</v>
      </c>
      <c r="Q1316" s="7" t="n">
        <f aca="false">($B$203+$B$204)+$B$22+(1-B1316)*$B$198+(1-C1316)*$E$226+(1-D1316)*$E$225+(1-E1316)*$E$224+(1-F1316)*$E$223+(1-G1316)*$E$222+(1-H1316)*$E$221</f>
        <v>20415830.1189422</v>
      </c>
      <c r="R1316" s="7" t="n">
        <f aca="false">P1316&gt;$B$12*Q1316</f>
        <v>1</v>
      </c>
      <c r="S1316" s="7" t="n">
        <f aca="false">IF(R1316,(P1316+$B$12*$B$13)/(Q1316+$B$13),IF(Q1316&gt;0,P1316/Q1316,0))</f>
        <v>77.1300882763566</v>
      </c>
      <c r="T1316" s="7" t="n">
        <f aca="false">IF(R1316,$B$13*(S1316-$B$12),0)</f>
        <v>190325220.690892</v>
      </c>
      <c r="U1316" s="7" t="n">
        <f aca="false">($B$203+$B$204)*S1316</f>
        <v>21701167.0001689</v>
      </c>
      <c r="V1316" s="7" t="n">
        <f aca="false">$B$22*S1316</f>
        <v>694170794.48721</v>
      </c>
      <c r="W1316" s="7" t="n">
        <f aca="false">IF(B1316=1,I1316,S1316*$B$198)</f>
        <v>30000000</v>
      </c>
      <c r="X1316" s="7" t="n">
        <f aca="false">IF(C1316=1,J1316,S1316*$E$226)</f>
        <v>473152376.439947</v>
      </c>
      <c r="Y1316" s="7" t="n">
        <f aca="false">IF(D1316=1,K1316,S1316*$E$225)</f>
        <v>100000000</v>
      </c>
      <c r="Z1316" s="7" t="n">
        <f aca="false">IF(E1316=1,L1316,S1316*$E$224)</f>
        <v>60000000</v>
      </c>
      <c r="AA1316" s="7" t="n">
        <f aca="false">IF(F1316=1,M1316,S1316*$E$223)</f>
        <v>30000000</v>
      </c>
      <c r="AB1316" s="7" t="n">
        <f aca="false">IF(G1316=1,N1316,S1316*$E$222)</f>
        <v>15000000</v>
      </c>
      <c r="AC1316" s="7" t="n">
        <f aca="false">IF(H1316=1,O1316,S1316*$E$221)</f>
        <v>385650441.381783</v>
      </c>
      <c r="AD1316" s="7" t="n">
        <f aca="false">INDEX($W$1222:$W$1349,MATCH($A1316+(1-B1316)*64,$A$1222:$A$1349,0))</f>
        <v>30000000</v>
      </c>
      <c r="AE1316" s="7" t="n">
        <f aca="false">INDEX($W$1222:$W$1349,MATCH($A1316-B1316*64,$A$1222:$A$1349,0))</f>
        <v>60949077.6676461</v>
      </c>
      <c r="AF1316" s="7" t="n">
        <f aca="false">INDEX($X$1222:$X$1349,MATCH($A1316+(1-C1316)*32,$A$1222:$A$1349,0))</f>
        <v>300000000</v>
      </c>
      <c r="AG1316" s="7" t="n">
        <f aca="false">INDEX($X$1222:$X$1349,MATCH($A1316-C1316*32,$A$1222:$A$1349,0))</f>
        <v>473152376.439947</v>
      </c>
      <c r="AH1316" s="7" t="n">
        <f aca="false">INDEX($Y$1222:$Y$1349,MATCH($A1316+(1-D1316)*16,$A$1222:$A$1349,0))</f>
        <v>100000000</v>
      </c>
      <c r="AI1316" s="7" t="n">
        <f aca="false">INDEX($Y$1222:$Y$1349,MATCH($A1316-D1316*16,$A$1222:$A$1349,0))</f>
        <v>131368218.867713</v>
      </c>
      <c r="AJ1316" s="7" t="n">
        <f aca="false">INDEX($Z$1222:$Z$1349,MATCH($A1316+(1-E1316)*8,$A$1222:$A$1349,0))</f>
        <v>60000000</v>
      </c>
      <c r="AK1316" s="7" t="n">
        <f aca="false">INDEX($Z$1222:$Z$1349,MATCH($A1316-E1316*8,$A$1222:$A$1349,0))</f>
        <v>173251281.09144</v>
      </c>
      <c r="AL1316" s="7" t="n">
        <f aca="false">INDEX($AA$1222:$AA$1349,MATCH($A1316+(1-F1316)*4,$A$1222:$A$1349,0))</f>
        <v>30000000</v>
      </c>
      <c r="AM1316" s="7" t="n">
        <f aca="false">INDEX($AA$1222:$AA$1349,MATCH($A1316-F1316*4,$A$1222:$A$1349,0))</f>
        <v>208077455.9507</v>
      </c>
      <c r="AN1316" s="7" t="n">
        <f aca="false">INDEX($AB$1222:$AB$1349,MATCH($A1316+(1-G1316)*2,$A$1222:$A$1349,0))</f>
        <v>15000000</v>
      </c>
      <c r="AO1316" s="7" t="n">
        <f aca="false">INDEX($AB$1222:$AB$1349,MATCH($A1316-G1316*2,$A$1222:$A$1349,0))</f>
        <v>319263298.351729</v>
      </c>
      <c r="AP1316" s="7" t="n">
        <f aca="false">INDEX($AC$1222:$AC$1349,MATCH($A1316+(1-H1316)*1,$A$1222:$A$1349,0))</f>
        <v>5000000</v>
      </c>
      <c r="AQ1316" s="7" t="n">
        <f aca="false">INDEX($AC$1222:$AC$1349,MATCH($A1316-H1316*1,$A$1222:$A$1349,0))</f>
        <v>385650441.381783</v>
      </c>
      <c r="AR1316" s="14" t="b">
        <f aca="false">AND(IF(B1316=1,AD1316&gt;=AE1316,AE1316&gt;AD1316),IF(C1316=1,AF1316&gt;=AG1316,AG1316&gt;AF1316),IF(D1316=1,AH1316&gt;=AI1316,AI1316&gt;AH1316),IF(E1316=1,AJ1316&gt;=AK1316,AK1316&gt;AJ1316),IF(F1316=1,AL1316&gt;=AM1316,AM1316&gt;AL1316),IF(G1316=1,AN1316&gt;=AO1316,AO1316&gt;AN1316),IF(H1316=1,AP1316&gt;=AQ1316,AQ1316&gt;AP1316))</f>
        <v>0</v>
      </c>
      <c r="AS1316" s="2"/>
      <c r="AT1316" s="2"/>
      <c r="AU1316" s="2"/>
      <c r="AV1316" s="2"/>
      <c r="AW1316" s="2"/>
      <c r="AX1316" s="2"/>
    </row>
    <row r="1317" customFormat="false" ht="15" hidden="false" customHeight="false" outlineLevel="0" collapsed="false">
      <c r="A1317" s="6" t="n">
        <f aca="false">ROW()-1222</f>
        <v>95</v>
      </c>
      <c r="B1317" s="6" t="n">
        <f aca="false">MOD(INT($A1317/64),2)</f>
        <v>1</v>
      </c>
      <c r="C1317" s="6" t="n">
        <f aca="false">MOD(INT($A1317/32),2)</f>
        <v>0</v>
      </c>
      <c r="D1317" s="6" t="n">
        <f aca="false">MOD(INT($A1317/16),2)</f>
        <v>1</v>
      </c>
      <c r="E1317" s="6" t="n">
        <f aca="false">MOD(INT($A1317/8),2)</f>
        <v>1</v>
      </c>
      <c r="F1317" s="6" t="n">
        <f aca="false">MOD(INT($A1317/4),2)</f>
        <v>1</v>
      </c>
      <c r="G1317" s="6" t="n">
        <f aca="false">MOD(INT($A1317/2),2)</f>
        <v>1</v>
      </c>
      <c r="H1317" s="6" t="n">
        <f aca="false">MOD(INT($A1317/1),2)</f>
        <v>1</v>
      </c>
      <c r="I1317" s="7" t="n">
        <f aca="false">IF(B1317=1,MIN($B$6,$B$1220),0)</f>
        <v>30000000</v>
      </c>
      <c r="J1317" s="7" t="n">
        <f aca="false">IF(C1317=1,MIN($F$226,MAX(0,$B$1220-I1317)),0)</f>
        <v>0</v>
      </c>
      <c r="K1317" s="7" t="n">
        <f aca="false">IF(D1317=1,MIN($F$225,MAX(0,$B$1220-SUM(I1317:J1317))),0)</f>
        <v>100000000</v>
      </c>
      <c r="L1317" s="7" t="n">
        <f aca="false">IF(E1317=1,MIN($F$224,MAX(0,$B$1220-SUM(I1317:K1317))),0)</f>
        <v>60000000</v>
      </c>
      <c r="M1317" s="7" t="n">
        <f aca="false">IF(F1317=1,MIN($F$223,MAX(0,$B$1220-SUM(I1317:L1317))),0)</f>
        <v>30000000</v>
      </c>
      <c r="N1317" s="7" t="n">
        <f aca="false">IF(G1317=1,MIN($F$222,MAX(0,$B$1220-SUM(I1317:M1317))),0)</f>
        <v>15000000</v>
      </c>
      <c r="O1317" s="7" t="n">
        <f aca="false">IF(H1317=1,MIN($F$221,MAX(0,$B$1220-SUM(I1317:N1317))),0)</f>
        <v>5000000</v>
      </c>
      <c r="P1317" s="7" t="n">
        <f aca="false">MAX(0,$B$1220-SUM(I1317:O1317))</f>
        <v>1760000000</v>
      </c>
      <c r="Q1317" s="7" t="n">
        <f aca="false">($B$203+$B$204)+$B$22+(1-B1317)*$B$198+(1-C1317)*$E$226+(1-D1317)*$E$225+(1-E1317)*$E$224+(1-F1317)*$E$223+(1-G1317)*$E$222+(1-H1317)*$E$221</f>
        <v>15415830.1189422</v>
      </c>
      <c r="R1317" s="7" t="n">
        <f aca="false">P1317&gt;$B$12*Q1317</f>
        <v>1</v>
      </c>
      <c r="S1317" s="7" t="n">
        <f aca="false">IF(R1317,(P1317+$B$12*$B$13)/(Q1317+$B$13),IF(Q1317&gt;0,P1317/Q1317,0))</f>
        <v>98.376686332638</v>
      </c>
      <c r="T1317" s="7" t="n">
        <f aca="false">IF(R1317,$B$13*(S1317-$B$12),0)</f>
        <v>243441715.831595</v>
      </c>
      <c r="U1317" s="7" t="n">
        <f aca="false">($B$203+$B$204)*S1317</f>
        <v>27679067.2322132</v>
      </c>
      <c r="V1317" s="7" t="n">
        <f aca="false">$B$22*S1317</f>
        <v>885390176.993742</v>
      </c>
      <c r="W1317" s="7" t="n">
        <f aca="false">IF(B1317=1,I1317,S1317*$B$198)</f>
        <v>30000000</v>
      </c>
      <c r="X1317" s="7" t="n">
        <f aca="false">IF(C1317=1,J1317,S1317*$E$226)</f>
        <v>603489039.94245</v>
      </c>
      <c r="Y1317" s="7" t="n">
        <f aca="false">IF(D1317=1,K1317,S1317*$E$225)</f>
        <v>100000000</v>
      </c>
      <c r="Z1317" s="7" t="n">
        <f aca="false">IF(E1317=1,L1317,S1317*$E$224)</f>
        <v>60000000</v>
      </c>
      <c r="AA1317" s="7" t="n">
        <f aca="false">IF(F1317=1,M1317,S1317*$E$223)</f>
        <v>30000000</v>
      </c>
      <c r="AB1317" s="7" t="n">
        <f aca="false">IF(G1317=1,N1317,S1317*$E$222)</f>
        <v>15000000</v>
      </c>
      <c r="AC1317" s="7" t="n">
        <f aca="false">IF(H1317=1,O1317,S1317*$E$221)</f>
        <v>5000000</v>
      </c>
      <c r="AD1317" s="7" t="n">
        <f aca="false">INDEX($W$1222:$W$1349,MATCH($A1317+(1-B1317)*64,$A$1222:$A$1349,0))</f>
        <v>30000000</v>
      </c>
      <c r="AE1317" s="7" t="n">
        <f aca="false">INDEX($W$1222:$W$1349,MATCH($A1317-B1317*64,$A$1222:$A$1349,0))</f>
        <v>77013282.2424771</v>
      </c>
      <c r="AF1317" s="7" t="n">
        <f aca="false">INDEX($X$1222:$X$1349,MATCH($A1317+(1-C1317)*32,$A$1222:$A$1349,0))</f>
        <v>300000000</v>
      </c>
      <c r="AG1317" s="7" t="n">
        <f aca="false">INDEX($X$1222:$X$1349,MATCH($A1317-C1317*32,$A$1222:$A$1349,0))</f>
        <v>603489039.94245</v>
      </c>
      <c r="AH1317" s="7" t="n">
        <f aca="false">INDEX($Y$1222:$Y$1349,MATCH($A1317+(1-D1317)*16,$A$1222:$A$1349,0))</f>
        <v>100000000</v>
      </c>
      <c r="AI1317" s="7" t="n">
        <f aca="false">INDEX($Y$1222:$Y$1349,MATCH($A1317-D1317*16,$A$1222:$A$1349,0))</f>
        <v>164354355.714694</v>
      </c>
      <c r="AJ1317" s="7" t="n">
        <f aca="false">INDEX($Z$1222:$Z$1349,MATCH($A1317+(1-E1317)*8,$A$1222:$A$1349,0))</f>
        <v>60000000</v>
      </c>
      <c r="AK1317" s="7" t="n">
        <f aca="false">INDEX($Z$1222:$Z$1349,MATCH($A1317-E1317*8,$A$1222:$A$1349,0))</f>
        <v>215300087.389575</v>
      </c>
      <c r="AL1317" s="7" t="n">
        <f aca="false">INDEX($AA$1222:$AA$1349,MATCH($A1317+(1-F1317)*4,$A$1222:$A$1349,0))</f>
        <v>30000000</v>
      </c>
      <c r="AM1317" s="7" t="n">
        <f aca="false">INDEX($AA$1222:$AA$1349,MATCH($A1317-F1317*4,$A$1222:$A$1349,0))</f>
        <v>257101916.080774</v>
      </c>
      <c r="AN1317" s="7" t="n">
        <f aca="false">INDEX($AB$1222:$AB$1349,MATCH($A1317+(1-G1317)*2,$A$1222:$A$1349,0))</f>
        <v>15000000</v>
      </c>
      <c r="AO1317" s="7" t="n">
        <f aca="false">INDEX($AB$1222:$AB$1349,MATCH($A1317-G1317*2,$A$1222:$A$1349,0))</f>
        <v>387832339.211383</v>
      </c>
      <c r="AP1317" s="7" t="n">
        <f aca="false">INDEX($AC$1222:$AC$1349,MATCH($A1317+(1-H1317)*1,$A$1222:$A$1349,0))</f>
        <v>5000000</v>
      </c>
      <c r="AQ1317" s="7" t="n">
        <f aca="false">INDEX($AC$1222:$AC$1349,MATCH($A1317-H1317*1,$A$1222:$A$1349,0))</f>
        <v>385650441.381783</v>
      </c>
      <c r="AR1317" s="14" t="b">
        <f aca="false">AND(IF(B1317=1,AD1317&gt;=AE1317,AE1317&gt;AD1317),IF(C1317=1,AF1317&gt;=AG1317,AG1317&gt;AF1317),IF(D1317=1,AH1317&gt;=AI1317,AI1317&gt;AH1317),IF(E1317=1,AJ1317&gt;=AK1317,AK1317&gt;AJ1317),IF(F1317=1,AL1317&gt;=AM1317,AM1317&gt;AL1317),IF(G1317=1,AN1317&gt;=AO1317,AO1317&gt;AN1317),IF(H1317=1,AP1317&gt;=AQ1317,AQ1317&gt;AP1317))</f>
        <v>0</v>
      </c>
      <c r="AS1317" s="2"/>
      <c r="AT1317" s="2"/>
      <c r="AU1317" s="2"/>
      <c r="AV1317" s="2"/>
      <c r="AW1317" s="2"/>
      <c r="AX1317" s="2"/>
    </row>
    <row r="1318" customFormat="false" ht="15" hidden="false" customHeight="false" outlineLevel="0" collapsed="false">
      <c r="A1318" s="6" t="n">
        <f aca="false">ROW()-1222</f>
        <v>96</v>
      </c>
      <c r="B1318" s="6" t="n">
        <f aca="false">MOD(INT($A1318/64),2)</f>
        <v>1</v>
      </c>
      <c r="C1318" s="6" t="n">
        <f aca="false">MOD(INT($A1318/32),2)</f>
        <v>1</v>
      </c>
      <c r="D1318" s="6" t="n">
        <f aca="false">MOD(INT($A1318/16),2)</f>
        <v>0</v>
      </c>
      <c r="E1318" s="6" t="n">
        <f aca="false">MOD(INT($A1318/8),2)</f>
        <v>0</v>
      </c>
      <c r="F1318" s="6" t="n">
        <f aca="false">MOD(INT($A1318/4),2)</f>
        <v>0</v>
      </c>
      <c r="G1318" s="6" t="n">
        <f aca="false">MOD(INT($A1318/2),2)</f>
        <v>0</v>
      </c>
      <c r="H1318" s="6" t="n">
        <f aca="false">MOD(INT($A1318/1),2)</f>
        <v>0</v>
      </c>
      <c r="I1318" s="7" t="n">
        <f aca="false">IF(B1318=1,MIN($B$6,$B$1220),0)</f>
        <v>30000000</v>
      </c>
      <c r="J1318" s="7" t="n">
        <f aca="false">IF(C1318=1,MIN($F$226,MAX(0,$B$1220-I1318)),0)</f>
        <v>300000000</v>
      </c>
      <c r="K1318" s="7" t="n">
        <f aca="false">IF(D1318=1,MIN($F$225,MAX(0,$B$1220-SUM(I1318:J1318))),0)</f>
        <v>0</v>
      </c>
      <c r="L1318" s="7" t="n">
        <f aca="false">IF(E1318=1,MIN($F$224,MAX(0,$B$1220-SUM(I1318:K1318))),0)</f>
        <v>0</v>
      </c>
      <c r="M1318" s="7" t="n">
        <f aca="false">IF(F1318=1,MIN($F$223,MAX(0,$B$1220-SUM(I1318:L1318))),0)</f>
        <v>0</v>
      </c>
      <c r="N1318" s="7" t="n">
        <f aca="false">IF(G1318=1,MIN($F$222,MAX(0,$B$1220-SUM(I1318:M1318))),0)</f>
        <v>0</v>
      </c>
      <c r="O1318" s="7" t="n">
        <f aca="false">IF(H1318=1,MIN($F$221,MAX(0,$B$1220-SUM(I1318:N1318))),0)</f>
        <v>0</v>
      </c>
      <c r="P1318" s="7" t="n">
        <f aca="false">MAX(0,$B$1220-SUM(I1318:O1318))</f>
        <v>1670000000</v>
      </c>
      <c r="Q1318" s="7" t="n">
        <f aca="false">($B$203+$B$204)+$B$22+(1-B1318)*$B$198+(1-C1318)*$E$226+(1-D1318)*$E$225+(1-E1318)*$E$224+(1-F1318)*$E$223+(1-G1318)*$E$222+(1-H1318)*$E$221</f>
        <v>26415334.5395857</v>
      </c>
      <c r="R1318" s="7" t="n">
        <f aca="false">P1318&gt;$B$12*Q1318</f>
        <v>1</v>
      </c>
      <c r="S1318" s="7" t="n">
        <f aca="false">IF(R1318,(P1318+$B$12*$B$13)/(Q1318+$B$13),IF(Q1318&gt;0,P1318/Q1318,0))</f>
        <v>57.8412813350062</v>
      </c>
      <c r="T1318" s="7" t="n">
        <f aca="false">IF(R1318,$B$13*(S1318-$B$12),0)</f>
        <v>142103203.337516</v>
      </c>
      <c r="U1318" s="7" t="n">
        <f aca="false">($B$203+$B$204)*S1318</f>
        <v>16274106.9510678</v>
      </c>
      <c r="V1318" s="7" t="n">
        <f aca="false">$B$22*S1318</f>
        <v>520571532.015056</v>
      </c>
      <c r="W1318" s="7" t="n">
        <f aca="false">IF(B1318=1,I1318,S1318*$B$198)</f>
        <v>30000000</v>
      </c>
      <c r="X1318" s="7" t="n">
        <f aca="false">IF(C1318=1,J1318,S1318*$E$226)</f>
        <v>300000000</v>
      </c>
      <c r="Y1318" s="7" t="n">
        <f aca="false">IF(D1318=1,K1318,S1318*$E$225)</f>
        <v>100295425.137265</v>
      </c>
      <c r="Z1318" s="7" t="n">
        <f aca="false">IF(E1318=1,L1318,S1318*$E$224)</f>
        <v>138819075.204015</v>
      </c>
      <c r="AA1318" s="7" t="n">
        <f aca="false">IF(F1318=1,M1318,S1318*$E$223)</f>
        <v>173523844.005019</v>
      </c>
      <c r="AB1318" s="7" t="n">
        <f aca="false">IF(G1318=1,N1318,S1318*$E$222)</f>
        <v>289206406.675031</v>
      </c>
      <c r="AC1318" s="7" t="n">
        <f aca="false">IF(H1318=1,O1318,S1318*$E$221)</f>
        <v>289206406.675031</v>
      </c>
      <c r="AD1318" s="7" t="n">
        <f aca="false">INDEX($W$1222:$W$1349,MATCH($A1318+(1-B1318)*64,$A$1222:$A$1349,0))</f>
        <v>30000000</v>
      </c>
      <c r="AE1318" s="7" t="n">
        <f aca="false">INDEX($W$1222:$W$1349,MATCH($A1318-B1318*64,$A$1222:$A$1349,0))</f>
        <v>46074320.8480661</v>
      </c>
      <c r="AF1318" s="7" t="n">
        <f aca="false">INDEX($X$1222:$X$1349,MATCH($A1318+(1-C1318)*32,$A$1222:$A$1349,0))</f>
        <v>300000000</v>
      </c>
      <c r="AG1318" s="7" t="n">
        <f aca="false">INDEX($X$1222:$X$1349,MATCH($A1318-C1318*32,$A$1222:$A$1349,0))</f>
        <v>345230043.077144</v>
      </c>
      <c r="AH1318" s="7" t="n">
        <f aca="false">INDEX($Y$1222:$Y$1349,MATCH($A1318+(1-D1318)*16,$A$1222:$A$1349,0))</f>
        <v>100000000</v>
      </c>
      <c r="AI1318" s="7" t="n">
        <f aca="false">INDEX($Y$1222:$Y$1349,MATCH($A1318-D1318*16,$A$1222:$A$1349,0))</f>
        <v>100295425.137265</v>
      </c>
      <c r="AJ1318" s="7" t="n">
        <f aca="false">INDEX($Z$1222:$Z$1349,MATCH($A1318+(1-E1318)*8,$A$1222:$A$1349,0))</f>
        <v>60000000</v>
      </c>
      <c r="AK1318" s="7" t="n">
        <f aca="false">INDEX($Z$1222:$Z$1349,MATCH($A1318-E1318*8,$A$1222:$A$1349,0))</f>
        <v>138819075.204015</v>
      </c>
      <c r="AL1318" s="7" t="n">
        <f aca="false">INDEX($AA$1222:$AA$1349,MATCH($A1318+(1-F1318)*4,$A$1222:$A$1349,0))</f>
        <v>30000000</v>
      </c>
      <c r="AM1318" s="7" t="n">
        <f aca="false">INDEX($AA$1222:$AA$1349,MATCH($A1318-F1318*4,$A$1222:$A$1349,0))</f>
        <v>173523844.005019</v>
      </c>
      <c r="AN1318" s="7" t="n">
        <f aca="false">INDEX($AB$1222:$AB$1349,MATCH($A1318+(1-G1318)*2,$A$1222:$A$1349,0))</f>
        <v>15000000</v>
      </c>
      <c r="AO1318" s="7" t="n">
        <f aca="false">INDEX($AB$1222:$AB$1349,MATCH($A1318-G1318*2,$A$1222:$A$1349,0))</f>
        <v>289206406.675031</v>
      </c>
      <c r="AP1318" s="7" t="n">
        <f aca="false">INDEX($AC$1222:$AC$1349,MATCH($A1318+(1-H1318)*1,$A$1222:$A$1349,0))</f>
        <v>5000000</v>
      </c>
      <c r="AQ1318" s="7" t="n">
        <f aca="false">INDEX($AC$1222:$AC$1349,MATCH($A1318-H1318*1,$A$1222:$A$1349,0))</f>
        <v>289206406.675031</v>
      </c>
      <c r="AR1318" s="14" t="b">
        <f aca="false">AND(IF(B1318=1,AD1318&gt;=AE1318,AE1318&gt;AD1318),IF(C1318=1,AF1318&gt;=AG1318,AG1318&gt;AF1318),IF(D1318=1,AH1318&gt;=AI1318,AI1318&gt;AH1318),IF(E1318=1,AJ1318&gt;=AK1318,AK1318&gt;AJ1318),IF(F1318=1,AL1318&gt;=AM1318,AM1318&gt;AL1318),IF(G1318=1,AN1318&gt;=AO1318,AO1318&gt;AN1318),IF(H1318=1,AP1318&gt;=AQ1318,AQ1318&gt;AP1318))</f>
        <v>0</v>
      </c>
      <c r="AS1318" s="2"/>
      <c r="AT1318" s="2"/>
      <c r="AU1318" s="2"/>
      <c r="AV1318" s="2"/>
      <c r="AW1318" s="2"/>
      <c r="AX1318" s="2"/>
    </row>
    <row r="1319" customFormat="false" ht="15" hidden="false" customHeight="false" outlineLevel="0" collapsed="false">
      <c r="A1319" s="6" t="n">
        <f aca="false">ROW()-1222</f>
        <v>97</v>
      </c>
      <c r="B1319" s="6" t="n">
        <f aca="false">MOD(INT($A1319/64),2)</f>
        <v>1</v>
      </c>
      <c r="C1319" s="6" t="n">
        <f aca="false">MOD(INT($A1319/32),2)</f>
        <v>1</v>
      </c>
      <c r="D1319" s="6" t="n">
        <f aca="false">MOD(INT($A1319/16),2)</f>
        <v>0</v>
      </c>
      <c r="E1319" s="6" t="n">
        <f aca="false">MOD(INT($A1319/8),2)</f>
        <v>0</v>
      </c>
      <c r="F1319" s="6" t="n">
        <f aca="false">MOD(INT($A1319/4),2)</f>
        <v>0</v>
      </c>
      <c r="G1319" s="6" t="n">
        <f aca="false">MOD(INT($A1319/2),2)</f>
        <v>0</v>
      </c>
      <c r="H1319" s="6" t="n">
        <f aca="false">MOD(INT($A1319/1),2)</f>
        <v>1</v>
      </c>
      <c r="I1319" s="7" t="n">
        <f aca="false">IF(B1319=1,MIN($B$6,$B$1220),0)</f>
        <v>30000000</v>
      </c>
      <c r="J1319" s="7" t="n">
        <f aca="false">IF(C1319=1,MIN($F$226,MAX(0,$B$1220-I1319)),0)</f>
        <v>300000000</v>
      </c>
      <c r="K1319" s="7" t="n">
        <f aca="false">IF(D1319=1,MIN($F$225,MAX(0,$B$1220-SUM(I1319:J1319))),0)</f>
        <v>0</v>
      </c>
      <c r="L1319" s="7" t="n">
        <f aca="false">IF(E1319=1,MIN($F$224,MAX(0,$B$1220-SUM(I1319:K1319))),0)</f>
        <v>0</v>
      </c>
      <c r="M1319" s="7" t="n">
        <f aca="false">IF(F1319=1,MIN($F$223,MAX(0,$B$1220-SUM(I1319:L1319))),0)</f>
        <v>0</v>
      </c>
      <c r="N1319" s="7" t="n">
        <f aca="false">IF(G1319=1,MIN($F$222,MAX(0,$B$1220-SUM(I1319:M1319))),0)</f>
        <v>0</v>
      </c>
      <c r="O1319" s="7" t="n">
        <f aca="false">IF(H1319=1,MIN($F$221,MAX(0,$B$1220-SUM(I1319:N1319))),0)</f>
        <v>5000000</v>
      </c>
      <c r="P1319" s="7" t="n">
        <f aca="false">MAX(0,$B$1220-SUM(I1319:O1319))</f>
        <v>1665000000</v>
      </c>
      <c r="Q1319" s="7" t="n">
        <f aca="false">($B$203+$B$204)+$B$22+(1-B1319)*$B$198+(1-C1319)*$E$226+(1-D1319)*$E$225+(1-E1319)*$E$224+(1-F1319)*$E$223+(1-G1319)*$E$222+(1-H1319)*$E$221</f>
        <v>21415334.5395857</v>
      </c>
      <c r="R1319" s="7" t="n">
        <f aca="false">P1319&gt;$B$12*Q1319</f>
        <v>1</v>
      </c>
      <c r="S1319" s="7" t="n">
        <f aca="false">IF(R1319,(P1319+$B$12*$B$13)/(Q1319+$B$13),IF(Q1319&gt;0,P1319/Q1319,0))</f>
        <v>69.7251379544736</v>
      </c>
      <c r="T1319" s="7" t="n">
        <f aca="false">IF(R1319,$B$13*(S1319-$B$12),0)</f>
        <v>171812844.886184</v>
      </c>
      <c r="U1319" s="7" t="n">
        <f aca="false">($B$203+$B$204)*S1319</f>
        <v>19617725.0237075</v>
      </c>
      <c r="V1319" s="7" t="n">
        <f aca="false">$B$22*S1319</f>
        <v>627526241.590262</v>
      </c>
      <c r="W1319" s="7" t="n">
        <f aca="false">IF(B1319=1,I1319,S1319*$B$198)</f>
        <v>30000000</v>
      </c>
      <c r="X1319" s="7" t="n">
        <f aca="false">IF(C1319=1,J1319,S1319*$E$226)</f>
        <v>300000000</v>
      </c>
      <c r="Y1319" s="7" t="n">
        <f aca="false">IF(D1319=1,K1319,S1319*$E$225)</f>
        <v>120901753.773322</v>
      </c>
      <c r="Z1319" s="7" t="n">
        <f aca="false">IF(E1319=1,L1319,S1319*$E$224)</f>
        <v>167340331.090737</v>
      </c>
      <c r="AA1319" s="7" t="n">
        <f aca="false">IF(F1319=1,M1319,S1319*$E$223)</f>
        <v>209175413.863421</v>
      </c>
      <c r="AB1319" s="7" t="n">
        <f aca="false">IF(G1319=1,N1319,S1319*$E$222)</f>
        <v>348625689.772368</v>
      </c>
      <c r="AC1319" s="7" t="n">
        <f aca="false">IF(H1319=1,O1319,S1319*$E$221)</f>
        <v>5000000</v>
      </c>
      <c r="AD1319" s="7" t="n">
        <f aca="false">INDEX($W$1222:$W$1349,MATCH($A1319+(1-B1319)*64,$A$1222:$A$1349,0))</f>
        <v>30000000</v>
      </c>
      <c r="AE1319" s="7" t="n">
        <f aca="false">INDEX($W$1222:$W$1349,MATCH($A1319-B1319*64,$A$1222:$A$1349,0))</f>
        <v>55231016.8685647</v>
      </c>
      <c r="AF1319" s="7" t="n">
        <f aca="false">INDEX($X$1222:$X$1349,MATCH($A1319+(1-C1319)*32,$A$1222:$A$1349,0))</f>
        <v>300000000</v>
      </c>
      <c r="AG1319" s="7" t="n">
        <f aca="false">INDEX($X$1222:$X$1349,MATCH($A1319-C1319*32,$A$1222:$A$1349,0))</f>
        <v>401652298.093868</v>
      </c>
      <c r="AH1319" s="7" t="n">
        <f aca="false">INDEX($Y$1222:$Y$1349,MATCH($A1319+(1-D1319)*16,$A$1222:$A$1349,0))</f>
        <v>100000000</v>
      </c>
      <c r="AI1319" s="7" t="n">
        <f aca="false">INDEX($Y$1222:$Y$1349,MATCH($A1319-D1319*16,$A$1222:$A$1349,0))</f>
        <v>120901753.773322</v>
      </c>
      <c r="AJ1319" s="7" t="n">
        <f aca="false">INDEX($Z$1222:$Z$1349,MATCH($A1319+(1-E1319)*8,$A$1222:$A$1349,0))</f>
        <v>60000000</v>
      </c>
      <c r="AK1319" s="7" t="n">
        <f aca="false">INDEX($Z$1222:$Z$1349,MATCH($A1319-E1319*8,$A$1222:$A$1349,0))</f>
        <v>167340331.090737</v>
      </c>
      <c r="AL1319" s="7" t="n">
        <f aca="false">INDEX($AA$1222:$AA$1349,MATCH($A1319+(1-F1319)*4,$A$1222:$A$1349,0))</f>
        <v>30000000</v>
      </c>
      <c r="AM1319" s="7" t="n">
        <f aca="false">INDEX($AA$1222:$AA$1349,MATCH($A1319-F1319*4,$A$1222:$A$1349,0))</f>
        <v>209175413.863421</v>
      </c>
      <c r="AN1319" s="7" t="n">
        <f aca="false">INDEX($AB$1222:$AB$1349,MATCH($A1319+(1-G1319)*2,$A$1222:$A$1349,0))</f>
        <v>15000000</v>
      </c>
      <c r="AO1319" s="7" t="n">
        <f aca="false">INDEX($AB$1222:$AB$1349,MATCH($A1319-G1319*2,$A$1222:$A$1349,0))</f>
        <v>348625689.772368</v>
      </c>
      <c r="AP1319" s="7" t="n">
        <f aca="false">INDEX($AC$1222:$AC$1349,MATCH($A1319+(1-H1319)*1,$A$1222:$A$1349,0))</f>
        <v>5000000</v>
      </c>
      <c r="AQ1319" s="7" t="n">
        <f aca="false">INDEX($AC$1222:$AC$1349,MATCH($A1319-H1319*1,$A$1222:$A$1349,0))</f>
        <v>289206406.675031</v>
      </c>
      <c r="AR1319" s="14" t="b">
        <f aca="false">AND(IF(B1319=1,AD1319&gt;=AE1319,AE1319&gt;AD1319),IF(C1319=1,AF1319&gt;=AG1319,AG1319&gt;AF1319),IF(D1319=1,AH1319&gt;=AI1319,AI1319&gt;AH1319),IF(E1319=1,AJ1319&gt;=AK1319,AK1319&gt;AJ1319),IF(F1319=1,AL1319&gt;=AM1319,AM1319&gt;AL1319),IF(G1319=1,AN1319&gt;=AO1319,AO1319&gt;AN1319),IF(H1319=1,AP1319&gt;=AQ1319,AQ1319&gt;AP1319))</f>
        <v>0</v>
      </c>
      <c r="AS1319" s="2"/>
      <c r="AT1319" s="2"/>
      <c r="AU1319" s="2"/>
      <c r="AV1319" s="2"/>
      <c r="AW1319" s="2"/>
      <c r="AX1319" s="2"/>
    </row>
    <row r="1320" customFormat="false" ht="15" hidden="false" customHeight="false" outlineLevel="0" collapsed="false">
      <c r="A1320" s="6" t="n">
        <f aca="false">ROW()-1222</f>
        <v>98</v>
      </c>
      <c r="B1320" s="6" t="n">
        <f aca="false">MOD(INT($A1320/64),2)</f>
        <v>1</v>
      </c>
      <c r="C1320" s="6" t="n">
        <f aca="false">MOD(INT($A1320/32),2)</f>
        <v>1</v>
      </c>
      <c r="D1320" s="6" t="n">
        <f aca="false">MOD(INT($A1320/16),2)</f>
        <v>0</v>
      </c>
      <c r="E1320" s="6" t="n">
        <f aca="false">MOD(INT($A1320/8),2)</f>
        <v>0</v>
      </c>
      <c r="F1320" s="6" t="n">
        <f aca="false">MOD(INT($A1320/4),2)</f>
        <v>0</v>
      </c>
      <c r="G1320" s="6" t="n">
        <f aca="false">MOD(INT($A1320/2),2)</f>
        <v>1</v>
      </c>
      <c r="H1320" s="6" t="n">
        <f aca="false">MOD(INT($A1320/1),2)</f>
        <v>0</v>
      </c>
      <c r="I1320" s="7" t="n">
        <f aca="false">IF(B1320=1,MIN($B$6,$B$1220),0)</f>
        <v>30000000</v>
      </c>
      <c r="J1320" s="7" t="n">
        <f aca="false">IF(C1320=1,MIN($F$226,MAX(0,$B$1220-I1320)),0)</f>
        <v>300000000</v>
      </c>
      <c r="K1320" s="7" t="n">
        <f aca="false">IF(D1320=1,MIN($F$225,MAX(0,$B$1220-SUM(I1320:J1320))),0)</f>
        <v>0</v>
      </c>
      <c r="L1320" s="7" t="n">
        <f aca="false">IF(E1320=1,MIN($F$224,MAX(0,$B$1220-SUM(I1320:K1320))),0)</f>
        <v>0</v>
      </c>
      <c r="M1320" s="7" t="n">
        <f aca="false">IF(F1320=1,MIN($F$223,MAX(0,$B$1220-SUM(I1320:L1320))),0)</f>
        <v>0</v>
      </c>
      <c r="N1320" s="7" t="n">
        <f aca="false">IF(G1320=1,MIN($F$222,MAX(0,$B$1220-SUM(I1320:M1320))),0)</f>
        <v>15000000</v>
      </c>
      <c r="O1320" s="7" t="n">
        <f aca="false">IF(H1320=1,MIN($F$221,MAX(0,$B$1220-SUM(I1320:N1320))),0)</f>
        <v>0</v>
      </c>
      <c r="P1320" s="7" t="n">
        <f aca="false">MAX(0,$B$1220-SUM(I1320:O1320))</f>
        <v>1655000000</v>
      </c>
      <c r="Q1320" s="7" t="n">
        <f aca="false">($B$203+$B$204)+$B$22+(1-B1320)*$B$198+(1-C1320)*$E$226+(1-D1320)*$E$225+(1-E1320)*$E$224+(1-F1320)*$E$223+(1-G1320)*$E$222+(1-H1320)*$E$221</f>
        <v>21415334.5395857</v>
      </c>
      <c r="R1320" s="7" t="n">
        <f aca="false">P1320&gt;$B$12*Q1320</f>
        <v>1</v>
      </c>
      <c r="S1320" s="7" t="n">
        <f aca="false">IF(R1320,(P1320+$B$12*$B$13)/(Q1320+$B$13),IF(Q1320&gt;0,P1320/Q1320,0))</f>
        <v>69.3069961976251</v>
      </c>
      <c r="T1320" s="7" t="n">
        <f aca="false">IF(R1320,$B$13*(S1320-$B$12),0)</f>
        <v>170767490.494063</v>
      </c>
      <c r="U1320" s="7" t="n">
        <f aca="false">($B$203+$B$204)*S1320</f>
        <v>19500077.4973284</v>
      </c>
      <c r="V1320" s="7" t="n">
        <f aca="false">$B$22*S1320</f>
        <v>623762965.778626</v>
      </c>
      <c r="W1320" s="7" t="n">
        <f aca="false">IF(B1320=1,I1320,S1320*$B$198)</f>
        <v>30000000</v>
      </c>
      <c r="X1320" s="7" t="n">
        <f aca="false">IF(C1320=1,J1320,S1320*$E$226)</f>
        <v>300000000</v>
      </c>
      <c r="Y1320" s="7" t="n">
        <f aca="false">IF(D1320=1,K1320,S1320*$E$225)</f>
        <v>120176705.774681</v>
      </c>
      <c r="Z1320" s="7" t="n">
        <f aca="false">IF(E1320=1,L1320,S1320*$E$224)</f>
        <v>166336790.8743</v>
      </c>
      <c r="AA1320" s="7" t="n">
        <f aca="false">IF(F1320=1,M1320,S1320*$E$223)</f>
        <v>207920988.592875</v>
      </c>
      <c r="AB1320" s="7" t="n">
        <f aca="false">IF(G1320=1,N1320,S1320*$E$222)</f>
        <v>15000000</v>
      </c>
      <c r="AC1320" s="7" t="n">
        <f aca="false">IF(H1320=1,O1320,S1320*$E$221)</f>
        <v>346534980.988126</v>
      </c>
      <c r="AD1320" s="7" t="n">
        <f aca="false">INDEX($W$1222:$W$1349,MATCH($A1320+(1-B1320)*64,$A$1222:$A$1349,0))</f>
        <v>30000000</v>
      </c>
      <c r="AE1320" s="7" t="n">
        <f aca="false">INDEX($W$1222:$W$1349,MATCH($A1320-B1320*64,$A$1222:$A$1349,0))</f>
        <v>54905650.0534332</v>
      </c>
      <c r="AF1320" s="7" t="n">
        <f aca="false">INDEX($X$1222:$X$1349,MATCH($A1320+(1-C1320)*32,$A$1222:$A$1349,0))</f>
        <v>300000000</v>
      </c>
      <c r="AG1320" s="7" t="n">
        <f aca="false">INDEX($X$1222:$X$1349,MATCH($A1320-C1320*32,$A$1222:$A$1349,0))</f>
        <v>399610863.2878</v>
      </c>
      <c r="AH1320" s="7" t="n">
        <f aca="false">INDEX($Y$1222:$Y$1349,MATCH($A1320+(1-D1320)*16,$A$1222:$A$1349,0))</f>
        <v>100000000</v>
      </c>
      <c r="AI1320" s="7" t="n">
        <f aca="false">INDEX($Y$1222:$Y$1349,MATCH($A1320-D1320*16,$A$1222:$A$1349,0))</f>
        <v>120176705.774681</v>
      </c>
      <c r="AJ1320" s="7" t="n">
        <f aca="false">INDEX($Z$1222:$Z$1349,MATCH($A1320+(1-E1320)*8,$A$1222:$A$1349,0))</f>
        <v>60000000</v>
      </c>
      <c r="AK1320" s="7" t="n">
        <f aca="false">INDEX($Z$1222:$Z$1349,MATCH($A1320-E1320*8,$A$1222:$A$1349,0))</f>
        <v>166336790.8743</v>
      </c>
      <c r="AL1320" s="7" t="n">
        <f aca="false">INDEX($AA$1222:$AA$1349,MATCH($A1320+(1-F1320)*4,$A$1222:$A$1349,0))</f>
        <v>30000000</v>
      </c>
      <c r="AM1320" s="7" t="n">
        <f aca="false">INDEX($AA$1222:$AA$1349,MATCH($A1320-F1320*4,$A$1222:$A$1349,0))</f>
        <v>207920988.592875</v>
      </c>
      <c r="AN1320" s="7" t="n">
        <f aca="false">INDEX($AB$1222:$AB$1349,MATCH($A1320+(1-G1320)*2,$A$1222:$A$1349,0))</f>
        <v>15000000</v>
      </c>
      <c r="AO1320" s="7" t="n">
        <f aca="false">INDEX($AB$1222:$AB$1349,MATCH($A1320-G1320*2,$A$1222:$A$1349,0))</f>
        <v>289206406.675031</v>
      </c>
      <c r="AP1320" s="7" t="n">
        <f aca="false">INDEX($AC$1222:$AC$1349,MATCH($A1320+(1-H1320)*1,$A$1222:$A$1349,0))</f>
        <v>5000000</v>
      </c>
      <c r="AQ1320" s="7" t="n">
        <f aca="false">INDEX($AC$1222:$AC$1349,MATCH($A1320-H1320*1,$A$1222:$A$1349,0))</f>
        <v>346534980.988126</v>
      </c>
      <c r="AR1320" s="14" t="b">
        <f aca="false">AND(IF(B1320=1,AD1320&gt;=AE1320,AE1320&gt;AD1320),IF(C1320=1,AF1320&gt;=AG1320,AG1320&gt;AF1320),IF(D1320=1,AH1320&gt;=AI1320,AI1320&gt;AH1320),IF(E1320=1,AJ1320&gt;=AK1320,AK1320&gt;AJ1320),IF(F1320=1,AL1320&gt;=AM1320,AM1320&gt;AL1320),IF(G1320=1,AN1320&gt;=AO1320,AO1320&gt;AN1320),IF(H1320=1,AP1320&gt;=AQ1320,AQ1320&gt;AP1320))</f>
        <v>0</v>
      </c>
      <c r="AS1320" s="2"/>
      <c r="AT1320" s="2"/>
      <c r="AU1320" s="2"/>
      <c r="AV1320" s="2"/>
      <c r="AW1320" s="2"/>
      <c r="AX1320" s="2"/>
    </row>
    <row r="1321" customFormat="false" ht="15" hidden="false" customHeight="false" outlineLevel="0" collapsed="false">
      <c r="A1321" s="6" t="n">
        <f aca="false">ROW()-1222</f>
        <v>99</v>
      </c>
      <c r="B1321" s="6" t="n">
        <f aca="false">MOD(INT($A1321/64),2)</f>
        <v>1</v>
      </c>
      <c r="C1321" s="6" t="n">
        <f aca="false">MOD(INT($A1321/32),2)</f>
        <v>1</v>
      </c>
      <c r="D1321" s="6" t="n">
        <f aca="false">MOD(INT($A1321/16),2)</f>
        <v>0</v>
      </c>
      <c r="E1321" s="6" t="n">
        <f aca="false">MOD(INT($A1321/8),2)</f>
        <v>0</v>
      </c>
      <c r="F1321" s="6" t="n">
        <f aca="false">MOD(INT($A1321/4),2)</f>
        <v>0</v>
      </c>
      <c r="G1321" s="6" t="n">
        <f aca="false">MOD(INT($A1321/2),2)</f>
        <v>1</v>
      </c>
      <c r="H1321" s="6" t="n">
        <f aca="false">MOD(INT($A1321/1),2)</f>
        <v>1</v>
      </c>
      <c r="I1321" s="7" t="n">
        <f aca="false">IF(B1321=1,MIN($B$6,$B$1220),0)</f>
        <v>30000000</v>
      </c>
      <c r="J1321" s="7" t="n">
        <f aca="false">IF(C1321=1,MIN($F$226,MAX(0,$B$1220-I1321)),0)</f>
        <v>300000000</v>
      </c>
      <c r="K1321" s="7" t="n">
        <f aca="false">IF(D1321=1,MIN($F$225,MAX(0,$B$1220-SUM(I1321:J1321))),0)</f>
        <v>0</v>
      </c>
      <c r="L1321" s="7" t="n">
        <f aca="false">IF(E1321=1,MIN($F$224,MAX(0,$B$1220-SUM(I1321:K1321))),0)</f>
        <v>0</v>
      </c>
      <c r="M1321" s="7" t="n">
        <f aca="false">IF(F1321=1,MIN($F$223,MAX(0,$B$1220-SUM(I1321:L1321))),0)</f>
        <v>0</v>
      </c>
      <c r="N1321" s="7" t="n">
        <f aca="false">IF(G1321=1,MIN($F$222,MAX(0,$B$1220-SUM(I1321:M1321))),0)</f>
        <v>15000000</v>
      </c>
      <c r="O1321" s="7" t="n">
        <f aca="false">IF(H1321=1,MIN($F$221,MAX(0,$B$1220-SUM(I1321:N1321))),0)</f>
        <v>5000000</v>
      </c>
      <c r="P1321" s="7" t="n">
        <f aca="false">MAX(0,$B$1220-SUM(I1321:O1321))</f>
        <v>1650000000</v>
      </c>
      <c r="Q1321" s="7" t="n">
        <f aca="false">($B$203+$B$204)+$B$22+(1-B1321)*$B$198+(1-C1321)*$E$226+(1-D1321)*$E$225+(1-E1321)*$E$224+(1-F1321)*$E$223+(1-G1321)*$E$222+(1-H1321)*$E$221</f>
        <v>16415334.5395857</v>
      </c>
      <c r="R1321" s="7" t="n">
        <f aca="false">P1321&gt;$B$12*Q1321</f>
        <v>1</v>
      </c>
      <c r="S1321" s="7" t="n">
        <f aca="false">IF(R1321,(P1321+$B$12*$B$13)/(Q1321+$B$13),IF(Q1321&gt;0,P1321/Q1321,0))</f>
        <v>87.3629803660979</v>
      </c>
      <c r="T1321" s="7" t="n">
        <f aca="false">IF(R1321,$B$13*(S1321-$B$12),0)</f>
        <v>215907450.915245</v>
      </c>
      <c r="U1321" s="7" t="n">
        <f aca="false">($B$203+$B$204)*S1321</f>
        <v>24580273.0027256</v>
      </c>
      <c r="V1321" s="7" t="n">
        <f aca="false">$B$22*S1321</f>
        <v>786266823.294881</v>
      </c>
      <c r="W1321" s="7" t="n">
        <f aca="false">IF(B1321=1,I1321,S1321*$B$198)</f>
        <v>30000000</v>
      </c>
      <c r="X1321" s="7" t="n">
        <f aca="false">IF(C1321=1,J1321,S1321*$E$226)</f>
        <v>300000000</v>
      </c>
      <c r="Y1321" s="7" t="n">
        <f aca="false">IF(D1321=1,K1321,S1321*$E$225)</f>
        <v>151485358.81022</v>
      </c>
      <c r="Z1321" s="7" t="n">
        <f aca="false">IF(E1321=1,L1321,S1321*$E$224)</f>
        <v>209671152.878635</v>
      </c>
      <c r="AA1321" s="7" t="n">
        <f aca="false">IF(F1321=1,M1321,S1321*$E$223)</f>
        <v>262088941.098294</v>
      </c>
      <c r="AB1321" s="7" t="n">
        <f aca="false">IF(G1321=1,N1321,S1321*$E$222)</f>
        <v>15000000</v>
      </c>
      <c r="AC1321" s="7" t="n">
        <f aca="false">IF(H1321=1,O1321,S1321*$E$221)</f>
        <v>5000000</v>
      </c>
      <c r="AD1321" s="7" t="n">
        <f aca="false">INDEX($W$1222:$W$1349,MATCH($A1321+(1-B1321)*64,$A$1222:$A$1349,0))</f>
        <v>30000000</v>
      </c>
      <c r="AE1321" s="7" t="n">
        <f aca="false">INDEX($W$1222:$W$1349,MATCH($A1321-B1321*64,$A$1222:$A$1349,0))</f>
        <v>68623290.1474328</v>
      </c>
      <c r="AF1321" s="7" t="n">
        <f aca="false">INDEX($X$1222:$X$1349,MATCH($A1321+(1-C1321)*32,$A$1222:$A$1349,0))</f>
        <v>300000000</v>
      </c>
      <c r="AG1321" s="7" t="n">
        <f aca="false">INDEX($X$1222:$X$1349,MATCH($A1321-C1321*32,$A$1222:$A$1349,0))</f>
        <v>478149671.281598</v>
      </c>
      <c r="AH1321" s="7" t="n">
        <f aca="false">INDEX($Y$1222:$Y$1349,MATCH($A1321+(1-D1321)*16,$A$1222:$A$1349,0))</f>
        <v>100000000</v>
      </c>
      <c r="AI1321" s="7" t="n">
        <f aca="false">INDEX($Y$1222:$Y$1349,MATCH($A1321-D1321*16,$A$1222:$A$1349,0))</f>
        <v>151485358.81022</v>
      </c>
      <c r="AJ1321" s="7" t="n">
        <f aca="false">INDEX($Z$1222:$Z$1349,MATCH($A1321+(1-E1321)*8,$A$1222:$A$1349,0))</f>
        <v>60000000</v>
      </c>
      <c r="AK1321" s="7" t="n">
        <f aca="false">INDEX($Z$1222:$Z$1349,MATCH($A1321-E1321*8,$A$1222:$A$1349,0))</f>
        <v>209671152.878635</v>
      </c>
      <c r="AL1321" s="7" t="n">
        <f aca="false">INDEX($AA$1222:$AA$1349,MATCH($A1321+(1-F1321)*4,$A$1222:$A$1349,0))</f>
        <v>30000000</v>
      </c>
      <c r="AM1321" s="7" t="n">
        <f aca="false">INDEX($AA$1222:$AA$1349,MATCH($A1321-F1321*4,$A$1222:$A$1349,0))</f>
        <v>262088941.098294</v>
      </c>
      <c r="AN1321" s="7" t="n">
        <f aca="false">INDEX($AB$1222:$AB$1349,MATCH($A1321+(1-G1321)*2,$A$1222:$A$1349,0))</f>
        <v>15000000</v>
      </c>
      <c r="AO1321" s="7" t="n">
        <f aca="false">INDEX($AB$1222:$AB$1349,MATCH($A1321-G1321*2,$A$1222:$A$1349,0))</f>
        <v>348625689.772368</v>
      </c>
      <c r="AP1321" s="7" t="n">
        <f aca="false">INDEX($AC$1222:$AC$1349,MATCH($A1321+(1-H1321)*1,$A$1222:$A$1349,0))</f>
        <v>5000000</v>
      </c>
      <c r="AQ1321" s="7" t="n">
        <f aca="false">INDEX($AC$1222:$AC$1349,MATCH($A1321-H1321*1,$A$1222:$A$1349,0))</f>
        <v>346534980.988126</v>
      </c>
      <c r="AR1321" s="14" t="b">
        <f aca="false">AND(IF(B1321=1,AD1321&gt;=AE1321,AE1321&gt;AD1321),IF(C1321=1,AF1321&gt;=AG1321,AG1321&gt;AF1321),IF(D1321=1,AH1321&gt;=AI1321,AI1321&gt;AH1321),IF(E1321=1,AJ1321&gt;=AK1321,AK1321&gt;AJ1321),IF(F1321=1,AL1321&gt;=AM1321,AM1321&gt;AL1321),IF(G1321=1,AN1321&gt;=AO1321,AO1321&gt;AN1321),IF(H1321=1,AP1321&gt;=AQ1321,AQ1321&gt;AP1321))</f>
        <v>0</v>
      </c>
      <c r="AS1321" s="2"/>
      <c r="AT1321" s="2"/>
      <c r="AU1321" s="2"/>
      <c r="AV1321" s="2"/>
      <c r="AW1321" s="2"/>
      <c r="AX1321" s="2"/>
    </row>
    <row r="1322" customFormat="false" ht="15" hidden="false" customHeight="false" outlineLevel="0" collapsed="false">
      <c r="A1322" s="6" t="n">
        <f aca="false">ROW()-1222</f>
        <v>100</v>
      </c>
      <c r="B1322" s="6" t="n">
        <f aca="false">MOD(INT($A1322/64),2)</f>
        <v>1</v>
      </c>
      <c r="C1322" s="6" t="n">
        <f aca="false">MOD(INT($A1322/32),2)</f>
        <v>1</v>
      </c>
      <c r="D1322" s="6" t="n">
        <f aca="false">MOD(INT($A1322/16),2)</f>
        <v>0</v>
      </c>
      <c r="E1322" s="6" t="n">
        <f aca="false">MOD(INT($A1322/8),2)</f>
        <v>0</v>
      </c>
      <c r="F1322" s="6" t="n">
        <f aca="false">MOD(INT($A1322/4),2)</f>
        <v>1</v>
      </c>
      <c r="G1322" s="6" t="n">
        <f aca="false">MOD(INT($A1322/2),2)</f>
        <v>0</v>
      </c>
      <c r="H1322" s="6" t="n">
        <f aca="false">MOD(INT($A1322/1),2)</f>
        <v>0</v>
      </c>
      <c r="I1322" s="7" t="n">
        <f aca="false">IF(B1322=1,MIN($B$6,$B$1220),0)</f>
        <v>30000000</v>
      </c>
      <c r="J1322" s="7" t="n">
        <f aca="false">IF(C1322=1,MIN($F$226,MAX(0,$B$1220-I1322)),0)</f>
        <v>300000000</v>
      </c>
      <c r="K1322" s="7" t="n">
        <f aca="false">IF(D1322=1,MIN($F$225,MAX(0,$B$1220-SUM(I1322:J1322))),0)</f>
        <v>0</v>
      </c>
      <c r="L1322" s="7" t="n">
        <f aca="false">IF(E1322=1,MIN($F$224,MAX(0,$B$1220-SUM(I1322:K1322))),0)</f>
        <v>0</v>
      </c>
      <c r="M1322" s="7" t="n">
        <f aca="false">IF(F1322=1,MIN($F$223,MAX(0,$B$1220-SUM(I1322:L1322))),0)</f>
        <v>30000000</v>
      </c>
      <c r="N1322" s="7" t="n">
        <f aca="false">IF(G1322=1,MIN($F$222,MAX(0,$B$1220-SUM(I1322:M1322))),0)</f>
        <v>0</v>
      </c>
      <c r="O1322" s="7" t="n">
        <f aca="false">IF(H1322=1,MIN($F$221,MAX(0,$B$1220-SUM(I1322:N1322))),0)</f>
        <v>0</v>
      </c>
      <c r="P1322" s="7" t="n">
        <f aca="false">MAX(0,$B$1220-SUM(I1322:O1322))</f>
        <v>1640000000</v>
      </c>
      <c r="Q1322" s="7" t="n">
        <f aca="false">($B$203+$B$204)+$B$22+(1-B1322)*$B$198+(1-C1322)*$E$226+(1-D1322)*$E$225+(1-E1322)*$E$224+(1-F1322)*$E$223+(1-G1322)*$E$222+(1-H1322)*$E$221</f>
        <v>23415334.5395857</v>
      </c>
      <c r="R1322" s="7" t="n">
        <f aca="false">P1322&gt;$B$12*Q1322</f>
        <v>1</v>
      </c>
      <c r="S1322" s="7" t="n">
        <f aca="false">IF(R1322,(P1322+$B$12*$B$13)/(Q1322+$B$13),IF(Q1322&gt;0,P1322/Q1322,0))</f>
        <v>63.3794635176744</v>
      </c>
      <c r="T1322" s="7" t="n">
        <f aca="false">IF(R1322,$B$13*(S1322-$B$12),0)</f>
        <v>155948658.794186</v>
      </c>
      <c r="U1322" s="7" t="n">
        <f aca="false">($B$203+$B$204)*S1322</f>
        <v>17832318.7865427</v>
      </c>
      <c r="V1322" s="7" t="n">
        <f aca="false">$B$22*S1322</f>
        <v>570415171.65907</v>
      </c>
      <c r="W1322" s="7" t="n">
        <f aca="false">IF(B1322=1,I1322,S1322*$B$198)</f>
        <v>30000000</v>
      </c>
      <c r="X1322" s="7" t="n">
        <f aca="false">IF(C1322=1,J1322,S1322*$E$226)</f>
        <v>300000000</v>
      </c>
      <c r="Y1322" s="7" t="n">
        <f aca="false">IF(D1322=1,K1322,S1322*$E$225)</f>
        <v>109898503.141039</v>
      </c>
      <c r="Z1322" s="7" t="n">
        <f aca="false">IF(E1322=1,L1322,S1322*$E$224)</f>
        <v>152110712.442419</v>
      </c>
      <c r="AA1322" s="7" t="n">
        <f aca="false">IF(F1322=1,M1322,S1322*$E$223)</f>
        <v>30000000</v>
      </c>
      <c r="AB1322" s="7" t="n">
        <f aca="false">IF(G1322=1,N1322,S1322*$E$222)</f>
        <v>316897317.588372</v>
      </c>
      <c r="AC1322" s="7" t="n">
        <f aca="false">IF(H1322=1,O1322,S1322*$E$221)</f>
        <v>316897317.588372</v>
      </c>
      <c r="AD1322" s="7" t="n">
        <f aca="false">INDEX($W$1222:$W$1349,MATCH($A1322+(1-B1322)*64,$A$1222:$A$1349,0))</f>
        <v>30000000</v>
      </c>
      <c r="AE1322" s="7" t="n">
        <f aca="false">INDEX($W$1222:$W$1349,MATCH($A1322-B1322*64,$A$1222:$A$1349,0))</f>
        <v>50344369.6721121</v>
      </c>
      <c r="AF1322" s="7" t="n">
        <f aca="false">INDEX($X$1222:$X$1349,MATCH($A1322+(1-C1322)*32,$A$1222:$A$1349,0))</f>
        <v>300000000</v>
      </c>
      <c r="AG1322" s="7" t="n">
        <f aca="false">INDEX($X$1222:$X$1349,MATCH($A1322-C1322*32,$A$1222:$A$1349,0))</f>
        <v>371802932.407195</v>
      </c>
      <c r="AH1322" s="7" t="n">
        <f aca="false">INDEX($Y$1222:$Y$1349,MATCH($A1322+(1-D1322)*16,$A$1222:$A$1349,0))</f>
        <v>100000000</v>
      </c>
      <c r="AI1322" s="7" t="n">
        <f aca="false">INDEX($Y$1222:$Y$1349,MATCH($A1322-D1322*16,$A$1222:$A$1349,0))</f>
        <v>109898503.141039</v>
      </c>
      <c r="AJ1322" s="7" t="n">
        <f aca="false">INDEX($Z$1222:$Z$1349,MATCH($A1322+(1-E1322)*8,$A$1222:$A$1349,0))</f>
        <v>60000000</v>
      </c>
      <c r="AK1322" s="7" t="n">
        <f aca="false">INDEX($Z$1222:$Z$1349,MATCH($A1322-E1322*8,$A$1222:$A$1349,0))</f>
        <v>152110712.442419</v>
      </c>
      <c r="AL1322" s="7" t="n">
        <f aca="false">INDEX($AA$1222:$AA$1349,MATCH($A1322+(1-F1322)*4,$A$1222:$A$1349,0))</f>
        <v>30000000</v>
      </c>
      <c r="AM1322" s="7" t="n">
        <f aca="false">INDEX($AA$1222:$AA$1349,MATCH($A1322-F1322*4,$A$1222:$A$1349,0))</f>
        <v>173523844.005019</v>
      </c>
      <c r="AN1322" s="7" t="n">
        <f aca="false">INDEX($AB$1222:$AB$1349,MATCH($A1322+(1-G1322)*2,$A$1222:$A$1349,0))</f>
        <v>15000000</v>
      </c>
      <c r="AO1322" s="7" t="n">
        <f aca="false">INDEX($AB$1222:$AB$1349,MATCH($A1322-G1322*2,$A$1222:$A$1349,0))</f>
        <v>316897317.588372</v>
      </c>
      <c r="AP1322" s="7" t="n">
        <f aca="false">INDEX($AC$1222:$AC$1349,MATCH($A1322+(1-H1322)*1,$A$1222:$A$1349,0))</f>
        <v>5000000</v>
      </c>
      <c r="AQ1322" s="7" t="n">
        <f aca="false">INDEX($AC$1222:$AC$1349,MATCH($A1322-H1322*1,$A$1222:$A$1349,0))</f>
        <v>316897317.588372</v>
      </c>
      <c r="AR1322" s="14" t="b">
        <f aca="false">AND(IF(B1322=1,AD1322&gt;=AE1322,AE1322&gt;AD1322),IF(C1322=1,AF1322&gt;=AG1322,AG1322&gt;AF1322),IF(D1322=1,AH1322&gt;=AI1322,AI1322&gt;AH1322),IF(E1322=1,AJ1322&gt;=AK1322,AK1322&gt;AJ1322),IF(F1322=1,AL1322&gt;=AM1322,AM1322&gt;AL1322),IF(G1322=1,AN1322&gt;=AO1322,AO1322&gt;AN1322),IF(H1322=1,AP1322&gt;=AQ1322,AQ1322&gt;AP1322))</f>
        <v>0</v>
      </c>
      <c r="AS1322" s="2"/>
      <c r="AT1322" s="2"/>
      <c r="AU1322" s="2"/>
      <c r="AV1322" s="2"/>
      <c r="AW1322" s="2"/>
      <c r="AX1322" s="2"/>
    </row>
    <row r="1323" customFormat="false" ht="15" hidden="false" customHeight="false" outlineLevel="0" collapsed="false">
      <c r="A1323" s="6" t="n">
        <f aca="false">ROW()-1222</f>
        <v>101</v>
      </c>
      <c r="B1323" s="6" t="n">
        <f aca="false">MOD(INT($A1323/64),2)</f>
        <v>1</v>
      </c>
      <c r="C1323" s="6" t="n">
        <f aca="false">MOD(INT($A1323/32),2)</f>
        <v>1</v>
      </c>
      <c r="D1323" s="6" t="n">
        <f aca="false">MOD(INT($A1323/16),2)</f>
        <v>0</v>
      </c>
      <c r="E1323" s="6" t="n">
        <f aca="false">MOD(INT($A1323/8),2)</f>
        <v>0</v>
      </c>
      <c r="F1323" s="6" t="n">
        <f aca="false">MOD(INT($A1323/4),2)</f>
        <v>1</v>
      </c>
      <c r="G1323" s="6" t="n">
        <f aca="false">MOD(INT($A1323/2),2)</f>
        <v>0</v>
      </c>
      <c r="H1323" s="6" t="n">
        <f aca="false">MOD(INT($A1323/1),2)</f>
        <v>1</v>
      </c>
      <c r="I1323" s="7" t="n">
        <f aca="false">IF(B1323=1,MIN($B$6,$B$1220),0)</f>
        <v>30000000</v>
      </c>
      <c r="J1323" s="7" t="n">
        <f aca="false">IF(C1323=1,MIN($F$226,MAX(0,$B$1220-I1323)),0)</f>
        <v>300000000</v>
      </c>
      <c r="K1323" s="7" t="n">
        <f aca="false">IF(D1323=1,MIN($F$225,MAX(0,$B$1220-SUM(I1323:J1323))),0)</f>
        <v>0</v>
      </c>
      <c r="L1323" s="7" t="n">
        <f aca="false">IF(E1323=1,MIN($F$224,MAX(0,$B$1220-SUM(I1323:K1323))),0)</f>
        <v>0</v>
      </c>
      <c r="M1323" s="7" t="n">
        <f aca="false">IF(F1323=1,MIN($F$223,MAX(0,$B$1220-SUM(I1323:L1323))),0)</f>
        <v>30000000</v>
      </c>
      <c r="N1323" s="7" t="n">
        <f aca="false">IF(G1323=1,MIN($F$222,MAX(0,$B$1220-SUM(I1323:M1323))),0)</f>
        <v>0</v>
      </c>
      <c r="O1323" s="7" t="n">
        <f aca="false">IF(H1323=1,MIN($F$221,MAX(0,$B$1220-SUM(I1323:N1323))),0)</f>
        <v>5000000</v>
      </c>
      <c r="P1323" s="7" t="n">
        <f aca="false">MAX(0,$B$1220-SUM(I1323:O1323))</f>
        <v>1635000000</v>
      </c>
      <c r="Q1323" s="7" t="n">
        <f aca="false">($B$203+$B$204)+$B$22+(1-B1323)*$B$198+(1-C1323)*$E$226+(1-D1323)*$E$225+(1-E1323)*$E$224+(1-F1323)*$E$223+(1-G1323)*$E$222+(1-H1323)*$E$221</f>
        <v>18415334.5395857</v>
      </c>
      <c r="R1323" s="7" t="n">
        <f aca="false">P1323&gt;$B$12*Q1323</f>
        <v>1</v>
      </c>
      <c r="S1323" s="7" t="n">
        <f aca="false">IF(R1323,(P1323+$B$12*$B$13)/(Q1323+$B$13),IF(Q1323&gt;0,P1323/Q1323,0))</f>
        <v>78.2918387894184</v>
      </c>
      <c r="T1323" s="7" t="n">
        <f aca="false">IF(R1323,$B$13*(S1323-$B$12),0)</f>
        <v>193229596.973546</v>
      </c>
      <c r="U1323" s="7" t="n">
        <f aca="false">($B$203+$B$204)*S1323</f>
        <v>22028034.7953432</v>
      </c>
      <c r="V1323" s="7" t="n">
        <f aca="false">$B$22*S1323</f>
        <v>704626549.104766</v>
      </c>
      <c r="W1323" s="7" t="n">
        <f aca="false">IF(B1323=1,I1323,S1323*$B$198)</f>
        <v>30000000</v>
      </c>
      <c r="X1323" s="7" t="n">
        <f aca="false">IF(C1323=1,J1323,S1323*$E$226)</f>
        <v>300000000</v>
      </c>
      <c r="Y1323" s="7" t="n">
        <f aca="false">IF(D1323=1,K1323,S1323*$E$225)</f>
        <v>135756212.084648</v>
      </c>
      <c r="Z1323" s="7" t="n">
        <f aca="false">IF(E1323=1,L1323,S1323*$E$224)</f>
        <v>187900413.094604</v>
      </c>
      <c r="AA1323" s="7" t="n">
        <f aca="false">IF(F1323=1,M1323,S1323*$E$223)</f>
        <v>30000000</v>
      </c>
      <c r="AB1323" s="7" t="n">
        <f aca="false">IF(G1323=1,N1323,S1323*$E$222)</f>
        <v>391459193.947092</v>
      </c>
      <c r="AC1323" s="7" t="n">
        <f aca="false">IF(H1323=1,O1323,S1323*$E$221)</f>
        <v>5000000</v>
      </c>
      <c r="AD1323" s="7" t="n">
        <f aca="false">INDEX($W$1222:$W$1349,MATCH($A1323+(1-B1323)*64,$A$1222:$A$1349,0))</f>
        <v>30000000</v>
      </c>
      <c r="AE1323" s="7" t="n">
        <f aca="false">INDEX($W$1222:$W$1349,MATCH($A1323-B1323*64,$A$1222:$A$1349,0))</f>
        <v>61748817.329373</v>
      </c>
      <c r="AF1323" s="7" t="n">
        <f aca="false">INDEX($X$1222:$X$1349,MATCH($A1323+(1-C1323)*32,$A$1222:$A$1349,0))</f>
        <v>300000000</v>
      </c>
      <c r="AG1323" s="7" t="n">
        <f aca="false">INDEX($X$1222:$X$1349,MATCH($A1323-C1323*32,$A$1222:$A$1349,0))</f>
        <v>439394628.132308</v>
      </c>
      <c r="AH1323" s="7" t="n">
        <f aca="false">INDEX($Y$1222:$Y$1349,MATCH($A1323+(1-D1323)*16,$A$1222:$A$1349,0))</f>
        <v>100000000</v>
      </c>
      <c r="AI1323" s="7" t="n">
        <f aca="false">INDEX($Y$1222:$Y$1349,MATCH($A1323-D1323*16,$A$1222:$A$1349,0))</f>
        <v>135756212.084648</v>
      </c>
      <c r="AJ1323" s="7" t="n">
        <f aca="false">INDEX($Z$1222:$Z$1349,MATCH($A1323+(1-E1323)*8,$A$1222:$A$1349,0))</f>
        <v>60000000</v>
      </c>
      <c r="AK1323" s="7" t="n">
        <f aca="false">INDEX($Z$1222:$Z$1349,MATCH($A1323-E1323*8,$A$1222:$A$1349,0))</f>
        <v>187900413.094604</v>
      </c>
      <c r="AL1323" s="7" t="n">
        <f aca="false">INDEX($AA$1222:$AA$1349,MATCH($A1323+(1-F1323)*4,$A$1222:$A$1349,0))</f>
        <v>30000000</v>
      </c>
      <c r="AM1323" s="7" t="n">
        <f aca="false">INDEX($AA$1222:$AA$1349,MATCH($A1323-F1323*4,$A$1222:$A$1349,0))</f>
        <v>209175413.863421</v>
      </c>
      <c r="AN1323" s="7" t="n">
        <f aca="false">INDEX($AB$1222:$AB$1349,MATCH($A1323+(1-G1323)*2,$A$1222:$A$1349,0))</f>
        <v>15000000</v>
      </c>
      <c r="AO1323" s="7" t="n">
        <f aca="false">INDEX($AB$1222:$AB$1349,MATCH($A1323-G1323*2,$A$1222:$A$1349,0))</f>
        <v>391459193.947092</v>
      </c>
      <c r="AP1323" s="7" t="n">
        <f aca="false">INDEX($AC$1222:$AC$1349,MATCH($A1323+(1-H1323)*1,$A$1222:$A$1349,0))</f>
        <v>5000000</v>
      </c>
      <c r="AQ1323" s="7" t="n">
        <f aca="false">INDEX($AC$1222:$AC$1349,MATCH($A1323-H1323*1,$A$1222:$A$1349,0))</f>
        <v>316897317.588372</v>
      </c>
      <c r="AR1323" s="14" t="b">
        <f aca="false">AND(IF(B1323=1,AD1323&gt;=AE1323,AE1323&gt;AD1323),IF(C1323=1,AF1323&gt;=AG1323,AG1323&gt;AF1323),IF(D1323=1,AH1323&gt;=AI1323,AI1323&gt;AH1323),IF(E1323=1,AJ1323&gt;=AK1323,AK1323&gt;AJ1323),IF(F1323=1,AL1323&gt;=AM1323,AM1323&gt;AL1323),IF(G1323=1,AN1323&gt;=AO1323,AO1323&gt;AN1323),IF(H1323=1,AP1323&gt;=AQ1323,AQ1323&gt;AP1323))</f>
        <v>0</v>
      </c>
      <c r="AS1323" s="2"/>
      <c r="AT1323" s="2"/>
      <c r="AU1323" s="2"/>
      <c r="AV1323" s="2"/>
      <c r="AW1323" s="2"/>
      <c r="AX1323" s="2"/>
    </row>
    <row r="1324" customFormat="false" ht="15" hidden="false" customHeight="false" outlineLevel="0" collapsed="false">
      <c r="A1324" s="6" t="n">
        <f aca="false">ROW()-1222</f>
        <v>102</v>
      </c>
      <c r="B1324" s="6" t="n">
        <f aca="false">MOD(INT($A1324/64),2)</f>
        <v>1</v>
      </c>
      <c r="C1324" s="6" t="n">
        <f aca="false">MOD(INT($A1324/32),2)</f>
        <v>1</v>
      </c>
      <c r="D1324" s="6" t="n">
        <f aca="false">MOD(INT($A1324/16),2)</f>
        <v>0</v>
      </c>
      <c r="E1324" s="6" t="n">
        <f aca="false">MOD(INT($A1324/8),2)</f>
        <v>0</v>
      </c>
      <c r="F1324" s="6" t="n">
        <f aca="false">MOD(INT($A1324/4),2)</f>
        <v>1</v>
      </c>
      <c r="G1324" s="6" t="n">
        <f aca="false">MOD(INT($A1324/2),2)</f>
        <v>1</v>
      </c>
      <c r="H1324" s="6" t="n">
        <f aca="false">MOD(INT($A1324/1),2)</f>
        <v>0</v>
      </c>
      <c r="I1324" s="7" t="n">
        <f aca="false">IF(B1324=1,MIN($B$6,$B$1220),0)</f>
        <v>30000000</v>
      </c>
      <c r="J1324" s="7" t="n">
        <f aca="false">IF(C1324=1,MIN($F$226,MAX(0,$B$1220-I1324)),0)</f>
        <v>300000000</v>
      </c>
      <c r="K1324" s="7" t="n">
        <f aca="false">IF(D1324=1,MIN($F$225,MAX(0,$B$1220-SUM(I1324:J1324))),0)</f>
        <v>0</v>
      </c>
      <c r="L1324" s="7" t="n">
        <f aca="false">IF(E1324=1,MIN($F$224,MAX(0,$B$1220-SUM(I1324:K1324))),0)</f>
        <v>0</v>
      </c>
      <c r="M1324" s="7" t="n">
        <f aca="false">IF(F1324=1,MIN($F$223,MAX(0,$B$1220-SUM(I1324:L1324))),0)</f>
        <v>30000000</v>
      </c>
      <c r="N1324" s="7" t="n">
        <f aca="false">IF(G1324=1,MIN($F$222,MAX(0,$B$1220-SUM(I1324:M1324))),0)</f>
        <v>15000000</v>
      </c>
      <c r="O1324" s="7" t="n">
        <f aca="false">IF(H1324=1,MIN($F$221,MAX(0,$B$1220-SUM(I1324:N1324))),0)</f>
        <v>0</v>
      </c>
      <c r="P1324" s="7" t="n">
        <f aca="false">MAX(0,$B$1220-SUM(I1324:O1324))</f>
        <v>1625000000</v>
      </c>
      <c r="Q1324" s="7" t="n">
        <f aca="false">($B$203+$B$204)+$B$22+(1-B1324)*$B$198+(1-C1324)*$E$226+(1-D1324)*$E$225+(1-E1324)*$E$224+(1-F1324)*$E$223+(1-G1324)*$E$222+(1-H1324)*$E$221</f>
        <v>18415334.5395857</v>
      </c>
      <c r="R1324" s="7" t="n">
        <f aca="false">P1324&gt;$B$12*Q1324</f>
        <v>1</v>
      </c>
      <c r="S1324" s="7" t="n">
        <f aca="false">IF(R1324,(P1324+$B$12*$B$13)/(Q1324+$B$13),IF(Q1324&gt;0,P1324/Q1324,0))</f>
        <v>77.8137206899411</v>
      </c>
      <c r="T1324" s="7" t="n">
        <f aca="false">IF(R1324,$B$13*(S1324-$B$12),0)</f>
        <v>192034301.724853</v>
      </c>
      <c r="U1324" s="7" t="n">
        <f aca="false">($B$203+$B$204)*S1324</f>
        <v>21893512.4454479</v>
      </c>
      <c r="V1324" s="7" t="n">
        <f aca="false">$B$22*S1324</f>
        <v>700323486.20947</v>
      </c>
      <c r="W1324" s="7" t="n">
        <f aca="false">IF(B1324=1,I1324,S1324*$B$198)</f>
        <v>30000000</v>
      </c>
      <c r="X1324" s="7" t="n">
        <f aca="false">IF(C1324=1,J1324,S1324*$E$226)</f>
        <v>300000000</v>
      </c>
      <c r="Y1324" s="7" t="n">
        <f aca="false">IF(D1324=1,K1324,S1324*$E$225)</f>
        <v>134927166.514666</v>
      </c>
      <c r="Z1324" s="7" t="n">
        <f aca="false">IF(E1324=1,L1324,S1324*$E$224)</f>
        <v>186752929.655859</v>
      </c>
      <c r="AA1324" s="7" t="n">
        <f aca="false">IF(F1324=1,M1324,S1324*$E$223)</f>
        <v>30000000</v>
      </c>
      <c r="AB1324" s="7" t="n">
        <f aca="false">IF(G1324=1,N1324,S1324*$E$222)</f>
        <v>15000000</v>
      </c>
      <c r="AC1324" s="7" t="n">
        <f aca="false">IF(H1324=1,O1324,S1324*$E$221)</f>
        <v>389068603.449705</v>
      </c>
      <c r="AD1324" s="7" t="n">
        <f aca="false">INDEX($W$1222:$W$1349,MATCH($A1324+(1-B1324)*64,$A$1222:$A$1349,0))</f>
        <v>30000000</v>
      </c>
      <c r="AE1324" s="7" t="n">
        <f aca="false">INDEX($W$1222:$W$1349,MATCH($A1324-B1324*64,$A$1222:$A$1349,0))</f>
        <v>61378509.5792718</v>
      </c>
      <c r="AF1324" s="7" t="n">
        <f aca="false">INDEX($X$1222:$X$1349,MATCH($A1324+(1-C1324)*32,$A$1222:$A$1349,0))</f>
        <v>300000000</v>
      </c>
      <c r="AG1324" s="7" t="n">
        <f aca="false">INDEX($X$1222:$X$1349,MATCH($A1324-C1324*32,$A$1222:$A$1349,0))</f>
        <v>437126784.890335</v>
      </c>
      <c r="AH1324" s="7" t="n">
        <f aca="false">INDEX($Y$1222:$Y$1349,MATCH($A1324+(1-D1324)*16,$A$1222:$A$1349,0))</f>
        <v>100000000</v>
      </c>
      <c r="AI1324" s="7" t="n">
        <f aca="false">INDEX($Y$1222:$Y$1349,MATCH($A1324-D1324*16,$A$1222:$A$1349,0))</f>
        <v>134927166.514666</v>
      </c>
      <c r="AJ1324" s="7" t="n">
        <f aca="false">INDEX($Z$1222:$Z$1349,MATCH($A1324+(1-E1324)*8,$A$1222:$A$1349,0))</f>
        <v>60000000</v>
      </c>
      <c r="AK1324" s="7" t="n">
        <f aca="false">INDEX($Z$1222:$Z$1349,MATCH($A1324-E1324*8,$A$1222:$A$1349,0))</f>
        <v>186752929.655859</v>
      </c>
      <c r="AL1324" s="7" t="n">
        <f aca="false">INDEX($AA$1222:$AA$1349,MATCH($A1324+(1-F1324)*4,$A$1222:$A$1349,0))</f>
        <v>30000000</v>
      </c>
      <c r="AM1324" s="7" t="n">
        <f aca="false">INDEX($AA$1222:$AA$1349,MATCH($A1324-F1324*4,$A$1222:$A$1349,0))</f>
        <v>207920988.592875</v>
      </c>
      <c r="AN1324" s="7" t="n">
        <f aca="false">INDEX($AB$1222:$AB$1349,MATCH($A1324+(1-G1324)*2,$A$1222:$A$1349,0))</f>
        <v>15000000</v>
      </c>
      <c r="AO1324" s="7" t="n">
        <f aca="false">INDEX($AB$1222:$AB$1349,MATCH($A1324-G1324*2,$A$1222:$A$1349,0))</f>
        <v>316897317.588372</v>
      </c>
      <c r="AP1324" s="7" t="n">
        <f aca="false">INDEX($AC$1222:$AC$1349,MATCH($A1324+(1-H1324)*1,$A$1222:$A$1349,0))</f>
        <v>5000000</v>
      </c>
      <c r="AQ1324" s="7" t="n">
        <f aca="false">INDEX($AC$1222:$AC$1349,MATCH($A1324-H1324*1,$A$1222:$A$1349,0))</f>
        <v>389068603.449705</v>
      </c>
      <c r="AR1324" s="14" t="b">
        <f aca="false">AND(IF(B1324=1,AD1324&gt;=AE1324,AE1324&gt;AD1324),IF(C1324=1,AF1324&gt;=AG1324,AG1324&gt;AF1324),IF(D1324=1,AH1324&gt;=AI1324,AI1324&gt;AH1324),IF(E1324=1,AJ1324&gt;=AK1324,AK1324&gt;AJ1324),IF(F1324=1,AL1324&gt;=AM1324,AM1324&gt;AL1324),IF(G1324=1,AN1324&gt;=AO1324,AO1324&gt;AN1324),IF(H1324=1,AP1324&gt;=AQ1324,AQ1324&gt;AP1324))</f>
        <v>0</v>
      </c>
      <c r="AS1324" s="2"/>
      <c r="AT1324" s="2"/>
      <c r="AU1324" s="2"/>
      <c r="AV1324" s="2"/>
      <c r="AW1324" s="2"/>
      <c r="AX1324" s="2"/>
    </row>
    <row r="1325" customFormat="false" ht="15" hidden="false" customHeight="false" outlineLevel="0" collapsed="false">
      <c r="A1325" s="6" t="n">
        <f aca="false">ROW()-1222</f>
        <v>103</v>
      </c>
      <c r="B1325" s="6" t="n">
        <f aca="false">MOD(INT($A1325/64),2)</f>
        <v>1</v>
      </c>
      <c r="C1325" s="6" t="n">
        <f aca="false">MOD(INT($A1325/32),2)</f>
        <v>1</v>
      </c>
      <c r="D1325" s="6" t="n">
        <f aca="false">MOD(INT($A1325/16),2)</f>
        <v>0</v>
      </c>
      <c r="E1325" s="6" t="n">
        <f aca="false">MOD(INT($A1325/8),2)</f>
        <v>0</v>
      </c>
      <c r="F1325" s="6" t="n">
        <f aca="false">MOD(INT($A1325/4),2)</f>
        <v>1</v>
      </c>
      <c r="G1325" s="6" t="n">
        <f aca="false">MOD(INT($A1325/2),2)</f>
        <v>1</v>
      </c>
      <c r="H1325" s="6" t="n">
        <f aca="false">MOD(INT($A1325/1),2)</f>
        <v>1</v>
      </c>
      <c r="I1325" s="7" t="n">
        <f aca="false">IF(B1325=1,MIN($B$6,$B$1220),0)</f>
        <v>30000000</v>
      </c>
      <c r="J1325" s="7" t="n">
        <f aca="false">IF(C1325=1,MIN($F$226,MAX(0,$B$1220-I1325)),0)</f>
        <v>300000000</v>
      </c>
      <c r="K1325" s="7" t="n">
        <f aca="false">IF(D1325=1,MIN($F$225,MAX(0,$B$1220-SUM(I1325:J1325))),0)</f>
        <v>0</v>
      </c>
      <c r="L1325" s="7" t="n">
        <f aca="false">IF(E1325=1,MIN($F$224,MAX(0,$B$1220-SUM(I1325:K1325))),0)</f>
        <v>0</v>
      </c>
      <c r="M1325" s="7" t="n">
        <f aca="false">IF(F1325=1,MIN($F$223,MAX(0,$B$1220-SUM(I1325:L1325))),0)</f>
        <v>30000000</v>
      </c>
      <c r="N1325" s="7" t="n">
        <f aca="false">IF(G1325=1,MIN($F$222,MAX(0,$B$1220-SUM(I1325:M1325))),0)</f>
        <v>15000000</v>
      </c>
      <c r="O1325" s="7" t="n">
        <f aca="false">IF(H1325=1,MIN($F$221,MAX(0,$B$1220-SUM(I1325:N1325))),0)</f>
        <v>5000000</v>
      </c>
      <c r="P1325" s="7" t="n">
        <f aca="false">MAX(0,$B$1220-SUM(I1325:O1325))</f>
        <v>1620000000</v>
      </c>
      <c r="Q1325" s="7" t="n">
        <f aca="false">($B$203+$B$204)+$B$22+(1-B1325)*$B$198+(1-C1325)*$E$226+(1-D1325)*$E$225+(1-E1325)*$E$224+(1-F1325)*$E$223+(1-G1325)*$E$222+(1-H1325)*$E$221</f>
        <v>13415334.5395857</v>
      </c>
      <c r="R1325" s="7" t="n">
        <f aca="false">P1325&gt;$B$12*Q1325</f>
        <v>1</v>
      </c>
      <c r="S1325" s="7" t="n">
        <f aca="false">IF(R1325,(P1325+$B$12*$B$13)/(Q1325+$B$13),IF(Q1325&gt;0,P1325/Q1325,0))</f>
        <v>101.94570500321</v>
      </c>
      <c r="T1325" s="7" t="n">
        <f aca="false">IF(R1325,$B$13*(S1325-$B$12),0)</f>
        <v>252364262.508024</v>
      </c>
      <c r="U1325" s="7" t="n">
        <f aca="false">($B$203+$B$204)*S1325</f>
        <v>28683239.1698789</v>
      </c>
      <c r="V1325" s="7" t="n">
        <f aca="false">$B$22*S1325</f>
        <v>917511345.028888</v>
      </c>
      <c r="W1325" s="7" t="n">
        <f aca="false">IF(B1325=1,I1325,S1325*$B$198)</f>
        <v>30000000</v>
      </c>
      <c r="X1325" s="7" t="n">
        <f aca="false">IF(C1325=1,J1325,S1325*$E$226)</f>
        <v>300000000</v>
      </c>
      <c r="Y1325" s="7" t="n">
        <f aca="false">IF(D1325=1,K1325,S1325*$E$225)</f>
        <v>176771461.285506</v>
      </c>
      <c r="Z1325" s="7" t="n">
        <f aca="false">IF(E1325=1,L1325,S1325*$E$224)</f>
        <v>244669692.007703</v>
      </c>
      <c r="AA1325" s="7" t="n">
        <f aca="false">IF(F1325=1,M1325,S1325*$E$223)</f>
        <v>30000000</v>
      </c>
      <c r="AB1325" s="7" t="n">
        <f aca="false">IF(G1325=1,N1325,S1325*$E$222)</f>
        <v>15000000</v>
      </c>
      <c r="AC1325" s="7" t="n">
        <f aca="false">IF(H1325=1,O1325,S1325*$E$221)</f>
        <v>5000000</v>
      </c>
      <c r="AD1325" s="7" t="n">
        <f aca="false">INDEX($W$1222:$W$1349,MATCH($A1325+(1-B1325)*64,$A$1222:$A$1349,0))</f>
        <v>30000000</v>
      </c>
      <c r="AE1325" s="7" t="n">
        <f aca="false">INDEX($W$1222:$W$1349,MATCH($A1325-B1325*64,$A$1222:$A$1349,0))</f>
        <v>79493209.9693426</v>
      </c>
      <c r="AF1325" s="7" t="n">
        <f aca="false">INDEX($X$1222:$X$1349,MATCH($A1325+(1-C1325)*32,$A$1222:$A$1349,0))</f>
        <v>300000000</v>
      </c>
      <c r="AG1325" s="7" t="n">
        <f aca="false">INDEX($X$1222:$X$1349,MATCH($A1325-C1325*32,$A$1222:$A$1349,0))</f>
        <v>534858324.977162</v>
      </c>
      <c r="AH1325" s="7" t="n">
        <f aca="false">INDEX($Y$1222:$Y$1349,MATCH($A1325+(1-D1325)*16,$A$1222:$A$1349,0))</f>
        <v>100000000</v>
      </c>
      <c r="AI1325" s="7" t="n">
        <f aca="false">INDEX($Y$1222:$Y$1349,MATCH($A1325-D1325*16,$A$1222:$A$1349,0))</f>
        <v>176771461.285506</v>
      </c>
      <c r="AJ1325" s="7" t="n">
        <f aca="false">INDEX($Z$1222:$Z$1349,MATCH($A1325+(1-E1325)*8,$A$1222:$A$1349,0))</f>
        <v>60000000</v>
      </c>
      <c r="AK1325" s="7" t="n">
        <f aca="false">INDEX($Z$1222:$Z$1349,MATCH($A1325-E1325*8,$A$1222:$A$1349,0))</f>
        <v>244669692.007703</v>
      </c>
      <c r="AL1325" s="7" t="n">
        <f aca="false">INDEX($AA$1222:$AA$1349,MATCH($A1325+(1-F1325)*4,$A$1222:$A$1349,0))</f>
        <v>30000000</v>
      </c>
      <c r="AM1325" s="7" t="n">
        <f aca="false">INDEX($AA$1222:$AA$1349,MATCH($A1325-F1325*4,$A$1222:$A$1349,0))</f>
        <v>262088941.098294</v>
      </c>
      <c r="AN1325" s="7" t="n">
        <f aca="false">INDEX($AB$1222:$AB$1349,MATCH($A1325+(1-G1325)*2,$A$1222:$A$1349,0))</f>
        <v>15000000</v>
      </c>
      <c r="AO1325" s="7" t="n">
        <f aca="false">INDEX($AB$1222:$AB$1349,MATCH($A1325-G1325*2,$A$1222:$A$1349,0))</f>
        <v>391459193.947092</v>
      </c>
      <c r="AP1325" s="7" t="n">
        <f aca="false">INDEX($AC$1222:$AC$1349,MATCH($A1325+(1-H1325)*1,$A$1222:$A$1349,0))</f>
        <v>5000000</v>
      </c>
      <c r="AQ1325" s="7" t="n">
        <f aca="false">INDEX($AC$1222:$AC$1349,MATCH($A1325-H1325*1,$A$1222:$A$1349,0))</f>
        <v>389068603.449705</v>
      </c>
      <c r="AR1325" s="14" t="b">
        <f aca="false">AND(IF(B1325=1,AD1325&gt;=AE1325,AE1325&gt;AD1325),IF(C1325=1,AF1325&gt;=AG1325,AG1325&gt;AF1325),IF(D1325=1,AH1325&gt;=AI1325,AI1325&gt;AH1325),IF(E1325=1,AJ1325&gt;=AK1325,AK1325&gt;AJ1325),IF(F1325=1,AL1325&gt;=AM1325,AM1325&gt;AL1325),IF(G1325=1,AN1325&gt;=AO1325,AO1325&gt;AN1325),IF(H1325=1,AP1325&gt;=AQ1325,AQ1325&gt;AP1325))</f>
        <v>0</v>
      </c>
      <c r="AS1325" s="2"/>
      <c r="AT1325" s="2"/>
      <c r="AU1325" s="2"/>
      <c r="AV1325" s="2"/>
      <c r="AW1325" s="2"/>
      <c r="AX1325" s="2"/>
    </row>
    <row r="1326" customFormat="false" ht="15" hidden="false" customHeight="false" outlineLevel="0" collapsed="false">
      <c r="A1326" s="6" t="n">
        <f aca="false">ROW()-1222</f>
        <v>104</v>
      </c>
      <c r="B1326" s="6" t="n">
        <f aca="false">MOD(INT($A1326/64),2)</f>
        <v>1</v>
      </c>
      <c r="C1326" s="6" t="n">
        <f aca="false">MOD(INT($A1326/32),2)</f>
        <v>1</v>
      </c>
      <c r="D1326" s="6" t="n">
        <f aca="false">MOD(INT($A1326/16),2)</f>
        <v>0</v>
      </c>
      <c r="E1326" s="6" t="n">
        <f aca="false">MOD(INT($A1326/8),2)</f>
        <v>1</v>
      </c>
      <c r="F1326" s="6" t="n">
        <f aca="false">MOD(INT($A1326/4),2)</f>
        <v>0</v>
      </c>
      <c r="G1326" s="6" t="n">
        <f aca="false">MOD(INT($A1326/2),2)</f>
        <v>0</v>
      </c>
      <c r="H1326" s="6" t="n">
        <f aca="false">MOD(INT($A1326/1),2)</f>
        <v>0</v>
      </c>
      <c r="I1326" s="7" t="n">
        <f aca="false">IF(B1326=1,MIN($B$6,$B$1220),0)</f>
        <v>30000000</v>
      </c>
      <c r="J1326" s="7" t="n">
        <f aca="false">IF(C1326=1,MIN($F$226,MAX(0,$B$1220-I1326)),0)</f>
        <v>300000000</v>
      </c>
      <c r="K1326" s="7" t="n">
        <f aca="false">IF(D1326=1,MIN($F$225,MAX(0,$B$1220-SUM(I1326:J1326))),0)</f>
        <v>0</v>
      </c>
      <c r="L1326" s="7" t="n">
        <f aca="false">IF(E1326=1,MIN($F$224,MAX(0,$B$1220-SUM(I1326:K1326))),0)</f>
        <v>60000000</v>
      </c>
      <c r="M1326" s="7" t="n">
        <f aca="false">IF(F1326=1,MIN($F$223,MAX(0,$B$1220-SUM(I1326:L1326))),0)</f>
        <v>0</v>
      </c>
      <c r="N1326" s="7" t="n">
        <f aca="false">IF(G1326=1,MIN($F$222,MAX(0,$B$1220-SUM(I1326:M1326))),0)</f>
        <v>0</v>
      </c>
      <c r="O1326" s="7" t="n">
        <f aca="false">IF(H1326=1,MIN($F$221,MAX(0,$B$1220-SUM(I1326:N1326))),0)</f>
        <v>0</v>
      </c>
      <c r="P1326" s="7" t="n">
        <f aca="false">MAX(0,$B$1220-SUM(I1326:O1326))</f>
        <v>1610000000</v>
      </c>
      <c r="Q1326" s="7" t="n">
        <f aca="false">($B$203+$B$204)+$B$22+(1-B1326)*$B$198+(1-C1326)*$E$226+(1-D1326)*$E$225+(1-E1326)*$E$224+(1-F1326)*$E$223+(1-G1326)*$E$222+(1-H1326)*$E$221</f>
        <v>24015334.5395857</v>
      </c>
      <c r="R1326" s="7" t="n">
        <f aca="false">P1326&gt;$B$12*Q1326</f>
        <v>1</v>
      </c>
      <c r="S1326" s="7" t="n">
        <f aca="false">IF(R1326,(P1326+$B$12*$B$13)/(Q1326+$B$13),IF(Q1326&gt;0,P1326/Q1326,0))</f>
        <v>60.8138659383173</v>
      </c>
      <c r="T1326" s="7" t="n">
        <f aca="false">IF(R1326,$B$13*(S1326-$B$12),0)</f>
        <v>149534664.845793</v>
      </c>
      <c r="U1326" s="7" t="n">
        <f aca="false">($B$203+$B$204)*S1326</f>
        <v>17110467.3953531</v>
      </c>
      <c r="V1326" s="7" t="n">
        <f aca="false">$B$22*S1326</f>
        <v>547324793.444856</v>
      </c>
      <c r="W1326" s="7" t="n">
        <f aca="false">IF(B1326=1,I1326,S1326*$B$198)</f>
        <v>30000000</v>
      </c>
      <c r="X1326" s="7" t="n">
        <f aca="false">IF(C1326=1,J1326,S1326*$E$226)</f>
        <v>300000000</v>
      </c>
      <c r="Y1326" s="7" t="n">
        <f aca="false">IF(D1326=1,K1326,S1326*$E$225)</f>
        <v>105449817.115873</v>
      </c>
      <c r="Z1326" s="7" t="n">
        <f aca="false">IF(E1326=1,L1326,S1326*$E$224)</f>
        <v>60000000</v>
      </c>
      <c r="AA1326" s="7" t="n">
        <f aca="false">IF(F1326=1,M1326,S1326*$E$223)</f>
        <v>182441597.814952</v>
      </c>
      <c r="AB1326" s="7" t="n">
        <f aca="false">IF(G1326=1,N1326,S1326*$E$222)</f>
        <v>304069329.691587</v>
      </c>
      <c r="AC1326" s="7" t="n">
        <f aca="false">IF(H1326=1,O1326,S1326*$E$221)</f>
        <v>304069329.691587</v>
      </c>
      <c r="AD1326" s="7" t="n">
        <f aca="false">INDEX($W$1222:$W$1349,MATCH($A1326+(1-B1326)*64,$A$1222:$A$1349,0))</f>
        <v>30000000</v>
      </c>
      <c r="AE1326" s="7" t="n">
        <f aca="false">INDEX($W$1222:$W$1349,MATCH($A1326-B1326*64,$A$1222:$A$1349,0))</f>
        <v>48355489.7193998</v>
      </c>
      <c r="AF1326" s="7" t="n">
        <f aca="false">INDEX($X$1222:$X$1349,MATCH($A1326+(1-C1326)*32,$A$1222:$A$1349,0))</f>
        <v>300000000</v>
      </c>
      <c r="AG1326" s="7" t="n">
        <f aca="false">INDEX($X$1222:$X$1349,MATCH($A1326-C1326*32,$A$1222:$A$1349,0))</f>
        <v>359333764.44684</v>
      </c>
      <c r="AH1326" s="7" t="n">
        <f aca="false">INDEX($Y$1222:$Y$1349,MATCH($A1326+(1-D1326)*16,$A$1222:$A$1349,0))</f>
        <v>100000000</v>
      </c>
      <c r="AI1326" s="7" t="n">
        <f aca="false">INDEX($Y$1222:$Y$1349,MATCH($A1326-D1326*16,$A$1222:$A$1349,0))</f>
        <v>105449817.115873</v>
      </c>
      <c r="AJ1326" s="7" t="n">
        <f aca="false">INDEX($Z$1222:$Z$1349,MATCH($A1326+(1-E1326)*8,$A$1222:$A$1349,0))</f>
        <v>60000000</v>
      </c>
      <c r="AK1326" s="7" t="n">
        <f aca="false">INDEX($Z$1222:$Z$1349,MATCH($A1326-E1326*8,$A$1222:$A$1349,0))</f>
        <v>138819075.204015</v>
      </c>
      <c r="AL1326" s="7" t="n">
        <f aca="false">INDEX($AA$1222:$AA$1349,MATCH($A1326+(1-F1326)*4,$A$1222:$A$1349,0))</f>
        <v>30000000</v>
      </c>
      <c r="AM1326" s="7" t="n">
        <f aca="false">INDEX($AA$1222:$AA$1349,MATCH($A1326-F1326*4,$A$1222:$A$1349,0))</f>
        <v>182441597.814952</v>
      </c>
      <c r="AN1326" s="7" t="n">
        <f aca="false">INDEX($AB$1222:$AB$1349,MATCH($A1326+(1-G1326)*2,$A$1222:$A$1349,0))</f>
        <v>15000000</v>
      </c>
      <c r="AO1326" s="7" t="n">
        <f aca="false">INDEX($AB$1222:$AB$1349,MATCH($A1326-G1326*2,$A$1222:$A$1349,0))</f>
        <v>304069329.691587</v>
      </c>
      <c r="AP1326" s="7" t="n">
        <f aca="false">INDEX($AC$1222:$AC$1349,MATCH($A1326+(1-H1326)*1,$A$1222:$A$1349,0))</f>
        <v>5000000</v>
      </c>
      <c r="AQ1326" s="7" t="n">
        <f aca="false">INDEX($AC$1222:$AC$1349,MATCH($A1326-H1326*1,$A$1222:$A$1349,0))</f>
        <v>304069329.691587</v>
      </c>
      <c r="AR1326" s="14" t="b">
        <f aca="false">AND(IF(B1326=1,AD1326&gt;=AE1326,AE1326&gt;AD1326),IF(C1326=1,AF1326&gt;=AG1326,AG1326&gt;AF1326),IF(D1326=1,AH1326&gt;=AI1326,AI1326&gt;AH1326),IF(E1326=1,AJ1326&gt;=AK1326,AK1326&gt;AJ1326),IF(F1326=1,AL1326&gt;=AM1326,AM1326&gt;AL1326),IF(G1326=1,AN1326&gt;=AO1326,AO1326&gt;AN1326),IF(H1326=1,AP1326&gt;=AQ1326,AQ1326&gt;AP1326))</f>
        <v>0</v>
      </c>
      <c r="AS1326" s="2"/>
      <c r="AT1326" s="2"/>
      <c r="AU1326" s="2"/>
      <c r="AV1326" s="2"/>
      <c r="AW1326" s="2"/>
      <c r="AX1326" s="2"/>
    </row>
    <row r="1327" customFormat="false" ht="15" hidden="false" customHeight="false" outlineLevel="0" collapsed="false">
      <c r="A1327" s="6" t="n">
        <f aca="false">ROW()-1222</f>
        <v>105</v>
      </c>
      <c r="B1327" s="6" t="n">
        <f aca="false">MOD(INT($A1327/64),2)</f>
        <v>1</v>
      </c>
      <c r="C1327" s="6" t="n">
        <f aca="false">MOD(INT($A1327/32),2)</f>
        <v>1</v>
      </c>
      <c r="D1327" s="6" t="n">
        <f aca="false">MOD(INT($A1327/16),2)</f>
        <v>0</v>
      </c>
      <c r="E1327" s="6" t="n">
        <f aca="false">MOD(INT($A1327/8),2)</f>
        <v>1</v>
      </c>
      <c r="F1327" s="6" t="n">
        <f aca="false">MOD(INT($A1327/4),2)</f>
        <v>0</v>
      </c>
      <c r="G1327" s="6" t="n">
        <f aca="false">MOD(INT($A1327/2),2)</f>
        <v>0</v>
      </c>
      <c r="H1327" s="6" t="n">
        <f aca="false">MOD(INT($A1327/1),2)</f>
        <v>1</v>
      </c>
      <c r="I1327" s="7" t="n">
        <f aca="false">IF(B1327=1,MIN($B$6,$B$1220),0)</f>
        <v>30000000</v>
      </c>
      <c r="J1327" s="7" t="n">
        <f aca="false">IF(C1327=1,MIN($F$226,MAX(0,$B$1220-I1327)),0)</f>
        <v>300000000</v>
      </c>
      <c r="K1327" s="7" t="n">
        <f aca="false">IF(D1327=1,MIN($F$225,MAX(0,$B$1220-SUM(I1327:J1327))),0)</f>
        <v>0</v>
      </c>
      <c r="L1327" s="7" t="n">
        <f aca="false">IF(E1327=1,MIN($F$224,MAX(0,$B$1220-SUM(I1327:K1327))),0)</f>
        <v>60000000</v>
      </c>
      <c r="M1327" s="7" t="n">
        <f aca="false">IF(F1327=1,MIN($F$223,MAX(0,$B$1220-SUM(I1327:L1327))),0)</f>
        <v>0</v>
      </c>
      <c r="N1327" s="7" t="n">
        <f aca="false">IF(G1327=1,MIN($F$222,MAX(0,$B$1220-SUM(I1327:M1327))),0)</f>
        <v>0</v>
      </c>
      <c r="O1327" s="7" t="n">
        <f aca="false">IF(H1327=1,MIN($F$221,MAX(0,$B$1220-SUM(I1327:N1327))),0)</f>
        <v>5000000</v>
      </c>
      <c r="P1327" s="7" t="n">
        <f aca="false">MAX(0,$B$1220-SUM(I1327:O1327))</f>
        <v>1605000000</v>
      </c>
      <c r="Q1327" s="7" t="n">
        <f aca="false">($B$203+$B$204)+$B$22+(1-B1327)*$B$198+(1-C1327)*$E$226+(1-D1327)*$E$225+(1-E1327)*$E$224+(1-F1327)*$E$223+(1-G1327)*$E$222+(1-H1327)*$E$221</f>
        <v>19015334.5395857</v>
      </c>
      <c r="R1327" s="7" t="n">
        <f aca="false">P1327&gt;$B$12*Q1327</f>
        <v>1</v>
      </c>
      <c r="S1327" s="7" t="n">
        <f aca="false">IF(R1327,(P1327+$B$12*$B$13)/(Q1327+$B$13),IF(Q1327&gt;0,P1327/Q1327,0))</f>
        <v>74.7141531563168</v>
      </c>
      <c r="T1327" s="7" t="n">
        <f aca="false">IF(R1327,$B$13*(S1327-$B$12),0)</f>
        <v>184285382.890792</v>
      </c>
      <c r="U1327" s="7" t="n">
        <f aca="false">($B$203+$B$204)*S1327</f>
        <v>21021424.3384763</v>
      </c>
      <c r="V1327" s="7" t="n">
        <f aca="false">$B$22*S1327</f>
        <v>672427378.406851</v>
      </c>
      <c r="W1327" s="7" t="n">
        <f aca="false">IF(B1327=1,I1327,S1327*$B$198)</f>
        <v>30000000</v>
      </c>
      <c r="X1327" s="7" t="n">
        <f aca="false">IF(C1327=1,J1327,S1327*$E$226)</f>
        <v>300000000</v>
      </c>
      <c r="Y1327" s="7" t="n">
        <f aca="false">IF(D1327=1,K1327,S1327*$E$225)</f>
        <v>129552589.113346</v>
      </c>
      <c r="Z1327" s="7" t="n">
        <f aca="false">IF(E1327=1,L1327,S1327*$E$224)</f>
        <v>60000000</v>
      </c>
      <c r="AA1327" s="7" t="n">
        <f aca="false">IF(F1327=1,M1327,S1327*$E$223)</f>
        <v>224142459.46895</v>
      </c>
      <c r="AB1327" s="7" t="n">
        <f aca="false">IF(G1327=1,N1327,S1327*$E$222)</f>
        <v>373570765.781584</v>
      </c>
      <c r="AC1327" s="7" t="n">
        <f aca="false">IF(H1327=1,O1327,S1327*$E$221)</f>
        <v>5000000</v>
      </c>
      <c r="AD1327" s="7" t="n">
        <f aca="false">INDEX($W$1222:$W$1349,MATCH($A1327+(1-B1327)*64,$A$1222:$A$1349,0))</f>
        <v>30000000</v>
      </c>
      <c r="AE1327" s="7" t="n">
        <f aca="false">INDEX($W$1222:$W$1349,MATCH($A1327-B1327*64,$A$1222:$A$1349,0))</f>
        <v>59007816.0858071</v>
      </c>
      <c r="AF1327" s="7" t="n">
        <f aca="false">INDEX($X$1222:$X$1349,MATCH($A1327+(1-C1327)*32,$A$1222:$A$1349,0))</f>
        <v>300000000</v>
      </c>
      <c r="AG1327" s="7" t="n">
        <f aca="false">INDEX($X$1222:$X$1349,MATCH($A1327-C1327*32,$A$1222:$A$1349,0))</f>
        <v>423203884.159164</v>
      </c>
      <c r="AH1327" s="7" t="n">
        <f aca="false">INDEX($Y$1222:$Y$1349,MATCH($A1327+(1-D1327)*16,$A$1222:$A$1349,0))</f>
        <v>100000000</v>
      </c>
      <c r="AI1327" s="7" t="n">
        <f aca="false">INDEX($Y$1222:$Y$1349,MATCH($A1327-D1327*16,$A$1222:$A$1349,0))</f>
        <v>129552589.113346</v>
      </c>
      <c r="AJ1327" s="7" t="n">
        <f aca="false">INDEX($Z$1222:$Z$1349,MATCH($A1327+(1-E1327)*8,$A$1222:$A$1349,0))</f>
        <v>60000000</v>
      </c>
      <c r="AK1327" s="7" t="n">
        <f aca="false">INDEX($Z$1222:$Z$1349,MATCH($A1327-E1327*8,$A$1222:$A$1349,0))</f>
        <v>167340331.090737</v>
      </c>
      <c r="AL1327" s="7" t="n">
        <f aca="false">INDEX($AA$1222:$AA$1349,MATCH($A1327+(1-F1327)*4,$A$1222:$A$1349,0))</f>
        <v>30000000</v>
      </c>
      <c r="AM1327" s="7" t="n">
        <f aca="false">INDEX($AA$1222:$AA$1349,MATCH($A1327-F1327*4,$A$1222:$A$1349,0))</f>
        <v>224142459.46895</v>
      </c>
      <c r="AN1327" s="7" t="n">
        <f aca="false">INDEX($AB$1222:$AB$1349,MATCH($A1327+(1-G1327)*2,$A$1222:$A$1349,0))</f>
        <v>15000000</v>
      </c>
      <c r="AO1327" s="7" t="n">
        <f aca="false">INDEX($AB$1222:$AB$1349,MATCH($A1327-G1327*2,$A$1222:$A$1349,0))</f>
        <v>373570765.781584</v>
      </c>
      <c r="AP1327" s="7" t="n">
        <f aca="false">INDEX($AC$1222:$AC$1349,MATCH($A1327+(1-H1327)*1,$A$1222:$A$1349,0))</f>
        <v>5000000</v>
      </c>
      <c r="AQ1327" s="7" t="n">
        <f aca="false">INDEX($AC$1222:$AC$1349,MATCH($A1327-H1327*1,$A$1222:$A$1349,0))</f>
        <v>304069329.691587</v>
      </c>
      <c r="AR1327" s="14" t="b">
        <f aca="false">AND(IF(B1327=1,AD1327&gt;=AE1327,AE1327&gt;AD1327),IF(C1327=1,AF1327&gt;=AG1327,AG1327&gt;AF1327),IF(D1327=1,AH1327&gt;=AI1327,AI1327&gt;AH1327),IF(E1327=1,AJ1327&gt;=AK1327,AK1327&gt;AJ1327),IF(F1327=1,AL1327&gt;=AM1327,AM1327&gt;AL1327),IF(G1327=1,AN1327&gt;=AO1327,AO1327&gt;AN1327),IF(H1327=1,AP1327&gt;=AQ1327,AQ1327&gt;AP1327))</f>
        <v>0</v>
      </c>
      <c r="AS1327" s="2"/>
      <c r="AT1327" s="2"/>
      <c r="AU1327" s="2"/>
      <c r="AV1327" s="2"/>
      <c r="AW1327" s="2"/>
      <c r="AX1327" s="2"/>
    </row>
    <row r="1328" customFormat="false" ht="15" hidden="false" customHeight="false" outlineLevel="0" collapsed="false">
      <c r="A1328" s="6" t="n">
        <f aca="false">ROW()-1222</f>
        <v>106</v>
      </c>
      <c r="B1328" s="6" t="n">
        <f aca="false">MOD(INT($A1328/64),2)</f>
        <v>1</v>
      </c>
      <c r="C1328" s="6" t="n">
        <f aca="false">MOD(INT($A1328/32),2)</f>
        <v>1</v>
      </c>
      <c r="D1328" s="6" t="n">
        <f aca="false">MOD(INT($A1328/16),2)</f>
        <v>0</v>
      </c>
      <c r="E1328" s="6" t="n">
        <f aca="false">MOD(INT($A1328/8),2)</f>
        <v>1</v>
      </c>
      <c r="F1328" s="6" t="n">
        <f aca="false">MOD(INT($A1328/4),2)</f>
        <v>0</v>
      </c>
      <c r="G1328" s="6" t="n">
        <f aca="false">MOD(INT($A1328/2),2)</f>
        <v>1</v>
      </c>
      <c r="H1328" s="6" t="n">
        <f aca="false">MOD(INT($A1328/1),2)</f>
        <v>0</v>
      </c>
      <c r="I1328" s="7" t="n">
        <f aca="false">IF(B1328=1,MIN($B$6,$B$1220),0)</f>
        <v>30000000</v>
      </c>
      <c r="J1328" s="7" t="n">
        <f aca="false">IF(C1328=1,MIN($F$226,MAX(0,$B$1220-I1328)),0)</f>
        <v>300000000</v>
      </c>
      <c r="K1328" s="7" t="n">
        <f aca="false">IF(D1328=1,MIN($F$225,MAX(0,$B$1220-SUM(I1328:J1328))),0)</f>
        <v>0</v>
      </c>
      <c r="L1328" s="7" t="n">
        <f aca="false">IF(E1328=1,MIN($F$224,MAX(0,$B$1220-SUM(I1328:K1328))),0)</f>
        <v>60000000</v>
      </c>
      <c r="M1328" s="7" t="n">
        <f aca="false">IF(F1328=1,MIN($F$223,MAX(0,$B$1220-SUM(I1328:L1328))),0)</f>
        <v>0</v>
      </c>
      <c r="N1328" s="7" t="n">
        <f aca="false">IF(G1328=1,MIN($F$222,MAX(0,$B$1220-SUM(I1328:M1328))),0)</f>
        <v>15000000</v>
      </c>
      <c r="O1328" s="7" t="n">
        <f aca="false">IF(H1328=1,MIN($F$221,MAX(0,$B$1220-SUM(I1328:N1328))),0)</f>
        <v>0</v>
      </c>
      <c r="P1328" s="7" t="n">
        <f aca="false">MAX(0,$B$1220-SUM(I1328:O1328))</f>
        <v>1595000000</v>
      </c>
      <c r="Q1328" s="7" t="n">
        <f aca="false">($B$203+$B$204)+$B$22+(1-B1328)*$B$198+(1-C1328)*$E$226+(1-D1328)*$E$225+(1-E1328)*$E$224+(1-F1328)*$E$223+(1-G1328)*$E$222+(1-H1328)*$E$221</f>
        <v>19015334.5395857</v>
      </c>
      <c r="R1328" s="7" t="n">
        <f aca="false">P1328&gt;$B$12*Q1328</f>
        <v>1</v>
      </c>
      <c r="S1328" s="7" t="n">
        <f aca="false">IF(R1328,(P1328+$B$12*$B$13)/(Q1328+$B$13),IF(Q1328&gt;0,P1328/Q1328,0))</f>
        <v>74.2493683777394</v>
      </c>
      <c r="T1328" s="7" t="n">
        <f aca="false">IF(R1328,$B$13*(S1328-$B$12),0)</f>
        <v>183123420.944349</v>
      </c>
      <c r="U1328" s="7" t="n">
        <f aca="false">($B$203+$B$204)*S1328</f>
        <v>20890653.4250177</v>
      </c>
      <c r="V1328" s="7" t="n">
        <f aca="false">$B$22*S1328</f>
        <v>668244315.399655</v>
      </c>
      <c r="W1328" s="7" t="n">
        <f aca="false">IF(B1328=1,I1328,S1328*$B$198)</f>
        <v>30000000</v>
      </c>
      <c r="X1328" s="7" t="n">
        <f aca="false">IF(C1328=1,J1328,S1328*$E$226)</f>
        <v>300000000</v>
      </c>
      <c r="Y1328" s="7" t="n">
        <f aca="false">IF(D1328=1,K1328,S1328*$E$225)</f>
        <v>128746663.209064</v>
      </c>
      <c r="Z1328" s="7" t="n">
        <f aca="false">IF(E1328=1,L1328,S1328*$E$224)</f>
        <v>60000000</v>
      </c>
      <c r="AA1328" s="7" t="n">
        <f aca="false">IF(F1328=1,M1328,S1328*$E$223)</f>
        <v>222748105.133218</v>
      </c>
      <c r="AB1328" s="7" t="n">
        <f aca="false">IF(G1328=1,N1328,S1328*$E$222)</f>
        <v>15000000</v>
      </c>
      <c r="AC1328" s="7" t="n">
        <f aca="false">IF(H1328=1,O1328,S1328*$E$221)</f>
        <v>371246841.888697</v>
      </c>
      <c r="AD1328" s="7" t="n">
        <f aca="false">INDEX($W$1222:$W$1349,MATCH($A1328+(1-B1328)*64,$A$1222:$A$1349,0))</f>
        <v>30000000</v>
      </c>
      <c r="AE1328" s="7" t="n">
        <f aca="false">INDEX($W$1222:$W$1349,MATCH($A1328-B1328*64,$A$1222:$A$1349,0))</f>
        <v>58647463.010474</v>
      </c>
      <c r="AF1328" s="7" t="n">
        <f aca="false">INDEX($X$1222:$X$1349,MATCH($A1328+(1-C1328)*32,$A$1222:$A$1349,0))</f>
        <v>300000000</v>
      </c>
      <c r="AG1328" s="7" t="n">
        <f aca="false">INDEX($X$1222:$X$1349,MATCH($A1328-C1328*32,$A$1222:$A$1349,0))</f>
        <v>420985253.049548</v>
      </c>
      <c r="AH1328" s="7" t="n">
        <f aca="false">INDEX($Y$1222:$Y$1349,MATCH($A1328+(1-D1328)*16,$A$1222:$A$1349,0))</f>
        <v>100000000</v>
      </c>
      <c r="AI1328" s="7" t="n">
        <f aca="false">INDEX($Y$1222:$Y$1349,MATCH($A1328-D1328*16,$A$1222:$A$1349,0))</f>
        <v>128746663.209064</v>
      </c>
      <c r="AJ1328" s="7" t="n">
        <f aca="false">INDEX($Z$1222:$Z$1349,MATCH($A1328+(1-E1328)*8,$A$1222:$A$1349,0))</f>
        <v>60000000</v>
      </c>
      <c r="AK1328" s="7" t="n">
        <f aca="false">INDEX($Z$1222:$Z$1349,MATCH($A1328-E1328*8,$A$1222:$A$1349,0))</f>
        <v>166336790.8743</v>
      </c>
      <c r="AL1328" s="7" t="n">
        <f aca="false">INDEX($AA$1222:$AA$1349,MATCH($A1328+(1-F1328)*4,$A$1222:$A$1349,0))</f>
        <v>30000000</v>
      </c>
      <c r="AM1328" s="7" t="n">
        <f aca="false">INDEX($AA$1222:$AA$1349,MATCH($A1328-F1328*4,$A$1222:$A$1349,0))</f>
        <v>222748105.133218</v>
      </c>
      <c r="AN1328" s="7" t="n">
        <f aca="false">INDEX($AB$1222:$AB$1349,MATCH($A1328+(1-G1328)*2,$A$1222:$A$1349,0))</f>
        <v>15000000</v>
      </c>
      <c r="AO1328" s="7" t="n">
        <f aca="false">INDEX($AB$1222:$AB$1349,MATCH($A1328-G1328*2,$A$1222:$A$1349,0))</f>
        <v>304069329.691587</v>
      </c>
      <c r="AP1328" s="7" t="n">
        <f aca="false">INDEX($AC$1222:$AC$1349,MATCH($A1328+(1-H1328)*1,$A$1222:$A$1349,0))</f>
        <v>5000000</v>
      </c>
      <c r="AQ1328" s="7" t="n">
        <f aca="false">INDEX($AC$1222:$AC$1349,MATCH($A1328-H1328*1,$A$1222:$A$1349,0))</f>
        <v>371246841.888697</v>
      </c>
      <c r="AR1328" s="14" t="b">
        <f aca="false">AND(IF(B1328=1,AD1328&gt;=AE1328,AE1328&gt;AD1328),IF(C1328=1,AF1328&gt;=AG1328,AG1328&gt;AF1328),IF(D1328=1,AH1328&gt;=AI1328,AI1328&gt;AH1328),IF(E1328=1,AJ1328&gt;=AK1328,AK1328&gt;AJ1328),IF(F1328=1,AL1328&gt;=AM1328,AM1328&gt;AL1328),IF(G1328=1,AN1328&gt;=AO1328,AO1328&gt;AN1328),IF(H1328=1,AP1328&gt;=AQ1328,AQ1328&gt;AP1328))</f>
        <v>0</v>
      </c>
      <c r="AS1328" s="2"/>
      <c r="AT1328" s="2"/>
      <c r="AU1328" s="2"/>
      <c r="AV1328" s="2"/>
      <c r="AW1328" s="2"/>
      <c r="AX1328" s="2"/>
    </row>
    <row r="1329" customFormat="false" ht="15" hidden="false" customHeight="false" outlineLevel="0" collapsed="false">
      <c r="A1329" s="6" t="n">
        <f aca="false">ROW()-1222</f>
        <v>107</v>
      </c>
      <c r="B1329" s="6" t="n">
        <f aca="false">MOD(INT($A1329/64),2)</f>
        <v>1</v>
      </c>
      <c r="C1329" s="6" t="n">
        <f aca="false">MOD(INT($A1329/32),2)</f>
        <v>1</v>
      </c>
      <c r="D1329" s="6" t="n">
        <f aca="false">MOD(INT($A1329/16),2)</f>
        <v>0</v>
      </c>
      <c r="E1329" s="6" t="n">
        <f aca="false">MOD(INT($A1329/8),2)</f>
        <v>1</v>
      </c>
      <c r="F1329" s="6" t="n">
        <f aca="false">MOD(INT($A1329/4),2)</f>
        <v>0</v>
      </c>
      <c r="G1329" s="6" t="n">
        <f aca="false">MOD(INT($A1329/2),2)</f>
        <v>1</v>
      </c>
      <c r="H1329" s="6" t="n">
        <f aca="false">MOD(INT($A1329/1),2)</f>
        <v>1</v>
      </c>
      <c r="I1329" s="7" t="n">
        <f aca="false">IF(B1329=1,MIN($B$6,$B$1220),0)</f>
        <v>30000000</v>
      </c>
      <c r="J1329" s="7" t="n">
        <f aca="false">IF(C1329=1,MIN($F$226,MAX(0,$B$1220-I1329)),0)</f>
        <v>300000000</v>
      </c>
      <c r="K1329" s="7" t="n">
        <f aca="false">IF(D1329=1,MIN($F$225,MAX(0,$B$1220-SUM(I1329:J1329))),0)</f>
        <v>0</v>
      </c>
      <c r="L1329" s="7" t="n">
        <f aca="false">IF(E1329=1,MIN($F$224,MAX(0,$B$1220-SUM(I1329:K1329))),0)</f>
        <v>60000000</v>
      </c>
      <c r="M1329" s="7" t="n">
        <f aca="false">IF(F1329=1,MIN($F$223,MAX(0,$B$1220-SUM(I1329:L1329))),0)</f>
        <v>0</v>
      </c>
      <c r="N1329" s="7" t="n">
        <f aca="false">IF(G1329=1,MIN($F$222,MAX(0,$B$1220-SUM(I1329:M1329))),0)</f>
        <v>15000000</v>
      </c>
      <c r="O1329" s="7" t="n">
        <f aca="false">IF(H1329=1,MIN($F$221,MAX(0,$B$1220-SUM(I1329:N1329))),0)</f>
        <v>5000000</v>
      </c>
      <c r="P1329" s="7" t="n">
        <f aca="false">MAX(0,$B$1220-SUM(I1329:O1329))</f>
        <v>1590000000</v>
      </c>
      <c r="Q1329" s="7" t="n">
        <f aca="false">($B$203+$B$204)+$B$22+(1-B1329)*$B$198+(1-C1329)*$E$226+(1-D1329)*$E$225+(1-E1329)*$E$224+(1-F1329)*$E$223+(1-G1329)*$E$222+(1-H1329)*$E$221</f>
        <v>14015334.5395857</v>
      </c>
      <c r="R1329" s="7" t="n">
        <f aca="false">P1329&gt;$B$12*Q1329</f>
        <v>1</v>
      </c>
      <c r="S1329" s="7" t="n">
        <f aca="false">IF(R1329,(P1329+$B$12*$B$13)/(Q1329+$B$13),IF(Q1329&gt;0,P1329/Q1329,0))</f>
        <v>96.4255368962055</v>
      </c>
      <c r="T1329" s="7" t="n">
        <f aca="false">IF(R1329,$B$13*(S1329-$B$12),0)</f>
        <v>238563842.240514</v>
      </c>
      <c r="U1329" s="7" t="n">
        <f aca="false">($B$203+$B$204)*S1329</f>
        <v>27130095.7386167</v>
      </c>
      <c r="V1329" s="7" t="n">
        <f aca="false">$B$22*S1329</f>
        <v>867829832.06585</v>
      </c>
      <c r="W1329" s="7" t="n">
        <f aca="false">IF(B1329=1,I1329,S1329*$B$198)</f>
        <v>30000000</v>
      </c>
      <c r="X1329" s="7" t="n">
        <f aca="false">IF(C1329=1,J1329,S1329*$E$226)</f>
        <v>300000000</v>
      </c>
      <c r="Y1329" s="7" t="n">
        <f aca="false">IF(D1329=1,K1329,S1329*$E$225)</f>
        <v>167199619.266403</v>
      </c>
      <c r="Z1329" s="7" t="n">
        <f aca="false">IF(E1329=1,L1329,S1329*$E$224)</f>
        <v>60000000</v>
      </c>
      <c r="AA1329" s="7" t="n">
        <f aca="false">IF(F1329=1,M1329,S1329*$E$223)</f>
        <v>289276610.688617</v>
      </c>
      <c r="AB1329" s="7" t="n">
        <f aca="false">IF(G1329=1,N1329,S1329*$E$222)</f>
        <v>15000000</v>
      </c>
      <c r="AC1329" s="7" t="n">
        <f aca="false">IF(H1329=1,O1329,S1329*$E$221)</f>
        <v>5000000</v>
      </c>
      <c r="AD1329" s="7" t="n">
        <f aca="false">INDEX($W$1222:$W$1349,MATCH($A1329+(1-B1329)*64,$A$1222:$A$1349,0))</f>
        <v>30000000</v>
      </c>
      <c r="AE1329" s="7" t="n">
        <f aca="false">INDEX($W$1222:$W$1349,MATCH($A1329-B1329*64,$A$1222:$A$1349,0))</f>
        <v>75346194.6905116</v>
      </c>
      <c r="AF1329" s="7" t="n">
        <f aca="false">INDEX($X$1222:$X$1349,MATCH($A1329+(1-C1329)*32,$A$1222:$A$1349,0))</f>
        <v>300000000</v>
      </c>
      <c r="AG1329" s="7" t="n">
        <f aca="false">INDEX($X$1222:$X$1349,MATCH($A1329-C1329*32,$A$1222:$A$1349,0))</f>
        <v>512564573.590895</v>
      </c>
      <c r="AH1329" s="7" t="n">
        <f aca="false">INDEX($Y$1222:$Y$1349,MATCH($A1329+(1-D1329)*16,$A$1222:$A$1349,0))</f>
        <v>100000000</v>
      </c>
      <c r="AI1329" s="7" t="n">
        <f aca="false">INDEX($Y$1222:$Y$1349,MATCH($A1329-D1329*16,$A$1222:$A$1349,0))</f>
        <v>167199619.266403</v>
      </c>
      <c r="AJ1329" s="7" t="n">
        <f aca="false">INDEX($Z$1222:$Z$1349,MATCH($A1329+(1-E1329)*8,$A$1222:$A$1349,0))</f>
        <v>60000000</v>
      </c>
      <c r="AK1329" s="7" t="n">
        <f aca="false">INDEX($Z$1222:$Z$1349,MATCH($A1329-E1329*8,$A$1222:$A$1349,0))</f>
        <v>209671152.878635</v>
      </c>
      <c r="AL1329" s="7" t="n">
        <f aca="false">INDEX($AA$1222:$AA$1349,MATCH($A1329+(1-F1329)*4,$A$1222:$A$1349,0))</f>
        <v>30000000</v>
      </c>
      <c r="AM1329" s="7" t="n">
        <f aca="false">INDEX($AA$1222:$AA$1349,MATCH($A1329-F1329*4,$A$1222:$A$1349,0))</f>
        <v>289276610.688617</v>
      </c>
      <c r="AN1329" s="7" t="n">
        <f aca="false">INDEX($AB$1222:$AB$1349,MATCH($A1329+(1-G1329)*2,$A$1222:$A$1349,0))</f>
        <v>15000000</v>
      </c>
      <c r="AO1329" s="7" t="n">
        <f aca="false">INDEX($AB$1222:$AB$1349,MATCH($A1329-G1329*2,$A$1222:$A$1349,0))</f>
        <v>373570765.781584</v>
      </c>
      <c r="AP1329" s="7" t="n">
        <f aca="false">INDEX($AC$1222:$AC$1349,MATCH($A1329+(1-H1329)*1,$A$1222:$A$1349,0))</f>
        <v>5000000</v>
      </c>
      <c r="AQ1329" s="7" t="n">
        <f aca="false">INDEX($AC$1222:$AC$1349,MATCH($A1329-H1329*1,$A$1222:$A$1349,0))</f>
        <v>371246841.888697</v>
      </c>
      <c r="AR1329" s="14" t="b">
        <f aca="false">AND(IF(B1329=1,AD1329&gt;=AE1329,AE1329&gt;AD1329),IF(C1329=1,AF1329&gt;=AG1329,AG1329&gt;AF1329),IF(D1329=1,AH1329&gt;=AI1329,AI1329&gt;AH1329),IF(E1329=1,AJ1329&gt;=AK1329,AK1329&gt;AJ1329),IF(F1329=1,AL1329&gt;=AM1329,AM1329&gt;AL1329),IF(G1329=1,AN1329&gt;=AO1329,AO1329&gt;AN1329),IF(H1329=1,AP1329&gt;=AQ1329,AQ1329&gt;AP1329))</f>
        <v>0</v>
      </c>
      <c r="AS1329" s="2"/>
      <c r="AT1329" s="2"/>
      <c r="AU1329" s="2"/>
      <c r="AV1329" s="2"/>
      <c r="AW1329" s="2"/>
      <c r="AX1329" s="2"/>
    </row>
    <row r="1330" customFormat="false" ht="15" hidden="false" customHeight="false" outlineLevel="0" collapsed="false">
      <c r="A1330" s="6" t="n">
        <f aca="false">ROW()-1222</f>
        <v>108</v>
      </c>
      <c r="B1330" s="6" t="n">
        <f aca="false">MOD(INT($A1330/64),2)</f>
        <v>1</v>
      </c>
      <c r="C1330" s="6" t="n">
        <f aca="false">MOD(INT($A1330/32),2)</f>
        <v>1</v>
      </c>
      <c r="D1330" s="6" t="n">
        <f aca="false">MOD(INT($A1330/16),2)</f>
        <v>0</v>
      </c>
      <c r="E1330" s="6" t="n">
        <f aca="false">MOD(INT($A1330/8),2)</f>
        <v>1</v>
      </c>
      <c r="F1330" s="6" t="n">
        <f aca="false">MOD(INT($A1330/4),2)</f>
        <v>1</v>
      </c>
      <c r="G1330" s="6" t="n">
        <f aca="false">MOD(INT($A1330/2),2)</f>
        <v>0</v>
      </c>
      <c r="H1330" s="6" t="n">
        <f aca="false">MOD(INT($A1330/1),2)</f>
        <v>0</v>
      </c>
      <c r="I1330" s="7" t="n">
        <f aca="false">IF(B1330=1,MIN($B$6,$B$1220),0)</f>
        <v>30000000</v>
      </c>
      <c r="J1330" s="7" t="n">
        <f aca="false">IF(C1330=1,MIN($F$226,MAX(0,$B$1220-I1330)),0)</f>
        <v>300000000</v>
      </c>
      <c r="K1330" s="7" t="n">
        <f aca="false">IF(D1330=1,MIN($F$225,MAX(0,$B$1220-SUM(I1330:J1330))),0)</f>
        <v>0</v>
      </c>
      <c r="L1330" s="7" t="n">
        <f aca="false">IF(E1330=1,MIN($F$224,MAX(0,$B$1220-SUM(I1330:K1330))),0)</f>
        <v>60000000</v>
      </c>
      <c r="M1330" s="7" t="n">
        <f aca="false">IF(F1330=1,MIN($F$223,MAX(0,$B$1220-SUM(I1330:L1330))),0)</f>
        <v>30000000</v>
      </c>
      <c r="N1330" s="7" t="n">
        <f aca="false">IF(G1330=1,MIN($F$222,MAX(0,$B$1220-SUM(I1330:M1330))),0)</f>
        <v>0</v>
      </c>
      <c r="O1330" s="7" t="n">
        <f aca="false">IF(H1330=1,MIN($F$221,MAX(0,$B$1220-SUM(I1330:N1330))),0)</f>
        <v>0</v>
      </c>
      <c r="P1330" s="7" t="n">
        <f aca="false">MAX(0,$B$1220-SUM(I1330:O1330))</f>
        <v>1580000000</v>
      </c>
      <c r="Q1330" s="7" t="n">
        <f aca="false">($B$203+$B$204)+$B$22+(1-B1330)*$B$198+(1-C1330)*$E$226+(1-D1330)*$E$225+(1-E1330)*$E$224+(1-F1330)*$E$223+(1-G1330)*$E$222+(1-H1330)*$E$221</f>
        <v>21015334.5395857</v>
      </c>
      <c r="R1330" s="7" t="n">
        <f aca="false">P1330&gt;$B$12*Q1330</f>
        <v>1</v>
      </c>
      <c r="S1330" s="7" t="n">
        <f aca="false">IF(R1330,(P1330+$B$12*$B$13)/(Q1330+$B$13),IF(Q1330&gt;0,P1330/Q1330,0))</f>
        <v>67.2965122965195</v>
      </c>
      <c r="T1330" s="7" t="n">
        <f aca="false">IF(R1330,$B$13*(S1330-$B$12),0)</f>
        <v>165741280.741299</v>
      </c>
      <c r="U1330" s="7" t="n">
        <f aca="false">($B$203+$B$204)*S1330</f>
        <v>18934411.7777104</v>
      </c>
      <c r="V1330" s="7" t="n">
        <f aca="false">$B$22*S1330</f>
        <v>605668610.668676</v>
      </c>
      <c r="W1330" s="7" t="n">
        <f aca="false">IF(B1330=1,I1330,S1330*$B$198)</f>
        <v>30000000</v>
      </c>
      <c r="X1330" s="7" t="n">
        <f aca="false">IF(C1330=1,J1330,S1330*$E$226)</f>
        <v>300000000</v>
      </c>
      <c r="Y1330" s="7" t="n">
        <f aca="false">IF(D1330=1,K1330,S1330*$E$225)</f>
        <v>116690573.84712</v>
      </c>
      <c r="Z1330" s="7" t="n">
        <f aca="false">IF(E1330=1,L1330,S1330*$E$224)</f>
        <v>60000000</v>
      </c>
      <c r="AA1330" s="7" t="n">
        <f aca="false">IF(F1330=1,M1330,S1330*$E$223)</f>
        <v>30000000</v>
      </c>
      <c r="AB1330" s="7" t="n">
        <f aca="false">IF(G1330=1,N1330,S1330*$E$222)</f>
        <v>336482561.482598</v>
      </c>
      <c r="AC1330" s="7" t="n">
        <f aca="false">IF(H1330=1,O1330,S1330*$E$221)</f>
        <v>336482561.482598</v>
      </c>
      <c r="AD1330" s="7" t="n">
        <f aca="false">INDEX($W$1222:$W$1349,MATCH($A1330+(1-B1330)*64,$A$1222:$A$1349,0))</f>
        <v>30000000</v>
      </c>
      <c r="AE1330" s="7" t="n">
        <f aca="false">INDEX($W$1222:$W$1349,MATCH($A1330-B1330*64,$A$1222:$A$1349,0))</f>
        <v>53328329.8409878</v>
      </c>
      <c r="AF1330" s="7" t="n">
        <f aca="false">INDEX($X$1222:$X$1349,MATCH($A1330+(1-C1330)*32,$A$1222:$A$1349,0))</f>
        <v>300000000</v>
      </c>
      <c r="AG1330" s="7" t="n">
        <f aca="false">INDEX($X$1222:$X$1349,MATCH($A1330-C1330*32,$A$1222:$A$1349,0))</f>
        <v>389484623.094043</v>
      </c>
      <c r="AH1330" s="7" t="n">
        <f aca="false">INDEX($Y$1222:$Y$1349,MATCH($A1330+(1-D1330)*16,$A$1222:$A$1349,0))</f>
        <v>100000000</v>
      </c>
      <c r="AI1330" s="7" t="n">
        <f aca="false">INDEX($Y$1222:$Y$1349,MATCH($A1330-D1330*16,$A$1222:$A$1349,0))</f>
        <v>116690573.84712</v>
      </c>
      <c r="AJ1330" s="7" t="n">
        <f aca="false">INDEX($Z$1222:$Z$1349,MATCH($A1330+(1-E1330)*8,$A$1222:$A$1349,0))</f>
        <v>60000000</v>
      </c>
      <c r="AK1330" s="7" t="n">
        <f aca="false">INDEX($Z$1222:$Z$1349,MATCH($A1330-E1330*8,$A$1222:$A$1349,0))</f>
        <v>152110712.442419</v>
      </c>
      <c r="AL1330" s="7" t="n">
        <f aca="false">INDEX($AA$1222:$AA$1349,MATCH($A1330+(1-F1330)*4,$A$1222:$A$1349,0))</f>
        <v>30000000</v>
      </c>
      <c r="AM1330" s="7" t="n">
        <f aca="false">INDEX($AA$1222:$AA$1349,MATCH($A1330-F1330*4,$A$1222:$A$1349,0))</f>
        <v>182441597.814952</v>
      </c>
      <c r="AN1330" s="7" t="n">
        <f aca="false">INDEX($AB$1222:$AB$1349,MATCH($A1330+(1-G1330)*2,$A$1222:$A$1349,0))</f>
        <v>15000000</v>
      </c>
      <c r="AO1330" s="7" t="n">
        <f aca="false">INDEX($AB$1222:$AB$1349,MATCH($A1330-G1330*2,$A$1222:$A$1349,0))</f>
        <v>336482561.482598</v>
      </c>
      <c r="AP1330" s="7" t="n">
        <f aca="false">INDEX($AC$1222:$AC$1349,MATCH($A1330+(1-H1330)*1,$A$1222:$A$1349,0))</f>
        <v>5000000</v>
      </c>
      <c r="AQ1330" s="7" t="n">
        <f aca="false">INDEX($AC$1222:$AC$1349,MATCH($A1330-H1330*1,$A$1222:$A$1349,0))</f>
        <v>336482561.482598</v>
      </c>
      <c r="AR1330" s="14" t="b">
        <f aca="false">AND(IF(B1330=1,AD1330&gt;=AE1330,AE1330&gt;AD1330),IF(C1330=1,AF1330&gt;=AG1330,AG1330&gt;AF1330),IF(D1330=1,AH1330&gt;=AI1330,AI1330&gt;AH1330),IF(E1330=1,AJ1330&gt;=AK1330,AK1330&gt;AJ1330),IF(F1330=1,AL1330&gt;=AM1330,AM1330&gt;AL1330),IF(G1330=1,AN1330&gt;=AO1330,AO1330&gt;AN1330),IF(H1330=1,AP1330&gt;=AQ1330,AQ1330&gt;AP1330))</f>
        <v>0</v>
      </c>
      <c r="AS1330" s="2"/>
      <c r="AT1330" s="2"/>
      <c r="AU1330" s="2"/>
      <c r="AV1330" s="2"/>
      <c r="AW1330" s="2"/>
      <c r="AX1330" s="2"/>
    </row>
    <row r="1331" customFormat="false" ht="15" hidden="false" customHeight="false" outlineLevel="0" collapsed="false">
      <c r="A1331" s="6" t="n">
        <f aca="false">ROW()-1222</f>
        <v>109</v>
      </c>
      <c r="B1331" s="6" t="n">
        <f aca="false">MOD(INT($A1331/64),2)</f>
        <v>1</v>
      </c>
      <c r="C1331" s="6" t="n">
        <f aca="false">MOD(INT($A1331/32),2)</f>
        <v>1</v>
      </c>
      <c r="D1331" s="6" t="n">
        <f aca="false">MOD(INT($A1331/16),2)</f>
        <v>0</v>
      </c>
      <c r="E1331" s="6" t="n">
        <f aca="false">MOD(INT($A1331/8),2)</f>
        <v>1</v>
      </c>
      <c r="F1331" s="6" t="n">
        <f aca="false">MOD(INT($A1331/4),2)</f>
        <v>1</v>
      </c>
      <c r="G1331" s="6" t="n">
        <f aca="false">MOD(INT($A1331/2),2)</f>
        <v>0</v>
      </c>
      <c r="H1331" s="6" t="n">
        <f aca="false">MOD(INT($A1331/1),2)</f>
        <v>1</v>
      </c>
      <c r="I1331" s="7" t="n">
        <f aca="false">IF(B1331=1,MIN($B$6,$B$1220),0)</f>
        <v>30000000</v>
      </c>
      <c r="J1331" s="7" t="n">
        <f aca="false">IF(C1331=1,MIN($F$226,MAX(0,$B$1220-I1331)),0)</f>
        <v>300000000</v>
      </c>
      <c r="K1331" s="7" t="n">
        <f aca="false">IF(D1331=1,MIN($F$225,MAX(0,$B$1220-SUM(I1331:J1331))),0)</f>
        <v>0</v>
      </c>
      <c r="L1331" s="7" t="n">
        <f aca="false">IF(E1331=1,MIN($F$224,MAX(0,$B$1220-SUM(I1331:K1331))),0)</f>
        <v>60000000</v>
      </c>
      <c r="M1331" s="7" t="n">
        <f aca="false">IF(F1331=1,MIN($F$223,MAX(0,$B$1220-SUM(I1331:L1331))),0)</f>
        <v>30000000</v>
      </c>
      <c r="N1331" s="7" t="n">
        <f aca="false">IF(G1331=1,MIN($F$222,MAX(0,$B$1220-SUM(I1331:M1331))),0)</f>
        <v>0</v>
      </c>
      <c r="O1331" s="7" t="n">
        <f aca="false">IF(H1331=1,MIN($F$221,MAX(0,$B$1220-SUM(I1331:N1331))),0)</f>
        <v>5000000</v>
      </c>
      <c r="P1331" s="7" t="n">
        <f aca="false">MAX(0,$B$1220-SUM(I1331:O1331))</f>
        <v>1575000000</v>
      </c>
      <c r="Q1331" s="7" t="n">
        <f aca="false">($B$203+$B$204)+$B$22+(1-B1331)*$B$198+(1-C1331)*$E$226+(1-D1331)*$E$225+(1-E1331)*$E$224+(1-F1331)*$E$223+(1-G1331)*$E$222+(1-H1331)*$E$221</f>
        <v>16015334.5395857</v>
      </c>
      <c r="R1331" s="7" t="n">
        <f aca="false">P1331&gt;$B$12*Q1331</f>
        <v>1</v>
      </c>
      <c r="S1331" s="7" t="n">
        <f aca="false">IF(R1331,(P1331+$B$12*$B$13)/(Q1331+$B$13),IF(Q1331&gt;0,P1331/Q1331,0))</f>
        <v>85.1996487898888</v>
      </c>
      <c r="T1331" s="7" t="n">
        <f aca="false">IF(R1331,$B$13*(S1331-$B$12),0)</f>
        <v>210499121.974722</v>
      </c>
      <c r="U1331" s="7" t="n">
        <f aca="false">($B$203+$B$204)*S1331</f>
        <v>23971602.3676831</v>
      </c>
      <c r="V1331" s="7" t="n">
        <f aca="false">$B$22*S1331</f>
        <v>766796839.108999</v>
      </c>
      <c r="W1331" s="7" t="n">
        <f aca="false">IF(B1331=1,I1331,S1331*$B$198)</f>
        <v>30000000</v>
      </c>
      <c r="X1331" s="7" t="n">
        <f aca="false">IF(C1331=1,J1331,S1331*$E$226)</f>
        <v>300000000</v>
      </c>
      <c r="Y1331" s="7" t="n">
        <f aca="false">IF(D1331=1,K1331,S1331*$E$225)</f>
        <v>147734192.599152</v>
      </c>
      <c r="Z1331" s="7" t="n">
        <f aca="false">IF(E1331=1,L1331,S1331*$E$224)</f>
        <v>60000000</v>
      </c>
      <c r="AA1331" s="7" t="n">
        <f aca="false">IF(F1331=1,M1331,S1331*$E$223)</f>
        <v>30000000</v>
      </c>
      <c r="AB1331" s="7" t="n">
        <f aca="false">IF(G1331=1,N1331,S1331*$E$222)</f>
        <v>425998243.949444</v>
      </c>
      <c r="AC1331" s="7" t="n">
        <f aca="false">IF(H1331=1,O1331,S1331*$E$221)</f>
        <v>5000000</v>
      </c>
      <c r="AD1331" s="7" t="n">
        <f aca="false">INDEX($W$1222:$W$1349,MATCH($A1331+(1-B1331)*64,$A$1222:$A$1349,0))</f>
        <v>30000000</v>
      </c>
      <c r="AE1331" s="7" t="n">
        <f aca="false">INDEX($W$1222:$W$1349,MATCH($A1331-B1331*64,$A$1222:$A$1349,0))</f>
        <v>66921767.4984708</v>
      </c>
      <c r="AF1331" s="7" t="n">
        <f aca="false">INDEX($X$1222:$X$1349,MATCH($A1331+(1-C1331)*32,$A$1222:$A$1349,0))</f>
        <v>300000000</v>
      </c>
      <c r="AG1331" s="7" t="n">
        <f aca="false">INDEX($X$1222:$X$1349,MATCH($A1331-C1331*32,$A$1222:$A$1349,0))</f>
        <v>467243884.293269</v>
      </c>
      <c r="AH1331" s="7" t="n">
        <f aca="false">INDEX($Y$1222:$Y$1349,MATCH($A1331+(1-D1331)*16,$A$1222:$A$1349,0))</f>
        <v>100000000</v>
      </c>
      <c r="AI1331" s="7" t="n">
        <f aca="false">INDEX($Y$1222:$Y$1349,MATCH($A1331-D1331*16,$A$1222:$A$1349,0))</f>
        <v>147734192.599152</v>
      </c>
      <c r="AJ1331" s="7" t="n">
        <f aca="false">INDEX($Z$1222:$Z$1349,MATCH($A1331+(1-E1331)*8,$A$1222:$A$1349,0))</f>
        <v>60000000</v>
      </c>
      <c r="AK1331" s="7" t="n">
        <f aca="false">INDEX($Z$1222:$Z$1349,MATCH($A1331-E1331*8,$A$1222:$A$1349,0))</f>
        <v>187900413.094604</v>
      </c>
      <c r="AL1331" s="7" t="n">
        <f aca="false">INDEX($AA$1222:$AA$1349,MATCH($A1331+(1-F1331)*4,$A$1222:$A$1349,0))</f>
        <v>30000000</v>
      </c>
      <c r="AM1331" s="7" t="n">
        <f aca="false">INDEX($AA$1222:$AA$1349,MATCH($A1331-F1331*4,$A$1222:$A$1349,0))</f>
        <v>224142459.46895</v>
      </c>
      <c r="AN1331" s="7" t="n">
        <f aca="false">INDEX($AB$1222:$AB$1349,MATCH($A1331+(1-G1331)*2,$A$1222:$A$1349,0))</f>
        <v>15000000</v>
      </c>
      <c r="AO1331" s="7" t="n">
        <f aca="false">INDEX($AB$1222:$AB$1349,MATCH($A1331-G1331*2,$A$1222:$A$1349,0))</f>
        <v>425998243.949444</v>
      </c>
      <c r="AP1331" s="7" t="n">
        <f aca="false">INDEX($AC$1222:$AC$1349,MATCH($A1331+(1-H1331)*1,$A$1222:$A$1349,0))</f>
        <v>5000000</v>
      </c>
      <c r="AQ1331" s="7" t="n">
        <f aca="false">INDEX($AC$1222:$AC$1349,MATCH($A1331-H1331*1,$A$1222:$A$1349,0))</f>
        <v>336482561.482598</v>
      </c>
      <c r="AR1331" s="14" t="b">
        <f aca="false">AND(IF(B1331=1,AD1331&gt;=AE1331,AE1331&gt;AD1331),IF(C1331=1,AF1331&gt;=AG1331,AG1331&gt;AF1331),IF(D1331=1,AH1331&gt;=AI1331,AI1331&gt;AH1331),IF(E1331=1,AJ1331&gt;=AK1331,AK1331&gt;AJ1331),IF(F1331=1,AL1331&gt;=AM1331,AM1331&gt;AL1331),IF(G1331=1,AN1331&gt;=AO1331,AO1331&gt;AN1331),IF(H1331=1,AP1331&gt;=AQ1331,AQ1331&gt;AP1331))</f>
        <v>0</v>
      </c>
      <c r="AS1331" s="2"/>
      <c r="AT1331" s="2"/>
      <c r="AU1331" s="2"/>
      <c r="AV1331" s="2"/>
      <c r="AW1331" s="2"/>
      <c r="AX1331" s="2"/>
    </row>
    <row r="1332" customFormat="false" ht="15" hidden="false" customHeight="false" outlineLevel="0" collapsed="false">
      <c r="A1332" s="6" t="n">
        <f aca="false">ROW()-1222</f>
        <v>110</v>
      </c>
      <c r="B1332" s="6" t="n">
        <f aca="false">MOD(INT($A1332/64),2)</f>
        <v>1</v>
      </c>
      <c r="C1332" s="6" t="n">
        <f aca="false">MOD(INT($A1332/32),2)</f>
        <v>1</v>
      </c>
      <c r="D1332" s="6" t="n">
        <f aca="false">MOD(INT($A1332/16),2)</f>
        <v>0</v>
      </c>
      <c r="E1332" s="6" t="n">
        <f aca="false">MOD(INT($A1332/8),2)</f>
        <v>1</v>
      </c>
      <c r="F1332" s="6" t="n">
        <f aca="false">MOD(INT($A1332/4),2)</f>
        <v>1</v>
      </c>
      <c r="G1332" s="6" t="n">
        <f aca="false">MOD(INT($A1332/2),2)</f>
        <v>1</v>
      </c>
      <c r="H1332" s="6" t="n">
        <f aca="false">MOD(INT($A1332/1),2)</f>
        <v>0</v>
      </c>
      <c r="I1332" s="7" t="n">
        <f aca="false">IF(B1332=1,MIN($B$6,$B$1220),0)</f>
        <v>30000000</v>
      </c>
      <c r="J1332" s="7" t="n">
        <f aca="false">IF(C1332=1,MIN($F$226,MAX(0,$B$1220-I1332)),0)</f>
        <v>300000000</v>
      </c>
      <c r="K1332" s="7" t="n">
        <f aca="false">IF(D1332=1,MIN($F$225,MAX(0,$B$1220-SUM(I1332:J1332))),0)</f>
        <v>0</v>
      </c>
      <c r="L1332" s="7" t="n">
        <f aca="false">IF(E1332=1,MIN($F$224,MAX(0,$B$1220-SUM(I1332:K1332))),0)</f>
        <v>60000000</v>
      </c>
      <c r="M1332" s="7" t="n">
        <f aca="false">IF(F1332=1,MIN($F$223,MAX(0,$B$1220-SUM(I1332:L1332))),0)</f>
        <v>30000000</v>
      </c>
      <c r="N1332" s="7" t="n">
        <f aca="false">IF(G1332=1,MIN($F$222,MAX(0,$B$1220-SUM(I1332:M1332))),0)</f>
        <v>15000000</v>
      </c>
      <c r="O1332" s="7" t="n">
        <f aca="false">IF(H1332=1,MIN($F$221,MAX(0,$B$1220-SUM(I1332:N1332))),0)</f>
        <v>0</v>
      </c>
      <c r="P1332" s="7" t="n">
        <f aca="false">MAX(0,$B$1220-SUM(I1332:O1332))</f>
        <v>1565000000</v>
      </c>
      <c r="Q1332" s="7" t="n">
        <f aca="false">($B$203+$B$204)+$B$22+(1-B1332)*$B$198+(1-C1332)*$E$226+(1-D1332)*$E$225+(1-E1332)*$E$224+(1-F1332)*$E$223+(1-G1332)*$E$222+(1-H1332)*$E$221</f>
        <v>16015334.5395857</v>
      </c>
      <c r="R1332" s="7" t="n">
        <f aca="false">P1332&gt;$B$12*Q1332</f>
        <v>1</v>
      </c>
      <c r="S1332" s="7" t="n">
        <f aca="false">IF(R1332,(P1332+$B$12*$B$13)/(Q1332+$B$13),IF(Q1332&gt;0,P1332/Q1332,0))</f>
        <v>84.6595559290971</v>
      </c>
      <c r="T1332" s="7" t="n">
        <f aca="false">IF(R1332,$B$13*(S1332-$B$12),0)</f>
        <v>209148889.822743</v>
      </c>
      <c r="U1332" s="7" t="n">
        <f aca="false">($B$203+$B$204)*S1332</f>
        <v>23819642.923197</v>
      </c>
      <c r="V1332" s="7" t="n">
        <f aca="false">$B$22*S1332</f>
        <v>761936003.361874</v>
      </c>
      <c r="W1332" s="7" t="n">
        <f aca="false">IF(B1332=1,I1332,S1332*$B$198)</f>
        <v>30000000</v>
      </c>
      <c r="X1332" s="7" t="n">
        <f aca="false">IF(C1332=1,J1332,S1332*$E$226)</f>
        <v>300000000</v>
      </c>
      <c r="Y1332" s="7" t="n">
        <f aca="false">IF(D1332=1,K1332,S1332*$E$225)</f>
        <v>146797684.246701</v>
      </c>
      <c r="Z1332" s="7" t="n">
        <f aca="false">IF(E1332=1,L1332,S1332*$E$224)</f>
        <v>60000000</v>
      </c>
      <c r="AA1332" s="7" t="n">
        <f aca="false">IF(F1332=1,M1332,S1332*$E$223)</f>
        <v>30000000</v>
      </c>
      <c r="AB1332" s="7" t="n">
        <f aca="false">IF(G1332=1,N1332,S1332*$E$222)</f>
        <v>15000000</v>
      </c>
      <c r="AC1332" s="7" t="n">
        <f aca="false">IF(H1332=1,O1332,S1332*$E$221)</f>
        <v>423297779.645485</v>
      </c>
      <c r="AD1332" s="7" t="n">
        <f aca="false">INDEX($W$1222:$W$1349,MATCH($A1332+(1-B1332)*64,$A$1222:$A$1349,0))</f>
        <v>30000000</v>
      </c>
      <c r="AE1332" s="7" t="n">
        <f aca="false">INDEX($W$1222:$W$1349,MATCH($A1332-B1332*64,$A$1222:$A$1349,0))</f>
        <v>66505457.9028349</v>
      </c>
      <c r="AF1332" s="7" t="n">
        <f aca="false">INDEX($X$1222:$X$1349,MATCH($A1332+(1-C1332)*32,$A$1222:$A$1349,0))</f>
        <v>300000000</v>
      </c>
      <c r="AG1332" s="7" t="n">
        <f aca="false">INDEX($X$1222:$X$1349,MATCH($A1332-C1332*32,$A$1222:$A$1349,0))</f>
        <v>464755235.109284</v>
      </c>
      <c r="AH1332" s="7" t="n">
        <f aca="false">INDEX($Y$1222:$Y$1349,MATCH($A1332+(1-D1332)*16,$A$1222:$A$1349,0))</f>
        <v>100000000</v>
      </c>
      <c r="AI1332" s="7" t="n">
        <f aca="false">INDEX($Y$1222:$Y$1349,MATCH($A1332-D1332*16,$A$1222:$A$1349,0))</f>
        <v>146797684.246701</v>
      </c>
      <c r="AJ1332" s="7" t="n">
        <f aca="false">INDEX($Z$1222:$Z$1349,MATCH($A1332+(1-E1332)*8,$A$1222:$A$1349,0))</f>
        <v>60000000</v>
      </c>
      <c r="AK1332" s="7" t="n">
        <f aca="false">INDEX($Z$1222:$Z$1349,MATCH($A1332-E1332*8,$A$1222:$A$1349,0))</f>
        <v>186752929.655859</v>
      </c>
      <c r="AL1332" s="7" t="n">
        <f aca="false">INDEX($AA$1222:$AA$1349,MATCH($A1332+(1-F1332)*4,$A$1222:$A$1349,0))</f>
        <v>30000000</v>
      </c>
      <c r="AM1332" s="7" t="n">
        <f aca="false">INDEX($AA$1222:$AA$1349,MATCH($A1332-F1332*4,$A$1222:$A$1349,0))</f>
        <v>222748105.133218</v>
      </c>
      <c r="AN1332" s="7" t="n">
        <f aca="false">INDEX($AB$1222:$AB$1349,MATCH($A1332+(1-G1332)*2,$A$1222:$A$1349,0))</f>
        <v>15000000</v>
      </c>
      <c r="AO1332" s="7" t="n">
        <f aca="false">INDEX($AB$1222:$AB$1349,MATCH($A1332-G1332*2,$A$1222:$A$1349,0))</f>
        <v>336482561.482598</v>
      </c>
      <c r="AP1332" s="7" t="n">
        <f aca="false">INDEX($AC$1222:$AC$1349,MATCH($A1332+(1-H1332)*1,$A$1222:$A$1349,0))</f>
        <v>5000000</v>
      </c>
      <c r="AQ1332" s="7" t="n">
        <f aca="false">INDEX($AC$1222:$AC$1349,MATCH($A1332-H1332*1,$A$1222:$A$1349,0))</f>
        <v>423297779.645485</v>
      </c>
      <c r="AR1332" s="14" t="b">
        <f aca="false">AND(IF(B1332=1,AD1332&gt;=AE1332,AE1332&gt;AD1332),IF(C1332=1,AF1332&gt;=AG1332,AG1332&gt;AF1332),IF(D1332=1,AH1332&gt;=AI1332,AI1332&gt;AH1332),IF(E1332=1,AJ1332&gt;=AK1332,AK1332&gt;AJ1332),IF(F1332=1,AL1332&gt;=AM1332,AM1332&gt;AL1332),IF(G1332=1,AN1332&gt;=AO1332,AO1332&gt;AN1332),IF(H1332=1,AP1332&gt;=AQ1332,AQ1332&gt;AP1332))</f>
        <v>0</v>
      </c>
      <c r="AS1332" s="2"/>
      <c r="AT1332" s="2"/>
      <c r="AU1332" s="2"/>
      <c r="AV1332" s="2"/>
      <c r="AW1332" s="2"/>
      <c r="AX1332" s="2"/>
    </row>
    <row r="1333" customFormat="false" ht="15" hidden="false" customHeight="false" outlineLevel="0" collapsed="false">
      <c r="A1333" s="6" t="n">
        <f aca="false">ROW()-1222</f>
        <v>111</v>
      </c>
      <c r="B1333" s="6" t="n">
        <f aca="false">MOD(INT($A1333/64),2)</f>
        <v>1</v>
      </c>
      <c r="C1333" s="6" t="n">
        <f aca="false">MOD(INT($A1333/32),2)</f>
        <v>1</v>
      </c>
      <c r="D1333" s="6" t="n">
        <f aca="false">MOD(INT($A1333/16),2)</f>
        <v>0</v>
      </c>
      <c r="E1333" s="6" t="n">
        <f aca="false">MOD(INT($A1333/8),2)</f>
        <v>1</v>
      </c>
      <c r="F1333" s="6" t="n">
        <f aca="false">MOD(INT($A1333/4),2)</f>
        <v>1</v>
      </c>
      <c r="G1333" s="6" t="n">
        <f aca="false">MOD(INT($A1333/2),2)</f>
        <v>1</v>
      </c>
      <c r="H1333" s="6" t="n">
        <f aca="false">MOD(INT($A1333/1),2)</f>
        <v>1</v>
      </c>
      <c r="I1333" s="7" t="n">
        <f aca="false">IF(B1333=1,MIN($B$6,$B$1220),0)</f>
        <v>30000000</v>
      </c>
      <c r="J1333" s="7" t="n">
        <f aca="false">IF(C1333=1,MIN($F$226,MAX(0,$B$1220-I1333)),0)</f>
        <v>300000000</v>
      </c>
      <c r="K1333" s="7" t="n">
        <f aca="false">IF(D1333=1,MIN($F$225,MAX(0,$B$1220-SUM(I1333:J1333))),0)</f>
        <v>0</v>
      </c>
      <c r="L1333" s="7" t="n">
        <f aca="false">IF(E1333=1,MIN($F$224,MAX(0,$B$1220-SUM(I1333:K1333))),0)</f>
        <v>60000000</v>
      </c>
      <c r="M1333" s="7" t="n">
        <f aca="false">IF(F1333=1,MIN($F$223,MAX(0,$B$1220-SUM(I1333:L1333))),0)</f>
        <v>30000000</v>
      </c>
      <c r="N1333" s="7" t="n">
        <f aca="false">IF(G1333=1,MIN($F$222,MAX(0,$B$1220-SUM(I1333:M1333))),0)</f>
        <v>15000000</v>
      </c>
      <c r="O1333" s="7" t="n">
        <f aca="false">IF(H1333=1,MIN($F$221,MAX(0,$B$1220-SUM(I1333:N1333))),0)</f>
        <v>5000000</v>
      </c>
      <c r="P1333" s="7" t="n">
        <f aca="false">MAX(0,$B$1220-SUM(I1333:O1333))</f>
        <v>1560000000</v>
      </c>
      <c r="Q1333" s="7" t="n">
        <f aca="false">($B$203+$B$204)+$B$22+(1-B1333)*$B$198+(1-C1333)*$E$226+(1-D1333)*$E$225+(1-E1333)*$E$224+(1-F1333)*$E$223+(1-G1333)*$E$222+(1-H1333)*$E$221</f>
        <v>11015334.5395857</v>
      </c>
      <c r="R1333" s="7" t="n">
        <f aca="false">P1333&gt;$B$12*Q1333</f>
        <v>1</v>
      </c>
      <c r="S1333" s="7" t="n">
        <f aca="false">IF(R1333,(P1333+$B$12*$B$13)/(Q1333+$B$13),IF(Q1333&gt;0,P1333/Q1333,0))</f>
        <v>115.60942094504</v>
      </c>
      <c r="T1333" s="7" t="n">
        <f aca="false">IF(R1333,$B$13*(S1333-$B$12),0)</f>
        <v>286523552.362599</v>
      </c>
      <c r="U1333" s="7" t="n">
        <f aca="false">($B$203+$B$204)*S1333</f>
        <v>32527634.8930382</v>
      </c>
      <c r="V1333" s="7" t="n">
        <f aca="false">$B$22*S1333</f>
        <v>1040484788.50536</v>
      </c>
      <c r="W1333" s="7" t="n">
        <f aca="false">IF(B1333=1,I1333,S1333*$B$198)</f>
        <v>30000000</v>
      </c>
      <c r="X1333" s="7" t="n">
        <f aca="false">IF(C1333=1,J1333,S1333*$E$226)</f>
        <v>300000000</v>
      </c>
      <c r="Y1333" s="7" t="n">
        <f aca="false">IF(D1333=1,K1333,S1333*$E$225)</f>
        <v>200464024.239004</v>
      </c>
      <c r="Z1333" s="7" t="n">
        <f aca="false">IF(E1333=1,L1333,S1333*$E$224)</f>
        <v>60000000</v>
      </c>
      <c r="AA1333" s="7" t="n">
        <f aca="false">IF(F1333=1,M1333,S1333*$E$223)</f>
        <v>30000000</v>
      </c>
      <c r="AB1333" s="7" t="n">
        <f aca="false">IF(G1333=1,N1333,S1333*$E$222)</f>
        <v>15000000</v>
      </c>
      <c r="AC1333" s="7" t="n">
        <f aca="false">IF(H1333=1,O1333,S1333*$E$221)</f>
        <v>5000000</v>
      </c>
      <c r="AD1333" s="7" t="n">
        <f aca="false">INDEX($W$1222:$W$1349,MATCH($A1333+(1-B1333)*64,$A$1222:$A$1349,0))</f>
        <v>30000000</v>
      </c>
      <c r="AE1333" s="7" t="n">
        <f aca="false">INDEX($W$1222:$W$1349,MATCH($A1333-B1333*64,$A$1222:$A$1349,0))</f>
        <v>89446402.1417702</v>
      </c>
      <c r="AF1333" s="7" t="n">
        <f aca="false">INDEX($X$1222:$X$1349,MATCH($A1333+(1-C1333)*32,$A$1222:$A$1349,0))</f>
        <v>300000000</v>
      </c>
      <c r="AG1333" s="7" t="n">
        <f aca="false">INDEX($X$1222:$X$1349,MATCH($A1333-C1333*32,$A$1222:$A$1349,0))</f>
        <v>581453778.469329</v>
      </c>
      <c r="AH1333" s="7" t="n">
        <f aca="false">INDEX($Y$1222:$Y$1349,MATCH($A1333+(1-D1333)*16,$A$1222:$A$1349,0))</f>
        <v>100000000</v>
      </c>
      <c r="AI1333" s="7" t="n">
        <f aca="false">INDEX($Y$1222:$Y$1349,MATCH($A1333-D1333*16,$A$1222:$A$1349,0))</f>
        <v>200464024.239004</v>
      </c>
      <c r="AJ1333" s="7" t="n">
        <f aca="false">INDEX($Z$1222:$Z$1349,MATCH($A1333+(1-E1333)*8,$A$1222:$A$1349,0))</f>
        <v>60000000</v>
      </c>
      <c r="AK1333" s="7" t="n">
        <f aca="false">INDEX($Z$1222:$Z$1349,MATCH($A1333-E1333*8,$A$1222:$A$1349,0))</f>
        <v>244669692.007703</v>
      </c>
      <c r="AL1333" s="7" t="n">
        <f aca="false">INDEX($AA$1222:$AA$1349,MATCH($A1333+(1-F1333)*4,$A$1222:$A$1349,0))</f>
        <v>30000000</v>
      </c>
      <c r="AM1333" s="7" t="n">
        <f aca="false">INDEX($AA$1222:$AA$1349,MATCH($A1333-F1333*4,$A$1222:$A$1349,0))</f>
        <v>289276610.688617</v>
      </c>
      <c r="AN1333" s="7" t="n">
        <f aca="false">INDEX($AB$1222:$AB$1349,MATCH($A1333+(1-G1333)*2,$A$1222:$A$1349,0))</f>
        <v>15000000</v>
      </c>
      <c r="AO1333" s="7" t="n">
        <f aca="false">INDEX($AB$1222:$AB$1349,MATCH($A1333-G1333*2,$A$1222:$A$1349,0))</f>
        <v>425998243.949444</v>
      </c>
      <c r="AP1333" s="7" t="n">
        <f aca="false">INDEX($AC$1222:$AC$1349,MATCH($A1333+(1-H1333)*1,$A$1222:$A$1349,0))</f>
        <v>5000000</v>
      </c>
      <c r="AQ1333" s="7" t="n">
        <f aca="false">INDEX($AC$1222:$AC$1349,MATCH($A1333-H1333*1,$A$1222:$A$1349,0))</f>
        <v>423297779.645485</v>
      </c>
      <c r="AR1333" s="14" t="b">
        <f aca="false">AND(IF(B1333=1,AD1333&gt;=AE1333,AE1333&gt;AD1333),IF(C1333=1,AF1333&gt;=AG1333,AG1333&gt;AF1333),IF(D1333=1,AH1333&gt;=AI1333,AI1333&gt;AH1333),IF(E1333=1,AJ1333&gt;=AK1333,AK1333&gt;AJ1333),IF(F1333=1,AL1333&gt;=AM1333,AM1333&gt;AL1333),IF(G1333=1,AN1333&gt;=AO1333,AO1333&gt;AN1333),IF(H1333=1,AP1333&gt;=AQ1333,AQ1333&gt;AP1333))</f>
        <v>0</v>
      </c>
      <c r="AS1333" s="2"/>
      <c r="AT1333" s="2"/>
      <c r="AU1333" s="2"/>
      <c r="AV1333" s="2"/>
      <c r="AW1333" s="2"/>
      <c r="AX1333" s="2"/>
    </row>
    <row r="1334" customFormat="false" ht="15" hidden="false" customHeight="false" outlineLevel="0" collapsed="false">
      <c r="A1334" s="6" t="n">
        <f aca="false">ROW()-1222</f>
        <v>112</v>
      </c>
      <c r="B1334" s="6" t="n">
        <f aca="false">MOD(INT($A1334/64),2)</f>
        <v>1</v>
      </c>
      <c r="C1334" s="6" t="n">
        <f aca="false">MOD(INT($A1334/32),2)</f>
        <v>1</v>
      </c>
      <c r="D1334" s="6" t="n">
        <f aca="false">MOD(INT($A1334/16),2)</f>
        <v>1</v>
      </c>
      <c r="E1334" s="6" t="n">
        <f aca="false">MOD(INT($A1334/8),2)</f>
        <v>0</v>
      </c>
      <c r="F1334" s="6" t="n">
        <f aca="false">MOD(INT($A1334/4),2)</f>
        <v>0</v>
      </c>
      <c r="G1334" s="6" t="n">
        <f aca="false">MOD(INT($A1334/2),2)</f>
        <v>0</v>
      </c>
      <c r="H1334" s="6" t="n">
        <f aca="false">MOD(INT($A1334/1),2)</f>
        <v>0</v>
      </c>
      <c r="I1334" s="7" t="n">
        <f aca="false">IF(B1334=1,MIN($B$6,$B$1220),0)</f>
        <v>30000000</v>
      </c>
      <c r="J1334" s="7" t="n">
        <f aca="false">IF(C1334=1,MIN($F$226,MAX(0,$B$1220-I1334)),0)</f>
        <v>300000000</v>
      </c>
      <c r="K1334" s="7" t="n">
        <f aca="false">IF(D1334=1,MIN($F$225,MAX(0,$B$1220-SUM(I1334:J1334))),0)</f>
        <v>100000000</v>
      </c>
      <c r="L1334" s="7" t="n">
        <f aca="false">IF(E1334=1,MIN($F$224,MAX(0,$B$1220-SUM(I1334:K1334))),0)</f>
        <v>0</v>
      </c>
      <c r="M1334" s="7" t="n">
        <f aca="false">IF(F1334=1,MIN($F$223,MAX(0,$B$1220-SUM(I1334:L1334))),0)</f>
        <v>0</v>
      </c>
      <c r="N1334" s="7" t="n">
        <f aca="false">IF(G1334=1,MIN($F$222,MAX(0,$B$1220-SUM(I1334:M1334))),0)</f>
        <v>0</v>
      </c>
      <c r="O1334" s="7" t="n">
        <f aca="false">IF(H1334=1,MIN($F$221,MAX(0,$B$1220-SUM(I1334:N1334))),0)</f>
        <v>0</v>
      </c>
      <c r="P1334" s="7" t="n">
        <f aca="false">MAX(0,$B$1220-SUM(I1334:O1334))</f>
        <v>1570000000</v>
      </c>
      <c r="Q1334" s="7" t="n">
        <f aca="false">($B$203+$B$204)+$B$22+(1-B1334)*$B$198+(1-C1334)*$E$226+(1-D1334)*$E$225+(1-E1334)*$E$224+(1-F1334)*$E$223+(1-G1334)*$E$222+(1-H1334)*$E$221</f>
        <v>24681357.995111</v>
      </c>
      <c r="R1334" s="7" t="n">
        <f aca="false">P1334&gt;$B$12*Q1334</f>
        <v>1</v>
      </c>
      <c r="S1334" s="7" t="n">
        <f aca="false">IF(R1334,(P1334+$B$12*$B$13)/(Q1334+$B$13),IF(Q1334&gt;0,P1334/Q1334,0))</f>
        <v>57.8521500023229</v>
      </c>
      <c r="T1334" s="7" t="n">
        <f aca="false">IF(R1334,$B$13*(S1334-$B$12),0)</f>
        <v>142130375.005807</v>
      </c>
      <c r="U1334" s="7" t="n">
        <f aca="false">($B$203+$B$204)*S1334</f>
        <v>16277164.9375135</v>
      </c>
      <c r="V1334" s="7" t="n">
        <f aca="false">$B$22*S1334</f>
        <v>520669350.020906</v>
      </c>
      <c r="W1334" s="7" t="n">
        <f aca="false">IF(B1334=1,I1334,S1334*$B$198)</f>
        <v>30000000</v>
      </c>
      <c r="X1334" s="7" t="n">
        <f aca="false">IF(C1334=1,J1334,S1334*$E$226)</f>
        <v>300000000</v>
      </c>
      <c r="Y1334" s="7" t="n">
        <f aca="false">IF(D1334=1,K1334,S1334*$E$225)</f>
        <v>100000000</v>
      </c>
      <c r="Z1334" s="7" t="n">
        <f aca="false">IF(E1334=1,L1334,S1334*$E$224)</f>
        <v>138845160.005575</v>
      </c>
      <c r="AA1334" s="7" t="n">
        <f aca="false">IF(F1334=1,M1334,S1334*$E$223)</f>
        <v>173556450.006969</v>
      </c>
      <c r="AB1334" s="7" t="n">
        <f aca="false">IF(G1334=1,N1334,S1334*$E$222)</f>
        <v>289260750.011615</v>
      </c>
      <c r="AC1334" s="7" t="n">
        <f aca="false">IF(H1334=1,O1334,S1334*$E$221)</f>
        <v>289260750.011615</v>
      </c>
      <c r="AD1334" s="7" t="n">
        <f aca="false">INDEX($W$1222:$W$1349,MATCH($A1334+(1-B1334)*64,$A$1222:$A$1349,0))</f>
        <v>30000000</v>
      </c>
      <c r="AE1334" s="7" t="n">
        <f aca="false">INDEX($W$1222:$W$1349,MATCH($A1334-B1334*64,$A$1222:$A$1349,0))</f>
        <v>46055108.1917027</v>
      </c>
      <c r="AF1334" s="7" t="n">
        <f aca="false">INDEX($X$1222:$X$1349,MATCH($A1334+(1-C1334)*32,$A$1222:$A$1349,0))</f>
        <v>300000000</v>
      </c>
      <c r="AG1334" s="7" t="n">
        <f aca="false">INDEX($X$1222:$X$1349,MATCH($A1334-C1334*32,$A$1222:$A$1349,0))</f>
        <v>344785016.938326</v>
      </c>
      <c r="AH1334" s="7" t="n">
        <f aca="false">INDEX($Y$1222:$Y$1349,MATCH($A1334+(1-D1334)*16,$A$1222:$A$1349,0))</f>
        <v>100000000</v>
      </c>
      <c r="AI1334" s="7" t="n">
        <f aca="false">INDEX($Y$1222:$Y$1349,MATCH($A1334-D1334*16,$A$1222:$A$1349,0))</f>
        <v>100295425.137265</v>
      </c>
      <c r="AJ1334" s="7" t="n">
        <f aca="false">INDEX($Z$1222:$Z$1349,MATCH($A1334+(1-E1334)*8,$A$1222:$A$1349,0))</f>
        <v>60000000</v>
      </c>
      <c r="AK1334" s="7" t="n">
        <f aca="false">INDEX($Z$1222:$Z$1349,MATCH($A1334-E1334*8,$A$1222:$A$1349,0))</f>
        <v>138845160.005575</v>
      </c>
      <c r="AL1334" s="7" t="n">
        <f aca="false">INDEX($AA$1222:$AA$1349,MATCH($A1334+(1-F1334)*4,$A$1222:$A$1349,0))</f>
        <v>30000000</v>
      </c>
      <c r="AM1334" s="7" t="n">
        <f aca="false">INDEX($AA$1222:$AA$1349,MATCH($A1334-F1334*4,$A$1222:$A$1349,0))</f>
        <v>173556450.006969</v>
      </c>
      <c r="AN1334" s="7" t="n">
        <f aca="false">INDEX($AB$1222:$AB$1349,MATCH($A1334+(1-G1334)*2,$A$1222:$A$1349,0))</f>
        <v>15000000</v>
      </c>
      <c r="AO1334" s="7" t="n">
        <f aca="false">INDEX($AB$1222:$AB$1349,MATCH($A1334-G1334*2,$A$1222:$A$1349,0))</f>
        <v>289260750.011615</v>
      </c>
      <c r="AP1334" s="7" t="n">
        <f aca="false">INDEX($AC$1222:$AC$1349,MATCH($A1334+(1-H1334)*1,$A$1222:$A$1349,0))</f>
        <v>5000000</v>
      </c>
      <c r="AQ1334" s="7" t="n">
        <f aca="false">INDEX($AC$1222:$AC$1349,MATCH($A1334-H1334*1,$A$1222:$A$1349,0))</f>
        <v>289260750.011615</v>
      </c>
      <c r="AR1334" s="14" t="b">
        <f aca="false">AND(IF(B1334=1,AD1334&gt;=AE1334,AE1334&gt;AD1334),IF(C1334=1,AF1334&gt;=AG1334,AG1334&gt;AF1334),IF(D1334=1,AH1334&gt;=AI1334,AI1334&gt;AH1334),IF(E1334=1,AJ1334&gt;=AK1334,AK1334&gt;AJ1334),IF(F1334=1,AL1334&gt;=AM1334,AM1334&gt;AL1334),IF(G1334=1,AN1334&gt;=AO1334,AO1334&gt;AN1334),IF(H1334=1,AP1334&gt;=AQ1334,AQ1334&gt;AP1334))</f>
        <v>0</v>
      </c>
      <c r="AS1334" s="2"/>
      <c r="AT1334" s="2"/>
      <c r="AU1334" s="2"/>
      <c r="AV1334" s="2"/>
      <c r="AW1334" s="2"/>
      <c r="AX1334" s="2"/>
    </row>
    <row r="1335" customFormat="false" ht="15" hidden="false" customHeight="false" outlineLevel="0" collapsed="false">
      <c r="A1335" s="6" t="n">
        <f aca="false">ROW()-1222</f>
        <v>113</v>
      </c>
      <c r="B1335" s="6" t="n">
        <f aca="false">MOD(INT($A1335/64),2)</f>
        <v>1</v>
      </c>
      <c r="C1335" s="6" t="n">
        <f aca="false">MOD(INT($A1335/32),2)</f>
        <v>1</v>
      </c>
      <c r="D1335" s="6" t="n">
        <f aca="false">MOD(INT($A1335/16),2)</f>
        <v>1</v>
      </c>
      <c r="E1335" s="6" t="n">
        <f aca="false">MOD(INT($A1335/8),2)</f>
        <v>0</v>
      </c>
      <c r="F1335" s="6" t="n">
        <f aca="false">MOD(INT($A1335/4),2)</f>
        <v>0</v>
      </c>
      <c r="G1335" s="6" t="n">
        <f aca="false">MOD(INT($A1335/2),2)</f>
        <v>0</v>
      </c>
      <c r="H1335" s="6" t="n">
        <f aca="false">MOD(INT($A1335/1),2)</f>
        <v>1</v>
      </c>
      <c r="I1335" s="7" t="n">
        <f aca="false">IF(B1335=1,MIN($B$6,$B$1220),0)</f>
        <v>30000000</v>
      </c>
      <c r="J1335" s="7" t="n">
        <f aca="false">IF(C1335=1,MIN($F$226,MAX(0,$B$1220-I1335)),0)</f>
        <v>300000000</v>
      </c>
      <c r="K1335" s="7" t="n">
        <f aca="false">IF(D1335=1,MIN($F$225,MAX(0,$B$1220-SUM(I1335:J1335))),0)</f>
        <v>100000000</v>
      </c>
      <c r="L1335" s="7" t="n">
        <f aca="false">IF(E1335=1,MIN($F$224,MAX(0,$B$1220-SUM(I1335:K1335))),0)</f>
        <v>0</v>
      </c>
      <c r="M1335" s="7" t="n">
        <f aca="false">IF(F1335=1,MIN($F$223,MAX(0,$B$1220-SUM(I1335:L1335))),0)</f>
        <v>0</v>
      </c>
      <c r="N1335" s="7" t="n">
        <f aca="false">IF(G1335=1,MIN($F$222,MAX(0,$B$1220-SUM(I1335:M1335))),0)</f>
        <v>0</v>
      </c>
      <c r="O1335" s="7" t="n">
        <f aca="false">IF(H1335=1,MIN($F$221,MAX(0,$B$1220-SUM(I1335:N1335))),0)</f>
        <v>5000000</v>
      </c>
      <c r="P1335" s="7" t="n">
        <f aca="false">MAX(0,$B$1220-SUM(I1335:O1335))</f>
        <v>1565000000</v>
      </c>
      <c r="Q1335" s="7" t="n">
        <f aca="false">($B$203+$B$204)+$B$22+(1-B1335)*$B$198+(1-C1335)*$E$226+(1-D1335)*$E$225+(1-E1335)*$E$224+(1-F1335)*$E$223+(1-G1335)*$E$222+(1-H1335)*$E$221</f>
        <v>19681357.995111</v>
      </c>
      <c r="R1335" s="7" t="n">
        <f aca="false">P1335&gt;$B$12*Q1335</f>
        <v>1</v>
      </c>
      <c r="S1335" s="7" t="n">
        <f aca="false">IF(R1335,(P1335+$B$12*$B$13)/(Q1335+$B$13),IF(Q1335&gt;0,P1335/Q1335,0))</f>
        <v>70.6674496820932</v>
      </c>
      <c r="T1335" s="7" t="n">
        <f aca="false">IF(R1335,$B$13*(S1335-$B$12),0)</f>
        <v>174168624.205233</v>
      </c>
      <c r="U1335" s="7" t="n">
        <f aca="false">($B$203+$B$204)*S1335</f>
        <v>19882851.9621601</v>
      </c>
      <c r="V1335" s="7" t="n">
        <f aca="false">$B$22*S1335</f>
        <v>636007047.138838</v>
      </c>
      <c r="W1335" s="7" t="n">
        <f aca="false">IF(B1335=1,I1335,S1335*$B$198)</f>
        <v>30000000</v>
      </c>
      <c r="X1335" s="7" t="n">
        <f aca="false">IF(C1335=1,J1335,S1335*$E$226)</f>
        <v>300000000</v>
      </c>
      <c r="Y1335" s="7" t="n">
        <f aca="false">IF(D1335=1,K1335,S1335*$E$225)</f>
        <v>100000000</v>
      </c>
      <c r="Z1335" s="7" t="n">
        <f aca="false">IF(E1335=1,L1335,S1335*$E$224)</f>
        <v>169601879.237024</v>
      </c>
      <c r="AA1335" s="7" t="n">
        <f aca="false">IF(F1335=1,M1335,S1335*$E$223)</f>
        <v>212002349.046279</v>
      </c>
      <c r="AB1335" s="7" t="n">
        <f aca="false">IF(G1335=1,N1335,S1335*$E$222)</f>
        <v>353337248.410466</v>
      </c>
      <c r="AC1335" s="7" t="n">
        <f aca="false">IF(H1335=1,O1335,S1335*$E$221)</f>
        <v>5000000</v>
      </c>
      <c r="AD1335" s="7" t="n">
        <f aca="false">INDEX($W$1222:$W$1349,MATCH($A1335+(1-B1335)*64,$A$1222:$A$1349,0))</f>
        <v>30000000</v>
      </c>
      <c r="AE1335" s="7" t="n">
        <f aca="false">INDEX($W$1222:$W$1349,MATCH($A1335-B1335*64,$A$1222:$A$1349,0))</f>
        <v>55898381.7503431</v>
      </c>
      <c r="AF1335" s="7" t="n">
        <f aca="false">INDEX($X$1222:$X$1349,MATCH($A1335+(1-C1335)*32,$A$1222:$A$1349,0))</f>
        <v>300000000</v>
      </c>
      <c r="AG1335" s="7" t="n">
        <f aca="false">INDEX($X$1222:$X$1349,MATCH($A1335-C1335*32,$A$1222:$A$1349,0))</f>
        <v>404583819.126356</v>
      </c>
      <c r="AH1335" s="7" t="n">
        <f aca="false">INDEX($Y$1222:$Y$1349,MATCH($A1335+(1-D1335)*16,$A$1222:$A$1349,0))</f>
        <v>100000000</v>
      </c>
      <c r="AI1335" s="7" t="n">
        <f aca="false">INDEX($Y$1222:$Y$1349,MATCH($A1335-D1335*16,$A$1222:$A$1349,0))</f>
        <v>120901753.773322</v>
      </c>
      <c r="AJ1335" s="7" t="n">
        <f aca="false">INDEX($Z$1222:$Z$1349,MATCH($A1335+(1-E1335)*8,$A$1222:$A$1349,0))</f>
        <v>60000000</v>
      </c>
      <c r="AK1335" s="7" t="n">
        <f aca="false">INDEX($Z$1222:$Z$1349,MATCH($A1335-E1335*8,$A$1222:$A$1349,0))</f>
        <v>169601879.237024</v>
      </c>
      <c r="AL1335" s="7" t="n">
        <f aca="false">INDEX($AA$1222:$AA$1349,MATCH($A1335+(1-F1335)*4,$A$1222:$A$1349,0))</f>
        <v>30000000</v>
      </c>
      <c r="AM1335" s="7" t="n">
        <f aca="false">INDEX($AA$1222:$AA$1349,MATCH($A1335-F1335*4,$A$1222:$A$1349,0))</f>
        <v>212002349.046279</v>
      </c>
      <c r="AN1335" s="7" t="n">
        <f aca="false">INDEX($AB$1222:$AB$1349,MATCH($A1335+(1-G1335)*2,$A$1222:$A$1349,0))</f>
        <v>15000000</v>
      </c>
      <c r="AO1335" s="7" t="n">
        <f aca="false">INDEX($AB$1222:$AB$1349,MATCH($A1335-G1335*2,$A$1222:$A$1349,0))</f>
        <v>353337248.410466</v>
      </c>
      <c r="AP1335" s="7" t="n">
        <f aca="false">INDEX($AC$1222:$AC$1349,MATCH($A1335+(1-H1335)*1,$A$1222:$A$1349,0))</f>
        <v>5000000</v>
      </c>
      <c r="AQ1335" s="7" t="n">
        <f aca="false">INDEX($AC$1222:$AC$1349,MATCH($A1335-H1335*1,$A$1222:$A$1349,0))</f>
        <v>289260750.011615</v>
      </c>
      <c r="AR1335" s="14" t="b">
        <f aca="false">AND(IF(B1335=1,AD1335&gt;=AE1335,AE1335&gt;AD1335),IF(C1335=1,AF1335&gt;=AG1335,AG1335&gt;AF1335),IF(D1335=1,AH1335&gt;=AI1335,AI1335&gt;AH1335),IF(E1335=1,AJ1335&gt;=AK1335,AK1335&gt;AJ1335),IF(F1335=1,AL1335&gt;=AM1335,AM1335&gt;AL1335),IF(G1335=1,AN1335&gt;=AO1335,AO1335&gt;AN1335),IF(H1335=1,AP1335&gt;=AQ1335,AQ1335&gt;AP1335))</f>
        <v>0</v>
      </c>
      <c r="AS1335" s="2"/>
      <c r="AT1335" s="2"/>
      <c r="AU1335" s="2"/>
      <c r="AV1335" s="2"/>
      <c r="AW1335" s="2"/>
      <c r="AX1335" s="2"/>
    </row>
    <row r="1336" customFormat="false" ht="15" hidden="false" customHeight="false" outlineLevel="0" collapsed="false">
      <c r="A1336" s="6" t="n">
        <f aca="false">ROW()-1222</f>
        <v>114</v>
      </c>
      <c r="B1336" s="6" t="n">
        <f aca="false">MOD(INT($A1336/64),2)</f>
        <v>1</v>
      </c>
      <c r="C1336" s="6" t="n">
        <f aca="false">MOD(INT($A1336/32),2)</f>
        <v>1</v>
      </c>
      <c r="D1336" s="6" t="n">
        <f aca="false">MOD(INT($A1336/16),2)</f>
        <v>1</v>
      </c>
      <c r="E1336" s="6" t="n">
        <f aca="false">MOD(INT($A1336/8),2)</f>
        <v>0</v>
      </c>
      <c r="F1336" s="6" t="n">
        <f aca="false">MOD(INT($A1336/4),2)</f>
        <v>0</v>
      </c>
      <c r="G1336" s="6" t="n">
        <f aca="false">MOD(INT($A1336/2),2)</f>
        <v>1</v>
      </c>
      <c r="H1336" s="6" t="n">
        <f aca="false">MOD(INT($A1336/1),2)</f>
        <v>0</v>
      </c>
      <c r="I1336" s="7" t="n">
        <f aca="false">IF(B1336=1,MIN($B$6,$B$1220),0)</f>
        <v>30000000</v>
      </c>
      <c r="J1336" s="7" t="n">
        <f aca="false">IF(C1336=1,MIN($F$226,MAX(0,$B$1220-I1336)),0)</f>
        <v>300000000</v>
      </c>
      <c r="K1336" s="7" t="n">
        <f aca="false">IF(D1336=1,MIN($F$225,MAX(0,$B$1220-SUM(I1336:J1336))),0)</f>
        <v>100000000</v>
      </c>
      <c r="L1336" s="7" t="n">
        <f aca="false">IF(E1336=1,MIN($F$224,MAX(0,$B$1220-SUM(I1336:K1336))),0)</f>
        <v>0</v>
      </c>
      <c r="M1336" s="7" t="n">
        <f aca="false">IF(F1336=1,MIN($F$223,MAX(0,$B$1220-SUM(I1336:L1336))),0)</f>
        <v>0</v>
      </c>
      <c r="N1336" s="7" t="n">
        <f aca="false">IF(G1336=1,MIN($F$222,MAX(0,$B$1220-SUM(I1336:M1336))),0)</f>
        <v>15000000</v>
      </c>
      <c r="O1336" s="7" t="n">
        <f aca="false">IF(H1336=1,MIN($F$221,MAX(0,$B$1220-SUM(I1336:N1336))),0)</f>
        <v>0</v>
      </c>
      <c r="P1336" s="7" t="n">
        <f aca="false">MAX(0,$B$1220-SUM(I1336:O1336))</f>
        <v>1555000000</v>
      </c>
      <c r="Q1336" s="7" t="n">
        <f aca="false">($B$203+$B$204)+$B$22+(1-B1336)*$B$198+(1-C1336)*$E$226+(1-D1336)*$E$225+(1-E1336)*$E$224+(1-F1336)*$E$223+(1-G1336)*$E$222+(1-H1336)*$E$221</f>
        <v>19681357.995111</v>
      </c>
      <c r="R1336" s="7" t="n">
        <f aca="false">P1336&gt;$B$12*Q1336</f>
        <v>1</v>
      </c>
      <c r="S1336" s="7" t="n">
        <f aca="false">IF(R1336,(P1336+$B$12*$B$13)/(Q1336+$B$13),IF(Q1336&gt;0,P1336/Q1336,0))</f>
        <v>70.216620657008</v>
      </c>
      <c r="T1336" s="7" t="n">
        <f aca="false">IF(R1336,$B$13*(S1336-$B$12),0)</f>
        <v>173041551.64252</v>
      </c>
      <c r="U1336" s="7" t="n">
        <f aca="false">($B$203+$B$204)*S1336</f>
        <v>19756007.6115243</v>
      </c>
      <c r="V1336" s="7" t="n">
        <f aca="false">$B$22*S1336</f>
        <v>631949585.913072</v>
      </c>
      <c r="W1336" s="7" t="n">
        <f aca="false">IF(B1336=1,I1336,S1336*$B$198)</f>
        <v>30000000</v>
      </c>
      <c r="X1336" s="7" t="n">
        <f aca="false">IF(C1336=1,J1336,S1336*$E$226)</f>
        <v>300000000</v>
      </c>
      <c r="Y1336" s="7" t="n">
        <f aca="false">IF(D1336=1,K1336,S1336*$E$225)</f>
        <v>100000000</v>
      </c>
      <c r="Z1336" s="7" t="n">
        <f aca="false">IF(E1336=1,L1336,S1336*$E$224)</f>
        <v>168519889.576819</v>
      </c>
      <c r="AA1336" s="7" t="n">
        <f aca="false">IF(F1336=1,M1336,S1336*$E$223)</f>
        <v>210649861.971024</v>
      </c>
      <c r="AB1336" s="7" t="n">
        <f aca="false">IF(G1336=1,N1336,S1336*$E$222)</f>
        <v>15000000</v>
      </c>
      <c r="AC1336" s="7" t="n">
        <f aca="false">IF(H1336=1,O1336,S1336*$E$221)</f>
        <v>351083103.28504</v>
      </c>
      <c r="AD1336" s="7" t="n">
        <f aca="false">INDEX($W$1222:$W$1349,MATCH($A1336+(1-B1336)*64,$A$1222:$A$1349,0))</f>
        <v>30000000</v>
      </c>
      <c r="AE1336" s="7" t="n">
        <f aca="false">INDEX($W$1222:$W$1349,MATCH($A1336-B1336*64,$A$1222:$A$1349,0))</f>
        <v>55548470.1274928</v>
      </c>
      <c r="AF1336" s="7" t="n">
        <f aca="false">INDEX($X$1222:$X$1349,MATCH($A1336+(1-C1336)*32,$A$1222:$A$1349,0))</f>
        <v>300000000</v>
      </c>
      <c r="AG1336" s="7" t="n">
        <f aca="false">INDEX($X$1222:$X$1349,MATCH($A1336-C1336*32,$A$1222:$A$1349,0))</f>
        <v>402417372.973069</v>
      </c>
      <c r="AH1336" s="7" t="n">
        <f aca="false">INDEX($Y$1222:$Y$1349,MATCH($A1336+(1-D1336)*16,$A$1222:$A$1349,0))</f>
        <v>100000000</v>
      </c>
      <c r="AI1336" s="7" t="n">
        <f aca="false">INDEX($Y$1222:$Y$1349,MATCH($A1336-D1336*16,$A$1222:$A$1349,0))</f>
        <v>120176705.774681</v>
      </c>
      <c r="AJ1336" s="7" t="n">
        <f aca="false">INDEX($Z$1222:$Z$1349,MATCH($A1336+(1-E1336)*8,$A$1222:$A$1349,0))</f>
        <v>60000000</v>
      </c>
      <c r="AK1336" s="7" t="n">
        <f aca="false">INDEX($Z$1222:$Z$1349,MATCH($A1336-E1336*8,$A$1222:$A$1349,0))</f>
        <v>168519889.576819</v>
      </c>
      <c r="AL1336" s="7" t="n">
        <f aca="false">INDEX($AA$1222:$AA$1349,MATCH($A1336+(1-F1336)*4,$A$1222:$A$1349,0))</f>
        <v>30000000</v>
      </c>
      <c r="AM1336" s="7" t="n">
        <f aca="false">INDEX($AA$1222:$AA$1349,MATCH($A1336-F1336*4,$A$1222:$A$1349,0))</f>
        <v>210649861.971024</v>
      </c>
      <c r="AN1336" s="7" t="n">
        <f aca="false">INDEX($AB$1222:$AB$1349,MATCH($A1336+(1-G1336)*2,$A$1222:$A$1349,0))</f>
        <v>15000000</v>
      </c>
      <c r="AO1336" s="7" t="n">
        <f aca="false">INDEX($AB$1222:$AB$1349,MATCH($A1336-G1336*2,$A$1222:$A$1349,0))</f>
        <v>289260750.011615</v>
      </c>
      <c r="AP1336" s="7" t="n">
        <f aca="false">INDEX($AC$1222:$AC$1349,MATCH($A1336+(1-H1336)*1,$A$1222:$A$1349,0))</f>
        <v>5000000</v>
      </c>
      <c r="AQ1336" s="7" t="n">
        <f aca="false">INDEX($AC$1222:$AC$1349,MATCH($A1336-H1336*1,$A$1222:$A$1349,0))</f>
        <v>351083103.28504</v>
      </c>
      <c r="AR1336" s="14" t="b">
        <f aca="false">AND(IF(B1336=1,AD1336&gt;=AE1336,AE1336&gt;AD1336),IF(C1336=1,AF1336&gt;=AG1336,AG1336&gt;AF1336),IF(D1336=1,AH1336&gt;=AI1336,AI1336&gt;AH1336),IF(E1336=1,AJ1336&gt;=AK1336,AK1336&gt;AJ1336),IF(F1336=1,AL1336&gt;=AM1336,AM1336&gt;AL1336),IF(G1336=1,AN1336&gt;=AO1336,AO1336&gt;AN1336),IF(H1336=1,AP1336&gt;=AQ1336,AQ1336&gt;AP1336))</f>
        <v>0</v>
      </c>
      <c r="AS1336" s="2"/>
      <c r="AT1336" s="2"/>
      <c r="AU1336" s="2"/>
      <c r="AV1336" s="2"/>
      <c r="AW1336" s="2"/>
      <c r="AX1336" s="2"/>
    </row>
    <row r="1337" customFormat="false" ht="15" hidden="false" customHeight="false" outlineLevel="0" collapsed="false">
      <c r="A1337" s="6" t="n">
        <f aca="false">ROW()-1222</f>
        <v>115</v>
      </c>
      <c r="B1337" s="6" t="n">
        <f aca="false">MOD(INT($A1337/64),2)</f>
        <v>1</v>
      </c>
      <c r="C1337" s="6" t="n">
        <f aca="false">MOD(INT($A1337/32),2)</f>
        <v>1</v>
      </c>
      <c r="D1337" s="6" t="n">
        <f aca="false">MOD(INT($A1337/16),2)</f>
        <v>1</v>
      </c>
      <c r="E1337" s="6" t="n">
        <f aca="false">MOD(INT($A1337/8),2)</f>
        <v>0</v>
      </c>
      <c r="F1337" s="6" t="n">
        <f aca="false">MOD(INT($A1337/4),2)</f>
        <v>0</v>
      </c>
      <c r="G1337" s="6" t="n">
        <f aca="false">MOD(INT($A1337/2),2)</f>
        <v>1</v>
      </c>
      <c r="H1337" s="6" t="n">
        <f aca="false">MOD(INT($A1337/1),2)</f>
        <v>1</v>
      </c>
      <c r="I1337" s="7" t="n">
        <f aca="false">IF(B1337=1,MIN($B$6,$B$1220),0)</f>
        <v>30000000</v>
      </c>
      <c r="J1337" s="7" t="n">
        <f aca="false">IF(C1337=1,MIN($F$226,MAX(0,$B$1220-I1337)),0)</f>
        <v>300000000</v>
      </c>
      <c r="K1337" s="7" t="n">
        <f aca="false">IF(D1337=1,MIN($F$225,MAX(0,$B$1220-SUM(I1337:J1337))),0)</f>
        <v>100000000</v>
      </c>
      <c r="L1337" s="7" t="n">
        <f aca="false">IF(E1337=1,MIN($F$224,MAX(0,$B$1220-SUM(I1337:K1337))),0)</f>
        <v>0</v>
      </c>
      <c r="M1337" s="7" t="n">
        <f aca="false">IF(F1337=1,MIN($F$223,MAX(0,$B$1220-SUM(I1337:L1337))),0)</f>
        <v>0</v>
      </c>
      <c r="N1337" s="7" t="n">
        <f aca="false">IF(G1337=1,MIN($F$222,MAX(0,$B$1220-SUM(I1337:M1337))),0)</f>
        <v>15000000</v>
      </c>
      <c r="O1337" s="7" t="n">
        <f aca="false">IF(H1337=1,MIN($F$221,MAX(0,$B$1220-SUM(I1337:N1337))),0)</f>
        <v>5000000</v>
      </c>
      <c r="P1337" s="7" t="n">
        <f aca="false">MAX(0,$B$1220-SUM(I1337:O1337))</f>
        <v>1550000000</v>
      </c>
      <c r="Q1337" s="7" t="n">
        <f aca="false">($B$203+$B$204)+$B$22+(1-B1337)*$B$198+(1-C1337)*$E$226+(1-D1337)*$E$225+(1-E1337)*$E$224+(1-F1337)*$E$223+(1-G1337)*$E$222+(1-H1337)*$E$221</f>
        <v>14681357.995111</v>
      </c>
      <c r="R1337" s="7" t="n">
        <f aca="false">P1337&gt;$B$12*Q1337</f>
        <v>1</v>
      </c>
      <c r="S1337" s="7" t="n">
        <f aca="false">IF(R1337,(P1337+$B$12*$B$13)/(Q1337+$B$13),IF(Q1337&gt;0,P1337/Q1337,0))</f>
        <v>90.3595629892451</v>
      </c>
      <c r="T1337" s="7" t="n">
        <f aca="false">IF(R1337,$B$13*(S1337-$B$12),0)</f>
        <v>223398907.473113</v>
      </c>
      <c r="U1337" s="7" t="n">
        <f aca="false">($B$203+$B$204)*S1337</f>
        <v>25423385.4817587</v>
      </c>
      <c r="V1337" s="7" t="n">
        <f aca="false">$B$22*S1337</f>
        <v>813236066.903205</v>
      </c>
      <c r="W1337" s="7" t="n">
        <f aca="false">IF(B1337=1,I1337,S1337*$B$198)</f>
        <v>30000000</v>
      </c>
      <c r="X1337" s="7" t="n">
        <f aca="false">IF(C1337=1,J1337,S1337*$E$226)</f>
        <v>300000000</v>
      </c>
      <c r="Y1337" s="7" t="n">
        <f aca="false">IF(D1337=1,K1337,S1337*$E$225)</f>
        <v>100000000</v>
      </c>
      <c r="Z1337" s="7" t="n">
        <f aca="false">IF(E1337=1,L1337,S1337*$E$224)</f>
        <v>216862951.174188</v>
      </c>
      <c r="AA1337" s="7" t="n">
        <f aca="false">IF(F1337=1,M1337,S1337*$E$223)</f>
        <v>271078688.967735</v>
      </c>
      <c r="AB1337" s="7" t="n">
        <f aca="false">IF(G1337=1,N1337,S1337*$E$222)</f>
        <v>15000000</v>
      </c>
      <c r="AC1337" s="7" t="n">
        <f aca="false">IF(H1337=1,O1337,S1337*$E$221)</f>
        <v>5000000</v>
      </c>
      <c r="AD1337" s="7" t="n">
        <f aca="false">INDEX($W$1222:$W$1349,MATCH($A1337+(1-B1337)*64,$A$1222:$A$1349,0))</f>
        <v>30000000</v>
      </c>
      <c r="AE1337" s="7" t="n">
        <f aca="false">INDEX($W$1222:$W$1349,MATCH($A1337-B1337*64,$A$1222:$A$1349,0))</f>
        <v>70767316.0431999</v>
      </c>
      <c r="AF1337" s="7" t="n">
        <f aca="false">INDEX($X$1222:$X$1349,MATCH($A1337+(1-C1337)*32,$A$1222:$A$1349,0))</f>
        <v>300000000</v>
      </c>
      <c r="AG1337" s="7" t="n">
        <f aca="false">INDEX($X$1222:$X$1349,MATCH($A1337-C1337*32,$A$1222:$A$1349,0))</f>
        <v>487398885.282015</v>
      </c>
      <c r="AH1337" s="7" t="n">
        <f aca="false">INDEX($Y$1222:$Y$1349,MATCH($A1337+(1-D1337)*16,$A$1222:$A$1349,0))</f>
        <v>100000000</v>
      </c>
      <c r="AI1337" s="7" t="n">
        <f aca="false">INDEX($Y$1222:$Y$1349,MATCH($A1337-D1337*16,$A$1222:$A$1349,0))</f>
        <v>151485358.81022</v>
      </c>
      <c r="AJ1337" s="7" t="n">
        <f aca="false">INDEX($Z$1222:$Z$1349,MATCH($A1337+(1-E1337)*8,$A$1222:$A$1349,0))</f>
        <v>60000000</v>
      </c>
      <c r="AK1337" s="7" t="n">
        <f aca="false">INDEX($Z$1222:$Z$1349,MATCH($A1337-E1337*8,$A$1222:$A$1349,0))</f>
        <v>216862951.174188</v>
      </c>
      <c r="AL1337" s="7" t="n">
        <f aca="false">INDEX($AA$1222:$AA$1349,MATCH($A1337+(1-F1337)*4,$A$1222:$A$1349,0))</f>
        <v>30000000</v>
      </c>
      <c r="AM1337" s="7" t="n">
        <f aca="false">INDEX($AA$1222:$AA$1349,MATCH($A1337-F1337*4,$A$1222:$A$1349,0))</f>
        <v>271078688.967735</v>
      </c>
      <c r="AN1337" s="7" t="n">
        <f aca="false">INDEX($AB$1222:$AB$1349,MATCH($A1337+(1-G1337)*2,$A$1222:$A$1349,0))</f>
        <v>15000000</v>
      </c>
      <c r="AO1337" s="7" t="n">
        <f aca="false">INDEX($AB$1222:$AB$1349,MATCH($A1337-G1337*2,$A$1222:$A$1349,0))</f>
        <v>353337248.410466</v>
      </c>
      <c r="AP1337" s="7" t="n">
        <f aca="false">INDEX($AC$1222:$AC$1349,MATCH($A1337+(1-H1337)*1,$A$1222:$A$1349,0))</f>
        <v>5000000</v>
      </c>
      <c r="AQ1337" s="7" t="n">
        <f aca="false">INDEX($AC$1222:$AC$1349,MATCH($A1337-H1337*1,$A$1222:$A$1349,0))</f>
        <v>351083103.28504</v>
      </c>
      <c r="AR1337" s="14" t="b">
        <f aca="false">AND(IF(B1337=1,AD1337&gt;=AE1337,AE1337&gt;AD1337),IF(C1337=1,AF1337&gt;=AG1337,AG1337&gt;AF1337),IF(D1337=1,AH1337&gt;=AI1337,AI1337&gt;AH1337),IF(E1337=1,AJ1337&gt;=AK1337,AK1337&gt;AJ1337),IF(F1337=1,AL1337&gt;=AM1337,AM1337&gt;AL1337),IF(G1337=1,AN1337&gt;=AO1337,AO1337&gt;AN1337),IF(H1337=1,AP1337&gt;=AQ1337,AQ1337&gt;AP1337))</f>
        <v>0</v>
      </c>
      <c r="AS1337" s="2"/>
      <c r="AT1337" s="2"/>
      <c r="AU1337" s="2"/>
      <c r="AV1337" s="2"/>
      <c r="AW1337" s="2"/>
      <c r="AX1337" s="2"/>
    </row>
    <row r="1338" customFormat="false" ht="15" hidden="false" customHeight="false" outlineLevel="0" collapsed="false">
      <c r="A1338" s="6" t="n">
        <f aca="false">ROW()-1222</f>
        <v>116</v>
      </c>
      <c r="B1338" s="6" t="n">
        <f aca="false">MOD(INT($A1338/64),2)</f>
        <v>1</v>
      </c>
      <c r="C1338" s="6" t="n">
        <f aca="false">MOD(INT($A1338/32),2)</f>
        <v>1</v>
      </c>
      <c r="D1338" s="6" t="n">
        <f aca="false">MOD(INT($A1338/16),2)</f>
        <v>1</v>
      </c>
      <c r="E1338" s="6" t="n">
        <f aca="false">MOD(INT($A1338/8),2)</f>
        <v>0</v>
      </c>
      <c r="F1338" s="6" t="n">
        <f aca="false">MOD(INT($A1338/4),2)</f>
        <v>1</v>
      </c>
      <c r="G1338" s="6" t="n">
        <f aca="false">MOD(INT($A1338/2),2)</f>
        <v>0</v>
      </c>
      <c r="H1338" s="6" t="n">
        <f aca="false">MOD(INT($A1338/1),2)</f>
        <v>0</v>
      </c>
      <c r="I1338" s="7" t="n">
        <f aca="false">IF(B1338=1,MIN($B$6,$B$1220),0)</f>
        <v>30000000</v>
      </c>
      <c r="J1338" s="7" t="n">
        <f aca="false">IF(C1338=1,MIN($F$226,MAX(0,$B$1220-I1338)),0)</f>
        <v>300000000</v>
      </c>
      <c r="K1338" s="7" t="n">
        <f aca="false">IF(D1338=1,MIN($F$225,MAX(0,$B$1220-SUM(I1338:J1338))),0)</f>
        <v>100000000</v>
      </c>
      <c r="L1338" s="7" t="n">
        <f aca="false">IF(E1338=1,MIN($F$224,MAX(0,$B$1220-SUM(I1338:K1338))),0)</f>
        <v>0</v>
      </c>
      <c r="M1338" s="7" t="n">
        <f aca="false">IF(F1338=1,MIN($F$223,MAX(0,$B$1220-SUM(I1338:L1338))),0)</f>
        <v>30000000</v>
      </c>
      <c r="N1338" s="7" t="n">
        <f aca="false">IF(G1338=1,MIN($F$222,MAX(0,$B$1220-SUM(I1338:M1338))),0)</f>
        <v>0</v>
      </c>
      <c r="O1338" s="7" t="n">
        <f aca="false">IF(H1338=1,MIN($F$221,MAX(0,$B$1220-SUM(I1338:N1338))),0)</f>
        <v>0</v>
      </c>
      <c r="P1338" s="7" t="n">
        <f aca="false">MAX(0,$B$1220-SUM(I1338:O1338))</f>
        <v>1540000000</v>
      </c>
      <c r="Q1338" s="7" t="n">
        <f aca="false">($B$203+$B$204)+$B$22+(1-B1338)*$B$198+(1-C1338)*$E$226+(1-D1338)*$E$225+(1-E1338)*$E$224+(1-F1338)*$E$223+(1-G1338)*$E$222+(1-H1338)*$E$221</f>
        <v>21681357.995111</v>
      </c>
      <c r="R1338" s="7" t="n">
        <f aca="false">P1338&gt;$B$12*Q1338</f>
        <v>1</v>
      </c>
      <c r="S1338" s="7" t="n">
        <f aca="false">IF(R1338,(P1338+$B$12*$B$13)/(Q1338+$B$13),IF(Q1338&gt;0,P1338/Q1338,0))</f>
        <v>63.7888079036696</v>
      </c>
      <c r="T1338" s="7" t="n">
        <f aca="false">IF(R1338,$B$13*(S1338-$B$12),0)</f>
        <v>156972019.759174</v>
      </c>
      <c r="U1338" s="7" t="n">
        <f aca="false">($B$203+$B$204)*S1338</f>
        <v>17947491.1022962</v>
      </c>
      <c r="V1338" s="7" t="n">
        <f aca="false">$B$22*S1338</f>
        <v>574099271.133027</v>
      </c>
      <c r="W1338" s="7" t="n">
        <f aca="false">IF(B1338=1,I1338,S1338*$B$198)</f>
        <v>30000000</v>
      </c>
      <c r="X1338" s="7" t="n">
        <f aca="false">IF(C1338=1,J1338,S1338*$E$226)</f>
        <v>300000000</v>
      </c>
      <c r="Y1338" s="7" t="n">
        <f aca="false">IF(D1338=1,K1338,S1338*$E$225)</f>
        <v>100000000</v>
      </c>
      <c r="Z1338" s="7" t="n">
        <f aca="false">IF(E1338=1,L1338,S1338*$E$224)</f>
        <v>153093138.968807</v>
      </c>
      <c r="AA1338" s="7" t="n">
        <f aca="false">IF(F1338=1,M1338,S1338*$E$223)</f>
        <v>30000000</v>
      </c>
      <c r="AB1338" s="7" t="n">
        <f aca="false">IF(G1338=1,N1338,S1338*$E$222)</f>
        <v>318944039.518348</v>
      </c>
      <c r="AC1338" s="7" t="n">
        <f aca="false">IF(H1338=1,O1338,S1338*$E$221)</f>
        <v>318944039.518348</v>
      </c>
      <c r="AD1338" s="7" t="n">
        <f aca="false">INDEX($W$1222:$W$1349,MATCH($A1338+(1-B1338)*64,$A$1222:$A$1349,0))</f>
        <v>30000000</v>
      </c>
      <c r="AE1338" s="7" t="n">
        <f aca="false">INDEX($W$1222:$W$1349,MATCH($A1338-B1338*64,$A$1222:$A$1349,0))</f>
        <v>50619186.8185356</v>
      </c>
      <c r="AF1338" s="7" t="n">
        <f aca="false">INDEX($X$1222:$X$1349,MATCH($A1338+(1-C1338)*32,$A$1222:$A$1349,0))</f>
        <v>300000000</v>
      </c>
      <c r="AG1338" s="7" t="n">
        <f aca="false">INDEX($X$1222:$X$1349,MATCH($A1338-C1338*32,$A$1222:$A$1349,0))</f>
        <v>372833758.594545</v>
      </c>
      <c r="AH1338" s="7" t="n">
        <f aca="false">INDEX($Y$1222:$Y$1349,MATCH($A1338+(1-D1338)*16,$A$1222:$A$1349,0))</f>
        <v>100000000</v>
      </c>
      <c r="AI1338" s="7" t="n">
        <f aca="false">INDEX($Y$1222:$Y$1349,MATCH($A1338-D1338*16,$A$1222:$A$1349,0))</f>
        <v>109898503.141039</v>
      </c>
      <c r="AJ1338" s="7" t="n">
        <f aca="false">INDEX($Z$1222:$Z$1349,MATCH($A1338+(1-E1338)*8,$A$1222:$A$1349,0))</f>
        <v>60000000</v>
      </c>
      <c r="AK1338" s="7" t="n">
        <f aca="false">INDEX($Z$1222:$Z$1349,MATCH($A1338-E1338*8,$A$1222:$A$1349,0))</f>
        <v>153093138.968807</v>
      </c>
      <c r="AL1338" s="7" t="n">
        <f aca="false">INDEX($AA$1222:$AA$1349,MATCH($A1338+(1-F1338)*4,$A$1222:$A$1349,0))</f>
        <v>30000000</v>
      </c>
      <c r="AM1338" s="7" t="n">
        <f aca="false">INDEX($AA$1222:$AA$1349,MATCH($A1338-F1338*4,$A$1222:$A$1349,0))</f>
        <v>173556450.006969</v>
      </c>
      <c r="AN1338" s="7" t="n">
        <f aca="false">INDEX($AB$1222:$AB$1349,MATCH($A1338+(1-G1338)*2,$A$1222:$A$1349,0))</f>
        <v>15000000</v>
      </c>
      <c r="AO1338" s="7" t="n">
        <f aca="false">INDEX($AB$1222:$AB$1349,MATCH($A1338-G1338*2,$A$1222:$A$1349,0))</f>
        <v>318944039.518348</v>
      </c>
      <c r="AP1338" s="7" t="n">
        <f aca="false">INDEX($AC$1222:$AC$1349,MATCH($A1338+(1-H1338)*1,$A$1222:$A$1349,0))</f>
        <v>5000000</v>
      </c>
      <c r="AQ1338" s="7" t="n">
        <f aca="false">INDEX($AC$1222:$AC$1349,MATCH($A1338-H1338*1,$A$1222:$A$1349,0))</f>
        <v>318944039.518348</v>
      </c>
      <c r="AR1338" s="14" t="b">
        <f aca="false">AND(IF(B1338=1,AD1338&gt;=AE1338,AE1338&gt;AD1338),IF(C1338=1,AF1338&gt;=AG1338,AG1338&gt;AF1338),IF(D1338=1,AH1338&gt;=AI1338,AI1338&gt;AH1338),IF(E1338=1,AJ1338&gt;=AK1338,AK1338&gt;AJ1338),IF(F1338=1,AL1338&gt;=AM1338,AM1338&gt;AL1338),IF(G1338=1,AN1338&gt;=AO1338,AO1338&gt;AN1338),IF(H1338=1,AP1338&gt;=AQ1338,AQ1338&gt;AP1338))</f>
        <v>0</v>
      </c>
      <c r="AS1338" s="2"/>
      <c r="AT1338" s="2"/>
      <c r="AU1338" s="2"/>
      <c r="AV1338" s="2"/>
      <c r="AW1338" s="2"/>
      <c r="AX1338" s="2"/>
    </row>
    <row r="1339" customFormat="false" ht="15" hidden="false" customHeight="false" outlineLevel="0" collapsed="false">
      <c r="A1339" s="6" t="n">
        <f aca="false">ROW()-1222</f>
        <v>117</v>
      </c>
      <c r="B1339" s="6" t="n">
        <f aca="false">MOD(INT($A1339/64),2)</f>
        <v>1</v>
      </c>
      <c r="C1339" s="6" t="n">
        <f aca="false">MOD(INT($A1339/32),2)</f>
        <v>1</v>
      </c>
      <c r="D1339" s="6" t="n">
        <f aca="false">MOD(INT($A1339/16),2)</f>
        <v>1</v>
      </c>
      <c r="E1339" s="6" t="n">
        <f aca="false">MOD(INT($A1339/8),2)</f>
        <v>0</v>
      </c>
      <c r="F1339" s="6" t="n">
        <f aca="false">MOD(INT($A1339/4),2)</f>
        <v>1</v>
      </c>
      <c r="G1339" s="6" t="n">
        <f aca="false">MOD(INT($A1339/2),2)</f>
        <v>0</v>
      </c>
      <c r="H1339" s="6" t="n">
        <f aca="false">MOD(INT($A1339/1),2)</f>
        <v>1</v>
      </c>
      <c r="I1339" s="7" t="n">
        <f aca="false">IF(B1339=1,MIN($B$6,$B$1220),0)</f>
        <v>30000000</v>
      </c>
      <c r="J1339" s="7" t="n">
        <f aca="false">IF(C1339=1,MIN($F$226,MAX(0,$B$1220-I1339)),0)</f>
        <v>300000000</v>
      </c>
      <c r="K1339" s="7" t="n">
        <f aca="false">IF(D1339=1,MIN($F$225,MAX(0,$B$1220-SUM(I1339:J1339))),0)</f>
        <v>100000000</v>
      </c>
      <c r="L1339" s="7" t="n">
        <f aca="false">IF(E1339=1,MIN($F$224,MAX(0,$B$1220-SUM(I1339:K1339))),0)</f>
        <v>0</v>
      </c>
      <c r="M1339" s="7" t="n">
        <f aca="false">IF(F1339=1,MIN($F$223,MAX(0,$B$1220-SUM(I1339:L1339))),0)</f>
        <v>30000000</v>
      </c>
      <c r="N1339" s="7" t="n">
        <f aca="false">IF(G1339=1,MIN($F$222,MAX(0,$B$1220-SUM(I1339:M1339))),0)</f>
        <v>0</v>
      </c>
      <c r="O1339" s="7" t="n">
        <f aca="false">IF(H1339=1,MIN($F$221,MAX(0,$B$1220-SUM(I1339:N1339))),0)</f>
        <v>5000000</v>
      </c>
      <c r="P1339" s="7" t="n">
        <f aca="false">MAX(0,$B$1220-SUM(I1339:O1339))</f>
        <v>1535000000</v>
      </c>
      <c r="Q1339" s="7" t="n">
        <f aca="false">($B$203+$B$204)+$B$22+(1-B1339)*$B$198+(1-C1339)*$E$226+(1-D1339)*$E$225+(1-E1339)*$E$224+(1-F1339)*$E$223+(1-G1339)*$E$222+(1-H1339)*$E$221</f>
        <v>16681357.995111</v>
      </c>
      <c r="R1339" s="7" t="n">
        <f aca="false">P1339&gt;$B$12*Q1339</f>
        <v>1</v>
      </c>
      <c r="S1339" s="7" t="n">
        <f aca="false">IF(R1339,(P1339+$B$12*$B$13)/(Q1339+$B$13),IF(Q1339&gt;0,P1339/Q1339,0))</f>
        <v>80.1559514395114</v>
      </c>
      <c r="T1339" s="7" t="n">
        <f aca="false">IF(R1339,$B$13*(S1339-$B$12),0)</f>
        <v>197889878.598779</v>
      </c>
      <c r="U1339" s="7" t="n">
        <f aca="false">($B$203+$B$204)*S1339</f>
        <v>22552517.7932344</v>
      </c>
      <c r="V1339" s="7" t="n">
        <f aca="false">$B$22*S1339</f>
        <v>721403562.955603</v>
      </c>
      <c r="W1339" s="7" t="n">
        <f aca="false">IF(B1339=1,I1339,S1339*$B$198)</f>
        <v>30000000</v>
      </c>
      <c r="X1339" s="7" t="n">
        <f aca="false">IF(C1339=1,J1339,S1339*$E$226)</f>
        <v>300000000</v>
      </c>
      <c r="Y1339" s="7" t="n">
        <f aca="false">IF(D1339=1,K1339,S1339*$E$225)</f>
        <v>100000000</v>
      </c>
      <c r="Z1339" s="7" t="n">
        <f aca="false">IF(E1339=1,L1339,S1339*$E$224)</f>
        <v>192374283.454827</v>
      </c>
      <c r="AA1339" s="7" t="n">
        <f aca="false">IF(F1339=1,M1339,S1339*$E$223)</f>
        <v>30000000</v>
      </c>
      <c r="AB1339" s="7" t="n">
        <f aca="false">IF(G1339=1,N1339,S1339*$E$222)</f>
        <v>400779757.197557</v>
      </c>
      <c r="AC1339" s="7" t="n">
        <f aca="false">IF(H1339=1,O1339,S1339*$E$221)</f>
        <v>5000000</v>
      </c>
      <c r="AD1339" s="7" t="n">
        <f aca="false">INDEX($W$1222:$W$1349,MATCH($A1339+(1-B1339)*64,$A$1222:$A$1349,0))</f>
        <v>30000000</v>
      </c>
      <c r="AE1339" s="7" t="n">
        <f aca="false">INDEX($W$1222:$W$1349,MATCH($A1339-B1339*64,$A$1222:$A$1349,0))</f>
        <v>63081850.1263483</v>
      </c>
      <c r="AF1339" s="7" t="n">
        <f aca="false">INDEX($X$1222:$X$1349,MATCH($A1339+(1-C1339)*32,$A$1222:$A$1349,0))</f>
        <v>300000000</v>
      </c>
      <c r="AG1339" s="7" t="n">
        <f aca="false">INDEX($X$1222:$X$1349,MATCH($A1339-C1339*32,$A$1222:$A$1349,0))</f>
        <v>445258657.313616</v>
      </c>
      <c r="AH1339" s="7" t="n">
        <f aca="false">INDEX($Y$1222:$Y$1349,MATCH($A1339+(1-D1339)*16,$A$1222:$A$1349,0))</f>
        <v>100000000</v>
      </c>
      <c r="AI1339" s="7" t="n">
        <f aca="false">INDEX($Y$1222:$Y$1349,MATCH($A1339-D1339*16,$A$1222:$A$1349,0))</f>
        <v>135756212.084648</v>
      </c>
      <c r="AJ1339" s="7" t="n">
        <f aca="false">INDEX($Z$1222:$Z$1349,MATCH($A1339+(1-E1339)*8,$A$1222:$A$1349,0))</f>
        <v>60000000</v>
      </c>
      <c r="AK1339" s="7" t="n">
        <f aca="false">INDEX($Z$1222:$Z$1349,MATCH($A1339-E1339*8,$A$1222:$A$1349,0))</f>
        <v>192374283.454827</v>
      </c>
      <c r="AL1339" s="7" t="n">
        <f aca="false">INDEX($AA$1222:$AA$1349,MATCH($A1339+(1-F1339)*4,$A$1222:$A$1349,0))</f>
        <v>30000000</v>
      </c>
      <c r="AM1339" s="7" t="n">
        <f aca="false">INDEX($AA$1222:$AA$1349,MATCH($A1339-F1339*4,$A$1222:$A$1349,0))</f>
        <v>212002349.046279</v>
      </c>
      <c r="AN1339" s="7" t="n">
        <f aca="false">INDEX($AB$1222:$AB$1349,MATCH($A1339+(1-G1339)*2,$A$1222:$A$1349,0))</f>
        <v>15000000</v>
      </c>
      <c r="AO1339" s="7" t="n">
        <f aca="false">INDEX($AB$1222:$AB$1349,MATCH($A1339-G1339*2,$A$1222:$A$1349,0))</f>
        <v>400779757.197557</v>
      </c>
      <c r="AP1339" s="7" t="n">
        <f aca="false">INDEX($AC$1222:$AC$1349,MATCH($A1339+(1-H1339)*1,$A$1222:$A$1349,0))</f>
        <v>5000000</v>
      </c>
      <c r="AQ1339" s="7" t="n">
        <f aca="false">INDEX($AC$1222:$AC$1349,MATCH($A1339-H1339*1,$A$1222:$A$1349,0))</f>
        <v>318944039.518348</v>
      </c>
      <c r="AR1339" s="14" t="b">
        <f aca="false">AND(IF(B1339=1,AD1339&gt;=AE1339,AE1339&gt;AD1339),IF(C1339=1,AF1339&gt;=AG1339,AG1339&gt;AF1339),IF(D1339=1,AH1339&gt;=AI1339,AI1339&gt;AH1339),IF(E1339=1,AJ1339&gt;=AK1339,AK1339&gt;AJ1339),IF(F1339=1,AL1339&gt;=AM1339,AM1339&gt;AL1339),IF(G1339=1,AN1339&gt;=AO1339,AO1339&gt;AN1339),IF(H1339=1,AP1339&gt;=AQ1339,AQ1339&gt;AP1339))</f>
        <v>0</v>
      </c>
      <c r="AS1339" s="2"/>
      <c r="AT1339" s="2"/>
      <c r="AU1339" s="2"/>
      <c r="AV1339" s="2"/>
      <c r="AW1339" s="2"/>
      <c r="AX1339" s="2"/>
    </row>
    <row r="1340" customFormat="false" ht="15" hidden="false" customHeight="false" outlineLevel="0" collapsed="false">
      <c r="A1340" s="6" t="n">
        <f aca="false">ROW()-1222</f>
        <v>118</v>
      </c>
      <c r="B1340" s="6" t="n">
        <f aca="false">MOD(INT($A1340/64),2)</f>
        <v>1</v>
      </c>
      <c r="C1340" s="6" t="n">
        <f aca="false">MOD(INT($A1340/32),2)</f>
        <v>1</v>
      </c>
      <c r="D1340" s="6" t="n">
        <f aca="false">MOD(INT($A1340/16),2)</f>
        <v>1</v>
      </c>
      <c r="E1340" s="6" t="n">
        <f aca="false">MOD(INT($A1340/8),2)</f>
        <v>0</v>
      </c>
      <c r="F1340" s="6" t="n">
        <f aca="false">MOD(INT($A1340/4),2)</f>
        <v>1</v>
      </c>
      <c r="G1340" s="6" t="n">
        <f aca="false">MOD(INT($A1340/2),2)</f>
        <v>1</v>
      </c>
      <c r="H1340" s="6" t="n">
        <f aca="false">MOD(INT($A1340/1),2)</f>
        <v>0</v>
      </c>
      <c r="I1340" s="7" t="n">
        <f aca="false">IF(B1340=1,MIN($B$6,$B$1220),0)</f>
        <v>30000000</v>
      </c>
      <c r="J1340" s="7" t="n">
        <f aca="false">IF(C1340=1,MIN($F$226,MAX(0,$B$1220-I1340)),0)</f>
        <v>300000000</v>
      </c>
      <c r="K1340" s="7" t="n">
        <f aca="false">IF(D1340=1,MIN($F$225,MAX(0,$B$1220-SUM(I1340:J1340))),0)</f>
        <v>100000000</v>
      </c>
      <c r="L1340" s="7" t="n">
        <f aca="false">IF(E1340=1,MIN($F$224,MAX(0,$B$1220-SUM(I1340:K1340))),0)</f>
        <v>0</v>
      </c>
      <c r="M1340" s="7" t="n">
        <f aca="false">IF(F1340=1,MIN($F$223,MAX(0,$B$1220-SUM(I1340:L1340))),0)</f>
        <v>30000000</v>
      </c>
      <c r="N1340" s="7" t="n">
        <f aca="false">IF(G1340=1,MIN($F$222,MAX(0,$B$1220-SUM(I1340:M1340))),0)</f>
        <v>15000000</v>
      </c>
      <c r="O1340" s="7" t="n">
        <f aca="false">IF(H1340=1,MIN($F$221,MAX(0,$B$1220-SUM(I1340:N1340))),0)</f>
        <v>0</v>
      </c>
      <c r="P1340" s="7" t="n">
        <f aca="false">MAX(0,$B$1220-SUM(I1340:O1340))</f>
        <v>1525000000</v>
      </c>
      <c r="Q1340" s="7" t="n">
        <f aca="false">($B$203+$B$204)+$B$22+(1-B1340)*$B$198+(1-C1340)*$E$226+(1-D1340)*$E$225+(1-E1340)*$E$224+(1-F1340)*$E$223+(1-G1340)*$E$222+(1-H1340)*$E$221</f>
        <v>16681357.995111</v>
      </c>
      <c r="R1340" s="7" t="n">
        <f aca="false">P1340&gt;$B$12*Q1340</f>
        <v>1</v>
      </c>
      <c r="S1340" s="7" t="n">
        <f aca="false">IF(R1340,(P1340+$B$12*$B$13)/(Q1340+$B$13),IF(Q1340&gt;0,P1340/Q1340,0))</f>
        <v>79.6346119179536</v>
      </c>
      <c r="T1340" s="7" t="n">
        <f aca="false">IF(R1340,$B$13*(S1340-$B$12),0)</f>
        <v>196586529.794884</v>
      </c>
      <c r="U1340" s="7" t="n">
        <f aca="false">($B$203+$B$204)*S1340</f>
        <v>22405834.7506767</v>
      </c>
      <c r="V1340" s="7" t="n">
        <f aca="false">$B$22*S1340</f>
        <v>716711507.261583</v>
      </c>
      <c r="W1340" s="7" t="n">
        <f aca="false">IF(B1340=1,I1340,S1340*$B$198)</f>
        <v>30000000</v>
      </c>
      <c r="X1340" s="7" t="n">
        <f aca="false">IF(C1340=1,J1340,S1340*$E$226)</f>
        <v>300000000</v>
      </c>
      <c r="Y1340" s="7" t="n">
        <f aca="false">IF(D1340=1,K1340,S1340*$E$225)</f>
        <v>100000000</v>
      </c>
      <c r="Z1340" s="7" t="n">
        <f aca="false">IF(E1340=1,L1340,S1340*$E$224)</f>
        <v>191123068.603089</v>
      </c>
      <c r="AA1340" s="7" t="n">
        <f aca="false">IF(F1340=1,M1340,S1340*$E$223)</f>
        <v>30000000</v>
      </c>
      <c r="AB1340" s="7" t="n">
        <f aca="false">IF(G1340=1,N1340,S1340*$E$222)</f>
        <v>15000000</v>
      </c>
      <c r="AC1340" s="7" t="n">
        <f aca="false">IF(H1340=1,O1340,S1340*$E$221)</f>
        <v>398173059.589768</v>
      </c>
      <c r="AD1340" s="7" t="n">
        <f aca="false">INDEX($W$1222:$W$1349,MATCH($A1340+(1-B1340)*64,$A$1222:$A$1349,0))</f>
        <v>30000000</v>
      </c>
      <c r="AE1340" s="7" t="n">
        <f aca="false">INDEX($W$1222:$W$1349,MATCH($A1340-B1340*64,$A$1222:$A$1349,0))</f>
        <v>62679414.0808852</v>
      </c>
      <c r="AF1340" s="7" t="n">
        <f aca="false">INDEX($X$1222:$X$1349,MATCH($A1340+(1-C1340)*32,$A$1222:$A$1349,0))</f>
        <v>300000000</v>
      </c>
      <c r="AG1340" s="7" t="n">
        <f aca="false">INDEX($X$1222:$X$1349,MATCH($A1340-C1340*32,$A$1222:$A$1349,0))</f>
        <v>442835480.947283</v>
      </c>
      <c r="AH1340" s="7" t="n">
        <f aca="false">INDEX($Y$1222:$Y$1349,MATCH($A1340+(1-D1340)*16,$A$1222:$A$1349,0))</f>
        <v>100000000</v>
      </c>
      <c r="AI1340" s="7" t="n">
        <f aca="false">INDEX($Y$1222:$Y$1349,MATCH($A1340-D1340*16,$A$1222:$A$1349,0))</f>
        <v>134927166.514666</v>
      </c>
      <c r="AJ1340" s="7" t="n">
        <f aca="false">INDEX($Z$1222:$Z$1349,MATCH($A1340+(1-E1340)*8,$A$1222:$A$1349,0))</f>
        <v>60000000</v>
      </c>
      <c r="AK1340" s="7" t="n">
        <f aca="false">INDEX($Z$1222:$Z$1349,MATCH($A1340-E1340*8,$A$1222:$A$1349,0))</f>
        <v>191123068.603089</v>
      </c>
      <c r="AL1340" s="7" t="n">
        <f aca="false">INDEX($AA$1222:$AA$1349,MATCH($A1340+(1-F1340)*4,$A$1222:$A$1349,0))</f>
        <v>30000000</v>
      </c>
      <c r="AM1340" s="7" t="n">
        <f aca="false">INDEX($AA$1222:$AA$1349,MATCH($A1340-F1340*4,$A$1222:$A$1349,0))</f>
        <v>210649861.971024</v>
      </c>
      <c r="AN1340" s="7" t="n">
        <f aca="false">INDEX($AB$1222:$AB$1349,MATCH($A1340+(1-G1340)*2,$A$1222:$A$1349,0))</f>
        <v>15000000</v>
      </c>
      <c r="AO1340" s="7" t="n">
        <f aca="false">INDEX($AB$1222:$AB$1349,MATCH($A1340-G1340*2,$A$1222:$A$1349,0))</f>
        <v>318944039.518348</v>
      </c>
      <c r="AP1340" s="7" t="n">
        <f aca="false">INDEX($AC$1222:$AC$1349,MATCH($A1340+(1-H1340)*1,$A$1222:$A$1349,0))</f>
        <v>5000000</v>
      </c>
      <c r="AQ1340" s="7" t="n">
        <f aca="false">INDEX($AC$1222:$AC$1349,MATCH($A1340-H1340*1,$A$1222:$A$1349,0))</f>
        <v>398173059.589768</v>
      </c>
      <c r="AR1340" s="14" t="b">
        <f aca="false">AND(IF(B1340=1,AD1340&gt;=AE1340,AE1340&gt;AD1340),IF(C1340=1,AF1340&gt;=AG1340,AG1340&gt;AF1340),IF(D1340=1,AH1340&gt;=AI1340,AI1340&gt;AH1340),IF(E1340=1,AJ1340&gt;=AK1340,AK1340&gt;AJ1340),IF(F1340=1,AL1340&gt;=AM1340,AM1340&gt;AL1340),IF(G1340=1,AN1340&gt;=AO1340,AO1340&gt;AN1340),IF(H1340=1,AP1340&gt;=AQ1340,AQ1340&gt;AP1340))</f>
        <v>0</v>
      </c>
      <c r="AS1340" s="2"/>
      <c r="AT1340" s="2"/>
      <c r="AU1340" s="2"/>
      <c r="AV1340" s="2"/>
      <c r="AW1340" s="2"/>
      <c r="AX1340" s="2"/>
    </row>
    <row r="1341" customFormat="false" ht="15" hidden="false" customHeight="false" outlineLevel="0" collapsed="false">
      <c r="A1341" s="6" t="n">
        <f aca="false">ROW()-1222</f>
        <v>119</v>
      </c>
      <c r="B1341" s="6" t="n">
        <f aca="false">MOD(INT($A1341/64),2)</f>
        <v>1</v>
      </c>
      <c r="C1341" s="6" t="n">
        <f aca="false">MOD(INT($A1341/32),2)</f>
        <v>1</v>
      </c>
      <c r="D1341" s="6" t="n">
        <f aca="false">MOD(INT($A1341/16),2)</f>
        <v>1</v>
      </c>
      <c r="E1341" s="6" t="n">
        <f aca="false">MOD(INT($A1341/8),2)</f>
        <v>0</v>
      </c>
      <c r="F1341" s="6" t="n">
        <f aca="false">MOD(INT($A1341/4),2)</f>
        <v>1</v>
      </c>
      <c r="G1341" s="6" t="n">
        <f aca="false">MOD(INT($A1341/2),2)</f>
        <v>1</v>
      </c>
      <c r="H1341" s="6" t="n">
        <f aca="false">MOD(INT($A1341/1),2)</f>
        <v>1</v>
      </c>
      <c r="I1341" s="7" t="n">
        <f aca="false">IF(B1341=1,MIN($B$6,$B$1220),0)</f>
        <v>30000000</v>
      </c>
      <c r="J1341" s="7" t="n">
        <f aca="false">IF(C1341=1,MIN($F$226,MAX(0,$B$1220-I1341)),0)</f>
        <v>300000000</v>
      </c>
      <c r="K1341" s="7" t="n">
        <f aca="false">IF(D1341=1,MIN($F$225,MAX(0,$B$1220-SUM(I1341:J1341))),0)</f>
        <v>100000000</v>
      </c>
      <c r="L1341" s="7" t="n">
        <f aca="false">IF(E1341=1,MIN($F$224,MAX(0,$B$1220-SUM(I1341:K1341))),0)</f>
        <v>0</v>
      </c>
      <c r="M1341" s="7" t="n">
        <f aca="false">IF(F1341=1,MIN($F$223,MAX(0,$B$1220-SUM(I1341:L1341))),0)</f>
        <v>30000000</v>
      </c>
      <c r="N1341" s="7" t="n">
        <f aca="false">IF(G1341=1,MIN($F$222,MAX(0,$B$1220-SUM(I1341:M1341))),0)</f>
        <v>15000000</v>
      </c>
      <c r="O1341" s="7" t="n">
        <f aca="false">IF(H1341=1,MIN($F$221,MAX(0,$B$1220-SUM(I1341:N1341))),0)</f>
        <v>5000000</v>
      </c>
      <c r="P1341" s="7" t="n">
        <f aca="false">MAX(0,$B$1220-SUM(I1341:O1341))</f>
        <v>1520000000</v>
      </c>
      <c r="Q1341" s="7" t="n">
        <f aca="false">($B$203+$B$204)+$B$22+(1-B1341)*$B$198+(1-C1341)*$E$226+(1-D1341)*$E$225+(1-E1341)*$E$224+(1-F1341)*$E$223+(1-G1341)*$E$222+(1-H1341)*$E$221</f>
        <v>11681357.995111</v>
      </c>
      <c r="R1341" s="7" t="n">
        <f aca="false">P1341&gt;$B$12*Q1341</f>
        <v>1</v>
      </c>
      <c r="S1341" s="7" t="n">
        <f aca="false">IF(R1341,(P1341+$B$12*$B$13)/(Q1341+$B$13),IF(Q1341&gt;0,P1341/Q1341,0))</f>
        <v>107.359252937898</v>
      </c>
      <c r="T1341" s="7" t="n">
        <f aca="false">IF(R1341,$B$13*(S1341-$B$12),0)</f>
        <v>265898132.344745</v>
      </c>
      <c r="U1341" s="7" t="n">
        <f aca="false">($B$203+$B$204)*S1341</f>
        <v>30206384.16322</v>
      </c>
      <c r="V1341" s="7" t="n">
        <f aca="false">$B$22*S1341</f>
        <v>966233276.441081</v>
      </c>
      <c r="W1341" s="7" t="n">
        <f aca="false">IF(B1341=1,I1341,S1341*$B$198)</f>
        <v>30000000</v>
      </c>
      <c r="X1341" s="7" t="n">
        <f aca="false">IF(C1341=1,J1341,S1341*$E$226)</f>
        <v>300000000</v>
      </c>
      <c r="Y1341" s="7" t="n">
        <f aca="false">IF(D1341=1,K1341,S1341*$E$225)</f>
        <v>100000000</v>
      </c>
      <c r="Z1341" s="7" t="n">
        <f aca="false">IF(E1341=1,L1341,S1341*$E$224)</f>
        <v>257662207.050955</v>
      </c>
      <c r="AA1341" s="7" t="n">
        <f aca="false">IF(F1341=1,M1341,S1341*$E$223)</f>
        <v>30000000</v>
      </c>
      <c r="AB1341" s="7" t="n">
        <f aca="false">IF(G1341=1,N1341,S1341*$E$222)</f>
        <v>15000000</v>
      </c>
      <c r="AC1341" s="7" t="n">
        <f aca="false">IF(H1341=1,O1341,S1341*$E$221)</f>
        <v>5000000</v>
      </c>
      <c r="AD1341" s="7" t="n">
        <f aca="false">INDEX($W$1222:$W$1349,MATCH($A1341+(1-B1341)*64,$A$1222:$A$1349,0))</f>
        <v>30000000</v>
      </c>
      <c r="AE1341" s="7" t="n">
        <f aca="false">INDEX($W$1222:$W$1349,MATCH($A1341-B1341*64,$A$1222:$A$1349,0))</f>
        <v>83324200.3375098</v>
      </c>
      <c r="AF1341" s="7" t="n">
        <f aca="false">INDEX($X$1222:$X$1349,MATCH($A1341+(1-C1341)*32,$A$1222:$A$1349,0))</f>
        <v>300000000</v>
      </c>
      <c r="AG1341" s="7" t="n">
        <f aca="false">INDEX($X$1222:$X$1349,MATCH($A1341-C1341*32,$A$1222:$A$1349,0))</f>
        <v>550313493.479067</v>
      </c>
      <c r="AH1341" s="7" t="n">
        <f aca="false">INDEX($Y$1222:$Y$1349,MATCH($A1341+(1-D1341)*16,$A$1222:$A$1349,0))</f>
        <v>100000000</v>
      </c>
      <c r="AI1341" s="7" t="n">
        <f aca="false">INDEX($Y$1222:$Y$1349,MATCH($A1341-D1341*16,$A$1222:$A$1349,0))</f>
        <v>176771461.285506</v>
      </c>
      <c r="AJ1341" s="7" t="n">
        <f aca="false">INDEX($Z$1222:$Z$1349,MATCH($A1341+(1-E1341)*8,$A$1222:$A$1349,0))</f>
        <v>60000000</v>
      </c>
      <c r="AK1341" s="7" t="n">
        <f aca="false">INDEX($Z$1222:$Z$1349,MATCH($A1341-E1341*8,$A$1222:$A$1349,0))</f>
        <v>257662207.050955</v>
      </c>
      <c r="AL1341" s="7" t="n">
        <f aca="false">INDEX($AA$1222:$AA$1349,MATCH($A1341+(1-F1341)*4,$A$1222:$A$1349,0))</f>
        <v>30000000</v>
      </c>
      <c r="AM1341" s="7" t="n">
        <f aca="false">INDEX($AA$1222:$AA$1349,MATCH($A1341-F1341*4,$A$1222:$A$1349,0))</f>
        <v>271078688.967735</v>
      </c>
      <c r="AN1341" s="7" t="n">
        <f aca="false">INDEX($AB$1222:$AB$1349,MATCH($A1341+(1-G1341)*2,$A$1222:$A$1349,0))</f>
        <v>15000000</v>
      </c>
      <c r="AO1341" s="7" t="n">
        <f aca="false">INDEX($AB$1222:$AB$1349,MATCH($A1341-G1341*2,$A$1222:$A$1349,0))</f>
        <v>400779757.197557</v>
      </c>
      <c r="AP1341" s="7" t="n">
        <f aca="false">INDEX($AC$1222:$AC$1349,MATCH($A1341+(1-H1341)*1,$A$1222:$A$1349,0))</f>
        <v>5000000</v>
      </c>
      <c r="AQ1341" s="7" t="n">
        <f aca="false">INDEX($AC$1222:$AC$1349,MATCH($A1341-H1341*1,$A$1222:$A$1349,0))</f>
        <v>398173059.589768</v>
      </c>
      <c r="AR1341" s="14" t="b">
        <f aca="false">AND(IF(B1341=1,AD1341&gt;=AE1341,AE1341&gt;AD1341),IF(C1341=1,AF1341&gt;=AG1341,AG1341&gt;AF1341),IF(D1341=1,AH1341&gt;=AI1341,AI1341&gt;AH1341),IF(E1341=1,AJ1341&gt;=AK1341,AK1341&gt;AJ1341),IF(F1341=1,AL1341&gt;=AM1341,AM1341&gt;AL1341),IF(G1341=1,AN1341&gt;=AO1341,AO1341&gt;AN1341),IF(H1341=1,AP1341&gt;=AQ1341,AQ1341&gt;AP1341))</f>
        <v>0</v>
      </c>
      <c r="AS1341" s="2"/>
      <c r="AT1341" s="2"/>
      <c r="AU1341" s="2"/>
      <c r="AV1341" s="2"/>
      <c r="AW1341" s="2"/>
      <c r="AX1341" s="2"/>
    </row>
    <row r="1342" customFormat="false" ht="15" hidden="false" customHeight="false" outlineLevel="0" collapsed="false">
      <c r="A1342" s="6" t="n">
        <f aca="false">ROW()-1222</f>
        <v>120</v>
      </c>
      <c r="B1342" s="6" t="n">
        <f aca="false">MOD(INT($A1342/64),2)</f>
        <v>1</v>
      </c>
      <c r="C1342" s="6" t="n">
        <f aca="false">MOD(INT($A1342/32),2)</f>
        <v>1</v>
      </c>
      <c r="D1342" s="6" t="n">
        <f aca="false">MOD(INT($A1342/16),2)</f>
        <v>1</v>
      </c>
      <c r="E1342" s="6" t="n">
        <f aca="false">MOD(INT($A1342/8),2)</f>
        <v>1</v>
      </c>
      <c r="F1342" s="6" t="n">
        <f aca="false">MOD(INT($A1342/4),2)</f>
        <v>0</v>
      </c>
      <c r="G1342" s="6" t="n">
        <f aca="false">MOD(INT($A1342/2),2)</f>
        <v>0</v>
      </c>
      <c r="H1342" s="6" t="n">
        <f aca="false">MOD(INT($A1342/1),2)</f>
        <v>0</v>
      </c>
      <c r="I1342" s="7" t="n">
        <f aca="false">IF(B1342=1,MIN($B$6,$B$1220),0)</f>
        <v>30000000</v>
      </c>
      <c r="J1342" s="7" t="n">
        <f aca="false">IF(C1342=1,MIN($F$226,MAX(0,$B$1220-I1342)),0)</f>
        <v>300000000</v>
      </c>
      <c r="K1342" s="7" t="n">
        <f aca="false">IF(D1342=1,MIN($F$225,MAX(0,$B$1220-SUM(I1342:J1342))),0)</f>
        <v>100000000</v>
      </c>
      <c r="L1342" s="7" t="n">
        <f aca="false">IF(E1342=1,MIN($F$224,MAX(0,$B$1220-SUM(I1342:K1342))),0)</f>
        <v>60000000</v>
      </c>
      <c r="M1342" s="7" t="n">
        <f aca="false">IF(F1342=1,MIN($F$223,MAX(0,$B$1220-SUM(I1342:L1342))),0)</f>
        <v>0</v>
      </c>
      <c r="N1342" s="7" t="n">
        <f aca="false">IF(G1342=1,MIN($F$222,MAX(0,$B$1220-SUM(I1342:M1342))),0)</f>
        <v>0</v>
      </c>
      <c r="O1342" s="7" t="n">
        <f aca="false">IF(H1342=1,MIN($F$221,MAX(0,$B$1220-SUM(I1342:N1342))),0)</f>
        <v>0</v>
      </c>
      <c r="P1342" s="7" t="n">
        <f aca="false">MAX(0,$B$1220-SUM(I1342:O1342))</f>
        <v>1510000000</v>
      </c>
      <c r="Q1342" s="7" t="n">
        <f aca="false">($B$203+$B$204)+$B$22+(1-B1342)*$B$198+(1-C1342)*$E$226+(1-D1342)*$E$225+(1-E1342)*$E$224+(1-F1342)*$E$223+(1-G1342)*$E$222+(1-H1342)*$E$221</f>
        <v>22281357.995111</v>
      </c>
      <c r="R1342" s="7" t="n">
        <f aca="false">P1342&gt;$B$12*Q1342</f>
        <v>1</v>
      </c>
      <c r="S1342" s="7" t="n">
        <f aca="false">IF(R1342,(P1342+$B$12*$B$13)/(Q1342+$B$13),IF(Q1342&gt;0,P1342/Q1342,0))</f>
        <v>61.0337819379549</v>
      </c>
      <c r="T1342" s="7" t="n">
        <f aca="false">IF(R1342,$B$13*(S1342-$B$12),0)</f>
        <v>150084454.844887</v>
      </c>
      <c r="U1342" s="7" t="n">
        <f aca="false">($B$203+$B$204)*S1342</f>
        <v>17172342.520104</v>
      </c>
      <c r="V1342" s="7" t="n">
        <f aca="false">$B$22*S1342</f>
        <v>549304037.441594</v>
      </c>
      <c r="W1342" s="7" t="n">
        <f aca="false">IF(B1342=1,I1342,S1342*$B$198)</f>
        <v>30000000</v>
      </c>
      <c r="X1342" s="7" t="n">
        <f aca="false">IF(C1342=1,J1342,S1342*$E$226)</f>
        <v>300000000</v>
      </c>
      <c r="Y1342" s="7" t="n">
        <f aca="false">IF(D1342=1,K1342,S1342*$E$225)</f>
        <v>100000000</v>
      </c>
      <c r="Z1342" s="7" t="n">
        <f aca="false">IF(E1342=1,L1342,S1342*$E$224)</f>
        <v>60000000</v>
      </c>
      <c r="AA1342" s="7" t="n">
        <f aca="false">IF(F1342=1,M1342,S1342*$E$223)</f>
        <v>183101345.813865</v>
      </c>
      <c r="AB1342" s="7" t="n">
        <f aca="false">IF(G1342=1,N1342,S1342*$E$222)</f>
        <v>305168909.689775</v>
      </c>
      <c r="AC1342" s="7" t="n">
        <f aca="false">IF(H1342=1,O1342,S1342*$E$221)</f>
        <v>305168909.689775</v>
      </c>
      <c r="AD1342" s="7" t="n">
        <f aca="false">INDEX($W$1222:$W$1349,MATCH($A1342+(1-B1342)*64,$A$1222:$A$1349,0))</f>
        <v>30000000</v>
      </c>
      <c r="AE1342" s="7" t="n">
        <f aca="false">INDEX($W$1222:$W$1349,MATCH($A1342-B1342*64,$A$1222:$A$1349,0))</f>
        <v>48489072.9673508</v>
      </c>
      <c r="AF1342" s="7" t="n">
        <f aca="false">INDEX($X$1222:$X$1349,MATCH($A1342+(1-C1342)*32,$A$1222:$A$1349,0))</f>
        <v>300000000</v>
      </c>
      <c r="AG1342" s="7" t="n">
        <f aca="false">INDEX($X$1222:$X$1349,MATCH($A1342-C1342*32,$A$1222:$A$1349,0))</f>
        <v>359645226.463822</v>
      </c>
      <c r="AH1342" s="7" t="n">
        <f aca="false">INDEX($Y$1222:$Y$1349,MATCH($A1342+(1-D1342)*16,$A$1222:$A$1349,0))</f>
        <v>100000000</v>
      </c>
      <c r="AI1342" s="7" t="n">
        <f aca="false">INDEX($Y$1222:$Y$1349,MATCH($A1342-D1342*16,$A$1222:$A$1349,0))</f>
        <v>105449817.115873</v>
      </c>
      <c r="AJ1342" s="7" t="n">
        <f aca="false">INDEX($Z$1222:$Z$1349,MATCH($A1342+(1-E1342)*8,$A$1222:$A$1349,0))</f>
        <v>60000000</v>
      </c>
      <c r="AK1342" s="7" t="n">
        <f aca="false">INDEX($Z$1222:$Z$1349,MATCH($A1342-E1342*8,$A$1222:$A$1349,0))</f>
        <v>138845160.005575</v>
      </c>
      <c r="AL1342" s="7" t="n">
        <f aca="false">INDEX($AA$1222:$AA$1349,MATCH($A1342+(1-F1342)*4,$A$1222:$A$1349,0))</f>
        <v>30000000</v>
      </c>
      <c r="AM1342" s="7" t="n">
        <f aca="false">INDEX($AA$1222:$AA$1349,MATCH($A1342-F1342*4,$A$1222:$A$1349,0))</f>
        <v>183101345.813865</v>
      </c>
      <c r="AN1342" s="7" t="n">
        <f aca="false">INDEX($AB$1222:$AB$1349,MATCH($A1342+(1-G1342)*2,$A$1222:$A$1349,0))</f>
        <v>15000000</v>
      </c>
      <c r="AO1342" s="7" t="n">
        <f aca="false">INDEX($AB$1222:$AB$1349,MATCH($A1342-G1342*2,$A$1222:$A$1349,0))</f>
        <v>305168909.689775</v>
      </c>
      <c r="AP1342" s="7" t="n">
        <f aca="false">INDEX($AC$1222:$AC$1349,MATCH($A1342+(1-H1342)*1,$A$1222:$A$1349,0))</f>
        <v>5000000</v>
      </c>
      <c r="AQ1342" s="7" t="n">
        <f aca="false">INDEX($AC$1222:$AC$1349,MATCH($A1342-H1342*1,$A$1222:$A$1349,0))</f>
        <v>305168909.689775</v>
      </c>
      <c r="AR1342" s="14" t="b">
        <f aca="false">AND(IF(B1342=1,AD1342&gt;=AE1342,AE1342&gt;AD1342),IF(C1342=1,AF1342&gt;=AG1342,AG1342&gt;AF1342),IF(D1342=1,AH1342&gt;=AI1342,AI1342&gt;AH1342),IF(E1342=1,AJ1342&gt;=AK1342,AK1342&gt;AJ1342),IF(F1342=1,AL1342&gt;=AM1342,AM1342&gt;AL1342),IF(G1342=1,AN1342&gt;=AO1342,AO1342&gt;AN1342),IF(H1342=1,AP1342&gt;=AQ1342,AQ1342&gt;AP1342))</f>
        <v>0</v>
      </c>
      <c r="AS1342" s="2"/>
      <c r="AT1342" s="2"/>
      <c r="AU1342" s="2"/>
      <c r="AV1342" s="2"/>
      <c r="AW1342" s="2"/>
      <c r="AX1342" s="2"/>
    </row>
    <row r="1343" customFormat="false" ht="15" hidden="false" customHeight="false" outlineLevel="0" collapsed="false">
      <c r="A1343" s="6" t="n">
        <f aca="false">ROW()-1222</f>
        <v>121</v>
      </c>
      <c r="B1343" s="6" t="n">
        <f aca="false">MOD(INT($A1343/64),2)</f>
        <v>1</v>
      </c>
      <c r="C1343" s="6" t="n">
        <f aca="false">MOD(INT($A1343/32),2)</f>
        <v>1</v>
      </c>
      <c r="D1343" s="6" t="n">
        <f aca="false">MOD(INT($A1343/16),2)</f>
        <v>1</v>
      </c>
      <c r="E1343" s="6" t="n">
        <f aca="false">MOD(INT($A1343/8),2)</f>
        <v>1</v>
      </c>
      <c r="F1343" s="6" t="n">
        <f aca="false">MOD(INT($A1343/4),2)</f>
        <v>0</v>
      </c>
      <c r="G1343" s="6" t="n">
        <f aca="false">MOD(INT($A1343/2),2)</f>
        <v>0</v>
      </c>
      <c r="H1343" s="6" t="n">
        <f aca="false">MOD(INT($A1343/1),2)</f>
        <v>1</v>
      </c>
      <c r="I1343" s="7" t="n">
        <f aca="false">IF(B1343=1,MIN($B$6,$B$1220),0)</f>
        <v>30000000</v>
      </c>
      <c r="J1343" s="7" t="n">
        <f aca="false">IF(C1343=1,MIN($F$226,MAX(0,$B$1220-I1343)),0)</f>
        <v>300000000</v>
      </c>
      <c r="K1343" s="7" t="n">
        <f aca="false">IF(D1343=1,MIN($F$225,MAX(0,$B$1220-SUM(I1343:J1343))),0)</f>
        <v>100000000</v>
      </c>
      <c r="L1343" s="7" t="n">
        <f aca="false">IF(E1343=1,MIN($F$224,MAX(0,$B$1220-SUM(I1343:K1343))),0)</f>
        <v>60000000</v>
      </c>
      <c r="M1343" s="7" t="n">
        <f aca="false">IF(F1343=1,MIN($F$223,MAX(0,$B$1220-SUM(I1343:L1343))),0)</f>
        <v>0</v>
      </c>
      <c r="N1343" s="7" t="n">
        <f aca="false">IF(G1343=1,MIN($F$222,MAX(0,$B$1220-SUM(I1343:M1343))),0)</f>
        <v>0</v>
      </c>
      <c r="O1343" s="7" t="n">
        <f aca="false">IF(H1343=1,MIN($F$221,MAX(0,$B$1220-SUM(I1343:N1343))),0)</f>
        <v>5000000</v>
      </c>
      <c r="P1343" s="7" t="n">
        <f aca="false">MAX(0,$B$1220-SUM(I1343:O1343))</f>
        <v>1505000000</v>
      </c>
      <c r="Q1343" s="7" t="n">
        <f aca="false">($B$203+$B$204)+$B$22+(1-B1343)*$B$198+(1-C1343)*$E$226+(1-D1343)*$E$225+(1-E1343)*$E$224+(1-F1343)*$E$223+(1-G1343)*$E$222+(1-H1343)*$E$221</f>
        <v>17281357.995111</v>
      </c>
      <c r="R1343" s="7" t="n">
        <f aca="false">P1343&gt;$B$12*Q1343</f>
        <v>1</v>
      </c>
      <c r="S1343" s="7" t="n">
        <f aca="false">IF(R1343,(P1343+$B$12*$B$13)/(Q1343+$B$13),IF(Q1343&gt;0,P1343/Q1343,0))</f>
        <v>76.2081147498864</v>
      </c>
      <c r="T1343" s="7" t="n">
        <f aca="false">IF(R1343,$B$13*(S1343-$B$12),0)</f>
        <v>188020286.874716</v>
      </c>
      <c r="U1343" s="7" t="n">
        <f aca="false">($B$203+$B$204)*S1343</f>
        <v>21441762.3772159</v>
      </c>
      <c r="V1343" s="7" t="n">
        <f aca="false">$B$22*S1343</f>
        <v>685873032.748977</v>
      </c>
      <c r="W1343" s="7" t="n">
        <f aca="false">IF(B1343=1,I1343,S1343*$B$198)</f>
        <v>30000000</v>
      </c>
      <c r="X1343" s="7" t="n">
        <f aca="false">IF(C1343=1,J1343,S1343*$E$226)</f>
        <v>300000000</v>
      </c>
      <c r="Y1343" s="7" t="n">
        <f aca="false">IF(D1343=1,K1343,S1343*$E$225)</f>
        <v>100000000</v>
      </c>
      <c r="Z1343" s="7" t="n">
        <f aca="false">IF(E1343=1,L1343,S1343*$E$224)</f>
        <v>60000000</v>
      </c>
      <c r="AA1343" s="7" t="n">
        <f aca="false">IF(F1343=1,M1343,S1343*$E$223)</f>
        <v>228624344.249659</v>
      </c>
      <c r="AB1343" s="7" t="n">
        <f aca="false">IF(G1343=1,N1343,S1343*$E$222)</f>
        <v>381040573.749432</v>
      </c>
      <c r="AC1343" s="7" t="n">
        <f aca="false">IF(H1343=1,O1343,S1343*$E$221)</f>
        <v>5000000</v>
      </c>
      <c r="AD1343" s="7" t="n">
        <f aca="false">INDEX($W$1222:$W$1349,MATCH($A1343+(1-B1343)*64,$A$1222:$A$1349,0))</f>
        <v>30000000</v>
      </c>
      <c r="AE1343" s="7" t="n">
        <f aca="false">INDEX($W$1222:$W$1349,MATCH($A1343-B1343*64,$A$1222:$A$1349,0))</f>
        <v>60071114.8294535</v>
      </c>
      <c r="AF1343" s="7" t="n">
        <f aca="false">INDEX($X$1222:$X$1349,MATCH($A1343+(1-C1343)*32,$A$1222:$A$1349,0))</f>
        <v>300000000</v>
      </c>
      <c r="AG1343" s="7" t="n">
        <f aca="false">INDEX($X$1222:$X$1349,MATCH($A1343-C1343*32,$A$1222:$A$1349,0))</f>
        <v>427848859.671312</v>
      </c>
      <c r="AH1343" s="7" t="n">
        <f aca="false">INDEX($Y$1222:$Y$1349,MATCH($A1343+(1-D1343)*16,$A$1222:$A$1349,0))</f>
        <v>100000000</v>
      </c>
      <c r="AI1343" s="7" t="n">
        <f aca="false">INDEX($Y$1222:$Y$1349,MATCH($A1343-D1343*16,$A$1222:$A$1349,0))</f>
        <v>129552589.113346</v>
      </c>
      <c r="AJ1343" s="7" t="n">
        <f aca="false">INDEX($Z$1222:$Z$1349,MATCH($A1343+(1-E1343)*8,$A$1222:$A$1349,0))</f>
        <v>60000000</v>
      </c>
      <c r="AK1343" s="7" t="n">
        <f aca="false">INDEX($Z$1222:$Z$1349,MATCH($A1343-E1343*8,$A$1222:$A$1349,0))</f>
        <v>169601879.237024</v>
      </c>
      <c r="AL1343" s="7" t="n">
        <f aca="false">INDEX($AA$1222:$AA$1349,MATCH($A1343+(1-F1343)*4,$A$1222:$A$1349,0))</f>
        <v>30000000</v>
      </c>
      <c r="AM1343" s="7" t="n">
        <f aca="false">INDEX($AA$1222:$AA$1349,MATCH($A1343-F1343*4,$A$1222:$A$1349,0))</f>
        <v>228624344.249659</v>
      </c>
      <c r="AN1343" s="7" t="n">
        <f aca="false">INDEX($AB$1222:$AB$1349,MATCH($A1343+(1-G1343)*2,$A$1222:$A$1349,0))</f>
        <v>15000000</v>
      </c>
      <c r="AO1343" s="7" t="n">
        <f aca="false">INDEX($AB$1222:$AB$1349,MATCH($A1343-G1343*2,$A$1222:$A$1349,0))</f>
        <v>381040573.749432</v>
      </c>
      <c r="AP1343" s="7" t="n">
        <f aca="false">INDEX($AC$1222:$AC$1349,MATCH($A1343+(1-H1343)*1,$A$1222:$A$1349,0))</f>
        <v>5000000</v>
      </c>
      <c r="AQ1343" s="7" t="n">
        <f aca="false">INDEX($AC$1222:$AC$1349,MATCH($A1343-H1343*1,$A$1222:$A$1349,0))</f>
        <v>305168909.689775</v>
      </c>
      <c r="AR1343" s="14" t="b">
        <f aca="false">AND(IF(B1343=1,AD1343&gt;=AE1343,AE1343&gt;AD1343),IF(C1343=1,AF1343&gt;=AG1343,AG1343&gt;AF1343),IF(D1343=1,AH1343&gt;=AI1343,AI1343&gt;AH1343),IF(E1343=1,AJ1343&gt;=AK1343,AK1343&gt;AJ1343),IF(F1343=1,AL1343&gt;=AM1343,AM1343&gt;AL1343),IF(G1343=1,AN1343&gt;=AO1343,AO1343&gt;AN1343),IF(H1343=1,AP1343&gt;=AQ1343,AQ1343&gt;AP1343))</f>
        <v>0</v>
      </c>
      <c r="AS1343" s="2"/>
      <c r="AT1343" s="2"/>
      <c r="AU1343" s="2"/>
      <c r="AV1343" s="2"/>
      <c r="AW1343" s="2"/>
      <c r="AX1343" s="2"/>
    </row>
    <row r="1344" customFormat="false" ht="15" hidden="false" customHeight="false" outlineLevel="0" collapsed="false">
      <c r="A1344" s="6" t="n">
        <f aca="false">ROW()-1222</f>
        <v>122</v>
      </c>
      <c r="B1344" s="6" t="n">
        <f aca="false">MOD(INT($A1344/64),2)</f>
        <v>1</v>
      </c>
      <c r="C1344" s="6" t="n">
        <f aca="false">MOD(INT($A1344/32),2)</f>
        <v>1</v>
      </c>
      <c r="D1344" s="6" t="n">
        <f aca="false">MOD(INT($A1344/16),2)</f>
        <v>1</v>
      </c>
      <c r="E1344" s="6" t="n">
        <f aca="false">MOD(INT($A1344/8),2)</f>
        <v>1</v>
      </c>
      <c r="F1344" s="6" t="n">
        <f aca="false">MOD(INT($A1344/4),2)</f>
        <v>0</v>
      </c>
      <c r="G1344" s="6" t="n">
        <f aca="false">MOD(INT($A1344/2),2)</f>
        <v>1</v>
      </c>
      <c r="H1344" s="6" t="n">
        <f aca="false">MOD(INT($A1344/1),2)</f>
        <v>0</v>
      </c>
      <c r="I1344" s="7" t="n">
        <f aca="false">IF(B1344=1,MIN($B$6,$B$1220),0)</f>
        <v>30000000</v>
      </c>
      <c r="J1344" s="7" t="n">
        <f aca="false">IF(C1344=1,MIN($F$226,MAX(0,$B$1220-I1344)),0)</f>
        <v>300000000</v>
      </c>
      <c r="K1344" s="7" t="n">
        <f aca="false">IF(D1344=1,MIN($F$225,MAX(0,$B$1220-SUM(I1344:J1344))),0)</f>
        <v>100000000</v>
      </c>
      <c r="L1344" s="7" t="n">
        <f aca="false">IF(E1344=1,MIN($F$224,MAX(0,$B$1220-SUM(I1344:K1344))),0)</f>
        <v>60000000</v>
      </c>
      <c r="M1344" s="7" t="n">
        <f aca="false">IF(F1344=1,MIN($F$223,MAX(0,$B$1220-SUM(I1344:L1344))),0)</f>
        <v>0</v>
      </c>
      <c r="N1344" s="7" t="n">
        <f aca="false">IF(G1344=1,MIN($F$222,MAX(0,$B$1220-SUM(I1344:M1344))),0)</f>
        <v>15000000</v>
      </c>
      <c r="O1344" s="7" t="n">
        <f aca="false">IF(H1344=1,MIN($F$221,MAX(0,$B$1220-SUM(I1344:N1344))),0)</f>
        <v>0</v>
      </c>
      <c r="P1344" s="7" t="n">
        <f aca="false">MAX(0,$B$1220-SUM(I1344:O1344))</f>
        <v>1495000000</v>
      </c>
      <c r="Q1344" s="7" t="n">
        <f aca="false">($B$203+$B$204)+$B$22+(1-B1344)*$B$198+(1-C1344)*$E$226+(1-D1344)*$E$225+(1-E1344)*$E$224+(1-F1344)*$E$223+(1-G1344)*$E$222+(1-H1344)*$E$221</f>
        <v>17281357.995111</v>
      </c>
      <c r="R1344" s="7" t="n">
        <f aca="false">P1344&gt;$B$12*Q1344</f>
        <v>1</v>
      </c>
      <c r="S1344" s="7" t="n">
        <f aca="false">IF(R1344,(P1344+$B$12*$B$13)/(Q1344+$B$13),IF(Q1344&gt;0,P1344/Q1344,0))</f>
        <v>75.7025882838838</v>
      </c>
      <c r="T1344" s="7" t="n">
        <f aca="false">IF(R1344,$B$13*(S1344-$B$12),0)</f>
        <v>186756470.70971</v>
      </c>
      <c r="U1344" s="7" t="n">
        <f aca="false">($B$203+$B$204)*S1344</f>
        <v>21299528.4642658</v>
      </c>
      <c r="V1344" s="7" t="n">
        <f aca="false">$B$22*S1344</f>
        <v>681323294.554954</v>
      </c>
      <c r="W1344" s="7" t="n">
        <f aca="false">IF(B1344=1,I1344,S1344*$B$198)</f>
        <v>30000000</v>
      </c>
      <c r="X1344" s="7" t="n">
        <f aca="false">IF(C1344=1,J1344,S1344*$E$226)</f>
        <v>300000000</v>
      </c>
      <c r="Y1344" s="7" t="n">
        <f aca="false">IF(D1344=1,K1344,S1344*$E$225)</f>
        <v>100000000</v>
      </c>
      <c r="Z1344" s="7" t="n">
        <f aca="false">IF(E1344=1,L1344,S1344*$E$224)</f>
        <v>60000000</v>
      </c>
      <c r="AA1344" s="7" t="n">
        <f aca="false">IF(F1344=1,M1344,S1344*$E$223)</f>
        <v>227107764.851651</v>
      </c>
      <c r="AB1344" s="7" t="n">
        <f aca="false">IF(G1344=1,N1344,S1344*$E$222)</f>
        <v>15000000</v>
      </c>
      <c r="AC1344" s="7" t="n">
        <f aca="false">IF(H1344=1,O1344,S1344*$E$221)</f>
        <v>378512941.419419</v>
      </c>
      <c r="AD1344" s="7" t="n">
        <f aca="false">INDEX($W$1222:$W$1349,MATCH($A1344+(1-B1344)*64,$A$1222:$A$1349,0))</f>
        <v>30000000</v>
      </c>
      <c r="AE1344" s="7" t="n">
        <f aca="false">INDEX($W$1222:$W$1349,MATCH($A1344-B1344*64,$A$1222:$A$1349,0))</f>
        <v>59680408.3915384</v>
      </c>
      <c r="AF1344" s="7" t="n">
        <f aca="false">INDEX($X$1222:$X$1349,MATCH($A1344+(1-C1344)*32,$A$1222:$A$1349,0))</f>
        <v>300000000</v>
      </c>
      <c r="AG1344" s="7" t="n">
        <f aca="false">INDEX($X$1222:$X$1349,MATCH($A1344-C1344*32,$A$1222:$A$1349,0))</f>
        <v>425481784.375758</v>
      </c>
      <c r="AH1344" s="7" t="n">
        <f aca="false">INDEX($Y$1222:$Y$1349,MATCH($A1344+(1-D1344)*16,$A$1222:$A$1349,0))</f>
        <v>100000000</v>
      </c>
      <c r="AI1344" s="7" t="n">
        <f aca="false">INDEX($Y$1222:$Y$1349,MATCH($A1344-D1344*16,$A$1222:$A$1349,0))</f>
        <v>128746663.209064</v>
      </c>
      <c r="AJ1344" s="7" t="n">
        <f aca="false">INDEX($Z$1222:$Z$1349,MATCH($A1344+(1-E1344)*8,$A$1222:$A$1349,0))</f>
        <v>60000000</v>
      </c>
      <c r="AK1344" s="7" t="n">
        <f aca="false">INDEX($Z$1222:$Z$1349,MATCH($A1344-E1344*8,$A$1222:$A$1349,0))</f>
        <v>168519889.576819</v>
      </c>
      <c r="AL1344" s="7" t="n">
        <f aca="false">INDEX($AA$1222:$AA$1349,MATCH($A1344+(1-F1344)*4,$A$1222:$A$1349,0))</f>
        <v>30000000</v>
      </c>
      <c r="AM1344" s="7" t="n">
        <f aca="false">INDEX($AA$1222:$AA$1349,MATCH($A1344-F1344*4,$A$1222:$A$1349,0))</f>
        <v>227107764.851651</v>
      </c>
      <c r="AN1344" s="7" t="n">
        <f aca="false">INDEX($AB$1222:$AB$1349,MATCH($A1344+(1-G1344)*2,$A$1222:$A$1349,0))</f>
        <v>15000000</v>
      </c>
      <c r="AO1344" s="7" t="n">
        <f aca="false">INDEX($AB$1222:$AB$1349,MATCH($A1344-G1344*2,$A$1222:$A$1349,0))</f>
        <v>305168909.689775</v>
      </c>
      <c r="AP1344" s="7" t="n">
        <f aca="false">INDEX($AC$1222:$AC$1349,MATCH($A1344+(1-H1344)*1,$A$1222:$A$1349,0))</f>
        <v>5000000</v>
      </c>
      <c r="AQ1344" s="7" t="n">
        <f aca="false">INDEX($AC$1222:$AC$1349,MATCH($A1344-H1344*1,$A$1222:$A$1349,0))</f>
        <v>378512941.419419</v>
      </c>
      <c r="AR1344" s="14" t="b">
        <f aca="false">AND(IF(B1344=1,AD1344&gt;=AE1344,AE1344&gt;AD1344),IF(C1344=1,AF1344&gt;=AG1344,AG1344&gt;AF1344),IF(D1344=1,AH1344&gt;=AI1344,AI1344&gt;AH1344),IF(E1344=1,AJ1344&gt;=AK1344,AK1344&gt;AJ1344),IF(F1344=1,AL1344&gt;=AM1344,AM1344&gt;AL1344),IF(G1344=1,AN1344&gt;=AO1344,AO1344&gt;AN1344),IF(H1344=1,AP1344&gt;=AQ1344,AQ1344&gt;AP1344))</f>
        <v>0</v>
      </c>
      <c r="AS1344" s="2"/>
      <c r="AT1344" s="2"/>
      <c r="AU1344" s="2"/>
      <c r="AV1344" s="2"/>
      <c r="AW1344" s="2"/>
      <c r="AX1344" s="2"/>
    </row>
    <row r="1345" customFormat="false" ht="15" hidden="false" customHeight="false" outlineLevel="0" collapsed="false">
      <c r="A1345" s="6" t="n">
        <f aca="false">ROW()-1222</f>
        <v>123</v>
      </c>
      <c r="B1345" s="6" t="n">
        <f aca="false">MOD(INT($A1345/64),2)</f>
        <v>1</v>
      </c>
      <c r="C1345" s="6" t="n">
        <f aca="false">MOD(INT($A1345/32),2)</f>
        <v>1</v>
      </c>
      <c r="D1345" s="6" t="n">
        <f aca="false">MOD(INT($A1345/16),2)</f>
        <v>1</v>
      </c>
      <c r="E1345" s="6" t="n">
        <f aca="false">MOD(INT($A1345/8),2)</f>
        <v>1</v>
      </c>
      <c r="F1345" s="6" t="n">
        <f aca="false">MOD(INT($A1345/4),2)</f>
        <v>0</v>
      </c>
      <c r="G1345" s="6" t="n">
        <f aca="false">MOD(INT($A1345/2),2)</f>
        <v>1</v>
      </c>
      <c r="H1345" s="6" t="n">
        <f aca="false">MOD(INT($A1345/1),2)</f>
        <v>1</v>
      </c>
      <c r="I1345" s="7" t="n">
        <f aca="false">IF(B1345=1,MIN($B$6,$B$1220),0)</f>
        <v>30000000</v>
      </c>
      <c r="J1345" s="7" t="n">
        <f aca="false">IF(C1345=1,MIN($F$226,MAX(0,$B$1220-I1345)),0)</f>
        <v>300000000</v>
      </c>
      <c r="K1345" s="7" t="n">
        <f aca="false">IF(D1345=1,MIN($F$225,MAX(0,$B$1220-SUM(I1345:J1345))),0)</f>
        <v>100000000</v>
      </c>
      <c r="L1345" s="7" t="n">
        <f aca="false">IF(E1345=1,MIN($F$224,MAX(0,$B$1220-SUM(I1345:K1345))),0)</f>
        <v>60000000</v>
      </c>
      <c r="M1345" s="7" t="n">
        <f aca="false">IF(F1345=1,MIN($F$223,MAX(0,$B$1220-SUM(I1345:L1345))),0)</f>
        <v>0</v>
      </c>
      <c r="N1345" s="7" t="n">
        <f aca="false">IF(G1345=1,MIN($F$222,MAX(0,$B$1220-SUM(I1345:M1345))),0)</f>
        <v>15000000</v>
      </c>
      <c r="O1345" s="7" t="n">
        <f aca="false">IF(H1345=1,MIN($F$221,MAX(0,$B$1220-SUM(I1345:N1345))),0)</f>
        <v>5000000</v>
      </c>
      <c r="P1345" s="7" t="n">
        <f aca="false">MAX(0,$B$1220-SUM(I1345:O1345))</f>
        <v>1490000000</v>
      </c>
      <c r="Q1345" s="7" t="n">
        <f aca="false">($B$203+$B$204)+$B$22+(1-B1345)*$B$198+(1-C1345)*$E$226+(1-D1345)*$E$225+(1-E1345)*$E$224+(1-F1345)*$E$223+(1-G1345)*$E$222+(1-H1345)*$E$221</f>
        <v>12281357.995111</v>
      </c>
      <c r="R1345" s="7" t="n">
        <f aca="false">P1345&gt;$B$12*Q1345</f>
        <v>1</v>
      </c>
      <c r="S1345" s="7" t="n">
        <f aca="false">IF(R1345,(P1345+$B$12*$B$13)/(Q1345+$B$13),IF(Q1345&gt;0,P1345/Q1345,0))</f>
        <v>100.971778133894</v>
      </c>
      <c r="T1345" s="7" t="n">
        <f aca="false">IF(R1345,$B$13*(S1345-$B$12),0)</f>
        <v>249929445.334734</v>
      </c>
      <c r="U1345" s="7" t="n">
        <f aca="false">($B$203+$B$204)*S1345</f>
        <v>28409217.0585434</v>
      </c>
      <c r="V1345" s="7" t="n">
        <f aca="false">$B$22*S1345</f>
        <v>908746003.205042</v>
      </c>
      <c r="W1345" s="7" t="n">
        <f aca="false">IF(B1345=1,I1345,S1345*$B$198)</f>
        <v>30000000</v>
      </c>
      <c r="X1345" s="7" t="n">
        <f aca="false">IF(C1345=1,J1345,S1345*$E$226)</f>
        <v>300000000</v>
      </c>
      <c r="Y1345" s="7" t="n">
        <f aca="false">IF(D1345=1,K1345,S1345*$E$225)</f>
        <v>100000000</v>
      </c>
      <c r="Z1345" s="7" t="n">
        <f aca="false">IF(E1345=1,L1345,S1345*$E$224)</f>
        <v>60000000</v>
      </c>
      <c r="AA1345" s="7" t="n">
        <f aca="false">IF(F1345=1,M1345,S1345*$E$223)</f>
        <v>302915334.401681</v>
      </c>
      <c r="AB1345" s="7" t="n">
        <f aca="false">IF(G1345=1,N1345,S1345*$E$222)</f>
        <v>15000000</v>
      </c>
      <c r="AC1345" s="7" t="n">
        <f aca="false">IF(H1345=1,O1345,S1345*$E$221)</f>
        <v>5000000</v>
      </c>
      <c r="AD1345" s="7" t="n">
        <f aca="false">INDEX($W$1222:$W$1349,MATCH($A1345+(1-B1345)*64,$A$1222:$A$1349,0))</f>
        <v>30000000</v>
      </c>
      <c r="AE1345" s="7" t="n">
        <f aca="false">INDEX($W$1222:$W$1349,MATCH($A1345-B1345*64,$A$1222:$A$1349,0))</f>
        <v>78568328.847952</v>
      </c>
      <c r="AF1345" s="7" t="n">
        <f aca="false">INDEX($X$1222:$X$1349,MATCH($A1345+(1-C1345)*32,$A$1222:$A$1349,0))</f>
        <v>300000000</v>
      </c>
      <c r="AG1345" s="7" t="n">
        <f aca="false">INDEX($X$1222:$X$1349,MATCH($A1345-C1345*32,$A$1222:$A$1349,0))</f>
        <v>525728179.060364</v>
      </c>
      <c r="AH1345" s="7" t="n">
        <f aca="false">INDEX($Y$1222:$Y$1349,MATCH($A1345+(1-D1345)*16,$A$1222:$A$1349,0))</f>
        <v>100000000</v>
      </c>
      <c r="AI1345" s="7" t="n">
        <f aca="false">INDEX($Y$1222:$Y$1349,MATCH($A1345-D1345*16,$A$1222:$A$1349,0))</f>
        <v>167199619.266403</v>
      </c>
      <c r="AJ1345" s="7" t="n">
        <f aca="false">INDEX($Z$1222:$Z$1349,MATCH($A1345+(1-E1345)*8,$A$1222:$A$1349,0))</f>
        <v>60000000</v>
      </c>
      <c r="AK1345" s="7" t="n">
        <f aca="false">INDEX($Z$1222:$Z$1349,MATCH($A1345-E1345*8,$A$1222:$A$1349,0))</f>
        <v>216862951.174188</v>
      </c>
      <c r="AL1345" s="7" t="n">
        <f aca="false">INDEX($AA$1222:$AA$1349,MATCH($A1345+(1-F1345)*4,$A$1222:$A$1349,0))</f>
        <v>30000000</v>
      </c>
      <c r="AM1345" s="7" t="n">
        <f aca="false">INDEX($AA$1222:$AA$1349,MATCH($A1345-F1345*4,$A$1222:$A$1349,0))</f>
        <v>302915334.401681</v>
      </c>
      <c r="AN1345" s="7" t="n">
        <f aca="false">INDEX($AB$1222:$AB$1349,MATCH($A1345+(1-G1345)*2,$A$1222:$A$1349,0))</f>
        <v>15000000</v>
      </c>
      <c r="AO1345" s="7" t="n">
        <f aca="false">INDEX($AB$1222:$AB$1349,MATCH($A1345-G1345*2,$A$1222:$A$1349,0))</f>
        <v>381040573.749432</v>
      </c>
      <c r="AP1345" s="7" t="n">
        <f aca="false">INDEX($AC$1222:$AC$1349,MATCH($A1345+(1-H1345)*1,$A$1222:$A$1349,0))</f>
        <v>5000000</v>
      </c>
      <c r="AQ1345" s="7" t="n">
        <f aca="false">INDEX($AC$1222:$AC$1349,MATCH($A1345-H1345*1,$A$1222:$A$1349,0))</f>
        <v>378512941.419419</v>
      </c>
      <c r="AR1345" s="14" t="b">
        <f aca="false">AND(IF(B1345=1,AD1345&gt;=AE1345,AE1345&gt;AD1345),IF(C1345=1,AF1345&gt;=AG1345,AG1345&gt;AF1345),IF(D1345=1,AH1345&gt;=AI1345,AI1345&gt;AH1345),IF(E1345=1,AJ1345&gt;=AK1345,AK1345&gt;AJ1345),IF(F1345=1,AL1345&gt;=AM1345,AM1345&gt;AL1345),IF(G1345=1,AN1345&gt;=AO1345,AO1345&gt;AN1345),IF(H1345=1,AP1345&gt;=AQ1345,AQ1345&gt;AP1345))</f>
        <v>0</v>
      </c>
      <c r="AS1345" s="2"/>
      <c r="AT1345" s="2"/>
      <c r="AU1345" s="2"/>
      <c r="AV1345" s="2"/>
      <c r="AW1345" s="2"/>
      <c r="AX1345" s="2"/>
    </row>
    <row r="1346" customFormat="false" ht="15" hidden="false" customHeight="false" outlineLevel="0" collapsed="false">
      <c r="A1346" s="6" t="n">
        <f aca="false">ROW()-1222</f>
        <v>124</v>
      </c>
      <c r="B1346" s="6" t="n">
        <f aca="false">MOD(INT($A1346/64),2)</f>
        <v>1</v>
      </c>
      <c r="C1346" s="6" t="n">
        <f aca="false">MOD(INT($A1346/32),2)</f>
        <v>1</v>
      </c>
      <c r="D1346" s="6" t="n">
        <f aca="false">MOD(INT($A1346/16),2)</f>
        <v>1</v>
      </c>
      <c r="E1346" s="6" t="n">
        <f aca="false">MOD(INT($A1346/8),2)</f>
        <v>1</v>
      </c>
      <c r="F1346" s="6" t="n">
        <f aca="false">MOD(INT($A1346/4),2)</f>
        <v>1</v>
      </c>
      <c r="G1346" s="6" t="n">
        <f aca="false">MOD(INT($A1346/2),2)</f>
        <v>0</v>
      </c>
      <c r="H1346" s="6" t="n">
        <f aca="false">MOD(INT($A1346/1),2)</f>
        <v>0</v>
      </c>
      <c r="I1346" s="7" t="n">
        <f aca="false">IF(B1346=1,MIN($B$6,$B$1220),0)</f>
        <v>30000000</v>
      </c>
      <c r="J1346" s="7" t="n">
        <f aca="false">IF(C1346=1,MIN($F$226,MAX(0,$B$1220-I1346)),0)</f>
        <v>300000000</v>
      </c>
      <c r="K1346" s="7" t="n">
        <f aca="false">IF(D1346=1,MIN($F$225,MAX(0,$B$1220-SUM(I1346:J1346))),0)</f>
        <v>100000000</v>
      </c>
      <c r="L1346" s="7" t="n">
        <f aca="false">IF(E1346=1,MIN($F$224,MAX(0,$B$1220-SUM(I1346:K1346))),0)</f>
        <v>60000000</v>
      </c>
      <c r="M1346" s="7" t="n">
        <f aca="false">IF(F1346=1,MIN($F$223,MAX(0,$B$1220-SUM(I1346:L1346))),0)</f>
        <v>30000000</v>
      </c>
      <c r="N1346" s="7" t="n">
        <f aca="false">IF(G1346=1,MIN($F$222,MAX(0,$B$1220-SUM(I1346:M1346))),0)</f>
        <v>0</v>
      </c>
      <c r="O1346" s="7" t="n">
        <f aca="false">IF(H1346=1,MIN($F$221,MAX(0,$B$1220-SUM(I1346:N1346))),0)</f>
        <v>0</v>
      </c>
      <c r="P1346" s="7" t="n">
        <f aca="false">MAX(0,$B$1220-SUM(I1346:O1346))</f>
        <v>1480000000</v>
      </c>
      <c r="Q1346" s="7" t="n">
        <f aca="false">($B$203+$B$204)+$B$22+(1-B1346)*$B$198+(1-C1346)*$E$226+(1-D1346)*$E$225+(1-E1346)*$E$224+(1-F1346)*$E$223+(1-G1346)*$E$222+(1-H1346)*$E$221</f>
        <v>19281357.995111</v>
      </c>
      <c r="R1346" s="7" t="n">
        <f aca="false">P1346&gt;$B$12*Q1346</f>
        <v>1</v>
      </c>
      <c r="S1346" s="7" t="n">
        <f aca="false">IF(R1346,(P1346+$B$12*$B$13)/(Q1346+$B$13),IF(Q1346&gt;0,P1346/Q1346,0))</f>
        <v>68.0627902233075</v>
      </c>
      <c r="T1346" s="7" t="n">
        <f aca="false">IF(R1346,$B$13*(S1346-$B$12),0)</f>
        <v>167656975.558269</v>
      </c>
      <c r="U1346" s="7" t="n">
        <f aca="false">($B$203+$B$204)*S1346</f>
        <v>19150010.1988893</v>
      </c>
      <c r="V1346" s="7" t="n">
        <f aca="false">$B$22*S1346</f>
        <v>612565112.009767</v>
      </c>
      <c r="W1346" s="7" t="n">
        <f aca="false">IF(B1346=1,I1346,S1346*$B$198)</f>
        <v>30000000</v>
      </c>
      <c r="X1346" s="7" t="n">
        <f aca="false">IF(C1346=1,J1346,S1346*$E$226)</f>
        <v>300000000</v>
      </c>
      <c r="Y1346" s="7" t="n">
        <f aca="false">IF(D1346=1,K1346,S1346*$E$225)</f>
        <v>100000000</v>
      </c>
      <c r="Z1346" s="7" t="n">
        <f aca="false">IF(E1346=1,L1346,S1346*$E$224)</f>
        <v>60000000</v>
      </c>
      <c r="AA1346" s="7" t="n">
        <f aca="false">IF(F1346=1,M1346,S1346*$E$223)</f>
        <v>30000000</v>
      </c>
      <c r="AB1346" s="7" t="n">
        <f aca="false">IF(G1346=1,N1346,S1346*$E$222)</f>
        <v>340313951.116537</v>
      </c>
      <c r="AC1346" s="7" t="n">
        <f aca="false">IF(H1346=1,O1346,S1346*$E$221)</f>
        <v>340313951.116537</v>
      </c>
      <c r="AD1346" s="7" t="n">
        <f aca="false">INDEX($W$1222:$W$1349,MATCH($A1346+(1-B1346)*64,$A$1222:$A$1349,0))</f>
        <v>30000000</v>
      </c>
      <c r="AE1346" s="7" t="n">
        <f aca="false">INDEX($W$1222:$W$1349,MATCH($A1346-B1346*64,$A$1222:$A$1349,0))</f>
        <v>53861438.3094138</v>
      </c>
      <c r="AF1346" s="7" t="n">
        <f aca="false">INDEX($X$1222:$X$1349,MATCH($A1346+(1-C1346)*32,$A$1222:$A$1349,0))</f>
        <v>300000000</v>
      </c>
      <c r="AG1346" s="7" t="n">
        <f aca="false">INDEX($X$1222:$X$1349,MATCH($A1346-C1346*32,$A$1222:$A$1349,0))</f>
        <v>391702360.780214</v>
      </c>
      <c r="AH1346" s="7" t="n">
        <f aca="false">INDEX($Y$1222:$Y$1349,MATCH($A1346+(1-D1346)*16,$A$1222:$A$1349,0))</f>
        <v>100000000</v>
      </c>
      <c r="AI1346" s="7" t="n">
        <f aca="false">INDEX($Y$1222:$Y$1349,MATCH($A1346-D1346*16,$A$1222:$A$1349,0))</f>
        <v>116690573.84712</v>
      </c>
      <c r="AJ1346" s="7" t="n">
        <f aca="false">INDEX($Z$1222:$Z$1349,MATCH($A1346+(1-E1346)*8,$A$1222:$A$1349,0))</f>
        <v>60000000</v>
      </c>
      <c r="AK1346" s="7" t="n">
        <f aca="false">INDEX($Z$1222:$Z$1349,MATCH($A1346-E1346*8,$A$1222:$A$1349,0))</f>
        <v>153093138.968807</v>
      </c>
      <c r="AL1346" s="7" t="n">
        <f aca="false">INDEX($AA$1222:$AA$1349,MATCH($A1346+(1-F1346)*4,$A$1222:$A$1349,0))</f>
        <v>30000000</v>
      </c>
      <c r="AM1346" s="7" t="n">
        <f aca="false">INDEX($AA$1222:$AA$1349,MATCH($A1346-F1346*4,$A$1222:$A$1349,0))</f>
        <v>183101345.813865</v>
      </c>
      <c r="AN1346" s="7" t="n">
        <f aca="false">INDEX($AB$1222:$AB$1349,MATCH($A1346+(1-G1346)*2,$A$1222:$A$1349,0))</f>
        <v>15000000</v>
      </c>
      <c r="AO1346" s="7" t="n">
        <f aca="false">INDEX($AB$1222:$AB$1349,MATCH($A1346-G1346*2,$A$1222:$A$1349,0))</f>
        <v>340313951.116537</v>
      </c>
      <c r="AP1346" s="7" t="n">
        <f aca="false">INDEX($AC$1222:$AC$1349,MATCH($A1346+(1-H1346)*1,$A$1222:$A$1349,0))</f>
        <v>5000000</v>
      </c>
      <c r="AQ1346" s="7" t="n">
        <f aca="false">INDEX($AC$1222:$AC$1349,MATCH($A1346-H1346*1,$A$1222:$A$1349,0))</f>
        <v>340313951.116537</v>
      </c>
      <c r="AR1346" s="14" t="b">
        <f aca="false">AND(IF(B1346=1,AD1346&gt;=AE1346,AE1346&gt;AD1346),IF(C1346=1,AF1346&gt;=AG1346,AG1346&gt;AF1346),IF(D1346=1,AH1346&gt;=AI1346,AI1346&gt;AH1346),IF(E1346=1,AJ1346&gt;=AK1346,AK1346&gt;AJ1346),IF(F1346=1,AL1346&gt;=AM1346,AM1346&gt;AL1346),IF(G1346=1,AN1346&gt;=AO1346,AO1346&gt;AN1346),IF(H1346=1,AP1346&gt;=AQ1346,AQ1346&gt;AP1346))</f>
        <v>0</v>
      </c>
      <c r="AS1346" s="2"/>
      <c r="AT1346" s="2"/>
      <c r="AU1346" s="2"/>
      <c r="AV1346" s="2"/>
      <c r="AW1346" s="2"/>
      <c r="AX1346" s="2"/>
    </row>
    <row r="1347" customFormat="false" ht="15" hidden="false" customHeight="false" outlineLevel="0" collapsed="false">
      <c r="A1347" s="6" t="n">
        <f aca="false">ROW()-1222</f>
        <v>125</v>
      </c>
      <c r="B1347" s="6" t="n">
        <f aca="false">MOD(INT($A1347/64),2)</f>
        <v>1</v>
      </c>
      <c r="C1347" s="6" t="n">
        <f aca="false">MOD(INT($A1347/32),2)</f>
        <v>1</v>
      </c>
      <c r="D1347" s="6" t="n">
        <f aca="false">MOD(INT($A1347/16),2)</f>
        <v>1</v>
      </c>
      <c r="E1347" s="6" t="n">
        <f aca="false">MOD(INT($A1347/8),2)</f>
        <v>1</v>
      </c>
      <c r="F1347" s="6" t="n">
        <f aca="false">MOD(INT($A1347/4),2)</f>
        <v>1</v>
      </c>
      <c r="G1347" s="6" t="n">
        <f aca="false">MOD(INT($A1347/2),2)</f>
        <v>0</v>
      </c>
      <c r="H1347" s="6" t="n">
        <f aca="false">MOD(INT($A1347/1),2)</f>
        <v>1</v>
      </c>
      <c r="I1347" s="7" t="n">
        <f aca="false">IF(B1347=1,MIN($B$6,$B$1220),0)</f>
        <v>30000000</v>
      </c>
      <c r="J1347" s="7" t="n">
        <f aca="false">IF(C1347=1,MIN($F$226,MAX(0,$B$1220-I1347)),0)</f>
        <v>300000000</v>
      </c>
      <c r="K1347" s="7" t="n">
        <f aca="false">IF(D1347=1,MIN($F$225,MAX(0,$B$1220-SUM(I1347:J1347))),0)</f>
        <v>100000000</v>
      </c>
      <c r="L1347" s="7" t="n">
        <f aca="false">IF(E1347=1,MIN($F$224,MAX(0,$B$1220-SUM(I1347:K1347))),0)</f>
        <v>60000000</v>
      </c>
      <c r="M1347" s="7" t="n">
        <f aca="false">IF(F1347=1,MIN($F$223,MAX(0,$B$1220-SUM(I1347:L1347))),0)</f>
        <v>30000000</v>
      </c>
      <c r="N1347" s="7" t="n">
        <f aca="false">IF(G1347=1,MIN($F$222,MAX(0,$B$1220-SUM(I1347:M1347))),0)</f>
        <v>0</v>
      </c>
      <c r="O1347" s="7" t="n">
        <f aca="false">IF(H1347=1,MIN($F$221,MAX(0,$B$1220-SUM(I1347:N1347))),0)</f>
        <v>5000000</v>
      </c>
      <c r="P1347" s="7" t="n">
        <f aca="false">MAX(0,$B$1220-SUM(I1347:O1347))</f>
        <v>1475000000</v>
      </c>
      <c r="Q1347" s="7" t="n">
        <f aca="false">($B$203+$B$204)+$B$22+(1-B1347)*$B$198+(1-C1347)*$E$226+(1-D1347)*$E$225+(1-E1347)*$E$224+(1-F1347)*$E$223+(1-G1347)*$E$222+(1-H1347)*$E$221</f>
        <v>14281357.995111</v>
      </c>
      <c r="R1347" s="7" t="n">
        <f aca="false">P1347&gt;$B$12*Q1347</f>
        <v>1</v>
      </c>
      <c r="S1347" s="7" t="n">
        <f aca="false">IF(R1347,(P1347+$B$12*$B$13)/(Q1347+$B$13),IF(Q1347&gt;0,P1347/Q1347,0))</f>
        <v>88.0441261327271</v>
      </c>
      <c r="T1347" s="7" t="n">
        <f aca="false">IF(R1347,$B$13*(S1347-$B$12),0)</f>
        <v>217610315.331818</v>
      </c>
      <c r="U1347" s="7" t="n">
        <f aca="false">($B$203+$B$204)*S1347</f>
        <v>24771918.8100027</v>
      </c>
      <c r="V1347" s="7" t="n">
        <f aca="false">$B$22*S1347</f>
        <v>792397135.194544</v>
      </c>
      <c r="W1347" s="7" t="n">
        <f aca="false">IF(B1347=1,I1347,S1347*$B$198)</f>
        <v>30000000</v>
      </c>
      <c r="X1347" s="7" t="n">
        <f aca="false">IF(C1347=1,J1347,S1347*$E$226)</f>
        <v>300000000</v>
      </c>
      <c r="Y1347" s="7" t="n">
        <f aca="false">IF(D1347=1,K1347,S1347*$E$225)</f>
        <v>100000000</v>
      </c>
      <c r="Z1347" s="7" t="n">
        <f aca="false">IF(E1347=1,L1347,S1347*$E$224)</f>
        <v>60000000</v>
      </c>
      <c r="AA1347" s="7" t="n">
        <f aca="false">IF(F1347=1,M1347,S1347*$E$223)</f>
        <v>30000000</v>
      </c>
      <c r="AB1347" s="7" t="n">
        <f aca="false">IF(G1347=1,N1347,S1347*$E$222)</f>
        <v>440220630.663636</v>
      </c>
      <c r="AC1347" s="7" t="n">
        <f aca="false">IF(H1347=1,O1347,S1347*$E$221)</f>
        <v>5000000</v>
      </c>
      <c r="AD1347" s="7" t="n">
        <f aca="false">INDEX($W$1222:$W$1349,MATCH($A1347+(1-B1347)*64,$A$1222:$A$1349,0))</f>
        <v>30000000</v>
      </c>
      <c r="AE1347" s="7" t="n">
        <f aca="false">INDEX($W$1222:$W$1349,MATCH($A1347-B1347*64,$A$1222:$A$1349,0))</f>
        <v>68946787.8594014</v>
      </c>
      <c r="AF1347" s="7" t="n">
        <f aca="false">INDEX($X$1222:$X$1349,MATCH($A1347+(1-C1347)*32,$A$1222:$A$1349,0))</f>
        <v>300000000</v>
      </c>
      <c r="AG1347" s="7" t="n">
        <f aca="false">INDEX($X$1222:$X$1349,MATCH($A1347-C1347*32,$A$1222:$A$1349,0))</f>
        <v>475829334.722492</v>
      </c>
      <c r="AH1347" s="7" t="n">
        <f aca="false">INDEX($Y$1222:$Y$1349,MATCH($A1347+(1-D1347)*16,$A$1222:$A$1349,0))</f>
        <v>100000000</v>
      </c>
      <c r="AI1347" s="7" t="n">
        <f aca="false">INDEX($Y$1222:$Y$1349,MATCH($A1347-D1347*16,$A$1222:$A$1349,0))</f>
        <v>147734192.599152</v>
      </c>
      <c r="AJ1347" s="7" t="n">
        <f aca="false">INDEX($Z$1222:$Z$1349,MATCH($A1347+(1-E1347)*8,$A$1222:$A$1349,0))</f>
        <v>60000000</v>
      </c>
      <c r="AK1347" s="7" t="n">
        <f aca="false">INDEX($Z$1222:$Z$1349,MATCH($A1347-E1347*8,$A$1222:$A$1349,0))</f>
        <v>192374283.454827</v>
      </c>
      <c r="AL1347" s="7" t="n">
        <f aca="false">INDEX($AA$1222:$AA$1349,MATCH($A1347+(1-F1347)*4,$A$1222:$A$1349,0))</f>
        <v>30000000</v>
      </c>
      <c r="AM1347" s="7" t="n">
        <f aca="false">INDEX($AA$1222:$AA$1349,MATCH($A1347-F1347*4,$A$1222:$A$1349,0))</f>
        <v>228624344.249659</v>
      </c>
      <c r="AN1347" s="7" t="n">
        <f aca="false">INDEX($AB$1222:$AB$1349,MATCH($A1347+(1-G1347)*2,$A$1222:$A$1349,0))</f>
        <v>15000000</v>
      </c>
      <c r="AO1347" s="7" t="n">
        <f aca="false">INDEX($AB$1222:$AB$1349,MATCH($A1347-G1347*2,$A$1222:$A$1349,0))</f>
        <v>440220630.663636</v>
      </c>
      <c r="AP1347" s="7" t="n">
        <f aca="false">INDEX($AC$1222:$AC$1349,MATCH($A1347+(1-H1347)*1,$A$1222:$A$1349,0))</f>
        <v>5000000</v>
      </c>
      <c r="AQ1347" s="7" t="n">
        <f aca="false">INDEX($AC$1222:$AC$1349,MATCH($A1347-H1347*1,$A$1222:$A$1349,0))</f>
        <v>340313951.116537</v>
      </c>
      <c r="AR1347" s="14" t="b">
        <f aca="false">AND(IF(B1347=1,AD1347&gt;=AE1347,AE1347&gt;AD1347),IF(C1347=1,AF1347&gt;=AG1347,AG1347&gt;AF1347),IF(D1347=1,AH1347&gt;=AI1347,AI1347&gt;AH1347),IF(E1347=1,AJ1347&gt;=AK1347,AK1347&gt;AJ1347),IF(F1347=1,AL1347&gt;=AM1347,AM1347&gt;AL1347),IF(G1347=1,AN1347&gt;=AO1347,AO1347&gt;AN1347),IF(H1347=1,AP1347&gt;=AQ1347,AQ1347&gt;AP1347))</f>
        <v>0</v>
      </c>
      <c r="AS1347" s="2"/>
      <c r="AT1347" s="2"/>
      <c r="AU1347" s="2"/>
      <c r="AV1347" s="2"/>
      <c r="AW1347" s="2"/>
      <c r="AX1347" s="2"/>
    </row>
    <row r="1348" customFormat="false" ht="15" hidden="false" customHeight="false" outlineLevel="0" collapsed="false">
      <c r="A1348" s="6" t="n">
        <f aca="false">ROW()-1222</f>
        <v>126</v>
      </c>
      <c r="B1348" s="6" t="n">
        <f aca="false">MOD(INT($A1348/64),2)</f>
        <v>1</v>
      </c>
      <c r="C1348" s="6" t="n">
        <f aca="false">MOD(INT($A1348/32),2)</f>
        <v>1</v>
      </c>
      <c r="D1348" s="6" t="n">
        <f aca="false">MOD(INT($A1348/16),2)</f>
        <v>1</v>
      </c>
      <c r="E1348" s="6" t="n">
        <f aca="false">MOD(INT($A1348/8),2)</f>
        <v>1</v>
      </c>
      <c r="F1348" s="6" t="n">
        <f aca="false">MOD(INT($A1348/4),2)</f>
        <v>1</v>
      </c>
      <c r="G1348" s="6" t="n">
        <f aca="false">MOD(INT($A1348/2),2)</f>
        <v>1</v>
      </c>
      <c r="H1348" s="6" t="n">
        <f aca="false">MOD(INT($A1348/1),2)</f>
        <v>0</v>
      </c>
      <c r="I1348" s="7" t="n">
        <f aca="false">IF(B1348=1,MIN($B$6,$B$1220),0)</f>
        <v>30000000</v>
      </c>
      <c r="J1348" s="7" t="n">
        <f aca="false">IF(C1348=1,MIN($F$226,MAX(0,$B$1220-I1348)),0)</f>
        <v>300000000</v>
      </c>
      <c r="K1348" s="7" t="n">
        <f aca="false">IF(D1348=1,MIN($F$225,MAX(0,$B$1220-SUM(I1348:J1348))),0)</f>
        <v>100000000</v>
      </c>
      <c r="L1348" s="7" t="n">
        <f aca="false">IF(E1348=1,MIN($F$224,MAX(0,$B$1220-SUM(I1348:K1348))),0)</f>
        <v>60000000</v>
      </c>
      <c r="M1348" s="7" t="n">
        <f aca="false">IF(F1348=1,MIN($F$223,MAX(0,$B$1220-SUM(I1348:L1348))),0)</f>
        <v>30000000</v>
      </c>
      <c r="N1348" s="7" t="n">
        <f aca="false">IF(G1348=1,MIN($F$222,MAX(0,$B$1220-SUM(I1348:M1348))),0)</f>
        <v>15000000</v>
      </c>
      <c r="O1348" s="7" t="n">
        <f aca="false">IF(H1348=1,MIN($F$221,MAX(0,$B$1220-SUM(I1348:N1348))),0)</f>
        <v>0</v>
      </c>
      <c r="P1348" s="7" t="n">
        <f aca="false">MAX(0,$B$1220-SUM(I1348:O1348))</f>
        <v>1465000000</v>
      </c>
      <c r="Q1348" s="7" t="n">
        <f aca="false">($B$203+$B$204)+$B$22+(1-B1348)*$B$198+(1-C1348)*$E$226+(1-D1348)*$E$225+(1-E1348)*$E$224+(1-F1348)*$E$223+(1-G1348)*$E$222+(1-H1348)*$E$221</f>
        <v>14281357.995111</v>
      </c>
      <c r="R1348" s="7" t="n">
        <f aca="false">P1348&gt;$B$12*Q1348</f>
        <v>1</v>
      </c>
      <c r="S1348" s="7" t="n">
        <f aca="false">IF(R1348,(P1348+$B$12*$B$13)/(Q1348+$B$13),IF(Q1348&gt;0,P1348/Q1348,0))</f>
        <v>87.4482268018795</v>
      </c>
      <c r="T1348" s="7" t="n">
        <f aca="false">IF(R1348,$B$13*(S1348-$B$12),0)</f>
        <v>216120567.004699</v>
      </c>
      <c r="U1348" s="7" t="n">
        <f aca="false">($B$203+$B$204)*S1348</f>
        <v>24604257.7689875</v>
      </c>
      <c r="V1348" s="7" t="n">
        <f aca="false">$B$22*S1348</f>
        <v>787034041.216916</v>
      </c>
      <c r="W1348" s="7" t="n">
        <f aca="false">IF(B1348=1,I1348,S1348*$B$198)</f>
        <v>30000000</v>
      </c>
      <c r="X1348" s="7" t="n">
        <f aca="false">IF(C1348=1,J1348,S1348*$E$226)</f>
        <v>300000000</v>
      </c>
      <c r="Y1348" s="7" t="n">
        <f aca="false">IF(D1348=1,K1348,S1348*$E$225)</f>
        <v>100000000</v>
      </c>
      <c r="Z1348" s="7" t="n">
        <f aca="false">IF(E1348=1,L1348,S1348*$E$224)</f>
        <v>60000000</v>
      </c>
      <c r="AA1348" s="7" t="n">
        <f aca="false">IF(F1348=1,M1348,S1348*$E$223)</f>
        <v>30000000</v>
      </c>
      <c r="AB1348" s="7" t="n">
        <f aca="false">IF(G1348=1,N1348,S1348*$E$222)</f>
        <v>15000000</v>
      </c>
      <c r="AC1348" s="7" t="n">
        <f aca="false">IF(H1348=1,O1348,S1348*$E$221)</f>
        <v>437241134.009398</v>
      </c>
      <c r="AD1348" s="7" t="n">
        <f aca="false">INDEX($W$1222:$W$1349,MATCH($A1348+(1-B1348)*64,$A$1222:$A$1349,0))</f>
        <v>30000000</v>
      </c>
      <c r="AE1348" s="7" t="n">
        <f aca="false">INDEX($W$1222:$W$1349,MATCH($A1348-B1348*64,$A$1222:$A$1349,0))</f>
        <v>68489429.3993059</v>
      </c>
      <c r="AF1348" s="7" t="n">
        <f aca="false">INDEX($X$1222:$X$1349,MATCH($A1348+(1-C1348)*32,$A$1222:$A$1349,0))</f>
        <v>300000000</v>
      </c>
      <c r="AG1348" s="7" t="n">
        <f aca="false">INDEX($X$1222:$X$1349,MATCH($A1348-C1348*32,$A$1222:$A$1349,0))</f>
        <v>473152376.439947</v>
      </c>
      <c r="AH1348" s="7" t="n">
        <f aca="false">INDEX($Y$1222:$Y$1349,MATCH($A1348+(1-D1348)*16,$A$1222:$A$1349,0))</f>
        <v>100000000</v>
      </c>
      <c r="AI1348" s="7" t="n">
        <f aca="false">INDEX($Y$1222:$Y$1349,MATCH($A1348-D1348*16,$A$1222:$A$1349,0))</f>
        <v>146797684.246701</v>
      </c>
      <c r="AJ1348" s="7" t="n">
        <f aca="false">INDEX($Z$1222:$Z$1349,MATCH($A1348+(1-E1348)*8,$A$1222:$A$1349,0))</f>
        <v>60000000</v>
      </c>
      <c r="AK1348" s="7" t="n">
        <f aca="false">INDEX($Z$1222:$Z$1349,MATCH($A1348-E1348*8,$A$1222:$A$1349,0))</f>
        <v>191123068.603089</v>
      </c>
      <c r="AL1348" s="7" t="n">
        <f aca="false">INDEX($AA$1222:$AA$1349,MATCH($A1348+(1-F1348)*4,$A$1222:$A$1349,0))</f>
        <v>30000000</v>
      </c>
      <c r="AM1348" s="7" t="n">
        <f aca="false">INDEX($AA$1222:$AA$1349,MATCH($A1348-F1348*4,$A$1222:$A$1349,0))</f>
        <v>227107764.851651</v>
      </c>
      <c r="AN1348" s="7" t="n">
        <f aca="false">INDEX($AB$1222:$AB$1349,MATCH($A1348+(1-G1348)*2,$A$1222:$A$1349,0))</f>
        <v>15000000</v>
      </c>
      <c r="AO1348" s="7" t="n">
        <f aca="false">INDEX($AB$1222:$AB$1349,MATCH($A1348-G1348*2,$A$1222:$A$1349,0))</f>
        <v>340313951.116537</v>
      </c>
      <c r="AP1348" s="7" t="n">
        <f aca="false">INDEX($AC$1222:$AC$1349,MATCH($A1348+(1-H1348)*1,$A$1222:$A$1349,0))</f>
        <v>5000000</v>
      </c>
      <c r="AQ1348" s="7" t="n">
        <f aca="false">INDEX($AC$1222:$AC$1349,MATCH($A1348-H1348*1,$A$1222:$A$1349,0))</f>
        <v>437241134.009398</v>
      </c>
      <c r="AR1348" s="14" t="b">
        <f aca="false">AND(IF(B1348=1,AD1348&gt;=AE1348,AE1348&gt;AD1348),IF(C1348=1,AF1348&gt;=AG1348,AG1348&gt;AF1348),IF(D1348=1,AH1348&gt;=AI1348,AI1348&gt;AH1348),IF(E1348=1,AJ1348&gt;=AK1348,AK1348&gt;AJ1348),IF(F1348=1,AL1348&gt;=AM1348,AM1348&gt;AL1348),IF(G1348=1,AN1348&gt;=AO1348,AO1348&gt;AN1348),IF(H1348=1,AP1348&gt;=AQ1348,AQ1348&gt;AP1348))</f>
        <v>0</v>
      </c>
      <c r="AS1348" s="2"/>
      <c r="AT1348" s="2"/>
      <c r="AU1348" s="2"/>
      <c r="AV1348" s="2"/>
      <c r="AW1348" s="2"/>
      <c r="AX1348" s="2"/>
    </row>
    <row r="1349" customFormat="false" ht="15" hidden="false" customHeight="false" outlineLevel="0" collapsed="false">
      <c r="A1349" s="6" t="n">
        <f aca="false">ROW()-1222</f>
        <v>127</v>
      </c>
      <c r="B1349" s="6" t="n">
        <f aca="false">MOD(INT($A1349/64),2)</f>
        <v>1</v>
      </c>
      <c r="C1349" s="6" t="n">
        <f aca="false">MOD(INT($A1349/32),2)</f>
        <v>1</v>
      </c>
      <c r="D1349" s="6" t="n">
        <f aca="false">MOD(INT($A1349/16),2)</f>
        <v>1</v>
      </c>
      <c r="E1349" s="6" t="n">
        <f aca="false">MOD(INT($A1349/8),2)</f>
        <v>1</v>
      </c>
      <c r="F1349" s="6" t="n">
        <f aca="false">MOD(INT($A1349/4),2)</f>
        <v>1</v>
      </c>
      <c r="G1349" s="6" t="n">
        <f aca="false">MOD(INT($A1349/2),2)</f>
        <v>1</v>
      </c>
      <c r="H1349" s="6" t="n">
        <f aca="false">MOD(INT($A1349/1),2)</f>
        <v>1</v>
      </c>
      <c r="I1349" s="7" t="n">
        <f aca="false">IF(B1349=1,MIN($B$6,$B$1220),0)</f>
        <v>30000000</v>
      </c>
      <c r="J1349" s="7" t="n">
        <f aca="false">IF(C1349=1,MIN($F$226,MAX(0,$B$1220-I1349)),0)</f>
        <v>300000000</v>
      </c>
      <c r="K1349" s="7" t="n">
        <f aca="false">IF(D1349=1,MIN($F$225,MAX(0,$B$1220-SUM(I1349:J1349))),0)</f>
        <v>100000000</v>
      </c>
      <c r="L1349" s="7" t="n">
        <f aca="false">IF(E1349=1,MIN($F$224,MAX(0,$B$1220-SUM(I1349:K1349))),0)</f>
        <v>60000000</v>
      </c>
      <c r="M1349" s="7" t="n">
        <f aca="false">IF(F1349=1,MIN($F$223,MAX(0,$B$1220-SUM(I1349:L1349))),0)</f>
        <v>30000000</v>
      </c>
      <c r="N1349" s="7" t="n">
        <f aca="false">IF(G1349=1,MIN($F$222,MAX(0,$B$1220-SUM(I1349:M1349))),0)</f>
        <v>15000000</v>
      </c>
      <c r="O1349" s="7" t="n">
        <f aca="false">IF(H1349=1,MIN($F$221,MAX(0,$B$1220-SUM(I1349:N1349))),0)</f>
        <v>5000000</v>
      </c>
      <c r="P1349" s="7" t="n">
        <f aca="false">MAX(0,$B$1220-SUM(I1349:O1349))</f>
        <v>1460000000</v>
      </c>
      <c r="Q1349" s="7" t="n">
        <f aca="false">($B$203+$B$204)+$B$22+(1-B1349)*$B$198+(1-C1349)*$E$226+(1-D1349)*$E$225+(1-E1349)*$E$224+(1-F1349)*$E$223+(1-G1349)*$E$222+(1-H1349)*$E$221</f>
        <v>9281357.99511099</v>
      </c>
      <c r="R1349" s="7" t="n">
        <f aca="false">P1349&gt;$B$12*Q1349</f>
        <v>1</v>
      </c>
      <c r="S1349" s="7" t="n">
        <f aca="false">IF(R1349,(P1349+$B$12*$B$13)/(Q1349+$B$13),IF(Q1349&gt;0,P1349/Q1349,0))</f>
        <v>124.136793110515</v>
      </c>
      <c r="T1349" s="7" t="n">
        <f aca="false">IF(R1349,$B$13*(S1349-$B$12),0)</f>
        <v>307841982.776287</v>
      </c>
      <c r="U1349" s="7" t="n">
        <f aca="false">($B$203+$B$204)*S1349</f>
        <v>34926879.2290815</v>
      </c>
      <c r="V1349" s="7" t="n">
        <f aca="false">$B$22*S1349</f>
        <v>1117231137.99463</v>
      </c>
      <c r="W1349" s="7" t="n">
        <f aca="false">IF(B1349=1,I1349,S1349*$B$198)</f>
        <v>30000000</v>
      </c>
      <c r="X1349" s="7" t="n">
        <f aca="false">IF(C1349=1,J1349,S1349*$E$226)</f>
        <v>300000000</v>
      </c>
      <c r="Y1349" s="7" t="n">
        <f aca="false">IF(D1349=1,K1349,S1349*$E$225)</f>
        <v>100000000</v>
      </c>
      <c r="Z1349" s="7" t="n">
        <f aca="false">IF(E1349=1,L1349,S1349*$E$224)</f>
        <v>60000000</v>
      </c>
      <c r="AA1349" s="7" t="n">
        <f aca="false">IF(F1349=1,M1349,S1349*$E$223)</f>
        <v>30000000</v>
      </c>
      <c r="AB1349" s="7" t="n">
        <f aca="false">IF(G1349=1,N1349,S1349*$E$222)</f>
        <v>15000000</v>
      </c>
      <c r="AC1349" s="7" t="n">
        <f aca="false">IF(H1349=1,O1349,S1349*$E$221)</f>
        <v>5000000</v>
      </c>
      <c r="AD1349" s="7" t="n">
        <f aca="false">INDEX($W$1222:$W$1349,MATCH($A1349+(1-B1349)*64,$A$1222:$A$1349,0))</f>
        <v>30000000</v>
      </c>
      <c r="AE1349" s="7" t="n">
        <f aca="false">INDEX($W$1222:$W$1349,MATCH($A1349-B1349*64,$A$1222:$A$1349,0))</f>
        <v>95379228.5677126</v>
      </c>
      <c r="AF1349" s="7" t="n">
        <f aca="false">INDEX($X$1222:$X$1349,MATCH($A1349+(1-C1349)*32,$A$1222:$A$1349,0))</f>
        <v>300000000</v>
      </c>
      <c r="AG1349" s="7" t="n">
        <f aca="false">INDEX($X$1222:$X$1349,MATCH($A1349-C1349*32,$A$1222:$A$1349,0))</f>
        <v>603489039.94245</v>
      </c>
      <c r="AH1349" s="7" t="n">
        <f aca="false">INDEX($Y$1222:$Y$1349,MATCH($A1349+(1-D1349)*16,$A$1222:$A$1349,0))</f>
        <v>100000000</v>
      </c>
      <c r="AI1349" s="7" t="n">
        <f aca="false">INDEX($Y$1222:$Y$1349,MATCH($A1349-D1349*16,$A$1222:$A$1349,0))</f>
        <v>200464024.239004</v>
      </c>
      <c r="AJ1349" s="7" t="n">
        <f aca="false">INDEX($Z$1222:$Z$1349,MATCH($A1349+(1-E1349)*8,$A$1222:$A$1349,0))</f>
        <v>60000000</v>
      </c>
      <c r="AK1349" s="7" t="n">
        <f aca="false">INDEX($Z$1222:$Z$1349,MATCH($A1349-E1349*8,$A$1222:$A$1349,0))</f>
        <v>257662207.050955</v>
      </c>
      <c r="AL1349" s="7" t="n">
        <f aca="false">INDEX($AA$1222:$AA$1349,MATCH($A1349+(1-F1349)*4,$A$1222:$A$1349,0))</f>
        <v>30000000</v>
      </c>
      <c r="AM1349" s="7" t="n">
        <f aca="false">INDEX($AA$1222:$AA$1349,MATCH($A1349-F1349*4,$A$1222:$A$1349,0))</f>
        <v>302915334.401681</v>
      </c>
      <c r="AN1349" s="7" t="n">
        <f aca="false">INDEX($AB$1222:$AB$1349,MATCH($A1349+(1-G1349)*2,$A$1222:$A$1349,0))</f>
        <v>15000000</v>
      </c>
      <c r="AO1349" s="7" t="n">
        <f aca="false">INDEX($AB$1222:$AB$1349,MATCH($A1349-G1349*2,$A$1222:$A$1349,0))</f>
        <v>440220630.663636</v>
      </c>
      <c r="AP1349" s="7" t="n">
        <f aca="false">INDEX($AC$1222:$AC$1349,MATCH($A1349+(1-H1349)*1,$A$1222:$A$1349,0))</f>
        <v>5000000</v>
      </c>
      <c r="AQ1349" s="7" t="n">
        <f aca="false">INDEX($AC$1222:$AC$1349,MATCH($A1349-H1349*1,$A$1222:$A$1349,0))</f>
        <v>437241134.009398</v>
      </c>
      <c r="AR1349" s="14" t="b">
        <f aca="false">AND(IF(B1349=1,AD1349&gt;=AE1349,AE1349&gt;AD1349),IF(C1349=1,AF1349&gt;=AG1349,AG1349&gt;AF1349),IF(D1349=1,AH1349&gt;=AI1349,AI1349&gt;AH1349),IF(E1349=1,AJ1349&gt;=AK1349,AK1349&gt;AJ1349),IF(F1349=1,AL1349&gt;=AM1349,AM1349&gt;AL1349),IF(G1349=1,AN1349&gt;=AO1349,AO1349&gt;AN1349),IF(H1349=1,AP1349&gt;=AQ1349,AQ1349&gt;AP1349))</f>
        <v>0</v>
      </c>
      <c r="AS1349" s="2"/>
      <c r="AT1349" s="2"/>
      <c r="AU1349" s="2"/>
      <c r="AV1349" s="2"/>
      <c r="AW1349" s="2"/>
      <c r="AX1349" s="2"/>
    </row>
    <row r="1350" customFormat="false" ht="15" hidden="false" customHeight="false" outlineLevel="0" collapsed="false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</row>
    <row r="1351" customFormat="false" ht="15" hidden="false" customHeight="false" outlineLevel="0" collapsed="false">
      <c r="A1351" s="6" t="s">
        <v>320</v>
      </c>
      <c r="B1351" s="6" t="n">
        <f aca="false">MATCH(TRUE(),AR1222:AR1349,0)</f>
        <v>17</v>
      </c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</row>
    <row r="1352" customFormat="false" ht="15" hidden="false" customHeight="false" outlineLevel="0" collapsed="false">
      <c r="A1352" s="6" t="s">
        <v>321</v>
      </c>
      <c r="B1352" s="6" t="n">
        <f aca="false">INDEX(A1222:A1349,B1351)</f>
        <v>16</v>
      </c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</row>
    <row r="1353" customFormat="false" ht="15" hidden="false" customHeight="false" outlineLevel="0" collapsed="false">
      <c r="A1353" s="6" t="s">
        <v>298</v>
      </c>
      <c r="B1353" s="7" t="n">
        <f aca="false">INDEX(W1222:W1349,$B$1351)</f>
        <v>44846573.157568</v>
      </c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</row>
    <row r="1354" customFormat="false" ht="15" hidden="false" customHeight="false" outlineLevel="0" collapsed="false">
      <c r="A1354" s="6" t="s">
        <v>299</v>
      </c>
      <c r="B1354" s="7" t="n">
        <f aca="false">INDEX(X1222:X1349,$B$1351)</f>
        <v>342051304.800752</v>
      </c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</row>
    <row r="1355" customFormat="false" ht="15" hidden="false" customHeight="false" outlineLevel="0" collapsed="false">
      <c r="A1355" s="6" t="s">
        <v>300</v>
      </c>
      <c r="B1355" s="7" t="n">
        <f aca="false">INDEX(Y1222:Y1349,$B$1351)</f>
        <v>100000000</v>
      </c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</row>
    <row r="1356" customFormat="false" ht="15" hidden="false" customHeight="false" outlineLevel="0" collapsed="false">
      <c r="A1356" s="6" t="s">
        <v>301</v>
      </c>
      <c r="B1356" s="7" t="n">
        <f aca="false">INDEX(Z1222:Z1349,$B$1351)</f>
        <v>133821315.828087</v>
      </c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</row>
    <row r="1357" customFormat="false" ht="15" hidden="false" customHeight="false" outlineLevel="0" collapsed="false">
      <c r="A1357" s="6" t="s">
        <v>302</v>
      </c>
      <c r="B1357" s="7" t="n">
        <f aca="false">INDEX(AA1222:AA1349,$B$1351)</f>
        <v>167276644.785108</v>
      </c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</row>
    <row r="1358" customFormat="false" ht="15" hidden="false" customHeight="false" outlineLevel="0" collapsed="false">
      <c r="A1358" s="6" t="s">
        <v>303</v>
      </c>
      <c r="B1358" s="7" t="n">
        <f aca="false">INDEX(AB1222:AB1349,$B$1351)</f>
        <v>278794407.97518</v>
      </c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</row>
    <row r="1359" customFormat="false" ht="15" hidden="false" customHeight="false" outlineLevel="0" collapsed="false">
      <c r="A1359" s="6" t="s">
        <v>304</v>
      </c>
      <c r="B1359" s="7" t="n">
        <f aca="false">INDEX(AC1222:AC1349,$B$1351)</f>
        <v>278794407.97518</v>
      </c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</row>
    <row r="1360" customFormat="false" ht="15" hidden="false" customHeight="false" outlineLevel="0" collapsed="false">
      <c r="A1360" s="6" t="s">
        <v>296</v>
      </c>
      <c r="B1360" s="7" t="n">
        <f aca="false">INDEX(U1222:U1349,$B$1351)</f>
        <v>15688207.1352101</v>
      </c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</row>
    <row r="1361" customFormat="false" ht="15" hidden="false" customHeight="false" outlineLevel="0" collapsed="false">
      <c r="A1361" s="6" t="s">
        <v>322</v>
      </c>
      <c r="B1361" s="7" t="n">
        <f aca="false">INDEX(V1222:V1349,$B$1351)</f>
        <v>501829934.355325</v>
      </c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</row>
    <row r="1362" customFormat="false" ht="15" hidden="false" customHeight="false" outlineLevel="0" collapsed="false">
      <c r="A1362" s="6" t="s">
        <v>323</v>
      </c>
      <c r="B1362" s="7" t="n">
        <f aca="false">INDEX(T1222:T1349,$B$1351)</f>
        <v>136897203.98759</v>
      </c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</row>
    <row r="1363" customFormat="false" ht="15" hidden="false" customHeight="false" outlineLevel="0" collapsed="false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</row>
    <row r="1364" customFormat="false" ht="15" hidden="false" customHeight="false" outlineLevel="0" collapsed="false">
      <c r="A1364" s="6" t="s">
        <v>324</v>
      </c>
      <c r="B1364" s="6" t="n">
        <f aca="false">INDEX(B1222:B1349,$B$1351)</f>
        <v>0</v>
      </c>
      <c r="C1364" s="7" t="n">
        <f aca="false">INDEX(AD1222:AD1349,$B$1351)</f>
        <v>30000000</v>
      </c>
      <c r="D1364" s="7" t="n">
        <f aca="false">INDEX(AE1222:AE1349,$B$1351)</f>
        <v>44846573.157568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</row>
    <row r="1365" customFormat="false" ht="15" hidden="false" customHeight="false" outlineLevel="0" collapsed="false">
      <c r="A1365" s="6" t="s">
        <v>325</v>
      </c>
      <c r="B1365" s="6" t="n">
        <f aca="false">INDEX(C1222:C1349,$B$1351)</f>
        <v>0</v>
      </c>
      <c r="C1365" s="7" t="n">
        <f aca="false">INDEX(AF1222:AF1349,$B$1351)</f>
        <v>300000000</v>
      </c>
      <c r="D1365" s="7" t="n">
        <f aca="false">INDEX(AG1222:AG1349,$B$1351)</f>
        <v>342051304.800752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</row>
    <row r="1366" customFormat="false" ht="15" hidden="false" customHeight="false" outlineLevel="0" collapsed="false">
      <c r="A1366" s="6" t="s">
        <v>326</v>
      </c>
      <c r="B1366" s="6" t="n">
        <f aca="false">INDEX(D1222:D1349,$B$1351)</f>
        <v>1</v>
      </c>
      <c r="C1366" s="7" t="n">
        <f aca="false">INDEX(AH1222:AH1349,$B$1351)</f>
        <v>100000000</v>
      </c>
      <c r="D1366" s="7" t="n">
        <f aca="false">INDEX(AI1222:AI1349,$B$1351)</f>
        <v>96844932.599092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</row>
    <row r="1367" customFormat="false" ht="15" hidden="false" customHeight="false" outlineLevel="0" collapsed="false">
      <c r="A1367" s="6" t="s">
        <v>327</v>
      </c>
      <c r="B1367" s="6" t="n">
        <f aca="false">INDEX(E1222:E1349,$B$1351)</f>
        <v>0</v>
      </c>
      <c r="C1367" s="7" t="n">
        <f aca="false">INDEX(AJ1222:AJ1349,$B$1351)</f>
        <v>60000000</v>
      </c>
      <c r="D1367" s="7" t="n">
        <f aca="false">INDEX(AK1222:AK1349,$B$1351)</f>
        <v>133821315.828087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</row>
    <row r="1368" customFormat="false" ht="15" hidden="false" customHeight="false" outlineLevel="0" collapsed="false">
      <c r="A1368" s="6" t="s">
        <v>328</v>
      </c>
      <c r="B1368" s="6" t="n">
        <f aca="false">INDEX(F1222:F1349,$B$1351)</f>
        <v>0</v>
      </c>
      <c r="C1368" s="7" t="n">
        <f aca="false">INDEX(AL1222:AL1349,$B$1351)</f>
        <v>30000000</v>
      </c>
      <c r="D1368" s="7" t="n">
        <f aca="false">INDEX(AM1222:AM1349,$B$1351)</f>
        <v>167276644.785108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</row>
    <row r="1369" customFormat="false" ht="15" hidden="false" customHeight="false" outlineLevel="0" collapsed="false">
      <c r="A1369" s="6" t="s">
        <v>329</v>
      </c>
      <c r="B1369" s="6" t="n">
        <f aca="false">INDEX(G1222:G1349,$B$1351)</f>
        <v>0</v>
      </c>
      <c r="C1369" s="7" t="n">
        <f aca="false">INDEX(AN1222:AN1349,$B$1351)</f>
        <v>15000000</v>
      </c>
      <c r="D1369" s="7" t="n">
        <f aca="false">INDEX(AO1222:AO1349,$B$1351)</f>
        <v>278794407.97518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</row>
    <row r="1370" customFormat="false" ht="15" hidden="false" customHeight="false" outlineLevel="0" collapsed="false">
      <c r="A1370" s="6" t="s">
        <v>330</v>
      </c>
      <c r="B1370" s="6" t="n">
        <f aca="false">INDEX(H1222:H1349,$B$1351)</f>
        <v>0</v>
      </c>
      <c r="C1370" s="7" t="n">
        <f aca="false">INDEX(AP1222:AP1349,$B$1351)</f>
        <v>5000000</v>
      </c>
      <c r="D1370" s="7" t="n">
        <f aca="false">INDEX(AQ1222:AQ1349,$B$1351)</f>
        <v>278794407.97518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</row>
    <row r="1371" customFormat="false" ht="15" hidden="false" customHeight="false" outlineLevel="0" collapsed="false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</row>
    <row r="1372" customFormat="false" ht="15" hidden="false" customHeight="false" outlineLevel="0" collapsed="false">
      <c r="A1372" s="6" t="s">
        <v>190</v>
      </c>
      <c r="B1372" s="7" t="n">
        <f aca="false">SUM(B1353:B1362)</f>
        <v>2000000000</v>
      </c>
      <c r="C1372" s="7" t="n">
        <f aca="false">$B$1220-$B$1372</f>
        <v>0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</row>
    <row r="1373" customFormat="false" ht="15" hidden="false" customHeight="false" outlineLevel="0" collapsed="false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</row>
    <row r="1374" customFormat="false" ht="15" hidden="false" customHeight="false" outlineLevel="0" collapsed="false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</row>
    <row r="1375" customFormat="false" ht="15" hidden="false" customHeight="false" outlineLevel="0" collapsed="false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</row>
    <row r="1376" customFormat="false" ht="15" hidden="false" customHeight="false" outlineLevel="0" collapsed="false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</row>
    <row r="1377" customFormat="false" ht="15" hidden="false" customHeight="false" outlineLevel="0" collapsed="false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</row>
    <row r="1378" customFormat="false" ht="15" hidden="false" customHeight="false" outlineLevel="0" collapsed="false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</row>
    <row r="1379" customFormat="false" ht="15" hidden="false" customHeight="false" outlineLevel="0" collapsed="false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</row>
    <row r="1380" customFormat="false" ht="15" hidden="false" customHeight="false" outlineLevel="0" collapsed="false">
      <c r="A1380" s="3" t="s">
        <v>333</v>
      </c>
      <c r="B1380" s="15" t="n">
        <f aca="false">$B$33</f>
        <v>4000000000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</row>
    <row r="1381" customFormat="false" ht="15" hidden="false" customHeight="false" outlineLevel="0" collapsed="false">
      <c r="A1381" s="5" t="s">
        <v>283</v>
      </c>
      <c r="B1381" s="5" t="s">
        <v>205</v>
      </c>
      <c r="C1381" s="5" t="s">
        <v>89</v>
      </c>
      <c r="D1381" s="5" t="s">
        <v>88</v>
      </c>
      <c r="E1381" s="5" t="s">
        <v>87</v>
      </c>
      <c r="F1381" s="5" t="s">
        <v>86</v>
      </c>
      <c r="G1381" s="5" t="s">
        <v>85</v>
      </c>
      <c r="H1381" s="5" t="s">
        <v>82</v>
      </c>
      <c r="I1381" s="5" t="s">
        <v>284</v>
      </c>
      <c r="J1381" s="5" t="s">
        <v>285</v>
      </c>
      <c r="K1381" s="5" t="s">
        <v>286</v>
      </c>
      <c r="L1381" s="5" t="s">
        <v>287</v>
      </c>
      <c r="M1381" s="5" t="s">
        <v>288</v>
      </c>
      <c r="N1381" s="5" t="s">
        <v>289</v>
      </c>
      <c r="O1381" s="5" t="s">
        <v>290</v>
      </c>
      <c r="P1381" s="5" t="s">
        <v>291</v>
      </c>
      <c r="Q1381" s="5" t="s">
        <v>292</v>
      </c>
      <c r="R1381" s="5" t="s">
        <v>293</v>
      </c>
      <c r="S1381" s="5" t="s">
        <v>294</v>
      </c>
      <c r="T1381" s="5" t="s">
        <v>295</v>
      </c>
      <c r="U1381" s="5" t="s">
        <v>296</v>
      </c>
      <c r="V1381" s="5" t="s">
        <v>297</v>
      </c>
      <c r="W1381" s="5" t="s">
        <v>298</v>
      </c>
      <c r="X1381" s="5" t="s">
        <v>299</v>
      </c>
      <c r="Y1381" s="5" t="s">
        <v>300</v>
      </c>
      <c r="Z1381" s="5" t="s">
        <v>301</v>
      </c>
      <c r="AA1381" s="5" t="s">
        <v>302</v>
      </c>
      <c r="AB1381" s="5" t="s">
        <v>303</v>
      </c>
      <c r="AC1381" s="5" t="s">
        <v>304</v>
      </c>
      <c r="AD1381" s="5" t="s">
        <v>305</v>
      </c>
      <c r="AE1381" s="5" t="s">
        <v>306</v>
      </c>
      <c r="AF1381" s="5" t="s">
        <v>307</v>
      </c>
      <c r="AG1381" s="5" t="s">
        <v>308</v>
      </c>
      <c r="AH1381" s="5" t="s">
        <v>309</v>
      </c>
      <c r="AI1381" s="5" t="s">
        <v>310</v>
      </c>
      <c r="AJ1381" s="5" t="s">
        <v>311</v>
      </c>
      <c r="AK1381" s="5" t="s">
        <v>312</v>
      </c>
      <c r="AL1381" s="5" t="s">
        <v>313</v>
      </c>
      <c r="AM1381" s="5" t="s">
        <v>314</v>
      </c>
      <c r="AN1381" s="5" t="s">
        <v>315</v>
      </c>
      <c r="AO1381" s="5" t="s">
        <v>316</v>
      </c>
      <c r="AP1381" s="5" t="s">
        <v>317</v>
      </c>
      <c r="AQ1381" s="5" t="s">
        <v>318</v>
      </c>
      <c r="AR1381" s="5" t="s">
        <v>319</v>
      </c>
      <c r="AS1381" s="2"/>
      <c r="AT1381" s="2"/>
      <c r="AU1381" s="2"/>
      <c r="AV1381" s="2"/>
      <c r="AW1381" s="2"/>
      <c r="AX1381" s="2"/>
    </row>
    <row r="1382" customFormat="false" ht="15" hidden="false" customHeight="false" outlineLevel="0" collapsed="false">
      <c r="A1382" s="6" t="n">
        <f aca="false">ROW()-1382</f>
        <v>0</v>
      </c>
      <c r="B1382" s="6" t="n">
        <f aca="false">MOD(INT($A1382/64),2)</f>
        <v>0</v>
      </c>
      <c r="C1382" s="6" t="n">
        <f aca="false">MOD(INT($A1382/32),2)</f>
        <v>0</v>
      </c>
      <c r="D1382" s="6" t="n">
        <f aca="false">MOD(INT($A1382/16),2)</f>
        <v>0</v>
      </c>
      <c r="E1382" s="6" t="n">
        <f aca="false">MOD(INT($A1382/8),2)</f>
        <v>0</v>
      </c>
      <c r="F1382" s="6" t="n">
        <f aca="false">MOD(INT($A1382/4),2)</f>
        <v>0</v>
      </c>
      <c r="G1382" s="6" t="n">
        <f aca="false">MOD(INT($A1382/2),2)</f>
        <v>0</v>
      </c>
      <c r="H1382" s="6" t="n">
        <f aca="false">MOD(INT($A1382/1),2)</f>
        <v>0</v>
      </c>
      <c r="I1382" s="7" t="n">
        <f aca="false">IF(B1382=1,MIN($B$6,$B$1380),0)</f>
        <v>0</v>
      </c>
      <c r="J1382" s="7" t="n">
        <f aca="false">IF(C1382=1,MIN($F$226,MAX(0,$B$1380-I1382)),0)</f>
        <v>0</v>
      </c>
      <c r="K1382" s="7" t="n">
        <f aca="false">IF(D1382=1,MIN($F$225,MAX(0,$B$1380-SUM(I1382:J1382))),0)</f>
        <v>0</v>
      </c>
      <c r="L1382" s="7" t="n">
        <f aca="false">IF(E1382=1,MIN($F$224,MAX(0,$B$1380-SUM(I1382:K1382))),0)</f>
        <v>0</v>
      </c>
      <c r="M1382" s="7" t="n">
        <f aca="false">IF(F1382=1,MIN($F$223,MAX(0,$B$1380-SUM(I1382:L1382))),0)</f>
        <v>0</v>
      </c>
      <c r="N1382" s="7" t="n">
        <f aca="false">IF(G1382=1,MIN($F$222,MAX(0,$B$1380-SUM(I1382:M1382))),0)</f>
        <v>0</v>
      </c>
      <c r="O1382" s="7" t="n">
        <f aca="false">IF(H1382=1,MIN($F$221,MAX(0,$B$1380-SUM(I1382:N1382))),0)</f>
        <v>0</v>
      </c>
      <c r="P1382" s="7" t="n">
        <f aca="false">MAX(0,$B$1380-SUM(I1382:O1382))</f>
        <v>4000000000</v>
      </c>
      <c r="Q1382" s="7" t="n">
        <f aca="false">($B$203+$B$204)+$B$22+(1-B1382)*$B$198+(1-C1382)*$E$226+(1-D1382)*$E$225+(1-E1382)*$E$224+(1-F1382)*$E$223+(1-G1382)*$E$222+(1-H1382)*$E$221</f>
        <v>33354101.3672325</v>
      </c>
      <c r="R1382" s="7" t="n">
        <f aca="false">P1382&gt;$B$12*Q1382</f>
        <v>1</v>
      </c>
      <c r="S1382" s="7" t="n">
        <f aca="false">IF(R1382,(P1382+$B$12*$B$13)/(Q1382+$B$13),IF(Q1382&gt;0,P1382/Q1382,0))</f>
        <v>111.632974956052</v>
      </c>
      <c r="T1382" s="7" t="n">
        <f aca="false">IF(R1382,$B$13*(S1382-$B$12),0)</f>
        <v>276582437.390129</v>
      </c>
      <c r="U1382" s="7" t="n">
        <f aca="false">($B$203+$B$204)*S1382</f>
        <v>31408830.0219094</v>
      </c>
      <c r="V1382" s="7" t="n">
        <f aca="false">$B$22*S1382</f>
        <v>1004696774.60446</v>
      </c>
      <c r="W1382" s="7" t="n">
        <f aca="false">IF(B1382=1,I1382,S1382*$B$198)</f>
        <v>89785810.5283306</v>
      </c>
      <c r="X1382" s="7" t="n">
        <f aca="false">IF(C1382=1,J1382,S1382*$E$226)</f>
        <v>684809372.968242</v>
      </c>
      <c r="Y1382" s="7" t="n">
        <f aca="false">IF(D1382=1,K1382,S1382*$E$225)</f>
        <v>193568960.163728</v>
      </c>
      <c r="Z1382" s="7" t="n">
        <f aca="false">IF(E1382=1,L1382,S1382*$E$224)</f>
        <v>267919139.894524</v>
      </c>
      <c r="AA1382" s="7" t="n">
        <f aca="false">IF(F1382=1,M1382,S1382*$E$223)</f>
        <v>334898924.868155</v>
      </c>
      <c r="AB1382" s="7" t="n">
        <f aca="false">IF(G1382=1,N1382,S1382*$E$222)</f>
        <v>558164874.780258</v>
      </c>
      <c r="AC1382" s="7" t="n">
        <f aca="false">IF(H1382=1,O1382,S1382*$E$221)</f>
        <v>558164874.780258</v>
      </c>
      <c r="AD1382" s="7" t="n">
        <f aca="false">INDEX($W$1382:$W$1509,MATCH($A1382+(1-B1382)*64,$A$1382:$A$1509,0))</f>
        <v>30000000</v>
      </c>
      <c r="AE1382" s="7" t="n">
        <f aca="false">INDEX($W$1382:$W$1509,MATCH($A1382-B1382*64,$A$1382:$A$1509,0))</f>
        <v>89785810.5283306</v>
      </c>
      <c r="AF1382" s="7" t="n">
        <f aca="false">INDEX($X$1382:$X$1509,MATCH($A1382+(1-C1382)*32,$A$1382:$A$1509,0))</f>
        <v>300000000</v>
      </c>
      <c r="AG1382" s="7" t="n">
        <f aca="false">INDEX($X$1382:$X$1509,MATCH($A1382-C1382*32,$A$1382:$A$1509,0))</f>
        <v>684809372.968242</v>
      </c>
      <c r="AH1382" s="7" t="n">
        <f aca="false">INDEX($Y$1382:$Y$1509,MATCH($A1382+(1-D1382)*16,$A$1382:$A$1509,0))</f>
        <v>100000000</v>
      </c>
      <c r="AI1382" s="7" t="n">
        <f aca="false">INDEX($Y$1382:$Y$1509,MATCH($A1382-D1382*16,$A$1382:$A$1509,0))</f>
        <v>193568960.163728</v>
      </c>
      <c r="AJ1382" s="7" t="n">
        <f aca="false">INDEX($Z$1382:$Z$1509,MATCH($A1382+(1-E1382)*8,$A$1382:$A$1509,0))</f>
        <v>60000000</v>
      </c>
      <c r="AK1382" s="7" t="n">
        <f aca="false">INDEX($Z$1382:$Z$1509,MATCH($A1382-E1382*8,$A$1382:$A$1509,0))</f>
        <v>267919139.894524</v>
      </c>
      <c r="AL1382" s="7" t="n">
        <f aca="false">INDEX($AA$1382:$AA$1509,MATCH($A1382+(1-F1382)*4,$A$1382:$A$1509,0))</f>
        <v>30000000</v>
      </c>
      <c r="AM1382" s="7" t="n">
        <f aca="false">INDEX($AA$1382:$AA$1509,MATCH($A1382-F1382*4,$A$1382:$A$1509,0))</f>
        <v>334898924.868155</v>
      </c>
      <c r="AN1382" s="7" t="n">
        <f aca="false">INDEX($AB$1382:$AB$1509,MATCH($A1382+(1-G1382)*2,$A$1382:$A$1509,0))</f>
        <v>15000000</v>
      </c>
      <c r="AO1382" s="7" t="n">
        <f aca="false">INDEX($AB$1382:$AB$1509,MATCH($A1382-G1382*2,$A$1382:$A$1509,0))</f>
        <v>558164874.780258</v>
      </c>
      <c r="AP1382" s="7" t="n">
        <f aca="false">INDEX($AC$1382:$AC$1509,MATCH($A1382+(1-H1382)*1,$A$1382:$A$1509,0))</f>
        <v>5000000</v>
      </c>
      <c r="AQ1382" s="7" t="n">
        <f aca="false">INDEX($AC$1382:$AC$1509,MATCH($A1382-H1382*1,$A$1382:$A$1509,0))</f>
        <v>558164874.780258</v>
      </c>
      <c r="AR1382" s="14" t="b">
        <f aca="false">AND(IF(B1382=1,AD1382&gt;=AE1382,AE1382&gt;AD1382),IF(C1382=1,AF1382&gt;=AG1382,AG1382&gt;AF1382),IF(D1382=1,AH1382&gt;=AI1382,AI1382&gt;AH1382),IF(E1382=1,AJ1382&gt;=AK1382,AK1382&gt;AJ1382),IF(F1382=1,AL1382&gt;=AM1382,AM1382&gt;AL1382),IF(G1382=1,AN1382&gt;=AO1382,AO1382&gt;AN1382),IF(H1382=1,AP1382&gt;=AQ1382,AQ1382&gt;AP1382))</f>
        <v>1</v>
      </c>
      <c r="AS1382" s="2"/>
      <c r="AT1382" s="2"/>
      <c r="AU1382" s="2"/>
      <c r="AV1382" s="2"/>
      <c r="AW1382" s="2"/>
      <c r="AX1382" s="2"/>
    </row>
    <row r="1383" customFormat="false" ht="15" hidden="false" customHeight="false" outlineLevel="0" collapsed="false">
      <c r="A1383" s="6" t="n">
        <f aca="false">ROW()-1382</f>
        <v>1</v>
      </c>
      <c r="B1383" s="6" t="n">
        <f aca="false">MOD(INT($A1383/64),2)</f>
        <v>0</v>
      </c>
      <c r="C1383" s="6" t="n">
        <f aca="false">MOD(INT($A1383/32),2)</f>
        <v>0</v>
      </c>
      <c r="D1383" s="6" t="n">
        <f aca="false">MOD(INT($A1383/16),2)</f>
        <v>0</v>
      </c>
      <c r="E1383" s="6" t="n">
        <f aca="false">MOD(INT($A1383/8),2)</f>
        <v>0</v>
      </c>
      <c r="F1383" s="6" t="n">
        <f aca="false">MOD(INT($A1383/4),2)</f>
        <v>0</v>
      </c>
      <c r="G1383" s="6" t="n">
        <f aca="false">MOD(INT($A1383/2),2)</f>
        <v>0</v>
      </c>
      <c r="H1383" s="6" t="n">
        <f aca="false">MOD(INT($A1383/1),2)</f>
        <v>1</v>
      </c>
      <c r="I1383" s="7" t="n">
        <f aca="false">IF(B1383=1,MIN($B$6,$B$1380),0)</f>
        <v>0</v>
      </c>
      <c r="J1383" s="7" t="n">
        <f aca="false">IF(C1383=1,MIN($F$226,MAX(0,$B$1380-I1383)),0)</f>
        <v>0</v>
      </c>
      <c r="K1383" s="7" t="n">
        <f aca="false">IF(D1383=1,MIN($F$225,MAX(0,$B$1380-SUM(I1383:J1383))),0)</f>
        <v>0</v>
      </c>
      <c r="L1383" s="7" t="n">
        <f aca="false">IF(E1383=1,MIN($F$224,MAX(0,$B$1380-SUM(I1383:K1383))),0)</f>
        <v>0</v>
      </c>
      <c r="M1383" s="7" t="n">
        <f aca="false">IF(F1383=1,MIN($F$223,MAX(0,$B$1380-SUM(I1383:L1383))),0)</f>
        <v>0</v>
      </c>
      <c r="N1383" s="7" t="n">
        <f aca="false">IF(G1383=1,MIN($F$222,MAX(0,$B$1380-SUM(I1383:M1383))),0)</f>
        <v>0</v>
      </c>
      <c r="O1383" s="7" t="n">
        <f aca="false">IF(H1383=1,MIN($F$221,MAX(0,$B$1380-SUM(I1383:N1383))),0)</f>
        <v>5000000</v>
      </c>
      <c r="P1383" s="7" t="n">
        <f aca="false">MAX(0,$B$1380-SUM(I1383:O1383))</f>
        <v>3995000000</v>
      </c>
      <c r="Q1383" s="7" t="n">
        <f aca="false">($B$203+$B$204)+$B$22+(1-B1383)*$B$198+(1-C1383)*$E$226+(1-D1383)*$E$225+(1-E1383)*$E$224+(1-F1383)*$E$223+(1-G1383)*$E$222+(1-H1383)*$E$221</f>
        <v>28354101.3672325</v>
      </c>
      <c r="R1383" s="7" t="n">
        <f aca="false">P1383&gt;$B$12*Q1383</f>
        <v>1</v>
      </c>
      <c r="S1383" s="7" t="n">
        <f aca="false">IF(R1383,(P1383+$B$12*$B$13)/(Q1383+$B$13),IF(Q1383&gt;0,P1383/Q1383,0))</f>
        <v>129.561381562239</v>
      </c>
      <c r="T1383" s="7" t="n">
        <f aca="false">IF(R1383,$B$13*(S1383-$B$12),0)</f>
        <v>321403453.905597</v>
      </c>
      <c r="U1383" s="7" t="n">
        <f aca="false">($B$203+$B$204)*S1383</f>
        <v>36453130.5601608</v>
      </c>
      <c r="V1383" s="7" t="n">
        <f aca="false">$B$22*S1383</f>
        <v>1166052434.06015</v>
      </c>
      <c r="W1383" s="7" t="n">
        <f aca="false">IF(B1383=1,I1383,S1383*$B$198)</f>
        <v>104205533.009539</v>
      </c>
      <c r="X1383" s="7" t="n">
        <f aca="false">IF(C1383=1,J1383,S1383*$E$226)</f>
        <v>794790683.518607</v>
      </c>
      <c r="Y1383" s="7" t="n">
        <f aca="false">IF(D1383=1,K1383,S1383*$E$225)</f>
        <v>224656396.698663</v>
      </c>
      <c r="Z1383" s="7" t="n">
        <f aca="false">IF(E1383=1,L1383,S1383*$E$224)</f>
        <v>310947315.749373</v>
      </c>
      <c r="AA1383" s="7" t="n">
        <f aca="false">IF(F1383=1,M1383,S1383*$E$223)</f>
        <v>388684144.686716</v>
      </c>
      <c r="AB1383" s="7" t="n">
        <f aca="false">IF(G1383=1,N1383,S1383*$E$222)</f>
        <v>647806907.811194</v>
      </c>
      <c r="AC1383" s="7" t="n">
        <f aca="false">IF(H1383=1,O1383,S1383*$E$221)</f>
        <v>5000000</v>
      </c>
      <c r="AD1383" s="7" t="n">
        <f aca="false">INDEX($W$1382:$W$1509,MATCH($A1383+(1-B1383)*64,$A$1382:$A$1509,0))</f>
        <v>30000000</v>
      </c>
      <c r="AE1383" s="7" t="n">
        <f aca="false">INDEX($W$1382:$W$1509,MATCH($A1383-B1383*64,$A$1382:$A$1509,0))</f>
        <v>104205533.009539</v>
      </c>
      <c r="AF1383" s="7" t="n">
        <f aca="false">INDEX($X$1382:$X$1509,MATCH($A1383+(1-C1383)*32,$A$1382:$A$1509,0))</f>
        <v>300000000</v>
      </c>
      <c r="AG1383" s="7" t="n">
        <f aca="false">INDEX($X$1382:$X$1509,MATCH($A1383-C1383*32,$A$1382:$A$1509,0))</f>
        <v>794790683.518607</v>
      </c>
      <c r="AH1383" s="7" t="n">
        <f aca="false">INDEX($Y$1382:$Y$1509,MATCH($A1383+(1-D1383)*16,$A$1382:$A$1509,0))</f>
        <v>100000000</v>
      </c>
      <c r="AI1383" s="7" t="n">
        <f aca="false">INDEX($Y$1382:$Y$1509,MATCH($A1383-D1383*16,$A$1382:$A$1509,0))</f>
        <v>224656396.698663</v>
      </c>
      <c r="AJ1383" s="7" t="n">
        <f aca="false">INDEX($Z$1382:$Z$1509,MATCH($A1383+(1-E1383)*8,$A$1382:$A$1509,0))</f>
        <v>60000000</v>
      </c>
      <c r="AK1383" s="7" t="n">
        <f aca="false">INDEX($Z$1382:$Z$1509,MATCH($A1383-E1383*8,$A$1382:$A$1509,0))</f>
        <v>310947315.749373</v>
      </c>
      <c r="AL1383" s="7" t="n">
        <f aca="false">INDEX($AA$1382:$AA$1509,MATCH($A1383+(1-F1383)*4,$A$1382:$A$1509,0))</f>
        <v>30000000</v>
      </c>
      <c r="AM1383" s="7" t="n">
        <f aca="false">INDEX($AA$1382:$AA$1509,MATCH($A1383-F1383*4,$A$1382:$A$1509,0))</f>
        <v>388684144.686716</v>
      </c>
      <c r="AN1383" s="7" t="n">
        <f aca="false">INDEX($AB$1382:$AB$1509,MATCH($A1383+(1-G1383)*2,$A$1382:$A$1509,0))</f>
        <v>15000000</v>
      </c>
      <c r="AO1383" s="7" t="n">
        <f aca="false">INDEX($AB$1382:$AB$1509,MATCH($A1383-G1383*2,$A$1382:$A$1509,0))</f>
        <v>647806907.811194</v>
      </c>
      <c r="AP1383" s="7" t="n">
        <f aca="false">INDEX($AC$1382:$AC$1509,MATCH($A1383+(1-H1383)*1,$A$1382:$A$1509,0))</f>
        <v>5000000</v>
      </c>
      <c r="AQ1383" s="7" t="n">
        <f aca="false">INDEX($AC$1382:$AC$1509,MATCH($A1383-H1383*1,$A$1382:$A$1509,0))</f>
        <v>558164874.780258</v>
      </c>
      <c r="AR1383" s="14" t="b">
        <f aca="false">AND(IF(B1383=1,AD1383&gt;=AE1383,AE1383&gt;AD1383),IF(C1383=1,AF1383&gt;=AG1383,AG1383&gt;AF1383),IF(D1383=1,AH1383&gt;=AI1383,AI1383&gt;AH1383),IF(E1383=1,AJ1383&gt;=AK1383,AK1383&gt;AJ1383),IF(F1383=1,AL1383&gt;=AM1383,AM1383&gt;AL1383),IF(G1383=1,AN1383&gt;=AO1383,AO1383&gt;AN1383),IF(H1383=1,AP1383&gt;=AQ1383,AQ1383&gt;AP1383))</f>
        <v>0</v>
      </c>
      <c r="AS1383" s="2"/>
      <c r="AT1383" s="2"/>
      <c r="AU1383" s="2"/>
      <c r="AV1383" s="2"/>
      <c r="AW1383" s="2"/>
      <c r="AX1383" s="2"/>
    </row>
    <row r="1384" customFormat="false" ht="15" hidden="false" customHeight="false" outlineLevel="0" collapsed="false">
      <c r="A1384" s="6" t="n">
        <f aca="false">ROW()-1382</f>
        <v>2</v>
      </c>
      <c r="B1384" s="6" t="n">
        <f aca="false">MOD(INT($A1384/64),2)</f>
        <v>0</v>
      </c>
      <c r="C1384" s="6" t="n">
        <f aca="false">MOD(INT($A1384/32),2)</f>
        <v>0</v>
      </c>
      <c r="D1384" s="6" t="n">
        <f aca="false">MOD(INT($A1384/16),2)</f>
        <v>0</v>
      </c>
      <c r="E1384" s="6" t="n">
        <f aca="false">MOD(INT($A1384/8),2)</f>
        <v>0</v>
      </c>
      <c r="F1384" s="6" t="n">
        <f aca="false">MOD(INT($A1384/4),2)</f>
        <v>0</v>
      </c>
      <c r="G1384" s="6" t="n">
        <f aca="false">MOD(INT($A1384/2),2)</f>
        <v>1</v>
      </c>
      <c r="H1384" s="6" t="n">
        <f aca="false">MOD(INT($A1384/1),2)</f>
        <v>0</v>
      </c>
      <c r="I1384" s="7" t="n">
        <f aca="false">IF(B1384=1,MIN($B$6,$B$1380),0)</f>
        <v>0</v>
      </c>
      <c r="J1384" s="7" t="n">
        <f aca="false">IF(C1384=1,MIN($F$226,MAX(0,$B$1380-I1384)),0)</f>
        <v>0</v>
      </c>
      <c r="K1384" s="7" t="n">
        <f aca="false">IF(D1384=1,MIN($F$225,MAX(0,$B$1380-SUM(I1384:J1384))),0)</f>
        <v>0</v>
      </c>
      <c r="L1384" s="7" t="n">
        <f aca="false">IF(E1384=1,MIN($F$224,MAX(0,$B$1380-SUM(I1384:K1384))),0)</f>
        <v>0</v>
      </c>
      <c r="M1384" s="7" t="n">
        <f aca="false">IF(F1384=1,MIN($F$223,MAX(0,$B$1380-SUM(I1384:L1384))),0)</f>
        <v>0</v>
      </c>
      <c r="N1384" s="7" t="n">
        <f aca="false">IF(G1384=1,MIN($F$222,MAX(0,$B$1380-SUM(I1384:M1384))),0)</f>
        <v>15000000</v>
      </c>
      <c r="O1384" s="7" t="n">
        <f aca="false">IF(H1384=1,MIN($F$221,MAX(0,$B$1380-SUM(I1384:N1384))),0)</f>
        <v>0</v>
      </c>
      <c r="P1384" s="7" t="n">
        <f aca="false">MAX(0,$B$1380-SUM(I1384:O1384))</f>
        <v>3985000000</v>
      </c>
      <c r="Q1384" s="7" t="n">
        <f aca="false">($B$203+$B$204)+$B$22+(1-B1384)*$B$198+(1-C1384)*$E$226+(1-D1384)*$E$225+(1-E1384)*$E$224+(1-F1384)*$E$223+(1-G1384)*$E$222+(1-H1384)*$E$221</f>
        <v>28354101.3672325</v>
      </c>
      <c r="R1384" s="7" t="n">
        <f aca="false">P1384&gt;$B$12*Q1384</f>
        <v>1</v>
      </c>
      <c r="S1384" s="7" t="n">
        <f aca="false">IF(R1384,(P1384+$B$12*$B$13)/(Q1384+$B$13),IF(Q1384&gt;0,P1384/Q1384,0))</f>
        <v>129.237275542071</v>
      </c>
      <c r="T1384" s="7" t="n">
        <f aca="false">IF(R1384,$B$13*(S1384-$B$12),0)</f>
        <v>320593188.855177</v>
      </c>
      <c r="U1384" s="7" t="n">
        <f aca="false">($B$203+$B$204)*S1384</f>
        <v>36361940.7401229</v>
      </c>
      <c r="V1384" s="7" t="n">
        <f aca="false">$B$22*S1384</f>
        <v>1163135479.87864</v>
      </c>
      <c r="W1384" s="7" t="n">
        <f aca="false">IF(B1384=1,I1384,S1384*$B$198)</f>
        <v>103944856.254043</v>
      </c>
      <c r="X1384" s="7" t="n">
        <f aca="false">IF(C1384=1,J1384,S1384*$E$226)</f>
        <v>792802464.17272</v>
      </c>
      <c r="Y1384" s="7" t="n">
        <f aca="false">IF(D1384=1,K1384,S1384*$E$225)</f>
        <v>224094404.461768</v>
      </c>
      <c r="Z1384" s="7" t="n">
        <f aca="false">IF(E1384=1,L1384,S1384*$E$224)</f>
        <v>310169461.30097</v>
      </c>
      <c r="AA1384" s="7" t="n">
        <f aca="false">IF(F1384=1,M1384,S1384*$E$223)</f>
        <v>387711826.626212</v>
      </c>
      <c r="AB1384" s="7" t="n">
        <f aca="false">IF(G1384=1,N1384,S1384*$E$222)</f>
        <v>15000000</v>
      </c>
      <c r="AC1384" s="7" t="n">
        <f aca="false">IF(H1384=1,O1384,S1384*$E$221)</f>
        <v>646186377.710353</v>
      </c>
      <c r="AD1384" s="7" t="n">
        <f aca="false">INDEX($W$1382:$W$1509,MATCH($A1384+(1-B1384)*64,$A$1382:$A$1509,0))</f>
        <v>30000000</v>
      </c>
      <c r="AE1384" s="7" t="n">
        <f aca="false">INDEX($W$1382:$W$1509,MATCH($A1384-B1384*64,$A$1382:$A$1509,0))</f>
        <v>103944856.254043</v>
      </c>
      <c r="AF1384" s="7" t="n">
        <f aca="false">INDEX($X$1382:$X$1509,MATCH($A1384+(1-C1384)*32,$A$1382:$A$1509,0))</f>
        <v>300000000</v>
      </c>
      <c r="AG1384" s="7" t="n">
        <f aca="false">INDEX($X$1382:$X$1509,MATCH($A1384-C1384*32,$A$1382:$A$1509,0))</f>
        <v>792802464.17272</v>
      </c>
      <c r="AH1384" s="7" t="n">
        <f aca="false">INDEX($Y$1382:$Y$1509,MATCH($A1384+(1-D1384)*16,$A$1382:$A$1509,0))</f>
        <v>100000000</v>
      </c>
      <c r="AI1384" s="7" t="n">
        <f aca="false">INDEX($Y$1382:$Y$1509,MATCH($A1384-D1384*16,$A$1382:$A$1509,0))</f>
        <v>224094404.461768</v>
      </c>
      <c r="AJ1384" s="7" t="n">
        <f aca="false">INDEX($Z$1382:$Z$1509,MATCH($A1384+(1-E1384)*8,$A$1382:$A$1509,0))</f>
        <v>60000000</v>
      </c>
      <c r="AK1384" s="7" t="n">
        <f aca="false">INDEX($Z$1382:$Z$1509,MATCH($A1384-E1384*8,$A$1382:$A$1509,0))</f>
        <v>310169461.30097</v>
      </c>
      <c r="AL1384" s="7" t="n">
        <f aca="false">INDEX($AA$1382:$AA$1509,MATCH($A1384+(1-F1384)*4,$A$1382:$A$1509,0))</f>
        <v>30000000</v>
      </c>
      <c r="AM1384" s="7" t="n">
        <f aca="false">INDEX($AA$1382:$AA$1509,MATCH($A1384-F1384*4,$A$1382:$A$1509,0))</f>
        <v>387711826.626212</v>
      </c>
      <c r="AN1384" s="7" t="n">
        <f aca="false">INDEX($AB$1382:$AB$1509,MATCH($A1384+(1-G1384)*2,$A$1382:$A$1509,0))</f>
        <v>15000000</v>
      </c>
      <c r="AO1384" s="7" t="n">
        <f aca="false">INDEX($AB$1382:$AB$1509,MATCH($A1384-G1384*2,$A$1382:$A$1509,0))</f>
        <v>558164874.780258</v>
      </c>
      <c r="AP1384" s="7" t="n">
        <f aca="false">INDEX($AC$1382:$AC$1509,MATCH($A1384+(1-H1384)*1,$A$1382:$A$1509,0))</f>
        <v>5000000</v>
      </c>
      <c r="AQ1384" s="7" t="n">
        <f aca="false">INDEX($AC$1382:$AC$1509,MATCH($A1384-H1384*1,$A$1382:$A$1509,0))</f>
        <v>646186377.710353</v>
      </c>
      <c r="AR1384" s="14" t="b">
        <f aca="false">AND(IF(B1384=1,AD1384&gt;=AE1384,AE1384&gt;AD1384),IF(C1384=1,AF1384&gt;=AG1384,AG1384&gt;AF1384),IF(D1384=1,AH1384&gt;=AI1384,AI1384&gt;AH1384),IF(E1384=1,AJ1384&gt;=AK1384,AK1384&gt;AJ1384),IF(F1384=1,AL1384&gt;=AM1384,AM1384&gt;AL1384),IF(G1384=1,AN1384&gt;=AO1384,AO1384&gt;AN1384),IF(H1384=1,AP1384&gt;=AQ1384,AQ1384&gt;AP1384))</f>
        <v>0</v>
      </c>
      <c r="AS1384" s="2"/>
      <c r="AT1384" s="2"/>
      <c r="AU1384" s="2"/>
      <c r="AV1384" s="2"/>
      <c r="AW1384" s="2"/>
      <c r="AX1384" s="2"/>
    </row>
    <row r="1385" customFormat="false" ht="15" hidden="false" customHeight="false" outlineLevel="0" collapsed="false">
      <c r="A1385" s="6" t="n">
        <f aca="false">ROW()-1382</f>
        <v>3</v>
      </c>
      <c r="B1385" s="6" t="n">
        <f aca="false">MOD(INT($A1385/64),2)</f>
        <v>0</v>
      </c>
      <c r="C1385" s="6" t="n">
        <f aca="false">MOD(INT($A1385/32),2)</f>
        <v>0</v>
      </c>
      <c r="D1385" s="6" t="n">
        <f aca="false">MOD(INT($A1385/16),2)</f>
        <v>0</v>
      </c>
      <c r="E1385" s="6" t="n">
        <f aca="false">MOD(INT($A1385/8),2)</f>
        <v>0</v>
      </c>
      <c r="F1385" s="6" t="n">
        <f aca="false">MOD(INT($A1385/4),2)</f>
        <v>0</v>
      </c>
      <c r="G1385" s="6" t="n">
        <f aca="false">MOD(INT($A1385/2),2)</f>
        <v>1</v>
      </c>
      <c r="H1385" s="6" t="n">
        <f aca="false">MOD(INT($A1385/1),2)</f>
        <v>1</v>
      </c>
      <c r="I1385" s="7" t="n">
        <f aca="false">IF(B1385=1,MIN($B$6,$B$1380),0)</f>
        <v>0</v>
      </c>
      <c r="J1385" s="7" t="n">
        <f aca="false">IF(C1385=1,MIN($F$226,MAX(0,$B$1380-I1385)),0)</f>
        <v>0</v>
      </c>
      <c r="K1385" s="7" t="n">
        <f aca="false">IF(D1385=1,MIN($F$225,MAX(0,$B$1380-SUM(I1385:J1385))),0)</f>
        <v>0</v>
      </c>
      <c r="L1385" s="7" t="n">
        <f aca="false">IF(E1385=1,MIN($F$224,MAX(0,$B$1380-SUM(I1385:K1385))),0)</f>
        <v>0</v>
      </c>
      <c r="M1385" s="7" t="n">
        <f aca="false">IF(F1385=1,MIN($F$223,MAX(0,$B$1380-SUM(I1385:L1385))),0)</f>
        <v>0</v>
      </c>
      <c r="N1385" s="7" t="n">
        <f aca="false">IF(G1385=1,MIN($F$222,MAX(0,$B$1380-SUM(I1385:M1385))),0)</f>
        <v>15000000</v>
      </c>
      <c r="O1385" s="7" t="n">
        <f aca="false">IF(H1385=1,MIN($F$221,MAX(0,$B$1380-SUM(I1385:N1385))),0)</f>
        <v>5000000</v>
      </c>
      <c r="P1385" s="7" t="n">
        <f aca="false">MAX(0,$B$1380-SUM(I1385:O1385))</f>
        <v>3980000000</v>
      </c>
      <c r="Q1385" s="7" t="n">
        <f aca="false">($B$203+$B$204)+$B$22+(1-B1385)*$B$198+(1-C1385)*$E$226+(1-D1385)*$E$225+(1-E1385)*$E$224+(1-F1385)*$E$223+(1-G1385)*$E$222+(1-H1385)*$E$221</f>
        <v>23354101.3672325</v>
      </c>
      <c r="R1385" s="7" t="n">
        <f aca="false">P1385&gt;$B$12*Q1385</f>
        <v>1</v>
      </c>
      <c r="S1385" s="7" t="n">
        <f aca="false">IF(R1385,(P1385+$B$12*$B$13)/(Q1385+$B$13),IF(Q1385&gt;0,P1385/Q1385,0))</f>
        <v>154.037455931361</v>
      </c>
      <c r="T1385" s="7" t="n">
        <f aca="false">IF(R1385,$B$13*(S1385-$B$12),0)</f>
        <v>382593639.828401</v>
      </c>
      <c r="U1385" s="7" t="n">
        <f aca="false">($B$203+$B$204)*S1385</f>
        <v>43339669.7728442</v>
      </c>
      <c r="V1385" s="7" t="n">
        <f aca="false">$B$22*S1385</f>
        <v>1386337103.38225</v>
      </c>
      <c r="W1385" s="7" t="n">
        <f aca="false">IF(B1385=1,I1385,S1385*$B$198)</f>
        <v>123891509.99482</v>
      </c>
      <c r="X1385" s="7" t="n">
        <f aca="false">IF(C1385=1,J1385,S1385*$E$226)</f>
        <v>944938479.436803</v>
      </c>
      <c r="Y1385" s="7" t="n">
        <f aca="false">IF(D1385=1,K1385,S1385*$E$225)</f>
        <v>267097335.555539</v>
      </c>
      <c r="Z1385" s="7" t="n">
        <f aca="false">IF(E1385=1,L1385,S1385*$E$224)</f>
        <v>369689894.235265</v>
      </c>
      <c r="AA1385" s="7" t="n">
        <f aca="false">IF(F1385=1,M1385,S1385*$E$223)</f>
        <v>462112367.794082</v>
      </c>
      <c r="AB1385" s="7" t="n">
        <f aca="false">IF(G1385=1,N1385,S1385*$E$222)</f>
        <v>15000000</v>
      </c>
      <c r="AC1385" s="7" t="n">
        <f aca="false">IF(H1385=1,O1385,S1385*$E$221)</f>
        <v>5000000</v>
      </c>
      <c r="AD1385" s="7" t="n">
        <f aca="false">INDEX($W$1382:$W$1509,MATCH($A1385+(1-B1385)*64,$A$1382:$A$1509,0))</f>
        <v>30000000</v>
      </c>
      <c r="AE1385" s="7" t="n">
        <f aca="false">INDEX($W$1382:$W$1509,MATCH($A1385-B1385*64,$A$1382:$A$1509,0))</f>
        <v>123891509.99482</v>
      </c>
      <c r="AF1385" s="7" t="n">
        <f aca="false">INDEX($X$1382:$X$1509,MATCH($A1385+(1-C1385)*32,$A$1382:$A$1509,0))</f>
        <v>300000000</v>
      </c>
      <c r="AG1385" s="7" t="n">
        <f aca="false">INDEX($X$1382:$X$1509,MATCH($A1385-C1385*32,$A$1382:$A$1509,0))</f>
        <v>944938479.436803</v>
      </c>
      <c r="AH1385" s="7" t="n">
        <f aca="false">INDEX($Y$1382:$Y$1509,MATCH($A1385+(1-D1385)*16,$A$1382:$A$1509,0))</f>
        <v>100000000</v>
      </c>
      <c r="AI1385" s="7" t="n">
        <f aca="false">INDEX($Y$1382:$Y$1509,MATCH($A1385-D1385*16,$A$1382:$A$1509,0))</f>
        <v>267097335.555539</v>
      </c>
      <c r="AJ1385" s="7" t="n">
        <f aca="false">INDEX($Z$1382:$Z$1509,MATCH($A1385+(1-E1385)*8,$A$1382:$A$1509,0))</f>
        <v>60000000</v>
      </c>
      <c r="AK1385" s="7" t="n">
        <f aca="false">INDEX($Z$1382:$Z$1509,MATCH($A1385-E1385*8,$A$1382:$A$1509,0))</f>
        <v>369689894.235265</v>
      </c>
      <c r="AL1385" s="7" t="n">
        <f aca="false">INDEX($AA$1382:$AA$1509,MATCH($A1385+(1-F1385)*4,$A$1382:$A$1509,0))</f>
        <v>30000000</v>
      </c>
      <c r="AM1385" s="7" t="n">
        <f aca="false">INDEX($AA$1382:$AA$1509,MATCH($A1385-F1385*4,$A$1382:$A$1509,0))</f>
        <v>462112367.794082</v>
      </c>
      <c r="AN1385" s="7" t="n">
        <f aca="false">INDEX($AB$1382:$AB$1509,MATCH($A1385+(1-G1385)*2,$A$1382:$A$1509,0))</f>
        <v>15000000</v>
      </c>
      <c r="AO1385" s="7" t="n">
        <f aca="false">INDEX($AB$1382:$AB$1509,MATCH($A1385-G1385*2,$A$1382:$A$1509,0))</f>
        <v>647806907.811194</v>
      </c>
      <c r="AP1385" s="7" t="n">
        <f aca="false">INDEX($AC$1382:$AC$1509,MATCH($A1385+(1-H1385)*1,$A$1382:$A$1509,0))</f>
        <v>5000000</v>
      </c>
      <c r="AQ1385" s="7" t="n">
        <f aca="false">INDEX($AC$1382:$AC$1509,MATCH($A1385-H1385*1,$A$1382:$A$1509,0))</f>
        <v>646186377.710353</v>
      </c>
      <c r="AR1385" s="14" t="b">
        <f aca="false">AND(IF(B1385=1,AD1385&gt;=AE1385,AE1385&gt;AD1385),IF(C1385=1,AF1385&gt;=AG1385,AG1385&gt;AF1385),IF(D1385=1,AH1385&gt;=AI1385,AI1385&gt;AH1385),IF(E1385=1,AJ1385&gt;=AK1385,AK1385&gt;AJ1385),IF(F1385=1,AL1385&gt;=AM1385,AM1385&gt;AL1385),IF(G1385=1,AN1385&gt;=AO1385,AO1385&gt;AN1385),IF(H1385=1,AP1385&gt;=AQ1385,AQ1385&gt;AP1385))</f>
        <v>0</v>
      </c>
      <c r="AS1385" s="2"/>
      <c r="AT1385" s="2"/>
      <c r="AU1385" s="2"/>
      <c r="AV1385" s="2"/>
      <c r="AW1385" s="2"/>
      <c r="AX1385" s="2"/>
    </row>
    <row r="1386" customFormat="false" ht="15" hidden="false" customHeight="false" outlineLevel="0" collapsed="false">
      <c r="A1386" s="6" t="n">
        <f aca="false">ROW()-1382</f>
        <v>4</v>
      </c>
      <c r="B1386" s="6" t="n">
        <f aca="false">MOD(INT($A1386/64),2)</f>
        <v>0</v>
      </c>
      <c r="C1386" s="6" t="n">
        <f aca="false">MOD(INT($A1386/32),2)</f>
        <v>0</v>
      </c>
      <c r="D1386" s="6" t="n">
        <f aca="false">MOD(INT($A1386/16),2)</f>
        <v>0</v>
      </c>
      <c r="E1386" s="6" t="n">
        <f aca="false">MOD(INT($A1386/8),2)</f>
        <v>0</v>
      </c>
      <c r="F1386" s="6" t="n">
        <f aca="false">MOD(INT($A1386/4),2)</f>
        <v>1</v>
      </c>
      <c r="G1386" s="6" t="n">
        <f aca="false">MOD(INT($A1386/2),2)</f>
        <v>0</v>
      </c>
      <c r="H1386" s="6" t="n">
        <f aca="false">MOD(INT($A1386/1),2)</f>
        <v>0</v>
      </c>
      <c r="I1386" s="7" t="n">
        <f aca="false">IF(B1386=1,MIN($B$6,$B$1380),0)</f>
        <v>0</v>
      </c>
      <c r="J1386" s="7" t="n">
        <f aca="false">IF(C1386=1,MIN($F$226,MAX(0,$B$1380-I1386)),0)</f>
        <v>0</v>
      </c>
      <c r="K1386" s="7" t="n">
        <f aca="false">IF(D1386=1,MIN($F$225,MAX(0,$B$1380-SUM(I1386:J1386))),0)</f>
        <v>0</v>
      </c>
      <c r="L1386" s="7" t="n">
        <f aca="false">IF(E1386=1,MIN($F$224,MAX(0,$B$1380-SUM(I1386:K1386))),0)</f>
        <v>0</v>
      </c>
      <c r="M1386" s="7" t="n">
        <f aca="false">IF(F1386=1,MIN($F$223,MAX(0,$B$1380-SUM(I1386:L1386))),0)</f>
        <v>30000000</v>
      </c>
      <c r="N1386" s="7" t="n">
        <f aca="false">IF(G1386=1,MIN($F$222,MAX(0,$B$1380-SUM(I1386:M1386))),0)</f>
        <v>0</v>
      </c>
      <c r="O1386" s="7" t="n">
        <f aca="false">IF(H1386=1,MIN($F$221,MAX(0,$B$1380-SUM(I1386:N1386))),0)</f>
        <v>0</v>
      </c>
      <c r="P1386" s="7" t="n">
        <f aca="false">MAX(0,$B$1380-SUM(I1386:O1386))</f>
        <v>3970000000</v>
      </c>
      <c r="Q1386" s="7" t="n">
        <f aca="false">($B$203+$B$204)+$B$22+(1-B1386)*$B$198+(1-C1386)*$E$226+(1-D1386)*$E$225+(1-E1386)*$E$224+(1-F1386)*$E$223+(1-G1386)*$E$222+(1-H1386)*$E$221</f>
        <v>30354101.3672325</v>
      </c>
      <c r="R1386" s="7" t="n">
        <f aca="false">P1386&gt;$B$12*Q1386</f>
        <v>1</v>
      </c>
      <c r="S1386" s="7" t="n">
        <f aca="false">IF(R1386,(P1386+$B$12*$B$13)/(Q1386+$B$13),IF(Q1386&gt;0,P1386/Q1386,0))</f>
        <v>120.913366510826</v>
      </c>
      <c r="T1386" s="7" t="n">
        <f aca="false">IF(R1386,$B$13*(S1386-$B$12),0)</f>
        <v>299783416.277064</v>
      </c>
      <c r="U1386" s="7" t="n">
        <f aca="false">($B$203+$B$204)*S1386</f>
        <v>34019942.3836056</v>
      </c>
      <c r="V1386" s="7" t="n">
        <f aca="false">$B$22*S1386</f>
        <v>1088220298.59743</v>
      </c>
      <c r="W1386" s="7" t="n">
        <f aca="false">IF(B1386=1,I1386,S1386*$B$198)</f>
        <v>97249980.3051703</v>
      </c>
      <c r="X1386" s="7" t="n">
        <f aca="false">IF(C1386=1,J1386,S1386*$E$226)</f>
        <v>741739676.259241</v>
      </c>
      <c r="Y1386" s="7" t="n">
        <f aca="false">IF(D1386=1,K1386,S1386*$E$225)</f>
        <v>209660941.443248</v>
      </c>
      <c r="Z1386" s="7" t="n">
        <f aca="false">IF(E1386=1,L1386,S1386*$E$224)</f>
        <v>290192079.625982</v>
      </c>
      <c r="AA1386" s="7" t="n">
        <f aca="false">IF(F1386=1,M1386,S1386*$E$223)</f>
        <v>30000000</v>
      </c>
      <c r="AB1386" s="7" t="n">
        <f aca="false">IF(G1386=1,N1386,S1386*$E$222)</f>
        <v>604566832.554129</v>
      </c>
      <c r="AC1386" s="7" t="n">
        <f aca="false">IF(H1386=1,O1386,S1386*$E$221)</f>
        <v>604566832.554129</v>
      </c>
      <c r="AD1386" s="7" t="n">
        <f aca="false">INDEX($W$1382:$W$1509,MATCH($A1386+(1-B1386)*64,$A$1382:$A$1509,0))</f>
        <v>30000000</v>
      </c>
      <c r="AE1386" s="7" t="n">
        <f aca="false">INDEX($W$1382:$W$1509,MATCH($A1386-B1386*64,$A$1382:$A$1509,0))</f>
        <v>97249980.3051703</v>
      </c>
      <c r="AF1386" s="7" t="n">
        <f aca="false">INDEX($X$1382:$X$1509,MATCH($A1386+(1-C1386)*32,$A$1382:$A$1509,0))</f>
        <v>300000000</v>
      </c>
      <c r="AG1386" s="7" t="n">
        <f aca="false">INDEX($X$1382:$X$1509,MATCH($A1386-C1386*32,$A$1382:$A$1509,0))</f>
        <v>741739676.259241</v>
      </c>
      <c r="AH1386" s="7" t="n">
        <f aca="false">INDEX($Y$1382:$Y$1509,MATCH($A1386+(1-D1386)*16,$A$1382:$A$1509,0))</f>
        <v>100000000</v>
      </c>
      <c r="AI1386" s="7" t="n">
        <f aca="false">INDEX($Y$1382:$Y$1509,MATCH($A1386-D1386*16,$A$1382:$A$1509,0))</f>
        <v>209660941.443248</v>
      </c>
      <c r="AJ1386" s="7" t="n">
        <f aca="false">INDEX($Z$1382:$Z$1509,MATCH($A1386+(1-E1386)*8,$A$1382:$A$1509,0))</f>
        <v>60000000</v>
      </c>
      <c r="AK1386" s="7" t="n">
        <f aca="false">INDEX($Z$1382:$Z$1509,MATCH($A1386-E1386*8,$A$1382:$A$1509,0))</f>
        <v>290192079.625982</v>
      </c>
      <c r="AL1386" s="7" t="n">
        <f aca="false">INDEX($AA$1382:$AA$1509,MATCH($A1386+(1-F1386)*4,$A$1382:$A$1509,0))</f>
        <v>30000000</v>
      </c>
      <c r="AM1386" s="7" t="n">
        <f aca="false">INDEX($AA$1382:$AA$1509,MATCH($A1386-F1386*4,$A$1382:$A$1509,0))</f>
        <v>334898924.868155</v>
      </c>
      <c r="AN1386" s="7" t="n">
        <f aca="false">INDEX($AB$1382:$AB$1509,MATCH($A1386+(1-G1386)*2,$A$1382:$A$1509,0))</f>
        <v>15000000</v>
      </c>
      <c r="AO1386" s="7" t="n">
        <f aca="false">INDEX($AB$1382:$AB$1509,MATCH($A1386-G1386*2,$A$1382:$A$1509,0))</f>
        <v>604566832.554129</v>
      </c>
      <c r="AP1386" s="7" t="n">
        <f aca="false">INDEX($AC$1382:$AC$1509,MATCH($A1386+(1-H1386)*1,$A$1382:$A$1509,0))</f>
        <v>5000000</v>
      </c>
      <c r="AQ1386" s="7" t="n">
        <f aca="false">INDEX($AC$1382:$AC$1509,MATCH($A1386-H1386*1,$A$1382:$A$1509,0))</f>
        <v>604566832.554129</v>
      </c>
      <c r="AR1386" s="14" t="b">
        <f aca="false">AND(IF(B1386=1,AD1386&gt;=AE1386,AE1386&gt;AD1386),IF(C1386=1,AF1386&gt;=AG1386,AG1386&gt;AF1386),IF(D1386=1,AH1386&gt;=AI1386,AI1386&gt;AH1386),IF(E1386=1,AJ1386&gt;=AK1386,AK1386&gt;AJ1386),IF(F1386=1,AL1386&gt;=AM1386,AM1386&gt;AL1386),IF(G1386=1,AN1386&gt;=AO1386,AO1386&gt;AN1386),IF(H1386=1,AP1386&gt;=AQ1386,AQ1386&gt;AP1386))</f>
        <v>0</v>
      </c>
      <c r="AS1386" s="2"/>
      <c r="AT1386" s="2"/>
      <c r="AU1386" s="2"/>
      <c r="AV1386" s="2"/>
      <c r="AW1386" s="2"/>
      <c r="AX1386" s="2"/>
    </row>
    <row r="1387" customFormat="false" ht="15" hidden="false" customHeight="false" outlineLevel="0" collapsed="false">
      <c r="A1387" s="6" t="n">
        <f aca="false">ROW()-1382</f>
        <v>5</v>
      </c>
      <c r="B1387" s="6" t="n">
        <f aca="false">MOD(INT($A1387/64),2)</f>
        <v>0</v>
      </c>
      <c r="C1387" s="6" t="n">
        <f aca="false">MOD(INT($A1387/32),2)</f>
        <v>0</v>
      </c>
      <c r="D1387" s="6" t="n">
        <f aca="false">MOD(INT($A1387/16),2)</f>
        <v>0</v>
      </c>
      <c r="E1387" s="6" t="n">
        <f aca="false">MOD(INT($A1387/8),2)</f>
        <v>0</v>
      </c>
      <c r="F1387" s="6" t="n">
        <f aca="false">MOD(INT($A1387/4),2)</f>
        <v>1</v>
      </c>
      <c r="G1387" s="6" t="n">
        <f aca="false">MOD(INT($A1387/2),2)</f>
        <v>0</v>
      </c>
      <c r="H1387" s="6" t="n">
        <f aca="false">MOD(INT($A1387/1),2)</f>
        <v>1</v>
      </c>
      <c r="I1387" s="7" t="n">
        <f aca="false">IF(B1387=1,MIN($B$6,$B$1380),0)</f>
        <v>0</v>
      </c>
      <c r="J1387" s="7" t="n">
        <f aca="false">IF(C1387=1,MIN($F$226,MAX(0,$B$1380-I1387)),0)</f>
        <v>0</v>
      </c>
      <c r="K1387" s="7" t="n">
        <f aca="false">IF(D1387=1,MIN($F$225,MAX(0,$B$1380-SUM(I1387:J1387))),0)</f>
        <v>0</v>
      </c>
      <c r="L1387" s="7" t="n">
        <f aca="false">IF(E1387=1,MIN($F$224,MAX(0,$B$1380-SUM(I1387:K1387))),0)</f>
        <v>0</v>
      </c>
      <c r="M1387" s="7" t="n">
        <f aca="false">IF(F1387=1,MIN($F$223,MAX(0,$B$1380-SUM(I1387:L1387))),0)</f>
        <v>30000000</v>
      </c>
      <c r="N1387" s="7" t="n">
        <f aca="false">IF(G1387=1,MIN($F$222,MAX(0,$B$1380-SUM(I1387:M1387))),0)</f>
        <v>0</v>
      </c>
      <c r="O1387" s="7" t="n">
        <f aca="false">IF(H1387=1,MIN($F$221,MAX(0,$B$1380-SUM(I1387:N1387))),0)</f>
        <v>5000000</v>
      </c>
      <c r="P1387" s="7" t="n">
        <f aca="false">MAX(0,$B$1380-SUM(I1387:O1387))</f>
        <v>3965000000</v>
      </c>
      <c r="Q1387" s="7" t="n">
        <f aca="false">($B$203+$B$204)+$B$22+(1-B1387)*$B$198+(1-C1387)*$E$226+(1-D1387)*$E$225+(1-E1387)*$E$224+(1-F1387)*$E$223+(1-G1387)*$E$222+(1-H1387)*$E$221</f>
        <v>25354101.3672325</v>
      </c>
      <c r="R1387" s="7" t="n">
        <f aca="false">P1387&gt;$B$12*Q1387</f>
        <v>1</v>
      </c>
      <c r="S1387" s="7" t="n">
        <f aca="false">IF(R1387,(P1387+$B$12*$B$13)/(Q1387+$B$13),IF(Q1387&gt;0,P1387/Q1387,0))</f>
        <v>142.438628613141</v>
      </c>
      <c r="T1387" s="7" t="n">
        <f aca="false">IF(R1387,$B$13*(S1387-$B$12),0)</f>
        <v>353596571.532852</v>
      </c>
      <c r="U1387" s="7" t="n">
        <f aca="false">($B$203+$B$204)*S1387</f>
        <v>40076246.9729514</v>
      </c>
      <c r="V1387" s="7" t="n">
        <f aca="false">$B$22*S1387</f>
        <v>1281947657.51827</v>
      </c>
      <c r="W1387" s="7" t="n">
        <f aca="false">IF(B1387=1,I1387,S1387*$B$198)</f>
        <v>114562634.612305</v>
      </c>
      <c r="X1387" s="7" t="n">
        <f aca="false">IF(C1387=1,J1387,S1387*$E$226)</f>
        <v>873785796.584052</v>
      </c>
      <c r="Y1387" s="7" t="n">
        <f aca="false">IF(D1387=1,K1387,S1387*$E$225)</f>
        <v>246985241.042333</v>
      </c>
      <c r="Z1387" s="7" t="n">
        <f aca="false">IF(E1387=1,L1387,S1387*$E$224)</f>
        <v>341852708.671538</v>
      </c>
      <c r="AA1387" s="7" t="n">
        <f aca="false">IF(F1387=1,M1387,S1387*$E$223)</f>
        <v>30000000</v>
      </c>
      <c r="AB1387" s="7" t="n">
        <f aca="false">IF(G1387=1,N1387,S1387*$E$222)</f>
        <v>712193143.065704</v>
      </c>
      <c r="AC1387" s="7" t="n">
        <f aca="false">IF(H1387=1,O1387,S1387*$E$221)</f>
        <v>5000000</v>
      </c>
      <c r="AD1387" s="7" t="n">
        <f aca="false">INDEX($W$1382:$W$1509,MATCH($A1387+(1-B1387)*64,$A$1382:$A$1509,0))</f>
        <v>30000000</v>
      </c>
      <c r="AE1387" s="7" t="n">
        <f aca="false">INDEX($W$1382:$W$1509,MATCH($A1387-B1387*64,$A$1382:$A$1509,0))</f>
        <v>114562634.612305</v>
      </c>
      <c r="AF1387" s="7" t="n">
        <f aca="false">INDEX($X$1382:$X$1509,MATCH($A1387+(1-C1387)*32,$A$1382:$A$1509,0))</f>
        <v>300000000</v>
      </c>
      <c r="AG1387" s="7" t="n">
        <f aca="false">INDEX($X$1382:$X$1509,MATCH($A1387-C1387*32,$A$1382:$A$1509,0))</f>
        <v>873785796.584052</v>
      </c>
      <c r="AH1387" s="7" t="n">
        <f aca="false">INDEX($Y$1382:$Y$1509,MATCH($A1387+(1-D1387)*16,$A$1382:$A$1509,0))</f>
        <v>100000000</v>
      </c>
      <c r="AI1387" s="7" t="n">
        <f aca="false">INDEX($Y$1382:$Y$1509,MATCH($A1387-D1387*16,$A$1382:$A$1509,0))</f>
        <v>246985241.042333</v>
      </c>
      <c r="AJ1387" s="7" t="n">
        <f aca="false">INDEX($Z$1382:$Z$1509,MATCH($A1387+(1-E1387)*8,$A$1382:$A$1509,0))</f>
        <v>60000000</v>
      </c>
      <c r="AK1387" s="7" t="n">
        <f aca="false">INDEX($Z$1382:$Z$1509,MATCH($A1387-E1387*8,$A$1382:$A$1509,0))</f>
        <v>341852708.671538</v>
      </c>
      <c r="AL1387" s="7" t="n">
        <f aca="false">INDEX($AA$1382:$AA$1509,MATCH($A1387+(1-F1387)*4,$A$1382:$A$1509,0))</f>
        <v>30000000</v>
      </c>
      <c r="AM1387" s="7" t="n">
        <f aca="false">INDEX($AA$1382:$AA$1509,MATCH($A1387-F1387*4,$A$1382:$A$1509,0))</f>
        <v>388684144.686716</v>
      </c>
      <c r="AN1387" s="7" t="n">
        <f aca="false">INDEX($AB$1382:$AB$1509,MATCH($A1387+(1-G1387)*2,$A$1382:$A$1509,0))</f>
        <v>15000000</v>
      </c>
      <c r="AO1387" s="7" t="n">
        <f aca="false">INDEX($AB$1382:$AB$1509,MATCH($A1387-G1387*2,$A$1382:$A$1509,0))</f>
        <v>712193143.065704</v>
      </c>
      <c r="AP1387" s="7" t="n">
        <f aca="false">INDEX($AC$1382:$AC$1509,MATCH($A1387+(1-H1387)*1,$A$1382:$A$1509,0))</f>
        <v>5000000</v>
      </c>
      <c r="AQ1387" s="7" t="n">
        <f aca="false">INDEX($AC$1382:$AC$1509,MATCH($A1387-H1387*1,$A$1382:$A$1509,0))</f>
        <v>604566832.554129</v>
      </c>
      <c r="AR1387" s="14" t="b">
        <f aca="false">AND(IF(B1387=1,AD1387&gt;=AE1387,AE1387&gt;AD1387),IF(C1387=1,AF1387&gt;=AG1387,AG1387&gt;AF1387),IF(D1387=1,AH1387&gt;=AI1387,AI1387&gt;AH1387),IF(E1387=1,AJ1387&gt;=AK1387,AK1387&gt;AJ1387),IF(F1387=1,AL1387&gt;=AM1387,AM1387&gt;AL1387),IF(G1387=1,AN1387&gt;=AO1387,AO1387&gt;AN1387),IF(H1387=1,AP1387&gt;=AQ1387,AQ1387&gt;AP1387))</f>
        <v>0</v>
      </c>
      <c r="AS1387" s="2"/>
      <c r="AT1387" s="2"/>
      <c r="AU1387" s="2"/>
      <c r="AV1387" s="2"/>
      <c r="AW1387" s="2"/>
      <c r="AX1387" s="2"/>
    </row>
    <row r="1388" customFormat="false" ht="15" hidden="false" customHeight="false" outlineLevel="0" collapsed="false">
      <c r="A1388" s="6" t="n">
        <f aca="false">ROW()-1382</f>
        <v>6</v>
      </c>
      <c r="B1388" s="6" t="n">
        <f aca="false">MOD(INT($A1388/64),2)</f>
        <v>0</v>
      </c>
      <c r="C1388" s="6" t="n">
        <f aca="false">MOD(INT($A1388/32),2)</f>
        <v>0</v>
      </c>
      <c r="D1388" s="6" t="n">
        <f aca="false">MOD(INT($A1388/16),2)</f>
        <v>0</v>
      </c>
      <c r="E1388" s="6" t="n">
        <f aca="false">MOD(INT($A1388/8),2)</f>
        <v>0</v>
      </c>
      <c r="F1388" s="6" t="n">
        <f aca="false">MOD(INT($A1388/4),2)</f>
        <v>1</v>
      </c>
      <c r="G1388" s="6" t="n">
        <f aca="false">MOD(INT($A1388/2),2)</f>
        <v>1</v>
      </c>
      <c r="H1388" s="6" t="n">
        <f aca="false">MOD(INT($A1388/1),2)</f>
        <v>0</v>
      </c>
      <c r="I1388" s="7" t="n">
        <f aca="false">IF(B1388=1,MIN($B$6,$B$1380),0)</f>
        <v>0</v>
      </c>
      <c r="J1388" s="7" t="n">
        <f aca="false">IF(C1388=1,MIN($F$226,MAX(0,$B$1380-I1388)),0)</f>
        <v>0</v>
      </c>
      <c r="K1388" s="7" t="n">
        <f aca="false">IF(D1388=1,MIN($F$225,MAX(0,$B$1380-SUM(I1388:J1388))),0)</f>
        <v>0</v>
      </c>
      <c r="L1388" s="7" t="n">
        <f aca="false">IF(E1388=1,MIN($F$224,MAX(0,$B$1380-SUM(I1388:K1388))),0)</f>
        <v>0</v>
      </c>
      <c r="M1388" s="7" t="n">
        <f aca="false">IF(F1388=1,MIN($F$223,MAX(0,$B$1380-SUM(I1388:L1388))),0)</f>
        <v>30000000</v>
      </c>
      <c r="N1388" s="7" t="n">
        <f aca="false">IF(G1388=1,MIN($F$222,MAX(0,$B$1380-SUM(I1388:M1388))),0)</f>
        <v>15000000</v>
      </c>
      <c r="O1388" s="7" t="n">
        <f aca="false">IF(H1388=1,MIN($F$221,MAX(0,$B$1380-SUM(I1388:N1388))),0)</f>
        <v>0</v>
      </c>
      <c r="P1388" s="7" t="n">
        <f aca="false">MAX(0,$B$1380-SUM(I1388:O1388))</f>
        <v>3955000000</v>
      </c>
      <c r="Q1388" s="7" t="n">
        <f aca="false">($B$203+$B$204)+$B$22+(1-B1388)*$B$198+(1-C1388)*$E$226+(1-D1388)*$E$225+(1-E1388)*$E$224+(1-F1388)*$E$223+(1-G1388)*$E$222+(1-H1388)*$E$221</f>
        <v>25354101.3672325</v>
      </c>
      <c r="R1388" s="7" t="n">
        <f aca="false">P1388&gt;$B$12*Q1388</f>
        <v>1</v>
      </c>
      <c r="S1388" s="7" t="n">
        <f aca="false">IF(R1388,(P1388+$B$12*$B$13)/(Q1388+$B$13),IF(Q1388&gt;0,P1388/Q1388,0))</f>
        <v>142.07961505646</v>
      </c>
      <c r="T1388" s="7" t="n">
        <f aca="false">IF(R1388,$B$13*(S1388-$B$12),0)</f>
        <v>352699037.64115</v>
      </c>
      <c r="U1388" s="7" t="n">
        <f aca="false">($B$203+$B$204)*S1388</f>
        <v>39975235.638426</v>
      </c>
      <c r="V1388" s="7" t="n">
        <f aca="false">$B$22*S1388</f>
        <v>1278716535.50814</v>
      </c>
      <c r="W1388" s="7" t="n">
        <f aca="false">IF(B1388=1,I1388,S1388*$B$198)</f>
        <v>114273881.910068</v>
      </c>
      <c r="X1388" s="7" t="n">
        <f aca="false">IF(C1388=1,J1388,S1388*$E$226)</f>
        <v>871583437.928516</v>
      </c>
      <c r="Y1388" s="7" t="n">
        <f aca="false">IF(D1388=1,K1388,S1388*$E$225)</f>
        <v>246362719.9559</v>
      </c>
      <c r="Z1388" s="7" t="n">
        <f aca="false">IF(E1388=1,L1388,S1388*$E$224)</f>
        <v>340991076.135504</v>
      </c>
      <c r="AA1388" s="7" t="n">
        <f aca="false">IF(F1388=1,M1388,S1388*$E$223)</f>
        <v>30000000</v>
      </c>
      <c r="AB1388" s="7" t="n">
        <f aca="false">IF(G1388=1,N1388,S1388*$E$222)</f>
        <v>15000000</v>
      </c>
      <c r="AC1388" s="7" t="n">
        <f aca="false">IF(H1388=1,O1388,S1388*$E$221)</f>
        <v>710398075.282299</v>
      </c>
      <c r="AD1388" s="7" t="n">
        <f aca="false">INDEX($W$1382:$W$1509,MATCH($A1388+(1-B1388)*64,$A$1382:$A$1509,0))</f>
        <v>30000000</v>
      </c>
      <c r="AE1388" s="7" t="n">
        <f aca="false">INDEX($W$1382:$W$1509,MATCH($A1388-B1388*64,$A$1382:$A$1509,0))</f>
        <v>114273881.910068</v>
      </c>
      <c r="AF1388" s="7" t="n">
        <f aca="false">INDEX($X$1382:$X$1509,MATCH($A1388+(1-C1388)*32,$A$1382:$A$1509,0))</f>
        <v>300000000</v>
      </c>
      <c r="AG1388" s="7" t="n">
        <f aca="false">INDEX($X$1382:$X$1509,MATCH($A1388-C1388*32,$A$1382:$A$1509,0))</f>
        <v>871583437.928516</v>
      </c>
      <c r="AH1388" s="7" t="n">
        <f aca="false">INDEX($Y$1382:$Y$1509,MATCH($A1388+(1-D1388)*16,$A$1382:$A$1509,0))</f>
        <v>100000000</v>
      </c>
      <c r="AI1388" s="7" t="n">
        <f aca="false">INDEX($Y$1382:$Y$1509,MATCH($A1388-D1388*16,$A$1382:$A$1509,0))</f>
        <v>246362719.9559</v>
      </c>
      <c r="AJ1388" s="7" t="n">
        <f aca="false">INDEX($Z$1382:$Z$1509,MATCH($A1388+(1-E1388)*8,$A$1382:$A$1509,0))</f>
        <v>60000000</v>
      </c>
      <c r="AK1388" s="7" t="n">
        <f aca="false">INDEX($Z$1382:$Z$1509,MATCH($A1388-E1388*8,$A$1382:$A$1509,0))</f>
        <v>340991076.135504</v>
      </c>
      <c r="AL1388" s="7" t="n">
        <f aca="false">INDEX($AA$1382:$AA$1509,MATCH($A1388+(1-F1388)*4,$A$1382:$A$1509,0))</f>
        <v>30000000</v>
      </c>
      <c r="AM1388" s="7" t="n">
        <f aca="false">INDEX($AA$1382:$AA$1509,MATCH($A1388-F1388*4,$A$1382:$A$1509,0))</f>
        <v>387711826.626212</v>
      </c>
      <c r="AN1388" s="7" t="n">
        <f aca="false">INDEX($AB$1382:$AB$1509,MATCH($A1388+(1-G1388)*2,$A$1382:$A$1509,0))</f>
        <v>15000000</v>
      </c>
      <c r="AO1388" s="7" t="n">
        <f aca="false">INDEX($AB$1382:$AB$1509,MATCH($A1388-G1388*2,$A$1382:$A$1509,0))</f>
        <v>604566832.554129</v>
      </c>
      <c r="AP1388" s="7" t="n">
        <f aca="false">INDEX($AC$1382:$AC$1509,MATCH($A1388+(1-H1388)*1,$A$1382:$A$1509,0))</f>
        <v>5000000</v>
      </c>
      <c r="AQ1388" s="7" t="n">
        <f aca="false">INDEX($AC$1382:$AC$1509,MATCH($A1388-H1388*1,$A$1382:$A$1509,0))</f>
        <v>710398075.282299</v>
      </c>
      <c r="AR1388" s="14" t="b">
        <f aca="false">AND(IF(B1388=1,AD1388&gt;=AE1388,AE1388&gt;AD1388),IF(C1388=1,AF1388&gt;=AG1388,AG1388&gt;AF1388),IF(D1388=1,AH1388&gt;=AI1388,AI1388&gt;AH1388),IF(E1388=1,AJ1388&gt;=AK1388,AK1388&gt;AJ1388),IF(F1388=1,AL1388&gt;=AM1388,AM1388&gt;AL1388),IF(G1388=1,AN1388&gt;=AO1388,AO1388&gt;AN1388),IF(H1388=1,AP1388&gt;=AQ1388,AQ1388&gt;AP1388))</f>
        <v>0</v>
      </c>
      <c r="AS1388" s="2"/>
      <c r="AT1388" s="2"/>
      <c r="AU1388" s="2"/>
      <c r="AV1388" s="2"/>
      <c r="AW1388" s="2"/>
      <c r="AX1388" s="2"/>
    </row>
    <row r="1389" customFormat="false" ht="15" hidden="false" customHeight="false" outlineLevel="0" collapsed="false">
      <c r="A1389" s="6" t="n">
        <f aca="false">ROW()-1382</f>
        <v>7</v>
      </c>
      <c r="B1389" s="6" t="n">
        <f aca="false">MOD(INT($A1389/64),2)</f>
        <v>0</v>
      </c>
      <c r="C1389" s="6" t="n">
        <f aca="false">MOD(INT($A1389/32),2)</f>
        <v>0</v>
      </c>
      <c r="D1389" s="6" t="n">
        <f aca="false">MOD(INT($A1389/16),2)</f>
        <v>0</v>
      </c>
      <c r="E1389" s="6" t="n">
        <f aca="false">MOD(INT($A1389/8),2)</f>
        <v>0</v>
      </c>
      <c r="F1389" s="6" t="n">
        <f aca="false">MOD(INT($A1389/4),2)</f>
        <v>1</v>
      </c>
      <c r="G1389" s="6" t="n">
        <f aca="false">MOD(INT($A1389/2),2)</f>
        <v>1</v>
      </c>
      <c r="H1389" s="6" t="n">
        <f aca="false">MOD(INT($A1389/1),2)</f>
        <v>1</v>
      </c>
      <c r="I1389" s="7" t="n">
        <f aca="false">IF(B1389=1,MIN($B$6,$B$1380),0)</f>
        <v>0</v>
      </c>
      <c r="J1389" s="7" t="n">
        <f aca="false">IF(C1389=1,MIN($F$226,MAX(0,$B$1380-I1389)),0)</f>
        <v>0</v>
      </c>
      <c r="K1389" s="7" t="n">
        <f aca="false">IF(D1389=1,MIN($F$225,MAX(0,$B$1380-SUM(I1389:J1389))),0)</f>
        <v>0</v>
      </c>
      <c r="L1389" s="7" t="n">
        <f aca="false">IF(E1389=1,MIN($F$224,MAX(0,$B$1380-SUM(I1389:K1389))),0)</f>
        <v>0</v>
      </c>
      <c r="M1389" s="7" t="n">
        <f aca="false">IF(F1389=1,MIN($F$223,MAX(0,$B$1380-SUM(I1389:L1389))),0)</f>
        <v>30000000</v>
      </c>
      <c r="N1389" s="7" t="n">
        <f aca="false">IF(G1389=1,MIN($F$222,MAX(0,$B$1380-SUM(I1389:M1389))),0)</f>
        <v>15000000</v>
      </c>
      <c r="O1389" s="7" t="n">
        <f aca="false">IF(H1389=1,MIN($F$221,MAX(0,$B$1380-SUM(I1389:N1389))),0)</f>
        <v>5000000</v>
      </c>
      <c r="P1389" s="7" t="n">
        <f aca="false">MAX(0,$B$1380-SUM(I1389:O1389))</f>
        <v>3950000000</v>
      </c>
      <c r="Q1389" s="7" t="n">
        <f aca="false">($B$203+$B$204)+$B$22+(1-B1389)*$B$198+(1-C1389)*$E$226+(1-D1389)*$E$225+(1-E1389)*$E$224+(1-F1389)*$E$223+(1-G1389)*$E$222+(1-H1389)*$E$221</f>
        <v>20354101.3672325</v>
      </c>
      <c r="R1389" s="7" t="n">
        <f aca="false">P1389&gt;$B$12*Q1389</f>
        <v>1</v>
      </c>
      <c r="S1389" s="7" t="n">
        <f aca="false">IF(R1389,(P1389+$B$12*$B$13)/(Q1389+$B$13),IF(Q1389&gt;0,P1389/Q1389,0))</f>
        <v>172.944887943263</v>
      </c>
      <c r="T1389" s="7" t="n">
        <f aca="false">IF(R1389,$B$13*(S1389-$B$12),0)</f>
        <v>429862219.858158</v>
      </c>
      <c r="U1389" s="7" t="n">
        <f aca="false">($B$203+$B$204)*S1389</f>
        <v>48659426.9364104</v>
      </c>
      <c r="V1389" s="7" t="n">
        <f aca="false">$B$22*S1389</f>
        <v>1556503991.48937</v>
      </c>
      <c r="W1389" s="7" t="n">
        <f aca="false">IF(B1389=1,I1389,S1389*$B$198)</f>
        <v>139098657.424747</v>
      </c>
      <c r="X1389" s="7" t="n">
        <f aca="false">IF(C1389=1,J1389,S1389*$E$226)</f>
        <v>1060925594.04705</v>
      </c>
      <c r="Y1389" s="7" t="n">
        <f aca="false">IF(D1389=1,K1389,S1389*$E$225)</f>
        <v>299882379.180429</v>
      </c>
      <c r="Z1389" s="7" t="n">
        <f aca="false">IF(E1389=1,L1389,S1389*$E$224)</f>
        <v>415067731.063832</v>
      </c>
      <c r="AA1389" s="7" t="n">
        <f aca="false">IF(F1389=1,M1389,S1389*$E$223)</f>
        <v>30000000</v>
      </c>
      <c r="AB1389" s="7" t="n">
        <f aca="false">IF(G1389=1,N1389,S1389*$E$222)</f>
        <v>15000000</v>
      </c>
      <c r="AC1389" s="7" t="n">
        <f aca="false">IF(H1389=1,O1389,S1389*$E$221)</f>
        <v>5000000</v>
      </c>
      <c r="AD1389" s="7" t="n">
        <f aca="false">INDEX($W$1382:$W$1509,MATCH($A1389+(1-B1389)*64,$A$1382:$A$1509,0))</f>
        <v>30000000</v>
      </c>
      <c r="AE1389" s="7" t="n">
        <f aca="false">INDEX($W$1382:$W$1509,MATCH($A1389-B1389*64,$A$1382:$A$1509,0))</f>
        <v>139098657.424747</v>
      </c>
      <c r="AF1389" s="7" t="n">
        <f aca="false">INDEX($X$1382:$X$1509,MATCH($A1389+(1-C1389)*32,$A$1382:$A$1509,0))</f>
        <v>300000000</v>
      </c>
      <c r="AG1389" s="7" t="n">
        <f aca="false">INDEX($X$1382:$X$1509,MATCH($A1389-C1389*32,$A$1382:$A$1509,0))</f>
        <v>1060925594.04705</v>
      </c>
      <c r="AH1389" s="7" t="n">
        <f aca="false">INDEX($Y$1382:$Y$1509,MATCH($A1389+(1-D1389)*16,$A$1382:$A$1509,0))</f>
        <v>100000000</v>
      </c>
      <c r="AI1389" s="7" t="n">
        <f aca="false">INDEX($Y$1382:$Y$1509,MATCH($A1389-D1389*16,$A$1382:$A$1509,0))</f>
        <v>299882379.180429</v>
      </c>
      <c r="AJ1389" s="7" t="n">
        <f aca="false">INDEX($Z$1382:$Z$1509,MATCH($A1389+(1-E1389)*8,$A$1382:$A$1509,0))</f>
        <v>60000000</v>
      </c>
      <c r="AK1389" s="7" t="n">
        <f aca="false">INDEX($Z$1382:$Z$1509,MATCH($A1389-E1389*8,$A$1382:$A$1509,0))</f>
        <v>415067731.063832</v>
      </c>
      <c r="AL1389" s="7" t="n">
        <f aca="false">INDEX($AA$1382:$AA$1509,MATCH($A1389+(1-F1389)*4,$A$1382:$A$1509,0))</f>
        <v>30000000</v>
      </c>
      <c r="AM1389" s="7" t="n">
        <f aca="false">INDEX($AA$1382:$AA$1509,MATCH($A1389-F1389*4,$A$1382:$A$1509,0))</f>
        <v>462112367.794082</v>
      </c>
      <c r="AN1389" s="7" t="n">
        <f aca="false">INDEX($AB$1382:$AB$1509,MATCH($A1389+(1-G1389)*2,$A$1382:$A$1509,0))</f>
        <v>15000000</v>
      </c>
      <c r="AO1389" s="7" t="n">
        <f aca="false">INDEX($AB$1382:$AB$1509,MATCH($A1389-G1389*2,$A$1382:$A$1509,0))</f>
        <v>712193143.065704</v>
      </c>
      <c r="AP1389" s="7" t="n">
        <f aca="false">INDEX($AC$1382:$AC$1509,MATCH($A1389+(1-H1389)*1,$A$1382:$A$1509,0))</f>
        <v>5000000</v>
      </c>
      <c r="AQ1389" s="7" t="n">
        <f aca="false">INDEX($AC$1382:$AC$1509,MATCH($A1389-H1389*1,$A$1382:$A$1509,0))</f>
        <v>710398075.282299</v>
      </c>
      <c r="AR1389" s="14" t="b">
        <f aca="false">AND(IF(B1389=1,AD1389&gt;=AE1389,AE1389&gt;AD1389),IF(C1389=1,AF1389&gt;=AG1389,AG1389&gt;AF1389),IF(D1389=1,AH1389&gt;=AI1389,AI1389&gt;AH1389),IF(E1389=1,AJ1389&gt;=AK1389,AK1389&gt;AJ1389),IF(F1389=1,AL1389&gt;=AM1389,AM1389&gt;AL1389),IF(G1389=1,AN1389&gt;=AO1389,AO1389&gt;AN1389),IF(H1389=1,AP1389&gt;=AQ1389,AQ1389&gt;AP1389))</f>
        <v>0</v>
      </c>
      <c r="AS1389" s="2"/>
      <c r="AT1389" s="2"/>
      <c r="AU1389" s="2"/>
      <c r="AV1389" s="2"/>
      <c r="AW1389" s="2"/>
      <c r="AX1389" s="2"/>
    </row>
    <row r="1390" customFormat="false" ht="15" hidden="false" customHeight="false" outlineLevel="0" collapsed="false">
      <c r="A1390" s="6" t="n">
        <f aca="false">ROW()-1382</f>
        <v>8</v>
      </c>
      <c r="B1390" s="6" t="n">
        <f aca="false">MOD(INT($A1390/64),2)</f>
        <v>0</v>
      </c>
      <c r="C1390" s="6" t="n">
        <f aca="false">MOD(INT($A1390/32),2)</f>
        <v>0</v>
      </c>
      <c r="D1390" s="6" t="n">
        <f aca="false">MOD(INT($A1390/16),2)</f>
        <v>0</v>
      </c>
      <c r="E1390" s="6" t="n">
        <f aca="false">MOD(INT($A1390/8),2)</f>
        <v>1</v>
      </c>
      <c r="F1390" s="6" t="n">
        <f aca="false">MOD(INT($A1390/4),2)</f>
        <v>0</v>
      </c>
      <c r="G1390" s="6" t="n">
        <f aca="false">MOD(INT($A1390/2),2)</f>
        <v>0</v>
      </c>
      <c r="H1390" s="6" t="n">
        <f aca="false">MOD(INT($A1390/1),2)</f>
        <v>0</v>
      </c>
      <c r="I1390" s="7" t="n">
        <f aca="false">IF(B1390=1,MIN($B$6,$B$1380),0)</f>
        <v>0</v>
      </c>
      <c r="J1390" s="7" t="n">
        <f aca="false">IF(C1390=1,MIN($F$226,MAX(0,$B$1380-I1390)),0)</f>
        <v>0</v>
      </c>
      <c r="K1390" s="7" t="n">
        <f aca="false">IF(D1390=1,MIN($F$225,MAX(0,$B$1380-SUM(I1390:J1390))),0)</f>
        <v>0</v>
      </c>
      <c r="L1390" s="7" t="n">
        <f aca="false">IF(E1390=1,MIN($F$224,MAX(0,$B$1380-SUM(I1390:K1390))),0)</f>
        <v>60000000</v>
      </c>
      <c r="M1390" s="7" t="n">
        <f aca="false">IF(F1390=1,MIN($F$223,MAX(0,$B$1380-SUM(I1390:L1390))),0)</f>
        <v>0</v>
      </c>
      <c r="N1390" s="7" t="n">
        <f aca="false">IF(G1390=1,MIN($F$222,MAX(0,$B$1380-SUM(I1390:M1390))),0)</f>
        <v>0</v>
      </c>
      <c r="O1390" s="7" t="n">
        <f aca="false">IF(H1390=1,MIN($F$221,MAX(0,$B$1380-SUM(I1390:N1390))),0)</f>
        <v>0</v>
      </c>
      <c r="P1390" s="7" t="n">
        <f aca="false">MAX(0,$B$1380-SUM(I1390:O1390))</f>
        <v>3940000000</v>
      </c>
      <c r="Q1390" s="7" t="n">
        <f aca="false">($B$203+$B$204)+$B$22+(1-B1390)*$B$198+(1-C1390)*$E$226+(1-D1390)*$E$225+(1-E1390)*$E$224+(1-F1390)*$E$223+(1-G1390)*$E$222+(1-H1390)*$E$221</f>
        <v>30954101.3672325</v>
      </c>
      <c r="R1390" s="7" t="n">
        <f aca="false">P1390&gt;$B$12*Q1390</f>
        <v>1</v>
      </c>
      <c r="S1390" s="7" t="n">
        <f aca="false">IF(R1390,(P1390+$B$12*$B$13)/(Q1390+$B$13),IF(Q1390&gt;0,P1390/Q1390,0))</f>
        <v>117.84803174721</v>
      </c>
      <c r="T1390" s="7" t="n">
        <f aca="false">IF(R1390,$B$13*(S1390-$B$12),0)</f>
        <v>292120079.368026</v>
      </c>
      <c r="U1390" s="7" t="n">
        <f aca="false">($B$203+$B$204)*S1390</f>
        <v>33157485.9401707</v>
      </c>
      <c r="V1390" s="7" t="n">
        <f aca="false">$B$22*S1390</f>
        <v>1060632285.72489</v>
      </c>
      <c r="W1390" s="7" t="n">
        <f aca="false">IF(B1390=1,I1390,S1390*$B$198)</f>
        <v>94784547.7893725</v>
      </c>
      <c r="X1390" s="7" t="n">
        <f aca="false">IF(C1390=1,J1390,S1390*$E$226)</f>
        <v>722935465.601631</v>
      </c>
      <c r="Y1390" s="7" t="n">
        <f aca="false">IF(D1390=1,K1390,S1390*$E$225)</f>
        <v>204345722.862176</v>
      </c>
      <c r="Z1390" s="7" t="n">
        <f aca="false">IF(E1390=1,L1390,S1390*$E$224)</f>
        <v>60000000</v>
      </c>
      <c r="AA1390" s="7" t="n">
        <f aca="false">IF(F1390=1,M1390,S1390*$E$223)</f>
        <v>353544095.241631</v>
      </c>
      <c r="AB1390" s="7" t="n">
        <f aca="false">IF(G1390=1,N1390,S1390*$E$222)</f>
        <v>589240158.736051</v>
      </c>
      <c r="AC1390" s="7" t="n">
        <f aca="false">IF(H1390=1,O1390,S1390*$E$221)</f>
        <v>589240158.736051</v>
      </c>
      <c r="AD1390" s="7" t="n">
        <f aca="false">INDEX($W$1382:$W$1509,MATCH($A1390+(1-B1390)*64,$A$1382:$A$1509,0))</f>
        <v>30000000</v>
      </c>
      <c r="AE1390" s="7" t="n">
        <f aca="false">INDEX($W$1382:$W$1509,MATCH($A1390-B1390*64,$A$1382:$A$1509,0))</f>
        <v>94784547.7893725</v>
      </c>
      <c r="AF1390" s="7" t="n">
        <f aca="false">INDEX($X$1382:$X$1509,MATCH($A1390+(1-C1390)*32,$A$1382:$A$1509,0))</f>
        <v>300000000</v>
      </c>
      <c r="AG1390" s="7" t="n">
        <f aca="false">INDEX($X$1382:$X$1509,MATCH($A1390-C1390*32,$A$1382:$A$1509,0))</f>
        <v>722935465.601631</v>
      </c>
      <c r="AH1390" s="7" t="n">
        <f aca="false">INDEX($Y$1382:$Y$1509,MATCH($A1390+(1-D1390)*16,$A$1382:$A$1509,0))</f>
        <v>100000000</v>
      </c>
      <c r="AI1390" s="7" t="n">
        <f aca="false">INDEX($Y$1382:$Y$1509,MATCH($A1390-D1390*16,$A$1382:$A$1509,0))</f>
        <v>204345722.862176</v>
      </c>
      <c r="AJ1390" s="7" t="n">
        <f aca="false">INDEX($Z$1382:$Z$1509,MATCH($A1390+(1-E1390)*8,$A$1382:$A$1509,0))</f>
        <v>60000000</v>
      </c>
      <c r="AK1390" s="7" t="n">
        <f aca="false">INDEX($Z$1382:$Z$1509,MATCH($A1390-E1390*8,$A$1382:$A$1509,0))</f>
        <v>267919139.894524</v>
      </c>
      <c r="AL1390" s="7" t="n">
        <f aca="false">INDEX($AA$1382:$AA$1509,MATCH($A1390+(1-F1390)*4,$A$1382:$A$1509,0))</f>
        <v>30000000</v>
      </c>
      <c r="AM1390" s="7" t="n">
        <f aca="false">INDEX($AA$1382:$AA$1509,MATCH($A1390-F1390*4,$A$1382:$A$1509,0))</f>
        <v>353544095.241631</v>
      </c>
      <c r="AN1390" s="7" t="n">
        <f aca="false">INDEX($AB$1382:$AB$1509,MATCH($A1390+(1-G1390)*2,$A$1382:$A$1509,0))</f>
        <v>15000000</v>
      </c>
      <c r="AO1390" s="7" t="n">
        <f aca="false">INDEX($AB$1382:$AB$1509,MATCH($A1390-G1390*2,$A$1382:$A$1509,0))</f>
        <v>589240158.736051</v>
      </c>
      <c r="AP1390" s="7" t="n">
        <f aca="false">INDEX($AC$1382:$AC$1509,MATCH($A1390+(1-H1390)*1,$A$1382:$A$1509,0))</f>
        <v>5000000</v>
      </c>
      <c r="AQ1390" s="7" t="n">
        <f aca="false">INDEX($AC$1382:$AC$1509,MATCH($A1390-H1390*1,$A$1382:$A$1509,0))</f>
        <v>589240158.736051</v>
      </c>
      <c r="AR1390" s="14" t="b">
        <f aca="false">AND(IF(B1390=1,AD1390&gt;=AE1390,AE1390&gt;AD1390),IF(C1390=1,AF1390&gt;=AG1390,AG1390&gt;AF1390),IF(D1390=1,AH1390&gt;=AI1390,AI1390&gt;AH1390),IF(E1390=1,AJ1390&gt;=AK1390,AK1390&gt;AJ1390),IF(F1390=1,AL1390&gt;=AM1390,AM1390&gt;AL1390),IF(G1390=1,AN1390&gt;=AO1390,AO1390&gt;AN1390),IF(H1390=1,AP1390&gt;=AQ1390,AQ1390&gt;AP1390))</f>
        <v>0</v>
      </c>
      <c r="AS1390" s="2"/>
      <c r="AT1390" s="2"/>
      <c r="AU1390" s="2"/>
      <c r="AV1390" s="2"/>
      <c r="AW1390" s="2"/>
      <c r="AX1390" s="2"/>
    </row>
    <row r="1391" customFormat="false" ht="15" hidden="false" customHeight="false" outlineLevel="0" collapsed="false">
      <c r="A1391" s="6" t="n">
        <f aca="false">ROW()-1382</f>
        <v>9</v>
      </c>
      <c r="B1391" s="6" t="n">
        <f aca="false">MOD(INT($A1391/64),2)</f>
        <v>0</v>
      </c>
      <c r="C1391" s="6" t="n">
        <f aca="false">MOD(INT($A1391/32),2)</f>
        <v>0</v>
      </c>
      <c r="D1391" s="6" t="n">
        <f aca="false">MOD(INT($A1391/16),2)</f>
        <v>0</v>
      </c>
      <c r="E1391" s="6" t="n">
        <f aca="false">MOD(INT($A1391/8),2)</f>
        <v>1</v>
      </c>
      <c r="F1391" s="6" t="n">
        <f aca="false">MOD(INT($A1391/4),2)</f>
        <v>0</v>
      </c>
      <c r="G1391" s="6" t="n">
        <f aca="false">MOD(INT($A1391/2),2)</f>
        <v>0</v>
      </c>
      <c r="H1391" s="6" t="n">
        <f aca="false">MOD(INT($A1391/1),2)</f>
        <v>1</v>
      </c>
      <c r="I1391" s="7" t="n">
        <f aca="false">IF(B1391=1,MIN($B$6,$B$1380),0)</f>
        <v>0</v>
      </c>
      <c r="J1391" s="7" t="n">
        <f aca="false">IF(C1391=1,MIN($F$226,MAX(0,$B$1380-I1391)),0)</f>
        <v>0</v>
      </c>
      <c r="K1391" s="7" t="n">
        <f aca="false">IF(D1391=1,MIN($F$225,MAX(0,$B$1380-SUM(I1391:J1391))),0)</f>
        <v>0</v>
      </c>
      <c r="L1391" s="7" t="n">
        <f aca="false">IF(E1391=1,MIN($F$224,MAX(0,$B$1380-SUM(I1391:K1391))),0)</f>
        <v>60000000</v>
      </c>
      <c r="M1391" s="7" t="n">
        <f aca="false">IF(F1391=1,MIN($F$223,MAX(0,$B$1380-SUM(I1391:L1391))),0)</f>
        <v>0</v>
      </c>
      <c r="N1391" s="7" t="n">
        <f aca="false">IF(G1391=1,MIN($F$222,MAX(0,$B$1380-SUM(I1391:M1391))),0)</f>
        <v>0</v>
      </c>
      <c r="O1391" s="7" t="n">
        <f aca="false">IF(H1391=1,MIN($F$221,MAX(0,$B$1380-SUM(I1391:N1391))),0)</f>
        <v>5000000</v>
      </c>
      <c r="P1391" s="7" t="n">
        <f aca="false">MAX(0,$B$1380-SUM(I1391:O1391))</f>
        <v>3935000000</v>
      </c>
      <c r="Q1391" s="7" t="n">
        <f aca="false">($B$203+$B$204)+$B$22+(1-B1391)*$B$198+(1-C1391)*$E$226+(1-D1391)*$E$225+(1-E1391)*$E$224+(1-F1391)*$E$223+(1-G1391)*$E$222+(1-H1391)*$E$221</f>
        <v>25954101.3672325</v>
      </c>
      <c r="R1391" s="7" t="n">
        <f aca="false">P1391&gt;$B$12*Q1391</f>
        <v>1</v>
      </c>
      <c r="S1391" s="7" t="n">
        <f aca="false">IF(R1391,(P1391+$B$12*$B$13)/(Q1391+$B$13),IF(Q1391&gt;0,P1391/Q1391,0))</f>
        <v>138.380753944118</v>
      </c>
      <c r="T1391" s="7" t="n">
        <f aca="false">IF(R1391,$B$13*(S1391-$B$12),0)</f>
        <v>343451884.860296</v>
      </c>
      <c r="U1391" s="7" t="n">
        <f aca="false">($B$203+$B$204)*S1391</f>
        <v>38934531.4916636</v>
      </c>
      <c r="V1391" s="7" t="n">
        <f aca="false">$B$22*S1391</f>
        <v>1245426785.49707</v>
      </c>
      <c r="W1391" s="7" t="n">
        <f aca="false">IF(B1391=1,I1391,S1391*$B$198)</f>
        <v>111298907.507263</v>
      </c>
      <c r="X1391" s="7" t="n">
        <f aca="false">IF(C1391=1,J1391,S1391*$E$226)</f>
        <v>848892877.544934</v>
      </c>
      <c r="Y1391" s="7" t="n">
        <f aca="false">IF(D1391=1,K1391,S1391*$E$225)</f>
        <v>239948981.54583</v>
      </c>
      <c r="Z1391" s="7" t="n">
        <f aca="false">IF(E1391=1,L1391,S1391*$E$224)</f>
        <v>60000000</v>
      </c>
      <c r="AA1391" s="7" t="n">
        <f aca="false">IF(F1391=1,M1391,S1391*$E$223)</f>
        <v>415142261.832355</v>
      </c>
      <c r="AB1391" s="7" t="n">
        <f aca="false">IF(G1391=1,N1391,S1391*$E$222)</f>
        <v>691903769.720592</v>
      </c>
      <c r="AC1391" s="7" t="n">
        <f aca="false">IF(H1391=1,O1391,S1391*$E$221)</f>
        <v>5000000</v>
      </c>
      <c r="AD1391" s="7" t="n">
        <f aca="false">INDEX($W$1382:$W$1509,MATCH($A1391+(1-B1391)*64,$A$1382:$A$1509,0))</f>
        <v>30000000</v>
      </c>
      <c r="AE1391" s="7" t="n">
        <f aca="false">INDEX($W$1382:$W$1509,MATCH($A1391-B1391*64,$A$1382:$A$1509,0))</f>
        <v>111298907.507263</v>
      </c>
      <c r="AF1391" s="7" t="n">
        <f aca="false">INDEX($X$1382:$X$1509,MATCH($A1391+(1-C1391)*32,$A$1382:$A$1509,0))</f>
        <v>300000000</v>
      </c>
      <c r="AG1391" s="7" t="n">
        <f aca="false">INDEX($X$1382:$X$1509,MATCH($A1391-C1391*32,$A$1382:$A$1509,0))</f>
        <v>848892877.544934</v>
      </c>
      <c r="AH1391" s="7" t="n">
        <f aca="false">INDEX($Y$1382:$Y$1509,MATCH($A1391+(1-D1391)*16,$A$1382:$A$1509,0))</f>
        <v>100000000</v>
      </c>
      <c r="AI1391" s="7" t="n">
        <f aca="false">INDEX($Y$1382:$Y$1509,MATCH($A1391-D1391*16,$A$1382:$A$1509,0))</f>
        <v>239948981.54583</v>
      </c>
      <c r="AJ1391" s="7" t="n">
        <f aca="false">INDEX($Z$1382:$Z$1509,MATCH($A1391+(1-E1391)*8,$A$1382:$A$1509,0))</f>
        <v>60000000</v>
      </c>
      <c r="AK1391" s="7" t="n">
        <f aca="false">INDEX($Z$1382:$Z$1509,MATCH($A1391-E1391*8,$A$1382:$A$1509,0))</f>
        <v>310947315.749373</v>
      </c>
      <c r="AL1391" s="7" t="n">
        <f aca="false">INDEX($AA$1382:$AA$1509,MATCH($A1391+(1-F1391)*4,$A$1382:$A$1509,0))</f>
        <v>30000000</v>
      </c>
      <c r="AM1391" s="7" t="n">
        <f aca="false">INDEX($AA$1382:$AA$1509,MATCH($A1391-F1391*4,$A$1382:$A$1509,0))</f>
        <v>415142261.832355</v>
      </c>
      <c r="AN1391" s="7" t="n">
        <f aca="false">INDEX($AB$1382:$AB$1509,MATCH($A1391+(1-G1391)*2,$A$1382:$A$1509,0))</f>
        <v>15000000</v>
      </c>
      <c r="AO1391" s="7" t="n">
        <f aca="false">INDEX($AB$1382:$AB$1509,MATCH($A1391-G1391*2,$A$1382:$A$1509,0))</f>
        <v>691903769.720592</v>
      </c>
      <c r="AP1391" s="7" t="n">
        <f aca="false">INDEX($AC$1382:$AC$1509,MATCH($A1391+(1-H1391)*1,$A$1382:$A$1509,0))</f>
        <v>5000000</v>
      </c>
      <c r="AQ1391" s="7" t="n">
        <f aca="false">INDEX($AC$1382:$AC$1509,MATCH($A1391-H1391*1,$A$1382:$A$1509,0))</f>
        <v>589240158.736051</v>
      </c>
      <c r="AR1391" s="14" t="b">
        <f aca="false">AND(IF(B1391=1,AD1391&gt;=AE1391,AE1391&gt;AD1391),IF(C1391=1,AF1391&gt;=AG1391,AG1391&gt;AF1391),IF(D1391=1,AH1391&gt;=AI1391,AI1391&gt;AH1391),IF(E1391=1,AJ1391&gt;=AK1391,AK1391&gt;AJ1391),IF(F1391=1,AL1391&gt;=AM1391,AM1391&gt;AL1391),IF(G1391=1,AN1391&gt;=AO1391,AO1391&gt;AN1391),IF(H1391=1,AP1391&gt;=AQ1391,AQ1391&gt;AP1391))</f>
        <v>0</v>
      </c>
      <c r="AS1391" s="2"/>
      <c r="AT1391" s="2"/>
      <c r="AU1391" s="2"/>
      <c r="AV1391" s="2"/>
      <c r="AW1391" s="2"/>
      <c r="AX1391" s="2"/>
    </row>
    <row r="1392" customFormat="false" ht="15" hidden="false" customHeight="false" outlineLevel="0" collapsed="false">
      <c r="A1392" s="6" t="n">
        <f aca="false">ROW()-1382</f>
        <v>10</v>
      </c>
      <c r="B1392" s="6" t="n">
        <f aca="false">MOD(INT($A1392/64),2)</f>
        <v>0</v>
      </c>
      <c r="C1392" s="6" t="n">
        <f aca="false">MOD(INT($A1392/32),2)</f>
        <v>0</v>
      </c>
      <c r="D1392" s="6" t="n">
        <f aca="false">MOD(INT($A1392/16),2)</f>
        <v>0</v>
      </c>
      <c r="E1392" s="6" t="n">
        <f aca="false">MOD(INT($A1392/8),2)</f>
        <v>1</v>
      </c>
      <c r="F1392" s="6" t="n">
        <f aca="false">MOD(INT($A1392/4),2)</f>
        <v>0</v>
      </c>
      <c r="G1392" s="6" t="n">
        <f aca="false">MOD(INT($A1392/2),2)</f>
        <v>1</v>
      </c>
      <c r="H1392" s="6" t="n">
        <f aca="false">MOD(INT($A1392/1),2)</f>
        <v>0</v>
      </c>
      <c r="I1392" s="7" t="n">
        <f aca="false">IF(B1392=1,MIN($B$6,$B$1380),0)</f>
        <v>0</v>
      </c>
      <c r="J1392" s="7" t="n">
        <f aca="false">IF(C1392=1,MIN($F$226,MAX(0,$B$1380-I1392)),0)</f>
        <v>0</v>
      </c>
      <c r="K1392" s="7" t="n">
        <f aca="false">IF(D1392=1,MIN($F$225,MAX(0,$B$1380-SUM(I1392:J1392))),0)</f>
        <v>0</v>
      </c>
      <c r="L1392" s="7" t="n">
        <f aca="false">IF(E1392=1,MIN($F$224,MAX(0,$B$1380-SUM(I1392:K1392))),0)</f>
        <v>60000000</v>
      </c>
      <c r="M1392" s="7" t="n">
        <f aca="false">IF(F1392=1,MIN($F$223,MAX(0,$B$1380-SUM(I1392:L1392))),0)</f>
        <v>0</v>
      </c>
      <c r="N1392" s="7" t="n">
        <f aca="false">IF(G1392=1,MIN($F$222,MAX(0,$B$1380-SUM(I1392:M1392))),0)</f>
        <v>15000000</v>
      </c>
      <c r="O1392" s="7" t="n">
        <f aca="false">IF(H1392=1,MIN($F$221,MAX(0,$B$1380-SUM(I1392:N1392))),0)</f>
        <v>0</v>
      </c>
      <c r="P1392" s="7" t="n">
        <f aca="false">MAX(0,$B$1380-SUM(I1392:O1392))</f>
        <v>3925000000</v>
      </c>
      <c r="Q1392" s="7" t="n">
        <f aca="false">($B$203+$B$204)+$B$22+(1-B1392)*$B$198+(1-C1392)*$E$226+(1-D1392)*$E$225+(1-E1392)*$E$224+(1-F1392)*$E$223+(1-G1392)*$E$222+(1-H1392)*$E$221</f>
        <v>25954101.3672325</v>
      </c>
      <c r="R1392" s="7" t="n">
        <f aca="false">P1392&gt;$B$12*Q1392</f>
        <v>1</v>
      </c>
      <c r="S1392" s="7" t="n">
        <f aca="false">IF(R1392,(P1392+$B$12*$B$13)/(Q1392+$B$13),IF(Q1392&gt;0,P1392/Q1392,0))</f>
        <v>138.029310759498</v>
      </c>
      <c r="T1392" s="7" t="n">
        <f aca="false">IF(R1392,$B$13*(S1392-$B$12),0)</f>
        <v>342573276.898746</v>
      </c>
      <c r="U1392" s="7" t="n">
        <f aca="false">($B$203+$B$204)*S1392</f>
        <v>38835650.1418435</v>
      </c>
      <c r="V1392" s="7" t="n">
        <f aca="false">$B$22*S1392</f>
        <v>1242263796.83549</v>
      </c>
      <c r="W1392" s="7" t="n">
        <f aca="false">IF(B1392=1,I1392,S1392*$B$198)</f>
        <v>111016243.615181</v>
      </c>
      <c r="X1392" s="7" t="n">
        <f aca="false">IF(C1392=1,J1392,S1392*$E$226)</f>
        <v>846736959.125773</v>
      </c>
      <c r="Y1392" s="7" t="n">
        <f aca="false">IF(D1392=1,K1392,S1392*$E$225)</f>
        <v>239339587.306984</v>
      </c>
      <c r="Z1392" s="7" t="n">
        <f aca="false">IF(E1392=1,L1392,S1392*$E$224)</f>
        <v>60000000</v>
      </c>
      <c r="AA1392" s="7" t="n">
        <f aca="false">IF(F1392=1,M1392,S1392*$E$223)</f>
        <v>414087932.278495</v>
      </c>
      <c r="AB1392" s="7" t="n">
        <f aca="false">IF(G1392=1,N1392,S1392*$E$222)</f>
        <v>15000000</v>
      </c>
      <c r="AC1392" s="7" t="n">
        <f aca="false">IF(H1392=1,O1392,S1392*$E$221)</f>
        <v>690146553.797492</v>
      </c>
      <c r="AD1392" s="7" t="n">
        <f aca="false">INDEX($W$1382:$W$1509,MATCH($A1392+(1-B1392)*64,$A$1382:$A$1509,0))</f>
        <v>30000000</v>
      </c>
      <c r="AE1392" s="7" t="n">
        <f aca="false">INDEX($W$1382:$W$1509,MATCH($A1392-B1392*64,$A$1382:$A$1509,0))</f>
        <v>111016243.615181</v>
      </c>
      <c r="AF1392" s="7" t="n">
        <f aca="false">INDEX($X$1382:$X$1509,MATCH($A1392+(1-C1392)*32,$A$1382:$A$1509,0))</f>
        <v>300000000</v>
      </c>
      <c r="AG1392" s="7" t="n">
        <f aca="false">INDEX($X$1382:$X$1509,MATCH($A1392-C1392*32,$A$1382:$A$1509,0))</f>
        <v>846736959.125773</v>
      </c>
      <c r="AH1392" s="7" t="n">
        <f aca="false">INDEX($Y$1382:$Y$1509,MATCH($A1392+(1-D1392)*16,$A$1382:$A$1509,0))</f>
        <v>100000000</v>
      </c>
      <c r="AI1392" s="7" t="n">
        <f aca="false">INDEX($Y$1382:$Y$1509,MATCH($A1392-D1392*16,$A$1382:$A$1509,0))</f>
        <v>239339587.306984</v>
      </c>
      <c r="AJ1392" s="7" t="n">
        <f aca="false">INDEX($Z$1382:$Z$1509,MATCH($A1392+(1-E1392)*8,$A$1382:$A$1509,0))</f>
        <v>60000000</v>
      </c>
      <c r="AK1392" s="7" t="n">
        <f aca="false">INDEX($Z$1382:$Z$1509,MATCH($A1392-E1392*8,$A$1382:$A$1509,0))</f>
        <v>310169461.30097</v>
      </c>
      <c r="AL1392" s="7" t="n">
        <f aca="false">INDEX($AA$1382:$AA$1509,MATCH($A1392+(1-F1392)*4,$A$1382:$A$1509,0))</f>
        <v>30000000</v>
      </c>
      <c r="AM1392" s="7" t="n">
        <f aca="false">INDEX($AA$1382:$AA$1509,MATCH($A1392-F1392*4,$A$1382:$A$1509,0))</f>
        <v>414087932.278495</v>
      </c>
      <c r="AN1392" s="7" t="n">
        <f aca="false">INDEX($AB$1382:$AB$1509,MATCH($A1392+(1-G1392)*2,$A$1382:$A$1509,0))</f>
        <v>15000000</v>
      </c>
      <c r="AO1392" s="7" t="n">
        <f aca="false">INDEX($AB$1382:$AB$1509,MATCH($A1392-G1392*2,$A$1382:$A$1509,0))</f>
        <v>589240158.736051</v>
      </c>
      <c r="AP1392" s="7" t="n">
        <f aca="false">INDEX($AC$1382:$AC$1509,MATCH($A1392+(1-H1392)*1,$A$1382:$A$1509,0))</f>
        <v>5000000</v>
      </c>
      <c r="AQ1392" s="7" t="n">
        <f aca="false">INDEX($AC$1382:$AC$1509,MATCH($A1392-H1392*1,$A$1382:$A$1509,0))</f>
        <v>690146553.797492</v>
      </c>
      <c r="AR1392" s="14" t="b">
        <f aca="false">AND(IF(B1392=1,AD1392&gt;=AE1392,AE1392&gt;AD1392),IF(C1392=1,AF1392&gt;=AG1392,AG1392&gt;AF1392),IF(D1392=1,AH1392&gt;=AI1392,AI1392&gt;AH1392),IF(E1392=1,AJ1392&gt;=AK1392,AK1392&gt;AJ1392),IF(F1392=1,AL1392&gt;=AM1392,AM1392&gt;AL1392),IF(G1392=1,AN1392&gt;=AO1392,AO1392&gt;AN1392),IF(H1392=1,AP1392&gt;=AQ1392,AQ1392&gt;AP1392))</f>
        <v>0</v>
      </c>
      <c r="AS1392" s="2"/>
      <c r="AT1392" s="2"/>
      <c r="AU1392" s="2"/>
      <c r="AV1392" s="2"/>
      <c r="AW1392" s="2"/>
      <c r="AX1392" s="2"/>
    </row>
    <row r="1393" customFormat="false" ht="15" hidden="false" customHeight="false" outlineLevel="0" collapsed="false">
      <c r="A1393" s="6" t="n">
        <f aca="false">ROW()-1382</f>
        <v>11</v>
      </c>
      <c r="B1393" s="6" t="n">
        <f aca="false">MOD(INT($A1393/64),2)</f>
        <v>0</v>
      </c>
      <c r="C1393" s="6" t="n">
        <f aca="false">MOD(INT($A1393/32),2)</f>
        <v>0</v>
      </c>
      <c r="D1393" s="6" t="n">
        <f aca="false">MOD(INT($A1393/16),2)</f>
        <v>0</v>
      </c>
      <c r="E1393" s="6" t="n">
        <f aca="false">MOD(INT($A1393/8),2)</f>
        <v>1</v>
      </c>
      <c r="F1393" s="6" t="n">
        <f aca="false">MOD(INT($A1393/4),2)</f>
        <v>0</v>
      </c>
      <c r="G1393" s="6" t="n">
        <f aca="false">MOD(INT($A1393/2),2)</f>
        <v>1</v>
      </c>
      <c r="H1393" s="6" t="n">
        <f aca="false">MOD(INT($A1393/1),2)</f>
        <v>1</v>
      </c>
      <c r="I1393" s="7" t="n">
        <f aca="false">IF(B1393=1,MIN($B$6,$B$1380),0)</f>
        <v>0</v>
      </c>
      <c r="J1393" s="7" t="n">
        <f aca="false">IF(C1393=1,MIN($F$226,MAX(0,$B$1380-I1393)),0)</f>
        <v>0</v>
      </c>
      <c r="K1393" s="7" t="n">
        <f aca="false">IF(D1393=1,MIN($F$225,MAX(0,$B$1380-SUM(I1393:J1393))),0)</f>
        <v>0</v>
      </c>
      <c r="L1393" s="7" t="n">
        <f aca="false">IF(E1393=1,MIN($F$224,MAX(0,$B$1380-SUM(I1393:K1393))),0)</f>
        <v>60000000</v>
      </c>
      <c r="M1393" s="7" t="n">
        <f aca="false">IF(F1393=1,MIN($F$223,MAX(0,$B$1380-SUM(I1393:L1393))),0)</f>
        <v>0</v>
      </c>
      <c r="N1393" s="7" t="n">
        <f aca="false">IF(G1393=1,MIN($F$222,MAX(0,$B$1380-SUM(I1393:M1393))),0)</f>
        <v>15000000</v>
      </c>
      <c r="O1393" s="7" t="n">
        <f aca="false">IF(H1393=1,MIN($F$221,MAX(0,$B$1380-SUM(I1393:N1393))),0)</f>
        <v>5000000</v>
      </c>
      <c r="P1393" s="7" t="n">
        <f aca="false">MAX(0,$B$1380-SUM(I1393:O1393))</f>
        <v>3920000000</v>
      </c>
      <c r="Q1393" s="7" t="n">
        <f aca="false">($B$203+$B$204)+$B$22+(1-B1393)*$B$198+(1-C1393)*$E$226+(1-D1393)*$E$225+(1-E1393)*$E$224+(1-F1393)*$E$223+(1-G1393)*$E$222+(1-H1393)*$E$221</f>
        <v>20954101.3672325</v>
      </c>
      <c r="R1393" s="7" t="n">
        <f aca="false">P1393&gt;$B$12*Q1393</f>
        <v>1</v>
      </c>
      <c r="S1393" s="7" t="n">
        <f aca="false">IF(R1393,(P1393+$B$12*$B$13)/(Q1393+$B$13),IF(Q1393&gt;0,P1393/Q1393,0))</f>
        <v>167.241538636824</v>
      </c>
      <c r="T1393" s="7" t="n">
        <f aca="false">IF(R1393,$B$13*(S1393-$B$12),0)</f>
        <v>415603846.592061</v>
      </c>
      <c r="U1393" s="7" t="n">
        <f aca="false">($B$203+$B$204)*S1393</f>
        <v>47054744.0101331</v>
      </c>
      <c r="V1393" s="7" t="n">
        <f aca="false">$B$22*S1393</f>
        <v>1505173847.73142</v>
      </c>
      <c r="W1393" s="7" t="n">
        <f aca="false">IF(B1393=1,I1393,S1393*$B$198)</f>
        <v>134511483.783568</v>
      </c>
      <c r="X1393" s="7" t="n">
        <f aca="false">IF(C1393=1,J1393,S1393*$E$226)</f>
        <v>1025938556.71423</v>
      </c>
      <c r="Y1393" s="7" t="n">
        <f aca="false">IF(D1393=1,K1393,S1393*$E$225)</f>
        <v>289992905.258117</v>
      </c>
      <c r="Z1393" s="7" t="n">
        <f aca="false">IF(E1393=1,L1393,S1393*$E$224)</f>
        <v>60000000</v>
      </c>
      <c r="AA1393" s="7" t="n">
        <f aca="false">IF(F1393=1,M1393,S1393*$E$223)</f>
        <v>501724615.910473</v>
      </c>
      <c r="AB1393" s="7" t="n">
        <f aca="false">IF(G1393=1,N1393,S1393*$E$222)</f>
        <v>15000000</v>
      </c>
      <c r="AC1393" s="7" t="n">
        <f aca="false">IF(H1393=1,O1393,S1393*$E$221)</f>
        <v>5000000</v>
      </c>
      <c r="AD1393" s="7" t="n">
        <f aca="false">INDEX($W$1382:$W$1509,MATCH($A1393+(1-B1393)*64,$A$1382:$A$1509,0))</f>
        <v>30000000</v>
      </c>
      <c r="AE1393" s="7" t="n">
        <f aca="false">INDEX($W$1382:$W$1509,MATCH($A1393-B1393*64,$A$1382:$A$1509,0))</f>
        <v>134511483.783568</v>
      </c>
      <c r="AF1393" s="7" t="n">
        <f aca="false">INDEX($X$1382:$X$1509,MATCH($A1393+(1-C1393)*32,$A$1382:$A$1509,0))</f>
        <v>300000000</v>
      </c>
      <c r="AG1393" s="7" t="n">
        <f aca="false">INDEX($X$1382:$X$1509,MATCH($A1393-C1393*32,$A$1382:$A$1509,0))</f>
        <v>1025938556.71423</v>
      </c>
      <c r="AH1393" s="7" t="n">
        <f aca="false">INDEX($Y$1382:$Y$1509,MATCH($A1393+(1-D1393)*16,$A$1382:$A$1509,0))</f>
        <v>100000000</v>
      </c>
      <c r="AI1393" s="7" t="n">
        <f aca="false">INDEX($Y$1382:$Y$1509,MATCH($A1393-D1393*16,$A$1382:$A$1509,0))</f>
        <v>289992905.258117</v>
      </c>
      <c r="AJ1393" s="7" t="n">
        <f aca="false">INDEX($Z$1382:$Z$1509,MATCH($A1393+(1-E1393)*8,$A$1382:$A$1509,0))</f>
        <v>60000000</v>
      </c>
      <c r="AK1393" s="7" t="n">
        <f aca="false">INDEX($Z$1382:$Z$1509,MATCH($A1393-E1393*8,$A$1382:$A$1509,0))</f>
        <v>369689894.235265</v>
      </c>
      <c r="AL1393" s="7" t="n">
        <f aca="false">INDEX($AA$1382:$AA$1509,MATCH($A1393+(1-F1393)*4,$A$1382:$A$1509,0))</f>
        <v>30000000</v>
      </c>
      <c r="AM1393" s="7" t="n">
        <f aca="false">INDEX($AA$1382:$AA$1509,MATCH($A1393-F1393*4,$A$1382:$A$1509,0))</f>
        <v>501724615.910473</v>
      </c>
      <c r="AN1393" s="7" t="n">
        <f aca="false">INDEX($AB$1382:$AB$1509,MATCH($A1393+(1-G1393)*2,$A$1382:$A$1509,0))</f>
        <v>15000000</v>
      </c>
      <c r="AO1393" s="7" t="n">
        <f aca="false">INDEX($AB$1382:$AB$1509,MATCH($A1393-G1393*2,$A$1382:$A$1509,0))</f>
        <v>691903769.720592</v>
      </c>
      <c r="AP1393" s="7" t="n">
        <f aca="false">INDEX($AC$1382:$AC$1509,MATCH($A1393+(1-H1393)*1,$A$1382:$A$1509,0))</f>
        <v>5000000</v>
      </c>
      <c r="AQ1393" s="7" t="n">
        <f aca="false">INDEX($AC$1382:$AC$1509,MATCH($A1393-H1393*1,$A$1382:$A$1509,0))</f>
        <v>690146553.797492</v>
      </c>
      <c r="AR1393" s="14" t="b">
        <f aca="false">AND(IF(B1393=1,AD1393&gt;=AE1393,AE1393&gt;AD1393),IF(C1393=1,AF1393&gt;=AG1393,AG1393&gt;AF1393),IF(D1393=1,AH1393&gt;=AI1393,AI1393&gt;AH1393),IF(E1393=1,AJ1393&gt;=AK1393,AK1393&gt;AJ1393),IF(F1393=1,AL1393&gt;=AM1393,AM1393&gt;AL1393),IF(G1393=1,AN1393&gt;=AO1393,AO1393&gt;AN1393),IF(H1393=1,AP1393&gt;=AQ1393,AQ1393&gt;AP1393))</f>
        <v>0</v>
      </c>
      <c r="AS1393" s="2"/>
      <c r="AT1393" s="2"/>
      <c r="AU1393" s="2"/>
      <c r="AV1393" s="2"/>
      <c r="AW1393" s="2"/>
      <c r="AX1393" s="2"/>
    </row>
    <row r="1394" customFormat="false" ht="15" hidden="false" customHeight="false" outlineLevel="0" collapsed="false">
      <c r="A1394" s="6" t="n">
        <f aca="false">ROW()-1382</f>
        <v>12</v>
      </c>
      <c r="B1394" s="6" t="n">
        <f aca="false">MOD(INT($A1394/64),2)</f>
        <v>0</v>
      </c>
      <c r="C1394" s="6" t="n">
        <f aca="false">MOD(INT($A1394/32),2)</f>
        <v>0</v>
      </c>
      <c r="D1394" s="6" t="n">
        <f aca="false">MOD(INT($A1394/16),2)</f>
        <v>0</v>
      </c>
      <c r="E1394" s="6" t="n">
        <f aca="false">MOD(INT($A1394/8),2)</f>
        <v>1</v>
      </c>
      <c r="F1394" s="6" t="n">
        <f aca="false">MOD(INT($A1394/4),2)</f>
        <v>1</v>
      </c>
      <c r="G1394" s="6" t="n">
        <f aca="false">MOD(INT($A1394/2),2)</f>
        <v>0</v>
      </c>
      <c r="H1394" s="6" t="n">
        <f aca="false">MOD(INT($A1394/1),2)</f>
        <v>0</v>
      </c>
      <c r="I1394" s="7" t="n">
        <f aca="false">IF(B1394=1,MIN($B$6,$B$1380),0)</f>
        <v>0</v>
      </c>
      <c r="J1394" s="7" t="n">
        <f aca="false">IF(C1394=1,MIN($F$226,MAX(0,$B$1380-I1394)),0)</f>
        <v>0</v>
      </c>
      <c r="K1394" s="7" t="n">
        <f aca="false">IF(D1394=1,MIN($F$225,MAX(0,$B$1380-SUM(I1394:J1394))),0)</f>
        <v>0</v>
      </c>
      <c r="L1394" s="7" t="n">
        <f aca="false">IF(E1394=1,MIN($F$224,MAX(0,$B$1380-SUM(I1394:K1394))),0)</f>
        <v>60000000</v>
      </c>
      <c r="M1394" s="7" t="n">
        <f aca="false">IF(F1394=1,MIN($F$223,MAX(0,$B$1380-SUM(I1394:L1394))),0)</f>
        <v>30000000</v>
      </c>
      <c r="N1394" s="7" t="n">
        <f aca="false">IF(G1394=1,MIN($F$222,MAX(0,$B$1380-SUM(I1394:M1394))),0)</f>
        <v>0</v>
      </c>
      <c r="O1394" s="7" t="n">
        <f aca="false">IF(H1394=1,MIN($F$221,MAX(0,$B$1380-SUM(I1394:N1394))),0)</f>
        <v>0</v>
      </c>
      <c r="P1394" s="7" t="n">
        <f aca="false">MAX(0,$B$1380-SUM(I1394:O1394))</f>
        <v>3910000000</v>
      </c>
      <c r="Q1394" s="7" t="n">
        <f aca="false">($B$203+$B$204)+$B$22+(1-B1394)*$B$198+(1-C1394)*$E$226+(1-D1394)*$E$225+(1-E1394)*$E$224+(1-F1394)*$E$223+(1-G1394)*$E$222+(1-H1394)*$E$221</f>
        <v>27954101.3672325</v>
      </c>
      <c r="R1394" s="7" t="n">
        <f aca="false">P1394&gt;$B$12*Q1394</f>
        <v>1</v>
      </c>
      <c r="S1394" s="7" t="n">
        <f aca="false">IF(R1394,(P1394+$B$12*$B$13)/(Q1394+$B$13),IF(Q1394&gt;0,P1394/Q1394,0))</f>
        <v>128.4720226291</v>
      </c>
      <c r="T1394" s="7" t="n">
        <f aca="false">IF(R1394,$B$13*(S1394-$B$12),0)</f>
        <v>318680056.57275</v>
      </c>
      <c r="U1394" s="7" t="n">
        <f aca="false">($B$203+$B$204)*S1394</f>
        <v>36146630.7147766</v>
      </c>
      <c r="V1394" s="7" t="n">
        <f aca="false">$B$22*S1394</f>
        <v>1156248203.6619</v>
      </c>
      <c r="W1394" s="7" t="n">
        <f aca="false">IF(B1394=1,I1394,S1394*$B$198)</f>
        <v>103329367.389062</v>
      </c>
      <c r="X1394" s="7" t="n">
        <f aca="false">IF(C1394=1,J1394,S1394*$E$226)</f>
        <v>788108041.510422</v>
      </c>
      <c r="Y1394" s="7" t="n">
        <f aca="false">IF(D1394=1,K1394,S1394*$E$225)</f>
        <v>222767473.860086</v>
      </c>
      <c r="Z1394" s="7" t="n">
        <f aca="false">IF(E1394=1,L1394,S1394*$E$224)</f>
        <v>60000000</v>
      </c>
      <c r="AA1394" s="7" t="n">
        <f aca="false">IF(F1394=1,M1394,S1394*$E$223)</f>
        <v>30000000</v>
      </c>
      <c r="AB1394" s="7" t="n">
        <f aca="false">IF(G1394=1,N1394,S1394*$E$222)</f>
        <v>642360113.145501</v>
      </c>
      <c r="AC1394" s="7" t="n">
        <f aca="false">IF(H1394=1,O1394,S1394*$E$221)</f>
        <v>642360113.145501</v>
      </c>
      <c r="AD1394" s="7" t="n">
        <f aca="false">INDEX($W$1382:$W$1509,MATCH($A1394+(1-B1394)*64,$A$1382:$A$1509,0))</f>
        <v>30000000</v>
      </c>
      <c r="AE1394" s="7" t="n">
        <f aca="false">INDEX($W$1382:$W$1509,MATCH($A1394-B1394*64,$A$1382:$A$1509,0))</f>
        <v>103329367.389062</v>
      </c>
      <c r="AF1394" s="7" t="n">
        <f aca="false">INDEX($X$1382:$X$1509,MATCH($A1394+(1-C1394)*32,$A$1382:$A$1509,0))</f>
        <v>300000000</v>
      </c>
      <c r="AG1394" s="7" t="n">
        <f aca="false">INDEX($X$1382:$X$1509,MATCH($A1394-C1394*32,$A$1382:$A$1509,0))</f>
        <v>788108041.510422</v>
      </c>
      <c r="AH1394" s="7" t="n">
        <f aca="false">INDEX($Y$1382:$Y$1509,MATCH($A1394+(1-D1394)*16,$A$1382:$A$1509,0))</f>
        <v>100000000</v>
      </c>
      <c r="AI1394" s="7" t="n">
        <f aca="false">INDEX($Y$1382:$Y$1509,MATCH($A1394-D1394*16,$A$1382:$A$1509,0))</f>
        <v>222767473.860086</v>
      </c>
      <c r="AJ1394" s="7" t="n">
        <f aca="false">INDEX($Z$1382:$Z$1509,MATCH($A1394+(1-E1394)*8,$A$1382:$A$1509,0))</f>
        <v>60000000</v>
      </c>
      <c r="AK1394" s="7" t="n">
        <f aca="false">INDEX($Z$1382:$Z$1509,MATCH($A1394-E1394*8,$A$1382:$A$1509,0))</f>
        <v>290192079.625982</v>
      </c>
      <c r="AL1394" s="7" t="n">
        <f aca="false">INDEX($AA$1382:$AA$1509,MATCH($A1394+(1-F1394)*4,$A$1382:$A$1509,0))</f>
        <v>30000000</v>
      </c>
      <c r="AM1394" s="7" t="n">
        <f aca="false">INDEX($AA$1382:$AA$1509,MATCH($A1394-F1394*4,$A$1382:$A$1509,0))</f>
        <v>353544095.241631</v>
      </c>
      <c r="AN1394" s="7" t="n">
        <f aca="false">INDEX($AB$1382:$AB$1509,MATCH($A1394+(1-G1394)*2,$A$1382:$A$1509,0))</f>
        <v>15000000</v>
      </c>
      <c r="AO1394" s="7" t="n">
        <f aca="false">INDEX($AB$1382:$AB$1509,MATCH($A1394-G1394*2,$A$1382:$A$1509,0))</f>
        <v>642360113.145501</v>
      </c>
      <c r="AP1394" s="7" t="n">
        <f aca="false">INDEX($AC$1382:$AC$1509,MATCH($A1394+(1-H1394)*1,$A$1382:$A$1509,0))</f>
        <v>5000000</v>
      </c>
      <c r="AQ1394" s="7" t="n">
        <f aca="false">INDEX($AC$1382:$AC$1509,MATCH($A1394-H1394*1,$A$1382:$A$1509,0))</f>
        <v>642360113.145501</v>
      </c>
      <c r="AR1394" s="14" t="b">
        <f aca="false">AND(IF(B1394=1,AD1394&gt;=AE1394,AE1394&gt;AD1394),IF(C1394=1,AF1394&gt;=AG1394,AG1394&gt;AF1394),IF(D1394=1,AH1394&gt;=AI1394,AI1394&gt;AH1394),IF(E1394=1,AJ1394&gt;=AK1394,AK1394&gt;AJ1394),IF(F1394=1,AL1394&gt;=AM1394,AM1394&gt;AL1394),IF(G1394=1,AN1394&gt;=AO1394,AO1394&gt;AN1394),IF(H1394=1,AP1394&gt;=AQ1394,AQ1394&gt;AP1394))</f>
        <v>0</v>
      </c>
      <c r="AS1394" s="2"/>
      <c r="AT1394" s="2"/>
      <c r="AU1394" s="2"/>
      <c r="AV1394" s="2"/>
      <c r="AW1394" s="2"/>
      <c r="AX1394" s="2"/>
    </row>
    <row r="1395" customFormat="false" ht="15" hidden="false" customHeight="false" outlineLevel="0" collapsed="false">
      <c r="A1395" s="6" t="n">
        <f aca="false">ROW()-1382</f>
        <v>13</v>
      </c>
      <c r="B1395" s="6" t="n">
        <f aca="false">MOD(INT($A1395/64),2)</f>
        <v>0</v>
      </c>
      <c r="C1395" s="6" t="n">
        <f aca="false">MOD(INT($A1395/32),2)</f>
        <v>0</v>
      </c>
      <c r="D1395" s="6" t="n">
        <f aca="false">MOD(INT($A1395/16),2)</f>
        <v>0</v>
      </c>
      <c r="E1395" s="6" t="n">
        <f aca="false">MOD(INT($A1395/8),2)</f>
        <v>1</v>
      </c>
      <c r="F1395" s="6" t="n">
        <f aca="false">MOD(INT($A1395/4),2)</f>
        <v>1</v>
      </c>
      <c r="G1395" s="6" t="n">
        <f aca="false">MOD(INT($A1395/2),2)</f>
        <v>0</v>
      </c>
      <c r="H1395" s="6" t="n">
        <f aca="false">MOD(INT($A1395/1),2)</f>
        <v>1</v>
      </c>
      <c r="I1395" s="7" t="n">
        <f aca="false">IF(B1395=1,MIN($B$6,$B$1380),0)</f>
        <v>0</v>
      </c>
      <c r="J1395" s="7" t="n">
        <f aca="false">IF(C1395=1,MIN($F$226,MAX(0,$B$1380-I1395)),0)</f>
        <v>0</v>
      </c>
      <c r="K1395" s="7" t="n">
        <f aca="false">IF(D1395=1,MIN($F$225,MAX(0,$B$1380-SUM(I1395:J1395))),0)</f>
        <v>0</v>
      </c>
      <c r="L1395" s="7" t="n">
        <f aca="false">IF(E1395=1,MIN($F$224,MAX(0,$B$1380-SUM(I1395:K1395))),0)</f>
        <v>60000000</v>
      </c>
      <c r="M1395" s="7" t="n">
        <f aca="false">IF(F1395=1,MIN($F$223,MAX(0,$B$1380-SUM(I1395:L1395))),0)</f>
        <v>30000000</v>
      </c>
      <c r="N1395" s="7" t="n">
        <f aca="false">IF(G1395=1,MIN($F$222,MAX(0,$B$1380-SUM(I1395:M1395))),0)</f>
        <v>0</v>
      </c>
      <c r="O1395" s="7" t="n">
        <f aca="false">IF(H1395=1,MIN($F$221,MAX(0,$B$1380-SUM(I1395:N1395))),0)</f>
        <v>5000000</v>
      </c>
      <c r="P1395" s="7" t="n">
        <f aca="false">MAX(0,$B$1380-SUM(I1395:O1395))</f>
        <v>3905000000</v>
      </c>
      <c r="Q1395" s="7" t="n">
        <f aca="false">($B$203+$B$204)+$B$22+(1-B1395)*$B$198+(1-C1395)*$E$226+(1-D1395)*$E$225+(1-E1395)*$E$224+(1-F1395)*$E$223+(1-G1395)*$E$222+(1-H1395)*$E$221</f>
        <v>22954101.3672325</v>
      </c>
      <c r="R1395" s="7" t="n">
        <f aca="false">P1395&gt;$B$12*Q1395</f>
        <v>1</v>
      </c>
      <c r="S1395" s="7" t="n">
        <f aca="false">IF(R1395,(P1395+$B$12*$B$13)/(Q1395+$B$13),IF(Q1395&gt;0,P1395/Q1395,0))</f>
        <v>153.511606779024</v>
      </c>
      <c r="T1395" s="7" t="n">
        <f aca="false">IF(R1395,$B$13*(S1395-$B$12),0)</f>
        <v>381279016.947559</v>
      </c>
      <c r="U1395" s="7" t="n">
        <f aca="false">($B$203+$B$204)*S1395</f>
        <v>43191717.9096119</v>
      </c>
      <c r="V1395" s="7" t="n">
        <f aca="false">$B$22*S1395</f>
        <v>1381604461.01121</v>
      </c>
      <c r="W1395" s="7" t="n">
        <f aca="false">IF(B1395=1,I1395,S1395*$B$198)</f>
        <v>123468572.30659</v>
      </c>
      <c r="X1395" s="7" t="n">
        <f aca="false">IF(C1395=1,J1395,S1395*$E$226)</f>
        <v>941712672.470452</v>
      </c>
      <c r="Y1395" s="7" t="n">
        <f aca="false">IF(D1395=1,K1395,S1395*$E$225)</f>
        <v>266185525.459455</v>
      </c>
      <c r="Z1395" s="7" t="n">
        <f aca="false">IF(E1395=1,L1395,S1395*$E$224)</f>
        <v>60000000</v>
      </c>
      <c r="AA1395" s="7" t="n">
        <f aca="false">IF(F1395=1,M1395,S1395*$E$223)</f>
        <v>30000000</v>
      </c>
      <c r="AB1395" s="7" t="n">
        <f aca="false">IF(G1395=1,N1395,S1395*$E$222)</f>
        <v>767558033.895118</v>
      </c>
      <c r="AC1395" s="7" t="n">
        <f aca="false">IF(H1395=1,O1395,S1395*$E$221)</f>
        <v>5000000</v>
      </c>
      <c r="AD1395" s="7" t="n">
        <f aca="false">INDEX($W$1382:$W$1509,MATCH($A1395+(1-B1395)*64,$A$1382:$A$1509,0))</f>
        <v>30000000</v>
      </c>
      <c r="AE1395" s="7" t="n">
        <f aca="false">INDEX($W$1382:$W$1509,MATCH($A1395-B1395*64,$A$1382:$A$1509,0))</f>
        <v>123468572.30659</v>
      </c>
      <c r="AF1395" s="7" t="n">
        <f aca="false">INDEX($X$1382:$X$1509,MATCH($A1395+(1-C1395)*32,$A$1382:$A$1509,0))</f>
        <v>300000000</v>
      </c>
      <c r="AG1395" s="7" t="n">
        <f aca="false">INDEX($X$1382:$X$1509,MATCH($A1395-C1395*32,$A$1382:$A$1509,0))</f>
        <v>941712672.470452</v>
      </c>
      <c r="AH1395" s="7" t="n">
        <f aca="false">INDEX($Y$1382:$Y$1509,MATCH($A1395+(1-D1395)*16,$A$1382:$A$1509,0))</f>
        <v>100000000</v>
      </c>
      <c r="AI1395" s="7" t="n">
        <f aca="false">INDEX($Y$1382:$Y$1509,MATCH($A1395-D1395*16,$A$1382:$A$1509,0))</f>
        <v>266185525.459455</v>
      </c>
      <c r="AJ1395" s="7" t="n">
        <f aca="false">INDEX($Z$1382:$Z$1509,MATCH($A1395+(1-E1395)*8,$A$1382:$A$1509,0))</f>
        <v>60000000</v>
      </c>
      <c r="AK1395" s="7" t="n">
        <f aca="false">INDEX($Z$1382:$Z$1509,MATCH($A1395-E1395*8,$A$1382:$A$1509,0))</f>
        <v>341852708.671538</v>
      </c>
      <c r="AL1395" s="7" t="n">
        <f aca="false">INDEX($AA$1382:$AA$1509,MATCH($A1395+(1-F1395)*4,$A$1382:$A$1509,0))</f>
        <v>30000000</v>
      </c>
      <c r="AM1395" s="7" t="n">
        <f aca="false">INDEX($AA$1382:$AA$1509,MATCH($A1395-F1395*4,$A$1382:$A$1509,0))</f>
        <v>415142261.832355</v>
      </c>
      <c r="AN1395" s="7" t="n">
        <f aca="false">INDEX($AB$1382:$AB$1509,MATCH($A1395+(1-G1395)*2,$A$1382:$A$1509,0))</f>
        <v>15000000</v>
      </c>
      <c r="AO1395" s="7" t="n">
        <f aca="false">INDEX($AB$1382:$AB$1509,MATCH($A1395-G1395*2,$A$1382:$A$1509,0))</f>
        <v>767558033.895118</v>
      </c>
      <c r="AP1395" s="7" t="n">
        <f aca="false">INDEX($AC$1382:$AC$1509,MATCH($A1395+(1-H1395)*1,$A$1382:$A$1509,0))</f>
        <v>5000000</v>
      </c>
      <c r="AQ1395" s="7" t="n">
        <f aca="false">INDEX($AC$1382:$AC$1509,MATCH($A1395-H1395*1,$A$1382:$A$1509,0))</f>
        <v>642360113.145501</v>
      </c>
      <c r="AR1395" s="14" t="b">
        <f aca="false">AND(IF(B1395=1,AD1395&gt;=AE1395,AE1395&gt;AD1395),IF(C1395=1,AF1395&gt;=AG1395,AG1395&gt;AF1395),IF(D1395=1,AH1395&gt;=AI1395,AI1395&gt;AH1395),IF(E1395=1,AJ1395&gt;=AK1395,AK1395&gt;AJ1395),IF(F1395=1,AL1395&gt;=AM1395,AM1395&gt;AL1395),IF(G1395=1,AN1395&gt;=AO1395,AO1395&gt;AN1395),IF(H1395=1,AP1395&gt;=AQ1395,AQ1395&gt;AP1395))</f>
        <v>0</v>
      </c>
      <c r="AS1395" s="2"/>
      <c r="AT1395" s="2"/>
      <c r="AU1395" s="2"/>
      <c r="AV1395" s="2"/>
      <c r="AW1395" s="2"/>
      <c r="AX1395" s="2"/>
    </row>
    <row r="1396" customFormat="false" ht="15" hidden="false" customHeight="false" outlineLevel="0" collapsed="false">
      <c r="A1396" s="6" t="n">
        <f aca="false">ROW()-1382</f>
        <v>14</v>
      </c>
      <c r="B1396" s="6" t="n">
        <f aca="false">MOD(INT($A1396/64),2)</f>
        <v>0</v>
      </c>
      <c r="C1396" s="6" t="n">
        <f aca="false">MOD(INT($A1396/32),2)</f>
        <v>0</v>
      </c>
      <c r="D1396" s="6" t="n">
        <f aca="false">MOD(INT($A1396/16),2)</f>
        <v>0</v>
      </c>
      <c r="E1396" s="6" t="n">
        <f aca="false">MOD(INT($A1396/8),2)</f>
        <v>1</v>
      </c>
      <c r="F1396" s="6" t="n">
        <f aca="false">MOD(INT($A1396/4),2)</f>
        <v>1</v>
      </c>
      <c r="G1396" s="6" t="n">
        <f aca="false">MOD(INT($A1396/2),2)</f>
        <v>1</v>
      </c>
      <c r="H1396" s="6" t="n">
        <f aca="false">MOD(INT($A1396/1),2)</f>
        <v>0</v>
      </c>
      <c r="I1396" s="7" t="n">
        <f aca="false">IF(B1396=1,MIN($B$6,$B$1380),0)</f>
        <v>0</v>
      </c>
      <c r="J1396" s="7" t="n">
        <f aca="false">IF(C1396=1,MIN($F$226,MAX(0,$B$1380-I1396)),0)</f>
        <v>0</v>
      </c>
      <c r="K1396" s="7" t="n">
        <f aca="false">IF(D1396=1,MIN($F$225,MAX(0,$B$1380-SUM(I1396:J1396))),0)</f>
        <v>0</v>
      </c>
      <c r="L1396" s="7" t="n">
        <f aca="false">IF(E1396=1,MIN($F$224,MAX(0,$B$1380-SUM(I1396:K1396))),0)</f>
        <v>60000000</v>
      </c>
      <c r="M1396" s="7" t="n">
        <f aca="false">IF(F1396=1,MIN($F$223,MAX(0,$B$1380-SUM(I1396:L1396))),0)</f>
        <v>30000000</v>
      </c>
      <c r="N1396" s="7" t="n">
        <f aca="false">IF(G1396=1,MIN($F$222,MAX(0,$B$1380-SUM(I1396:M1396))),0)</f>
        <v>15000000</v>
      </c>
      <c r="O1396" s="7" t="n">
        <f aca="false">IF(H1396=1,MIN($F$221,MAX(0,$B$1380-SUM(I1396:N1396))),0)</f>
        <v>0</v>
      </c>
      <c r="P1396" s="7" t="n">
        <f aca="false">MAX(0,$B$1380-SUM(I1396:O1396))</f>
        <v>3895000000</v>
      </c>
      <c r="Q1396" s="7" t="n">
        <f aca="false">($B$203+$B$204)+$B$22+(1-B1396)*$B$198+(1-C1396)*$E$226+(1-D1396)*$E$225+(1-E1396)*$E$224+(1-F1396)*$E$223+(1-G1396)*$E$222+(1-H1396)*$E$221</f>
        <v>22954101.3672325</v>
      </c>
      <c r="R1396" s="7" t="n">
        <f aca="false">P1396&gt;$B$12*Q1396</f>
        <v>1</v>
      </c>
      <c r="S1396" s="7" t="n">
        <f aca="false">IF(R1396,(P1396+$B$12*$B$13)/(Q1396+$B$13),IF(Q1396&gt;0,P1396/Q1396,0))</f>
        <v>153.118742782148</v>
      </c>
      <c r="T1396" s="7" t="n">
        <f aca="false">IF(R1396,$B$13*(S1396-$B$12),0)</f>
        <v>380296856.955371</v>
      </c>
      <c r="U1396" s="7" t="n">
        <f aca="false">($B$203+$B$204)*S1396</f>
        <v>43081182.4830998</v>
      </c>
      <c r="V1396" s="7" t="n">
        <f aca="false">$B$22*S1396</f>
        <v>1378068685.03934</v>
      </c>
      <c r="W1396" s="7" t="n">
        <f aca="false">IF(B1396=1,I1396,S1396*$B$198)</f>
        <v>123152593.874583</v>
      </c>
      <c r="X1396" s="7" t="n">
        <f aca="false">IF(C1396=1,J1396,S1396*$E$226)</f>
        <v>939302659.233164</v>
      </c>
      <c r="Y1396" s="7" t="n">
        <f aca="false">IF(D1396=1,K1396,S1396*$E$225)</f>
        <v>265504308.503704</v>
      </c>
      <c r="Z1396" s="7" t="n">
        <f aca="false">IF(E1396=1,L1396,S1396*$E$224)</f>
        <v>60000000</v>
      </c>
      <c r="AA1396" s="7" t="n">
        <f aca="false">IF(F1396=1,M1396,S1396*$E$223)</f>
        <v>30000000</v>
      </c>
      <c r="AB1396" s="7" t="n">
        <f aca="false">IF(G1396=1,N1396,S1396*$E$222)</f>
        <v>15000000</v>
      </c>
      <c r="AC1396" s="7" t="n">
        <f aca="false">IF(H1396=1,O1396,S1396*$E$221)</f>
        <v>765593713.910742</v>
      </c>
      <c r="AD1396" s="7" t="n">
        <f aca="false">INDEX($W$1382:$W$1509,MATCH($A1396+(1-B1396)*64,$A$1382:$A$1509,0))</f>
        <v>30000000</v>
      </c>
      <c r="AE1396" s="7" t="n">
        <f aca="false">INDEX($W$1382:$W$1509,MATCH($A1396-B1396*64,$A$1382:$A$1509,0))</f>
        <v>123152593.874583</v>
      </c>
      <c r="AF1396" s="7" t="n">
        <f aca="false">INDEX($X$1382:$X$1509,MATCH($A1396+(1-C1396)*32,$A$1382:$A$1509,0))</f>
        <v>300000000</v>
      </c>
      <c r="AG1396" s="7" t="n">
        <f aca="false">INDEX($X$1382:$X$1509,MATCH($A1396-C1396*32,$A$1382:$A$1509,0))</f>
        <v>939302659.233164</v>
      </c>
      <c r="AH1396" s="7" t="n">
        <f aca="false">INDEX($Y$1382:$Y$1509,MATCH($A1396+(1-D1396)*16,$A$1382:$A$1509,0))</f>
        <v>100000000</v>
      </c>
      <c r="AI1396" s="7" t="n">
        <f aca="false">INDEX($Y$1382:$Y$1509,MATCH($A1396-D1396*16,$A$1382:$A$1509,0))</f>
        <v>265504308.503704</v>
      </c>
      <c r="AJ1396" s="7" t="n">
        <f aca="false">INDEX($Z$1382:$Z$1509,MATCH($A1396+(1-E1396)*8,$A$1382:$A$1509,0))</f>
        <v>60000000</v>
      </c>
      <c r="AK1396" s="7" t="n">
        <f aca="false">INDEX($Z$1382:$Z$1509,MATCH($A1396-E1396*8,$A$1382:$A$1509,0))</f>
        <v>340991076.135504</v>
      </c>
      <c r="AL1396" s="7" t="n">
        <f aca="false">INDEX($AA$1382:$AA$1509,MATCH($A1396+(1-F1396)*4,$A$1382:$A$1509,0))</f>
        <v>30000000</v>
      </c>
      <c r="AM1396" s="7" t="n">
        <f aca="false">INDEX($AA$1382:$AA$1509,MATCH($A1396-F1396*4,$A$1382:$A$1509,0))</f>
        <v>414087932.278495</v>
      </c>
      <c r="AN1396" s="7" t="n">
        <f aca="false">INDEX($AB$1382:$AB$1509,MATCH($A1396+(1-G1396)*2,$A$1382:$A$1509,0))</f>
        <v>15000000</v>
      </c>
      <c r="AO1396" s="7" t="n">
        <f aca="false">INDEX($AB$1382:$AB$1509,MATCH($A1396-G1396*2,$A$1382:$A$1509,0))</f>
        <v>642360113.145501</v>
      </c>
      <c r="AP1396" s="7" t="n">
        <f aca="false">INDEX($AC$1382:$AC$1509,MATCH($A1396+(1-H1396)*1,$A$1382:$A$1509,0))</f>
        <v>5000000</v>
      </c>
      <c r="AQ1396" s="7" t="n">
        <f aca="false">INDEX($AC$1382:$AC$1509,MATCH($A1396-H1396*1,$A$1382:$A$1509,0))</f>
        <v>765593713.910742</v>
      </c>
      <c r="AR1396" s="14" t="b">
        <f aca="false">AND(IF(B1396=1,AD1396&gt;=AE1396,AE1396&gt;AD1396),IF(C1396=1,AF1396&gt;=AG1396,AG1396&gt;AF1396),IF(D1396=1,AH1396&gt;=AI1396,AI1396&gt;AH1396),IF(E1396=1,AJ1396&gt;=AK1396,AK1396&gt;AJ1396),IF(F1396=1,AL1396&gt;=AM1396,AM1396&gt;AL1396),IF(G1396=1,AN1396&gt;=AO1396,AO1396&gt;AN1396),IF(H1396=1,AP1396&gt;=AQ1396,AQ1396&gt;AP1396))</f>
        <v>0</v>
      </c>
      <c r="AS1396" s="2"/>
      <c r="AT1396" s="2"/>
      <c r="AU1396" s="2"/>
      <c r="AV1396" s="2"/>
      <c r="AW1396" s="2"/>
      <c r="AX1396" s="2"/>
    </row>
    <row r="1397" customFormat="false" ht="15" hidden="false" customHeight="false" outlineLevel="0" collapsed="false">
      <c r="A1397" s="6" t="n">
        <f aca="false">ROW()-1382</f>
        <v>15</v>
      </c>
      <c r="B1397" s="6" t="n">
        <f aca="false">MOD(INT($A1397/64),2)</f>
        <v>0</v>
      </c>
      <c r="C1397" s="6" t="n">
        <f aca="false">MOD(INT($A1397/32),2)</f>
        <v>0</v>
      </c>
      <c r="D1397" s="6" t="n">
        <f aca="false">MOD(INT($A1397/16),2)</f>
        <v>0</v>
      </c>
      <c r="E1397" s="6" t="n">
        <f aca="false">MOD(INT($A1397/8),2)</f>
        <v>1</v>
      </c>
      <c r="F1397" s="6" t="n">
        <f aca="false">MOD(INT($A1397/4),2)</f>
        <v>1</v>
      </c>
      <c r="G1397" s="6" t="n">
        <f aca="false">MOD(INT($A1397/2),2)</f>
        <v>1</v>
      </c>
      <c r="H1397" s="6" t="n">
        <f aca="false">MOD(INT($A1397/1),2)</f>
        <v>1</v>
      </c>
      <c r="I1397" s="7" t="n">
        <f aca="false">IF(B1397=1,MIN($B$6,$B$1380),0)</f>
        <v>0</v>
      </c>
      <c r="J1397" s="7" t="n">
        <f aca="false">IF(C1397=1,MIN($F$226,MAX(0,$B$1380-I1397)),0)</f>
        <v>0</v>
      </c>
      <c r="K1397" s="7" t="n">
        <f aca="false">IF(D1397=1,MIN($F$225,MAX(0,$B$1380-SUM(I1397:J1397))),0)</f>
        <v>0</v>
      </c>
      <c r="L1397" s="7" t="n">
        <f aca="false">IF(E1397=1,MIN($F$224,MAX(0,$B$1380-SUM(I1397:K1397))),0)</f>
        <v>60000000</v>
      </c>
      <c r="M1397" s="7" t="n">
        <f aca="false">IF(F1397=1,MIN($F$223,MAX(0,$B$1380-SUM(I1397:L1397))),0)</f>
        <v>30000000</v>
      </c>
      <c r="N1397" s="7" t="n">
        <f aca="false">IF(G1397=1,MIN($F$222,MAX(0,$B$1380-SUM(I1397:M1397))),0)</f>
        <v>15000000</v>
      </c>
      <c r="O1397" s="7" t="n">
        <f aca="false">IF(H1397=1,MIN($F$221,MAX(0,$B$1380-SUM(I1397:N1397))),0)</f>
        <v>5000000</v>
      </c>
      <c r="P1397" s="7" t="n">
        <f aca="false">MAX(0,$B$1380-SUM(I1397:O1397))</f>
        <v>3890000000</v>
      </c>
      <c r="Q1397" s="7" t="n">
        <f aca="false">($B$203+$B$204)+$B$22+(1-B1397)*$B$198+(1-C1397)*$E$226+(1-D1397)*$E$225+(1-E1397)*$E$224+(1-F1397)*$E$223+(1-G1397)*$E$222+(1-H1397)*$E$221</f>
        <v>17954101.3672325</v>
      </c>
      <c r="R1397" s="7" t="n">
        <f aca="false">P1397&gt;$B$12*Q1397</f>
        <v>1</v>
      </c>
      <c r="S1397" s="7" t="n">
        <f aca="false">IF(R1397,(P1397+$B$12*$B$13)/(Q1397+$B$13),IF(Q1397&gt;0,P1397/Q1397,0))</f>
        <v>190.304131680691</v>
      </c>
      <c r="T1397" s="7" t="n">
        <f aca="false">IF(R1397,$B$13*(S1397-$B$12),0)</f>
        <v>473260329.201726</v>
      </c>
      <c r="U1397" s="7" t="n">
        <f aca="false">($B$203+$B$204)*S1397</f>
        <v>53543588.9510159</v>
      </c>
      <c r="V1397" s="7" t="n">
        <f aca="false">$B$22*S1397</f>
        <v>1712737185.12622</v>
      </c>
      <c r="W1397" s="7" t="n">
        <f aca="false">IF(B1397=1,I1397,S1397*$B$198)</f>
        <v>153060605.225004</v>
      </c>
      <c r="X1397" s="7" t="n">
        <f aca="false">IF(C1397=1,J1397,S1397*$E$226)</f>
        <v>1167415390.84509</v>
      </c>
      <c r="Y1397" s="7" t="n">
        <f aca="false">IF(D1397=1,K1397,S1397*$E$225)</f>
        <v>329982900.650947</v>
      </c>
      <c r="Z1397" s="7" t="n">
        <f aca="false">IF(E1397=1,L1397,S1397*$E$224)</f>
        <v>60000000</v>
      </c>
      <c r="AA1397" s="7" t="n">
        <f aca="false">IF(F1397=1,M1397,S1397*$E$223)</f>
        <v>30000000</v>
      </c>
      <c r="AB1397" s="7" t="n">
        <f aca="false">IF(G1397=1,N1397,S1397*$E$222)</f>
        <v>15000000</v>
      </c>
      <c r="AC1397" s="7" t="n">
        <f aca="false">IF(H1397=1,O1397,S1397*$E$221)</f>
        <v>5000000</v>
      </c>
      <c r="AD1397" s="7" t="n">
        <f aca="false">INDEX($W$1382:$W$1509,MATCH($A1397+(1-B1397)*64,$A$1382:$A$1509,0))</f>
        <v>30000000</v>
      </c>
      <c r="AE1397" s="7" t="n">
        <f aca="false">INDEX($W$1382:$W$1509,MATCH($A1397-B1397*64,$A$1382:$A$1509,0))</f>
        <v>153060605.225004</v>
      </c>
      <c r="AF1397" s="7" t="n">
        <f aca="false">INDEX($X$1382:$X$1509,MATCH($A1397+(1-C1397)*32,$A$1382:$A$1509,0))</f>
        <v>300000000</v>
      </c>
      <c r="AG1397" s="7" t="n">
        <f aca="false">INDEX($X$1382:$X$1509,MATCH($A1397-C1397*32,$A$1382:$A$1509,0))</f>
        <v>1167415390.84509</v>
      </c>
      <c r="AH1397" s="7" t="n">
        <f aca="false">INDEX($Y$1382:$Y$1509,MATCH($A1397+(1-D1397)*16,$A$1382:$A$1509,0))</f>
        <v>100000000</v>
      </c>
      <c r="AI1397" s="7" t="n">
        <f aca="false">INDEX($Y$1382:$Y$1509,MATCH($A1397-D1397*16,$A$1382:$A$1509,0))</f>
        <v>329982900.650947</v>
      </c>
      <c r="AJ1397" s="7" t="n">
        <f aca="false">INDEX($Z$1382:$Z$1509,MATCH($A1397+(1-E1397)*8,$A$1382:$A$1509,0))</f>
        <v>60000000</v>
      </c>
      <c r="AK1397" s="7" t="n">
        <f aca="false">INDEX($Z$1382:$Z$1509,MATCH($A1397-E1397*8,$A$1382:$A$1509,0))</f>
        <v>415067731.063832</v>
      </c>
      <c r="AL1397" s="7" t="n">
        <f aca="false">INDEX($AA$1382:$AA$1509,MATCH($A1397+(1-F1397)*4,$A$1382:$A$1509,0))</f>
        <v>30000000</v>
      </c>
      <c r="AM1397" s="7" t="n">
        <f aca="false">INDEX($AA$1382:$AA$1509,MATCH($A1397-F1397*4,$A$1382:$A$1509,0))</f>
        <v>501724615.910473</v>
      </c>
      <c r="AN1397" s="7" t="n">
        <f aca="false">INDEX($AB$1382:$AB$1509,MATCH($A1397+(1-G1397)*2,$A$1382:$A$1509,0))</f>
        <v>15000000</v>
      </c>
      <c r="AO1397" s="7" t="n">
        <f aca="false">INDEX($AB$1382:$AB$1509,MATCH($A1397-G1397*2,$A$1382:$A$1509,0))</f>
        <v>767558033.895118</v>
      </c>
      <c r="AP1397" s="7" t="n">
        <f aca="false">INDEX($AC$1382:$AC$1509,MATCH($A1397+(1-H1397)*1,$A$1382:$A$1509,0))</f>
        <v>5000000</v>
      </c>
      <c r="AQ1397" s="7" t="n">
        <f aca="false">INDEX($AC$1382:$AC$1509,MATCH($A1397-H1397*1,$A$1382:$A$1509,0))</f>
        <v>765593713.910742</v>
      </c>
      <c r="AR1397" s="14" t="b">
        <f aca="false">AND(IF(B1397=1,AD1397&gt;=AE1397,AE1397&gt;AD1397),IF(C1397=1,AF1397&gt;=AG1397,AG1397&gt;AF1397),IF(D1397=1,AH1397&gt;=AI1397,AI1397&gt;AH1397),IF(E1397=1,AJ1397&gt;=AK1397,AK1397&gt;AJ1397),IF(F1397=1,AL1397&gt;=AM1397,AM1397&gt;AL1397),IF(G1397=1,AN1397&gt;=AO1397,AO1397&gt;AN1397),IF(H1397=1,AP1397&gt;=AQ1397,AQ1397&gt;AP1397))</f>
        <v>0</v>
      </c>
      <c r="AS1397" s="2"/>
      <c r="AT1397" s="2"/>
      <c r="AU1397" s="2"/>
      <c r="AV1397" s="2"/>
      <c r="AW1397" s="2"/>
      <c r="AX1397" s="2"/>
    </row>
    <row r="1398" customFormat="false" ht="15" hidden="false" customHeight="false" outlineLevel="0" collapsed="false">
      <c r="A1398" s="6" t="n">
        <f aca="false">ROW()-1382</f>
        <v>16</v>
      </c>
      <c r="B1398" s="6" t="n">
        <f aca="false">MOD(INT($A1398/64),2)</f>
        <v>0</v>
      </c>
      <c r="C1398" s="6" t="n">
        <f aca="false">MOD(INT($A1398/32),2)</f>
        <v>0</v>
      </c>
      <c r="D1398" s="6" t="n">
        <f aca="false">MOD(INT($A1398/16),2)</f>
        <v>1</v>
      </c>
      <c r="E1398" s="6" t="n">
        <f aca="false">MOD(INT($A1398/8),2)</f>
        <v>0</v>
      </c>
      <c r="F1398" s="6" t="n">
        <f aca="false">MOD(INT($A1398/4),2)</f>
        <v>0</v>
      </c>
      <c r="G1398" s="6" t="n">
        <f aca="false">MOD(INT($A1398/2),2)</f>
        <v>0</v>
      </c>
      <c r="H1398" s="6" t="n">
        <f aca="false">MOD(INT($A1398/1),2)</f>
        <v>0</v>
      </c>
      <c r="I1398" s="7" t="n">
        <f aca="false">IF(B1398=1,MIN($B$6,$B$1380),0)</f>
        <v>0</v>
      </c>
      <c r="J1398" s="7" t="n">
        <f aca="false">IF(C1398=1,MIN($F$226,MAX(0,$B$1380-I1398)),0)</f>
        <v>0</v>
      </c>
      <c r="K1398" s="7" t="n">
        <f aca="false">IF(D1398=1,MIN($F$225,MAX(0,$B$1380-SUM(I1398:J1398))),0)</f>
        <v>100000000</v>
      </c>
      <c r="L1398" s="7" t="n">
        <f aca="false">IF(E1398=1,MIN($F$224,MAX(0,$B$1380-SUM(I1398:K1398))),0)</f>
        <v>0</v>
      </c>
      <c r="M1398" s="7" t="n">
        <f aca="false">IF(F1398=1,MIN($F$223,MAX(0,$B$1380-SUM(I1398:L1398))),0)</f>
        <v>0</v>
      </c>
      <c r="N1398" s="7" t="n">
        <f aca="false">IF(G1398=1,MIN($F$222,MAX(0,$B$1380-SUM(I1398:M1398))),0)</f>
        <v>0</v>
      </c>
      <c r="O1398" s="7" t="n">
        <f aca="false">IF(H1398=1,MIN($F$221,MAX(0,$B$1380-SUM(I1398:N1398))),0)</f>
        <v>0</v>
      </c>
      <c r="P1398" s="7" t="n">
        <f aca="false">MAX(0,$B$1380-SUM(I1398:O1398))</f>
        <v>3900000000</v>
      </c>
      <c r="Q1398" s="7" t="n">
        <f aca="false">($B$203+$B$204)+$B$22+(1-B1398)*$B$198+(1-C1398)*$E$226+(1-D1398)*$E$225+(1-E1398)*$E$224+(1-F1398)*$E$223+(1-G1398)*$E$222+(1-H1398)*$E$221</f>
        <v>31620124.8227577</v>
      </c>
      <c r="R1398" s="7" t="n">
        <f aca="false">P1398&gt;$B$12*Q1398</f>
        <v>1</v>
      </c>
      <c r="S1398" s="7" t="n">
        <f aca="false">IF(R1398,(P1398+$B$12*$B$13)/(Q1398+$B$13),IF(Q1398&gt;0,P1398/Q1398,0))</f>
        <v>114.375314283642</v>
      </c>
      <c r="T1398" s="7" t="n">
        <f aca="false">IF(R1398,$B$13*(S1398-$B$12),0)</f>
        <v>283438285.709104</v>
      </c>
      <c r="U1398" s="7" t="n">
        <f aca="false">($B$203+$B$204)*S1398</f>
        <v>32180409.1170342</v>
      </c>
      <c r="V1398" s="7" t="n">
        <f aca="false">$B$22*S1398</f>
        <v>1029377828.55278</v>
      </c>
      <c r="W1398" s="7" t="n">
        <f aca="false">IF(B1398=1,I1398,S1398*$B$198)</f>
        <v>91991459.5255765</v>
      </c>
      <c r="X1398" s="7" t="n">
        <f aca="false">IF(C1398=1,J1398,S1398*$E$226)</f>
        <v>701632177.127429</v>
      </c>
      <c r="Y1398" s="7" t="n">
        <f aca="false">IF(D1398=1,K1398,S1398*$E$225)</f>
        <v>100000000</v>
      </c>
      <c r="Z1398" s="7" t="n">
        <f aca="false">IF(E1398=1,L1398,S1398*$E$224)</f>
        <v>274500754.28074</v>
      </c>
      <c r="AA1398" s="7" t="n">
        <f aca="false">IF(F1398=1,M1398,S1398*$E$223)</f>
        <v>343125942.850925</v>
      </c>
      <c r="AB1398" s="7" t="n">
        <f aca="false">IF(G1398=1,N1398,S1398*$E$222)</f>
        <v>571876571.418209</v>
      </c>
      <c r="AC1398" s="7" t="n">
        <f aca="false">IF(H1398=1,O1398,S1398*$E$221)</f>
        <v>571876571.418209</v>
      </c>
      <c r="AD1398" s="7" t="n">
        <f aca="false">INDEX($W$1382:$W$1509,MATCH($A1398+(1-B1398)*64,$A$1382:$A$1509,0))</f>
        <v>30000000</v>
      </c>
      <c r="AE1398" s="7" t="n">
        <f aca="false">INDEX($W$1382:$W$1509,MATCH($A1398-B1398*64,$A$1382:$A$1509,0))</f>
        <v>91991459.5255765</v>
      </c>
      <c r="AF1398" s="7" t="n">
        <f aca="false">INDEX($X$1382:$X$1509,MATCH($A1398+(1-C1398)*32,$A$1382:$A$1509,0))</f>
        <v>300000000</v>
      </c>
      <c r="AG1398" s="7" t="n">
        <f aca="false">INDEX($X$1382:$X$1509,MATCH($A1398-C1398*32,$A$1382:$A$1509,0))</f>
        <v>701632177.127429</v>
      </c>
      <c r="AH1398" s="7" t="n">
        <f aca="false">INDEX($Y$1382:$Y$1509,MATCH($A1398+(1-D1398)*16,$A$1382:$A$1509,0))</f>
        <v>100000000</v>
      </c>
      <c r="AI1398" s="7" t="n">
        <f aca="false">INDEX($Y$1382:$Y$1509,MATCH($A1398-D1398*16,$A$1382:$A$1509,0))</f>
        <v>193568960.163728</v>
      </c>
      <c r="AJ1398" s="7" t="n">
        <f aca="false">INDEX($Z$1382:$Z$1509,MATCH($A1398+(1-E1398)*8,$A$1382:$A$1509,0))</f>
        <v>60000000</v>
      </c>
      <c r="AK1398" s="7" t="n">
        <f aca="false">INDEX($Z$1382:$Z$1509,MATCH($A1398-E1398*8,$A$1382:$A$1509,0))</f>
        <v>274500754.28074</v>
      </c>
      <c r="AL1398" s="7" t="n">
        <f aca="false">INDEX($AA$1382:$AA$1509,MATCH($A1398+(1-F1398)*4,$A$1382:$A$1509,0))</f>
        <v>30000000</v>
      </c>
      <c r="AM1398" s="7" t="n">
        <f aca="false">INDEX($AA$1382:$AA$1509,MATCH($A1398-F1398*4,$A$1382:$A$1509,0))</f>
        <v>343125942.850925</v>
      </c>
      <c r="AN1398" s="7" t="n">
        <f aca="false">INDEX($AB$1382:$AB$1509,MATCH($A1398+(1-G1398)*2,$A$1382:$A$1509,0))</f>
        <v>15000000</v>
      </c>
      <c r="AO1398" s="7" t="n">
        <f aca="false">INDEX($AB$1382:$AB$1509,MATCH($A1398-G1398*2,$A$1382:$A$1509,0))</f>
        <v>571876571.418209</v>
      </c>
      <c r="AP1398" s="7" t="n">
        <f aca="false">INDEX($AC$1382:$AC$1509,MATCH($A1398+(1-H1398)*1,$A$1382:$A$1509,0))</f>
        <v>5000000</v>
      </c>
      <c r="AQ1398" s="7" t="n">
        <f aca="false">INDEX($AC$1382:$AC$1509,MATCH($A1398-H1398*1,$A$1382:$A$1509,0))</f>
        <v>571876571.418209</v>
      </c>
      <c r="AR1398" s="14" t="b">
        <f aca="false">AND(IF(B1398=1,AD1398&gt;=AE1398,AE1398&gt;AD1398),IF(C1398=1,AF1398&gt;=AG1398,AG1398&gt;AF1398),IF(D1398=1,AH1398&gt;=AI1398,AI1398&gt;AH1398),IF(E1398=1,AJ1398&gt;=AK1398,AK1398&gt;AJ1398),IF(F1398=1,AL1398&gt;=AM1398,AM1398&gt;AL1398),IF(G1398=1,AN1398&gt;=AO1398,AO1398&gt;AN1398),IF(H1398=1,AP1398&gt;=AQ1398,AQ1398&gt;AP1398))</f>
        <v>0</v>
      </c>
      <c r="AS1398" s="2"/>
      <c r="AT1398" s="2"/>
      <c r="AU1398" s="2"/>
      <c r="AV1398" s="2"/>
      <c r="AW1398" s="2"/>
      <c r="AX1398" s="2"/>
    </row>
    <row r="1399" customFormat="false" ht="15" hidden="false" customHeight="false" outlineLevel="0" collapsed="false">
      <c r="A1399" s="6" t="n">
        <f aca="false">ROW()-1382</f>
        <v>17</v>
      </c>
      <c r="B1399" s="6" t="n">
        <f aca="false">MOD(INT($A1399/64),2)</f>
        <v>0</v>
      </c>
      <c r="C1399" s="6" t="n">
        <f aca="false">MOD(INT($A1399/32),2)</f>
        <v>0</v>
      </c>
      <c r="D1399" s="6" t="n">
        <f aca="false">MOD(INT($A1399/16),2)</f>
        <v>1</v>
      </c>
      <c r="E1399" s="6" t="n">
        <f aca="false">MOD(INT($A1399/8),2)</f>
        <v>0</v>
      </c>
      <c r="F1399" s="6" t="n">
        <f aca="false">MOD(INT($A1399/4),2)</f>
        <v>0</v>
      </c>
      <c r="G1399" s="6" t="n">
        <f aca="false">MOD(INT($A1399/2),2)</f>
        <v>0</v>
      </c>
      <c r="H1399" s="6" t="n">
        <f aca="false">MOD(INT($A1399/1),2)</f>
        <v>1</v>
      </c>
      <c r="I1399" s="7" t="n">
        <f aca="false">IF(B1399=1,MIN($B$6,$B$1380),0)</f>
        <v>0</v>
      </c>
      <c r="J1399" s="7" t="n">
        <f aca="false">IF(C1399=1,MIN($F$226,MAX(0,$B$1380-I1399)),0)</f>
        <v>0</v>
      </c>
      <c r="K1399" s="7" t="n">
        <f aca="false">IF(D1399=1,MIN($F$225,MAX(0,$B$1380-SUM(I1399:J1399))),0)</f>
        <v>100000000</v>
      </c>
      <c r="L1399" s="7" t="n">
        <f aca="false">IF(E1399=1,MIN($F$224,MAX(0,$B$1380-SUM(I1399:K1399))),0)</f>
        <v>0</v>
      </c>
      <c r="M1399" s="7" t="n">
        <f aca="false">IF(F1399=1,MIN($F$223,MAX(0,$B$1380-SUM(I1399:L1399))),0)</f>
        <v>0</v>
      </c>
      <c r="N1399" s="7" t="n">
        <f aca="false">IF(G1399=1,MIN($F$222,MAX(0,$B$1380-SUM(I1399:M1399))),0)</f>
        <v>0</v>
      </c>
      <c r="O1399" s="7" t="n">
        <f aca="false">IF(H1399=1,MIN($F$221,MAX(0,$B$1380-SUM(I1399:N1399))),0)</f>
        <v>5000000</v>
      </c>
      <c r="P1399" s="7" t="n">
        <f aca="false">MAX(0,$B$1380-SUM(I1399:O1399))</f>
        <v>3895000000</v>
      </c>
      <c r="Q1399" s="7" t="n">
        <f aca="false">($B$203+$B$204)+$B$22+(1-B1399)*$B$198+(1-C1399)*$E$226+(1-D1399)*$E$225+(1-E1399)*$E$224+(1-F1399)*$E$223+(1-G1399)*$E$222+(1-H1399)*$E$221</f>
        <v>26620124.8227577</v>
      </c>
      <c r="R1399" s="7" t="n">
        <f aca="false">P1399&gt;$B$12*Q1399</f>
        <v>1</v>
      </c>
      <c r="S1399" s="7" t="n">
        <f aca="false">IF(R1399,(P1399+$B$12*$B$13)/(Q1399+$B$13),IF(Q1399&gt;0,P1399/Q1399,0))</f>
        <v>133.842146066423</v>
      </c>
      <c r="T1399" s="7" t="n">
        <f aca="false">IF(R1399,$B$13*(S1399-$B$12),0)</f>
        <v>332105365.166057</v>
      </c>
      <c r="U1399" s="7" t="n">
        <f aca="false">($B$203+$B$204)*S1399</f>
        <v>37657557.8786002</v>
      </c>
      <c r="V1399" s="7" t="n">
        <f aca="false">$B$22*S1399</f>
        <v>1204579314.5978</v>
      </c>
      <c r="W1399" s="7" t="n">
        <f aca="false">IF(B1399=1,I1399,S1399*$B$198)</f>
        <v>107648529.228536</v>
      </c>
      <c r="X1399" s="7" t="n">
        <f aca="false">IF(C1399=1,J1399,S1399*$E$226)</f>
        <v>821050914.038209</v>
      </c>
      <c r="Y1399" s="7" t="n">
        <f aca="false">IF(D1399=1,K1399,S1399*$E$225)</f>
        <v>100000000</v>
      </c>
      <c r="Z1399" s="7" t="n">
        <f aca="false">IF(E1399=1,L1399,S1399*$E$224)</f>
        <v>321221150.559414</v>
      </c>
      <c r="AA1399" s="7" t="n">
        <f aca="false">IF(F1399=1,M1399,S1399*$E$223)</f>
        <v>401526438.199268</v>
      </c>
      <c r="AB1399" s="7" t="n">
        <f aca="false">IF(G1399=1,N1399,S1399*$E$222)</f>
        <v>669210730.332113</v>
      </c>
      <c r="AC1399" s="7" t="n">
        <f aca="false">IF(H1399=1,O1399,S1399*$E$221)</f>
        <v>5000000</v>
      </c>
      <c r="AD1399" s="7" t="n">
        <f aca="false">INDEX($W$1382:$W$1509,MATCH($A1399+(1-B1399)*64,$A$1382:$A$1509,0))</f>
        <v>30000000</v>
      </c>
      <c r="AE1399" s="7" t="n">
        <f aca="false">INDEX($W$1382:$W$1509,MATCH($A1399-B1399*64,$A$1382:$A$1509,0))</f>
        <v>107648529.228536</v>
      </c>
      <c r="AF1399" s="7" t="n">
        <f aca="false">INDEX($X$1382:$X$1509,MATCH($A1399+(1-C1399)*32,$A$1382:$A$1509,0))</f>
        <v>300000000</v>
      </c>
      <c r="AG1399" s="7" t="n">
        <f aca="false">INDEX($X$1382:$X$1509,MATCH($A1399-C1399*32,$A$1382:$A$1509,0))</f>
        <v>821050914.038209</v>
      </c>
      <c r="AH1399" s="7" t="n">
        <f aca="false">INDEX($Y$1382:$Y$1509,MATCH($A1399+(1-D1399)*16,$A$1382:$A$1509,0))</f>
        <v>100000000</v>
      </c>
      <c r="AI1399" s="7" t="n">
        <f aca="false">INDEX($Y$1382:$Y$1509,MATCH($A1399-D1399*16,$A$1382:$A$1509,0))</f>
        <v>224656396.698663</v>
      </c>
      <c r="AJ1399" s="7" t="n">
        <f aca="false">INDEX($Z$1382:$Z$1509,MATCH($A1399+(1-E1399)*8,$A$1382:$A$1509,0))</f>
        <v>60000000</v>
      </c>
      <c r="AK1399" s="7" t="n">
        <f aca="false">INDEX($Z$1382:$Z$1509,MATCH($A1399-E1399*8,$A$1382:$A$1509,0))</f>
        <v>321221150.559414</v>
      </c>
      <c r="AL1399" s="7" t="n">
        <f aca="false">INDEX($AA$1382:$AA$1509,MATCH($A1399+(1-F1399)*4,$A$1382:$A$1509,0))</f>
        <v>30000000</v>
      </c>
      <c r="AM1399" s="7" t="n">
        <f aca="false">INDEX($AA$1382:$AA$1509,MATCH($A1399-F1399*4,$A$1382:$A$1509,0))</f>
        <v>401526438.199268</v>
      </c>
      <c r="AN1399" s="7" t="n">
        <f aca="false">INDEX($AB$1382:$AB$1509,MATCH($A1399+(1-G1399)*2,$A$1382:$A$1509,0))</f>
        <v>15000000</v>
      </c>
      <c r="AO1399" s="7" t="n">
        <f aca="false">INDEX($AB$1382:$AB$1509,MATCH($A1399-G1399*2,$A$1382:$A$1509,0))</f>
        <v>669210730.332113</v>
      </c>
      <c r="AP1399" s="7" t="n">
        <f aca="false">INDEX($AC$1382:$AC$1509,MATCH($A1399+(1-H1399)*1,$A$1382:$A$1509,0))</f>
        <v>5000000</v>
      </c>
      <c r="AQ1399" s="7" t="n">
        <f aca="false">INDEX($AC$1382:$AC$1509,MATCH($A1399-H1399*1,$A$1382:$A$1509,0))</f>
        <v>571876571.418209</v>
      </c>
      <c r="AR1399" s="14" t="b">
        <f aca="false">AND(IF(B1399=1,AD1399&gt;=AE1399,AE1399&gt;AD1399),IF(C1399=1,AF1399&gt;=AG1399,AG1399&gt;AF1399),IF(D1399=1,AH1399&gt;=AI1399,AI1399&gt;AH1399),IF(E1399=1,AJ1399&gt;=AK1399,AK1399&gt;AJ1399),IF(F1399=1,AL1399&gt;=AM1399,AM1399&gt;AL1399),IF(G1399=1,AN1399&gt;=AO1399,AO1399&gt;AN1399),IF(H1399=1,AP1399&gt;=AQ1399,AQ1399&gt;AP1399))</f>
        <v>0</v>
      </c>
      <c r="AS1399" s="2"/>
      <c r="AT1399" s="2"/>
      <c r="AU1399" s="2"/>
      <c r="AV1399" s="2"/>
      <c r="AW1399" s="2"/>
      <c r="AX1399" s="2"/>
    </row>
    <row r="1400" customFormat="false" ht="15" hidden="false" customHeight="false" outlineLevel="0" collapsed="false">
      <c r="A1400" s="6" t="n">
        <f aca="false">ROW()-1382</f>
        <v>18</v>
      </c>
      <c r="B1400" s="6" t="n">
        <f aca="false">MOD(INT($A1400/64),2)</f>
        <v>0</v>
      </c>
      <c r="C1400" s="6" t="n">
        <f aca="false">MOD(INT($A1400/32),2)</f>
        <v>0</v>
      </c>
      <c r="D1400" s="6" t="n">
        <f aca="false">MOD(INT($A1400/16),2)</f>
        <v>1</v>
      </c>
      <c r="E1400" s="6" t="n">
        <f aca="false">MOD(INT($A1400/8),2)</f>
        <v>0</v>
      </c>
      <c r="F1400" s="6" t="n">
        <f aca="false">MOD(INT($A1400/4),2)</f>
        <v>0</v>
      </c>
      <c r="G1400" s="6" t="n">
        <f aca="false">MOD(INT($A1400/2),2)</f>
        <v>1</v>
      </c>
      <c r="H1400" s="6" t="n">
        <f aca="false">MOD(INT($A1400/1),2)</f>
        <v>0</v>
      </c>
      <c r="I1400" s="7" t="n">
        <f aca="false">IF(B1400=1,MIN($B$6,$B$1380),0)</f>
        <v>0</v>
      </c>
      <c r="J1400" s="7" t="n">
        <f aca="false">IF(C1400=1,MIN($F$226,MAX(0,$B$1380-I1400)),0)</f>
        <v>0</v>
      </c>
      <c r="K1400" s="7" t="n">
        <f aca="false">IF(D1400=1,MIN($F$225,MAX(0,$B$1380-SUM(I1400:J1400))),0)</f>
        <v>100000000</v>
      </c>
      <c r="L1400" s="7" t="n">
        <f aca="false">IF(E1400=1,MIN($F$224,MAX(0,$B$1380-SUM(I1400:K1400))),0)</f>
        <v>0</v>
      </c>
      <c r="M1400" s="7" t="n">
        <f aca="false">IF(F1400=1,MIN($F$223,MAX(0,$B$1380-SUM(I1400:L1400))),0)</f>
        <v>0</v>
      </c>
      <c r="N1400" s="7" t="n">
        <f aca="false">IF(G1400=1,MIN($F$222,MAX(0,$B$1380-SUM(I1400:M1400))),0)</f>
        <v>15000000</v>
      </c>
      <c r="O1400" s="7" t="n">
        <f aca="false">IF(H1400=1,MIN($F$221,MAX(0,$B$1380-SUM(I1400:N1400))),0)</f>
        <v>0</v>
      </c>
      <c r="P1400" s="7" t="n">
        <f aca="false">MAX(0,$B$1380-SUM(I1400:O1400))</f>
        <v>3885000000</v>
      </c>
      <c r="Q1400" s="7" t="n">
        <f aca="false">($B$203+$B$204)+$B$22+(1-B1400)*$B$198+(1-C1400)*$E$226+(1-D1400)*$E$225+(1-E1400)*$E$224+(1-F1400)*$E$223+(1-G1400)*$E$222+(1-H1400)*$E$221</f>
        <v>26620124.8227577</v>
      </c>
      <c r="R1400" s="7" t="n">
        <f aca="false">P1400&gt;$B$12*Q1400</f>
        <v>1</v>
      </c>
      <c r="S1400" s="7" t="n">
        <f aca="false">IF(R1400,(P1400+$B$12*$B$13)/(Q1400+$B$13),IF(Q1400&gt;0,P1400/Q1400,0))</f>
        <v>133.498740945021</v>
      </c>
      <c r="T1400" s="7" t="n">
        <f aca="false">IF(R1400,$B$13*(S1400-$B$12),0)</f>
        <v>331246852.362552</v>
      </c>
      <c r="U1400" s="7" t="n">
        <f aca="false">($B$203+$B$204)*S1400</f>
        <v>37560938.1021317</v>
      </c>
      <c r="V1400" s="7" t="n">
        <f aca="false">$B$22*S1400</f>
        <v>1201488668.50519</v>
      </c>
      <c r="W1400" s="7" t="n">
        <f aca="false">IF(B1400=1,I1400,S1400*$B$198)</f>
        <v>107372330.308129</v>
      </c>
      <c r="X1400" s="7" t="n">
        <f aca="false">IF(C1400=1,J1400,S1400*$E$226)</f>
        <v>818944304.893787</v>
      </c>
      <c r="Y1400" s="7" t="n">
        <f aca="false">IF(D1400=1,K1400,S1400*$E$225)</f>
        <v>100000000</v>
      </c>
      <c r="Z1400" s="7" t="n">
        <f aca="false">IF(E1400=1,L1400,S1400*$E$224)</f>
        <v>320396978.26805</v>
      </c>
      <c r="AA1400" s="7" t="n">
        <f aca="false">IF(F1400=1,M1400,S1400*$E$223)</f>
        <v>400496222.835062</v>
      </c>
      <c r="AB1400" s="7" t="n">
        <f aca="false">IF(G1400=1,N1400,S1400*$E$222)</f>
        <v>15000000</v>
      </c>
      <c r="AC1400" s="7" t="n">
        <f aca="false">IF(H1400=1,O1400,S1400*$E$221)</f>
        <v>667493704.725103</v>
      </c>
      <c r="AD1400" s="7" t="n">
        <f aca="false">INDEX($W$1382:$W$1509,MATCH($A1400+(1-B1400)*64,$A$1382:$A$1509,0))</f>
        <v>30000000</v>
      </c>
      <c r="AE1400" s="7" t="n">
        <f aca="false">INDEX($W$1382:$W$1509,MATCH($A1400-B1400*64,$A$1382:$A$1509,0))</f>
        <v>107372330.308129</v>
      </c>
      <c r="AF1400" s="7" t="n">
        <f aca="false">INDEX($X$1382:$X$1509,MATCH($A1400+(1-C1400)*32,$A$1382:$A$1509,0))</f>
        <v>300000000</v>
      </c>
      <c r="AG1400" s="7" t="n">
        <f aca="false">INDEX($X$1382:$X$1509,MATCH($A1400-C1400*32,$A$1382:$A$1509,0))</f>
        <v>818944304.893787</v>
      </c>
      <c r="AH1400" s="7" t="n">
        <f aca="false">INDEX($Y$1382:$Y$1509,MATCH($A1400+(1-D1400)*16,$A$1382:$A$1509,0))</f>
        <v>100000000</v>
      </c>
      <c r="AI1400" s="7" t="n">
        <f aca="false">INDEX($Y$1382:$Y$1509,MATCH($A1400-D1400*16,$A$1382:$A$1509,0))</f>
        <v>224094404.461768</v>
      </c>
      <c r="AJ1400" s="7" t="n">
        <f aca="false">INDEX($Z$1382:$Z$1509,MATCH($A1400+(1-E1400)*8,$A$1382:$A$1509,0))</f>
        <v>60000000</v>
      </c>
      <c r="AK1400" s="7" t="n">
        <f aca="false">INDEX($Z$1382:$Z$1509,MATCH($A1400-E1400*8,$A$1382:$A$1509,0))</f>
        <v>320396978.26805</v>
      </c>
      <c r="AL1400" s="7" t="n">
        <f aca="false">INDEX($AA$1382:$AA$1509,MATCH($A1400+(1-F1400)*4,$A$1382:$A$1509,0))</f>
        <v>30000000</v>
      </c>
      <c r="AM1400" s="7" t="n">
        <f aca="false">INDEX($AA$1382:$AA$1509,MATCH($A1400-F1400*4,$A$1382:$A$1509,0))</f>
        <v>400496222.835062</v>
      </c>
      <c r="AN1400" s="7" t="n">
        <f aca="false">INDEX($AB$1382:$AB$1509,MATCH($A1400+(1-G1400)*2,$A$1382:$A$1509,0))</f>
        <v>15000000</v>
      </c>
      <c r="AO1400" s="7" t="n">
        <f aca="false">INDEX($AB$1382:$AB$1509,MATCH($A1400-G1400*2,$A$1382:$A$1509,0))</f>
        <v>571876571.418209</v>
      </c>
      <c r="AP1400" s="7" t="n">
        <f aca="false">INDEX($AC$1382:$AC$1509,MATCH($A1400+(1-H1400)*1,$A$1382:$A$1509,0))</f>
        <v>5000000</v>
      </c>
      <c r="AQ1400" s="7" t="n">
        <f aca="false">INDEX($AC$1382:$AC$1509,MATCH($A1400-H1400*1,$A$1382:$A$1509,0))</f>
        <v>667493704.725103</v>
      </c>
      <c r="AR1400" s="14" t="b">
        <f aca="false">AND(IF(B1400=1,AD1400&gt;=AE1400,AE1400&gt;AD1400),IF(C1400=1,AF1400&gt;=AG1400,AG1400&gt;AF1400),IF(D1400=1,AH1400&gt;=AI1400,AI1400&gt;AH1400),IF(E1400=1,AJ1400&gt;=AK1400,AK1400&gt;AJ1400),IF(F1400=1,AL1400&gt;=AM1400,AM1400&gt;AL1400),IF(G1400=1,AN1400&gt;=AO1400,AO1400&gt;AN1400),IF(H1400=1,AP1400&gt;=AQ1400,AQ1400&gt;AP1400))</f>
        <v>0</v>
      </c>
      <c r="AS1400" s="2"/>
      <c r="AT1400" s="2"/>
      <c r="AU1400" s="2"/>
      <c r="AV1400" s="2"/>
      <c r="AW1400" s="2"/>
      <c r="AX1400" s="2"/>
    </row>
    <row r="1401" customFormat="false" ht="15" hidden="false" customHeight="false" outlineLevel="0" collapsed="false">
      <c r="A1401" s="6" t="n">
        <f aca="false">ROW()-1382</f>
        <v>19</v>
      </c>
      <c r="B1401" s="6" t="n">
        <f aca="false">MOD(INT($A1401/64),2)</f>
        <v>0</v>
      </c>
      <c r="C1401" s="6" t="n">
        <f aca="false">MOD(INT($A1401/32),2)</f>
        <v>0</v>
      </c>
      <c r="D1401" s="6" t="n">
        <f aca="false">MOD(INT($A1401/16),2)</f>
        <v>1</v>
      </c>
      <c r="E1401" s="6" t="n">
        <f aca="false">MOD(INT($A1401/8),2)</f>
        <v>0</v>
      </c>
      <c r="F1401" s="6" t="n">
        <f aca="false">MOD(INT($A1401/4),2)</f>
        <v>0</v>
      </c>
      <c r="G1401" s="6" t="n">
        <f aca="false">MOD(INT($A1401/2),2)</f>
        <v>1</v>
      </c>
      <c r="H1401" s="6" t="n">
        <f aca="false">MOD(INT($A1401/1),2)</f>
        <v>1</v>
      </c>
      <c r="I1401" s="7" t="n">
        <f aca="false">IF(B1401=1,MIN($B$6,$B$1380),0)</f>
        <v>0</v>
      </c>
      <c r="J1401" s="7" t="n">
        <f aca="false">IF(C1401=1,MIN($F$226,MAX(0,$B$1380-I1401)),0)</f>
        <v>0</v>
      </c>
      <c r="K1401" s="7" t="n">
        <f aca="false">IF(D1401=1,MIN($F$225,MAX(0,$B$1380-SUM(I1401:J1401))),0)</f>
        <v>100000000</v>
      </c>
      <c r="L1401" s="7" t="n">
        <f aca="false">IF(E1401=1,MIN($F$224,MAX(0,$B$1380-SUM(I1401:K1401))),0)</f>
        <v>0</v>
      </c>
      <c r="M1401" s="7" t="n">
        <f aca="false">IF(F1401=1,MIN($F$223,MAX(0,$B$1380-SUM(I1401:L1401))),0)</f>
        <v>0</v>
      </c>
      <c r="N1401" s="7" t="n">
        <f aca="false">IF(G1401=1,MIN($F$222,MAX(0,$B$1380-SUM(I1401:M1401))),0)</f>
        <v>15000000</v>
      </c>
      <c r="O1401" s="7" t="n">
        <f aca="false">IF(H1401=1,MIN($F$221,MAX(0,$B$1380-SUM(I1401:N1401))),0)</f>
        <v>5000000</v>
      </c>
      <c r="P1401" s="7" t="n">
        <f aca="false">MAX(0,$B$1380-SUM(I1401:O1401))</f>
        <v>3880000000</v>
      </c>
      <c r="Q1401" s="7" t="n">
        <f aca="false">($B$203+$B$204)+$B$22+(1-B1401)*$B$198+(1-C1401)*$E$226+(1-D1401)*$E$225+(1-E1401)*$E$224+(1-F1401)*$E$223+(1-G1401)*$E$222+(1-H1401)*$E$221</f>
        <v>21620124.8227577</v>
      </c>
      <c r="R1401" s="7" t="n">
        <f aca="false">P1401&gt;$B$12*Q1401</f>
        <v>1</v>
      </c>
      <c r="S1401" s="7" t="n">
        <f aca="false">IF(R1401,(P1401+$B$12*$B$13)/(Q1401+$B$13),IF(Q1401&gt;0,P1401/Q1401,0))</f>
        <v>160.965170310263</v>
      </c>
      <c r="T1401" s="7" t="n">
        <f aca="false">IF(R1401,$B$13*(S1401-$B$12),0)</f>
        <v>399912925.775657</v>
      </c>
      <c r="U1401" s="7" t="n">
        <f aca="false">($B$203+$B$204)*S1401</f>
        <v>45288837.6011937</v>
      </c>
      <c r="V1401" s="7" t="n">
        <f aca="false">$B$22*S1401</f>
        <v>1448686532.79237</v>
      </c>
      <c r="W1401" s="7" t="n">
        <f aca="false">IF(B1401=1,I1401,S1401*$B$198)</f>
        <v>129463433.979319</v>
      </c>
      <c r="X1401" s="7" t="n">
        <f aca="false">IF(C1401=1,J1401,S1401*$E$226)</f>
        <v>987436350.176044</v>
      </c>
      <c r="Y1401" s="7" t="n">
        <f aca="false">IF(D1401=1,K1401,S1401*$E$225)</f>
        <v>100000000</v>
      </c>
      <c r="Z1401" s="7" t="n">
        <f aca="false">IF(E1401=1,L1401,S1401*$E$224)</f>
        <v>386316408.744631</v>
      </c>
      <c r="AA1401" s="7" t="n">
        <f aca="false">IF(F1401=1,M1401,S1401*$E$223)</f>
        <v>482895510.930789</v>
      </c>
      <c r="AB1401" s="7" t="n">
        <f aca="false">IF(G1401=1,N1401,S1401*$E$222)</f>
        <v>15000000</v>
      </c>
      <c r="AC1401" s="7" t="n">
        <f aca="false">IF(H1401=1,O1401,S1401*$E$221)</f>
        <v>5000000</v>
      </c>
      <c r="AD1401" s="7" t="n">
        <f aca="false">INDEX($W$1382:$W$1509,MATCH($A1401+(1-B1401)*64,$A$1382:$A$1509,0))</f>
        <v>30000000</v>
      </c>
      <c r="AE1401" s="7" t="n">
        <f aca="false">INDEX($W$1382:$W$1509,MATCH($A1401-B1401*64,$A$1382:$A$1509,0))</f>
        <v>129463433.979319</v>
      </c>
      <c r="AF1401" s="7" t="n">
        <f aca="false">INDEX($X$1382:$X$1509,MATCH($A1401+(1-C1401)*32,$A$1382:$A$1509,0))</f>
        <v>300000000</v>
      </c>
      <c r="AG1401" s="7" t="n">
        <f aca="false">INDEX($X$1382:$X$1509,MATCH($A1401-C1401*32,$A$1382:$A$1509,0))</f>
        <v>987436350.176044</v>
      </c>
      <c r="AH1401" s="7" t="n">
        <f aca="false">INDEX($Y$1382:$Y$1509,MATCH($A1401+(1-D1401)*16,$A$1382:$A$1509,0))</f>
        <v>100000000</v>
      </c>
      <c r="AI1401" s="7" t="n">
        <f aca="false">INDEX($Y$1382:$Y$1509,MATCH($A1401-D1401*16,$A$1382:$A$1509,0))</f>
        <v>267097335.555539</v>
      </c>
      <c r="AJ1401" s="7" t="n">
        <f aca="false">INDEX($Z$1382:$Z$1509,MATCH($A1401+(1-E1401)*8,$A$1382:$A$1509,0))</f>
        <v>60000000</v>
      </c>
      <c r="AK1401" s="7" t="n">
        <f aca="false">INDEX($Z$1382:$Z$1509,MATCH($A1401-E1401*8,$A$1382:$A$1509,0))</f>
        <v>386316408.744631</v>
      </c>
      <c r="AL1401" s="7" t="n">
        <f aca="false">INDEX($AA$1382:$AA$1509,MATCH($A1401+(1-F1401)*4,$A$1382:$A$1509,0))</f>
        <v>30000000</v>
      </c>
      <c r="AM1401" s="7" t="n">
        <f aca="false">INDEX($AA$1382:$AA$1509,MATCH($A1401-F1401*4,$A$1382:$A$1509,0))</f>
        <v>482895510.930789</v>
      </c>
      <c r="AN1401" s="7" t="n">
        <f aca="false">INDEX($AB$1382:$AB$1509,MATCH($A1401+(1-G1401)*2,$A$1382:$A$1509,0))</f>
        <v>15000000</v>
      </c>
      <c r="AO1401" s="7" t="n">
        <f aca="false">INDEX($AB$1382:$AB$1509,MATCH($A1401-G1401*2,$A$1382:$A$1509,0))</f>
        <v>669210730.332113</v>
      </c>
      <c r="AP1401" s="7" t="n">
        <f aca="false">INDEX($AC$1382:$AC$1509,MATCH($A1401+(1-H1401)*1,$A$1382:$A$1509,0))</f>
        <v>5000000</v>
      </c>
      <c r="AQ1401" s="7" t="n">
        <f aca="false">INDEX($AC$1382:$AC$1509,MATCH($A1401-H1401*1,$A$1382:$A$1509,0))</f>
        <v>667493704.725103</v>
      </c>
      <c r="AR1401" s="14" t="b">
        <f aca="false">AND(IF(B1401=1,AD1401&gt;=AE1401,AE1401&gt;AD1401),IF(C1401=1,AF1401&gt;=AG1401,AG1401&gt;AF1401),IF(D1401=1,AH1401&gt;=AI1401,AI1401&gt;AH1401),IF(E1401=1,AJ1401&gt;=AK1401,AK1401&gt;AJ1401),IF(F1401=1,AL1401&gt;=AM1401,AM1401&gt;AL1401),IF(G1401=1,AN1401&gt;=AO1401,AO1401&gt;AN1401),IF(H1401=1,AP1401&gt;=AQ1401,AQ1401&gt;AP1401))</f>
        <v>0</v>
      </c>
      <c r="AS1401" s="2"/>
      <c r="AT1401" s="2"/>
      <c r="AU1401" s="2"/>
      <c r="AV1401" s="2"/>
      <c r="AW1401" s="2"/>
      <c r="AX1401" s="2"/>
    </row>
    <row r="1402" customFormat="false" ht="15" hidden="false" customHeight="false" outlineLevel="0" collapsed="false">
      <c r="A1402" s="6" t="n">
        <f aca="false">ROW()-1382</f>
        <v>20</v>
      </c>
      <c r="B1402" s="6" t="n">
        <f aca="false">MOD(INT($A1402/64),2)</f>
        <v>0</v>
      </c>
      <c r="C1402" s="6" t="n">
        <f aca="false">MOD(INT($A1402/32),2)</f>
        <v>0</v>
      </c>
      <c r="D1402" s="6" t="n">
        <f aca="false">MOD(INT($A1402/16),2)</f>
        <v>1</v>
      </c>
      <c r="E1402" s="6" t="n">
        <f aca="false">MOD(INT($A1402/8),2)</f>
        <v>0</v>
      </c>
      <c r="F1402" s="6" t="n">
        <f aca="false">MOD(INT($A1402/4),2)</f>
        <v>1</v>
      </c>
      <c r="G1402" s="6" t="n">
        <f aca="false">MOD(INT($A1402/2),2)</f>
        <v>0</v>
      </c>
      <c r="H1402" s="6" t="n">
        <f aca="false">MOD(INT($A1402/1),2)</f>
        <v>0</v>
      </c>
      <c r="I1402" s="7" t="n">
        <f aca="false">IF(B1402=1,MIN($B$6,$B$1380),0)</f>
        <v>0</v>
      </c>
      <c r="J1402" s="7" t="n">
        <f aca="false">IF(C1402=1,MIN($F$226,MAX(0,$B$1380-I1402)),0)</f>
        <v>0</v>
      </c>
      <c r="K1402" s="7" t="n">
        <f aca="false">IF(D1402=1,MIN($F$225,MAX(0,$B$1380-SUM(I1402:J1402))),0)</f>
        <v>100000000</v>
      </c>
      <c r="L1402" s="7" t="n">
        <f aca="false">IF(E1402=1,MIN($F$224,MAX(0,$B$1380-SUM(I1402:K1402))),0)</f>
        <v>0</v>
      </c>
      <c r="M1402" s="7" t="n">
        <f aca="false">IF(F1402=1,MIN($F$223,MAX(0,$B$1380-SUM(I1402:L1402))),0)</f>
        <v>30000000</v>
      </c>
      <c r="N1402" s="7" t="n">
        <f aca="false">IF(G1402=1,MIN($F$222,MAX(0,$B$1380-SUM(I1402:M1402))),0)</f>
        <v>0</v>
      </c>
      <c r="O1402" s="7" t="n">
        <f aca="false">IF(H1402=1,MIN($F$221,MAX(0,$B$1380-SUM(I1402:N1402))),0)</f>
        <v>0</v>
      </c>
      <c r="P1402" s="7" t="n">
        <f aca="false">MAX(0,$B$1380-SUM(I1402:O1402))</f>
        <v>3870000000</v>
      </c>
      <c r="Q1402" s="7" t="n">
        <f aca="false">($B$203+$B$204)+$B$22+(1-B1402)*$B$198+(1-C1402)*$E$226+(1-D1402)*$E$225+(1-E1402)*$E$224+(1-F1402)*$E$223+(1-G1402)*$E$222+(1-H1402)*$E$221</f>
        <v>28620124.8227577</v>
      </c>
      <c r="R1402" s="7" t="n">
        <f aca="false">P1402&gt;$B$12*Q1402</f>
        <v>1</v>
      </c>
      <c r="S1402" s="7" t="n">
        <f aca="false">IF(R1402,(P1402+$B$12*$B$13)/(Q1402+$B$13),IF(Q1402&gt;0,P1402/Q1402,0))</f>
        <v>124.437161549175</v>
      </c>
      <c r="T1402" s="7" t="n">
        <f aca="false">IF(R1402,$B$13*(S1402-$B$12),0)</f>
        <v>308592903.872938</v>
      </c>
      <c r="U1402" s="7" t="n">
        <f aca="false">($B$203+$B$204)*S1402</f>
        <v>35011390.2907776</v>
      </c>
      <c r="V1402" s="7" t="n">
        <f aca="false">$B$22*S1402</f>
        <v>1119934453.94258</v>
      </c>
      <c r="W1402" s="7" t="n">
        <f aca="false">IF(B1402=1,I1402,S1402*$B$198)</f>
        <v>100084149.991846</v>
      </c>
      <c r="X1402" s="7" t="n">
        <f aca="false">IF(C1402=1,J1402,S1402*$E$226)</f>
        <v>763356298.69209</v>
      </c>
      <c r="Y1402" s="7" t="n">
        <f aca="false">IF(D1402=1,K1402,S1402*$E$225)</f>
        <v>100000000</v>
      </c>
      <c r="Z1402" s="7" t="n">
        <f aca="false">IF(E1402=1,L1402,S1402*$E$224)</f>
        <v>298649187.71802</v>
      </c>
      <c r="AA1402" s="7" t="n">
        <f aca="false">IF(F1402=1,M1402,S1402*$E$223)</f>
        <v>30000000</v>
      </c>
      <c r="AB1402" s="7" t="n">
        <f aca="false">IF(G1402=1,N1402,S1402*$E$222)</f>
        <v>622185807.745876</v>
      </c>
      <c r="AC1402" s="7" t="n">
        <f aca="false">IF(H1402=1,O1402,S1402*$E$221)</f>
        <v>622185807.745876</v>
      </c>
      <c r="AD1402" s="7" t="n">
        <f aca="false">INDEX($W$1382:$W$1509,MATCH($A1402+(1-B1402)*64,$A$1382:$A$1509,0))</f>
        <v>30000000</v>
      </c>
      <c r="AE1402" s="7" t="n">
        <f aca="false">INDEX($W$1382:$W$1509,MATCH($A1402-B1402*64,$A$1382:$A$1509,0))</f>
        <v>100084149.991846</v>
      </c>
      <c r="AF1402" s="7" t="n">
        <f aca="false">INDEX($X$1382:$X$1509,MATCH($A1402+(1-C1402)*32,$A$1382:$A$1509,0))</f>
        <v>300000000</v>
      </c>
      <c r="AG1402" s="7" t="n">
        <f aca="false">INDEX($X$1382:$X$1509,MATCH($A1402-C1402*32,$A$1382:$A$1509,0))</f>
        <v>763356298.69209</v>
      </c>
      <c r="AH1402" s="7" t="n">
        <f aca="false">INDEX($Y$1382:$Y$1509,MATCH($A1402+(1-D1402)*16,$A$1382:$A$1509,0))</f>
        <v>100000000</v>
      </c>
      <c r="AI1402" s="7" t="n">
        <f aca="false">INDEX($Y$1382:$Y$1509,MATCH($A1402-D1402*16,$A$1382:$A$1509,0))</f>
        <v>209660941.443248</v>
      </c>
      <c r="AJ1402" s="7" t="n">
        <f aca="false">INDEX($Z$1382:$Z$1509,MATCH($A1402+(1-E1402)*8,$A$1382:$A$1509,0))</f>
        <v>60000000</v>
      </c>
      <c r="AK1402" s="7" t="n">
        <f aca="false">INDEX($Z$1382:$Z$1509,MATCH($A1402-E1402*8,$A$1382:$A$1509,0))</f>
        <v>298649187.71802</v>
      </c>
      <c r="AL1402" s="7" t="n">
        <f aca="false">INDEX($AA$1382:$AA$1509,MATCH($A1402+(1-F1402)*4,$A$1382:$A$1509,0))</f>
        <v>30000000</v>
      </c>
      <c r="AM1402" s="7" t="n">
        <f aca="false">INDEX($AA$1382:$AA$1509,MATCH($A1402-F1402*4,$A$1382:$A$1509,0))</f>
        <v>343125942.850925</v>
      </c>
      <c r="AN1402" s="7" t="n">
        <f aca="false">INDEX($AB$1382:$AB$1509,MATCH($A1402+(1-G1402)*2,$A$1382:$A$1509,0))</f>
        <v>15000000</v>
      </c>
      <c r="AO1402" s="7" t="n">
        <f aca="false">INDEX($AB$1382:$AB$1509,MATCH($A1402-G1402*2,$A$1382:$A$1509,0))</f>
        <v>622185807.745876</v>
      </c>
      <c r="AP1402" s="7" t="n">
        <f aca="false">INDEX($AC$1382:$AC$1509,MATCH($A1402+(1-H1402)*1,$A$1382:$A$1509,0))</f>
        <v>5000000</v>
      </c>
      <c r="AQ1402" s="7" t="n">
        <f aca="false">INDEX($AC$1382:$AC$1509,MATCH($A1402-H1402*1,$A$1382:$A$1509,0))</f>
        <v>622185807.745876</v>
      </c>
      <c r="AR1402" s="14" t="b">
        <f aca="false">AND(IF(B1402=1,AD1402&gt;=AE1402,AE1402&gt;AD1402),IF(C1402=1,AF1402&gt;=AG1402,AG1402&gt;AF1402),IF(D1402=1,AH1402&gt;=AI1402,AI1402&gt;AH1402),IF(E1402=1,AJ1402&gt;=AK1402,AK1402&gt;AJ1402),IF(F1402=1,AL1402&gt;=AM1402,AM1402&gt;AL1402),IF(G1402=1,AN1402&gt;=AO1402,AO1402&gt;AN1402),IF(H1402=1,AP1402&gt;=AQ1402,AQ1402&gt;AP1402))</f>
        <v>0</v>
      </c>
      <c r="AS1402" s="2"/>
      <c r="AT1402" s="2"/>
      <c r="AU1402" s="2"/>
      <c r="AV1402" s="2"/>
      <c r="AW1402" s="2"/>
      <c r="AX1402" s="2"/>
    </row>
    <row r="1403" customFormat="false" ht="15" hidden="false" customHeight="false" outlineLevel="0" collapsed="false">
      <c r="A1403" s="6" t="n">
        <f aca="false">ROW()-1382</f>
        <v>21</v>
      </c>
      <c r="B1403" s="6" t="n">
        <f aca="false">MOD(INT($A1403/64),2)</f>
        <v>0</v>
      </c>
      <c r="C1403" s="6" t="n">
        <f aca="false">MOD(INT($A1403/32),2)</f>
        <v>0</v>
      </c>
      <c r="D1403" s="6" t="n">
        <f aca="false">MOD(INT($A1403/16),2)</f>
        <v>1</v>
      </c>
      <c r="E1403" s="6" t="n">
        <f aca="false">MOD(INT($A1403/8),2)</f>
        <v>0</v>
      </c>
      <c r="F1403" s="6" t="n">
        <f aca="false">MOD(INT($A1403/4),2)</f>
        <v>1</v>
      </c>
      <c r="G1403" s="6" t="n">
        <f aca="false">MOD(INT($A1403/2),2)</f>
        <v>0</v>
      </c>
      <c r="H1403" s="6" t="n">
        <f aca="false">MOD(INT($A1403/1),2)</f>
        <v>1</v>
      </c>
      <c r="I1403" s="7" t="n">
        <f aca="false">IF(B1403=1,MIN($B$6,$B$1380),0)</f>
        <v>0</v>
      </c>
      <c r="J1403" s="7" t="n">
        <f aca="false">IF(C1403=1,MIN($F$226,MAX(0,$B$1380-I1403)),0)</f>
        <v>0</v>
      </c>
      <c r="K1403" s="7" t="n">
        <f aca="false">IF(D1403=1,MIN($F$225,MAX(0,$B$1380-SUM(I1403:J1403))),0)</f>
        <v>100000000</v>
      </c>
      <c r="L1403" s="7" t="n">
        <f aca="false">IF(E1403=1,MIN($F$224,MAX(0,$B$1380-SUM(I1403:K1403))),0)</f>
        <v>0</v>
      </c>
      <c r="M1403" s="7" t="n">
        <f aca="false">IF(F1403=1,MIN($F$223,MAX(0,$B$1380-SUM(I1403:L1403))),0)</f>
        <v>30000000</v>
      </c>
      <c r="N1403" s="7" t="n">
        <f aca="false">IF(G1403=1,MIN($F$222,MAX(0,$B$1380-SUM(I1403:M1403))),0)</f>
        <v>0</v>
      </c>
      <c r="O1403" s="7" t="n">
        <f aca="false">IF(H1403=1,MIN($F$221,MAX(0,$B$1380-SUM(I1403:N1403))),0)</f>
        <v>5000000</v>
      </c>
      <c r="P1403" s="7" t="n">
        <f aca="false">MAX(0,$B$1380-SUM(I1403:O1403))</f>
        <v>3865000000</v>
      </c>
      <c r="Q1403" s="7" t="n">
        <f aca="false">($B$203+$B$204)+$B$22+(1-B1403)*$B$198+(1-C1403)*$E$226+(1-D1403)*$E$225+(1-E1403)*$E$224+(1-F1403)*$E$223+(1-G1403)*$E$222+(1-H1403)*$E$221</f>
        <v>23620124.8227577</v>
      </c>
      <c r="R1403" s="7" t="n">
        <f aca="false">P1403&gt;$B$12*Q1403</f>
        <v>1</v>
      </c>
      <c r="S1403" s="7" t="n">
        <f aca="false">IF(R1403,(P1403+$B$12*$B$13)/(Q1403+$B$13),IF(Q1403&gt;0,P1403/Q1403,0))</f>
        <v>148.065908040009</v>
      </c>
      <c r="T1403" s="7" t="n">
        <f aca="false">IF(R1403,$B$13*(S1403-$B$12),0)</f>
        <v>367664770.100022</v>
      </c>
      <c r="U1403" s="7" t="n">
        <f aca="false">($B$203+$B$204)*S1403</f>
        <v>41659527.0304243</v>
      </c>
      <c r="V1403" s="7" t="n">
        <f aca="false">$B$22*S1403</f>
        <v>1332593172.36008</v>
      </c>
      <c r="W1403" s="7" t="n">
        <f aca="false">IF(B1403=1,I1403,S1403*$B$198)</f>
        <v>119088625.652225</v>
      </c>
      <c r="X1403" s="7" t="n">
        <f aca="false">IF(C1403=1,J1403,S1403*$E$226)</f>
        <v>908306185.361183</v>
      </c>
      <c r="Y1403" s="7" t="n">
        <f aca="false">IF(D1403=1,K1403,S1403*$E$225)</f>
        <v>100000000</v>
      </c>
      <c r="Z1403" s="7" t="n">
        <f aca="false">IF(E1403=1,L1403,S1403*$E$224)</f>
        <v>355358179.296021</v>
      </c>
      <c r="AA1403" s="7" t="n">
        <f aca="false">IF(F1403=1,M1403,S1403*$E$223)</f>
        <v>30000000</v>
      </c>
      <c r="AB1403" s="7" t="n">
        <f aca="false">IF(G1403=1,N1403,S1403*$E$222)</f>
        <v>740329540.200044</v>
      </c>
      <c r="AC1403" s="7" t="n">
        <f aca="false">IF(H1403=1,O1403,S1403*$E$221)</f>
        <v>5000000</v>
      </c>
      <c r="AD1403" s="7" t="n">
        <f aca="false">INDEX($W$1382:$W$1509,MATCH($A1403+(1-B1403)*64,$A$1382:$A$1509,0))</f>
        <v>30000000</v>
      </c>
      <c r="AE1403" s="7" t="n">
        <f aca="false">INDEX($W$1382:$W$1509,MATCH($A1403-B1403*64,$A$1382:$A$1509,0))</f>
        <v>119088625.652225</v>
      </c>
      <c r="AF1403" s="7" t="n">
        <f aca="false">INDEX($X$1382:$X$1509,MATCH($A1403+(1-C1403)*32,$A$1382:$A$1509,0))</f>
        <v>300000000</v>
      </c>
      <c r="AG1403" s="7" t="n">
        <f aca="false">INDEX($X$1382:$X$1509,MATCH($A1403-C1403*32,$A$1382:$A$1509,0))</f>
        <v>908306185.361183</v>
      </c>
      <c r="AH1403" s="7" t="n">
        <f aca="false">INDEX($Y$1382:$Y$1509,MATCH($A1403+(1-D1403)*16,$A$1382:$A$1509,0))</f>
        <v>100000000</v>
      </c>
      <c r="AI1403" s="7" t="n">
        <f aca="false">INDEX($Y$1382:$Y$1509,MATCH($A1403-D1403*16,$A$1382:$A$1509,0))</f>
        <v>246985241.042333</v>
      </c>
      <c r="AJ1403" s="7" t="n">
        <f aca="false">INDEX($Z$1382:$Z$1509,MATCH($A1403+(1-E1403)*8,$A$1382:$A$1509,0))</f>
        <v>60000000</v>
      </c>
      <c r="AK1403" s="7" t="n">
        <f aca="false">INDEX($Z$1382:$Z$1509,MATCH($A1403-E1403*8,$A$1382:$A$1509,0))</f>
        <v>355358179.296021</v>
      </c>
      <c r="AL1403" s="7" t="n">
        <f aca="false">INDEX($AA$1382:$AA$1509,MATCH($A1403+(1-F1403)*4,$A$1382:$A$1509,0))</f>
        <v>30000000</v>
      </c>
      <c r="AM1403" s="7" t="n">
        <f aca="false">INDEX($AA$1382:$AA$1509,MATCH($A1403-F1403*4,$A$1382:$A$1509,0))</f>
        <v>401526438.199268</v>
      </c>
      <c r="AN1403" s="7" t="n">
        <f aca="false">INDEX($AB$1382:$AB$1509,MATCH($A1403+(1-G1403)*2,$A$1382:$A$1509,0))</f>
        <v>15000000</v>
      </c>
      <c r="AO1403" s="7" t="n">
        <f aca="false">INDEX($AB$1382:$AB$1509,MATCH($A1403-G1403*2,$A$1382:$A$1509,0))</f>
        <v>740329540.200044</v>
      </c>
      <c r="AP1403" s="7" t="n">
        <f aca="false">INDEX($AC$1382:$AC$1509,MATCH($A1403+(1-H1403)*1,$A$1382:$A$1509,0))</f>
        <v>5000000</v>
      </c>
      <c r="AQ1403" s="7" t="n">
        <f aca="false">INDEX($AC$1382:$AC$1509,MATCH($A1403-H1403*1,$A$1382:$A$1509,0))</f>
        <v>622185807.745876</v>
      </c>
      <c r="AR1403" s="14" t="b">
        <f aca="false">AND(IF(B1403=1,AD1403&gt;=AE1403,AE1403&gt;AD1403),IF(C1403=1,AF1403&gt;=AG1403,AG1403&gt;AF1403),IF(D1403=1,AH1403&gt;=AI1403,AI1403&gt;AH1403),IF(E1403=1,AJ1403&gt;=AK1403,AK1403&gt;AJ1403),IF(F1403=1,AL1403&gt;=AM1403,AM1403&gt;AL1403),IF(G1403=1,AN1403&gt;=AO1403,AO1403&gt;AN1403),IF(H1403=1,AP1403&gt;=AQ1403,AQ1403&gt;AP1403))</f>
        <v>0</v>
      </c>
      <c r="AS1403" s="2"/>
      <c r="AT1403" s="2"/>
      <c r="AU1403" s="2"/>
      <c r="AV1403" s="2"/>
      <c r="AW1403" s="2"/>
      <c r="AX1403" s="2"/>
    </row>
    <row r="1404" customFormat="false" ht="15" hidden="false" customHeight="false" outlineLevel="0" collapsed="false">
      <c r="A1404" s="6" t="n">
        <f aca="false">ROW()-1382</f>
        <v>22</v>
      </c>
      <c r="B1404" s="6" t="n">
        <f aca="false">MOD(INT($A1404/64),2)</f>
        <v>0</v>
      </c>
      <c r="C1404" s="6" t="n">
        <f aca="false">MOD(INT($A1404/32),2)</f>
        <v>0</v>
      </c>
      <c r="D1404" s="6" t="n">
        <f aca="false">MOD(INT($A1404/16),2)</f>
        <v>1</v>
      </c>
      <c r="E1404" s="6" t="n">
        <f aca="false">MOD(INT($A1404/8),2)</f>
        <v>0</v>
      </c>
      <c r="F1404" s="6" t="n">
        <f aca="false">MOD(INT($A1404/4),2)</f>
        <v>1</v>
      </c>
      <c r="G1404" s="6" t="n">
        <f aca="false">MOD(INT($A1404/2),2)</f>
        <v>1</v>
      </c>
      <c r="H1404" s="6" t="n">
        <f aca="false">MOD(INT($A1404/1),2)</f>
        <v>0</v>
      </c>
      <c r="I1404" s="7" t="n">
        <f aca="false">IF(B1404=1,MIN($B$6,$B$1380),0)</f>
        <v>0</v>
      </c>
      <c r="J1404" s="7" t="n">
        <f aca="false">IF(C1404=1,MIN($F$226,MAX(0,$B$1380-I1404)),0)</f>
        <v>0</v>
      </c>
      <c r="K1404" s="7" t="n">
        <f aca="false">IF(D1404=1,MIN($F$225,MAX(0,$B$1380-SUM(I1404:J1404))),0)</f>
        <v>100000000</v>
      </c>
      <c r="L1404" s="7" t="n">
        <f aca="false">IF(E1404=1,MIN($F$224,MAX(0,$B$1380-SUM(I1404:K1404))),0)</f>
        <v>0</v>
      </c>
      <c r="M1404" s="7" t="n">
        <f aca="false">IF(F1404=1,MIN($F$223,MAX(0,$B$1380-SUM(I1404:L1404))),0)</f>
        <v>30000000</v>
      </c>
      <c r="N1404" s="7" t="n">
        <f aca="false">IF(G1404=1,MIN($F$222,MAX(0,$B$1380-SUM(I1404:M1404))),0)</f>
        <v>15000000</v>
      </c>
      <c r="O1404" s="7" t="n">
        <f aca="false">IF(H1404=1,MIN($F$221,MAX(0,$B$1380-SUM(I1404:N1404))),0)</f>
        <v>0</v>
      </c>
      <c r="P1404" s="7" t="n">
        <f aca="false">MAX(0,$B$1380-SUM(I1404:O1404))</f>
        <v>3855000000</v>
      </c>
      <c r="Q1404" s="7" t="n">
        <f aca="false">($B$203+$B$204)+$B$22+(1-B1404)*$B$198+(1-C1404)*$E$226+(1-D1404)*$E$225+(1-E1404)*$E$224+(1-F1404)*$E$223+(1-G1404)*$E$222+(1-H1404)*$E$221</f>
        <v>23620124.8227577</v>
      </c>
      <c r="R1404" s="7" t="n">
        <f aca="false">P1404&gt;$B$12*Q1404</f>
        <v>1</v>
      </c>
      <c r="S1404" s="7" t="n">
        <f aca="false">IF(R1404,(P1404+$B$12*$B$13)/(Q1404+$B$13),IF(Q1404&gt;0,P1404/Q1404,0))</f>
        <v>147.683061477527</v>
      </c>
      <c r="T1404" s="7" t="n">
        <f aca="false">IF(R1404,$B$13*(S1404-$B$12),0)</f>
        <v>366707653.693817</v>
      </c>
      <c r="U1404" s="7" t="n">
        <f aca="false">($B$203+$B$204)*S1404</f>
        <v>41551810.0891691</v>
      </c>
      <c r="V1404" s="7" t="n">
        <f aca="false">$B$22*S1404</f>
        <v>1329147553.29774</v>
      </c>
      <c r="W1404" s="7" t="n">
        <f aca="false">IF(B1404=1,I1404,S1404*$B$198)</f>
        <v>118780704.189647</v>
      </c>
      <c r="X1404" s="7" t="n">
        <f aca="false">IF(C1404=1,J1404,S1404*$E$226)</f>
        <v>905957623.795931</v>
      </c>
      <c r="Y1404" s="7" t="n">
        <f aca="false">IF(D1404=1,K1404,S1404*$E$225)</f>
        <v>100000000</v>
      </c>
      <c r="Z1404" s="7" t="n">
        <f aca="false">IF(E1404=1,L1404,S1404*$E$224)</f>
        <v>354439347.546064</v>
      </c>
      <c r="AA1404" s="7" t="n">
        <f aca="false">IF(F1404=1,M1404,S1404*$E$223)</f>
        <v>30000000</v>
      </c>
      <c r="AB1404" s="7" t="n">
        <f aca="false">IF(G1404=1,N1404,S1404*$E$222)</f>
        <v>15000000</v>
      </c>
      <c r="AC1404" s="7" t="n">
        <f aca="false">IF(H1404=1,O1404,S1404*$E$221)</f>
        <v>738415307.387633</v>
      </c>
      <c r="AD1404" s="7" t="n">
        <f aca="false">INDEX($W$1382:$W$1509,MATCH($A1404+(1-B1404)*64,$A$1382:$A$1509,0))</f>
        <v>30000000</v>
      </c>
      <c r="AE1404" s="7" t="n">
        <f aca="false">INDEX($W$1382:$W$1509,MATCH($A1404-B1404*64,$A$1382:$A$1509,0))</f>
        <v>118780704.189647</v>
      </c>
      <c r="AF1404" s="7" t="n">
        <f aca="false">INDEX($X$1382:$X$1509,MATCH($A1404+(1-C1404)*32,$A$1382:$A$1509,0))</f>
        <v>300000000</v>
      </c>
      <c r="AG1404" s="7" t="n">
        <f aca="false">INDEX($X$1382:$X$1509,MATCH($A1404-C1404*32,$A$1382:$A$1509,0))</f>
        <v>905957623.795931</v>
      </c>
      <c r="AH1404" s="7" t="n">
        <f aca="false">INDEX($Y$1382:$Y$1509,MATCH($A1404+(1-D1404)*16,$A$1382:$A$1509,0))</f>
        <v>100000000</v>
      </c>
      <c r="AI1404" s="7" t="n">
        <f aca="false">INDEX($Y$1382:$Y$1509,MATCH($A1404-D1404*16,$A$1382:$A$1509,0))</f>
        <v>246362719.9559</v>
      </c>
      <c r="AJ1404" s="7" t="n">
        <f aca="false">INDEX($Z$1382:$Z$1509,MATCH($A1404+(1-E1404)*8,$A$1382:$A$1509,0))</f>
        <v>60000000</v>
      </c>
      <c r="AK1404" s="7" t="n">
        <f aca="false">INDEX($Z$1382:$Z$1509,MATCH($A1404-E1404*8,$A$1382:$A$1509,0))</f>
        <v>354439347.546064</v>
      </c>
      <c r="AL1404" s="7" t="n">
        <f aca="false">INDEX($AA$1382:$AA$1509,MATCH($A1404+(1-F1404)*4,$A$1382:$A$1509,0))</f>
        <v>30000000</v>
      </c>
      <c r="AM1404" s="7" t="n">
        <f aca="false">INDEX($AA$1382:$AA$1509,MATCH($A1404-F1404*4,$A$1382:$A$1509,0))</f>
        <v>400496222.835062</v>
      </c>
      <c r="AN1404" s="7" t="n">
        <f aca="false">INDEX($AB$1382:$AB$1509,MATCH($A1404+(1-G1404)*2,$A$1382:$A$1509,0))</f>
        <v>15000000</v>
      </c>
      <c r="AO1404" s="7" t="n">
        <f aca="false">INDEX($AB$1382:$AB$1509,MATCH($A1404-G1404*2,$A$1382:$A$1509,0))</f>
        <v>622185807.745876</v>
      </c>
      <c r="AP1404" s="7" t="n">
        <f aca="false">INDEX($AC$1382:$AC$1509,MATCH($A1404+(1-H1404)*1,$A$1382:$A$1509,0))</f>
        <v>5000000</v>
      </c>
      <c r="AQ1404" s="7" t="n">
        <f aca="false">INDEX($AC$1382:$AC$1509,MATCH($A1404-H1404*1,$A$1382:$A$1509,0))</f>
        <v>738415307.387633</v>
      </c>
      <c r="AR1404" s="14" t="b">
        <f aca="false">AND(IF(B1404=1,AD1404&gt;=AE1404,AE1404&gt;AD1404),IF(C1404=1,AF1404&gt;=AG1404,AG1404&gt;AF1404),IF(D1404=1,AH1404&gt;=AI1404,AI1404&gt;AH1404),IF(E1404=1,AJ1404&gt;=AK1404,AK1404&gt;AJ1404),IF(F1404=1,AL1404&gt;=AM1404,AM1404&gt;AL1404),IF(G1404=1,AN1404&gt;=AO1404,AO1404&gt;AN1404),IF(H1404=1,AP1404&gt;=AQ1404,AQ1404&gt;AP1404))</f>
        <v>0</v>
      </c>
      <c r="AS1404" s="2"/>
      <c r="AT1404" s="2"/>
      <c r="AU1404" s="2"/>
      <c r="AV1404" s="2"/>
      <c r="AW1404" s="2"/>
      <c r="AX1404" s="2"/>
    </row>
    <row r="1405" customFormat="false" ht="15" hidden="false" customHeight="false" outlineLevel="0" collapsed="false">
      <c r="A1405" s="6" t="n">
        <f aca="false">ROW()-1382</f>
        <v>23</v>
      </c>
      <c r="B1405" s="6" t="n">
        <f aca="false">MOD(INT($A1405/64),2)</f>
        <v>0</v>
      </c>
      <c r="C1405" s="6" t="n">
        <f aca="false">MOD(INT($A1405/32),2)</f>
        <v>0</v>
      </c>
      <c r="D1405" s="6" t="n">
        <f aca="false">MOD(INT($A1405/16),2)</f>
        <v>1</v>
      </c>
      <c r="E1405" s="6" t="n">
        <f aca="false">MOD(INT($A1405/8),2)</f>
        <v>0</v>
      </c>
      <c r="F1405" s="6" t="n">
        <f aca="false">MOD(INT($A1405/4),2)</f>
        <v>1</v>
      </c>
      <c r="G1405" s="6" t="n">
        <f aca="false">MOD(INT($A1405/2),2)</f>
        <v>1</v>
      </c>
      <c r="H1405" s="6" t="n">
        <f aca="false">MOD(INT($A1405/1),2)</f>
        <v>1</v>
      </c>
      <c r="I1405" s="7" t="n">
        <f aca="false">IF(B1405=1,MIN($B$6,$B$1380),0)</f>
        <v>0</v>
      </c>
      <c r="J1405" s="7" t="n">
        <f aca="false">IF(C1405=1,MIN($F$226,MAX(0,$B$1380-I1405)),0)</f>
        <v>0</v>
      </c>
      <c r="K1405" s="7" t="n">
        <f aca="false">IF(D1405=1,MIN($F$225,MAX(0,$B$1380-SUM(I1405:J1405))),0)</f>
        <v>100000000</v>
      </c>
      <c r="L1405" s="7" t="n">
        <f aca="false">IF(E1405=1,MIN($F$224,MAX(0,$B$1380-SUM(I1405:K1405))),0)</f>
        <v>0</v>
      </c>
      <c r="M1405" s="7" t="n">
        <f aca="false">IF(F1405=1,MIN($F$223,MAX(0,$B$1380-SUM(I1405:L1405))),0)</f>
        <v>30000000</v>
      </c>
      <c r="N1405" s="7" t="n">
        <f aca="false">IF(G1405=1,MIN($F$222,MAX(0,$B$1380-SUM(I1405:M1405))),0)</f>
        <v>15000000</v>
      </c>
      <c r="O1405" s="7" t="n">
        <f aca="false">IF(H1405=1,MIN($F$221,MAX(0,$B$1380-SUM(I1405:N1405))),0)</f>
        <v>5000000</v>
      </c>
      <c r="P1405" s="7" t="n">
        <f aca="false">MAX(0,$B$1380-SUM(I1405:O1405))</f>
        <v>3850000000</v>
      </c>
      <c r="Q1405" s="7" t="n">
        <f aca="false">($B$203+$B$204)+$B$22+(1-B1405)*$B$198+(1-C1405)*$E$226+(1-D1405)*$E$225+(1-E1405)*$E$224+(1-F1405)*$E$223+(1-G1405)*$E$222+(1-H1405)*$E$221</f>
        <v>18620124.8227577</v>
      </c>
      <c r="R1405" s="7" t="n">
        <f aca="false">P1405&gt;$B$12*Q1405</f>
        <v>1</v>
      </c>
      <c r="S1405" s="7" t="n">
        <f aca="false">IF(R1405,(P1405+$B$12*$B$13)/(Q1405+$B$13),IF(Q1405&gt;0,P1405/Q1405,0))</f>
        <v>182.408959811108</v>
      </c>
      <c r="T1405" s="7" t="n">
        <f aca="false">IF(R1405,$B$13*(S1405-$B$12),0)</f>
        <v>453522399.52777</v>
      </c>
      <c r="U1405" s="7" t="n">
        <f aca="false">($B$203+$B$204)*S1405</f>
        <v>51322219.2227335</v>
      </c>
      <c r="V1405" s="7" t="n">
        <f aca="false">$B$22*S1405</f>
        <v>1641680638.29997</v>
      </c>
      <c r="W1405" s="7" t="n">
        <f aca="false">IF(B1405=1,I1405,S1405*$B$198)</f>
        <v>146710560.304585</v>
      </c>
      <c r="X1405" s="7" t="n">
        <f aca="false">IF(C1405=1,J1405,S1405*$E$226)</f>
        <v>1118982679.09828</v>
      </c>
      <c r="Y1405" s="7" t="n">
        <f aca="false">IF(D1405=1,K1405,S1405*$E$225)</f>
        <v>100000000</v>
      </c>
      <c r="Z1405" s="7" t="n">
        <f aca="false">IF(E1405=1,L1405,S1405*$E$224)</f>
        <v>437781503.546659</v>
      </c>
      <c r="AA1405" s="7" t="n">
        <f aca="false">IF(F1405=1,M1405,S1405*$E$223)</f>
        <v>30000000</v>
      </c>
      <c r="AB1405" s="7" t="n">
        <f aca="false">IF(G1405=1,N1405,S1405*$E$222)</f>
        <v>15000000</v>
      </c>
      <c r="AC1405" s="7" t="n">
        <f aca="false">IF(H1405=1,O1405,S1405*$E$221)</f>
        <v>5000000</v>
      </c>
      <c r="AD1405" s="7" t="n">
        <f aca="false">INDEX($W$1382:$W$1509,MATCH($A1405+(1-B1405)*64,$A$1382:$A$1509,0))</f>
        <v>30000000</v>
      </c>
      <c r="AE1405" s="7" t="n">
        <f aca="false">INDEX($W$1382:$W$1509,MATCH($A1405-B1405*64,$A$1382:$A$1509,0))</f>
        <v>146710560.304585</v>
      </c>
      <c r="AF1405" s="7" t="n">
        <f aca="false">INDEX($X$1382:$X$1509,MATCH($A1405+(1-C1405)*32,$A$1382:$A$1509,0))</f>
        <v>300000000</v>
      </c>
      <c r="AG1405" s="7" t="n">
        <f aca="false">INDEX($X$1382:$X$1509,MATCH($A1405-C1405*32,$A$1382:$A$1509,0))</f>
        <v>1118982679.09828</v>
      </c>
      <c r="AH1405" s="7" t="n">
        <f aca="false">INDEX($Y$1382:$Y$1509,MATCH($A1405+(1-D1405)*16,$A$1382:$A$1509,0))</f>
        <v>100000000</v>
      </c>
      <c r="AI1405" s="7" t="n">
        <f aca="false">INDEX($Y$1382:$Y$1509,MATCH($A1405-D1405*16,$A$1382:$A$1509,0))</f>
        <v>299882379.180429</v>
      </c>
      <c r="AJ1405" s="7" t="n">
        <f aca="false">INDEX($Z$1382:$Z$1509,MATCH($A1405+(1-E1405)*8,$A$1382:$A$1509,0))</f>
        <v>60000000</v>
      </c>
      <c r="AK1405" s="7" t="n">
        <f aca="false">INDEX($Z$1382:$Z$1509,MATCH($A1405-E1405*8,$A$1382:$A$1509,0))</f>
        <v>437781503.546659</v>
      </c>
      <c r="AL1405" s="7" t="n">
        <f aca="false">INDEX($AA$1382:$AA$1509,MATCH($A1405+(1-F1405)*4,$A$1382:$A$1509,0))</f>
        <v>30000000</v>
      </c>
      <c r="AM1405" s="7" t="n">
        <f aca="false">INDEX($AA$1382:$AA$1509,MATCH($A1405-F1405*4,$A$1382:$A$1509,0))</f>
        <v>482895510.930789</v>
      </c>
      <c r="AN1405" s="7" t="n">
        <f aca="false">INDEX($AB$1382:$AB$1509,MATCH($A1405+(1-G1405)*2,$A$1382:$A$1509,0))</f>
        <v>15000000</v>
      </c>
      <c r="AO1405" s="7" t="n">
        <f aca="false">INDEX($AB$1382:$AB$1509,MATCH($A1405-G1405*2,$A$1382:$A$1509,0))</f>
        <v>740329540.200044</v>
      </c>
      <c r="AP1405" s="7" t="n">
        <f aca="false">INDEX($AC$1382:$AC$1509,MATCH($A1405+(1-H1405)*1,$A$1382:$A$1509,0))</f>
        <v>5000000</v>
      </c>
      <c r="AQ1405" s="7" t="n">
        <f aca="false">INDEX($AC$1382:$AC$1509,MATCH($A1405-H1405*1,$A$1382:$A$1509,0))</f>
        <v>738415307.387633</v>
      </c>
      <c r="AR1405" s="14" t="b">
        <f aca="false">AND(IF(B1405=1,AD1405&gt;=AE1405,AE1405&gt;AD1405),IF(C1405=1,AF1405&gt;=AG1405,AG1405&gt;AF1405),IF(D1405=1,AH1405&gt;=AI1405,AI1405&gt;AH1405),IF(E1405=1,AJ1405&gt;=AK1405,AK1405&gt;AJ1405),IF(F1405=1,AL1405&gt;=AM1405,AM1405&gt;AL1405),IF(G1405=1,AN1405&gt;=AO1405,AO1405&gt;AN1405),IF(H1405=1,AP1405&gt;=AQ1405,AQ1405&gt;AP1405))</f>
        <v>0</v>
      </c>
      <c r="AS1405" s="2"/>
      <c r="AT1405" s="2"/>
      <c r="AU1405" s="2"/>
      <c r="AV1405" s="2"/>
      <c r="AW1405" s="2"/>
      <c r="AX1405" s="2"/>
    </row>
    <row r="1406" customFormat="false" ht="15" hidden="false" customHeight="false" outlineLevel="0" collapsed="false">
      <c r="A1406" s="6" t="n">
        <f aca="false">ROW()-1382</f>
        <v>24</v>
      </c>
      <c r="B1406" s="6" t="n">
        <f aca="false">MOD(INT($A1406/64),2)</f>
        <v>0</v>
      </c>
      <c r="C1406" s="6" t="n">
        <f aca="false">MOD(INT($A1406/32),2)</f>
        <v>0</v>
      </c>
      <c r="D1406" s="6" t="n">
        <f aca="false">MOD(INT($A1406/16),2)</f>
        <v>1</v>
      </c>
      <c r="E1406" s="6" t="n">
        <f aca="false">MOD(INT($A1406/8),2)</f>
        <v>1</v>
      </c>
      <c r="F1406" s="6" t="n">
        <f aca="false">MOD(INT($A1406/4),2)</f>
        <v>0</v>
      </c>
      <c r="G1406" s="6" t="n">
        <f aca="false">MOD(INT($A1406/2),2)</f>
        <v>0</v>
      </c>
      <c r="H1406" s="6" t="n">
        <f aca="false">MOD(INT($A1406/1),2)</f>
        <v>0</v>
      </c>
      <c r="I1406" s="7" t="n">
        <f aca="false">IF(B1406=1,MIN($B$6,$B$1380),0)</f>
        <v>0</v>
      </c>
      <c r="J1406" s="7" t="n">
        <f aca="false">IF(C1406=1,MIN($F$226,MAX(0,$B$1380-I1406)),0)</f>
        <v>0</v>
      </c>
      <c r="K1406" s="7" t="n">
        <f aca="false">IF(D1406=1,MIN($F$225,MAX(0,$B$1380-SUM(I1406:J1406))),0)</f>
        <v>100000000</v>
      </c>
      <c r="L1406" s="7" t="n">
        <f aca="false">IF(E1406=1,MIN($F$224,MAX(0,$B$1380-SUM(I1406:K1406))),0)</f>
        <v>60000000</v>
      </c>
      <c r="M1406" s="7" t="n">
        <f aca="false">IF(F1406=1,MIN($F$223,MAX(0,$B$1380-SUM(I1406:L1406))),0)</f>
        <v>0</v>
      </c>
      <c r="N1406" s="7" t="n">
        <f aca="false">IF(G1406=1,MIN($F$222,MAX(0,$B$1380-SUM(I1406:M1406))),0)</f>
        <v>0</v>
      </c>
      <c r="O1406" s="7" t="n">
        <f aca="false">IF(H1406=1,MIN($F$221,MAX(0,$B$1380-SUM(I1406:N1406))),0)</f>
        <v>0</v>
      </c>
      <c r="P1406" s="7" t="n">
        <f aca="false">MAX(0,$B$1380-SUM(I1406:O1406))</f>
        <v>3840000000</v>
      </c>
      <c r="Q1406" s="7" t="n">
        <f aca="false">($B$203+$B$204)+$B$22+(1-B1406)*$B$198+(1-C1406)*$E$226+(1-D1406)*$E$225+(1-E1406)*$E$224+(1-F1406)*$E$223+(1-G1406)*$E$222+(1-H1406)*$E$221</f>
        <v>29220124.8227577</v>
      </c>
      <c r="R1406" s="7" t="n">
        <f aca="false">P1406&gt;$B$12*Q1406</f>
        <v>1</v>
      </c>
      <c r="S1406" s="7" t="n">
        <f aca="false">IF(R1406,(P1406+$B$12*$B$13)/(Q1406+$B$13),IF(Q1406&gt;0,P1406/Q1406,0))</f>
        <v>121.13760653436</v>
      </c>
      <c r="T1406" s="7" t="n">
        <f aca="false">IF(R1406,$B$13*(S1406-$B$12),0)</f>
        <v>300344016.335899</v>
      </c>
      <c r="U1406" s="7" t="n">
        <f aca="false">($B$203+$B$204)*S1406</f>
        <v>34083034.1070507</v>
      </c>
      <c r="V1406" s="7" t="n">
        <f aca="false">$B$22*S1406</f>
        <v>1090238458.80924</v>
      </c>
      <c r="W1406" s="7" t="n">
        <f aca="false">IF(B1406=1,I1406,S1406*$B$198)</f>
        <v>97430335.3684821</v>
      </c>
      <c r="X1406" s="7" t="n">
        <f aca="false">IF(C1406=1,J1406,S1406*$E$226)</f>
        <v>743115270.432657</v>
      </c>
      <c r="Y1406" s="7" t="n">
        <f aca="false">IF(D1406=1,K1406,S1406*$E$225)</f>
        <v>100000000</v>
      </c>
      <c r="Z1406" s="7" t="n">
        <f aca="false">IF(E1406=1,L1406,S1406*$E$224)</f>
        <v>60000000</v>
      </c>
      <c r="AA1406" s="7" t="n">
        <f aca="false">IF(F1406=1,M1406,S1406*$E$223)</f>
        <v>363412819.603079</v>
      </c>
      <c r="AB1406" s="7" t="n">
        <f aca="false">IF(G1406=1,N1406,S1406*$E$222)</f>
        <v>605688032.671798</v>
      </c>
      <c r="AC1406" s="7" t="n">
        <f aca="false">IF(H1406=1,O1406,S1406*$E$221)</f>
        <v>605688032.671798</v>
      </c>
      <c r="AD1406" s="7" t="n">
        <f aca="false">INDEX($W$1382:$W$1509,MATCH($A1406+(1-B1406)*64,$A$1382:$A$1509,0))</f>
        <v>30000000</v>
      </c>
      <c r="AE1406" s="7" t="n">
        <f aca="false">INDEX($W$1382:$W$1509,MATCH($A1406-B1406*64,$A$1382:$A$1509,0))</f>
        <v>97430335.3684821</v>
      </c>
      <c r="AF1406" s="7" t="n">
        <f aca="false">INDEX($X$1382:$X$1509,MATCH($A1406+(1-C1406)*32,$A$1382:$A$1509,0))</f>
        <v>300000000</v>
      </c>
      <c r="AG1406" s="7" t="n">
        <f aca="false">INDEX($X$1382:$X$1509,MATCH($A1406-C1406*32,$A$1382:$A$1509,0))</f>
        <v>743115270.432657</v>
      </c>
      <c r="AH1406" s="7" t="n">
        <f aca="false">INDEX($Y$1382:$Y$1509,MATCH($A1406+(1-D1406)*16,$A$1382:$A$1509,0))</f>
        <v>100000000</v>
      </c>
      <c r="AI1406" s="7" t="n">
        <f aca="false">INDEX($Y$1382:$Y$1509,MATCH($A1406-D1406*16,$A$1382:$A$1509,0))</f>
        <v>204345722.862176</v>
      </c>
      <c r="AJ1406" s="7" t="n">
        <f aca="false">INDEX($Z$1382:$Z$1509,MATCH($A1406+(1-E1406)*8,$A$1382:$A$1509,0))</f>
        <v>60000000</v>
      </c>
      <c r="AK1406" s="7" t="n">
        <f aca="false">INDEX($Z$1382:$Z$1509,MATCH($A1406-E1406*8,$A$1382:$A$1509,0))</f>
        <v>274500754.28074</v>
      </c>
      <c r="AL1406" s="7" t="n">
        <f aca="false">INDEX($AA$1382:$AA$1509,MATCH($A1406+(1-F1406)*4,$A$1382:$A$1509,0))</f>
        <v>30000000</v>
      </c>
      <c r="AM1406" s="7" t="n">
        <f aca="false">INDEX($AA$1382:$AA$1509,MATCH($A1406-F1406*4,$A$1382:$A$1509,0))</f>
        <v>363412819.603079</v>
      </c>
      <c r="AN1406" s="7" t="n">
        <f aca="false">INDEX($AB$1382:$AB$1509,MATCH($A1406+(1-G1406)*2,$A$1382:$A$1509,0))</f>
        <v>15000000</v>
      </c>
      <c r="AO1406" s="7" t="n">
        <f aca="false">INDEX($AB$1382:$AB$1509,MATCH($A1406-G1406*2,$A$1382:$A$1509,0))</f>
        <v>605688032.671798</v>
      </c>
      <c r="AP1406" s="7" t="n">
        <f aca="false">INDEX($AC$1382:$AC$1509,MATCH($A1406+(1-H1406)*1,$A$1382:$A$1509,0))</f>
        <v>5000000</v>
      </c>
      <c r="AQ1406" s="7" t="n">
        <f aca="false">INDEX($AC$1382:$AC$1509,MATCH($A1406-H1406*1,$A$1382:$A$1509,0))</f>
        <v>605688032.671798</v>
      </c>
      <c r="AR1406" s="14" t="b">
        <f aca="false">AND(IF(B1406=1,AD1406&gt;=AE1406,AE1406&gt;AD1406),IF(C1406=1,AF1406&gt;=AG1406,AG1406&gt;AF1406),IF(D1406=1,AH1406&gt;=AI1406,AI1406&gt;AH1406),IF(E1406=1,AJ1406&gt;=AK1406,AK1406&gt;AJ1406),IF(F1406=1,AL1406&gt;=AM1406,AM1406&gt;AL1406),IF(G1406=1,AN1406&gt;=AO1406,AO1406&gt;AN1406),IF(H1406=1,AP1406&gt;=AQ1406,AQ1406&gt;AP1406))</f>
        <v>0</v>
      </c>
      <c r="AS1406" s="2"/>
      <c r="AT1406" s="2"/>
      <c r="AU1406" s="2"/>
      <c r="AV1406" s="2"/>
      <c r="AW1406" s="2"/>
      <c r="AX1406" s="2"/>
    </row>
    <row r="1407" customFormat="false" ht="15" hidden="false" customHeight="false" outlineLevel="0" collapsed="false">
      <c r="A1407" s="6" t="n">
        <f aca="false">ROW()-1382</f>
        <v>25</v>
      </c>
      <c r="B1407" s="6" t="n">
        <f aca="false">MOD(INT($A1407/64),2)</f>
        <v>0</v>
      </c>
      <c r="C1407" s="6" t="n">
        <f aca="false">MOD(INT($A1407/32),2)</f>
        <v>0</v>
      </c>
      <c r="D1407" s="6" t="n">
        <f aca="false">MOD(INT($A1407/16),2)</f>
        <v>1</v>
      </c>
      <c r="E1407" s="6" t="n">
        <f aca="false">MOD(INT($A1407/8),2)</f>
        <v>1</v>
      </c>
      <c r="F1407" s="6" t="n">
        <f aca="false">MOD(INT($A1407/4),2)</f>
        <v>0</v>
      </c>
      <c r="G1407" s="6" t="n">
        <f aca="false">MOD(INT($A1407/2),2)</f>
        <v>0</v>
      </c>
      <c r="H1407" s="6" t="n">
        <f aca="false">MOD(INT($A1407/1),2)</f>
        <v>1</v>
      </c>
      <c r="I1407" s="7" t="n">
        <f aca="false">IF(B1407=1,MIN($B$6,$B$1380),0)</f>
        <v>0</v>
      </c>
      <c r="J1407" s="7" t="n">
        <f aca="false">IF(C1407=1,MIN($F$226,MAX(0,$B$1380-I1407)),0)</f>
        <v>0</v>
      </c>
      <c r="K1407" s="7" t="n">
        <f aca="false">IF(D1407=1,MIN($F$225,MAX(0,$B$1380-SUM(I1407:J1407))),0)</f>
        <v>100000000</v>
      </c>
      <c r="L1407" s="7" t="n">
        <f aca="false">IF(E1407=1,MIN($F$224,MAX(0,$B$1380-SUM(I1407:K1407))),0)</f>
        <v>60000000</v>
      </c>
      <c r="M1407" s="7" t="n">
        <f aca="false">IF(F1407=1,MIN($F$223,MAX(0,$B$1380-SUM(I1407:L1407))),0)</f>
        <v>0</v>
      </c>
      <c r="N1407" s="7" t="n">
        <f aca="false">IF(G1407=1,MIN($F$222,MAX(0,$B$1380-SUM(I1407:M1407))),0)</f>
        <v>0</v>
      </c>
      <c r="O1407" s="7" t="n">
        <f aca="false">IF(H1407=1,MIN($F$221,MAX(0,$B$1380-SUM(I1407:N1407))),0)</f>
        <v>5000000</v>
      </c>
      <c r="P1407" s="7" t="n">
        <f aca="false">MAX(0,$B$1380-SUM(I1407:O1407))</f>
        <v>3835000000</v>
      </c>
      <c r="Q1407" s="7" t="n">
        <f aca="false">($B$203+$B$204)+$B$22+(1-B1407)*$B$198+(1-C1407)*$E$226+(1-D1407)*$E$225+(1-E1407)*$E$224+(1-F1407)*$E$223+(1-G1407)*$E$222+(1-H1407)*$E$221</f>
        <v>24220124.8227577</v>
      </c>
      <c r="R1407" s="7" t="n">
        <f aca="false">P1407&gt;$B$12*Q1407</f>
        <v>1</v>
      </c>
      <c r="S1407" s="7" t="n">
        <f aca="false">IF(R1407,(P1407+$B$12*$B$13)/(Q1407+$B$13),IF(Q1407&gt;0,P1407/Q1407,0))</f>
        <v>143.618341061475</v>
      </c>
      <c r="T1407" s="7" t="n">
        <f aca="false">IF(R1407,$B$13*(S1407-$B$12),0)</f>
        <v>356545852.653687</v>
      </c>
      <c r="U1407" s="7" t="n">
        <f aca="false">($B$203+$B$204)*S1407</f>
        <v>40408168.5022221</v>
      </c>
      <c r="V1407" s="7" t="n">
        <f aca="false">$B$22*S1407</f>
        <v>1292565069.55327</v>
      </c>
      <c r="W1407" s="7" t="n">
        <f aca="false">IF(B1407=1,I1407,S1407*$B$198)</f>
        <v>115511471.086525</v>
      </c>
      <c r="X1407" s="7" t="n">
        <f aca="false">IF(C1407=1,J1407,S1407*$E$226)</f>
        <v>881022709.712494</v>
      </c>
      <c r="Y1407" s="7" t="n">
        <f aca="false">IF(D1407=1,K1407,S1407*$E$225)</f>
        <v>100000000</v>
      </c>
      <c r="Z1407" s="7" t="n">
        <f aca="false">IF(E1407=1,L1407,S1407*$E$224)</f>
        <v>60000000</v>
      </c>
      <c r="AA1407" s="7" t="n">
        <f aca="false">IF(F1407=1,M1407,S1407*$E$223)</f>
        <v>430855023.184424</v>
      </c>
      <c r="AB1407" s="7" t="n">
        <f aca="false">IF(G1407=1,N1407,S1407*$E$222)</f>
        <v>718091705.307374</v>
      </c>
      <c r="AC1407" s="7" t="n">
        <f aca="false">IF(H1407=1,O1407,S1407*$E$221)</f>
        <v>5000000</v>
      </c>
      <c r="AD1407" s="7" t="n">
        <f aca="false">INDEX($W$1382:$W$1509,MATCH($A1407+(1-B1407)*64,$A$1382:$A$1509,0))</f>
        <v>30000000</v>
      </c>
      <c r="AE1407" s="7" t="n">
        <f aca="false">INDEX($W$1382:$W$1509,MATCH($A1407-B1407*64,$A$1382:$A$1509,0))</f>
        <v>115511471.086525</v>
      </c>
      <c r="AF1407" s="7" t="n">
        <f aca="false">INDEX($X$1382:$X$1509,MATCH($A1407+(1-C1407)*32,$A$1382:$A$1509,0))</f>
        <v>300000000</v>
      </c>
      <c r="AG1407" s="7" t="n">
        <f aca="false">INDEX($X$1382:$X$1509,MATCH($A1407-C1407*32,$A$1382:$A$1509,0))</f>
        <v>881022709.712494</v>
      </c>
      <c r="AH1407" s="7" t="n">
        <f aca="false">INDEX($Y$1382:$Y$1509,MATCH($A1407+(1-D1407)*16,$A$1382:$A$1509,0))</f>
        <v>100000000</v>
      </c>
      <c r="AI1407" s="7" t="n">
        <f aca="false">INDEX($Y$1382:$Y$1509,MATCH($A1407-D1407*16,$A$1382:$A$1509,0))</f>
        <v>239948981.54583</v>
      </c>
      <c r="AJ1407" s="7" t="n">
        <f aca="false">INDEX($Z$1382:$Z$1509,MATCH($A1407+(1-E1407)*8,$A$1382:$A$1509,0))</f>
        <v>60000000</v>
      </c>
      <c r="AK1407" s="7" t="n">
        <f aca="false">INDEX($Z$1382:$Z$1509,MATCH($A1407-E1407*8,$A$1382:$A$1509,0))</f>
        <v>321221150.559414</v>
      </c>
      <c r="AL1407" s="7" t="n">
        <f aca="false">INDEX($AA$1382:$AA$1509,MATCH($A1407+(1-F1407)*4,$A$1382:$A$1509,0))</f>
        <v>30000000</v>
      </c>
      <c r="AM1407" s="7" t="n">
        <f aca="false">INDEX($AA$1382:$AA$1509,MATCH($A1407-F1407*4,$A$1382:$A$1509,0))</f>
        <v>430855023.184424</v>
      </c>
      <c r="AN1407" s="7" t="n">
        <f aca="false">INDEX($AB$1382:$AB$1509,MATCH($A1407+(1-G1407)*2,$A$1382:$A$1509,0))</f>
        <v>15000000</v>
      </c>
      <c r="AO1407" s="7" t="n">
        <f aca="false">INDEX($AB$1382:$AB$1509,MATCH($A1407-G1407*2,$A$1382:$A$1509,0))</f>
        <v>718091705.307374</v>
      </c>
      <c r="AP1407" s="7" t="n">
        <f aca="false">INDEX($AC$1382:$AC$1509,MATCH($A1407+(1-H1407)*1,$A$1382:$A$1509,0))</f>
        <v>5000000</v>
      </c>
      <c r="AQ1407" s="7" t="n">
        <f aca="false">INDEX($AC$1382:$AC$1509,MATCH($A1407-H1407*1,$A$1382:$A$1509,0))</f>
        <v>605688032.671798</v>
      </c>
      <c r="AR1407" s="14" t="b">
        <f aca="false">AND(IF(B1407=1,AD1407&gt;=AE1407,AE1407&gt;AD1407),IF(C1407=1,AF1407&gt;=AG1407,AG1407&gt;AF1407),IF(D1407=1,AH1407&gt;=AI1407,AI1407&gt;AH1407),IF(E1407=1,AJ1407&gt;=AK1407,AK1407&gt;AJ1407),IF(F1407=1,AL1407&gt;=AM1407,AM1407&gt;AL1407),IF(G1407=1,AN1407&gt;=AO1407,AO1407&gt;AN1407),IF(H1407=1,AP1407&gt;=AQ1407,AQ1407&gt;AP1407))</f>
        <v>0</v>
      </c>
      <c r="AS1407" s="2"/>
      <c r="AT1407" s="2"/>
      <c r="AU1407" s="2"/>
      <c r="AV1407" s="2"/>
      <c r="AW1407" s="2"/>
      <c r="AX1407" s="2"/>
    </row>
    <row r="1408" customFormat="false" ht="15" hidden="false" customHeight="false" outlineLevel="0" collapsed="false">
      <c r="A1408" s="6" t="n">
        <f aca="false">ROW()-1382</f>
        <v>26</v>
      </c>
      <c r="B1408" s="6" t="n">
        <f aca="false">MOD(INT($A1408/64),2)</f>
        <v>0</v>
      </c>
      <c r="C1408" s="6" t="n">
        <f aca="false">MOD(INT($A1408/32),2)</f>
        <v>0</v>
      </c>
      <c r="D1408" s="6" t="n">
        <f aca="false">MOD(INT($A1408/16),2)</f>
        <v>1</v>
      </c>
      <c r="E1408" s="6" t="n">
        <f aca="false">MOD(INT($A1408/8),2)</f>
        <v>1</v>
      </c>
      <c r="F1408" s="6" t="n">
        <f aca="false">MOD(INT($A1408/4),2)</f>
        <v>0</v>
      </c>
      <c r="G1408" s="6" t="n">
        <f aca="false">MOD(INT($A1408/2),2)</f>
        <v>1</v>
      </c>
      <c r="H1408" s="6" t="n">
        <f aca="false">MOD(INT($A1408/1),2)</f>
        <v>0</v>
      </c>
      <c r="I1408" s="7" t="n">
        <f aca="false">IF(B1408=1,MIN($B$6,$B$1380),0)</f>
        <v>0</v>
      </c>
      <c r="J1408" s="7" t="n">
        <f aca="false">IF(C1408=1,MIN($F$226,MAX(0,$B$1380-I1408)),0)</f>
        <v>0</v>
      </c>
      <c r="K1408" s="7" t="n">
        <f aca="false">IF(D1408=1,MIN($F$225,MAX(0,$B$1380-SUM(I1408:J1408))),0)</f>
        <v>100000000</v>
      </c>
      <c r="L1408" s="7" t="n">
        <f aca="false">IF(E1408=1,MIN($F$224,MAX(0,$B$1380-SUM(I1408:K1408))),0)</f>
        <v>60000000</v>
      </c>
      <c r="M1408" s="7" t="n">
        <f aca="false">IF(F1408=1,MIN($F$223,MAX(0,$B$1380-SUM(I1408:L1408))),0)</f>
        <v>0</v>
      </c>
      <c r="N1408" s="7" t="n">
        <f aca="false">IF(G1408=1,MIN($F$222,MAX(0,$B$1380-SUM(I1408:M1408))),0)</f>
        <v>15000000</v>
      </c>
      <c r="O1408" s="7" t="n">
        <f aca="false">IF(H1408=1,MIN($F$221,MAX(0,$B$1380-SUM(I1408:N1408))),0)</f>
        <v>0</v>
      </c>
      <c r="P1408" s="7" t="n">
        <f aca="false">MAX(0,$B$1380-SUM(I1408:O1408))</f>
        <v>3825000000</v>
      </c>
      <c r="Q1408" s="7" t="n">
        <f aca="false">($B$203+$B$204)+$B$22+(1-B1408)*$B$198+(1-C1408)*$E$226+(1-D1408)*$E$225+(1-E1408)*$E$224+(1-F1408)*$E$223+(1-G1408)*$E$222+(1-H1408)*$E$221</f>
        <v>24220124.8227577</v>
      </c>
      <c r="R1408" s="7" t="n">
        <f aca="false">P1408&gt;$B$12*Q1408</f>
        <v>1</v>
      </c>
      <c r="S1408" s="7" t="n">
        <f aca="false">IF(R1408,(P1408+$B$12*$B$13)/(Q1408+$B$13),IF(Q1408&gt;0,P1408/Q1408,0))</f>
        <v>143.24409131278</v>
      </c>
      <c r="T1408" s="7" t="n">
        <f aca="false">IF(R1408,$B$13*(S1408-$B$12),0)</f>
        <v>355610228.281951</v>
      </c>
      <c r="U1408" s="7" t="n">
        <f aca="false">($B$203+$B$204)*S1408</f>
        <v>40302870.3432587</v>
      </c>
      <c r="V1408" s="7" t="n">
        <f aca="false">$B$22*S1408</f>
        <v>1289196821.81502</v>
      </c>
      <c r="W1408" s="7" t="n">
        <f aca="false">IF(B1408=1,I1408,S1408*$B$198)</f>
        <v>115210463.995746</v>
      </c>
      <c r="X1408" s="7" t="n">
        <f aca="false">IF(C1408=1,J1408,S1408*$E$226)</f>
        <v>878726885.061778</v>
      </c>
      <c r="Y1408" s="7" t="n">
        <f aca="false">IF(D1408=1,K1408,S1408*$E$225)</f>
        <v>100000000</v>
      </c>
      <c r="Z1408" s="7" t="n">
        <f aca="false">IF(E1408=1,L1408,S1408*$E$224)</f>
        <v>60000000</v>
      </c>
      <c r="AA1408" s="7" t="n">
        <f aca="false">IF(F1408=1,M1408,S1408*$E$223)</f>
        <v>429732273.938341</v>
      </c>
      <c r="AB1408" s="7" t="n">
        <f aca="false">IF(G1408=1,N1408,S1408*$E$222)</f>
        <v>15000000</v>
      </c>
      <c r="AC1408" s="7" t="n">
        <f aca="false">IF(H1408=1,O1408,S1408*$E$221)</f>
        <v>716220456.563902</v>
      </c>
      <c r="AD1408" s="7" t="n">
        <f aca="false">INDEX($W$1382:$W$1509,MATCH($A1408+(1-B1408)*64,$A$1382:$A$1509,0))</f>
        <v>30000000</v>
      </c>
      <c r="AE1408" s="7" t="n">
        <f aca="false">INDEX($W$1382:$W$1509,MATCH($A1408-B1408*64,$A$1382:$A$1509,0))</f>
        <v>115210463.995746</v>
      </c>
      <c r="AF1408" s="7" t="n">
        <f aca="false">INDEX($X$1382:$X$1509,MATCH($A1408+(1-C1408)*32,$A$1382:$A$1509,0))</f>
        <v>300000000</v>
      </c>
      <c r="AG1408" s="7" t="n">
        <f aca="false">INDEX($X$1382:$X$1509,MATCH($A1408-C1408*32,$A$1382:$A$1509,0))</f>
        <v>878726885.061778</v>
      </c>
      <c r="AH1408" s="7" t="n">
        <f aca="false">INDEX($Y$1382:$Y$1509,MATCH($A1408+(1-D1408)*16,$A$1382:$A$1509,0))</f>
        <v>100000000</v>
      </c>
      <c r="AI1408" s="7" t="n">
        <f aca="false">INDEX($Y$1382:$Y$1509,MATCH($A1408-D1408*16,$A$1382:$A$1509,0))</f>
        <v>239339587.306984</v>
      </c>
      <c r="AJ1408" s="7" t="n">
        <f aca="false">INDEX($Z$1382:$Z$1509,MATCH($A1408+(1-E1408)*8,$A$1382:$A$1509,0))</f>
        <v>60000000</v>
      </c>
      <c r="AK1408" s="7" t="n">
        <f aca="false">INDEX($Z$1382:$Z$1509,MATCH($A1408-E1408*8,$A$1382:$A$1509,0))</f>
        <v>320396978.26805</v>
      </c>
      <c r="AL1408" s="7" t="n">
        <f aca="false">INDEX($AA$1382:$AA$1509,MATCH($A1408+(1-F1408)*4,$A$1382:$A$1509,0))</f>
        <v>30000000</v>
      </c>
      <c r="AM1408" s="7" t="n">
        <f aca="false">INDEX($AA$1382:$AA$1509,MATCH($A1408-F1408*4,$A$1382:$A$1509,0))</f>
        <v>429732273.938341</v>
      </c>
      <c r="AN1408" s="7" t="n">
        <f aca="false">INDEX($AB$1382:$AB$1509,MATCH($A1408+(1-G1408)*2,$A$1382:$A$1509,0))</f>
        <v>15000000</v>
      </c>
      <c r="AO1408" s="7" t="n">
        <f aca="false">INDEX($AB$1382:$AB$1509,MATCH($A1408-G1408*2,$A$1382:$A$1509,0))</f>
        <v>605688032.671798</v>
      </c>
      <c r="AP1408" s="7" t="n">
        <f aca="false">INDEX($AC$1382:$AC$1509,MATCH($A1408+(1-H1408)*1,$A$1382:$A$1509,0))</f>
        <v>5000000</v>
      </c>
      <c r="AQ1408" s="7" t="n">
        <f aca="false">INDEX($AC$1382:$AC$1509,MATCH($A1408-H1408*1,$A$1382:$A$1509,0))</f>
        <v>716220456.563902</v>
      </c>
      <c r="AR1408" s="14" t="b">
        <f aca="false">AND(IF(B1408=1,AD1408&gt;=AE1408,AE1408&gt;AD1408),IF(C1408=1,AF1408&gt;=AG1408,AG1408&gt;AF1408),IF(D1408=1,AH1408&gt;=AI1408,AI1408&gt;AH1408),IF(E1408=1,AJ1408&gt;=AK1408,AK1408&gt;AJ1408),IF(F1408=1,AL1408&gt;=AM1408,AM1408&gt;AL1408),IF(G1408=1,AN1408&gt;=AO1408,AO1408&gt;AN1408),IF(H1408=1,AP1408&gt;=AQ1408,AQ1408&gt;AP1408))</f>
        <v>0</v>
      </c>
      <c r="AS1408" s="2"/>
      <c r="AT1408" s="2"/>
      <c r="AU1408" s="2"/>
      <c r="AV1408" s="2"/>
      <c r="AW1408" s="2"/>
      <c r="AX1408" s="2"/>
    </row>
    <row r="1409" customFormat="false" ht="15" hidden="false" customHeight="false" outlineLevel="0" collapsed="false">
      <c r="A1409" s="6" t="n">
        <f aca="false">ROW()-1382</f>
        <v>27</v>
      </c>
      <c r="B1409" s="6" t="n">
        <f aca="false">MOD(INT($A1409/64),2)</f>
        <v>0</v>
      </c>
      <c r="C1409" s="6" t="n">
        <f aca="false">MOD(INT($A1409/32),2)</f>
        <v>0</v>
      </c>
      <c r="D1409" s="6" t="n">
        <f aca="false">MOD(INT($A1409/16),2)</f>
        <v>1</v>
      </c>
      <c r="E1409" s="6" t="n">
        <f aca="false">MOD(INT($A1409/8),2)</f>
        <v>1</v>
      </c>
      <c r="F1409" s="6" t="n">
        <f aca="false">MOD(INT($A1409/4),2)</f>
        <v>0</v>
      </c>
      <c r="G1409" s="6" t="n">
        <f aca="false">MOD(INT($A1409/2),2)</f>
        <v>1</v>
      </c>
      <c r="H1409" s="6" t="n">
        <f aca="false">MOD(INT($A1409/1),2)</f>
        <v>1</v>
      </c>
      <c r="I1409" s="7" t="n">
        <f aca="false">IF(B1409=1,MIN($B$6,$B$1380),0)</f>
        <v>0</v>
      </c>
      <c r="J1409" s="7" t="n">
        <f aca="false">IF(C1409=1,MIN($F$226,MAX(0,$B$1380-I1409)),0)</f>
        <v>0</v>
      </c>
      <c r="K1409" s="7" t="n">
        <f aca="false">IF(D1409=1,MIN($F$225,MAX(0,$B$1380-SUM(I1409:J1409))),0)</f>
        <v>100000000</v>
      </c>
      <c r="L1409" s="7" t="n">
        <f aca="false">IF(E1409=1,MIN($F$224,MAX(0,$B$1380-SUM(I1409:K1409))),0)</f>
        <v>60000000</v>
      </c>
      <c r="M1409" s="7" t="n">
        <f aca="false">IF(F1409=1,MIN($F$223,MAX(0,$B$1380-SUM(I1409:L1409))),0)</f>
        <v>0</v>
      </c>
      <c r="N1409" s="7" t="n">
        <f aca="false">IF(G1409=1,MIN($F$222,MAX(0,$B$1380-SUM(I1409:M1409))),0)</f>
        <v>15000000</v>
      </c>
      <c r="O1409" s="7" t="n">
        <f aca="false">IF(H1409=1,MIN($F$221,MAX(0,$B$1380-SUM(I1409:N1409))),0)</f>
        <v>5000000</v>
      </c>
      <c r="P1409" s="7" t="n">
        <f aca="false">MAX(0,$B$1380-SUM(I1409:O1409))</f>
        <v>3820000000</v>
      </c>
      <c r="Q1409" s="7" t="n">
        <f aca="false">($B$203+$B$204)+$B$22+(1-B1409)*$B$198+(1-C1409)*$E$226+(1-D1409)*$E$225+(1-E1409)*$E$224+(1-F1409)*$E$223+(1-G1409)*$E$222+(1-H1409)*$E$221</f>
        <v>19220124.8227577</v>
      </c>
      <c r="R1409" s="7" t="n">
        <f aca="false">P1409&gt;$B$12*Q1409</f>
        <v>1</v>
      </c>
      <c r="S1409" s="7" t="n">
        <f aca="false">IF(R1409,(P1409+$B$12*$B$13)/(Q1409+$B$13),IF(Q1409&gt;0,P1409/Q1409,0))</f>
        <v>175.988859695451</v>
      </c>
      <c r="T1409" s="7" t="n">
        <f aca="false">IF(R1409,$B$13*(S1409-$B$12),0)</f>
        <v>437472149.238628</v>
      </c>
      <c r="U1409" s="7" t="n">
        <f aca="false">($B$203+$B$204)*S1409</f>
        <v>49515872.7257805</v>
      </c>
      <c r="V1409" s="7" t="n">
        <f aca="false">$B$22*S1409</f>
        <v>1583899737.25906</v>
      </c>
      <c r="W1409" s="7" t="n">
        <f aca="false">IF(B1409=1,I1409,S1409*$B$198)</f>
        <v>141546907.783596</v>
      </c>
      <c r="X1409" s="7" t="n">
        <f aca="false">IF(C1409=1,J1409,S1409*$E$226)</f>
        <v>1079598753.90658</v>
      </c>
      <c r="Y1409" s="7" t="n">
        <f aca="false">IF(D1409=1,K1409,S1409*$E$225)</f>
        <v>100000000</v>
      </c>
      <c r="Z1409" s="7" t="n">
        <f aca="false">IF(E1409=1,L1409,S1409*$E$224)</f>
        <v>60000000</v>
      </c>
      <c r="AA1409" s="7" t="n">
        <f aca="false">IF(F1409=1,M1409,S1409*$E$223)</f>
        <v>527966579.086354</v>
      </c>
      <c r="AB1409" s="7" t="n">
        <f aca="false">IF(G1409=1,N1409,S1409*$E$222)</f>
        <v>15000000</v>
      </c>
      <c r="AC1409" s="7" t="n">
        <f aca="false">IF(H1409=1,O1409,S1409*$E$221)</f>
        <v>5000000</v>
      </c>
      <c r="AD1409" s="7" t="n">
        <f aca="false">INDEX($W$1382:$W$1509,MATCH($A1409+(1-B1409)*64,$A$1382:$A$1509,0))</f>
        <v>30000000</v>
      </c>
      <c r="AE1409" s="7" t="n">
        <f aca="false">INDEX($W$1382:$W$1509,MATCH($A1409-B1409*64,$A$1382:$A$1509,0))</f>
        <v>141546907.783596</v>
      </c>
      <c r="AF1409" s="7" t="n">
        <f aca="false">INDEX($X$1382:$X$1509,MATCH($A1409+(1-C1409)*32,$A$1382:$A$1509,0))</f>
        <v>300000000</v>
      </c>
      <c r="AG1409" s="7" t="n">
        <f aca="false">INDEX($X$1382:$X$1509,MATCH($A1409-C1409*32,$A$1382:$A$1509,0))</f>
        <v>1079598753.90658</v>
      </c>
      <c r="AH1409" s="7" t="n">
        <f aca="false">INDEX($Y$1382:$Y$1509,MATCH($A1409+(1-D1409)*16,$A$1382:$A$1509,0))</f>
        <v>100000000</v>
      </c>
      <c r="AI1409" s="7" t="n">
        <f aca="false">INDEX($Y$1382:$Y$1509,MATCH($A1409-D1409*16,$A$1382:$A$1509,0))</f>
        <v>289992905.258117</v>
      </c>
      <c r="AJ1409" s="7" t="n">
        <f aca="false">INDEX($Z$1382:$Z$1509,MATCH($A1409+(1-E1409)*8,$A$1382:$A$1509,0))</f>
        <v>60000000</v>
      </c>
      <c r="AK1409" s="7" t="n">
        <f aca="false">INDEX($Z$1382:$Z$1509,MATCH($A1409-E1409*8,$A$1382:$A$1509,0))</f>
        <v>386316408.744631</v>
      </c>
      <c r="AL1409" s="7" t="n">
        <f aca="false">INDEX($AA$1382:$AA$1509,MATCH($A1409+(1-F1409)*4,$A$1382:$A$1509,0))</f>
        <v>30000000</v>
      </c>
      <c r="AM1409" s="7" t="n">
        <f aca="false">INDEX($AA$1382:$AA$1509,MATCH($A1409-F1409*4,$A$1382:$A$1509,0))</f>
        <v>527966579.086354</v>
      </c>
      <c r="AN1409" s="7" t="n">
        <f aca="false">INDEX($AB$1382:$AB$1509,MATCH($A1409+(1-G1409)*2,$A$1382:$A$1509,0))</f>
        <v>15000000</v>
      </c>
      <c r="AO1409" s="7" t="n">
        <f aca="false">INDEX($AB$1382:$AB$1509,MATCH($A1409-G1409*2,$A$1382:$A$1509,0))</f>
        <v>718091705.307374</v>
      </c>
      <c r="AP1409" s="7" t="n">
        <f aca="false">INDEX($AC$1382:$AC$1509,MATCH($A1409+(1-H1409)*1,$A$1382:$A$1509,0))</f>
        <v>5000000</v>
      </c>
      <c r="AQ1409" s="7" t="n">
        <f aca="false">INDEX($AC$1382:$AC$1509,MATCH($A1409-H1409*1,$A$1382:$A$1509,0))</f>
        <v>716220456.563902</v>
      </c>
      <c r="AR1409" s="14" t="b">
        <f aca="false">AND(IF(B1409=1,AD1409&gt;=AE1409,AE1409&gt;AD1409),IF(C1409=1,AF1409&gt;=AG1409,AG1409&gt;AF1409),IF(D1409=1,AH1409&gt;=AI1409,AI1409&gt;AH1409),IF(E1409=1,AJ1409&gt;=AK1409,AK1409&gt;AJ1409),IF(F1409=1,AL1409&gt;=AM1409,AM1409&gt;AL1409),IF(G1409=1,AN1409&gt;=AO1409,AO1409&gt;AN1409),IF(H1409=1,AP1409&gt;=AQ1409,AQ1409&gt;AP1409))</f>
        <v>0</v>
      </c>
      <c r="AS1409" s="2"/>
      <c r="AT1409" s="2"/>
      <c r="AU1409" s="2"/>
      <c r="AV1409" s="2"/>
      <c r="AW1409" s="2"/>
      <c r="AX1409" s="2"/>
    </row>
    <row r="1410" customFormat="false" ht="15" hidden="false" customHeight="false" outlineLevel="0" collapsed="false">
      <c r="A1410" s="6" t="n">
        <f aca="false">ROW()-1382</f>
        <v>28</v>
      </c>
      <c r="B1410" s="6" t="n">
        <f aca="false">MOD(INT($A1410/64),2)</f>
        <v>0</v>
      </c>
      <c r="C1410" s="6" t="n">
        <f aca="false">MOD(INT($A1410/32),2)</f>
        <v>0</v>
      </c>
      <c r="D1410" s="6" t="n">
        <f aca="false">MOD(INT($A1410/16),2)</f>
        <v>1</v>
      </c>
      <c r="E1410" s="6" t="n">
        <f aca="false">MOD(INT($A1410/8),2)</f>
        <v>1</v>
      </c>
      <c r="F1410" s="6" t="n">
        <f aca="false">MOD(INT($A1410/4),2)</f>
        <v>1</v>
      </c>
      <c r="G1410" s="6" t="n">
        <f aca="false">MOD(INT($A1410/2),2)</f>
        <v>0</v>
      </c>
      <c r="H1410" s="6" t="n">
        <f aca="false">MOD(INT($A1410/1),2)</f>
        <v>0</v>
      </c>
      <c r="I1410" s="7" t="n">
        <f aca="false">IF(B1410=1,MIN($B$6,$B$1380),0)</f>
        <v>0</v>
      </c>
      <c r="J1410" s="7" t="n">
        <f aca="false">IF(C1410=1,MIN($F$226,MAX(0,$B$1380-I1410)),0)</f>
        <v>0</v>
      </c>
      <c r="K1410" s="7" t="n">
        <f aca="false">IF(D1410=1,MIN($F$225,MAX(0,$B$1380-SUM(I1410:J1410))),0)</f>
        <v>100000000</v>
      </c>
      <c r="L1410" s="7" t="n">
        <f aca="false">IF(E1410=1,MIN($F$224,MAX(0,$B$1380-SUM(I1410:K1410))),0)</f>
        <v>60000000</v>
      </c>
      <c r="M1410" s="7" t="n">
        <f aca="false">IF(F1410=1,MIN($F$223,MAX(0,$B$1380-SUM(I1410:L1410))),0)</f>
        <v>30000000</v>
      </c>
      <c r="N1410" s="7" t="n">
        <f aca="false">IF(G1410=1,MIN($F$222,MAX(0,$B$1380-SUM(I1410:M1410))),0)</f>
        <v>0</v>
      </c>
      <c r="O1410" s="7" t="n">
        <f aca="false">IF(H1410=1,MIN($F$221,MAX(0,$B$1380-SUM(I1410:N1410))),0)</f>
        <v>0</v>
      </c>
      <c r="P1410" s="7" t="n">
        <f aca="false">MAX(0,$B$1380-SUM(I1410:O1410))</f>
        <v>3810000000</v>
      </c>
      <c r="Q1410" s="7" t="n">
        <f aca="false">($B$203+$B$204)+$B$22+(1-B1410)*$B$198+(1-C1410)*$E$226+(1-D1410)*$E$225+(1-E1410)*$E$224+(1-F1410)*$E$223+(1-G1410)*$E$222+(1-H1410)*$E$221</f>
        <v>26220124.8227577</v>
      </c>
      <c r="R1410" s="7" t="n">
        <f aca="false">P1410&gt;$B$12*Q1410</f>
        <v>1</v>
      </c>
      <c r="S1410" s="7" t="n">
        <f aca="false">IF(R1410,(P1410+$B$12*$B$13)/(Q1410+$B$13),IF(Q1410&gt;0,P1410/Q1410,0))</f>
        <v>132.746637541735</v>
      </c>
      <c r="T1410" s="7" t="n">
        <f aca="false">IF(R1410,$B$13*(S1410-$B$12),0)</f>
        <v>329366593.854337</v>
      </c>
      <c r="U1410" s="7" t="n">
        <f aca="false">($B$203+$B$204)*S1410</f>
        <v>37349327.796467</v>
      </c>
      <c r="V1410" s="7" t="n">
        <f aca="false">$B$22*S1410</f>
        <v>1194719737.87561</v>
      </c>
      <c r="W1410" s="7" t="n">
        <f aca="false">IF(B1410=1,I1410,S1410*$B$198)</f>
        <v>106767417.524145</v>
      </c>
      <c r="X1410" s="7" t="n">
        <f aca="false">IF(C1410=1,J1410,S1410*$E$226)</f>
        <v>814330547.532092</v>
      </c>
      <c r="Y1410" s="7" t="n">
        <f aca="false">IF(D1410=1,K1410,S1410*$E$225)</f>
        <v>100000000</v>
      </c>
      <c r="Z1410" s="7" t="n">
        <f aca="false">IF(E1410=1,L1410,S1410*$E$224)</f>
        <v>60000000</v>
      </c>
      <c r="AA1410" s="7" t="n">
        <f aca="false">IF(F1410=1,M1410,S1410*$E$223)</f>
        <v>30000000</v>
      </c>
      <c r="AB1410" s="7" t="n">
        <f aca="false">IF(G1410=1,N1410,S1410*$E$222)</f>
        <v>663733187.708674</v>
      </c>
      <c r="AC1410" s="7" t="n">
        <f aca="false">IF(H1410=1,O1410,S1410*$E$221)</f>
        <v>663733187.708674</v>
      </c>
      <c r="AD1410" s="7" t="n">
        <f aca="false">INDEX($W$1382:$W$1509,MATCH($A1410+(1-B1410)*64,$A$1382:$A$1509,0))</f>
        <v>30000000</v>
      </c>
      <c r="AE1410" s="7" t="n">
        <f aca="false">INDEX($W$1382:$W$1509,MATCH($A1410-B1410*64,$A$1382:$A$1509,0))</f>
        <v>106767417.524145</v>
      </c>
      <c r="AF1410" s="7" t="n">
        <f aca="false">INDEX($X$1382:$X$1509,MATCH($A1410+(1-C1410)*32,$A$1382:$A$1509,0))</f>
        <v>300000000</v>
      </c>
      <c r="AG1410" s="7" t="n">
        <f aca="false">INDEX($X$1382:$X$1509,MATCH($A1410-C1410*32,$A$1382:$A$1509,0))</f>
        <v>814330547.532092</v>
      </c>
      <c r="AH1410" s="7" t="n">
        <f aca="false">INDEX($Y$1382:$Y$1509,MATCH($A1410+(1-D1410)*16,$A$1382:$A$1509,0))</f>
        <v>100000000</v>
      </c>
      <c r="AI1410" s="7" t="n">
        <f aca="false">INDEX($Y$1382:$Y$1509,MATCH($A1410-D1410*16,$A$1382:$A$1509,0))</f>
        <v>222767473.860086</v>
      </c>
      <c r="AJ1410" s="7" t="n">
        <f aca="false">INDEX($Z$1382:$Z$1509,MATCH($A1410+(1-E1410)*8,$A$1382:$A$1509,0))</f>
        <v>60000000</v>
      </c>
      <c r="AK1410" s="7" t="n">
        <f aca="false">INDEX($Z$1382:$Z$1509,MATCH($A1410-E1410*8,$A$1382:$A$1509,0))</f>
        <v>298649187.71802</v>
      </c>
      <c r="AL1410" s="7" t="n">
        <f aca="false">INDEX($AA$1382:$AA$1509,MATCH($A1410+(1-F1410)*4,$A$1382:$A$1509,0))</f>
        <v>30000000</v>
      </c>
      <c r="AM1410" s="7" t="n">
        <f aca="false">INDEX($AA$1382:$AA$1509,MATCH($A1410-F1410*4,$A$1382:$A$1509,0))</f>
        <v>363412819.603079</v>
      </c>
      <c r="AN1410" s="7" t="n">
        <f aca="false">INDEX($AB$1382:$AB$1509,MATCH($A1410+(1-G1410)*2,$A$1382:$A$1509,0))</f>
        <v>15000000</v>
      </c>
      <c r="AO1410" s="7" t="n">
        <f aca="false">INDEX($AB$1382:$AB$1509,MATCH($A1410-G1410*2,$A$1382:$A$1509,0))</f>
        <v>663733187.708674</v>
      </c>
      <c r="AP1410" s="7" t="n">
        <f aca="false">INDEX($AC$1382:$AC$1509,MATCH($A1410+(1-H1410)*1,$A$1382:$A$1509,0))</f>
        <v>5000000</v>
      </c>
      <c r="AQ1410" s="7" t="n">
        <f aca="false">INDEX($AC$1382:$AC$1509,MATCH($A1410-H1410*1,$A$1382:$A$1509,0))</f>
        <v>663733187.708674</v>
      </c>
      <c r="AR1410" s="14" t="b">
        <f aca="false">AND(IF(B1410=1,AD1410&gt;=AE1410,AE1410&gt;AD1410),IF(C1410=1,AF1410&gt;=AG1410,AG1410&gt;AF1410),IF(D1410=1,AH1410&gt;=AI1410,AI1410&gt;AH1410),IF(E1410=1,AJ1410&gt;=AK1410,AK1410&gt;AJ1410),IF(F1410=1,AL1410&gt;=AM1410,AM1410&gt;AL1410),IF(G1410=1,AN1410&gt;=AO1410,AO1410&gt;AN1410),IF(H1410=1,AP1410&gt;=AQ1410,AQ1410&gt;AP1410))</f>
        <v>0</v>
      </c>
      <c r="AS1410" s="2"/>
      <c r="AT1410" s="2"/>
      <c r="AU1410" s="2"/>
      <c r="AV1410" s="2"/>
      <c r="AW1410" s="2"/>
      <c r="AX1410" s="2"/>
    </row>
    <row r="1411" customFormat="false" ht="15" hidden="false" customHeight="false" outlineLevel="0" collapsed="false">
      <c r="A1411" s="6" t="n">
        <f aca="false">ROW()-1382</f>
        <v>29</v>
      </c>
      <c r="B1411" s="6" t="n">
        <f aca="false">MOD(INT($A1411/64),2)</f>
        <v>0</v>
      </c>
      <c r="C1411" s="6" t="n">
        <f aca="false">MOD(INT($A1411/32),2)</f>
        <v>0</v>
      </c>
      <c r="D1411" s="6" t="n">
        <f aca="false">MOD(INT($A1411/16),2)</f>
        <v>1</v>
      </c>
      <c r="E1411" s="6" t="n">
        <f aca="false">MOD(INT($A1411/8),2)</f>
        <v>1</v>
      </c>
      <c r="F1411" s="6" t="n">
        <f aca="false">MOD(INT($A1411/4),2)</f>
        <v>1</v>
      </c>
      <c r="G1411" s="6" t="n">
        <f aca="false">MOD(INT($A1411/2),2)</f>
        <v>0</v>
      </c>
      <c r="H1411" s="6" t="n">
        <f aca="false">MOD(INT($A1411/1),2)</f>
        <v>1</v>
      </c>
      <c r="I1411" s="7" t="n">
        <f aca="false">IF(B1411=1,MIN($B$6,$B$1380),0)</f>
        <v>0</v>
      </c>
      <c r="J1411" s="7" t="n">
        <f aca="false">IF(C1411=1,MIN($F$226,MAX(0,$B$1380-I1411)),0)</f>
        <v>0</v>
      </c>
      <c r="K1411" s="7" t="n">
        <f aca="false">IF(D1411=1,MIN($F$225,MAX(0,$B$1380-SUM(I1411:J1411))),0)</f>
        <v>100000000</v>
      </c>
      <c r="L1411" s="7" t="n">
        <f aca="false">IF(E1411=1,MIN($F$224,MAX(0,$B$1380-SUM(I1411:K1411))),0)</f>
        <v>60000000</v>
      </c>
      <c r="M1411" s="7" t="n">
        <f aca="false">IF(F1411=1,MIN($F$223,MAX(0,$B$1380-SUM(I1411:L1411))),0)</f>
        <v>30000000</v>
      </c>
      <c r="N1411" s="7" t="n">
        <f aca="false">IF(G1411=1,MIN($F$222,MAX(0,$B$1380-SUM(I1411:M1411))),0)</f>
        <v>0</v>
      </c>
      <c r="O1411" s="7" t="n">
        <f aca="false">IF(H1411=1,MIN($F$221,MAX(0,$B$1380-SUM(I1411:N1411))),0)</f>
        <v>5000000</v>
      </c>
      <c r="P1411" s="7" t="n">
        <f aca="false">MAX(0,$B$1380-SUM(I1411:O1411))</f>
        <v>3805000000</v>
      </c>
      <c r="Q1411" s="7" t="n">
        <f aca="false">($B$203+$B$204)+$B$22+(1-B1411)*$B$198+(1-C1411)*$E$226+(1-D1411)*$E$225+(1-E1411)*$E$224+(1-F1411)*$E$223+(1-G1411)*$E$222+(1-H1411)*$E$221</f>
        <v>21220124.8227577</v>
      </c>
      <c r="R1411" s="7" t="n">
        <f aca="false">P1411&gt;$B$12*Q1411</f>
        <v>1</v>
      </c>
      <c r="S1411" s="7" t="n">
        <f aca="false">IF(R1411,(P1411+$B$12*$B$13)/(Q1411+$B$13),IF(Q1411&gt;0,P1411/Q1411,0))</f>
        <v>160.517705047951</v>
      </c>
      <c r="T1411" s="7" t="n">
        <f aca="false">IF(R1411,$B$13*(S1411-$B$12),0)</f>
        <v>398794262.619877</v>
      </c>
      <c r="U1411" s="7" t="n">
        <f aca="false">($B$203+$B$204)*S1411</f>
        <v>45162939.6721077</v>
      </c>
      <c r="V1411" s="7" t="n">
        <f aca="false">$B$22*S1411</f>
        <v>1444659345.43156</v>
      </c>
      <c r="W1411" s="7" t="n">
        <f aca="false">IF(B1411=1,I1411,S1411*$B$198)</f>
        <v>129103540.0387</v>
      </c>
      <c r="X1411" s="7" t="n">
        <f aca="false">IF(C1411=1,J1411,S1411*$E$226)</f>
        <v>984691386.998007</v>
      </c>
      <c r="Y1411" s="7" t="n">
        <f aca="false">IF(D1411=1,K1411,S1411*$E$225)</f>
        <v>100000000</v>
      </c>
      <c r="Z1411" s="7" t="n">
        <f aca="false">IF(E1411=1,L1411,S1411*$E$224)</f>
        <v>60000000</v>
      </c>
      <c r="AA1411" s="7" t="n">
        <f aca="false">IF(F1411=1,M1411,S1411*$E$223)</f>
        <v>30000000</v>
      </c>
      <c r="AB1411" s="7" t="n">
        <f aca="false">IF(G1411=1,N1411,S1411*$E$222)</f>
        <v>802588525.239753</v>
      </c>
      <c r="AC1411" s="7" t="n">
        <f aca="false">IF(H1411=1,O1411,S1411*$E$221)</f>
        <v>5000000</v>
      </c>
      <c r="AD1411" s="7" t="n">
        <f aca="false">INDEX($W$1382:$W$1509,MATCH($A1411+(1-B1411)*64,$A$1382:$A$1509,0))</f>
        <v>30000000</v>
      </c>
      <c r="AE1411" s="7" t="n">
        <f aca="false">INDEX($W$1382:$W$1509,MATCH($A1411-B1411*64,$A$1382:$A$1509,0))</f>
        <v>129103540.0387</v>
      </c>
      <c r="AF1411" s="7" t="n">
        <f aca="false">INDEX($X$1382:$X$1509,MATCH($A1411+(1-C1411)*32,$A$1382:$A$1509,0))</f>
        <v>300000000</v>
      </c>
      <c r="AG1411" s="7" t="n">
        <f aca="false">INDEX($X$1382:$X$1509,MATCH($A1411-C1411*32,$A$1382:$A$1509,0))</f>
        <v>984691386.998007</v>
      </c>
      <c r="AH1411" s="7" t="n">
        <f aca="false">INDEX($Y$1382:$Y$1509,MATCH($A1411+(1-D1411)*16,$A$1382:$A$1509,0))</f>
        <v>100000000</v>
      </c>
      <c r="AI1411" s="7" t="n">
        <f aca="false">INDEX($Y$1382:$Y$1509,MATCH($A1411-D1411*16,$A$1382:$A$1509,0))</f>
        <v>266185525.459455</v>
      </c>
      <c r="AJ1411" s="7" t="n">
        <f aca="false">INDEX($Z$1382:$Z$1509,MATCH($A1411+(1-E1411)*8,$A$1382:$A$1509,0))</f>
        <v>60000000</v>
      </c>
      <c r="AK1411" s="7" t="n">
        <f aca="false">INDEX($Z$1382:$Z$1509,MATCH($A1411-E1411*8,$A$1382:$A$1509,0))</f>
        <v>355358179.296021</v>
      </c>
      <c r="AL1411" s="7" t="n">
        <f aca="false">INDEX($AA$1382:$AA$1509,MATCH($A1411+(1-F1411)*4,$A$1382:$A$1509,0))</f>
        <v>30000000</v>
      </c>
      <c r="AM1411" s="7" t="n">
        <f aca="false">INDEX($AA$1382:$AA$1509,MATCH($A1411-F1411*4,$A$1382:$A$1509,0))</f>
        <v>430855023.184424</v>
      </c>
      <c r="AN1411" s="7" t="n">
        <f aca="false">INDEX($AB$1382:$AB$1509,MATCH($A1411+(1-G1411)*2,$A$1382:$A$1509,0))</f>
        <v>15000000</v>
      </c>
      <c r="AO1411" s="7" t="n">
        <f aca="false">INDEX($AB$1382:$AB$1509,MATCH($A1411-G1411*2,$A$1382:$A$1509,0))</f>
        <v>802588525.239753</v>
      </c>
      <c r="AP1411" s="7" t="n">
        <f aca="false">INDEX($AC$1382:$AC$1509,MATCH($A1411+(1-H1411)*1,$A$1382:$A$1509,0))</f>
        <v>5000000</v>
      </c>
      <c r="AQ1411" s="7" t="n">
        <f aca="false">INDEX($AC$1382:$AC$1509,MATCH($A1411-H1411*1,$A$1382:$A$1509,0))</f>
        <v>663733187.708674</v>
      </c>
      <c r="AR1411" s="14" t="b">
        <f aca="false">AND(IF(B1411=1,AD1411&gt;=AE1411,AE1411&gt;AD1411),IF(C1411=1,AF1411&gt;=AG1411,AG1411&gt;AF1411),IF(D1411=1,AH1411&gt;=AI1411,AI1411&gt;AH1411),IF(E1411=1,AJ1411&gt;=AK1411,AK1411&gt;AJ1411),IF(F1411=1,AL1411&gt;=AM1411,AM1411&gt;AL1411),IF(G1411=1,AN1411&gt;=AO1411,AO1411&gt;AN1411),IF(H1411=1,AP1411&gt;=AQ1411,AQ1411&gt;AP1411))</f>
        <v>0</v>
      </c>
      <c r="AS1411" s="2"/>
      <c r="AT1411" s="2"/>
      <c r="AU1411" s="2"/>
      <c r="AV1411" s="2"/>
      <c r="AW1411" s="2"/>
      <c r="AX1411" s="2"/>
    </row>
    <row r="1412" customFormat="false" ht="15" hidden="false" customHeight="false" outlineLevel="0" collapsed="false">
      <c r="A1412" s="6" t="n">
        <f aca="false">ROW()-1382</f>
        <v>30</v>
      </c>
      <c r="B1412" s="6" t="n">
        <f aca="false">MOD(INT($A1412/64),2)</f>
        <v>0</v>
      </c>
      <c r="C1412" s="6" t="n">
        <f aca="false">MOD(INT($A1412/32),2)</f>
        <v>0</v>
      </c>
      <c r="D1412" s="6" t="n">
        <f aca="false">MOD(INT($A1412/16),2)</f>
        <v>1</v>
      </c>
      <c r="E1412" s="6" t="n">
        <f aca="false">MOD(INT($A1412/8),2)</f>
        <v>1</v>
      </c>
      <c r="F1412" s="6" t="n">
        <f aca="false">MOD(INT($A1412/4),2)</f>
        <v>1</v>
      </c>
      <c r="G1412" s="6" t="n">
        <f aca="false">MOD(INT($A1412/2),2)</f>
        <v>1</v>
      </c>
      <c r="H1412" s="6" t="n">
        <f aca="false">MOD(INT($A1412/1),2)</f>
        <v>0</v>
      </c>
      <c r="I1412" s="7" t="n">
        <f aca="false">IF(B1412=1,MIN($B$6,$B$1380),0)</f>
        <v>0</v>
      </c>
      <c r="J1412" s="7" t="n">
        <f aca="false">IF(C1412=1,MIN($F$226,MAX(0,$B$1380-I1412)),0)</f>
        <v>0</v>
      </c>
      <c r="K1412" s="7" t="n">
        <f aca="false">IF(D1412=1,MIN($F$225,MAX(0,$B$1380-SUM(I1412:J1412))),0)</f>
        <v>100000000</v>
      </c>
      <c r="L1412" s="7" t="n">
        <f aca="false">IF(E1412=1,MIN($F$224,MAX(0,$B$1380-SUM(I1412:K1412))),0)</f>
        <v>60000000</v>
      </c>
      <c r="M1412" s="7" t="n">
        <f aca="false">IF(F1412=1,MIN($F$223,MAX(0,$B$1380-SUM(I1412:L1412))),0)</f>
        <v>30000000</v>
      </c>
      <c r="N1412" s="7" t="n">
        <f aca="false">IF(G1412=1,MIN($F$222,MAX(0,$B$1380-SUM(I1412:M1412))),0)</f>
        <v>15000000</v>
      </c>
      <c r="O1412" s="7" t="n">
        <f aca="false">IF(H1412=1,MIN($F$221,MAX(0,$B$1380-SUM(I1412:N1412))),0)</f>
        <v>0</v>
      </c>
      <c r="P1412" s="7" t="n">
        <f aca="false">MAX(0,$B$1380-SUM(I1412:O1412))</f>
        <v>3795000000</v>
      </c>
      <c r="Q1412" s="7" t="n">
        <f aca="false">($B$203+$B$204)+$B$22+(1-B1412)*$B$198+(1-C1412)*$E$226+(1-D1412)*$E$225+(1-E1412)*$E$224+(1-F1412)*$E$223+(1-G1412)*$E$222+(1-H1412)*$E$221</f>
        <v>21220124.8227577</v>
      </c>
      <c r="R1412" s="7" t="n">
        <f aca="false">P1412&gt;$B$12*Q1412</f>
        <v>1</v>
      </c>
      <c r="S1412" s="7" t="n">
        <f aca="false">IF(R1412,(P1412+$B$12*$B$13)/(Q1412+$B$13),IF(Q1412&gt;0,P1412/Q1412,0))</f>
        <v>160.096122106262</v>
      </c>
      <c r="T1412" s="7" t="n">
        <f aca="false">IF(R1412,$B$13*(S1412-$B$12),0)</f>
        <v>397740305.265655</v>
      </c>
      <c r="U1412" s="7" t="n">
        <f aca="false">($B$203+$B$204)*S1412</f>
        <v>45044323.9408612</v>
      </c>
      <c r="V1412" s="7" t="n">
        <f aca="false">$B$22*S1412</f>
        <v>1440865098.95636</v>
      </c>
      <c r="W1412" s="7" t="n">
        <f aca="false">IF(B1412=1,I1412,S1412*$B$198)</f>
        <v>128764463.11148</v>
      </c>
      <c r="X1412" s="7" t="n">
        <f aca="false">IF(C1412=1,J1412,S1412*$E$226)</f>
        <v>982105198.194335</v>
      </c>
      <c r="Y1412" s="7" t="n">
        <f aca="false">IF(D1412=1,K1412,S1412*$E$225)</f>
        <v>100000000</v>
      </c>
      <c r="Z1412" s="7" t="n">
        <f aca="false">IF(E1412=1,L1412,S1412*$E$224)</f>
        <v>60000000</v>
      </c>
      <c r="AA1412" s="7" t="n">
        <f aca="false">IF(F1412=1,M1412,S1412*$E$223)</f>
        <v>30000000</v>
      </c>
      <c r="AB1412" s="7" t="n">
        <f aca="false">IF(G1412=1,N1412,S1412*$E$222)</f>
        <v>15000000</v>
      </c>
      <c r="AC1412" s="7" t="n">
        <f aca="false">IF(H1412=1,O1412,S1412*$E$221)</f>
        <v>800480610.53131</v>
      </c>
      <c r="AD1412" s="7" t="n">
        <f aca="false">INDEX($W$1382:$W$1509,MATCH($A1412+(1-B1412)*64,$A$1382:$A$1509,0))</f>
        <v>30000000</v>
      </c>
      <c r="AE1412" s="7" t="n">
        <f aca="false">INDEX($W$1382:$W$1509,MATCH($A1412-B1412*64,$A$1382:$A$1509,0))</f>
        <v>128764463.11148</v>
      </c>
      <c r="AF1412" s="7" t="n">
        <f aca="false">INDEX($X$1382:$X$1509,MATCH($A1412+(1-C1412)*32,$A$1382:$A$1509,0))</f>
        <v>300000000</v>
      </c>
      <c r="AG1412" s="7" t="n">
        <f aca="false">INDEX($X$1382:$X$1509,MATCH($A1412-C1412*32,$A$1382:$A$1509,0))</f>
        <v>982105198.194335</v>
      </c>
      <c r="AH1412" s="7" t="n">
        <f aca="false">INDEX($Y$1382:$Y$1509,MATCH($A1412+(1-D1412)*16,$A$1382:$A$1509,0))</f>
        <v>100000000</v>
      </c>
      <c r="AI1412" s="7" t="n">
        <f aca="false">INDEX($Y$1382:$Y$1509,MATCH($A1412-D1412*16,$A$1382:$A$1509,0))</f>
        <v>265504308.503704</v>
      </c>
      <c r="AJ1412" s="7" t="n">
        <f aca="false">INDEX($Z$1382:$Z$1509,MATCH($A1412+(1-E1412)*8,$A$1382:$A$1509,0))</f>
        <v>60000000</v>
      </c>
      <c r="AK1412" s="7" t="n">
        <f aca="false">INDEX($Z$1382:$Z$1509,MATCH($A1412-E1412*8,$A$1382:$A$1509,0))</f>
        <v>354439347.546064</v>
      </c>
      <c r="AL1412" s="7" t="n">
        <f aca="false">INDEX($AA$1382:$AA$1509,MATCH($A1412+(1-F1412)*4,$A$1382:$A$1509,0))</f>
        <v>30000000</v>
      </c>
      <c r="AM1412" s="7" t="n">
        <f aca="false">INDEX($AA$1382:$AA$1509,MATCH($A1412-F1412*4,$A$1382:$A$1509,0))</f>
        <v>429732273.938341</v>
      </c>
      <c r="AN1412" s="7" t="n">
        <f aca="false">INDEX($AB$1382:$AB$1509,MATCH($A1412+(1-G1412)*2,$A$1382:$A$1509,0))</f>
        <v>15000000</v>
      </c>
      <c r="AO1412" s="7" t="n">
        <f aca="false">INDEX($AB$1382:$AB$1509,MATCH($A1412-G1412*2,$A$1382:$A$1509,0))</f>
        <v>663733187.708674</v>
      </c>
      <c r="AP1412" s="7" t="n">
        <f aca="false">INDEX($AC$1382:$AC$1509,MATCH($A1412+(1-H1412)*1,$A$1382:$A$1509,0))</f>
        <v>5000000</v>
      </c>
      <c r="AQ1412" s="7" t="n">
        <f aca="false">INDEX($AC$1382:$AC$1509,MATCH($A1412-H1412*1,$A$1382:$A$1509,0))</f>
        <v>800480610.53131</v>
      </c>
      <c r="AR1412" s="14" t="b">
        <f aca="false">AND(IF(B1412=1,AD1412&gt;=AE1412,AE1412&gt;AD1412),IF(C1412=1,AF1412&gt;=AG1412,AG1412&gt;AF1412),IF(D1412=1,AH1412&gt;=AI1412,AI1412&gt;AH1412),IF(E1412=1,AJ1412&gt;=AK1412,AK1412&gt;AJ1412),IF(F1412=1,AL1412&gt;=AM1412,AM1412&gt;AL1412),IF(G1412=1,AN1412&gt;=AO1412,AO1412&gt;AN1412),IF(H1412=1,AP1412&gt;=AQ1412,AQ1412&gt;AP1412))</f>
        <v>0</v>
      </c>
      <c r="AS1412" s="2"/>
      <c r="AT1412" s="2"/>
      <c r="AU1412" s="2"/>
      <c r="AV1412" s="2"/>
      <c r="AW1412" s="2"/>
      <c r="AX1412" s="2"/>
    </row>
    <row r="1413" customFormat="false" ht="15" hidden="false" customHeight="false" outlineLevel="0" collapsed="false">
      <c r="A1413" s="6" t="n">
        <f aca="false">ROW()-1382</f>
        <v>31</v>
      </c>
      <c r="B1413" s="6" t="n">
        <f aca="false">MOD(INT($A1413/64),2)</f>
        <v>0</v>
      </c>
      <c r="C1413" s="6" t="n">
        <f aca="false">MOD(INT($A1413/32),2)</f>
        <v>0</v>
      </c>
      <c r="D1413" s="6" t="n">
        <f aca="false">MOD(INT($A1413/16),2)</f>
        <v>1</v>
      </c>
      <c r="E1413" s="6" t="n">
        <f aca="false">MOD(INT($A1413/8),2)</f>
        <v>1</v>
      </c>
      <c r="F1413" s="6" t="n">
        <f aca="false">MOD(INT($A1413/4),2)</f>
        <v>1</v>
      </c>
      <c r="G1413" s="6" t="n">
        <f aca="false">MOD(INT($A1413/2),2)</f>
        <v>1</v>
      </c>
      <c r="H1413" s="6" t="n">
        <f aca="false">MOD(INT($A1413/1),2)</f>
        <v>1</v>
      </c>
      <c r="I1413" s="7" t="n">
        <f aca="false">IF(B1413=1,MIN($B$6,$B$1380),0)</f>
        <v>0</v>
      </c>
      <c r="J1413" s="7" t="n">
        <f aca="false">IF(C1413=1,MIN($F$226,MAX(0,$B$1380-I1413)),0)</f>
        <v>0</v>
      </c>
      <c r="K1413" s="7" t="n">
        <f aca="false">IF(D1413=1,MIN($F$225,MAX(0,$B$1380-SUM(I1413:J1413))),0)</f>
        <v>100000000</v>
      </c>
      <c r="L1413" s="7" t="n">
        <f aca="false">IF(E1413=1,MIN($F$224,MAX(0,$B$1380-SUM(I1413:K1413))),0)</f>
        <v>60000000</v>
      </c>
      <c r="M1413" s="7" t="n">
        <f aca="false">IF(F1413=1,MIN($F$223,MAX(0,$B$1380-SUM(I1413:L1413))),0)</f>
        <v>30000000</v>
      </c>
      <c r="N1413" s="7" t="n">
        <f aca="false">IF(G1413=1,MIN($F$222,MAX(0,$B$1380-SUM(I1413:M1413))),0)</f>
        <v>15000000</v>
      </c>
      <c r="O1413" s="7" t="n">
        <f aca="false">IF(H1413=1,MIN($F$221,MAX(0,$B$1380-SUM(I1413:N1413))),0)</f>
        <v>5000000</v>
      </c>
      <c r="P1413" s="7" t="n">
        <f aca="false">MAX(0,$B$1380-SUM(I1413:O1413))</f>
        <v>3790000000</v>
      </c>
      <c r="Q1413" s="7" t="n">
        <f aca="false">($B$203+$B$204)+$B$22+(1-B1413)*$B$198+(1-C1413)*$E$226+(1-D1413)*$E$225+(1-E1413)*$E$224+(1-F1413)*$E$223+(1-G1413)*$E$222+(1-H1413)*$E$221</f>
        <v>16220124.8227577</v>
      </c>
      <c r="R1413" s="7" t="n">
        <f aca="false">P1413&gt;$B$12*Q1413</f>
        <v>1</v>
      </c>
      <c r="S1413" s="7" t="n">
        <f aca="false">IF(R1413,(P1413+$B$12*$B$13)/(Q1413+$B$13),IF(Q1413&gt;0,P1413/Q1413,0))</f>
        <v>202.589461123118</v>
      </c>
      <c r="T1413" s="7" t="n">
        <f aca="false">IF(R1413,$B$13*(S1413-$B$12),0)</f>
        <v>503973652.807796</v>
      </c>
      <c r="U1413" s="7" t="n">
        <f aca="false">($B$203+$B$204)*S1413</f>
        <v>57000164.6122153</v>
      </c>
      <c r="V1413" s="7" t="n">
        <f aca="false">$B$22*S1413</f>
        <v>1823305150.10806</v>
      </c>
      <c r="W1413" s="7" t="n">
        <f aca="false">IF(B1413=1,I1413,S1413*$B$198)</f>
        <v>162941630.630178</v>
      </c>
      <c r="X1413" s="7" t="n">
        <f aca="false">IF(C1413=1,J1413,S1413*$E$226)</f>
        <v>1242779401.84175</v>
      </c>
      <c r="Y1413" s="7" t="n">
        <f aca="false">IF(D1413=1,K1413,S1413*$E$225)</f>
        <v>100000000</v>
      </c>
      <c r="Z1413" s="7" t="n">
        <f aca="false">IF(E1413=1,L1413,S1413*$E$224)</f>
        <v>60000000</v>
      </c>
      <c r="AA1413" s="7" t="n">
        <f aca="false">IF(F1413=1,M1413,S1413*$E$223)</f>
        <v>30000000</v>
      </c>
      <c r="AB1413" s="7" t="n">
        <f aca="false">IF(G1413=1,N1413,S1413*$E$222)</f>
        <v>15000000</v>
      </c>
      <c r="AC1413" s="7" t="n">
        <f aca="false">IF(H1413=1,O1413,S1413*$E$221)</f>
        <v>5000000</v>
      </c>
      <c r="AD1413" s="7" t="n">
        <f aca="false">INDEX($W$1382:$W$1509,MATCH($A1413+(1-B1413)*64,$A$1382:$A$1509,0))</f>
        <v>30000000</v>
      </c>
      <c r="AE1413" s="7" t="n">
        <f aca="false">INDEX($W$1382:$W$1509,MATCH($A1413-B1413*64,$A$1382:$A$1509,0))</f>
        <v>162941630.630178</v>
      </c>
      <c r="AF1413" s="7" t="n">
        <f aca="false">INDEX($X$1382:$X$1509,MATCH($A1413+(1-C1413)*32,$A$1382:$A$1509,0))</f>
        <v>300000000</v>
      </c>
      <c r="AG1413" s="7" t="n">
        <f aca="false">INDEX($X$1382:$X$1509,MATCH($A1413-C1413*32,$A$1382:$A$1509,0))</f>
        <v>1242779401.84175</v>
      </c>
      <c r="AH1413" s="7" t="n">
        <f aca="false">INDEX($Y$1382:$Y$1509,MATCH($A1413+(1-D1413)*16,$A$1382:$A$1509,0))</f>
        <v>100000000</v>
      </c>
      <c r="AI1413" s="7" t="n">
        <f aca="false">INDEX($Y$1382:$Y$1509,MATCH($A1413-D1413*16,$A$1382:$A$1509,0))</f>
        <v>329982900.650947</v>
      </c>
      <c r="AJ1413" s="7" t="n">
        <f aca="false">INDEX($Z$1382:$Z$1509,MATCH($A1413+(1-E1413)*8,$A$1382:$A$1509,0))</f>
        <v>60000000</v>
      </c>
      <c r="AK1413" s="7" t="n">
        <f aca="false">INDEX($Z$1382:$Z$1509,MATCH($A1413-E1413*8,$A$1382:$A$1509,0))</f>
        <v>437781503.546659</v>
      </c>
      <c r="AL1413" s="7" t="n">
        <f aca="false">INDEX($AA$1382:$AA$1509,MATCH($A1413+(1-F1413)*4,$A$1382:$A$1509,0))</f>
        <v>30000000</v>
      </c>
      <c r="AM1413" s="7" t="n">
        <f aca="false">INDEX($AA$1382:$AA$1509,MATCH($A1413-F1413*4,$A$1382:$A$1509,0))</f>
        <v>527966579.086354</v>
      </c>
      <c r="AN1413" s="7" t="n">
        <f aca="false">INDEX($AB$1382:$AB$1509,MATCH($A1413+(1-G1413)*2,$A$1382:$A$1509,0))</f>
        <v>15000000</v>
      </c>
      <c r="AO1413" s="7" t="n">
        <f aca="false">INDEX($AB$1382:$AB$1509,MATCH($A1413-G1413*2,$A$1382:$A$1509,0))</f>
        <v>802588525.239753</v>
      </c>
      <c r="AP1413" s="7" t="n">
        <f aca="false">INDEX($AC$1382:$AC$1509,MATCH($A1413+(1-H1413)*1,$A$1382:$A$1509,0))</f>
        <v>5000000</v>
      </c>
      <c r="AQ1413" s="7" t="n">
        <f aca="false">INDEX($AC$1382:$AC$1509,MATCH($A1413-H1413*1,$A$1382:$A$1509,0))</f>
        <v>800480610.53131</v>
      </c>
      <c r="AR1413" s="14" t="b">
        <f aca="false">AND(IF(B1413=1,AD1413&gt;=AE1413,AE1413&gt;AD1413),IF(C1413=1,AF1413&gt;=AG1413,AG1413&gt;AF1413),IF(D1413=1,AH1413&gt;=AI1413,AI1413&gt;AH1413),IF(E1413=1,AJ1413&gt;=AK1413,AK1413&gt;AJ1413),IF(F1413=1,AL1413&gt;=AM1413,AM1413&gt;AL1413),IF(G1413=1,AN1413&gt;=AO1413,AO1413&gt;AN1413),IF(H1413=1,AP1413&gt;=AQ1413,AQ1413&gt;AP1413))</f>
        <v>0</v>
      </c>
      <c r="AS1413" s="2"/>
      <c r="AT1413" s="2"/>
      <c r="AU1413" s="2"/>
      <c r="AV1413" s="2"/>
      <c r="AW1413" s="2"/>
      <c r="AX1413" s="2"/>
    </row>
    <row r="1414" customFormat="false" ht="15" hidden="false" customHeight="false" outlineLevel="0" collapsed="false">
      <c r="A1414" s="6" t="n">
        <f aca="false">ROW()-1382</f>
        <v>32</v>
      </c>
      <c r="B1414" s="6" t="n">
        <f aca="false">MOD(INT($A1414/64),2)</f>
        <v>0</v>
      </c>
      <c r="C1414" s="6" t="n">
        <f aca="false">MOD(INT($A1414/32),2)</f>
        <v>1</v>
      </c>
      <c r="D1414" s="6" t="n">
        <f aca="false">MOD(INT($A1414/16),2)</f>
        <v>0</v>
      </c>
      <c r="E1414" s="6" t="n">
        <f aca="false">MOD(INT($A1414/8),2)</f>
        <v>0</v>
      </c>
      <c r="F1414" s="6" t="n">
        <f aca="false">MOD(INT($A1414/4),2)</f>
        <v>0</v>
      </c>
      <c r="G1414" s="6" t="n">
        <f aca="false">MOD(INT($A1414/2),2)</f>
        <v>0</v>
      </c>
      <c r="H1414" s="6" t="n">
        <f aca="false">MOD(INT($A1414/1),2)</f>
        <v>0</v>
      </c>
      <c r="I1414" s="7" t="n">
        <f aca="false">IF(B1414=1,MIN($B$6,$B$1380),0)</f>
        <v>0</v>
      </c>
      <c r="J1414" s="7" t="n">
        <f aca="false">IF(C1414=1,MIN($F$226,MAX(0,$B$1380-I1414)),0)</f>
        <v>300000000</v>
      </c>
      <c r="K1414" s="7" t="n">
        <f aca="false">IF(D1414=1,MIN($F$225,MAX(0,$B$1380-SUM(I1414:J1414))),0)</f>
        <v>0</v>
      </c>
      <c r="L1414" s="7" t="n">
        <f aca="false">IF(E1414=1,MIN($F$224,MAX(0,$B$1380-SUM(I1414:K1414))),0)</f>
        <v>0</v>
      </c>
      <c r="M1414" s="7" t="n">
        <f aca="false">IF(F1414=1,MIN($F$223,MAX(0,$B$1380-SUM(I1414:L1414))),0)</f>
        <v>0</v>
      </c>
      <c r="N1414" s="7" t="n">
        <f aca="false">IF(G1414=1,MIN($F$222,MAX(0,$B$1380-SUM(I1414:M1414))),0)</f>
        <v>0</v>
      </c>
      <c r="O1414" s="7" t="n">
        <f aca="false">IF(H1414=1,MIN($F$221,MAX(0,$B$1380-SUM(I1414:N1414))),0)</f>
        <v>0</v>
      </c>
      <c r="P1414" s="7" t="n">
        <f aca="false">MAX(0,$B$1380-SUM(I1414:O1414))</f>
        <v>3700000000</v>
      </c>
      <c r="Q1414" s="7" t="n">
        <f aca="false">($B$203+$B$204)+$B$22+(1-B1414)*$B$198+(1-C1414)*$E$226+(1-D1414)*$E$225+(1-E1414)*$E$224+(1-F1414)*$E$223+(1-G1414)*$E$222+(1-H1414)*$E$221</f>
        <v>27219629.2434013</v>
      </c>
      <c r="R1414" s="7" t="n">
        <f aca="false">P1414&gt;$B$12*Q1414</f>
        <v>1</v>
      </c>
      <c r="S1414" s="7" t="n">
        <f aca="false">IF(R1414,(P1414+$B$12*$B$13)/(Q1414+$B$13),IF(Q1414&gt;0,P1414/Q1414,0))</f>
        <v>124.580961952009</v>
      </c>
      <c r="T1414" s="7" t="n">
        <f aca="false">IF(R1414,$B$13*(S1414-$B$12),0)</f>
        <v>308952404.880023</v>
      </c>
      <c r="U1414" s="7" t="n">
        <f aca="false">($B$203+$B$204)*S1414</f>
        <v>35051849.6838152</v>
      </c>
      <c r="V1414" s="7" t="n">
        <f aca="false">$B$22*S1414</f>
        <v>1121228657.56808</v>
      </c>
      <c r="W1414" s="7" t="n">
        <f aca="false">IF(B1414=1,I1414,S1414*$B$198)</f>
        <v>100199807.894252</v>
      </c>
      <c r="X1414" s="7" t="n">
        <f aca="false">IF(C1414=1,J1414,S1414*$E$226)</f>
        <v>300000000</v>
      </c>
      <c r="Y1414" s="7" t="n">
        <f aca="false">IF(D1414=1,K1414,S1414*$E$225)</f>
        <v>216020465.912883</v>
      </c>
      <c r="Z1414" s="7" t="n">
        <f aca="false">IF(E1414=1,L1414,S1414*$E$224)</f>
        <v>298994308.684822</v>
      </c>
      <c r="AA1414" s="7" t="n">
        <f aca="false">IF(F1414=1,M1414,S1414*$E$223)</f>
        <v>373742885.856028</v>
      </c>
      <c r="AB1414" s="7" t="n">
        <f aca="false">IF(G1414=1,N1414,S1414*$E$222)</f>
        <v>622904809.760046</v>
      </c>
      <c r="AC1414" s="7" t="n">
        <f aca="false">IF(H1414=1,O1414,S1414*$E$221)</f>
        <v>622904809.760046</v>
      </c>
      <c r="AD1414" s="7" t="n">
        <f aca="false">INDEX($W$1382:$W$1509,MATCH($A1414+(1-B1414)*64,$A$1382:$A$1509,0))</f>
        <v>30000000</v>
      </c>
      <c r="AE1414" s="7" t="n">
        <f aca="false">INDEX($W$1382:$W$1509,MATCH($A1414-B1414*64,$A$1382:$A$1509,0))</f>
        <v>100199807.894252</v>
      </c>
      <c r="AF1414" s="7" t="n">
        <f aca="false">INDEX($X$1382:$X$1509,MATCH($A1414+(1-C1414)*32,$A$1382:$A$1509,0))</f>
        <v>300000000</v>
      </c>
      <c r="AG1414" s="7" t="n">
        <f aca="false">INDEX($X$1382:$X$1509,MATCH($A1414-C1414*32,$A$1382:$A$1509,0))</f>
        <v>684809372.968242</v>
      </c>
      <c r="AH1414" s="7" t="n">
        <f aca="false">INDEX($Y$1382:$Y$1509,MATCH($A1414+(1-D1414)*16,$A$1382:$A$1509,0))</f>
        <v>100000000</v>
      </c>
      <c r="AI1414" s="7" t="n">
        <f aca="false">INDEX($Y$1382:$Y$1509,MATCH($A1414-D1414*16,$A$1382:$A$1509,0))</f>
        <v>216020465.912883</v>
      </c>
      <c r="AJ1414" s="7" t="n">
        <f aca="false">INDEX($Z$1382:$Z$1509,MATCH($A1414+(1-E1414)*8,$A$1382:$A$1509,0))</f>
        <v>60000000</v>
      </c>
      <c r="AK1414" s="7" t="n">
        <f aca="false">INDEX($Z$1382:$Z$1509,MATCH($A1414-E1414*8,$A$1382:$A$1509,0))</f>
        <v>298994308.684822</v>
      </c>
      <c r="AL1414" s="7" t="n">
        <f aca="false">INDEX($AA$1382:$AA$1509,MATCH($A1414+(1-F1414)*4,$A$1382:$A$1509,0))</f>
        <v>30000000</v>
      </c>
      <c r="AM1414" s="7" t="n">
        <f aca="false">INDEX($AA$1382:$AA$1509,MATCH($A1414-F1414*4,$A$1382:$A$1509,0))</f>
        <v>373742885.856028</v>
      </c>
      <c r="AN1414" s="7" t="n">
        <f aca="false">INDEX($AB$1382:$AB$1509,MATCH($A1414+(1-G1414)*2,$A$1382:$A$1509,0))</f>
        <v>15000000</v>
      </c>
      <c r="AO1414" s="7" t="n">
        <f aca="false">INDEX($AB$1382:$AB$1509,MATCH($A1414-G1414*2,$A$1382:$A$1509,0))</f>
        <v>622904809.760046</v>
      </c>
      <c r="AP1414" s="7" t="n">
        <f aca="false">INDEX($AC$1382:$AC$1509,MATCH($A1414+(1-H1414)*1,$A$1382:$A$1509,0))</f>
        <v>5000000</v>
      </c>
      <c r="AQ1414" s="7" t="n">
        <f aca="false">INDEX($AC$1382:$AC$1509,MATCH($A1414-H1414*1,$A$1382:$A$1509,0))</f>
        <v>622904809.760046</v>
      </c>
      <c r="AR1414" s="14" t="b">
        <f aca="false">AND(IF(B1414=1,AD1414&gt;=AE1414,AE1414&gt;AD1414),IF(C1414=1,AF1414&gt;=AG1414,AG1414&gt;AF1414),IF(D1414=1,AH1414&gt;=AI1414,AI1414&gt;AH1414),IF(E1414=1,AJ1414&gt;=AK1414,AK1414&gt;AJ1414),IF(F1414=1,AL1414&gt;=AM1414,AM1414&gt;AL1414),IF(G1414=1,AN1414&gt;=AO1414,AO1414&gt;AN1414),IF(H1414=1,AP1414&gt;=AQ1414,AQ1414&gt;AP1414))</f>
        <v>0</v>
      </c>
      <c r="AS1414" s="2"/>
      <c r="AT1414" s="2"/>
      <c r="AU1414" s="2"/>
      <c r="AV1414" s="2"/>
      <c r="AW1414" s="2"/>
      <c r="AX1414" s="2"/>
    </row>
    <row r="1415" customFormat="false" ht="15" hidden="false" customHeight="false" outlineLevel="0" collapsed="false">
      <c r="A1415" s="6" t="n">
        <f aca="false">ROW()-1382</f>
        <v>33</v>
      </c>
      <c r="B1415" s="6" t="n">
        <f aca="false">MOD(INT($A1415/64),2)</f>
        <v>0</v>
      </c>
      <c r="C1415" s="6" t="n">
        <f aca="false">MOD(INT($A1415/32),2)</f>
        <v>1</v>
      </c>
      <c r="D1415" s="6" t="n">
        <f aca="false">MOD(INT($A1415/16),2)</f>
        <v>0</v>
      </c>
      <c r="E1415" s="6" t="n">
        <f aca="false">MOD(INT($A1415/8),2)</f>
        <v>0</v>
      </c>
      <c r="F1415" s="6" t="n">
        <f aca="false">MOD(INT($A1415/4),2)</f>
        <v>0</v>
      </c>
      <c r="G1415" s="6" t="n">
        <f aca="false">MOD(INT($A1415/2),2)</f>
        <v>0</v>
      </c>
      <c r="H1415" s="6" t="n">
        <f aca="false">MOD(INT($A1415/1),2)</f>
        <v>1</v>
      </c>
      <c r="I1415" s="7" t="n">
        <f aca="false">IF(B1415=1,MIN($B$6,$B$1380),0)</f>
        <v>0</v>
      </c>
      <c r="J1415" s="7" t="n">
        <f aca="false">IF(C1415=1,MIN($F$226,MAX(0,$B$1380-I1415)),0)</f>
        <v>300000000</v>
      </c>
      <c r="K1415" s="7" t="n">
        <f aca="false">IF(D1415=1,MIN($F$225,MAX(0,$B$1380-SUM(I1415:J1415))),0)</f>
        <v>0</v>
      </c>
      <c r="L1415" s="7" t="n">
        <f aca="false">IF(E1415=1,MIN($F$224,MAX(0,$B$1380-SUM(I1415:K1415))),0)</f>
        <v>0</v>
      </c>
      <c r="M1415" s="7" t="n">
        <f aca="false">IF(F1415=1,MIN($F$223,MAX(0,$B$1380-SUM(I1415:L1415))),0)</f>
        <v>0</v>
      </c>
      <c r="N1415" s="7" t="n">
        <f aca="false">IF(G1415=1,MIN($F$222,MAX(0,$B$1380-SUM(I1415:M1415))),0)</f>
        <v>0</v>
      </c>
      <c r="O1415" s="7" t="n">
        <f aca="false">IF(H1415=1,MIN($F$221,MAX(0,$B$1380-SUM(I1415:N1415))),0)</f>
        <v>5000000</v>
      </c>
      <c r="P1415" s="7" t="n">
        <f aca="false">MAX(0,$B$1380-SUM(I1415:O1415))</f>
        <v>3695000000</v>
      </c>
      <c r="Q1415" s="7" t="n">
        <f aca="false">($B$203+$B$204)+$B$22+(1-B1415)*$B$198+(1-C1415)*$E$226+(1-D1415)*$E$225+(1-E1415)*$E$224+(1-F1415)*$E$223+(1-G1415)*$E$222+(1-H1415)*$E$221</f>
        <v>22219629.2434013</v>
      </c>
      <c r="R1415" s="7" t="n">
        <f aca="false">P1415&gt;$B$12*Q1415</f>
        <v>1</v>
      </c>
      <c r="S1415" s="7" t="n">
        <f aca="false">IF(R1415,(P1415+$B$12*$B$13)/(Q1415+$B$13),IF(Q1415&gt;0,P1415/Q1415,0))</f>
        <v>149.577486118123</v>
      </c>
      <c r="T1415" s="7" t="n">
        <f aca="false">IF(R1415,$B$13*(S1415-$B$12),0)</f>
        <v>371443715.295307</v>
      </c>
      <c r="U1415" s="7" t="n">
        <f aca="false">($B$203+$B$204)*S1415</f>
        <v>42084821.6079361</v>
      </c>
      <c r="V1415" s="7" t="n">
        <f aca="false">$B$22*S1415</f>
        <v>1346197375.0631</v>
      </c>
      <c r="W1415" s="7" t="n">
        <f aca="false">IF(B1415=1,I1415,S1415*$B$198)</f>
        <v>120304379.894856</v>
      </c>
      <c r="X1415" s="7" t="n">
        <f aca="false">IF(C1415=1,J1415,S1415*$E$226)</f>
        <v>300000000</v>
      </c>
      <c r="Y1415" s="7" t="n">
        <f aca="false">IF(D1415=1,K1415,S1415*$E$225)</f>
        <v>259363852.510319</v>
      </c>
      <c r="Z1415" s="7" t="n">
        <f aca="false">IF(E1415=1,L1415,S1415*$E$224)</f>
        <v>358985966.683495</v>
      </c>
      <c r="AA1415" s="7" t="n">
        <f aca="false">IF(F1415=1,M1415,S1415*$E$223)</f>
        <v>448732458.354368</v>
      </c>
      <c r="AB1415" s="7" t="n">
        <f aca="false">IF(G1415=1,N1415,S1415*$E$222)</f>
        <v>747887430.590614</v>
      </c>
      <c r="AC1415" s="7" t="n">
        <f aca="false">IF(H1415=1,O1415,S1415*$E$221)</f>
        <v>5000000</v>
      </c>
      <c r="AD1415" s="7" t="n">
        <f aca="false">INDEX($W$1382:$W$1509,MATCH($A1415+(1-B1415)*64,$A$1382:$A$1509,0))</f>
        <v>30000000</v>
      </c>
      <c r="AE1415" s="7" t="n">
        <f aca="false">INDEX($W$1382:$W$1509,MATCH($A1415-B1415*64,$A$1382:$A$1509,0))</f>
        <v>120304379.894856</v>
      </c>
      <c r="AF1415" s="7" t="n">
        <f aca="false">INDEX($X$1382:$X$1509,MATCH($A1415+(1-C1415)*32,$A$1382:$A$1509,0))</f>
        <v>300000000</v>
      </c>
      <c r="AG1415" s="7" t="n">
        <f aca="false">INDEX($X$1382:$X$1509,MATCH($A1415-C1415*32,$A$1382:$A$1509,0))</f>
        <v>794790683.518607</v>
      </c>
      <c r="AH1415" s="7" t="n">
        <f aca="false">INDEX($Y$1382:$Y$1509,MATCH($A1415+(1-D1415)*16,$A$1382:$A$1509,0))</f>
        <v>100000000</v>
      </c>
      <c r="AI1415" s="7" t="n">
        <f aca="false">INDEX($Y$1382:$Y$1509,MATCH($A1415-D1415*16,$A$1382:$A$1509,0))</f>
        <v>259363852.510319</v>
      </c>
      <c r="AJ1415" s="7" t="n">
        <f aca="false">INDEX($Z$1382:$Z$1509,MATCH($A1415+(1-E1415)*8,$A$1382:$A$1509,0))</f>
        <v>60000000</v>
      </c>
      <c r="AK1415" s="7" t="n">
        <f aca="false">INDEX($Z$1382:$Z$1509,MATCH($A1415-E1415*8,$A$1382:$A$1509,0))</f>
        <v>358985966.683495</v>
      </c>
      <c r="AL1415" s="7" t="n">
        <f aca="false">INDEX($AA$1382:$AA$1509,MATCH($A1415+(1-F1415)*4,$A$1382:$A$1509,0))</f>
        <v>30000000</v>
      </c>
      <c r="AM1415" s="7" t="n">
        <f aca="false">INDEX($AA$1382:$AA$1509,MATCH($A1415-F1415*4,$A$1382:$A$1509,0))</f>
        <v>448732458.354368</v>
      </c>
      <c r="AN1415" s="7" t="n">
        <f aca="false">INDEX($AB$1382:$AB$1509,MATCH($A1415+(1-G1415)*2,$A$1382:$A$1509,0))</f>
        <v>15000000</v>
      </c>
      <c r="AO1415" s="7" t="n">
        <f aca="false">INDEX($AB$1382:$AB$1509,MATCH($A1415-G1415*2,$A$1382:$A$1509,0))</f>
        <v>747887430.590614</v>
      </c>
      <c r="AP1415" s="7" t="n">
        <f aca="false">INDEX($AC$1382:$AC$1509,MATCH($A1415+(1-H1415)*1,$A$1382:$A$1509,0))</f>
        <v>5000000</v>
      </c>
      <c r="AQ1415" s="7" t="n">
        <f aca="false">INDEX($AC$1382:$AC$1509,MATCH($A1415-H1415*1,$A$1382:$A$1509,0))</f>
        <v>622904809.760046</v>
      </c>
      <c r="AR1415" s="14" t="b">
        <f aca="false">AND(IF(B1415=1,AD1415&gt;=AE1415,AE1415&gt;AD1415),IF(C1415=1,AF1415&gt;=AG1415,AG1415&gt;AF1415),IF(D1415=1,AH1415&gt;=AI1415,AI1415&gt;AH1415),IF(E1415=1,AJ1415&gt;=AK1415,AK1415&gt;AJ1415),IF(F1415=1,AL1415&gt;=AM1415,AM1415&gt;AL1415),IF(G1415=1,AN1415&gt;=AO1415,AO1415&gt;AN1415),IF(H1415=1,AP1415&gt;=AQ1415,AQ1415&gt;AP1415))</f>
        <v>0</v>
      </c>
      <c r="AS1415" s="2"/>
      <c r="AT1415" s="2"/>
      <c r="AU1415" s="2"/>
      <c r="AV1415" s="2"/>
      <c r="AW1415" s="2"/>
      <c r="AX1415" s="2"/>
    </row>
    <row r="1416" customFormat="false" ht="15" hidden="false" customHeight="false" outlineLevel="0" collapsed="false">
      <c r="A1416" s="6" t="n">
        <f aca="false">ROW()-1382</f>
        <v>34</v>
      </c>
      <c r="B1416" s="6" t="n">
        <f aca="false">MOD(INT($A1416/64),2)</f>
        <v>0</v>
      </c>
      <c r="C1416" s="6" t="n">
        <f aca="false">MOD(INT($A1416/32),2)</f>
        <v>1</v>
      </c>
      <c r="D1416" s="6" t="n">
        <f aca="false">MOD(INT($A1416/16),2)</f>
        <v>0</v>
      </c>
      <c r="E1416" s="6" t="n">
        <f aca="false">MOD(INT($A1416/8),2)</f>
        <v>0</v>
      </c>
      <c r="F1416" s="6" t="n">
        <f aca="false">MOD(INT($A1416/4),2)</f>
        <v>0</v>
      </c>
      <c r="G1416" s="6" t="n">
        <f aca="false">MOD(INT($A1416/2),2)</f>
        <v>1</v>
      </c>
      <c r="H1416" s="6" t="n">
        <f aca="false">MOD(INT($A1416/1),2)</f>
        <v>0</v>
      </c>
      <c r="I1416" s="7" t="n">
        <f aca="false">IF(B1416=1,MIN($B$6,$B$1380),0)</f>
        <v>0</v>
      </c>
      <c r="J1416" s="7" t="n">
        <f aca="false">IF(C1416=1,MIN($F$226,MAX(0,$B$1380-I1416)),0)</f>
        <v>300000000</v>
      </c>
      <c r="K1416" s="7" t="n">
        <f aca="false">IF(D1416=1,MIN($F$225,MAX(0,$B$1380-SUM(I1416:J1416))),0)</f>
        <v>0</v>
      </c>
      <c r="L1416" s="7" t="n">
        <f aca="false">IF(E1416=1,MIN($F$224,MAX(0,$B$1380-SUM(I1416:K1416))),0)</f>
        <v>0</v>
      </c>
      <c r="M1416" s="7" t="n">
        <f aca="false">IF(F1416=1,MIN($F$223,MAX(0,$B$1380-SUM(I1416:L1416))),0)</f>
        <v>0</v>
      </c>
      <c r="N1416" s="7" t="n">
        <f aca="false">IF(G1416=1,MIN($F$222,MAX(0,$B$1380-SUM(I1416:M1416))),0)</f>
        <v>15000000</v>
      </c>
      <c r="O1416" s="7" t="n">
        <f aca="false">IF(H1416=1,MIN($F$221,MAX(0,$B$1380-SUM(I1416:N1416))),0)</f>
        <v>0</v>
      </c>
      <c r="P1416" s="7" t="n">
        <f aca="false">MAX(0,$B$1380-SUM(I1416:O1416))</f>
        <v>3685000000</v>
      </c>
      <c r="Q1416" s="7" t="n">
        <f aca="false">($B$203+$B$204)+$B$22+(1-B1416)*$B$198+(1-C1416)*$E$226+(1-D1416)*$E$225+(1-E1416)*$E$224+(1-F1416)*$E$223+(1-G1416)*$E$222+(1-H1416)*$E$221</f>
        <v>22219629.2434013</v>
      </c>
      <c r="R1416" s="7" t="n">
        <f aca="false">P1416&gt;$B$12*Q1416</f>
        <v>1</v>
      </c>
      <c r="S1416" s="7" t="n">
        <f aca="false">IF(R1416,(P1416+$B$12*$B$13)/(Q1416+$B$13),IF(Q1416&gt;0,P1416/Q1416,0))</f>
        <v>149.172949306444</v>
      </c>
      <c r="T1416" s="7" t="n">
        <f aca="false">IF(R1416,$B$13*(S1416-$B$12),0)</f>
        <v>370432373.266111</v>
      </c>
      <c r="U1416" s="7" t="n">
        <f aca="false">($B$203+$B$204)*S1416</f>
        <v>41971001.9416537</v>
      </c>
      <c r="V1416" s="7" t="n">
        <f aca="false">$B$22*S1416</f>
        <v>1342556543.758</v>
      </c>
      <c r="W1416" s="7" t="n">
        <f aca="false">IF(B1416=1,I1416,S1416*$B$198)</f>
        <v>119979013.079724</v>
      </c>
      <c r="X1416" s="7" t="n">
        <f aca="false">IF(C1416=1,J1416,S1416*$E$226)</f>
        <v>300000000</v>
      </c>
      <c r="Y1416" s="7" t="n">
        <f aca="false">IF(D1416=1,K1416,S1416*$E$225)</f>
        <v>258662395.167492</v>
      </c>
      <c r="Z1416" s="7" t="n">
        <f aca="false">IF(E1416=1,L1416,S1416*$E$224)</f>
        <v>358015078.335466</v>
      </c>
      <c r="AA1416" s="7" t="n">
        <f aca="false">IF(F1416=1,M1416,S1416*$E$223)</f>
        <v>447518847.919333</v>
      </c>
      <c r="AB1416" s="7" t="n">
        <f aca="false">IF(G1416=1,N1416,S1416*$E$222)</f>
        <v>15000000</v>
      </c>
      <c r="AC1416" s="7" t="n">
        <f aca="false">IF(H1416=1,O1416,S1416*$E$221)</f>
        <v>745864746.532221</v>
      </c>
      <c r="AD1416" s="7" t="n">
        <f aca="false">INDEX($W$1382:$W$1509,MATCH($A1416+(1-B1416)*64,$A$1382:$A$1509,0))</f>
        <v>30000000</v>
      </c>
      <c r="AE1416" s="7" t="n">
        <f aca="false">INDEX($W$1382:$W$1509,MATCH($A1416-B1416*64,$A$1382:$A$1509,0))</f>
        <v>119979013.079724</v>
      </c>
      <c r="AF1416" s="7" t="n">
        <f aca="false">INDEX($X$1382:$X$1509,MATCH($A1416+(1-C1416)*32,$A$1382:$A$1509,0))</f>
        <v>300000000</v>
      </c>
      <c r="AG1416" s="7" t="n">
        <f aca="false">INDEX($X$1382:$X$1509,MATCH($A1416-C1416*32,$A$1382:$A$1509,0))</f>
        <v>792802464.17272</v>
      </c>
      <c r="AH1416" s="7" t="n">
        <f aca="false">INDEX($Y$1382:$Y$1509,MATCH($A1416+(1-D1416)*16,$A$1382:$A$1509,0))</f>
        <v>100000000</v>
      </c>
      <c r="AI1416" s="7" t="n">
        <f aca="false">INDEX($Y$1382:$Y$1509,MATCH($A1416-D1416*16,$A$1382:$A$1509,0))</f>
        <v>258662395.167492</v>
      </c>
      <c r="AJ1416" s="7" t="n">
        <f aca="false">INDEX($Z$1382:$Z$1509,MATCH($A1416+(1-E1416)*8,$A$1382:$A$1509,0))</f>
        <v>60000000</v>
      </c>
      <c r="AK1416" s="7" t="n">
        <f aca="false">INDEX($Z$1382:$Z$1509,MATCH($A1416-E1416*8,$A$1382:$A$1509,0))</f>
        <v>358015078.335466</v>
      </c>
      <c r="AL1416" s="7" t="n">
        <f aca="false">INDEX($AA$1382:$AA$1509,MATCH($A1416+(1-F1416)*4,$A$1382:$A$1509,0))</f>
        <v>30000000</v>
      </c>
      <c r="AM1416" s="7" t="n">
        <f aca="false">INDEX($AA$1382:$AA$1509,MATCH($A1416-F1416*4,$A$1382:$A$1509,0))</f>
        <v>447518847.919333</v>
      </c>
      <c r="AN1416" s="7" t="n">
        <f aca="false">INDEX($AB$1382:$AB$1509,MATCH($A1416+(1-G1416)*2,$A$1382:$A$1509,0))</f>
        <v>15000000</v>
      </c>
      <c r="AO1416" s="7" t="n">
        <f aca="false">INDEX($AB$1382:$AB$1509,MATCH($A1416-G1416*2,$A$1382:$A$1509,0))</f>
        <v>622904809.760046</v>
      </c>
      <c r="AP1416" s="7" t="n">
        <f aca="false">INDEX($AC$1382:$AC$1509,MATCH($A1416+(1-H1416)*1,$A$1382:$A$1509,0))</f>
        <v>5000000</v>
      </c>
      <c r="AQ1416" s="7" t="n">
        <f aca="false">INDEX($AC$1382:$AC$1509,MATCH($A1416-H1416*1,$A$1382:$A$1509,0))</f>
        <v>745864746.532221</v>
      </c>
      <c r="AR1416" s="14" t="b">
        <f aca="false">AND(IF(B1416=1,AD1416&gt;=AE1416,AE1416&gt;AD1416),IF(C1416=1,AF1416&gt;=AG1416,AG1416&gt;AF1416),IF(D1416=1,AH1416&gt;=AI1416,AI1416&gt;AH1416),IF(E1416=1,AJ1416&gt;=AK1416,AK1416&gt;AJ1416),IF(F1416=1,AL1416&gt;=AM1416,AM1416&gt;AL1416),IF(G1416=1,AN1416&gt;=AO1416,AO1416&gt;AN1416),IF(H1416=1,AP1416&gt;=AQ1416,AQ1416&gt;AP1416))</f>
        <v>0</v>
      </c>
      <c r="AS1416" s="2"/>
      <c r="AT1416" s="2"/>
      <c r="AU1416" s="2"/>
      <c r="AV1416" s="2"/>
      <c r="AW1416" s="2"/>
      <c r="AX1416" s="2"/>
    </row>
    <row r="1417" customFormat="false" ht="15" hidden="false" customHeight="false" outlineLevel="0" collapsed="false">
      <c r="A1417" s="6" t="n">
        <f aca="false">ROW()-1382</f>
        <v>35</v>
      </c>
      <c r="B1417" s="6" t="n">
        <f aca="false">MOD(INT($A1417/64),2)</f>
        <v>0</v>
      </c>
      <c r="C1417" s="6" t="n">
        <f aca="false">MOD(INT($A1417/32),2)</f>
        <v>1</v>
      </c>
      <c r="D1417" s="6" t="n">
        <f aca="false">MOD(INT($A1417/16),2)</f>
        <v>0</v>
      </c>
      <c r="E1417" s="6" t="n">
        <f aca="false">MOD(INT($A1417/8),2)</f>
        <v>0</v>
      </c>
      <c r="F1417" s="6" t="n">
        <f aca="false">MOD(INT($A1417/4),2)</f>
        <v>0</v>
      </c>
      <c r="G1417" s="6" t="n">
        <f aca="false">MOD(INT($A1417/2),2)</f>
        <v>1</v>
      </c>
      <c r="H1417" s="6" t="n">
        <f aca="false">MOD(INT($A1417/1),2)</f>
        <v>1</v>
      </c>
      <c r="I1417" s="7" t="n">
        <f aca="false">IF(B1417=1,MIN($B$6,$B$1380),0)</f>
        <v>0</v>
      </c>
      <c r="J1417" s="7" t="n">
        <f aca="false">IF(C1417=1,MIN($F$226,MAX(0,$B$1380-I1417)),0)</f>
        <v>300000000</v>
      </c>
      <c r="K1417" s="7" t="n">
        <f aca="false">IF(D1417=1,MIN($F$225,MAX(0,$B$1380-SUM(I1417:J1417))),0)</f>
        <v>0</v>
      </c>
      <c r="L1417" s="7" t="n">
        <f aca="false">IF(E1417=1,MIN($F$224,MAX(0,$B$1380-SUM(I1417:K1417))),0)</f>
        <v>0</v>
      </c>
      <c r="M1417" s="7" t="n">
        <f aca="false">IF(F1417=1,MIN($F$223,MAX(0,$B$1380-SUM(I1417:L1417))),0)</f>
        <v>0</v>
      </c>
      <c r="N1417" s="7" t="n">
        <f aca="false">IF(G1417=1,MIN($F$222,MAX(0,$B$1380-SUM(I1417:M1417))),0)</f>
        <v>15000000</v>
      </c>
      <c r="O1417" s="7" t="n">
        <f aca="false">IF(H1417=1,MIN($F$221,MAX(0,$B$1380-SUM(I1417:N1417))),0)</f>
        <v>5000000</v>
      </c>
      <c r="P1417" s="7" t="n">
        <f aca="false">MAX(0,$B$1380-SUM(I1417:O1417))</f>
        <v>3680000000</v>
      </c>
      <c r="Q1417" s="7" t="n">
        <f aca="false">($B$203+$B$204)+$B$22+(1-B1417)*$B$198+(1-C1417)*$E$226+(1-D1417)*$E$225+(1-E1417)*$E$224+(1-F1417)*$E$223+(1-G1417)*$E$222+(1-H1417)*$E$221</f>
        <v>17219629.2434013</v>
      </c>
      <c r="R1417" s="7" t="n">
        <f aca="false">P1417&gt;$B$12*Q1417</f>
        <v>1</v>
      </c>
      <c r="S1417" s="7" t="n">
        <f aca="false">IF(R1417,(P1417+$B$12*$B$13)/(Q1417+$B$13),IF(Q1417&gt;0,P1417/Q1417,0))</f>
        <v>186.742861873646</v>
      </c>
      <c r="T1417" s="7" t="n">
        <f aca="false">IF(R1417,$B$13*(S1417-$B$12),0)</f>
        <v>464357154.684115</v>
      </c>
      <c r="U1417" s="7" t="n">
        <f aca="false">($B$203+$B$204)*S1417</f>
        <v>52541597.2180565</v>
      </c>
      <c r="V1417" s="7" t="n">
        <f aca="false">$B$22*S1417</f>
        <v>1680685756.86281</v>
      </c>
      <c r="W1417" s="7" t="n">
        <f aca="false">IF(B1417=1,I1417,S1417*$B$198)</f>
        <v>150196294.78034</v>
      </c>
      <c r="X1417" s="7" t="n">
        <f aca="false">IF(C1417=1,J1417,S1417*$E$226)</f>
        <v>300000000</v>
      </c>
      <c r="Y1417" s="7" t="n">
        <f aca="false">IF(D1417=1,K1417,S1417*$E$225)</f>
        <v>323807742.336986</v>
      </c>
      <c r="Z1417" s="7" t="n">
        <f aca="false">IF(E1417=1,L1417,S1417*$E$224)</f>
        <v>448182868.49675</v>
      </c>
      <c r="AA1417" s="7" t="n">
        <f aca="false">IF(F1417=1,M1417,S1417*$E$223)</f>
        <v>560228585.620938</v>
      </c>
      <c r="AB1417" s="7" t="n">
        <f aca="false">IF(G1417=1,N1417,S1417*$E$222)</f>
        <v>15000000</v>
      </c>
      <c r="AC1417" s="7" t="n">
        <f aca="false">IF(H1417=1,O1417,S1417*$E$221)</f>
        <v>5000000</v>
      </c>
      <c r="AD1417" s="7" t="n">
        <f aca="false">INDEX($W$1382:$W$1509,MATCH($A1417+(1-B1417)*64,$A$1382:$A$1509,0))</f>
        <v>30000000</v>
      </c>
      <c r="AE1417" s="7" t="n">
        <f aca="false">INDEX($W$1382:$W$1509,MATCH($A1417-B1417*64,$A$1382:$A$1509,0))</f>
        <v>150196294.78034</v>
      </c>
      <c r="AF1417" s="7" t="n">
        <f aca="false">INDEX($X$1382:$X$1509,MATCH($A1417+(1-C1417)*32,$A$1382:$A$1509,0))</f>
        <v>300000000</v>
      </c>
      <c r="AG1417" s="7" t="n">
        <f aca="false">INDEX($X$1382:$X$1509,MATCH($A1417-C1417*32,$A$1382:$A$1509,0))</f>
        <v>944938479.436803</v>
      </c>
      <c r="AH1417" s="7" t="n">
        <f aca="false">INDEX($Y$1382:$Y$1509,MATCH($A1417+(1-D1417)*16,$A$1382:$A$1509,0))</f>
        <v>100000000</v>
      </c>
      <c r="AI1417" s="7" t="n">
        <f aca="false">INDEX($Y$1382:$Y$1509,MATCH($A1417-D1417*16,$A$1382:$A$1509,0))</f>
        <v>323807742.336986</v>
      </c>
      <c r="AJ1417" s="7" t="n">
        <f aca="false">INDEX($Z$1382:$Z$1509,MATCH($A1417+(1-E1417)*8,$A$1382:$A$1509,0))</f>
        <v>60000000</v>
      </c>
      <c r="AK1417" s="7" t="n">
        <f aca="false">INDEX($Z$1382:$Z$1509,MATCH($A1417-E1417*8,$A$1382:$A$1509,0))</f>
        <v>448182868.49675</v>
      </c>
      <c r="AL1417" s="7" t="n">
        <f aca="false">INDEX($AA$1382:$AA$1509,MATCH($A1417+(1-F1417)*4,$A$1382:$A$1509,0))</f>
        <v>30000000</v>
      </c>
      <c r="AM1417" s="7" t="n">
        <f aca="false">INDEX($AA$1382:$AA$1509,MATCH($A1417-F1417*4,$A$1382:$A$1509,0))</f>
        <v>560228585.620938</v>
      </c>
      <c r="AN1417" s="7" t="n">
        <f aca="false">INDEX($AB$1382:$AB$1509,MATCH($A1417+(1-G1417)*2,$A$1382:$A$1509,0))</f>
        <v>15000000</v>
      </c>
      <c r="AO1417" s="7" t="n">
        <f aca="false">INDEX($AB$1382:$AB$1509,MATCH($A1417-G1417*2,$A$1382:$A$1509,0))</f>
        <v>747887430.590614</v>
      </c>
      <c r="AP1417" s="7" t="n">
        <f aca="false">INDEX($AC$1382:$AC$1509,MATCH($A1417+(1-H1417)*1,$A$1382:$A$1509,0))</f>
        <v>5000000</v>
      </c>
      <c r="AQ1417" s="7" t="n">
        <f aca="false">INDEX($AC$1382:$AC$1509,MATCH($A1417-H1417*1,$A$1382:$A$1509,0))</f>
        <v>745864746.532221</v>
      </c>
      <c r="AR1417" s="14" t="b">
        <f aca="false">AND(IF(B1417=1,AD1417&gt;=AE1417,AE1417&gt;AD1417),IF(C1417=1,AF1417&gt;=AG1417,AG1417&gt;AF1417),IF(D1417=1,AH1417&gt;=AI1417,AI1417&gt;AH1417),IF(E1417=1,AJ1417&gt;=AK1417,AK1417&gt;AJ1417),IF(F1417=1,AL1417&gt;=AM1417,AM1417&gt;AL1417),IF(G1417=1,AN1417&gt;=AO1417,AO1417&gt;AN1417),IF(H1417=1,AP1417&gt;=AQ1417,AQ1417&gt;AP1417))</f>
        <v>0</v>
      </c>
      <c r="AS1417" s="2"/>
      <c r="AT1417" s="2"/>
      <c r="AU1417" s="2"/>
      <c r="AV1417" s="2"/>
      <c r="AW1417" s="2"/>
      <c r="AX1417" s="2"/>
    </row>
    <row r="1418" customFormat="false" ht="15" hidden="false" customHeight="false" outlineLevel="0" collapsed="false">
      <c r="A1418" s="6" t="n">
        <f aca="false">ROW()-1382</f>
        <v>36</v>
      </c>
      <c r="B1418" s="6" t="n">
        <f aca="false">MOD(INT($A1418/64),2)</f>
        <v>0</v>
      </c>
      <c r="C1418" s="6" t="n">
        <f aca="false">MOD(INT($A1418/32),2)</f>
        <v>1</v>
      </c>
      <c r="D1418" s="6" t="n">
        <f aca="false">MOD(INT($A1418/16),2)</f>
        <v>0</v>
      </c>
      <c r="E1418" s="6" t="n">
        <f aca="false">MOD(INT($A1418/8),2)</f>
        <v>0</v>
      </c>
      <c r="F1418" s="6" t="n">
        <f aca="false">MOD(INT($A1418/4),2)</f>
        <v>1</v>
      </c>
      <c r="G1418" s="6" t="n">
        <f aca="false">MOD(INT($A1418/2),2)</f>
        <v>0</v>
      </c>
      <c r="H1418" s="6" t="n">
        <f aca="false">MOD(INT($A1418/1),2)</f>
        <v>0</v>
      </c>
      <c r="I1418" s="7" t="n">
        <f aca="false">IF(B1418=1,MIN($B$6,$B$1380),0)</f>
        <v>0</v>
      </c>
      <c r="J1418" s="7" t="n">
        <f aca="false">IF(C1418=1,MIN($F$226,MAX(0,$B$1380-I1418)),0)</f>
        <v>300000000</v>
      </c>
      <c r="K1418" s="7" t="n">
        <f aca="false">IF(D1418=1,MIN($F$225,MAX(0,$B$1380-SUM(I1418:J1418))),0)</f>
        <v>0</v>
      </c>
      <c r="L1418" s="7" t="n">
        <f aca="false">IF(E1418=1,MIN($F$224,MAX(0,$B$1380-SUM(I1418:K1418))),0)</f>
        <v>0</v>
      </c>
      <c r="M1418" s="7" t="n">
        <f aca="false">IF(F1418=1,MIN($F$223,MAX(0,$B$1380-SUM(I1418:L1418))),0)</f>
        <v>30000000</v>
      </c>
      <c r="N1418" s="7" t="n">
        <f aca="false">IF(G1418=1,MIN($F$222,MAX(0,$B$1380-SUM(I1418:M1418))),0)</f>
        <v>0</v>
      </c>
      <c r="O1418" s="7" t="n">
        <f aca="false">IF(H1418=1,MIN($F$221,MAX(0,$B$1380-SUM(I1418:N1418))),0)</f>
        <v>0</v>
      </c>
      <c r="P1418" s="7" t="n">
        <f aca="false">MAX(0,$B$1380-SUM(I1418:O1418))</f>
        <v>3670000000</v>
      </c>
      <c r="Q1418" s="7" t="n">
        <f aca="false">($B$203+$B$204)+$B$22+(1-B1418)*$B$198+(1-C1418)*$E$226+(1-D1418)*$E$225+(1-E1418)*$E$224+(1-F1418)*$E$223+(1-G1418)*$E$222+(1-H1418)*$E$221</f>
        <v>24219629.2434013</v>
      </c>
      <c r="R1418" s="7" t="n">
        <f aca="false">P1418&gt;$B$12*Q1418</f>
        <v>1</v>
      </c>
      <c r="S1418" s="7" t="n">
        <f aca="false">IF(R1418,(P1418+$B$12*$B$13)/(Q1418+$B$13),IF(Q1418&gt;0,P1418/Q1418,0))</f>
        <v>137.445769420882</v>
      </c>
      <c r="T1418" s="7" t="n">
        <f aca="false">IF(R1418,$B$13*(S1418-$B$12),0)</f>
        <v>341114423.552206</v>
      </c>
      <c r="U1418" s="7" t="n">
        <f aca="false">($B$203+$B$204)*S1418</f>
        <v>38671466.1207461</v>
      </c>
      <c r="V1418" s="7" t="n">
        <f aca="false">$B$22*S1418</f>
        <v>1237011924.78794</v>
      </c>
      <c r="W1418" s="7" t="n">
        <f aca="false">IF(B1418=1,I1418,S1418*$B$198)</f>
        <v>110546904.407074</v>
      </c>
      <c r="X1418" s="7" t="n">
        <f aca="false">IF(C1418=1,J1418,S1418*$E$226)</f>
        <v>300000000</v>
      </c>
      <c r="Y1418" s="7" t="n">
        <f aca="false">IF(D1418=1,K1418,S1418*$E$225)</f>
        <v>238327740.313092</v>
      </c>
      <c r="Z1418" s="7" t="n">
        <f aca="false">IF(E1418=1,L1418,S1418*$E$224)</f>
        <v>329869846.610118</v>
      </c>
      <c r="AA1418" s="7" t="n">
        <f aca="false">IF(F1418=1,M1418,S1418*$E$223)</f>
        <v>30000000</v>
      </c>
      <c r="AB1418" s="7" t="n">
        <f aca="false">IF(G1418=1,N1418,S1418*$E$222)</f>
        <v>687228847.104412</v>
      </c>
      <c r="AC1418" s="7" t="n">
        <f aca="false">IF(H1418=1,O1418,S1418*$E$221)</f>
        <v>687228847.104412</v>
      </c>
      <c r="AD1418" s="7" t="n">
        <f aca="false">INDEX($W$1382:$W$1509,MATCH($A1418+(1-B1418)*64,$A$1382:$A$1509,0))</f>
        <v>30000000</v>
      </c>
      <c r="AE1418" s="7" t="n">
        <f aca="false">INDEX($W$1382:$W$1509,MATCH($A1418-B1418*64,$A$1382:$A$1509,0))</f>
        <v>110546904.407074</v>
      </c>
      <c r="AF1418" s="7" t="n">
        <f aca="false">INDEX($X$1382:$X$1509,MATCH($A1418+(1-C1418)*32,$A$1382:$A$1509,0))</f>
        <v>300000000</v>
      </c>
      <c r="AG1418" s="7" t="n">
        <f aca="false">INDEX($X$1382:$X$1509,MATCH($A1418-C1418*32,$A$1382:$A$1509,0))</f>
        <v>741739676.259241</v>
      </c>
      <c r="AH1418" s="7" t="n">
        <f aca="false">INDEX($Y$1382:$Y$1509,MATCH($A1418+(1-D1418)*16,$A$1382:$A$1509,0))</f>
        <v>100000000</v>
      </c>
      <c r="AI1418" s="7" t="n">
        <f aca="false">INDEX($Y$1382:$Y$1509,MATCH($A1418-D1418*16,$A$1382:$A$1509,0))</f>
        <v>238327740.313092</v>
      </c>
      <c r="AJ1418" s="7" t="n">
        <f aca="false">INDEX($Z$1382:$Z$1509,MATCH($A1418+(1-E1418)*8,$A$1382:$A$1509,0))</f>
        <v>60000000</v>
      </c>
      <c r="AK1418" s="7" t="n">
        <f aca="false">INDEX($Z$1382:$Z$1509,MATCH($A1418-E1418*8,$A$1382:$A$1509,0))</f>
        <v>329869846.610118</v>
      </c>
      <c r="AL1418" s="7" t="n">
        <f aca="false">INDEX($AA$1382:$AA$1509,MATCH($A1418+(1-F1418)*4,$A$1382:$A$1509,0))</f>
        <v>30000000</v>
      </c>
      <c r="AM1418" s="7" t="n">
        <f aca="false">INDEX($AA$1382:$AA$1509,MATCH($A1418-F1418*4,$A$1382:$A$1509,0))</f>
        <v>373742885.856028</v>
      </c>
      <c r="AN1418" s="7" t="n">
        <f aca="false">INDEX($AB$1382:$AB$1509,MATCH($A1418+(1-G1418)*2,$A$1382:$A$1509,0))</f>
        <v>15000000</v>
      </c>
      <c r="AO1418" s="7" t="n">
        <f aca="false">INDEX($AB$1382:$AB$1509,MATCH($A1418-G1418*2,$A$1382:$A$1509,0))</f>
        <v>687228847.104412</v>
      </c>
      <c r="AP1418" s="7" t="n">
        <f aca="false">INDEX($AC$1382:$AC$1509,MATCH($A1418+(1-H1418)*1,$A$1382:$A$1509,0))</f>
        <v>5000000</v>
      </c>
      <c r="AQ1418" s="7" t="n">
        <f aca="false">INDEX($AC$1382:$AC$1509,MATCH($A1418-H1418*1,$A$1382:$A$1509,0))</f>
        <v>687228847.104412</v>
      </c>
      <c r="AR1418" s="14" t="b">
        <f aca="false">AND(IF(B1418=1,AD1418&gt;=AE1418,AE1418&gt;AD1418),IF(C1418=1,AF1418&gt;=AG1418,AG1418&gt;AF1418),IF(D1418=1,AH1418&gt;=AI1418,AI1418&gt;AH1418),IF(E1418=1,AJ1418&gt;=AK1418,AK1418&gt;AJ1418),IF(F1418=1,AL1418&gt;=AM1418,AM1418&gt;AL1418),IF(G1418=1,AN1418&gt;=AO1418,AO1418&gt;AN1418),IF(H1418=1,AP1418&gt;=AQ1418,AQ1418&gt;AP1418))</f>
        <v>0</v>
      </c>
      <c r="AS1418" s="2"/>
      <c r="AT1418" s="2"/>
      <c r="AU1418" s="2"/>
      <c r="AV1418" s="2"/>
      <c r="AW1418" s="2"/>
      <c r="AX1418" s="2"/>
    </row>
    <row r="1419" customFormat="false" ht="15" hidden="false" customHeight="false" outlineLevel="0" collapsed="false">
      <c r="A1419" s="6" t="n">
        <f aca="false">ROW()-1382</f>
        <v>37</v>
      </c>
      <c r="B1419" s="6" t="n">
        <f aca="false">MOD(INT($A1419/64),2)</f>
        <v>0</v>
      </c>
      <c r="C1419" s="6" t="n">
        <f aca="false">MOD(INT($A1419/32),2)</f>
        <v>1</v>
      </c>
      <c r="D1419" s="6" t="n">
        <f aca="false">MOD(INT($A1419/16),2)</f>
        <v>0</v>
      </c>
      <c r="E1419" s="6" t="n">
        <f aca="false">MOD(INT($A1419/8),2)</f>
        <v>0</v>
      </c>
      <c r="F1419" s="6" t="n">
        <f aca="false">MOD(INT($A1419/4),2)</f>
        <v>1</v>
      </c>
      <c r="G1419" s="6" t="n">
        <f aca="false">MOD(INT($A1419/2),2)</f>
        <v>0</v>
      </c>
      <c r="H1419" s="6" t="n">
        <f aca="false">MOD(INT($A1419/1),2)</f>
        <v>1</v>
      </c>
      <c r="I1419" s="7" t="n">
        <f aca="false">IF(B1419=1,MIN($B$6,$B$1380),0)</f>
        <v>0</v>
      </c>
      <c r="J1419" s="7" t="n">
        <f aca="false">IF(C1419=1,MIN($F$226,MAX(0,$B$1380-I1419)),0)</f>
        <v>300000000</v>
      </c>
      <c r="K1419" s="7" t="n">
        <f aca="false">IF(D1419=1,MIN($F$225,MAX(0,$B$1380-SUM(I1419:J1419))),0)</f>
        <v>0</v>
      </c>
      <c r="L1419" s="7" t="n">
        <f aca="false">IF(E1419=1,MIN($F$224,MAX(0,$B$1380-SUM(I1419:K1419))),0)</f>
        <v>0</v>
      </c>
      <c r="M1419" s="7" t="n">
        <f aca="false">IF(F1419=1,MIN($F$223,MAX(0,$B$1380-SUM(I1419:L1419))),0)</f>
        <v>30000000</v>
      </c>
      <c r="N1419" s="7" t="n">
        <f aca="false">IF(G1419=1,MIN($F$222,MAX(0,$B$1380-SUM(I1419:M1419))),0)</f>
        <v>0</v>
      </c>
      <c r="O1419" s="7" t="n">
        <f aca="false">IF(H1419=1,MIN($F$221,MAX(0,$B$1380-SUM(I1419:N1419))),0)</f>
        <v>5000000</v>
      </c>
      <c r="P1419" s="7" t="n">
        <f aca="false">MAX(0,$B$1380-SUM(I1419:O1419))</f>
        <v>3665000000</v>
      </c>
      <c r="Q1419" s="7" t="n">
        <f aca="false">($B$203+$B$204)+$B$22+(1-B1419)*$B$198+(1-C1419)*$E$226+(1-D1419)*$E$225+(1-E1419)*$E$224+(1-F1419)*$E$223+(1-G1419)*$E$222+(1-H1419)*$E$221</f>
        <v>19219629.2434013</v>
      </c>
      <c r="R1419" s="7" t="n">
        <f aca="false">P1419&gt;$B$12*Q1419</f>
        <v>1</v>
      </c>
      <c r="S1419" s="7" t="n">
        <f aca="false">IF(R1419,(P1419+$B$12*$B$13)/(Q1419+$B$13),IF(Q1419&gt;0,P1419/Q1419,0))</f>
        <v>168.856473510672</v>
      </c>
      <c r="T1419" s="7" t="n">
        <f aca="false">IF(R1419,$B$13*(S1419-$B$12),0)</f>
        <v>419641183.776679</v>
      </c>
      <c r="U1419" s="7" t="n">
        <f aca="false">($B$203+$B$204)*S1419</f>
        <v>47509118.8484736</v>
      </c>
      <c r="V1419" s="7" t="n">
        <f aca="false">$B$22*S1419</f>
        <v>1519708261.59604</v>
      </c>
      <c r="W1419" s="7" t="n">
        <f aca="false">IF(B1419=1,I1419,S1419*$B$198)</f>
        <v>135810367.34961</v>
      </c>
      <c r="X1419" s="7" t="n">
        <f aca="false">IF(C1419=1,J1419,S1419*$E$226)</f>
        <v>300000000</v>
      </c>
      <c r="Y1419" s="7" t="n">
        <f aca="false">IF(D1419=1,K1419,S1419*$E$225)</f>
        <v>292793164.450223</v>
      </c>
      <c r="Z1419" s="7" t="n">
        <f aca="false">IF(E1419=1,L1419,S1419*$E$224)</f>
        <v>405255536.425612</v>
      </c>
      <c r="AA1419" s="7" t="n">
        <f aca="false">IF(F1419=1,M1419,S1419*$E$223)</f>
        <v>30000000</v>
      </c>
      <c r="AB1419" s="7" t="n">
        <f aca="false">IF(G1419=1,N1419,S1419*$E$222)</f>
        <v>844282367.553358</v>
      </c>
      <c r="AC1419" s="7" t="n">
        <f aca="false">IF(H1419=1,O1419,S1419*$E$221)</f>
        <v>5000000</v>
      </c>
      <c r="AD1419" s="7" t="n">
        <f aca="false">INDEX($W$1382:$W$1509,MATCH($A1419+(1-B1419)*64,$A$1382:$A$1509,0))</f>
        <v>30000000</v>
      </c>
      <c r="AE1419" s="7" t="n">
        <f aca="false">INDEX($W$1382:$W$1509,MATCH($A1419-B1419*64,$A$1382:$A$1509,0))</f>
        <v>135810367.34961</v>
      </c>
      <c r="AF1419" s="7" t="n">
        <f aca="false">INDEX($X$1382:$X$1509,MATCH($A1419+(1-C1419)*32,$A$1382:$A$1509,0))</f>
        <v>300000000</v>
      </c>
      <c r="AG1419" s="7" t="n">
        <f aca="false">INDEX($X$1382:$X$1509,MATCH($A1419-C1419*32,$A$1382:$A$1509,0))</f>
        <v>873785796.584052</v>
      </c>
      <c r="AH1419" s="7" t="n">
        <f aca="false">INDEX($Y$1382:$Y$1509,MATCH($A1419+(1-D1419)*16,$A$1382:$A$1509,0))</f>
        <v>100000000</v>
      </c>
      <c r="AI1419" s="7" t="n">
        <f aca="false">INDEX($Y$1382:$Y$1509,MATCH($A1419-D1419*16,$A$1382:$A$1509,0))</f>
        <v>292793164.450223</v>
      </c>
      <c r="AJ1419" s="7" t="n">
        <f aca="false">INDEX($Z$1382:$Z$1509,MATCH($A1419+(1-E1419)*8,$A$1382:$A$1509,0))</f>
        <v>60000000</v>
      </c>
      <c r="AK1419" s="7" t="n">
        <f aca="false">INDEX($Z$1382:$Z$1509,MATCH($A1419-E1419*8,$A$1382:$A$1509,0))</f>
        <v>405255536.425612</v>
      </c>
      <c r="AL1419" s="7" t="n">
        <f aca="false">INDEX($AA$1382:$AA$1509,MATCH($A1419+(1-F1419)*4,$A$1382:$A$1509,0))</f>
        <v>30000000</v>
      </c>
      <c r="AM1419" s="7" t="n">
        <f aca="false">INDEX($AA$1382:$AA$1509,MATCH($A1419-F1419*4,$A$1382:$A$1509,0))</f>
        <v>448732458.354368</v>
      </c>
      <c r="AN1419" s="7" t="n">
        <f aca="false">INDEX($AB$1382:$AB$1509,MATCH($A1419+(1-G1419)*2,$A$1382:$A$1509,0))</f>
        <v>15000000</v>
      </c>
      <c r="AO1419" s="7" t="n">
        <f aca="false">INDEX($AB$1382:$AB$1509,MATCH($A1419-G1419*2,$A$1382:$A$1509,0))</f>
        <v>844282367.553358</v>
      </c>
      <c r="AP1419" s="7" t="n">
        <f aca="false">INDEX($AC$1382:$AC$1509,MATCH($A1419+(1-H1419)*1,$A$1382:$A$1509,0))</f>
        <v>5000000</v>
      </c>
      <c r="AQ1419" s="7" t="n">
        <f aca="false">INDEX($AC$1382:$AC$1509,MATCH($A1419-H1419*1,$A$1382:$A$1509,0))</f>
        <v>687228847.104412</v>
      </c>
      <c r="AR1419" s="14" t="b">
        <f aca="false">AND(IF(B1419=1,AD1419&gt;=AE1419,AE1419&gt;AD1419),IF(C1419=1,AF1419&gt;=AG1419,AG1419&gt;AF1419),IF(D1419=1,AH1419&gt;=AI1419,AI1419&gt;AH1419),IF(E1419=1,AJ1419&gt;=AK1419,AK1419&gt;AJ1419),IF(F1419=1,AL1419&gt;=AM1419,AM1419&gt;AL1419),IF(G1419=1,AN1419&gt;=AO1419,AO1419&gt;AN1419),IF(H1419=1,AP1419&gt;=AQ1419,AQ1419&gt;AP1419))</f>
        <v>0</v>
      </c>
      <c r="AS1419" s="2"/>
      <c r="AT1419" s="2"/>
      <c r="AU1419" s="2"/>
      <c r="AV1419" s="2"/>
      <c r="AW1419" s="2"/>
      <c r="AX1419" s="2"/>
    </row>
    <row r="1420" customFormat="false" ht="15" hidden="false" customHeight="false" outlineLevel="0" collapsed="false">
      <c r="A1420" s="6" t="n">
        <f aca="false">ROW()-1382</f>
        <v>38</v>
      </c>
      <c r="B1420" s="6" t="n">
        <f aca="false">MOD(INT($A1420/64),2)</f>
        <v>0</v>
      </c>
      <c r="C1420" s="6" t="n">
        <f aca="false">MOD(INT($A1420/32),2)</f>
        <v>1</v>
      </c>
      <c r="D1420" s="6" t="n">
        <f aca="false">MOD(INT($A1420/16),2)</f>
        <v>0</v>
      </c>
      <c r="E1420" s="6" t="n">
        <f aca="false">MOD(INT($A1420/8),2)</f>
        <v>0</v>
      </c>
      <c r="F1420" s="6" t="n">
        <f aca="false">MOD(INT($A1420/4),2)</f>
        <v>1</v>
      </c>
      <c r="G1420" s="6" t="n">
        <f aca="false">MOD(INT($A1420/2),2)</f>
        <v>1</v>
      </c>
      <c r="H1420" s="6" t="n">
        <f aca="false">MOD(INT($A1420/1),2)</f>
        <v>0</v>
      </c>
      <c r="I1420" s="7" t="n">
        <f aca="false">IF(B1420=1,MIN($B$6,$B$1380),0)</f>
        <v>0</v>
      </c>
      <c r="J1420" s="7" t="n">
        <f aca="false">IF(C1420=1,MIN($F$226,MAX(0,$B$1380-I1420)),0)</f>
        <v>300000000</v>
      </c>
      <c r="K1420" s="7" t="n">
        <f aca="false">IF(D1420=1,MIN($F$225,MAX(0,$B$1380-SUM(I1420:J1420))),0)</f>
        <v>0</v>
      </c>
      <c r="L1420" s="7" t="n">
        <f aca="false">IF(E1420=1,MIN($F$224,MAX(0,$B$1380-SUM(I1420:K1420))),0)</f>
        <v>0</v>
      </c>
      <c r="M1420" s="7" t="n">
        <f aca="false">IF(F1420=1,MIN($F$223,MAX(0,$B$1380-SUM(I1420:L1420))),0)</f>
        <v>30000000</v>
      </c>
      <c r="N1420" s="7" t="n">
        <f aca="false">IF(G1420=1,MIN($F$222,MAX(0,$B$1380-SUM(I1420:M1420))),0)</f>
        <v>15000000</v>
      </c>
      <c r="O1420" s="7" t="n">
        <f aca="false">IF(H1420=1,MIN($F$221,MAX(0,$B$1380-SUM(I1420:N1420))),0)</f>
        <v>0</v>
      </c>
      <c r="P1420" s="7" t="n">
        <f aca="false">MAX(0,$B$1380-SUM(I1420:O1420))</f>
        <v>3655000000</v>
      </c>
      <c r="Q1420" s="7" t="n">
        <f aca="false">($B$203+$B$204)+$B$22+(1-B1420)*$B$198+(1-C1420)*$E$226+(1-D1420)*$E$225+(1-E1420)*$E$224+(1-F1420)*$E$223+(1-G1420)*$E$222+(1-H1420)*$E$221</f>
        <v>19219629.2434013</v>
      </c>
      <c r="R1420" s="7" t="n">
        <f aca="false">P1420&gt;$B$12*Q1420</f>
        <v>1</v>
      </c>
      <c r="S1420" s="7" t="n">
        <f aca="false">IF(R1420,(P1420+$B$12*$B$13)/(Q1420+$B$13),IF(Q1420&gt;0,P1420/Q1420,0))</f>
        <v>168.396060494964</v>
      </c>
      <c r="T1420" s="7" t="n">
        <f aca="false">IF(R1420,$B$13*(S1420-$B$12),0)</f>
        <v>418490151.237411</v>
      </c>
      <c r="U1420" s="7" t="n">
        <f aca="false">($B$203+$B$204)*S1420</f>
        <v>47379577.9654512</v>
      </c>
      <c r="V1420" s="7" t="n">
        <f aca="false">$B$22*S1420</f>
        <v>1515564544.45468</v>
      </c>
      <c r="W1420" s="7" t="n">
        <f aca="false">IF(B1420=1,I1420,S1420*$B$198)</f>
        <v>135440059.599509</v>
      </c>
      <c r="X1420" s="7" t="n">
        <f aca="false">IF(C1420=1,J1420,S1420*$E$226)</f>
        <v>300000000</v>
      </c>
      <c r="Y1420" s="7" t="n">
        <f aca="false">IF(D1420=1,K1420,S1420*$E$225)</f>
        <v>291994819.080215</v>
      </c>
      <c r="Z1420" s="7" t="n">
        <f aca="false">IF(E1420=1,L1420,S1420*$E$224)</f>
        <v>404150545.187914</v>
      </c>
      <c r="AA1420" s="7" t="n">
        <f aca="false">IF(F1420=1,M1420,S1420*$E$223)</f>
        <v>30000000</v>
      </c>
      <c r="AB1420" s="7" t="n">
        <f aca="false">IF(G1420=1,N1420,S1420*$E$222)</f>
        <v>15000000</v>
      </c>
      <c r="AC1420" s="7" t="n">
        <f aca="false">IF(H1420=1,O1420,S1420*$E$221)</f>
        <v>841980302.474821</v>
      </c>
      <c r="AD1420" s="7" t="n">
        <f aca="false">INDEX($W$1382:$W$1509,MATCH($A1420+(1-B1420)*64,$A$1382:$A$1509,0))</f>
        <v>30000000</v>
      </c>
      <c r="AE1420" s="7" t="n">
        <f aca="false">INDEX($W$1382:$W$1509,MATCH($A1420-B1420*64,$A$1382:$A$1509,0))</f>
        <v>135440059.599509</v>
      </c>
      <c r="AF1420" s="7" t="n">
        <f aca="false">INDEX($X$1382:$X$1509,MATCH($A1420+(1-C1420)*32,$A$1382:$A$1509,0))</f>
        <v>300000000</v>
      </c>
      <c r="AG1420" s="7" t="n">
        <f aca="false">INDEX($X$1382:$X$1509,MATCH($A1420-C1420*32,$A$1382:$A$1509,0))</f>
        <v>871583437.928516</v>
      </c>
      <c r="AH1420" s="7" t="n">
        <f aca="false">INDEX($Y$1382:$Y$1509,MATCH($A1420+(1-D1420)*16,$A$1382:$A$1509,0))</f>
        <v>100000000</v>
      </c>
      <c r="AI1420" s="7" t="n">
        <f aca="false">INDEX($Y$1382:$Y$1509,MATCH($A1420-D1420*16,$A$1382:$A$1509,0))</f>
        <v>291994819.080215</v>
      </c>
      <c r="AJ1420" s="7" t="n">
        <f aca="false">INDEX($Z$1382:$Z$1509,MATCH($A1420+(1-E1420)*8,$A$1382:$A$1509,0))</f>
        <v>60000000</v>
      </c>
      <c r="AK1420" s="7" t="n">
        <f aca="false">INDEX($Z$1382:$Z$1509,MATCH($A1420-E1420*8,$A$1382:$A$1509,0))</f>
        <v>404150545.187914</v>
      </c>
      <c r="AL1420" s="7" t="n">
        <f aca="false">INDEX($AA$1382:$AA$1509,MATCH($A1420+(1-F1420)*4,$A$1382:$A$1509,0))</f>
        <v>30000000</v>
      </c>
      <c r="AM1420" s="7" t="n">
        <f aca="false">INDEX($AA$1382:$AA$1509,MATCH($A1420-F1420*4,$A$1382:$A$1509,0))</f>
        <v>447518847.919333</v>
      </c>
      <c r="AN1420" s="7" t="n">
        <f aca="false">INDEX($AB$1382:$AB$1509,MATCH($A1420+(1-G1420)*2,$A$1382:$A$1509,0))</f>
        <v>15000000</v>
      </c>
      <c r="AO1420" s="7" t="n">
        <f aca="false">INDEX($AB$1382:$AB$1509,MATCH($A1420-G1420*2,$A$1382:$A$1509,0))</f>
        <v>687228847.104412</v>
      </c>
      <c r="AP1420" s="7" t="n">
        <f aca="false">INDEX($AC$1382:$AC$1509,MATCH($A1420+(1-H1420)*1,$A$1382:$A$1509,0))</f>
        <v>5000000</v>
      </c>
      <c r="AQ1420" s="7" t="n">
        <f aca="false">INDEX($AC$1382:$AC$1509,MATCH($A1420-H1420*1,$A$1382:$A$1509,0))</f>
        <v>841980302.474821</v>
      </c>
      <c r="AR1420" s="14" t="b">
        <f aca="false">AND(IF(B1420=1,AD1420&gt;=AE1420,AE1420&gt;AD1420),IF(C1420=1,AF1420&gt;=AG1420,AG1420&gt;AF1420),IF(D1420=1,AH1420&gt;=AI1420,AI1420&gt;AH1420),IF(E1420=1,AJ1420&gt;=AK1420,AK1420&gt;AJ1420),IF(F1420=1,AL1420&gt;=AM1420,AM1420&gt;AL1420),IF(G1420=1,AN1420&gt;=AO1420,AO1420&gt;AN1420),IF(H1420=1,AP1420&gt;=AQ1420,AQ1420&gt;AP1420))</f>
        <v>0</v>
      </c>
      <c r="AS1420" s="2"/>
      <c r="AT1420" s="2"/>
      <c r="AU1420" s="2"/>
      <c r="AV1420" s="2"/>
      <c r="AW1420" s="2"/>
      <c r="AX1420" s="2"/>
    </row>
    <row r="1421" customFormat="false" ht="15" hidden="false" customHeight="false" outlineLevel="0" collapsed="false">
      <c r="A1421" s="6" t="n">
        <f aca="false">ROW()-1382</f>
        <v>39</v>
      </c>
      <c r="B1421" s="6" t="n">
        <f aca="false">MOD(INT($A1421/64),2)</f>
        <v>0</v>
      </c>
      <c r="C1421" s="6" t="n">
        <f aca="false">MOD(INT($A1421/32),2)</f>
        <v>1</v>
      </c>
      <c r="D1421" s="6" t="n">
        <f aca="false">MOD(INT($A1421/16),2)</f>
        <v>0</v>
      </c>
      <c r="E1421" s="6" t="n">
        <f aca="false">MOD(INT($A1421/8),2)</f>
        <v>0</v>
      </c>
      <c r="F1421" s="6" t="n">
        <f aca="false">MOD(INT($A1421/4),2)</f>
        <v>1</v>
      </c>
      <c r="G1421" s="6" t="n">
        <f aca="false">MOD(INT($A1421/2),2)</f>
        <v>1</v>
      </c>
      <c r="H1421" s="6" t="n">
        <f aca="false">MOD(INT($A1421/1),2)</f>
        <v>1</v>
      </c>
      <c r="I1421" s="7" t="n">
        <f aca="false">IF(B1421=1,MIN($B$6,$B$1380),0)</f>
        <v>0</v>
      </c>
      <c r="J1421" s="7" t="n">
        <f aca="false">IF(C1421=1,MIN($F$226,MAX(0,$B$1380-I1421)),0)</f>
        <v>300000000</v>
      </c>
      <c r="K1421" s="7" t="n">
        <f aca="false">IF(D1421=1,MIN($F$225,MAX(0,$B$1380-SUM(I1421:J1421))),0)</f>
        <v>0</v>
      </c>
      <c r="L1421" s="7" t="n">
        <f aca="false">IF(E1421=1,MIN($F$224,MAX(0,$B$1380-SUM(I1421:K1421))),0)</f>
        <v>0</v>
      </c>
      <c r="M1421" s="7" t="n">
        <f aca="false">IF(F1421=1,MIN($F$223,MAX(0,$B$1380-SUM(I1421:L1421))),0)</f>
        <v>30000000</v>
      </c>
      <c r="N1421" s="7" t="n">
        <f aca="false">IF(G1421=1,MIN($F$222,MAX(0,$B$1380-SUM(I1421:M1421))),0)</f>
        <v>15000000</v>
      </c>
      <c r="O1421" s="7" t="n">
        <f aca="false">IF(H1421=1,MIN($F$221,MAX(0,$B$1380-SUM(I1421:N1421))),0)</f>
        <v>5000000</v>
      </c>
      <c r="P1421" s="7" t="n">
        <f aca="false">MAX(0,$B$1380-SUM(I1421:O1421))</f>
        <v>3650000000</v>
      </c>
      <c r="Q1421" s="7" t="n">
        <f aca="false">($B$203+$B$204)+$B$22+(1-B1421)*$B$198+(1-C1421)*$E$226+(1-D1421)*$E$225+(1-E1421)*$E$224+(1-F1421)*$E$223+(1-G1421)*$E$222+(1-H1421)*$E$221</f>
        <v>14219629.2434013</v>
      </c>
      <c r="R1421" s="7" t="n">
        <f aca="false">P1421&gt;$B$12*Q1421</f>
        <v>1</v>
      </c>
      <c r="S1421" s="7" t="n">
        <f aca="false">IF(R1421,(P1421+$B$12*$B$13)/(Q1421+$B$13),IF(Q1421&gt;0,P1421/Q1421,0))</f>
        <v>218.455801072355</v>
      </c>
      <c r="T1421" s="7" t="n">
        <f aca="false">IF(R1421,$B$13*(S1421-$B$12),0)</f>
        <v>543639502.680887</v>
      </c>
      <c r="U1421" s="7" t="n">
        <f aca="false">($B$203+$B$204)*S1421</f>
        <v>61464286.2100818</v>
      </c>
      <c r="V1421" s="7" t="n">
        <f aca="false">$B$22*S1421</f>
        <v>1966102209.65119</v>
      </c>
      <c r="W1421" s="7" t="n">
        <f aca="false">IF(B1421=1,I1421,S1421*$B$198)</f>
        <v>175702843.820287</v>
      </c>
      <c r="X1421" s="7" t="n">
        <f aca="false">IF(C1421=1,J1421,S1421*$E$226)</f>
        <v>300000000</v>
      </c>
      <c r="Y1421" s="7" t="n">
        <f aca="false">IF(D1421=1,K1421,S1421*$E$225)</f>
        <v>378797235.0639</v>
      </c>
      <c r="Z1421" s="7" t="n">
        <f aca="false">IF(E1421=1,L1421,S1421*$E$224)</f>
        <v>524293922.573651</v>
      </c>
      <c r="AA1421" s="7" t="n">
        <f aca="false">IF(F1421=1,M1421,S1421*$E$223)</f>
        <v>30000000</v>
      </c>
      <c r="AB1421" s="7" t="n">
        <f aca="false">IF(G1421=1,N1421,S1421*$E$222)</f>
        <v>15000000</v>
      </c>
      <c r="AC1421" s="7" t="n">
        <f aca="false">IF(H1421=1,O1421,S1421*$E$221)</f>
        <v>5000000</v>
      </c>
      <c r="AD1421" s="7" t="n">
        <f aca="false">INDEX($W$1382:$W$1509,MATCH($A1421+(1-B1421)*64,$A$1382:$A$1509,0))</f>
        <v>30000000</v>
      </c>
      <c r="AE1421" s="7" t="n">
        <f aca="false">INDEX($W$1382:$W$1509,MATCH($A1421-B1421*64,$A$1382:$A$1509,0))</f>
        <v>175702843.820287</v>
      </c>
      <c r="AF1421" s="7" t="n">
        <f aca="false">INDEX($X$1382:$X$1509,MATCH($A1421+(1-C1421)*32,$A$1382:$A$1509,0))</f>
        <v>300000000</v>
      </c>
      <c r="AG1421" s="7" t="n">
        <f aca="false">INDEX($X$1382:$X$1509,MATCH($A1421-C1421*32,$A$1382:$A$1509,0))</f>
        <v>1060925594.04705</v>
      </c>
      <c r="AH1421" s="7" t="n">
        <f aca="false">INDEX($Y$1382:$Y$1509,MATCH($A1421+(1-D1421)*16,$A$1382:$A$1509,0))</f>
        <v>100000000</v>
      </c>
      <c r="AI1421" s="7" t="n">
        <f aca="false">INDEX($Y$1382:$Y$1509,MATCH($A1421-D1421*16,$A$1382:$A$1509,0))</f>
        <v>378797235.0639</v>
      </c>
      <c r="AJ1421" s="7" t="n">
        <f aca="false">INDEX($Z$1382:$Z$1509,MATCH($A1421+(1-E1421)*8,$A$1382:$A$1509,0))</f>
        <v>60000000</v>
      </c>
      <c r="AK1421" s="7" t="n">
        <f aca="false">INDEX($Z$1382:$Z$1509,MATCH($A1421-E1421*8,$A$1382:$A$1509,0))</f>
        <v>524293922.573651</v>
      </c>
      <c r="AL1421" s="7" t="n">
        <f aca="false">INDEX($AA$1382:$AA$1509,MATCH($A1421+(1-F1421)*4,$A$1382:$A$1509,0))</f>
        <v>30000000</v>
      </c>
      <c r="AM1421" s="7" t="n">
        <f aca="false">INDEX($AA$1382:$AA$1509,MATCH($A1421-F1421*4,$A$1382:$A$1509,0))</f>
        <v>560228585.620938</v>
      </c>
      <c r="AN1421" s="7" t="n">
        <f aca="false">INDEX($AB$1382:$AB$1509,MATCH($A1421+(1-G1421)*2,$A$1382:$A$1509,0))</f>
        <v>15000000</v>
      </c>
      <c r="AO1421" s="7" t="n">
        <f aca="false">INDEX($AB$1382:$AB$1509,MATCH($A1421-G1421*2,$A$1382:$A$1509,0))</f>
        <v>844282367.553358</v>
      </c>
      <c r="AP1421" s="7" t="n">
        <f aca="false">INDEX($AC$1382:$AC$1509,MATCH($A1421+(1-H1421)*1,$A$1382:$A$1509,0))</f>
        <v>5000000</v>
      </c>
      <c r="AQ1421" s="7" t="n">
        <f aca="false">INDEX($AC$1382:$AC$1509,MATCH($A1421-H1421*1,$A$1382:$A$1509,0))</f>
        <v>841980302.474821</v>
      </c>
      <c r="AR1421" s="14" t="b">
        <f aca="false">AND(IF(B1421=1,AD1421&gt;=AE1421,AE1421&gt;AD1421),IF(C1421=1,AF1421&gt;=AG1421,AG1421&gt;AF1421),IF(D1421=1,AH1421&gt;=AI1421,AI1421&gt;AH1421),IF(E1421=1,AJ1421&gt;=AK1421,AK1421&gt;AJ1421),IF(F1421=1,AL1421&gt;=AM1421,AM1421&gt;AL1421),IF(G1421=1,AN1421&gt;=AO1421,AO1421&gt;AN1421),IF(H1421=1,AP1421&gt;=AQ1421,AQ1421&gt;AP1421))</f>
        <v>0</v>
      </c>
      <c r="AS1421" s="2"/>
      <c r="AT1421" s="2"/>
      <c r="AU1421" s="2"/>
      <c r="AV1421" s="2"/>
      <c r="AW1421" s="2"/>
      <c r="AX1421" s="2"/>
    </row>
    <row r="1422" customFormat="false" ht="15" hidden="false" customHeight="false" outlineLevel="0" collapsed="false">
      <c r="A1422" s="6" t="n">
        <f aca="false">ROW()-1382</f>
        <v>40</v>
      </c>
      <c r="B1422" s="6" t="n">
        <f aca="false">MOD(INT($A1422/64),2)</f>
        <v>0</v>
      </c>
      <c r="C1422" s="6" t="n">
        <f aca="false">MOD(INT($A1422/32),2)</f>
        <v>1</v>
      </c>
      <c r="D1422" s="6" t="n">
        <f aca="false">MOD(INT($A1422/16),2)</f>
        <v>0</v>
      </c>
      <c r="E1422" s="6" t="n">
        <f aca="false">MOD(INT($A1422/8),2)</f>
        <v>1</v>
      </c>
      <c r="F1422" s="6" t="n">
        <f aca="false">MOD(INT($A1422/4),2)</f>
        <v>0</v>
      </c>
      <c r="G1422" s="6" t="n">
        <f aca="false">MOD(INT($A1422/2),2)</f>
        <v>0</v>
      </c>
      <c r="H1422" s="6" t="n">
        <f aca="false">MOD(INT($A1422/1),2)</f>
        <v>0</v>
      </c>
      <c r="I1422" s="7" t="n">
        <f aca="false">IF(B1422=1,MIN($B$6,$B$1380),0)</f>
        <v>0</v>
      </c>
      <c r="J1422" s="7" t="n">
        <f aca="false">IF(C1422=1,MIN($F$226,MAX(0,$B$1380-I1422)),0)</f>
        <v>300000000</v>
      </c>
      <c r="K1422" s="7" t="n">
        <f aca="false">IF(D1422=1,MIN($F$225,MAX(0,$B$1380-SUM(I1422:J1422))),0)</f>
        <v>0</v>
      </c>
      <c r="L1422" s="7" t="n">
        <f aca="false">IF(E1422=1,MIN($F$224,MAX(0,$B$1380-SUM(I1422:K1422))),0)</f>
        <v>60000000</v>
      </c>
      <c r="M1422" s="7" t="n">
        <f aca="false">IF(F1422=1,MIN($F$223,MAX(0,$B$1380-SUM(I1422:L1422))),0)</f>
        <v>0</v>
      </c>
      <c r="N1422" s="7" t="n">
        <f aca="false">IF(G1422=1,MIN($F$222,MAX(0,$B$1380-SUM(I1422:M1422))),0)</f>
        <v>0</v>
      </c>
      <c r="O1422" s="7" t="n">
        <f aca="false">IF(H1422=1,MIN($F$221,MAX(0,$B$1380-SUM(I1422:N1422))),0)</f>
        <v>0</v>
      </c>
      <c r="P1422" s="7" t="n">
        <f aca="false">MAX(0,$B$1380-SUM(I1422:O1422))</f>
        <v>3640000000</v>
      </c>
      <c r="Q1422" s="7" t="n">
        <f aca="false">($B$203+$B$204)+$B$22+(1-B1422)*$B$198+(1-C1422)*$E$226+(1-D1422)*$E$225+(1-E1422)*$E$224+(1-F1422)*$E$223+(1-G1422)*$E$222+(1-H1422)*$E$221</f>
        <v>24819629.2434013</v>
      </c>
      <c r="R1422" s="7" t="n">
        <f aca="false">P1422&gt;$B$12*Q1422</f>
        <v>1</v>
      </c>
      <c r="S1422" s="7" t="n">
        <f aca="false">IF(R1422,(P1422+$B$12*$B$13)/(Q1422+$B$13),IF(Q1422&gt;0,P1422/Q1422,0))</f>
        <v>133.329042189685</v>
      </c>
      <c r="T1422" s="7" t="n">
        <f aca="false">IF(R1422,$B$13*(S1422-$B$12),0)</f>
        <v>330822605.474212</v>
      </c>
      <c r="U1422" s="7" t="n">
        <f aca="false">($B$203+$B$204)*S1422</f>
        <v>37513192.0005576</v>
      </c>
      <c r="V1422" s="7" t="n">
        <f aca="false">$B$22*S1422</f>
        <v>1199961379.70716</v>
      </c>
      <c r="W1422" s="7" t="n">
        <f aca="false">IF(B1422=1,I1422,S1422*$B$198)</f>
        <v>107235842.497969</v>
      </c>
      <c r="X1422" s="7" t="n">
        <f aca="false">IF(C1422=1,J1422,S1422*$E$226)</f>
        <v>300000000</v>
      </c>
      <c r="Y1422" s="7" t="n">
        <f aca="false">IF(D1422=1,K1422,S1422*$E$225)</f>
        <v>231189431.854195</v>
      </c>
      <c r="Z1422" s="7" t="n">
        <f aca="false">IF(E1422=1,L1422,S1422*$E$224)</f>
        <v>60000000</v>
      </c>
      <c r="AA1422" s="7" t="n">
        <f aca="false">IF(F1422=1,M1422,S1422*$E$223)</f>
        <v>399987126.569055</v>
      </c>
      <c r="AB1422" s="7" t="n">
        <f aca="false">IF(G1422=1,N1422,S1422*$E$222)</f>
        <v>666645210.948424</v>
      </c>
      <c r="AC1422" s="7" t="n">
        <f aca="false">IF(H1422=1,O1422,S1422*$E$221)</f>
        <v>666645210.948424</v>
      </c>
      <c r="AD1422" s="7" t="n">
        <f aca="false">INDEX($W$1382:$W$1509,MATCH($A1422+(1-B1422)*64,$A$1382:$A$1509,0))</f>
        <v>30000000</v>
      </c>
      <c r="AE1422" s="7" t="n">
        <f aca="false">INDEX($W$1382:$W$1509,MATCH($A1422-B1422*64,$A$1382:$A$1509,0))</f>
        <v>107235842.497969</v>
      </c>
      <c r="AF1422" s="7" t="n">
        <f aca="false">INDEX($X$1382:$X$1509,MATCH($A1422+(1-C1422)*32,$A$1382:$A$1509,0))</f>
        <v>300000000</v>
      </c>
      <c r="AG1422" s="7" t="n">
        <f aca="false">INDEX($X$1382:$X$1509,MATCH($A1422-C1422*32,$A$1382:$A$1509,0))</f>
        <v>722935465.601631</v>
      </c>
      <c r="AH1422" s="7" t="n">
        <f aca="false">INDEX($Y$1382:$Y$1509,MATCH($A1422+(1-D1422)*16,$A$1382:$A$1509,0))</f>
        <v>100000000</v>
      </c>
      <c r="AI1422" s="7" t="n">
        <f aca="false">INDEX($Y$1382:$Y$1509,MATCH($A1422-D1422*16,$A$1382:$A$1509,0))</f>
        <v>231189431.854195</v>
      </c>
      <c r="AJ1422" s="7" t="n">
        <f aca="false">INDEX($Z$1382:$Z$1509,MATCH($A1422+(1-E1422)*8,$A$1382:$A$1509,0))</f>
        <v>60000000</v>
      </c>
      <c r="AK1422" s="7" t="n">
        <f aca="false">INDEX($Z$1382:$Z$1509,MATCH($A1422-E1422*8,$A$1382:$A$1509,0))</f>
        <v>298994308.684822</v>
      </c>
      <c r="AL1422" s="7" t="n">
        <f aca="false">INDEX($AA$1382:$AA$1509,MATCH($A1422+(1-F1422)*4,$A$1382:$A$1509,0))</f>
        <v>30000000</v>
      </c>
      <c r="AM1422" s="7" t="n">
        <f aca="false">INDEX($AA$1382:$AA$1509,MATCH($A1422-F1422*4,$A$1382:$A$1509,0))</f>
        <v>399987126.569055</v>
      </c>
      <c r="AN1422" s="7" t="n">
        <f aca="false">INDEX($AB$1382:$AB$1509,MATCH($A1422+(1-G1422)*2,$A$1382:$A$1509,0))</f>
        <v>15000000</v>
      </c>
      <c r="AO1422" s="7" t="n">
        <f aca="false">INDEX($AB$1382:$AB$1509,MATCH($A1422-G1422*2,$A$1382:$A$1509,0))</f>
        <v>666645210.948424</v>
      </c>
      <c r="AP1422" s="7" t="n">
        <f aca="false">INDEX($AC$1382:$AC$1509,MATCH($A1422+(1-H1422)*1,$A$1382:$A$1509,0))</f>
        <v>5000000</v>
      </c>
      <c r="AQ1422" s="7" t="n">
        <f aca="false">INDEX($AC$1382:$AC$1509,MATCH($A1422-H1422*1,$A$1382:$A$1509,0))</f>
        <v>666645210.948424</v>
      </c>
      <c r="AR1422" s="14" t="b">
        <f aca="false">AND(IF(B1422=1,AD1422&gt;=AE1422,AE1422&gt;AD1422),IF(C1422=1,AF1422&gt;=AG1422,AG1422&gt;AF1422),IF(D1422=1,AH1422&gt;=AI1422,AI1422&gt;AH1422),IF(E1422=1,AJ1422&gt;=AK1422,AK1422&gt;AJ1422),IF(F1422=1,AL1422&gt;=AM1422,AM1422&gt;AL1422),IF(G1422=1,AN1422&gt;=AO1422,AO1422&gt;AN1422),IF(H1422=1,AP1422&gt;=AQ1422,AQ1422&gt;AP1422))</f>
        <v>0</v>
      </c>
      <c r="AS1422" s="2"/>
      <c r="AT1422" s="2"/>
      <c r="AU1422" s="2"/>
      <c r="AV1422" s="2"/>
      <c r="AW1422" s="2"/>
      <c r="AX1422" s="2"/>
    </row>
    <row r="1423" customFormat="false" ht="15" hidden="false" customHeight="false" outlineLevel="0" collapsed="false">
      <c r="A1423" s="6" t="n">
        <f aca="false">ROW()-1382</f>
        <v>41</v>
      </c>
      <c r="B1423" s="6" t="n">
        <f aca="false">MOD(INT($A1423/64),2)</f>
        <v>0</v>
      </c>
      <c r="C1423" s="6" t="n">
        <f aca="false">MOD(INT($A1423/32),2)</f>
        <v>1</v>
      </c>
      <c r="D1423" s="6" t="n">
        <f aca="false">MOD(INT($A1423/16),2)</f>
        <v>0</v>
      </c>
      <c r="E1423" s="6" t="n">
        <f aca="false">MOD(INT($A1423/8),2)</f>
        <v>1</v>
      </c>
      <c r="F1423" s="6" t="n">
        <f aca="false">MOD(INT($A1423/4),2)</f>
        <v>0</v>
      </c>
      <c r="G1423" s="6" t="n">
        <f aca="false">MOD(INT($A1423/2),2)</f>
        <v>0</v>
      </c>
      <c r="H1423" s="6" t="n">
        <f aca="false">MOD(INT($A1423/1),2)</f>
        <v>1</v>
      </c>
      <c r="I1423" s="7" t="n">
        <f aca="false">IF(B1423=1,MIN($B$6,$B$1380),0)</f>
        <v>0</v>
      </c>
      <c r="J1423" s="7" t="n">
        <f aca="false">IF(C1423=1,MIN($F$226,MAX(0,$B$1380-I1423)),0)</f>
        <v>300000000</v>
      </c>
      <c r="K1423" s="7" t="n">
        <f aca="false">IF(D1423=1,MIN($F$225,MAX(0,$B$1380-SUM(I1423:J1423))),0)</f>
        <v>0</v>
      </c>
      <c r="L1423" s="7" t="n">
        <f aca="false">IF(E1423=1,MIN($F$224,MAX(0,$B$1380-SUM(I1423:K1423))),0)</f>
        <v>60000000</v>
      </c>
      <c r="M1423" s="7" t="n">
        <f aca="false">IF(F1423=1,MIN($F$223,MAX(0,$B$1380-SUM(I1423:L1423))),0)</f>
        <v>0</v>
      </c>
      <c r="N1423" s="7" t="n">
        <f aca="false">IF(G1423=1,MIN($F$222,MAX(0,$B$1380-SUM(I1423:M1423))),0)</f>
        <v>0</v>
      </c>
      <c r="O1423" s="7" t="n">
        <f aca="false">IF(H1423=1,MIN($F$221,MAX(0,$B$1380-SUM(I1423:N1423))),0)</f>
        <v>5000000</v>
      </c>
      <c r="P1423" s="7" t="n">
        <f aca="false">MAX(0,$B$1380-SUM(I1423:O1423))</f>
        <v>3635000000</v>
      </c>
      <c r="Q1423" s="7" t="n">
        <f aca="false">($B$203+$B$204)+$B$22+(1-B1423)*$B$198+(1-C1423)*$E$226+(1-D1423)*$E$225+(1-E1423)*$E$224+(1-F1423)*$E$223+(1-G1423)*$E$222+(1-H1423)*$E$221</f>
        <v>19819629.2434013</v>
      </c>
      <c r="R1423" s="7" t="n">
        <f aca="false">P1423&gt;$B$12*Q1423</f>
        <v>1</v>
      </c>
      <c r="S1423" s="7" t="n">
        <f aca="false">IF(R1423,(P1423+$B$12*$B$13)/(Q1423+$B$13),IF(Q1423&gt;0,P1423/Q1423,0))</f>
        <v>162.973137247583</v>
      </c>
      <c r="T1423" s="7" t="n">
        <f aca="false">IF(R1423,$B$13*(S1423-$B$12),0)</f>
        <v>404932843.118957</v>
      </c>
      <c r="U1423" s="7" t="n">
        <f aca="false">($B$203+$B$204)*S1423</f>
        <v>45853795.1529272</v>
      </c>
      <c r="V1423" s="7" t="n">
        <f aca="false">$B$22*S1423</f>
        <v>1466758235.22824</v>
      </c>
      <c r="W1423" s="7" t="n">
        <f aca="false">IF(B1423=1,I1423,S1423*$B$198)</f>
        <v>131078431.152442</v>
      </c>
      <c r="X1423" s="7" t="n">
        <f aca="false">IF(C1423=1,J1423,S1423*$E$226)</f>
        <v>300000000</v>
      </c>
      <c r="Y1423" s="7" t="n">
        <f aca="false">IF(D1423=1,K1423,S1423*$E$225)</f>
        <v>282591597.366769</v>
      </c>
      <c r="Z1423" s="7" t="n">
        <f aca="false">IF(E1423=1,L1423,S1423*$E$224)</f>
        <v>60000000</v>
      </c>
      <c r="AA1423" s="7" t="n">
        <f aca="false">IF(F1423=1,M1423,S1423*$E$223)</f>
        <v>488919411.742748</v>
      </c>
      <c r="AB1423" s="7" t="n">
        <f aca="false">IF(G1423=1,N1423,S1423*$E$222)</f>
        <v>814865686.237913</v>
      </c>
      <c r="AC1423" s="7" t="n">
        <f aca="false">IF(H1423=1,O1423,S1423*$E$221)</f>
        <v>5000000</v>
      </c>
      <c r="AD1423" s="7" t="n">
        <f aca="false">INDEX($W$1382:$W$1509,MATCH($A1423+(1-B1423)*64,$A$1382:$A$1509,0))</f>
        <v>30000000</v>
      </c>
      <c r="AE1423" s="7" t="n">
        <f aca="false">INDEX($W$1382:$W$1509,MATCH($A1423-B1423*64,$A$1382:$A$1509,0))</f>
        <v>131078431.152442</v>
      </c>
      <c r="AF1423" s="7" t="n">
        <f aca="false">INDEX($X$1382:$X$1509,MATCH($A1423+(1-C1423)*32,$A$1382:$A$1509,0))</f>
        <v>300000000</v>
      </c>
      <c r="AG1423" s="7" t="n">
        <f aca="false">INDEX($X$1382:$X$1509,MATCH($A1423-C1423*32,$A$1382:$A$1509,0))</f>
        <v>848892877.544934</v>
      </c>
      <c r="AH1423" s="7" t="n">
        <f aca="false">INDEX($Y$1382:$Y$1509,MATCH($A1423+(1-D1423)*16,$A$1382:$A$1509,0))</f>
        <v>100000000</v>
      </c>
      <c r="AI1423" s="7" t="n">
        <f aca="false">INDEX($Y$1382:$Y$1509,MATCH($A1423-D1423*16,$A$1382:$A$1509,0))</f>
        <v>282591597.366769</v>
      </c>
      <c r="AJ1423" s="7" t="n">
        <f aca="false">INDEX($Z$1382:$Z$1509,MATCH($A1423+(1-E1423)*8,$A$1382:$A$1509,0))</f>
        <v>60000000</v>
      </c>
      <c r="AK1423" s="7" t="n">
        <f aca="false">INDEX($Z$1382:$Z$1509,MATCH($A1423-E1423*8,$A$1382:$A$1509,0))</f>
        <v>358985966.683495</v>
      </c>
      <c r="AL1423" s="7" t="n">
        <f aca="false">INDEX($AA$1382:$AA$1509,MATCH($A1423+(1-F1423)*4,$A$1382:$A$1509,0))</f>
        <v>30000000</v>
      </c>
      <c r="AM1423" s="7" t="n">
        <f aca="false">INDEX($AA$1382:$AA$1509,MATCH($A1423-F1423*4,$A$1382:$A$1509,0))</f>
        <v>488919411.742748</v>
      </c>
      <c r="AN1423" s="7" t="n">
        <f aca="false">INDEX($AB$1382:$AB$1509,MATCH($A1423+(1-G1423)*2,$A$1382:$A$1509,0))</f>
        <v>15000000</v>
      </c>
      <c r="AO1423" s="7" t="n">
        <f aca="false">INDEX($AB$1382:$AB$1509,MATCH($A1423-G1423*2,$A$1382:$A$1509,0))</f>
        <v>814865686.237913</v>
      </c>
      <c r="AP1423" s="7" t="n">
        <f aca="false">INDEX($AC$1382:$AC$1509,MATCH($A1423+(1-H1423)*1,$A$1382:$A$1509,0))</f>
        <v>5000000</v>
      </c>
      <c r="AQ1423" s="7" t="n">
        <f aca="false">INDEX($AC$1382:$AC$1509,MATCH($A1423-H1423*1,$A$1382:$A$1509,0))</f>
        <v>666645210.948424</v>
      </c>
      <c r="AR1423" s="14" t="b">
        <f aca="false">AND(IF(B1423=1,AD1423&gt;=AE1423,AE1423&gt;AD1423),IF(C1423=1,AF1423&gt;=AG1423,AG1423&gt;AF1423),IF(D1423=1,AH1423&gt;=AI1423,AI1423&gt;AH1423),IF(E1423=1,AJ1423&gt;=AK1423,AK1423&gt;AJ1423),IF(F1423=1,AL1423&gt;=AM1423,AM1423&gt;AL1423),IF(G1423=1,AN1423&gt;=AO1423,AO1423&gt;AN1423),IF(H1423=1,AP1423&gt;=AQ1423,AQ1423&gt;AP1423))</f>
        <v>0</v>
      </c>
      <c r="AS1423" s="2"/>
      <c r="AT1423" s="2"/>
      <c r="AU1423" s="2"/>
      <c r="AV1423" s="2"/>
      <c r="AW1423" s="2"/>
      <c r="AX1423" s="2"/>
    </row>
    <row r="1424" customFormat="false" ht="15" hidden="false" customHeight="false" outlineLevel="0" collapsed="false">
      <c r="A1424" s="6" t="n">
        <f aca="false">ROW()-1382</f>
        <v>42</v>
      </c>
      <c r="B1424" s="6" t="n">
        <f aca="false">MOD(INT($A1424/64),2)</f>
        <v>0</v>
      </c>
      <c r="C1424" s="6" t="n">
        <f aca="false">MOD(INT($A1424/32),2)</f>
        <v>1</v>
      </c>
      <c r="D1424" s="6" t="n">
        <f aca="false">MOD(INT($A1424/16),2)</f>
        <v>0</v>
      </c>
      <c r="E1424" s="6" t="n">
        <f aca="false">MOD(INT($A1424/8),2)</f>
        <v>1</v>
      </c>
      <c r="F1424" s="6" t="n">
        <f aca="false">MOD(INT($A1424/4),2)</f>
        <v>0</v>
      </c>
      <c r="G1424" s="6" t="n">
        <f aca="false">MOD(INT($A1424/2),2)</f>
        <v>1</v>
      </c>
      <c r="H1424" s="6" t="n">
        <f aca="false">MOD(INT($A1424/1),2)</f>
        <v>0</v>
      </c>
      <c r="I1424" s="7" t="n">
        <f aca="false">IF(B1424=1,MIN($B$6,$B$1380),0)</f>
        <v>0</v>
      </c>
      <c r="J1424" s="7" t="n">
        <f aca="false">IF(C1424=1,MIN($F$226,MAX(0,$B$1380-I1424)),0)</f>
        <v>300000000</v>
      </c>
      <c r="K1424" s="7" t="n">
        <f aca="false">IF(D1424=1,MIN($F$225,MAX(0,$B$1380-SUM(I1424:J1424))),0)</f>
        <v>0</v>
      </c>
      <c r="L1424" s="7" t="n">
        <f aca="false">IF(E1424=1,MIN($F$224,MAX(0,$B$1380-SUM(I1424:K1424))),0)</f>
        <v>60000000</v>
      </c>
      <c r="M1424" s="7" t="n">
        <f aca="false">IF(F1424=1,MIN($F$223,MAX(0,$B$1380-SUM(I1424:L1424))),0)</f>
        <v>0</v>
      </c>
      <c r="N1424" s="7" t="n">
        <f aca="false">IF(G1424=1,MIN($F$222,MAX(0,$B$1380-SUM(I1424:M1424))),0)</f>
        <v>15000000</v>
      </c>
      <c r="O1424" s="7" t="n">
        <f aca="false">IF(H1424=1,MIN($F$221,MAX(0,$B$1380-SUM(I1424:N1424))),0)</f>
        <v>0</v>
      </c>
      <c r="P1424" s="7" t="n">
        <f aca="false">MAX(0,$B$1380-SUM(I1424:O1424))</f>
        <v>3625000000</v>
      </c>
      <c r="Q1424" s="7" t="n">
        <f aca="false">($B$203+$B$204)+$B$22+(1-B1424)*$B$198+(1-C1424)*$E$226+(1-D1424)*$E$225+(1-E1424)*$E$224+(1-F1424)*$E$223+(1-G1424)*$E$222+(1-H1424)*$E$221</f>
        <v>19819629.2434013</v>
      </c>
      <c r="R1424" s="7" t="n">
        <f aca="false">P1424&gt;$B$12*Q1424</f>
        <v>1</v>
      </c>
      <c r="S1424" s="7" t="n">
        <f aca="false">IF(R1424,(P1424+$B$12*$B$13)/(Q1424+$B$13),IF(Q1424&gt;0,P1424/Q1424,0))</f>
        <v>162.525101131438</v>
      </c>
      <c r="T1424" s="7" t="n">
        <f aca="false">IF(R1424,$B$13*(S1424-$B$12),0)</f>
        <v>403812752.828595</v>
      </c>
      <c r="U1424" s="7" t="n">
        <f aca="false">($B$203+$B$204)*S1424</f>
        <v>45727736.6095514</v>
      </c>
      <c r="V1424" s="7" t="n">
        <f aca="false">$B$22*S1424</f>
        <v>1462725910.18294</v>
      </c>
      <c r="W1424" s="7" t="n">
        <f aca="false">IF(B1424=1,I1424,S1424*$B$198)</f>
        <v>130718078.077109</v>
      </c>
      <c r="X1424" s="7" t="n">
        <f aca="false">IF(C1424=1,J1424,S1424*$E$226)</f>
        <v>300000000</v>
      </c>
      <c r="Y1424" s="7" t="n">
        <f aca="false">IF(D1424=1,K1424,S1424*$E$225)</f>
        <v>281814713.250297</v>
      </c>
      <c r="Z1424" s="7" t="n">
        <f aca="false">IF(E1424=1,L1424,S1424*$E$224)</f>
        <v>60000000</v>
      </c>
      <c r="AA1424" s="7" t="n">
        <f aca="false">IF(F1424=1,M1424,S1424*$E$223)</f>
        <v>487575303.394314</v>
      </c>
      <c r="AB1424" s="7" t="n">
        <f aca="false">IF(G1424=1,N1424,S1424*$E$222)</f>
        <v>15000000</v>
      </c>
      <c r="AC1424" s="7" t="n">
        <f aca="false">IF(H1424=1,O1424,S1424*$E$221)</f>
        <v>812625505.657191</v>
      </c>
      <c r="AD1424" s="7" t="n">
        <f aca="false">INDEX($W$1382:$W$1509,MATCH($A1424+(1-B1424)*64,$A$1382:$A$1509,0))</f>
        <v>30000000</v>
      </c>
      <c r="AE1424" s="7" t="n">
        <f aca="false">INDEX($W$1382:$W$1509,MATCH($A1424-B1424*64,$A$1382:$A$1509,0))</f>
        <v>130718078.077109</v>
      </c>
      <c r="AF1424" s="7" t="n">
        <f aca="false">INDEX($X$1382:$X$1509,MATCH($A1424+(1-C1424)*32,$A$1382:$A$1509,0))</f>
        <v>300000000</v>
      </c>
      <c r="AG1424" s="7" t="n">
        <f aca="false">INDEX($X$1382:$X$1509,MATCH($A1424-C1424*32,$A$1382:$A$1509,0))</f>
        <v>846736959.125773</v>
      </c>
      <c r="AH1424" s="7" t="n">
        <f aca="false">INDEX($Y$1382:$Y$1509,MATCH($A1424+(1-D1424)*16,$A$1382:$A$1509,0))</f>
        <v>100000000</v>
      </c>
      <c r="AI1424" s="7" t="n">
        <f aca="false">INDEX($Y$1382:$Y$1509,MATCH($A1424-D1424*16,$A$1382:$A$1509,0))</f>
        <v>281814713.250297</v>
      </c>
      <c r="AJ1424" s="7" t="n">
        <f aca="false">INDEX($Z$1382:$Z$1509,MATCH($A1424+(1-E1424)*8,$A$1382:$A$1509,0))</f>
        <v>60000000</v>
      </c>
      <c r="AK1424" s="7" t="n">
        <f aca="false">INDEX($Z$1382:$Z$1509,MATCH($A1424-E1424*8,$A$1382:$A$1509,0))</f>
        <v>358015078.335466</v>
      </c>
      <c r="AL1424" s="7" t="n">
        <f aca="false">INDEX($AA$1382:$AA$1509,MATCH($A1424+(1-F1424)*4,$A$1382:$A$1509,0))</f>
        <v>30000000</v>
      </c>
      <c r="AM1424" s="7" t="n">
        <f aca="false">INDEX($AA$1382:$AA$1509,MATCH($A1424-F1424*4,$A$1382:$A$1509,0))</f>
        <v>487575303.394314</v>
      </c>
      <c r="AN1424" s="7" t="n">
        <f aca="false">INDEX($AB$1382:$AB$1509,MATCH($A1424+(1-G1424)*2,$A$1382:$A$1509,0))</f>
        <v>15000000</v>
      </c>
      <c r="AO1424" s="7" t="n">
        <f aca="false">INDEX($AB$1382:$AB$1509,MATCH($A1424-G1424*2,$A$1382:$A$1509,0))</f>
        <v>666645210.948424</v>
      </c>
      <c r="AP1424" s="7" t="n">
        <f aca="false">INDEX($AC$1382:$AC$1509,MATCH($A1424+(1-H1424)*1,$A$1382:$A$1509,0))</f>
        <v>5000000</v>
      </c>
      <c r="AQ1424" s="7" t="n">
        <f aca="false">INDEX($AC$1382:$AC$1509,MATCH($A1424-H1424*1,$A$1382:$A$1509,0))</f>
        <v>812625505.657191</v>
      </c>
      <c r="AR1424" s="14" t="b">
        <f aca="false">AND(IF(B1424=1,AD1424&gt;=AE1424,AE1424&gt;AD1424),IF(C1424=1,AF1424&gt;=AG1424,AG1424&gt;AF1424),IF(D1424=1,AH1424&gt;=AI1424,AI1424&gt;AH1424),IF(E1424=1,AJ1424&gt;=AK1424,AK1424&gt;AJ1424),IF(F1424=1,AL1424&gt;=AM1424,AM1424&gt;AL1424),IF(G1424=1,AN1424&gt;=AO1424,AO1424&gt;AN1424),IF(H1424=1,AP1424&gt;=AQ1424,AQ1424&gt;AP1424))</f>
        <v>0</v>
      </c>
      <c r="AS1424" s="2"/>
      <c r="AT1424" s="2"/>
      <c r="AU1424" s="2"/>
      <c r="AV1424" s="2"/>
      <c r="AW1424" s="2"/>
      <c r="AX1424" s="2"/>
    </row>
    <row r="1425" customFormat="false" ht="15" hidden="false" customHeight="false" outlineLevel="0" collapsed="false">
      <c r="A1425" s="6" t="n">
        <f aca="false">ROW()-1382</f>
        <v>43</v>
      </c>
      <c r="B1425" s="6" t="n">
        <f aca="false">MOD(INT($A1425/64),2)</f>
        <v>0</v>
      </c>
      <c r="C1425" s="6" t="n">
        <f aca="false">MOD(INT($A1425/32),2)</f>
        <v>1</v>
      </c>
      <c r="D1425" s="6" t="n">
        <f aca="false">MOD(INT($A1425/16),2)</f>
        <v>0</v>
      </c>
      <c r="E1425" s="6" t="n">
        <f aca="false">MOD(INT($A1425/8),2)</f>
        <v>1</v>
      </c>
      <c r="F1425" s="6" t="n">
        <f aca="false">MOD(INT($A1425/4),2)</f>
        <v>0</v>
      </c>
      <c r="G1425" s="6" t="n">
        <f aca="false">MOD(INT($A1425/2),2)</f>
        <v>1</v>
      </c>
      <c r="H1425" s="6" t="n">
        <f aca="false">MOD(INT($A1425/1),2)</f>
        <v>1</v>
      </c>
      <c r="I1425" s="7" t="n">
        <f aca="false">IF(B1425=1,MIN($B$6,$B$1380),0)</f>
        <v>0</v>
      </c>
      <c r="J1425" s="7" t="n">
        <f aca="false">IF(C1425=1,MIN($F$226,MAX(0,$B$1380-I1425)),0)</f>
        <v>300000000</v>
      </c>
      <c r="K1425" s="7" t="n">
        <f aca="false">IF(D1425=1,MIN($F$225,MAX(0,$B$1380-SUM(I1425:J1425))),0)</f>
        <v>0</v>
      </c>
      <c r="L1425" s="7" t="n">
        <f aca="false">IF(E1425=1,MIN($F$224,MAX(0,$B$1380-SUM(I1425:K1425))),0)</f>
        <v>60000000</v>
      </c>
      <c r="M1425" s="7" t="n">
        <f aca="false">IF(F1425=1,MIN($F$223,MAX(0,$B$1380-SUM(I1425:L1425))),0)</f>
        <v>0</v>
      </c>
      <c r="N1425" s="7" t="n">
        <f aca="false">IF(G1425=1,MIN($F$222,MAX(0,$B$1380-SUM(I1425:M1425))),0)</f>
        <v>15000000</v>
      </c>
      <c r="O1425" s="7" t="n">
        <f aca="false">IF(H1425=1,MIN($F$221,MAX(0,$B$1380-SUM(I1425:N1425))),0)</f>
        <v>5000000</v>
      </c>
      <c r="P1425" s="7" t="n">
        <f aca="false">MAX(0,$B$1380-SUM(I1425:O1425))</f>
        <v>3620000000</v>
      </c>
      <c r="Q1425" s="7" t="n">
        <f aca="false">($B$203+$B$204)+$B$22+(1-B1425)*$B$198+(1-C1425)*$E$226+(1-D1425)*$E$225+(1-E1425)*$E$224+(1-F1425)*$E$223+(1-G1425)*$E$222+(1-H1425)*$E$221</f>
        <v>14819629.2434013</v>
      </c>
      <c r="R1425" s="7" t="n">
        <f aca="false">P1425&gt;$B$12*Q1425</f>
        <v>1</v>
      </c>
      <c r="S1425" s="7" t="n">
        <f aca="false">IF(R1425,(P1425+$B$12*$B$13)/(Q1425+$B$13),IF(Q1425&gt;0,P1425/Q1425,0))</f>
        <v>209.155747452282</v>
      </c>
      <c r="T1425" s="7" t="n">
        <f aca="false">IF(R1425,$B$13*(S1425-$B$12),0)</f>
        <v>520389368.630705</v>
      </c>
      <c r="U1425" s="7" t="n">
        <f aca="false">($B$203+$B$204)*S1425</f>
        <v>58847641.7691134</v>
      </c>
      <c r="V1425" s="7" t="n">
        <f aca="false">$B$22*S1425</f>
        <v>1882401727.07054</v>
      </c>
      <c r="W1425" s="7" t="n">
        <f aca="false">IF(B1425=1,I1425,S1425*$B$198)</f>
        <v>168222859.948461</v>
      </c>
      <c r="X1425" s="7" t="n">
        <f aca="false">IF(C1425=1,J1425,S1425*$E$226)</f>
        <v>300000000</v>
      </c>
      <c r="Y1425" s="7" t="n">
        <f aca="false">IF(D1425=1,K1425,S1425*$E$225)</f>
        <v>362671160.224337</v>
      </c>
      <c r="Z1425" s="7" t="n">
        <f aca="false">IF(E1425=1,L1425,S1425*$E$224)</f>
        <v>60000000</v>
      </c>
      <c r="AA1425" s="7" t="n">
        <f aca="false">IF(F1425=1,M1425,S1425*$E$223)</f>
        <v>627467242.356846</v>
      </c>
      <c r="AB1425" s="7" t="n">
        <f aca="false">IF(G1425=1,N1425,S1425*$E$222)</f>
        <v>15000000</v>
      </c>
      <c r="AC1425" s="7" t="n">
        <f aca="false">IF(H1425=1,O1425,S1425*$E$221)</f>
        <v>5000000</v>
      </c>
      <c r="AD1425" s="7" t="n">
        <f aca="false">INDEX($W$1382:$W$1509,MATCH($A1425+(1-B1425)*64,$A$1382:$A$1509,0))</f>
        <v>30000000</v>
      </c>
      <c r="AE1425" s="7" t="n">
        <f aca="false">INDEX($W$1382:$W$1509,MATCH($A1425-B1425*64,$A$1382:$A$1509,0))</f>
        <v>168222859.948461</v>
      </c>
      <c r="AF1425" s="7" t="n">
        <f aca="false">INDEX($X$1382:$X$1509,MATCH($A1425+(1-C1425)*32,$A$1382:$A$1509,0))</f>
        <v>300000000</v>
      </c>
      <c r="AG1425" s="7" t="n">
        <f aca="false">INDEX($X$1382:$X$1509,MATCH($A1425-C1425*32,$A$1382:$A$1509,0))</f>
        <v>1025938556.71423</v>
      </c>
      <c r="AH1425" s="7" t="n">
        <f aca="false">INDEX($Y$1382:$Y$1509,MATCH($A1425+(1-D1425)*16,$A$1382:$A$1509,0))</f>
        <v>100000000</v>
      </c>
      <c r="AI1425" s="7" t="n">
        <f aca="false">INDEX($Y$1382:$Y$1509,MATCH($A1425-D1425*16,$A$1382:$A$1509,0))</f>
        <v>362671160.224337</v>
      </c>
      <c r="AJ1425" s="7" t="n">
        <f aca="false">INDEX($Z$1382:$Z$1509,MATCH($A1425+(1-E1425)*8,$A$1382:$A$1509,0))</f>
        <v>60000000</v>
      </c>
      <c r="AK1425" s="7" t="n">
        <f aca="false">INDEX($Z$1382:$Z$1509,MATCH($A1425-E1425*8,$A$1382:$A$1509,0))</f>
        <v>448182868.49675</v>
      </c>
      <c r="AL1425" s="7" t="n">
        <f aca="false">INDEX($AA$1382:$AA$1509,MATCH($A1425+(1-F1425)*4,$A$1382:$A$1509,0))</f>
        <v>30000000</v>
      </c>
      <c r="AM1425" s="7" t="n">
        <f aca="false">INDEX($AA$1382:$AA$1509,MATCH($A1425-F1425*4,$A$1382:$A$1509,0))</f>
        <v>627467242.356846</v>
      </c>
      <c r="AN1425" s="7" t="n">
        <f aca="false">INDEX($AB$1382:$AB$1509,MATCH($A1425+(1-G1425)*2,$A$1382:$A$1509,0))</f>
        <v>15000000</v>
      </c>
      <c r="AO1425" s="7" t="n">
        <f aca="false">INDEX($AB$1382:$AB$1509,MATCH($A1425-G1425*2,$A$1382:$A$1509,0))</f>
        <v>814865686.237913</v>
      </c>
      <c r="AP1425" s="7" t="n">
        <f aca="false">INDEX($AC$1382:$AC$1509,MATCH($A1425+(1-H1425)*1,$A$1382:$A$1509,0))</f>
        <v>5000000</v>
      </c>
      <c r="AQ1425" s="7" t="n">
        <f aca="false">INDEX($AC$1382:$AC$1509,MATCH($A1425-H1425*1,$A$1382:$A$1509,0))</f>
        <v>812625505.657191</v>
      </c>
      <c r="AR1425" s="14" t="b">
        <f aca="false">AND(IF(B1425=1,AD1425&gt;=AE1425,AE1425&gt;AD1425),IF(C1425=1,AF1425&gt;=AG1425,AG1425&gt;AF1425),IF(D1425=1,AH1425&gt;=AI1425,AI1425&gt;AH1425),IF(E1425=1,AJ1425&gt;=AK1425,AK1425&gt;AJ1425),IF(F1425=1,AL1425&gt;=AM1425,AM1425&gt;AL1425),IF(G1425=1,AN1425&gt;=AO1425,AO1425&gt;AN1425),IF(H1425=1,AP1425&gt;=AQ1425,AQ1425&gt;AP1425))</f>
        <v>0</v>
      </c>
      <c r="AS1425" s="2"/>
      <c r="AT1425" s="2"/>
      <c r="AU1425" s="2"/>
      <c r="AV1425" s="2"/>
      <c r="AW1425" s="2"/>
      <c r="AX1425" s="2"/>
    </row>
    <row r="1426" customFormat="false" ht="15" hidden="false" customHeight="false" outlineLevel="0" collapsed="false">
      <c r="A1426" s="6" t="n">
        <f aca="false">ROW()-1382</f>
        <v>44</v>
      </c>
      <c r="B1426" s="6" t="n">
        <f aca="false">MOD(INT($A1426/64),2)</f>
        <v>0</v>
      </c>
      <c r="C1426" s="6" t="n">
        <f aca="false">MOD(INT($A1426/32),2)</f>
        <v>1</v>
      </c>
      <c r="D1426" s="6" t="n">
        <f aca="false">MOD(INT($A1426/16),2)</f>
        <v>0</v>
      </c>
      <c r="E1426" s="6" t="n">
        <f aca="false">MOD(INT($A1426/8),2)</f>
        <v>1</v>
      </c>
      <c r="F1426" s="6" t="n">
        <f aca="false">MOD(INT($A1426/4),2)</f>
        <v>1</v>
      </c>
      <c r="G1426" s="6" t="n">
        <f aca="false">MOD(INT($A1426/2),2)</f>
        <v>0</v>
      </c>
      <c r="H1426" s="6" t="n">
        <f aca="false">MOD(INT($A1426/1),2)</f>
        <v>0</v>
      </c>
      <c r="I1426" s="7" t="n">
        <f aca="false">IF(B1426=1,MIN($B$6,$B$1380),0)</f>
        <v>0</v>
      </c>
      <c r="J1426" s="7" t="n">
        <f aca="false">IF(C1426=1,MIN($F$226,MAX(0,$B$1380-I1426)),0)</f>
        <v>300000000</v>
      </c>
      <c r="K1426" s="7" t="n">
        <f aca="false">IF(D1426=1,MIN($F$225,MAX(0,$B$1380-SUM(I1426:J1426))),0)</f>
        <v>0</v>
      </c>
      <c r="L1426" s="7" t="n">
        <f aca="false">IF(E1426=1,MIN($F$224,MAX(0,$B$1380-SUM(I1426:K1426))),0)</f>
        <v>60000000</v>
      </c>
      <c r="M1426" s="7" t="n">
        <f aca="false">IF(F1426=1,MIN($F$223,MAX(0,$B$1380-SUM(I1426:L1426))),0)</f>
        <v>30000000</v>
      </c>
      <c r="N1426" s="7" t="n">
        <f aca="false">IF(G1426=1,MIN($F$222,MAX(0,$B$1380-SUM(I1426:M1426))),0)</f>
        <v>0</v>
      </c>
      <c r="O1426" s="7" t="n">
        <f aca="false">IF(H1426=1,MIN($F$221,MAX(0,$B$1380-SUM(I1426:N1426))),0)</f>
        <v>0</v>
      </c>
      <c r="P1426" s="7" t="n">
        <f aca="false">MAX(0,$B$1380-SUM(I1426:O1426))</f>
        <v>3610000000</v>
      </c>
      <c r="Q1426" s="7" t="n">
        <f aca="false">($B$203+$B$204)+$B$22+(1-B1426)*$B$198+(1-C1426)*$E$226+(1-D1426)*$E$225+(1-E1426)*$E$224+(1-F1426)*$E$223+(1-G1426)*$E$222+(1-H1426)*$E$221</f>
        <v>21819629.2434013</v>
      </c>
      <c r="R1426" s="7" t="n">
        <f aca="false">P1426&gt;$B$12*Q1426</f>
        <v>1</v>
      </c>
      <c r="S1426" s="7" t="n">
        <f aca="false">IF(R1426,(P1426+$B$12*$B$13)/(Q1426+$B$13),IF(Q1426&gt;0,P1426/Q1426,0))</f>
        <v>148.542560572965</v>
      </c>
      <c r="T1426" s="7" t="n">
        <f aca="false">IF(R1426,$B$13*(S1426-$B$12),0)</f>
        <v>368856401.432414</v>
      </c>
      <c r="U1426" s="7" t="n">
        <f aca="false">($B$203+$B$204)*S1426</f>
        <v>41793637.0314615</v>
      </c>
      <c r="V1426" s="7" t="n">
        <f aca="false">$B$22*S1426</f>
        <v>1336883045.15669</v>
      </c>
      <c r="W1426" s="7" t="n">
        <f aca="false">IF(B1426=1,I1426,S1426*$B$198)</f>
        <v>119471994.760042</v>
      </c>
      <c r="X1426" s="7" t="n">
        <f aca="false">IF(C1426=1,J1426,S1426*$E$226)</f>
        <v>300000000</v>
      </c>
      <c r="Y1426" s="7" t="n">
        <f aca="false">IF(D1426=1,K1426,S1426*$E$225)</f>
        <v>257569315.889739</v>
      </c>
      <c r="Z1426" s="7" t="n">
        <f aca="false">IF(E1426=1,L1426,S1426*$E$224)</f>
        <v>60000000</v>
      </c>
      <c r="AA1426" s="7" t="n">
        <f aca="false">IF(F1426=1,M1426,S1426*$E$223)</f>
        <v>30000000</v>
      </c>
      <c r="AB1426" s="7" t="n">
        <f aca="false">IF(G1426=1,N1426,S1426*$E$222)</f>
        <v>742712802.864827</v>
      </c>
      <c r="AC1426" s="7" t="n">
        <f aca="false">IF(H1426=1,O1426,S1426*$E$221)</f>
        <v>742712802.864827</v>
      </c>
      <c r="AD1426" s="7" t="n">
        <f aca="false">INDEX($W$1382:$W$1509,MATCH($A1426+(1-B1426)*64,$A$1382:$A$1509,0))</f>
        <v>30000000</v>
      </c>
      <c r="AE1426" s="7" t="n">
        <f aca="false">INDEX($W$1382:$W$1509,MATCH($A1426-B1426*64,$A$1382:$A$1509,0))</f>
        <v>119471994.760042</v>
      </c>
      <c r="AF1426" s="7" t="n">
        <f aca="false">INDEX($X$1382:$X$1509,MATCH($A1426+(1-C1426)*32,$A$1382:$A$1509,0))</f>
        <v>300000000</v>
      </c>
      <c r="AG1426" s="7" t="n">
        <f aca="false">INDEX($X$1382:$X$1509,MATCH($A1426-C1426*32,$A$1382:$A$1509,0))</f>
        <v>788108041.510422</v>
      </c>
      <c r="AH1426" s="7" t="n">
        <f aca="false">INDEX($Y$1382:$Y$1509,MATCH($A1426+(1-D1426)*16,$A$1382:$A$1509,0))</f>
        <v>100000000</v>
      </c>
      <c r="AI1426" s="7" t="n">
        <f aca="false">INDEX($Y$1382:$Y$1509,MATCH($A1426-D1426*16,$A$1382:$A$1509,0))</f>
        <v>257569315.889739</v>
      </c>
      <c r="AJ1426" s="7" t="n">
        <f aca="false">INDEX($Z$1382:$Z$1509,MATCH($A1426+(1-E1426)*8,$A$1382:$A$1509,0))</f>
        <v>60000000</v>
      </c>
      <c r="AK1426" s="7" t="n">
        <f aca="false">INDEX($Z$1382:$Z$1509,MATCH($A1426-E1426*8,$A$1382:$A$1509,0))</f>
        <v>329869846.610118</v>
      </c>
      <c r="AL1426" s="7" t="n">
        <f aca="false">INDEX($AA$1382:$AA$1509,MATCH($A1426+(1-F1426)*4,$A$1382:$A$1509,0))</f>
        <v>30000000</v>
      </c>
      <c r="AM1426" s="7" t="n">
        <f aca="false">INDEX($AA$1382:$AA$1509,MATCH($A1426-F1426*4,$A$1382:$A$1509,0))</f>
        <v>399987126.569055</v>
      </c>
      <c r="AN1426" s="7" t="n">
        <f aca="false">INDEX($AB$1382:$AB$1509,MATCH($A1426+(1-G1426)*2,$A$1382:$A$1509,0))</f>
        <v>15000000</v>
      </c>
      <c r="AO1426" s="7" t="n">
        <f aca="false">INDEX($AB$1382:$AB$1509,MATCH($A1426-G1426*2,$A$1382:$A$1509,0))</f>
        <v>742712802.864827</v>
      </c>
      <c r="AP1426" s="7" t="n">
        <f aca="false">INDEX($AC$1382:$AC$1509,MATCH($A1426+(1-H1426)*1,$A$1382:$A$1509,0))</f>
        <v>5000000</v>
      </c>
      <c r="AQ1426" s="7" t="n">
        <f aca="false">INDEX($AC$1382:$AC$1509,MATCH($A1426-H1426*1,$A$1382:$A$1509,0))</f>
        <v>742712802.864827</v>
      </c>
      <c r="AR1426" s="14" t="b">
        <f aca="false">AND(IF(B1426=1,AD1426&gt;=AE1426,AE1426&gt;AD1426),IF(C1426=1,AF1426&gt;=AG1426,AG1426&gt;AF1426),IF(D1426=1,AH1426&gt;=AI1426,AI1426&gt;AH1426),IF(E1426=1,AJ1426&gt;=AK1426,AK1426&gt;AJ1426),IF(F1426=1,AL1426&gt;=AM1426,AM1426&gt;AL1426),IF(G1426=1,AN1426&gt;=AO1426,AO1426&gt;AN1426),IF(H1426=1,AP1426&gt;=AQ1426,AQ1426&gt;AP1426))</f>
        <v>0</v>
      </c>
      <c r="AS1426" s="2"/>
      <c r="AT1426" s="2"/>
      <c r="AU1426" s="2"/>
      <c r="AV1426" s="2"/>
      <c r="AW1426" s="2"/>
      <c r="AX1426" s="2"/>
    </row>
    <row r="1427" customFormat="false" ht="15" hidden="false" customHeight="false" outlineLevel="0" collapsed="false">
      <c r="A1427" s="6" t="n">
        <f aca="false">ROW()-1382</f>
        <v>45</v>
      </c>
      <c r="B1427" s="6" t="n">
        <f aca="false">MOD(INT($A1427/64),2)</f>
        <v>0</v>
      </c>
      <c r="C1427" s="6" t="n">
        <f aca="false">MOD(INT($A1427/32),2)</f>
        <v>1</v>
      </c>
      <c r="D1427" s="6" t="n">
        <f aca="false">MOD(INT($A1427/16),2)</f>
        <v>0</v>
      </c>
      <c r="E1427" s="6" t="n">
        <f aca="false">MOD(INT($A1427/8),2)</f>
        <v>1</v>
      </c>
      <c r="F1427" s="6" t="n">
        <f aca="false">MOD(INT($A1427/4),2)</f>
        <v>1</v>
      </c>
      <c r="G1427" s="6" t="n">
        <f aca="false">MOD(INT($A1427/2),2)</f>
        <v>0</v>
      </c>
      <c r="H1427" s="6" t="n">
        <f aca="false">MOD(INT($A1427/1),2)</f>
        <v>1</v>
      </c>
      <c r="I1427" s="7" t="n">
        <f aca="false">IF(B1427=1,MIN($B$6,$B$1380),0)</f>
        <v>0</v>
      </c>
      <c r="J1427" s="7" t="n">
        <f aca="false">IF(C1427=1,MIN($F$226,MAX(0,$B$1380-I1427)),0)</f>
        <v>300000000</v>
      </c>
      <c r="K1427" s="7" t="n">
        <f aca="false">IF(D1427=1,MIN($F$225,MAX(0,$B$1380-SUM(I1427:J1427))),0)</f>
        <v>0</v>
      </c>
      <c r="L1427" s="7" t="n">
        <f aca="false">IF(E1427=1,MIN($F$224,MAX(0,$B$1380-SUM(I1427:K1427))),0)</f>
        <v>60000000</v>
      </c>
      <c r="M1427" s="7" t="n">
        <f aca="false">IF(F1427=1,MIN($F$223,MAX(0,$B$1380-SUM(I1427:L1427))),0)</f>
        <v>30000000</v>
      </c>
      <c r="N1427" s="7" t="n">
        <f aca="false">IF(G1427=1,MIN($F$222,MAX(0,$B$1380-SUM(I1427:M1427))),0)</f>
        <v>0</v>
      </c>
      <c r="O1427" s="7" t="n">
        <f aca="false">IF(H1427=1,MIN($F$221,MAX(0,$B$1380-SUM(I1427:N1427))),0)</f>
        <v>5000000</v>
      </c>
      <c r="P1427" s="7" t="n">
        <f aca="false">MAX(0,$B$1380-SUM(I1427:O1427))</f>
        <v>3605000000</v>
      </c>
      <c r="Q1427" s="7" t="n">
        <f aca="false">($B$203+$B$204)+$B$22+(1-B1427)*$B$198+(1-C1427)*$E$226+(1-D1427)*$E$225+(1-E1427)*$E$224+(1-F1427)*$E$223+(1-G1427)*$E$222+(1-H1427)*$E$221</f>
        <v>16819629.2434013</v>
      </c>
      <c r="R1427" s="7" t="n">
        <f aca="false">P1427&gt;$B$12*Q1427</f>
        <v>1</v>
      </c>
      <c r="S1427" s="7" t="n">
        <f aca="false">IF(R1427,(P1427+$B$12*$B$13)/(Q1427+$B$13),IF(Q1427&gt;0,P1427/Q1427,0))</f>
        <v>186.727185835212</v>
      </c>
      <c r="T1427" s="7" t="n">
        <f aca="false">IF(R1427,$B$13*(S1427-$B$12),0)</f>
        <v>464317964.588031</v>
      </c>
      <c r="U1427" s="7" t="n">
        <f aca="false">($B$203+$B$204)*S1427</f>
        <v>52537186.6393116</v>
      </c>
      <c r="V1427" s="7" t="n">
        <f aca="false">$B$22*S1427</f>
        <v>1680544672.51691</v>
      </c>
      <c r="W1427" s="7" t="n">
        <f aca="false">IF(B1427=1,I1427,S1427*$B$198)</f>
        <v>150183686.625651</v>
      </c>
      <c r="X1427" s="7" t="n">
        <f aca="false">IF(C1427=1,J1427,S1427*$E$226)</f>
        <v>300000000</v>
      </c>
      <c r="Y1427" s="7" t="n">
        <f aca="false">IF(D1427=1,K1427,S1427*$E$225)</f>
        <v>323780560.454032</v>
      </c>
      <c r="Z1427" s="7" t="n">
        <f aca="false">IF(E1427=1,L1427,S1427*$E$224)</f>
        <v>60000000</v>
      </c>
      <c r="AA1427" s="7" t="n">
        <f aca="false">IF(F1427=1,M1427,S1427*$E$223)</f>
        <v>30000000</v>
      </c>
      <c r="AB1427" s="7" t="n">
        <f aca="false">IF(G1427=1,N1427,S1427*$E$222)</f>
        <v>933635929.176062</v>
      </c>
      <c r="AC1427" s="7" t="n">
        <f aca="false">IF(H1427=1,O1427,S1427*$E$221)</f>
        <v>5000000</v>
      </c>
      <c r="AD1427" s="7" t="n">
        <f aca="false">INDEX($W$1382:$W$1509,MATCH($A1427+(1-B1427)*64,$A$1382:$A$1509,0))</f>
        <v>30000000</v>
      </c>
      <c r="AE1427" s="7" t="n">
        <f aca="false">INDEX($W$1382:$W$1509,MATCH($A1427-B1427*64,$A$1382:$A$1509,0))</f>
        <v>150183686.625651</v>
      </c>
      <c r="AF1427" s="7" t="n">
        <f aca="false">INDEX($X$1382:$X$1509,MATCH($A1427+(1-C1427)*32,$A$1382:$A$1509,0))</f>
        <v>300000000</v>
      </c>
      <c r="AG1427" s="7" t="n">
        <f aca="false">INDEX($X$1382:$X$1509,MATCH($A1427-C1427*32,$A$1382:$A$1509,0))</f>
        <v>941712672.470452</v>
      </c>
      <c r="AH1427" s="7" t="n">
        <f aca="false">INDEX($Y$1382:$Y$1509,MATCH($A1427+(1-D1427)*16,$A$1382:$A$1509,0))</f>
        <v>100000000</v>
      </c>
      <c r="AI1427" s="7" t="n">
        <f aca="false">INDEX($Y$1382:$Y$1509,MATCH($A1427-D1427*16,$A$1382:$A$1509,0))</f>
        <v>323780560.454032</v>
      </c>
      <c r="AJ1427" s="7" t="n">
        <f aca="false">INDEX($Z$1382:$Z$1509,MATCH($A1427+(1-E1427)*8,$A$1382:$A$1509,0))</f>
        <v>60000000</v>
      </c>
      <c r="AK1427" s="7" t="n">
        <f aca="false">INDEX($Z$1382:$Z$1509,MATCH($A1427-E1427*8,$A$1382:$A$1509,0))</f>
        <v>405255536.425612</v>
      </c>
      <c r="AL1427" s="7" t="n">
        <f aca="false">INDEX($AA$1382:$AA$1509,MATCH($A1427+(1-F1427)*4,$A$1382:$A$1509,0))</f>
        <v>30000000</v>
      </c>
      <c r="AM1427" s="7" t="n">
        <f aca="false">INDEX($AA$1382:$AA$1509,MATCH($A1427-F1427*4,$A$1382:$A$1509,0))</f>
        <v>488919411.742748</v>
      </c>
      <c r="AN1427" s="7" t="n">
        <f aca="false">INDEX($AB$1382:$AB$1509,MATCH($A1427+(1-G1427)*2,$A$1382:$A$1509,0))</f>
        <v>15000000</v>
      </c>
      <c r="AO1427" s="7" t="n">
        <f aca="false">INDEX($AB$1382:$AB$1509,MATCH($A1427-G1427*2,$A$1382:$A$1509,0))</f>
        <v>933635929.176062</v>
      </c>
      <c r="AP1427" s="7" t="n">
        <f aca="false">INDEX($AC$1382:$AC$1509,MATCH($A1427+(1-H1427)*1,$A$1382:$A$1509,0))</f>
        <v>5000000</v>
      </c>
      <c r="AQ1427" s="7" t="n">
        <f aca="false">INDEX($AC$1382:$AC$1509,MATCH($A1427-H1427*1,$A$1382:$A$1509,0))</f>
        <v>742712802.864827</v>
      </c>
      <c r="AR1427" s="14" t="b">
        <f aca="false">AND(IF(B1427=1,AD1427&gt;=AE1427,AE1427&gt;AD1427),IF(C1427=1,AF1427&gt;=AG1427,AG1427&gt;AF1427),IF(D1427=1,AH1427&gt;=AI1427,AI1427&gt;AH1427),IF(E1427=1,AJ1427&gt;=AK1427,AK1427&gt;AJ1427),IF(F1427=1,AL1427&gt;=AM1427,AM1427&gt;AL1427),IF(G1427=1,AN1427&gt;=AO1427,AO1427&gt;AN1427),IF(H1427=1,AP1427&gt;=AQ1427,AQ1427&gt;AP1427))</f>
        <v>0</v>
      </c>
      <c r="AS1427" s="2"/>
      <c r="AT1427" s="2"/>
      <c r="AU1427" s="2"/>
      <c r="AV1427" s="2"/>
      <c r="AW1427" s="2"/>
      <c r="AX1427" s="2"/>
    </row>
    <row r="1428" customFormat="false" ht="15" hidden="false" customHeight="false" outlineLevel="0" collapsed="false">
      <c r="A1428" s="6" t="n">
        <f aca="false">ROW()-1382</f>
        <v>46</v>
      </c>
      <c r="B1428" s="6" t="n">
        <f aca="false">MOD(INT($A1428/64),2)</f>
        <v>0</v>
      </c>
      <c r="C1428" s="6" t="n">
        <f aca="false">MOD(INT($A1428/32),2)</f>
        <v>1</v>
      </c>
      <c r="D1428" s="6" t="n">
        <f aca="false">MOD(INT($A1428/16),2)</f>
        <v>0</v>
      </c>
      <c r="E1428" s="6" t="n">
        <f aca="false">MOD(INT($A1428/8),2)</f>
        <v>1</v>
      </c>
      <c r="F1428" s="6" t="n">
        <f aca="false">MOD(INT($A1428/4),2)</f>
        <v>1</v>
      </c>
      <c r="G1428" s="6" t="n">
        <f aca="false">MOD(INT($A1428/2),2)</f>
        <v>1</v>
      </c>
      <c r="H1428" s="6" t="n">
        <f aca="false">MOD(INT($A1428/1),2)</f>
        <v>0</v>
      </c>
      <c r="I1428" s="7" t="n">
        <f aca="false">IF(B1428=1,MIN($B$6,$B$1380),0)</f>
        <v>0</v>
      </c>
      <c r="J1428" s="7" t="n">
        <f aca="false">IF(C1428=1,MIN($F$226,MAX(0,$B$1380-I1428)),0)</f>
        <v>300000000</v>
      </c>
      <c r="K1428" s="7" t="n">
        <f aca="false">IF(D1428=1,MIN($F$225,MAX(0,$B$1380-SUM(I1428:J1428))),0)</f>
        <v>0</v>
      </c>
      <c r="L1428" s="7" t="n">
        <f aca="false">IF(E1428=1,MIN($F$224,MAX(0,$B$1380-SUM(I1428:K1428))),0)</f>
        <v>60000000</v>
      </c>
      <c r="M1428" s="7" t="n">
        <f aca="false">IF(F1428=1,MIN($F$223,MAX(0,$B$1380-SUM(I1428:L1428))),0)</f>
        <v>30000000</v>
      </c>
      <c r="N1428" s="7" t="n">
        <f aca="false">IF(G1428=1,MIN($F$222,MAX(0,$B$1380-SUM(I1428:M1428))),0)</f>
        <v>15000000</v>
      </c>
      <c r="O1428" s="7" t="n">
        <f aca="false">IF(H1428=1,MIN($F$221,MAX(0,$B$1380-SUM(I1428:N1428))),0)</f>
        <v>0</v>
      </c>
      <c r="P1428" s="7" t="n">
        <f aca="false">MAX(0,$B$1380-SUM(I1428:O1428))</f>
        <v>3595000000</v>
      </c>
      <c r="Q1428" s="7" t="n">
        <f aca="false">($B$203+$B$204)+$B$22+(1-B1428)*$B$198+(1-C1428)*$E$226+(1-D1428)*$E$225+(1-E1428)*$E$224+(1-F1428)*$E$223+(1-G1428)*$E$222+(1-H1428)*$E$221</f>
        <v>16819629.2434013</v>
      </c>
      <c r="R1428" s="7" t="n">
        <f aca="false">P1428&gt;$B$12*Q1428</f>
        <v>1</v>
      </c>
      <c r="S1428" s="7" t="n">
        <f aca="false">IF(R1428,(P1428+$B$12*$B$13)/(Q1428+$B$13),IF(Q1428&gt;0,P1428/Q1428,0))</f>
        <v>186.209577558469</v>
      </c>
      <c r="T1428" s="7" t="n">
        <f aca="false">IF(R1428,$B$13*(S1428-$B$12),0)</f>
        <v>463023943.896172</v>
      </c>
      <c r="U1428" s="7" t="n">
        <f aca="false">($B$203+$B$204)*S1428</f>
        <v>52391553.4123142</v>
      </c>
      <c r="V1428" s="7" t="n">
        <f aca="false">$B$22*S1428</f>
        <v>1675886198.02622</v>
      </c>
      <c r="W1428" s="7" t="n">
        <f aca="false">IF(B1428=1,I1428,S1428*$B$198)</f>
        <v>149767377.030015</v>
      </c>
      <c r="X1428" s="7" t="n">
        <f aca="false">IF(C1428=1,J1428,S1428*$E$226)</f>
        <v>300000000</v>
      </c>
      <c r="Y1428" s="7" t="n">
        <f aca="false">IF(D1428=1,K1428,S1428*$E$225)</f>
        <v>322883039.842933</v>
      </c>
      <c r="Z1428" s="7" t="n">
        <f aca="false">IF(E1428=1,L1428,S1428*$E$224)</f>
        <v>60000000</v>
      </c>
      <c r="AA1428" s="7" t="n">
        <f aca="false">IF(F1428=1,M1428,S1428*$E$223)</f>
        <v>30000000</v>
      </c>
      <c r="AB1428" s="7" t="n">
        <f aca="false">IF(G1428=1,N1428,S1428*$E$222)</f>
        <v>15000000</v>
      </c>
      <c r="AC1428" s="7" t="n">
        <f aca="false">IF(H1428=1,O1428,S1428*$E$221)</f>
        <v>931047887.792345</v>
      </c>
      <c r="AD1428" s="7" t="n">
        <f aca="false">INDEX($W$1382:$W$1509,MATCH($A1428+(1-B1428)*64,$A$1382:$A$1509,0))</f>
        <v>30000000</v>
      </c>
      <c r="AE1428" s="7" t="n">
        <f aca="false">INDEX($W$1382:$W$1509,MATCH($A1428-B1428*64,$A$1382:$A$1509,0))</f>
        <v>149767377.030015</v>
      </c>
      <c r="AF1428" s="7" t="n">
        <f aca="false">INDEX($X$1382:$X$1509,MATCH($A1428+(1-C1428)*32,$A$1382:$A$1509,0))</f>
        <v>300000000</v>
      </c>
      <c r="AG1428" s="7" t="n">
        <f aca="false">INDEX($X$1382:$X$1509,MATCH($A1428-C1428*32,$A$1382:$A$1509,0))</f>
        <v>939302659.233164</v>
      </c>
      <c r="AH1428" s="7" t="n">
        <f aca="false">INDEX($Y$1382:$Y$1509,MATCH($A1428+(1-D1428)*16,$A$1382:$A$1509,0))</f>
        <v>100000000</v>
      </c>
      <c r="AI1428" s="7" t="n">
        <f aca="false">INDEX($Y$1382:$Y$1509,MATCH($A1428-D1428*16,$A$1382:$A$1509,0))</f>
        <v>322883039.842933</v>
      </c>
      <c r="AJ1428" s="7" t="n">
        <f aca="false">INDEX($Z$1382:$Z$1509,MATCH($A1428+(1-E1428)*8,$A$1382:$A$1509,0))</f>
        <v>60000000</v>
      </c>
      <c r="AK1428" s="7" t="n">
        <f aca="false">INDEX($Z$1382:$Z$1509,MATCH($A1428-E1428*8,$A$1382:$A$1509,0))</f>
        <v>404150545.187914</v>
      </c>
      <c r="AL1428" s="7" t="n">
        <f aca="false">INDEX($AA$1382:$AA$1509,MATCH($A1428+(1-F1428)*4,$A$1382:$A$1509,0))</f>
        <v>30000000</v>
      </c>
      <c r="AM1428" s="7" t="n">
        <f aca="false">INDEX($AA$1382:$AA$1509,MATCH($A1428-F1428*4,$A$1382:$A$1509,0))</f>
        <v>487575303.394314</v>
      </c>
      <c r="AN1428" s="7" t="n">
        <f aca="false">INDEX($AB$1382:$AB$1509,MATCH($A1428+(1-G1428)*2,$A$1382:$A$1509,0))</f>
        <v>15000000</v>
      </c>
      <c r="AO1428" s="7" t="n">
        <f aca="false">INDEX($AB$1382:$AB$1509,MATCH($A1428-G1428*2,$A$1382:$A$1509,0))</f>
        <v>742712802.864827</v>
      </c>
      <c r="AP1428" s="7" t="n">
        <f aca="false">INDEX($AC$1382:$AC$1509,MATCH($A1428+(1-H1428)*1,$A$1382:$A$1509,0))</f>
        <v>5000000</v>
      </c>
      <c r="AQ1428" s="7" t="n">
        <f aca="false">INDEX($AC$1382:$AC$1509,MATCH($A1428-H1428*1,$A$1382:$A$1509,0))</f>
        <v>931047887.792345</v>
      </c>
      <c r="AR1428" s="14" t="b">
        <f aca="false">AND(IF(B1428=1,AD1428&gt;=AE1428,AE1428&gt;AD1428),IF(C1428=1,AF1428&gt;=AG1428,AG1428&gt;AF1428),IF(D1428=1,AH1428&gt;=AI1428,AI1428&gt;AH1428),IF(E1428=1,AJ1428&gt;=AK1428,AK1428&gt;AJ1428),IF(F1428=1,AL1428&gt;=AM1428,AM1428&gt;AL1428),IF(G1428=1,AN1428&gt;=AO1428,AO1428&gt;AN1428),IF(H1428=1,AP1428&gt;=AQ1428,AQ1428&gt;AP1428))</f>
        <v>0</v>
      </c>
      <c r="AS1428" s="2"/>
      <c r="AT1428" s="2"/>
      <c r="AU1428" s="2"/>
      <c r="AV1428" s="2"/>
      <c r="AW1428" s="2"/>
      <c r="AX1428" s="2"/>
    </row>
    <row r="1429" customFormat="false" ht="15" hidden="false" customHeight="false" outlineLevel="0" collapsed="false">
      <c r="A1429" s="6" t="n">
        <f aca="false">ROW()-1382</f>
        <v>47</v>
      </c>
      <c r="B1429" s="6" t="n">
        <f aca="false">MOD(INT($A1429/64),2)</f>
        <v>0</v>
      </c>
      <c r="C1429" s="6" t="n">
        <f aca="false">MOD(INT($A1429/32),2)</f>
        <v>1</v>
      </c>
      <c r="D1429" s="6" t="n">
        <f aca="false">MOD(INT($A1429/16),2)</f>
        <v>0</v>
      </c>
      <c r="E1429" s="6" t="n">
        <f aca="false">MOD(INT($A1429/8),2)</f>
        <v>1</v>
      </c>
      <c r="F1429" s="6" t="n">
        <f aca="false">MOD(INT($A1429/4),2)</f>
        <v>1</v>
      </c>
      <c r="G1429" s="6" t="n">
        <f aca="false">MOD(INT($A1429/2),2)</f>
        <v>1</v>
      </c>
      <c r="H1429" s="6" t="n">
        <f aca="false">MOD(INT($A1429/1),2)</f>
        <v>1</v>
      </c>
      <c r="I1429" s="7" t="n">
        <f aca="false">IF(B1429=1,MIN($B$6,$B$1380),0)</f>
        <v>0</v>
      </c>
      <c r="J1429" s="7" t="n">
        <f aca="false">IF(C1429=1,MIN($F$226,MAX(0,$B$1380-I1429)),0)</f>
        <v>300000000</v>
      </c>
      <c r="K1429" s="7" t="n">
        <f aca="false">IF(D1429=1,MIN($F$225,MAX(0,$B$1380-SUM(I1429:J1429))),0)</f>
        <v>0</v>
      </c>
      <c r="L1429" s="7" t="n">
        <f aca="false">IF(E1429=1,MIN($F$224,MAX(0,$B$1380-SUM(I1429:K1429))),0)</f>
        <v>60000000</v>
      </c>
      <c r="M1429" s="7" t="n">
        <f aca="false">IF(F1429=1,MIN($F$223,MAX(0,$B$1380-SUM(I1429:L1429))),0)</f>
        <v>30000000</v>
      </c>
      <c r="N1429" s="7" t="n">
        <f aca="false">IF(G1429=1,MIN($F$222,MAX(0,$B$1380-SUM(I1429:M1429))),0)</f>
        <v>15000000</v>
      </c>
      <c r="O1429" s="7" t="n">
        <f aca="false">IF(H1429=1,MIN($F$221,MAX(0,$B$1380-SUM(I1429:N1429))),0)</f>
        <v>5000000</v>
      </c>
      <c r="P1429" s="7" t="n">
        <f aca="false">MAX(0,$B$1380-SUM(I1429:O1429))</f>
        <v>3590000000</v>
      </c>
      <c r="Q1429" s="7" t="n">
        <f aca="false">($B$203+$B$204)+$B$22+(1-B1429)*$B$198+(1-C1429)*$E$226+(1-D1429)*$E$225+(1-E1429)*$E$224+(1-F1429)*$E$223+(1-G1429)*$E$222+(1-H1429)*$E$221</f>
        <v>11819629.2434013</v>
      </c>
      <c r="R1429" s="7" t="n">
        <f aca="false">P1429&gt;$B$12*Q1429</f>
        <v>1</v>
      </c>
      <c r="S1429" s="7" t="n">
        <f aca="false">IF(R1429,(P1429+$B$12*$B$13)/(Q1429+$B$13),IF(Q1429&gt;0,P1429/Q1429,0))</f>
        <v>250.879400502319</v>
      </c>
      <c r="T1429" s="7" t="n">
        <f aca="false">IF(R1429,$B$13*(S1429-$B$12),0)</f>
        <v>624698501.255799</v>
      </c>
      <c r="U1429" s="7" t="n">
        <f aca="false">($B$203+$B$204)*S1429</f>
        <v>70586925.1399783</v>
      </c>
      <c r="V1429" s="7" t="n">
        <f aca="false">$B$22*S1429</f>
        <v>2257914604.52087</v>
      </c>
      <c r="W1429" s="7" t="n">
        <f aca="false">IF(B1429=1,I1429,S1429*$B$198)</f>
        <v>201780973.120445</v>
      </c>
      <c r="X1429" s="7" t="n">
        <f aca="false">IF(C1429=1,J1429,S1429*$E$226)</f>
        <v>300000000</v>
      </c>
      <c r="Y1429" s="7" t="n">
        <f aca="false">IF(D1429=1,K1429,S1429*$E$225)</f>
        <v>435018995.962903</v>
      </c>
      <c r="Z1429" s="7" t="n">
        <f aca="false">IF(E1429=1,L1429,S1429*$E$224)</f>
        <v>60000000</v>
      </c>
      <c r="AA1429" s="7" t="n">
        <f aca="false">IF(F1429=1,M1429,S1429*$E$223)</f>
        <v>30000000</v>
      </c>
      <c r="AB1429" s="7" t="n">
        <f aca="false">IF(G1429=1,N1429,S1429*$E$222)</f>
        <v>15000000</v>
      </c>
      <c r="AC1429" s="7" t="n">
        <f aca="false">IF(H1429=1,O1429,S1429*$E$221)</f>
        <v>5000000</v>
      </c>
      <c r="AD1429" s="7" t="n">
        <f aca="false">INDEX($W$1382:$W$1509,MATCH($A1429+(1-B1429)*64,$A$1382:$A$1509,0))</f>
        <v>30000000</v>
      </c>
      <c r="AE1429" s="7" t="n">
        <f aca="false">INDEX($W$1382:$W$1509,MATCH($A1429-B1429*64,$A$1382:$A$1509,0))</f>
        <v>201780973.120445</v>
      </c>
      <c r="AF1429" s="7" t="n">
        <f aca="false">INDEX($X$1382:$X$1509,MATCH($A1429+(1-C1429)*32,$A$1382:$A$1509,0))</f>
        <v>300000000</v>
      </c>
      <c r="AG1429" s="7" t="n">
        <f aca="false">INDEX($X$1382:$X$1509,MATCH($A1429-C1429*32,$A$1382:$A$1509,0))</f>
        <v>1167415390.84509</v>
      </c>
      <c r="AH1429" s="7" t="n">
        <f aca="false">INDEX($Y$1382:$Y$1509,MATCH($A1429+(1-D1429)*16,$A$1382:$A$1509,0))</f>
        <v>100000000</v>
      </c>
      <c r="AI1429" s="7" t="n">
        <f aca="false">INDEX($Y$1382:$Y$1509,MATCH($A1429-D1429*16,$A$1382:$A$1509,0))</f>
        <v>435018995.962903</v>
      </c>
      <c r="AJ1429" s="7" t="n">
        <f aca="false">INDEX($Z$1382:$Z$1509,MATCH($A1429+(1-E1429)*8,$A$1382:$A$1509,0))</f>
        <v>60000000</v>
      </c>
      <c r="AK1429" s="7" t="n">
        <f aca="false">INDEX($Z$1382:$Z$1509,MATCH($A1429-E1429*8,$A$1382:$A$1509,0))</f>
        <v>524293922.573651</v>
      </c>
      <c r="AL1429" s="7" t="n">
        <f aca="false">INDEX($AA$1382:$AA$1509,MATCH($A1429+(1-F1429)*4,$A$1382:$A$1509,0))</f>
        <v>30000000</v>
      </c>
      <c r="AM1429" s="7" t="n">
        <f aca="false">INDEX($AA$1382:$AA$1509,MATCH($A1429-F1429*4,$A$1382:$A$1509,0))</f>
        <v>627467242.356846</v>
      </c>
      <c r="AN1429" s="7" t="n">
        <f aca="false">INDEX($AB$1382:$AB$1509,MATCH($A1429+(1-G1429)*2,$A$1382:$A$1509,0))</f>
        <v>15000000</v>
      </c>
      <c r="AO1429" s="7" t="n">
        <f aca="false">INDEX($AB$1382:$AB$1509,MATCH($A1429-G1429*2,$A$1382:$A$1509,0))</f>
        <v>933635929.176062</v>
      </c>
      <c r="AP1429" s="7" t="n">
        <f aca="false">INDEX($AC$1382:$AC$1509,MATCH($A1429+(1-H1429)*1,$A$1382:$A$1509,0))</f>
        <v>5000000</v>
      </c>
      <c r="AQ1429" s="7" t="n">
        <f aca="false">INDEX($AC$1382:$AC$1509,MATCH($A1429-H1429*1,$A$1382:$A$1509,0))</f>
        <v>931047887.792345</v>
      </c>
      <c r="AR1429" s="14" t="b">
        <f aca="false">AND(IF(B1429=1,AD1429&gt;=AE1429,AE1429&gt;AD1429),IF(C1429=1,AF1429&gt;=AG1429,AG1429&gt;AF1429),IF(D1429=1,AH1429&gt;=AI1429,AI1429&gt;AH1429),IF(E1429=1,AJ1429&gt;=AK1429,AK1429&gt;AJ1429),IF(F1429=1,AL1429&gt;=AM1429,AM1429&gt;AL1429),IF(G1429=1,AN1429&gt;=AO1429,AO1429&gt;AN1429),IF(H1429=1,AP1429&gt;=AQ1429,AQ1429&gt;AP1429))</f>
        <v>0</v>
      </c>
      <c r="AS1429" s="2"/>
      <c r="AT1429" s="2"/>
      <c r="AU1429" s="2"/>
      <c r="AV1429" s="2"/>
      <c r="AW1429" s="2"/>
      <c r="AX1429" s="2"/>
    </row>
    <row r="1430" customFormat="false" ht="15" hidden="false" customHeight="false" outlineLevel="0" collapsed="false">
      <c r="A1430" s="6" t="n">
        <f aca="false">ROW()-1382</f>
        <v>48</v>
      </c>
      <c r="B1430" s="6" t="n">
        <f aca="false">MOD(INT($A1430/64),2)</f>
        <v>0</v>
      </c>
      <c r="C1430" s="6" t="n">
        <f aca="false">MOD(INT($A1430/32),2)</f>
        <v>1</v>
      </c>
      <c r="D1430" s="6" t="n">
        <f aca="false">MOD(INT($A1430/16),2)</f>
        <v>1</v>
      </c>
      <c r="E1430" s="6" t="n">
        <f aca="false">MOD(INT($A1430/8),2)</f>
        <v>0</v>
      </c>
      <c r="F1430" s="6" t="n">
        <f aca="false">MOD(INT($A1430/4),2)</f>
        <v>0</v>
      </c>
      <c r="G1430" s="6" t="n">
        <f aca="false">MOD(INT($A1430/2),2)</f>
        <v>0</v>
      </c>
      <c r="H1430" s="6" t="n">
        <f aca="false">MOD(INT($A1430/1),2)</f>
        <v>0</v>
      </c>
      <c r="I1430" s="7" t="n">
        <f aca="false">IF(B1430=1,MIN($B$6,$B$1380),0)</f>
        <v>0</v>
      </c>
      <c r="J1430" s="7" t="n">
        <f aca="false">IF(C1430=1,MIN($F$226,MAX(0,$B$1380-I1430)),0)</f>
        <v>300000000</v>
      </c>
      <c r="K1430" s="7" t="n">
        <f aca="false">IF(D1430=1,MIN($F$225,MAX(0,$B$1380-SUM(I1430:J1430))),0)</f>
        <v>100000000</v>
      </c>
      <c r="L1430" s="7" t="n">
        <f aca="false">IF(E1430=1,MIN($F$224,MAX(0,$B$1380-SUM(I1430:K1430))),0)</f>
        <v>0</v>
      </c>
      <c r="M1430" s="7" t="n">
        <f aca="false">IF(F1430=1,MIN($F$223,MAX(0,$B$1380-SUM(I1430:L1430))),0)</f>
        <v>0</v>
      </c>
      <c r="N1430" s="7" t="n">
        <f aca="false">IF(G1430=1,MIN($F$222,MAX(0,$B$1380-SUM(I1430:M1430))),0)</f>
        <v>0</v>
      </c>
      <c r="O1430" s="7" t="n">
        <f aca="false">IF(H1430=1,MIN($F$221,MAX(0,$B$1380-SUM(I1430:N1430))),0)</f>
        <v>0</v>
      </c>
      <c r="P1430" s="7" t="n">
        <f aca="false">MAX(0,$B$1380-SUM(I1430:O1430))</f>
        <v>3600000000</v>
      </c>
      <c r="Q1430" s="7" t="n">
        <f aca="false">($B$203+$B$204)+$B$22+(1-B1430)*$B$198+(1-C1430)*$E$226+(1-D1430)*$E$225+(1-E1430)*$E$224+(1-F1430)*$E$223+(1-G1430)*$E$222+(1-H1430)*$E$221</f>
        <v>25485652.6989266</v>
      </c>
      <c r="R1430" s="7" t="n">
        <f aca="false">P1430&gt;$B$12*Q1430</f>
        <v>1</v>
      </c>
      <c r="S1430" s="7" t="n">
        <f aca="false">IF(R1430,(P1430+$B$12*$B$13)/(Q1430+$B$13),IF(Q1430&gt;0,P1430/Q1430,0))</f>
        <v>128.726674298298</v>
      </c>
      <c r="T1430" s="7" t="n">
        <f aca="false">IF(R1430,$B$13*(S1430-$B$12),0)</f>
        <v>319316685.745745</v>
      </c>
      <c r="U1430" s="7" t="n">
        <f aca="false">($B$203+$B$204)*S1430</f>
        <v>36218278.9978738</v>
      </c>
      <c r="V1430" s="7" t="n">
        <f aca="false">$B$22*S1430</f>
        <v>1158540068.68468</v>
      </c>
      <c r="W1430" s="7" t="n">
        <f aca="false">IF(B1430=1,I1430,S1430*$B$198)</f>
        <v>103534182.377915</v>
      </c>
      <c r="X1430" s="7" t="n">
        <f aca="false">IF(C1430=1,J1430,S1430*$E$226)</f>
        <v>300000000</v>
      </c>
      <c r="Y1430" s="7" t="n">
        <f aca="false">IF(D1430=1,K1430,S1430*$E$225)</f>
        <v>100000000</v>
      </c>
      <c r="Z1430" s="7" t="n">
        <f aca="false">IF(E1430=1,L1430,S1430*$E$224)</f>
        <v>308944018.315915</v>
      </c>
      <c r="AA1430" s="7" t="n">
        <f aca="false">IF(F1430=1,M1430,S1430*$E$223)</f>
        <v>386180022.894893</v>
      </c>
      <c r="AB1430" s="7" t="n">
        <f aca="false">IF(G1430=1,N1430,S1430*$E$222)</f>
        <v>643633371.491489</v>
      </c>
      <c r="AC1430" s="7" t="n">
        <f aca="false">IF(H1430=1,O1430,S1430*$E$221)</f>
        <v>643633371.491489</v>
      </c>
      <c r="AD1430" s="7" t="n">
        <f aca="false">INDEX($W$1382:$W$1509,MATCH($A1430+(1-B1430)*64,$A$1382:$A$1509,0))</f>
        <v>30000000</v>
      </c>
      <c r="AE1430" s="7" t="n">
        <f aca="false">INDEX($W$1382:$W$1509,MATCH($A1430-B1430*64,$A$1382:$A$1509,0))</f>
        <v>103534182.377915</v>
      </c>
      <c r="AF1430" s="7" t="n">
        <f aca="false">INDEX($X$1382:$X$1509,MATCH($A1430+(1-C1430)*32,$A$1382:$A$1509,0))</f>
        <v>300000000</v>
      </c>
      <c r="AG1430" s="7" t="n">
        <f aca="false">INDEX($X$1382:$X$1509,MATCH($A1430-C1430*32,$A$1382:$A$1509,0))</f>
        <v>701632177.127429</v>
      </c>
      <c r="AH1430" s="7" t="n">
        <f aca="false">INDEX($Y$1382:$Y$1509,MATCH($A1430+(1-D1430)*16,$A$1382:$A$1509,0))</f>
        <v>100000000</v>
      </c>
      <c r="AI1430" s="7" t="n">
        <f aca="false">INDEX($Y$1382:$Y$1509,MATCH($A1430-D1430*16,$A$1382:$A$1509,0))</f>
        <v>216020465.912883</v>
      </c>
      <c r="AJ1430" s="7" t="n">
        <f aca="false">INDEX($Z$1382:$Z$1509,MATCH($A1430+(1-E1430)*8,$A$1382:$A$1509,0))</f>
        <v>60000000</v>
      </c>
      <c r="AK1430" s="7" t="n">
        <f aca="false">INDEX($Z$1382:$Z$1509,MATCH($A1430-E1430*8,$A$1382:$A$1509,0))</f>
        <v>308944018.315915</v>
      </c>
      <c r="AL1430" s="7" t="n">
        <f aca="false">INDEX($AA$1382:$AA$1509,MATCH($A1430+(1-F1430)*4,$A$1382:$A$1509,0))</f>
        <v>30000000</v>
      </c>
      <c r="AM1430" s="7" t="n">
        <f aca="false">INDEX($AA$1382:$AA$1509,MATCH($A1430-F1430*4,$A$1382:$A$1509,0))</f>
        <v>386180022.894893</v>
      </c>
      <c r="AN1430" s="7" t="n">
        <f aca="false">INDEX($AB$1382:$AB$1509,MATCH($A1430+(1-G1430)*2,$A$1382:$A$1509,0))</f>
        <v>15000000</v>
      </c>
      <c r="AO1430" s="7" t="n">
        <f aca="false">INDEX($AB$1382:$AB$1509,MATCH($A1430-G1430*2,$A$1382:$A$1509,0))</f>
        <v>643633371.491489</v>
      </c>
      <c r="AP1430" s="7" t="n">
        <f aca="false">INDEX($AC$1382:$AC$1509,MATCH($A1430+(1-H1430)*1,$A$1382:$A$1509,0))</f>
        <v>5000000</v>
      </c>
      <c r="AQ1430" s="7" t="n">
        <f aca="false">INDEX($AC$1382:$AC$1509,MATCH($A1430-H1430*1,$A$1382:$A$1509,0))</f>
        <v>643633371.491489</v>
      </c>
      <c r="AR1430" s="14" t="b">
        <f aca="false">AND(IF(B1430=1,AD1430&gt;=AE1430,AE1430&gt;AD1430),IF(C1430=1,AF1430&gt;=AG1430,AG1430&gt;AF1430),IF(D1430=1,AH1430&gt;=AI1430,AI1430&gt;AH1430),IF(E1430=1,AJ1430&gt;=AK1430,AK1430&gt;AJ1430),IF(F1430=1,AL1430&gt;=AM1430,AM1430&gt;AL1430),IF(G1430=1,AN1430&gt;=AO1430,AO1430&gt;AN1430),IF(H1430=1,AP1430&gt;=AQ1430,AQ1430&gt;AP1430))</f>
        <v>0</v>
      </c>
      <c r="AS1430" s="2"/>
      <c r="AT1430" s="2"/>
      <c r="AU1430" s="2"/>
      <c r="AV1430" s="2"/>
      <c r="AW1430" s="2"/>
      <c r="AX1430" s="2"/>
    </row>
    <row r="1431" customFormat="false" ht="15" hidden="false" customHeight="false" outlineLevel="0" collapsed="false">
      <c r="A1431" s="6" t="n">
        <f aca="false">ROW()-1382</f>
        <v>49</v>
      </c>
      <c r="B1431" s="6" t="n">
        <f aca="false">MOD(INT($A1431/64),2)</f>
        <v>0</v>
      </c>
      <c r="C1431" s="6" t="n">
        <f aca="false">MOD(INT($A1431/32),2)</f>
        <v>1</v>
      </c>
      <c r="D1431" s="6" t="n">
        <f aca="false">MOD(INT($A1431/16),2)</f>
        <v>1</v>
      </c>
      <c r="E1431" s="6" t="n">
        <f aca="false">MOD(INT($A1431/8),2)</f>
        <v>0</v>
      </c>
      <c r="F1431" s="6" t="n">
        <f aca="false">MOD(INT($A1431/4),2)</f>
        <v>0</v>
      </c>
      <c r="G1431" s="6" t="n">
        <f aca="false">MOD(INT($A1431/2),2)</f>
        <v>0</v>
      </c>
      <c r="H1431" s="6" t="n">
        <f aca="false">MOD(INT($A1431/1),2)</f>
        <v>1</v>
      </c>
      <c r="I1431" s="7" t="n">
        <f aca="false">IF(B1431=1,MIN($B$6,$B$1380),0)</f>
        <v>0</v>
      </c>
      <c r="J1431" s="7" t="n">
        <f aca="false">IF(C1431=1,MIN($F$226,MAX(0,$B$1380-I1431)),0)</f>
        <v>300000000</v>
      </c>
      <c r="K1431" s="7" t="n">
        <f aca="false">IF(D1431=1,MIN($F$225,MAX(0,$B$1380-SUM(I1431:J1431))),0)</f>
        <v>100000000</v>
      </c>
      <c r="L1431" s="7" t="n">
        <f aca="false">IF(E1431=1,MIN($F$224,MAX(0,$B$1380-SUM(I1431:K1431))),0)</f>
        <v>0</v>
      </c>
      <c r="M1431" s="7" t="n">
        <f aca="false">IF(F1431=1,MIN($F$223,MAX(0,$B$1380-SUM(I1431:L1431))),0)</f>
        <v>0</v>
      </c>
      <c r="N1431" s="7" t="n">
        <f aca="false">IF(G1431=1,MIN($F$222,MAX(0,$B$1380-SUM(I1431:M1431))),0)</f>
        <v>0</v>
      </c>
      <c r="O1431" s="7" t="n">
        <f aca="false">IF(H1431=1,MIN($F$221,MAX(0,$B$1380-SUM(I1431:N1431))),0)</f>
        <v>5000000</v>
      </c>
      <c r="P1431" s="7" t="n">
        <f aca="false">MAX(0,$B$1380-SUM(I1431:O1431))</f>
        <v>3595000000</v>
      </c>
      <c r="Q1431" s="7" t="n">
        <f aca="false">($B$203+$B$204)+$B$22+(1-B1431)*$B$198+(1-C1431)*$E$226+(1-D1431)*$E$225+(1-E1431)*$E$224+(1-F1431)*$E$223+(1-G1431)*$E$222+(1-H1431)*$E$221</f>
        <v>20485652.6989266</v>
      </c>
      <c r="R1431" s="7" t="n">
        <f aca="false">P1431&gt;$B$12*Q1431</f>
        <v>1</v>
      </c>
      <c r="S1431" s="7" t="n">
        <f aca="false">IF(R1431,(P1431+$B$12*$B$13)/(Q1431+$B$13),IF(Q1431&gt;0,P1431/Q1431,0))</f>
        <v>156.510674163627</v>
      </c>
      <c r="T1431" s="7" t="n">
        <f aca="false">IF(R1431,$B$13*(S1431-$B$12),0)</f>
        <v>388776685.409069</v>
      </c>
      <c r="U1431" s="7" t="n">
        <f aca="false">($B$203+$B$204)*S1431</f>
        <v>44035529.4961468</v>
      </c>
      <c r="V1431" s="7" t="n">
        <f aca="false">$B$22*S1431</f>
        <v>1408596067.47265</v>
      </c>
      <c r="W1431" s="7" t="n">
        <f aca="false">IF(B1431=1,I1431,S1431*$B$198)</f>
        <v>125880706.320413</v>
      </c>
      <c r="X1431" s="7" t="n">
        <f aca="false">IF(C1431=1,J1431,S1431*$E$226)</f>
        <v>300000000</v>
      </c>
      <c r="Y1431" s="7" t="n">
        <f aca="false">IF(D1431=1,K1431,S1431*$E$225)</f>
        <v>100000000</v>
      </c>
      <c r="Z1431" s="7" t="n">
        <f aca="false">IF(E1431=1,L1431,S1431*$E$224)</f>
        <v>375625617.992706</v>
      </c>
      <c r="AA1431" s="7" t="n">
        <f aca="false">IF(F1431=1,M1431,S1431*$E$223)</f>
        <v>469532022.490882</v>
      </c>
      <c r="AB1431" s="7" t="n">
        <f aca="false">IF(G1431=1,N1431,S1431*$E$222)</f>
        <v>782553370.818137</v>
      </c>
      <c r="AC1431" s="7" t="n">
        <f aca="false">IF(H1431=1,O1431,S1431*$E$221)</f>
        <v>5000000</v>
      </c>
      <c r="AD1431" s="7" t="n">
        <f aca="false">INDEX($W$1382:$W$1509,MATCH($A1431+(1-B1431)*64,$A$1382:$A$1509,0))</f>
        <v>30000000</v>
      </c>
      <c r="AE1431" s="7" t="n">
        <f aca="false">INDEX($W$1382:$W$1509,MATCH($A1431-B1431*64,$A$1382:$A$1509,0))</f>
        <v>125880706.320413</v>
      </c>
      <c r="AF1431" s="7" t="n">
        <f aca="false">INDEX($X$1382:$X$1509,MATCH($A1431+(1-C1431)*32,$A$1382:$A$1509,0))</f>
        <v>300000000</v>
      </c>
      <c r="AG1431" s="7" t="n">
        <f aca="false">INDEX($X$1382:$X$1509,MATCH($A1431-C1431*32,$A$1382:$A$1509,0))</f>
        <v>821050914.038209</v>
      </c>
      <c r="AH1431" s="7" t="n">
        <f aca="false">INDEX($Y$1382:$Y$1509,MATCH($A1431+(1-D1431)*16,$A$1382:$A$1509,0))</f>
        <v>100000000</v>
      </c>
      <c r="AI1431" s="7" t="n">
        <f aca="false">INDEX($Y$1382:$Y$1509,MATCH($A1431-D1431*16,$A$1382:$A$1509,0))</f>
        <v>259363852.510319</v>
      </c>
      <c r="AJ1431" s="7" t="n">
        <f aca="false">INDEX($Z$1382:$Z$1509,MATCH($A1431+(1-E1431)*8,$A$1382:$A$1509,0))</f>
        <v>60000000</v>
      </c>
      <c r="AK1431" s="7" t="n">
        <f aca="false">INDEX($Z$1382:$Z$1509,MATCH($A1431-E1431*8,$A$1382:$A$1509,0))</f>
        <v>375625617.992706</v>
      </c>
      <c r="AL1431" s="7" t="n">
        <f aca="false">INDEX($AA$1382:$AA$1509,MATCH($A1431+(1-F1431)*4,$A$1382:$A$1509,0))</f>
        <v>30000000</v>
      </c>
      <c r="AM1431" s="7" t="n">
        <f aca="false">INDEX($AA$1382:$AA$1509,MATCH($A1431-F1431*4,$A$1382:$A$1509,0))</f>
        <v>469532022.490882</v>
      </c>
      <c r="AN1431" s="7" t="n">
        <f aca="false">INDEX($AB$1382:$AB$1509,MATCH($A1431+(1-G1431)*2,$A$1382:$A$1509,0))</f>
        <v>15000000</v>
      </c>
      <c r="AO1431" s="7" t="n">
        <f aca="false">INDEX($AB$1382:$AB$1509,MATCH($A1431-G1431*2,$A$1382:$A$1509,0))</f>
        <v>782553370.818137</v>
      </c>
      <c r="AP1431" s="7" t="n">
        <f aca="false">INDEX($AC$1382:$AC$1509,MATCH($A1431+(1-H1431)*1,$A$1382:$A$1509,0))</f>
        <v>5000000</v>
      </c>
      <c r="AQ1431" s="7" t="n">
        <f aca="false">INDEX($AC$1382:$AC$1509,MATCH($A1431-H1431*1,$A$1382:$A$1509,0))</f>
        <v>643633371.491489</v>
      </c>
      <c r="AR1431" s="14" t="b">
        <f aca="false">AND(IF(B1431=1,AD1431&gt;=AE1431,AE1431&gt;AD1431),IF(C1431=1,AF1431&gt;=AG1431,AG1431&gt;AF1431),IF(D1431=1,AH1431&gt;=AI1431,AI1431&gt;AH1431),IF(E1431=1,AJ1431&gt;=AK1431,AK1431&gt;AJ1431),IF(F1431=1,AL1431&gt;=AM1431,AM1431&gt;AL1431),IF(G1431=1,AN1431&gt;=AO1431,AO1431&gt;AN1431),IF(H1431=1,AP1431&gt;=AQ1431,AQ1431&gt;AP1431))</f>
        <v>0</v>
      </c>
      <c r="AS1431" s="2"/>
      <c r="AT1431" s="2"/>
      <c r="AU1431" s="2"/>
      <c r="AV1431" s="2"/>
      <c r="AW1431" s="2"/>
      <c r="AX1431" s="2"/>
    </row>
    <row r="1432" customFormat="false" ht="15" hidden="false" customHeight="false" outlineLevel="0" collapsed="false">
      <c r="A1432" s="6" t="n">
        <f aca="false">ROW()-1382</f>
        <v>50</v>
      </c>
      <c r="B1432" s="6" t="n">
        <f aca="false">MOD(INT($A1432/64),2)</f>
        <v>0</v>
      </c>
      <c r="C1432" s="6" t="n">
        <f aca="false">MOD(INT($A1432/32),2)</f>
        <v>1</v>
      </c>
      <c r="D1432" s="6" t="n">
        <f aca="false">MOD(INT($A1432/16),2)</f>
        <v>1</v>
      </c>
      <c r="E1432" s="6" t="n">
        <f aca="false">MOD(INT($A1432/8),2)</f>
        <v>0</v>
      </c>
      <c r="F1432" s="6" t="n">
        <f aca="false">MOD(INT($A1432/4),2)</f>
        <v>0</v>
      </c>
      <c r="G1432" s="6" t="n">
        <f aca="false">MOD(INT($A1432/2),2)</f>
        <v>1</v>
      </c>
      <c r="H1432" s="6" t="n">
        <f aca="false">MOD(INT($A1432/1),2)</f>
        <v>0</v>
      </c>
      <c r="I1432" s="7" t="n">
        <f aca="false">IF(B1432=1,MIN($B$6,$B$1380),0)</f>
        <v>0</v>
      </c>
      <c r="J1432" s="7" t="n">
        <f aca="false">IF(C1432=1,MIN($F$226,MAX(0,$B$1380-I1432)),0)</f>
        <v>300000000</v>
      </c>
      <c r="K1432" s="7" t="n">
        <f aca="false">IF(D1432=1,MIN($F$225,MAX(0,$B$1380-SUM(I1432:J1432))),0)</f>
        <v>100000000</v>
      </c>
      <c r="L1432" s="7" t="n">
        <f aca="false">IF(E1432=1,MIN($F$224,MAX(0,$B$1380-SUM(I1432:K1432))),0)</f>
        <v>0</v>
      </c>
      <c r="M1432" s="7" t="n">
        <f aca="false">IF(F1432=1,MIN($F$223,MAX(0,$B$1380-SUM(I1432:L1432))),0)</f>
        <v>0</v>
      </c>
      <c r="N1432" s="7" t="n">
        <f aca="false">IF(G1432=1,MIN($F$222,MAX(0,$B$1380-SUM(I1432:M1432))),0)</f>
        <v>15000000</v>
      </c>
      <c r="O1432" s="7" t="n">
        <f aca="false">IF(H1432=1,MIN($F$221,MAX(0,$B$1380-SUM(I1432:N1432))),0)</f>
        <v>0</v>
      </c>
      <c r="P1432" s="7" t="n">
        <f aca="false">MAX(0,$B$1380-SUM(I1432:O1432))</f>
        <v>3585000000</v>
      </c>
      <c r="Q1432" s="7" t="n">
        <f aca="false">($B$203+$B$204)+$B$22+(1-B1432)*$B$198+(1-C1432)*$E$226+(1-D1432)*$E$225+(1-E1432)*$E$224+(1-F1432)*$E$223+(1-G1432)*$E$222+(1-H1432)*$E$221</f>
        <v>20485652.6989266</v>
      </c>
      <c r="R1432" s="7" t="n">
        <f aca="false">P1432&gt;$B$12*Q1432</f>
        <v>1</v>
      </c>
      <c r="S1432" s="7" t="n">
        <f aca="false">IF(R1432,(P1432+$B$12*$B$13)/(Q1432+$B$13),IF(Q1432&gt;0,P1432/Q1432,0))</f>
        <v>156.075620170122</v>
      </c>
      <c r="T1432" s="7" t="n">
        <f aca="false">IF(R1432,$B$13*(S1432-$B$12),0)</f>
        <v>387689050.425305</v>
      </c>
      <c r="U1432" s="7" t="n">
        <f aca="false">($B$203+$B$204)*S1432</f>
        <v>43913123.576769</v>
      </c>
      <c r="V1432" s="7" t="n">
        <f aca="false">$B$22*S1432</f>
        <v>1404680581.5311</v>
      </c>
      <c r="W1432" s="7" t="n">
        <f aca="false">IF(B1432=1,I1432,S1432*$B$198)</f>
        <v>125530794.697562</v>
      </c>
      <c r="X1432" s="7" t="n">
        <f aca="false">IF(C1432=1,J1432,S1432*$E$226)</f>
        <v>300000000</v>
      </c>
      <c r="Y1432" s="7" t="n">
        <f aca="false">IF(D1432=1,K1432,S1432*$E$225)</f>
        <v>100000000</v>
      </c>
      <c r="Z1432" s="7" t="n">
        <f aca="false">IF(E1432=1,L1432,S1432*$E$224)</f>
        <v>374581488.408292</v>
      </c>
      <c r="AA1432" s="7" t="n">
        <f aca="false">IF(F1432=1,M1432,S1432*$E$223)</f>
        <v>468226860.510366</v>
      </c>
      <c r="AB1432" s="7" t="n">
        <f aca="false">IF(G1432=1,N1432,S1432*$E$222)</f>
        <v>15000000</v>
      </c>
      <c r="AC1432" s="7" t="n">
        <f aca="false">IF(H1432=1,O1432,S1432*$E$221)</f>
        <v>780378100.850609</v>
      </c>
      <c r="AD1432" s="7" t="n">
        <f aca="false">INDEX($W$1382:$W$1509,MATCH($A1432+(1-B1432)*64,$A$1382:$A$1509,0))</f>
        <v>30000000</v>
      </c>
      <c r="AE1432" s="7" t="n">
        <f aca="false">INDEX($W$1382:$W$1509,MATCH($A1432-B1432*64,$A$1382:$A$1509,0))</f>
        <v>125530794.697562</v>
      </c>
      <c r="AF1432" s="7" t="n">
        <f aca="false">INDEX($X$1382:$X$1509,MATCH($A1432+(1-C1432)*32,$A$1382:$A$1509,0))</f>
        <v>300000000</v>
      </c>
      <c r="AG1432" s="7" t="n">
        <f aca="false">INDEX($X$1382:$X$1509,MATCH($A1432-C1432*32,$A$1382:$A$1509,0))</f>
        <v>818944304.893787</v>
      </c>
      <c r="AH1432" s="7" t="n">
        <f aca="false">INDEX($Y$1382:$Y$1509,MATCH($A1432+(1-D1432)*16,$A$1382:$A$1509,0))</f>
        <v>100000000</v>
      </c>
      <c r="AI1432" s="7" t="n">
        <f aca="false">INDEX($Y$1382:$Y$1509,MATCH($A1432-D1432*16,$A$1382:$A$1509,0))</f>
        <v>258662395.167492</v>
      </c>
      <c r="AJ1432" s="7" t="n">
        <f aca="false">INDEX($Z$1382:$Z$1509,MATCH($A1432+(1-E1432)*8,$A$1382:$A$1509,0))</f>
        <v>60000000</v>
      </c>
      <c r="AK1432" s="7" t="n">
        <f aca="false">INDEX($Z$1382:$Z$1509,MATCH($A1432-E1432*8,$A$1382:$A$1509,0))</f>
        <v>374581488.408292</v>
      </c>
      <c r="AL1432" s="7" t="n">
        <f aca="false">INDEX($AA$1382:$AA$1509,MATCH($A1432+(1-F1432)*4,$A$1382:$A$1509,0))</f>
        <v>30000000</v>
      </c>
      <c r="AM1432" s="7" t="n">
        <f aca="false">INDEX($AA$1382:$AA$1509,MATCH($A1432-F1432*4,$A$1382:$A$1509,0))</f>
        <v>468226860.510366</v>
      </c>
      <c r="AN1432" s="7" t="n">
        <f aca="false">INDEX($AB$1382:$AB$1509,MATCH($A1432+(1-G1432)*2,$A$1382:$A$1509,0))</f>
        <v>15000000</v>
      </c>
      <c r="AO1432" s="7" t="n">
        <f aca="false">INDEX($AB$1382:$AB$1509,MATCH($A1432-G1432*2,$A$1382:$A$1509,0))</f>
        <v>643633371.491489</v>
      </c>
      <c r="AP1432" s="7" t="n">
        <f aca="false">INDEX($AC$1382:$AC$1509,MATCH($A1432+(1-H1432)*1,$A$1382:$A$1509,0))</f>
        <v>5000000</v>
      </c>
      <c r="AQ1432" s="7" t="n">
        <f aca="false">INDEX($AC$1382:$AC$1509,MATCH($A1432-H1432*1,$A$1382:$A$1509,0))</f>
        <v>780378100.850609</v>
      </c>
      <c r="AR1432" s="14" t="b">
        <f aca="false">AND(IF(B1432=1,AD1432&gt;=AE1432,AE1432&gt;AD1432),IF(C1432=1,AF1432&gt;=AG1432,AG1432&gt;AF1432),IF(D1432=1,AH1432&gt;=AI1432,AI1432&gt;AH1432),IF(E1432=1,AJ1432&gt;=AK1432,AK1432&gt;AJ1432),IF(F1432=1,AL1432&gt;=AM1432,AM1432&gt;AL1432),IF(G1432=1,AN1432&gt;=AO1432,AO1432&gt;AN1432),IF(H1432=1,AP1432&gt;=AQ1432,AQ1432&gt;AP1432))</f>
        <v>0</v>
      </c>
      <c r="AS1432" s="2"/>
      <c r="AT1432" s="2"/>
      <c r="AU1432" s="2"/>
      <c r="AV1432" s="2"/>
      <c r="AW1432" s="2"/>
      <c r="AX1432" s="2"/>
    </row>
    <row r="1433" customFormat="false" ht="15" hidden="false" customHeight="false" outlineLevel="0" collapsed="false">
      <c r="A1433" s="6" t="n">
        <f aca="false">ROW()-1382</f>
        <v>51</v>
      </c>
      <c r="B1433" s="6" t="n">
        <f aca="false">MOD(INT($A1433/64),2)</f>
        <v>0</v>
      </c>
      <c r="C1433" s="6" t="n">
        <f aca="false">MOD(INT($A1433/32),2)</f>
        <v>1</v>
      </c>
      <c r="D1433" s="6" t="n">
        <f aca="false">MOD(INT($A1433/16),2)</f>
        <v>1</v>
      </c>
      <c r="E1433" s="6" t="n">
        <f aca="false">MOD(INT($A1433/8),2)</f>
        <v>0</v>
      </c>
      <c r="F1433" s="6" t="n">
        <f aca="false">MOD(INT($A1433/4),2)</f>
        <v>0</v>
      </c>
      <c r="G1433" s="6" t="n">
        <f aca="false">MOD(INT($A1433/2),2)</f>
        <v>1</v>
      </c>
      <c r="H1433" s="6" t="n">
        <f aca="false">MOD(INT($A1433/1),2)</f>
        <v>1</v>
      </c>
      <c r="I1433" s="7" t="n">
        <f aca="false">IF(B1433=1,MIN($B$6,$B$1380),0)</f>
        <v>0</v>
      </c>
      <c r="J1433" s="7" t="n">
        <f aca="false">IF(C1433=1,MIN($F$226,MAX(0,$B$1380-I1433)),0)</f>
        <v>300000000</v>
      </c>
      <c r="K1433" s="7" t="n">
        <f aca="false">IF(D1433=1,MIN($F$225,MAX(0,$B$1380-SUM(I1433:J1433))),0)</f>
        <v>100000000</v>
      </c>
      <c r="L1433" s="7" t="n">
        <f aca="false">IF(E1433=1,MIN($F$224,MAX(0,$B$1380-SUM(I1433:K1433))),0)</f>
        <v>0</v>
      </c>
      <c r="M1433" s="7" t="n">
        <f aca="false">IF(F1433=1,MIN($F$223,MAX(0,$B$1380-SUM(I1433:L1433))),0)</f>
        <v>0</v>
      </c>
      <c r="N1433" s="7" t="n">
        <f aca="false">IF(G1433=1,MIN($F$222,MAX(0,$B$1380-SUM(I1433:M1433))),0)</f>
        <v>15000000</v>
      </c>
      <c r="O1433" s="7" t="n">
        <f aca="false">IF(H1433=1,MIN($F$221,MAX(0,$B$1380-SUM(I1433:N1433))),0)</f>
        <v>5000000</v>
      </c>
      <c r="P1433" s="7" t="n">
        <f aca="false">MAX(0,$B$1380-SUM(I1433:O1433))</f>
        <v>3580000000</v>
      </c>
      <c r="Q1433" s="7" t="n">
        <f aca="false">($B$203+$B$204)+$B$22+(1-B1433)*$B$198+(1-C1433)*$E$226+(1-D1433)*$E$225+(1-E1433)*$E$224+(1-F1433)*$E$223+(1-G1433)*$E$222+(1-H1433)*$E$221</f>
        <v>15485652.6989266</v>
      </c>
      <c r="R1433" s="7" t="n">
        <f aca="false">P1433&gt;$B$12*Q1433</f>
        <v>1</v>
      </c>
      <c r="S1433" s="7" t="n">
        <f aca="false">IF(R1433,(P1433+$B$12*$B$13)/(Q1433+$B$13),IF(Q1433&gt;0,P1433/Q1433,0))</f>
        <v>199.1865438508</v>
      </c>
      <c r="T1433" s="7" t="n">
        <f aca="false">IF(R1433,$B$13*(S1433-$B$12),0)</f>
        <v>495466359.627</v>
      </c>
      <c r="U1433" s="7" t="n">
        <f aca="false">($B$203+$B$204)*S1433</f>
        <v>56042726.6309473</v>
      </c>
      <c r="V1433" s="7" t="n">
        <f aca="false">$B$22*S1433</f>
        <v>1792678894.6572</v>
      </c>
      <c r="W1433" s="7" t="n">
        <f aca="false">IF(B1433=1,I1433,S1433*$B$198)</f>
        <v>160204682.29053</v>
      </c>
      <c r="X1433" s="7" t="n">
        <f aca="false">IF(C1433=1,J1433,S1433*$E$226)</f>
        <v>300000000</v>
      </c>
      <c r="Y1433" s="7" t="n">
        <f aca="false">IF(D1433=1,K1433,S1433*$E$225)</f>
        <v>100000000</v>
      </c>
      <c r="Z1433" s="7" t="n">
        <f aca="false">IF(E1433=1,L1433,S1433*$E$224)</f>
        <v>478047705.24192</v>
      </c>
      <c r="AA1433" s="7" t="n">
        <f aca="false">IF(F1433=1,M1433,S1433*$E$223)</f>
        <v>597559631.5524</v>
      </c>
      <c r="AB1433" s="7" t="n">
        <f aca="false">IF(G1433=1,N1433,S1433*$E$222)</f>
        <v>15000000</v>
      </c>
      <c r="AC1433" s="7" t="n">
        <f aca="false">IF(H1433=1,O1433,S1433*$E$221)</f>
        <v>5000000</v>
      </c>
      <c r="AD1433" s="7" t="n">
        <f aca="false">INDEX($W$1382:$W$1509,MATCH($A1433+(1-B1433)*64,$A$1382:$A$1509,0))</f>
        <v>30000000</v>
      </c>
      <c r="AE1433" s="7" t="n">
        <f aca="false">INDEX($W$1382:$W$1509,MATCH($A1433-B1433*64,$A$1382:$A$1509,0))</f>
        <v>160204682.29053</v>
      </c>
      <c r="AF1433" s="7" t="n">
        <f aca="false">INDEX($X$1382:$X$1509,MATCH($A1433+(1-C1433)*32,$A$1382:$A$1509,0))</f>
        <v>300000000</v>
      </c>
      <c r="AG1433" s="7" t="n">
        <f aca="false">INDEX($X$1382:$X$1509,MATCH($A1433-C1433*32,$A$1382:$A$1509,0))</f>
        <v>987436350.176044</v>
      </c>
      <c r="AH1433" s="7" t="n">
        <f aca="false">INDEX($Y$1382:$Y$1509,MATCH($A1433+(1-D1433)*16,$A$1382:$A$1509,0))</f>
        <v>100000000</v>
      </c>
      <c r="AI1433" s="7" t="n">
        <f aca="false">INDEX($Y$1382:$Y$1509,MATCH($A1433-D1433*16,$A$1382:$A$1509,0))</f>
        <v>323807742.336986</v>
      </c>
      <c r="AJ1433" s="7" t="n">
        <f aca="false">INDEX($Z$1382:$Z$1509,MATCH($A1433+(1-E1433)*8,$A$1382:$A$1509,0))</f>
        <v>60000000</v>
      </c>
      <c r="AK1433" s="7" t="n">
        <f aca="false">INDEX($Z$1382:$Z$1509,MATCH($A1433-E1433*8,$A$1382:$A$1509,0))</f>
        <v>478047705.24192</v>
      </c>
      <c r="AL1433" s="7" t="n">
        <f aca="false">INDEX($AA$1382:$AA$1509,MATCH($A1433+(1-F1433)*4,$A$1382:$A$1509,0))</f>
        <v>30000000</v>
      </c>
      <c r="AM1433" s="7" t="n">
        <f aca="false">INDEX($AA$1382:$AA$1509,MATCH($A1433-F1433*4,$A$1382:$A$1509,0))</f>
        <v>597559631.5524</v>
      </c>
      <c r="AN1433" s="7" t="n">
        <f aca="false">INDEX($AB$1382:$AB$1509,MATCH($A1433+(1-G1433)*2,$A$1382:$A$1509,0))</f>
        <v>15000000</v>
      </c>
      <c r="AO1433" s="7" t="n">
        <f aca="false">INDEX($AB$1382:$AB$1509,MATCH($A1433-G1433*2,$A$1382:$A$1509,0))</f>
        <v>782553370.818137</v>
      </c>
      <c r="AP1433" s="7" t="n">
        <f aca="false">INDEX($AC$1382:$AC$1509,MATCH($A1433+(1-H1433)*1,$A$1382:$A$1509,0))</f>
        <v>5000000</v>
      </c>
      <c r="AQ1433" s="7" t="n">
        <f aca="false">INDEX($AC$1382:$AC$1509,MATCH($A1433-H1433*1,$A$1382:$A$1509,0))</f>
        <v>780378100.850609</v>
      </c>
      <c r="AR1433" s="14" t="b">
        <f aca="false">AND(IF(B1433=1,AD1433&gt;=AE1433,AE1433&gt;AD1433),IF(C1433=1,AF1433&gt;=AG1433,AG1433&gt;AF1433),IF(D1433=1,AH1433&gt;=AI1433,AI1433&gt;AH1433),IF(E1433=1,AJ1433&gt;=AK1433,AK1433&gt;AJ1433),IF(F1433=1,AL1433&gt;=AM1433,AM1433&gt;AL1433),IF(G1433=1,AN1433&gt;=AO1433,AO1433&gt;AN1433),IF(H1433=1,AP1433&gt;=AQ1433,AQ1433&gt;AP1433))</f>
        <v>0</v>
      </c>
      <c r="AS1433" s="2"/>
      <c r="AT1433" s="2"/>
      <c r="AU1433" s="2"/>
      <c r="AV1433" s="2"/>
      <c r="AW1433" s="2"/>
      <c r="AX1433" s="2"/>
    </row>
    <row r="1434" customFormat="false" ht="15" hidden="false" customHeight="false" outlineLevel="0" collapsed="false">
      <c r="A1434" s="6" t="n">
        <f aca="false">ROW()-1382</f>
        <v>52</v>
      </c>
      <c r="B1434" s="6" t="n">
        <f aca="false">MOD(INT($A1434/64),2)</f>
        <v>0</v>
      </c>
      <c r="C1434" s="6" t="n">
        <f aca="false">MOD(INT($A1434/32),2)</f>
        <v>1</v>
      </c>
      <c r="D1434" s="6" t="n">
        <f aca="false">MOD(INT($A1434/16),2)</f>
        <v>1</v>
      </c>
      <c r="E1434" s="6" t="n">
        <f aca="false">MOD(INT($A1434/8),2)</f>
        <v>0</v>
      </c>
      <c r="F1434" s="6" t="n">
        <f aca="false">MOD(INT($A1434/4),2)</f>
        <v>1</v>
      </c>
      <c r="G1434" s="6" t="n">
        <f aca="false">MOD(INT($A1434/2),2)</f>
        <v>0</v>
      </c>
      <c r="H1434" s="6" t="n">
        <f aca="false">MOD(INT($A1434/1),2)</f>
        <v>0</v>
      </c>
      <c r="I1434" s="7" t="n">
        <f aca="false">IF(B1434=1,MIN($B$6,$B$1380),0)</f>
        <v>0</v>
      </c>
      <c r="J1434" s="7" t="n">
        <f aca="false">IF(C1434=1,MIN($F$226,MAX(0,$B$1380-I1434)),0)</f>
        <v>300000000</v>
      </c>
      <c r="K1434" s="7" t="n">
        <f aca="false">IF(D1434=1,MIN($F$225,MAX(0,$B$1380-SUM(I1434:J1434))),0)</f>
        <v>100000000</v>
      </c>
      <c r="L1434" s="7" t="n">
        <f aca="false">IF(E1434=1,MIN($F$224,MAX(0,$B$1380-SUM(I1434:K1434))),0)</f>
        <v>0</v>
      </c>
      <c r="M1434" s="7" t="n">
        <f aca="false">IF(F1434=1,MIN($F$223,MAX(0,$B$1380-SUM(I1434:L1434))),0)</f>
        <v>30000000</v>
      </c>
      <c r="N1434" s="7" t="n">
        <f aca="false">IF(G1434=1,MIN($F$222,MAX(0,$B$1380-SUM(I1434:M1434))),0)</f>
        <v>0</v>
      </c>
      <c r="O1434" s="7" t="n">
        <f aca="false">IF(H1434=1,MIN($F$221,MAX(0,$B$1380-SUM(I1434:N1434))),0)</f>
        <v>0</v>
      </c>
      <c r="P1434" s="7" t="n">
        <f aca="false">MAX(0,$B$1380-SUM(I1434:O1434))</f>
        <v>3570000000</v>
      </c>
      <c r="Q1434" s="7" t="n">
        <f aca="false">($B$203+$B$204)+$B$22+(1-B1434)*$B$198+(1-C1434)*$E$226+(1-D1434)*$E$225+(1-E1434)*$E$224+(1-F1434)*$E$223+(1-G1434)*$E$222+(1-H1434)*$E$221</f>
        <v>22485652.6989266</v>
      </c>
      <c r="R1434" s="7" t="n">
        <f aca="false">P1434&gt;$B$12*Q1434</f>
        <v>1</v>
      </c>
      <c r="S1434" s="7" t="n">
        <f aca="false">IF(R1434,(P1434+$B$12*$B$13)/(Q1434+$B$13),IF(Q1434&gt;0,P1434/Q1434,0))</f>
        <v>142.982056264373</v>
      </c>
      <c r="T1434" s="7" t="n">
        <f aca="false">IF(R1434,$B$13*(S1434-$B$12),0)</f>
        <v>354955140.660932</v>
      </c>
      <c r="U1434" s="7" t="n">
        <f aca="false">($B$203+$B$204)*S1434</f>
        <v>40229144.6873899</v>
      </c>
      <c r="V1434" s="7" t="n">
        <f aca="false">$B$22*S1434</f>
        <v>1286838506.37936</v>
      </c>
      <c r="W1434" s="7" t="n">
        <f aca="false">IF(B1434=1,I1434,S1434*$B$198)</f>
        <v>114999710.594098</v>
      </c>
      <c r="X1434" s="7" t="n">
        <f aca="false">IF(C1434=1,J1434,S1434*$E$226)</f>
        <v>300000000</v>
      </c>
      <c r="Y1434" s="7" t="n">
        <f aca="false">IF(D1434=1,K1434,S1434*$E$225)</f>
        <v>100000000</v>
      </c>
      <c r="Z1434" s="7" t="n">
        <f aca="false">IF(E1434=1,L1434,S1434*$E$224)</f>
        <v>343156935.034495</v>
      </c>
      <c r="AA1434" s="7" t="n">
        <f aca="false">IF(F1434=1,M1434,S1434*$E$223)</f>
        <v>30000000</v>
      </c>
      <c r="AB1434" s="7" t="n">
        <f aca="false">IF(G1434=1,N1434,S1434*$E$222)</f>
        <v>714910281.321865</v>
      </c>
      <c r="AC1434" s="7" t="n">
        <f aca="false">IF(H1434=1,O1434,S1434*$E$221)</f>
        <v>714910281.321865</v>
      </c>
      <c r="AD1434" s="7" t="n">
        <f aca="false">INDEX($W$1382:$W$1509,MATCH($A1434+(1-B1434)*64,$A$1382:$A$1509,0))</f>
        <v>30000000</v>
      </c>
      <c r="AE1434" s="7" t="n">
        <f aca="false">INDEX($W$1382:$W$1509,MATCH($A1434-B1434*64,$A$1382:$A$1509,0))</f>
        <v>114999710.594098</v>
      </c>
      <c r="AF1434" s="7" t="n">
        <f aca="false">INDEX($X$1382:$X$1509,MATCH($A1434+(1-C1434)*32,$A$1382:$A$1509,0))</f>
        <v>300000000</v>
      </c>
      <c r="AG1434" s="7" t="n">
        <f aca="false">INDEX($X$1382:$X$1509,MATCH($A1434-C1434*32,$A$1382:$A$1509,0))</f>
        <v>763356298.69209</v>
      </c>
      <c r="AH1434" s="7" t="n">
        <f aca="false">INDEX($Y$1382:$Y$1509,MATCH($A1434+(1-D1434)*16,$A$1382:$A$1509,0))</f>
        <v>100000000</v>
      </c>
      <c r="AI1434" s="7" t="n">
        <f aca="false">INDEX($Y$1382:$Y$1509,MATCH($A1434-D1434*16,$A$1382:$A$1509,0))</f>
        <v>238327740.313092</v>
      </c>
      <c r="AJ1434" s="7" t="n">
        <f aca="false">INDEX($Z$1382:$Z$1509,MATCH($A1434+(1-E1434)*8,$A$1382:$A$1509,0))</f>
        <v>60000000</v>
      </c>
      <c r="AK1434" s="7" t="n">
        <f aca="false">INDEX($Z$1382:$Z$1509,MATCH($A1434-E1434*8,$A$1382:$A$1509,0))</f>
        <v>343156935.034495</v>
      </c>
      <c r="AL1434" s="7" t="n">
        <f aca="false">INDEX($AA$1382:$AA$1509,MATCH($A1434+(1-F1434)*4,$A$1382:$A$1509,0))</f>
        <v>30000000</v>
      </c>
      <c r="AM1434" s="7" t="n">
        <f aca="false">INDEX($AA$1382:$AA$1509,MATCH($A1434-F1434*4,$A$1382:$A$1509,0))</f>
        <v>386180022.894893</v>
      </c>
      <c r="AN1434" s="7" t="n">
        <f aca="false">INDEX($AB$1382:$AB$1509,MATCH($A1434+(1-G1434)*2,$A$1382:$A$1509,0))</f>
        <v>15000000</v>
      </c>
      <c r="AO1434" s="7" t="n">
        <f aca="false">INDEX($AB$1382:$AB$1509,MATCH($A1434-G1434*2,$A$1382:$A$1509,0))</f>
        <v>714910281.321865</v>
      </c>
      <c r="AP1434" s="7" t="n">
        <f aca="false">INDEX($AC$1382:$AC$1509,MATCH($A1434+(1-H1434)*1,$A$1382:$A$1509,0))</f>
        <v>5000000</v>
      </c>
      <c r="AQ1434" s="7" t="n">
        <f aca="false">INDEX($AC$1382:$AC$1509,MATCH($A1434-H1434*1,$A$1382:$A$1509,0))</f>
        <v>714910281.321865</v>
      </c>
      <c r="AR1434" s="14" t="b">
        <f aca="false">AND(IF(B1434=1,AD1434&gt;=AE1434,AE1434&gt;AD1434),IF(C1434=1,AF1434&gt;=AG1434,AG1434&gt;AF1434),IF(D1434=1,AH1434&gt;=AI1434,AI1434&gt;AH1434),IF(E1434=1,AJ1434&gt;=AK1434,AK1434&gt;AJ1434),IF(F1434=1,AL1434&gt;=AM1434,AM1434&gt;AL1434),IF(G1434=1,AN1434&gt;=AO1434,AO1434&gt;AN1434),IF(H1434=1,AP1434&gt;=AQ1434,AQ1434&gt;AP1434))</f>
        <v>0</v>
      </c>
      <c r="AS1434" s="2"/>
      <c r="AT1434" s="2"/>
      <c r="AU1434" s="2"/>
      <c r="AV1434" s="2"/>
      <c r="AW1434" s="2"/>
      <c r="AX1434" s="2"/>
    </row>
    <row r="1435" customFormat="false" ht="15" hidden="false" customHeight="false" outlineLevel="0" collapsed="false">
      <c r="A1435" s="6" t="n">
        <f aca="false">ROW()-1382</f>
        <v>53</v>
      </c>
      <c r="B1435" s="6" t="n">
        <f aca="false">MOD(INT($A1435/64),2)</f>
        <v>0</v>
      </c>
      <c r="C1435" s="6" t="n">
        <f aca="false">MOD(INT($A1435/32),2)</f>
        <v>1</v>
      </c>
      <c r="D1435" s="6" t="n">
        <f aca="false">MOD(INT($A1435/16),2)</f>
        <v>1</v>
      </c>
      <c r="E1435" s="6" t="n">
        <f aca="false">MOD(INT($A1435/8),2)</f>
        <v>0</v>
      </c>
      <c r="F1435" s="6" t="n">
        <f aca="false">MOD(INT($A1435/4),2)</f>
        <v>1</v>
      </c>
      <c r="G1435" s="6" t="n">
        <f aca="false">MOD(INT($A1435/2),2)</f>
        <v>0</v>
      </c>
      <c r="H1435" s="6" t="n">
        <f aca="false">MOD(INT($A1435/1),2)</f>
        <v>1</v>
      </c>
      <c r="I1435" s="7" t="n">
        <f aca="false">IF(B1435=1,MIN($B$6,$B$1380),0)</f>
        <v>0</v>
      </c>
      <c r="J1435" s="7" t="n">
        <f aca="false">IF(C1435=1,MIN($F$226,MAX(0,$B$1380-I1435)),0)</f>
        <v>300000000</v>
      </c>
      <c r="K1435" s="7" t="n">
        <f aca="false">IF(D1435=1,MIN($F$225,MAX(0,$B$1380-SUM(I1435:J1435))),0)</f>
        <v>100000000</v>
      </c>
      <c r="L1435" s="7" t="n">
        <f aca="false">IF(E1435=1,MIN($F$224,MAX(0,$B$1380-SUM(I1435:K1435))),0)</f>
        <v>0</v>
      </c>
      <c r="M1435" s="7" t="n">
        <f aca="false">IF(F1435=1,MIN($F$223,MAX(0,$B$1380-SUM(I1435:L1435))),0)</f>
        <v>30000000</v>
      </c>
      <c r="N1435" s="7" t="n">
        <f aca="false">IF(G1435=1,MIN($F$222,MAX(0,$B$1380-SUM(I1435:M1435))),0)</f>
        <v>0</v>
      </c>
      <c r="O1435" s="7" t="n">
        <f aca="false">IF(H1435=1,MIN($F$221,MAX(0,$B$1380-SUM(I1435:N1435))),0)</f>
        <v>5000000</v>
      </c>
      <c r="P1435" s="7" t="n">
        <f aca="false">MAX(0,$B$1380-SUM(I1435:O1435))</f>
        <v>3565000000</v>
      </c>
      <c r="Q1435" s="7" t="n">
        <f aca="false">($B$203+$B$204)+$B$22+(1-B1435)*$B$198+(1-C1435)*$E$226+(1-D1435)*$E$225+(1-E1435)*$E$224+(1-F1435)*$E$223+(1-G1435)*$E$222+(1-H1435)*$E$221</f>
        <v>17485652.6989266</v>
      </c>
      <c r="R1435" s="7" t="n">
        <f aca="false">P1435&gt;$B$12*Q1435</f>
        <v>1</v>
      </c>
      <c r="S1435" s="7" t="n">
        <f aca="false">IF(R1435,(P1435+$B$12*$B$13)/(Q1435+$B$13),IF(Q1435&gt;0,P1435/Q1435,0))</f>
        <v>178.503051851372</v>
      </c>
      <c r="T1435" s="7" t="n">
        <f aca="false">IF(R1435,$B$13*(S1435-$B$12),0)</f>
        <v>443757629.62843</v>
      </c>
      <c r="U1435" s="7" t="n">
        <f aca="false">($B$203+$B$204)*S1435</f>
        <v>50223260.7900941</v>
      </c>
      <c r="V1435" s="7" t="n">
        <f aca="false">$B$22*S1435</f>
        <v>1606527466.66235</v>
      </c>
      <c r="W1435" s="7" t="n">
        <f aca="false">IF(B1435=1,I1435,S1435*$B$198)</f>
        <v>143569059.218978</v>
      </c>
      <c r="X1435" s="7" t="n">
        <f aca="false">IF(C1435=1,J1435,S1435*$E$226)</f>
        <v>300000000</v>
      </c>
      <c r="Y1435" s="7" t="n">
        <f aca="false">IF(D1435=1,K1435,S1435*$E$225)</f>
        <v>100000000</v>
      </c>
      <c r="Z1435" s="7" t="n">
        <f aca="false">IF(E1435=1,L1435,S1435*$E$224)</f>
        <v>428407324.443292</v>
      </c>
      <c r="AA1435" s="7" t="n">
        <f aca="false">IF(F1435=1,M1435,S1435*$E$223)</f>
        <v>30000000</v>
      </c>
      <c r="AB1435" s="7" t="n">
        <f aca="false">IF(G1435=1,N1435,S1435*$E$222)</f>
        <v>892515259.256859</v>
      </c>
      <c r="AC1435" s="7" t="n">
        <f aca="false">IF(H1435=1,O1435,S1435*$E$221)</f>
        <v>5000000</v>
      </c>
      <c r="AD1435" s="7" t="n">
        <f aca="false">INDEX($W$1382:$W$1509,MATCH($A1435+(1-B1435)*64,$A$1382:$A$1509,0))</f>
        <v>30000000</v>
      </c>
      <c r="AE1435" s="7" t="n">
        <f aca="false">INDEX($W$1382:$W$1509,MATCH($A1435-B1435*64,$A$1382:$A$1509,0))</f>
        <v>143569059.218978</v>
      </c>
      <c r="AF1435" s="7" t="n">
        <f aca="false">INDEX($X$1382:$X$1509,MATCH($A1435+(1-C1435)*32,$A$1382:$A$1509,0))</f>
        <v>300000000</v>
      </c>
      <c r="AG1435" s="7" t="n">
        <f aca="false">INDEX($X$1382:$X$1509,MATCH($A1435-C1435*32,$A$1382:$A$1509,0))</f>
        <v>908306185.361183</v>
      </c>
      <c r="AH1435" s="7" t="n">
        <f aca="false">INDEX($Y$1382:$Y$1509,MATCH($A1435+(1-D1435)*16,$A$1382:$A$1509,0))</f>
        <v>100000000</v>
      </c>
      <c r="AI1435" s="7" t="n">
        <f aca="false">INDEX($Y$1382:$Y$1509,MATCH($A1435-D1435*16,$A$1382:$A$1509,0))</f>
        <v>292793164.450223</v>
      </c>
      <c r="AJ1435" s="7" t="n">
        <f aca="false">INDEX($Z$1382:$Z$1509,MATCH($A1435+(1-E1435)*8,$A$1382:$A$1509,0))</f>
        <v>60000000</v>
      </c>
      <c r="AK1435" s="7" t="n">
        <f aca="false">INDEX($Z$1382:$Z$1509,MATCH($A1435-E1435*8,$A$1382:$A$1509,0))</f>
        <v>428407324.443292</v>
      </c>
      <c r="AL1435" s="7" t="n">
        <f aca="false">INDEX($AA$1382:$AA$1509,MATCH($A1435+(1-F1435)*4,$A$1382:$A$1509,0))</f>
        <v>30000000</v>
      </c>
      <c r="AM1435" s="7" t="n">
        <f aca="false">INDEX($AA$1382:$AA$1509,MATCH($A1435-F1435*4,$A$1382:$A$1509,0))</f>
        <v>469532022.490882</v>
      </c>
      <c r="AN1435" s="7" t="n">
        <f aca="false">INDEX($AB$1382:$AB$1509,MATCH($A1435+(1-G1435)*2,$A$1382:$A$1509,0))</f>
        <v>15000000</v>
      </c>
      <c r="AO1435" s="7" t="n">
        <f aca="false">INDEX($AB$1382:$AB$1509,MATCH($A1435-G1435*2,$A$1382:$A$1509,0))</f>
        <v>892515259.256859</v>
      </c>
      <c r="AP1435" s="7" t="n">
        <f aca="false">INDEX($AC$1382:$AC$1509,MATCH($A1435+(1-H1435)*1,$A$1382:$A$1509,0))</f>
        <v>5000000</v>
      </c>
      <c r="AQ1435" s="7" t="n">
        <f aca="false">INDEX($AC$1382:$AC$1509,MATCH($A1435-H1435*1,$A$1382:$A$1509,0))</f>
        <v>714910281.321865</v>
      </c>
      <c r="AR1435" s="14" t="b">
        <f aca="false">AND(IF(B1435=1,AD1435&gt;=AE1435,AE1435&gt;AD1435),IF(C1435=1,AF1435&gt;=AG1435,AG1435&gt;AF1435),IF(D1435=1,AH1435&gt;=AI1435,AI1435&gt;AH1435),IF(E1435=1,AJ1435&gt;=AK1435,AK1435&gt;AJ1435),IF(F1435=1,AL1435&gt;=AM1435,AM1435&gt;AL1435),IF(G1435=1,AN1435&gt;=AO1435,AO1435&gt;AN1435),IF(H1435=1,AP1435&gt;=AQ1435,AQ1435&gt;AP1435))</f>
        <v>0</v>
      </c>
      <c r="AS1435" s="2"/>
      <c r="AT1435" s="2"/>
      <c r="AU1435" s="2"/>
      <c r="AV1435" s="2"/>
      <c r="AW1435" s="2"/>
      <c r="AX1435" s="2"/>
    </row>
    <row r="1436" customFormat="false" ht="15" hidden="false" customHeight="false" outlineLevel="0" collapsed="false">
      <c r="A1436" s="6" t="n">
        <f aca="false">ROW()-1382</f>
        <v>54</v>
      </c>
      <c r="B1436" s="6" t="n">
        <f aca="false">MOD(INT($A1436/64),2)</f>
        <v>0</v>
      </c>
      <c r="C1436" s="6" t="n">
        <f aca="false">MOD(INT($A1436/32),2)</f>
        <v>1</v>
      </c>
      <c r="D1436" s="6" t="n">
        <f aca="false">MOD(INT($A1436/16),2)</f>
        <v>1</v>
      </c>
      <c r="E1436" s="6" t="n">
        <f aca="false">MOD(INT($A1436/8),2)</f>
        <v>0</v>
      </c>
      <c r="F1436" s="6" t="n">
        <f aca="false">MOD(INT($A1436/4),2)</f>
        <v>1</v>
      </c>
      <c r="G1436" s="6" t="n">
        <f aca="false">MOD(INT($A1436/2),2)</f>
        <v>1</v>
      </c>
      <c r="H1436" s="6" t="n">
        <f aca="false">MOD(INT($A1436/1),2)</f>
        <v>0</v>
      </c>
      <c r="I1436" s="7" t="n">
        <f aca="false">IF(B1436=1,MIN($B$6,$B$1380),0)</f>
        <v>0</v>
      </c>
      <c r="J1436" s="7" t="n">
        <f aca="false">IF(C1436=1,MIN($F$226,MAX(0,$B$1380-I1436)),0)</f>
        <v>300000000</v>
      </c>
      <c r="K1436" s="7" t="n">
        <f aca="false">IF(D1436=1,MIN($F$225,MAX(0,$B$1380-SUM(I1436:J1436))),0)</f>
        <v>100000000</v>
      </c>
      <c r="L1436" s="7" t="n">
        <f aca="false">IF(E1436=1,MIN($F$224,MAX(0,$B$1380-SUM(I1436:K1436))),0)</f>
        <v>0</v>
      </c>
      <c r="M1436" s="7" t="n">
        <f aca="false">IF(F1436=1,MIN($F$223,MAX(0,$B$1380-SUM(I1436:L1436))),0)</f>
        <v>30000000</v>
      </c>
      <c r="N1436" s="7" t="n">
        <f aca="false">IF(G1436=1,MIN($F$222,MAX(0,$B$1380-SUM(I1436:M1436))),0)</f>
        <v>15000000</v>
      </c>
      <c r="O1436" s="7" t="n">
        <f aca="false">IF(H1436=1,MIN($F$221,MAX(0,$B$1380-SUM(I1436:N1436))),0)</f>
        <v>0</v>
      </c>
      <c r="P1436" s="7" t="n">
        <f aca="false">MAX(0,$B$1380-SUM(I1436:O1436))</f>
        <v>3555000000</v>
      </c>
      <c r="Q1436" s="7" t="n">
        <f aca="false">($B$203+$B$204)+$B$22+(1-B1436)*$B$198+(1-C1436)*$E$226+(1-D1436)*$E$225+(1-E1436)*$E$224+(1-F1436)*$E$223+(1-G1436)*$E$222+(1-H1436)*$E$221</f>
        <v>17485652.6989266</v>
      </c>
      <c r="R1436" s="7" t="n">
        <f aca="false">P1436&gt;$B$12*Q1436</f>
        <v>1</v>
      </c>
      <c r="S1436" s="7" t="n">
        <f aca="false">IF(R1436,(P1436+$B$12*$B$13)/(Q1436+$B$13),IF(Q1436&gt;0,P1436/Q1436,0))</f>
        <v>178.002692911354</v>
      </c>
      <c r="T1436" s="7" t="n">
        <f aca="false">IF(R1436,$B$13*(S1436-$B$12),0)</f>
        <v>442506732.278385</v>
      </c>
      <c r="U1436" s="7" t="n">
        <f aca="false">($B$203+$B$204)*S1436</f>
        <v>50082480.8018948</v>
      </c>
      <c r="V1436" s="7" t="n">
        <f aca="false">$B$22*S1436</f>
        <v>1602024236.20219</v>
      </c>
      <c r="W1436" s="7" t="n">
        <f aca="false">IF(B1436=1,I1436,S1436*$B$198)</f>
        <v>143166623.173515</v>
      </c>
      <c r="X1436" s="7" t="n">
        <f aca="false">IF(C1436=1,J1436,S1436*$E$226)</f>
        <v>300000000</v>
      </c>
      <c r="Y1436" s="7" t="n">
        <f aca="false">IF(D1436=1,K1436,S1436*$E$225)</f>
        <v>100000000</v>
      </c>
      <c r="Z1436" s="7" t="n">
        <f aca="false">IF(E1436=1,L1436,S1436*$E$224)</f>
        <v>427206462.98725</v>
      </c>
      <c r="AA1436" s="7" t="n">
        <f aca="false">IF(F1436=1,M1436,S1436*$E$223)</f>
        <v>30000000</v>
      </c>
      <c r="AB1436" s="7" t="n">
        <f aca="false">IF(G1436=1,N1436,S1436*$E$222)</f>
        <v>15000000</v>
      </c>
      <c r="AC1436" s="7" t="n">
        <f aca="false">IF(H1436=1,O1436,S1436*$E$221)</f>
        <v>890013464.55677</v>
      </c>
      <c r="AD1436" s="7" t="n">
        <f aca="false">INDEX($W$1382:$W$1509,MATCH($A1436+(1-B1436)*64,$A$1382:$A$1509,0))</f>
        <v>30000000</v>
      </c>
      <c r="AE1436" s="7" t="n">
        <f aca="false">INDEX($W$1382:$W$1509,MATCH($A1436-B1436*64,$A$1382:$A$1509,0))</f>
        <v>143166623.173515</v>
      </c>
      <c r="AF1436" s="7" t="n">
        <f aca="false">INDEX($X$1382:$X$1509,MATCH($A1436+(1-C1436)*32,$A$1382:$A$1509,0))</f>
        <v>300000000</v>
      </c>
      <c r="AG1436" s="7" t="n">
        <f aca="false">INDEX($X$1382:$X$1509,MATCH($A1436-C1436*32,$A$1382:$A$1509,0))</f>
        <v>905957623.795931</v>
      </c>
      <c r="AH1436" s="7" t="n">
        <f aca="false">INDEX($Y$1382:$Y$1509,MATCH($A1436+(1-D1436)*16,$A$1382:$A$1509,0))</f>
        <v>100000000</v>
      </c>
      <c r="AI1436" s="7" t="n">
        <f aca="false">INDEX($Y$1382:$Y$1509,MATCH($A1436-D1436*16,$A$1382:$A$1509,0))</f>
        <v>291994819.080215</v>
      </c>
      <c r="AJ1436" s="7" t="n">
        <f aca="false">INDEX($Z$1382:$Z$1509,MATCH($A1436+(1-E1436)*8,$A$1382:$A$1509,0))</f>
        <v>60000000</v>
      </c>
      <c r="AK1436" s="7" t="n">
        <f aca="false">INDEX($Z$1382:$Z$1509,MATCH($A1436-E1436*8,$A$1382:$A$1509,0))</f>
        <v>427206462.98725</v>
      </c>
      <c r="AL1436" s="7" t="n">
        <f aca="false">INDEX($AA$1382:$AA$1509,MATCH($A1436+(1-F1436)*4,$A$1382:$A$1509,0))</f>
        <v>30000000</v>
      </c>
      <c r="AM1436" s="7" t="n">
        <f aca="false">INDEX($AA$1382:$AA$1509,MATCH($A1436-F1436*4,$A$1382:$A$1509,0))</f>
        <v>468226860.510366</v>
      </c>
      <c r="AN1436" s="7" t="n">
        <f aca="false">INDEX($AB$1382:$AB$1509,MATCH($A1436+(1-G1436)*2,$A$1382:$A$1509,0))</f>
        <v>15000000</v>
      </c>
      <c r="AO1436" s="7" t="n">
        <f aca="false">INDEX($AB$1382:$AB$1509,MATCH($A1436-G1436*2,$A$1382:$A$1509,0))</f>
        <v>714910281.321865</v>
      </c>
      <c r="AP1436" s="7" t="n">
        <f aca="false">INDEX($AC$1382:$AC$1509,MATCH($A1436+(1-H1436)*1,$A$1382:$A$1509,0))</f>
        <v>5000000</v>
      </c>
      <c r="AQ1436" s="7" t="n">
        <f aca="false">INDEX($AC$1382:$AC$1509,MATCH($A1436-H1436*1,$A$1382:$A$1509,0))</f>
        <v>890013464.55677</v>
      </c>
      <c r="AR1436" s="14" t="b">
        <f aca="false">AND(IF(B1436=1,AD1436&gt;=AE1436,AE1436&gt;AD1436),IF(C1436=1,AF1436&gt;=AG1436,AG1436&gt;AF1436),IF(D1436=1,AH1436&gt;=AI1436,AI1436&gt;AH1436),IF(E1436=1,AJ1436&gt;=AK1436,AK1436&gt;AJ1436),IF(F1436=1,AL1436&gt;=AM1436,AM1436&gt;AL1436),IF(G1436=1,AN1436&gt;=AO1436,AO1436&gt;AN1436),IF(H1436=1,AP1436&gt;=AQ1436,AQ1436&gt;AP1436))</f>
        <v>0</v>
      </c>
      <c r="AS1436" s="2"/>
      <c r="AT1436" s="2"/>
      <c r="AU1436" s="2"/>
      <c r="AV1436" s="2"/>
      <c r="AW1436" s="2"/>
      <c r="AX1436" s="2"/>
    </row>
    <row r="1437" customFormat="false" ht="15" hidden="false" customHeight="false" outlineLevel="0" collapsed="false">
      <c r="A1437" s="6" t="n">
        <f aca="false">ROW()-1382</f>
        <v>55</v>
      </c>
      <c r="B1437" s="6" t="n">
        <f aca="false">MOD(INT($A1437/64),2)</f>
        <v>0</v>
      </c>
      <c r="C1437" s="6" t="n">
        <f aca="false">MOD(INT($A1437/32),2)</f>
        <v>1</v>
      </c>
      <c r="D1437" s="6" t="n">
        <f aca="false">MOD(INT($A1437/16),2)</f>
        <v>1</v>
      </c>
      <c r="E1437" s="6" t="n">
        <f aca="false">MOD(INT($A1437/8),2)</f>
        <v>0</v>
      </c>
      <c r="F1437" s="6" t="n">
        <f aca="false">MOD(INT($A1437/4),2)</f>
        <v>1</v>
      </c>
      <c r="G1437" s="6" t="n">
        <f aca="false">MOD(INT($A1437/2),2)</f>
        <v>1</v>
      </c>
      <c r="H1437" s="6" t="n">
        <f aca="false">MOD(INT($A1437/1),2)</f>
        <v>1</v>
      </c>
      <c r="I1437" s="7" t="n">
        <f aca="false">IF(B1437=1,MIN($B$6,$B$1380),0)</f>
        <v>0</v>
      </c>
      <c r="J1437" s="7" t="n">
        <f aca="false">IF(C1437=1,MIN($F$226,MAX(0,$B$1380-I1437)),0)</f>
        <v>300000000</v>
      </c>
      <c r="K1437" s="7" t="n">
        <f aca="false">IF(D1437=1,MIN($F$225,MAX(0,$B$1380-SUM(I1437:J1437))),0)</f>
        <v>100000000</v>
      </c>
      <c r="L1437" s="7" t="n">
        <f aca="false">IF(E1437=1,MIN($F$224,MAX(0,$B$1380-SUM(I1437:K1437))),0)</f>
        <v>0</v>
      </c>
      <c r="M1437" s="7" t="n">
        <f aca="false">IF(F1437=1,MIN($F$223,MAX(0,$B$1380-SUM(I1437:L1437))),0)</f>
        <v>30000000</v>
      </c>
      <c r="N1437" s="7" t="n">
        <f aca="false">IF(G1437=1,MIN($F$222,MAX(0,$B$1380-SUM(I1437:M1437))),0)</f>
        <v>15000000</v>
      </c>
      <c r="O1437" s="7" t="n">
        <f aca="false">IF(H1437=1,MIN($F$221,MAX(0,$B$1380-SUM(I1437:N1437))),0)</f>
        <v>5000000</v>
      </c>
      <c r="P1437" s="7" t="n">
        <f aca="false">MAX(0,$B$1380-SUM(I1437:O1437))</f>
        <v>3550000000</v>
      </c>
      <c r="Q1437" s="7" t="n">
        <f aca="false">($B$203+$B$204)+$B$22+(1-B1437)*$B$198+(1-C1437)*$E$226+(1-D1437)*$E$225+(1-E1437)*$E$224+(1-F1437)*$E$223+(1-G1437)*$E$222+(1-H1437)*$E$221</f>
        <v>12485652.6989266</v>
      </c>
      <c r="R1437" s="7" t="n">
        <f aca="false">P1437&gt;$B$12*Q1437</f>
        <v>1</v>
      </c>
      <c r="S1437" s="7" t="n">
        <f aca="false">IF(R1437,(P1437+$B$12*$B$13)/(Q1437+$B$13),IF(Q1437&gt;0,P1437/Q1437,0))</f>
        <v>237.060078154251</v>
      </c>
      <c r="T1437" s="7" t="n">
        <f aca="false">IF(R1437,$B$13*(S1437-$B$12),0)</f>
        <v>590150195.385628</v>
      </c>
      <c r="U1437" s="7" t="n">
        <f aca="false">($B$203+$B$204)*S1437</f>
        <v>66698748.3103334</v>
      </c>
      <c r="V1437" s="7" t="n">
        <f aca="false">$B$22*S1437</f>
        <v>2133540703.38826</v>
      </c>
      <c r="W1437" s="7" t="n">
        <f aca="false">IF(B1437=1,I1437,S1437*$B$198)</f>
        <v>190666165.345574</v>
      </c>
      <c r="X1437" s="7" t="n">
        <f aca="false">IF(C1437=1,J1437,S1437*$E$226)</f>
        <v>300000000</v>
      </c>
      <c r="Y1437" s="7" t="n">
        <f aca="false">IF(D1437=1,K1437,S1437*$E$225)</f>
        <v>100000000</v>
      </c>
      <c r="Z1437" s="7" t="n">
        <f aca="false">IF(E1437=1,L1437,S1437*$E$224)</f>
        <v>568944187.570203</v>
      </c>
      <c r="AA1437" s="7" t="n">
        <f aca="false">IF(F1437=1,M1437,S1437*$E$223)</f>
        <v>30000000</v>
      </c>
      <c r="AB1437" s="7" t="n">
        <f aca="false">IF(G1437=1,N1437,S1437*$E$222)</f>
        <v>15000000</v>
      </c>
      <c r="AC1437" s="7" t="n">
        <f aca="false">IF(H1437=1,O1437,S1437*$E$221)</f>
        <v>5000000</v>
      </c>
      <c r="AD1437" s="7" t="n">
        <f aca="false">INDEX($W$1382:$W$1509,MATCH($A1437+(1-B1437)*64,$A$1382:$A$1509,0))</f>
        <v>30000000</v>
      </c>
      <c r="AE1437" s="7" t="n">
        <f aca="false">INDEX($W$1382:$W$1509,MATCH($A1437-B1437*64,$A$1382:$A$1509,0))</f>
        <v>190666165.345574</v>
      </c>
      <c r="AF1437" s="7" t="n">
        <f aca="false">INDEX($X$1382:$X$1509,MATCH($A1437+(1-C1437)*32,$A$1382:$A$1509,0))</f>
        <v>300000000</v>
      </c>
      <c r="AG1437" s="7" t="n">
        <f aca="false">INDEX($X$1382:$X$1509,MATCH($A1437-C1437*32,$A$1382:$A$1509,0))</f>
        <v>1118982679.09828</v>
      </c>
      <c r="AH1437" s="7" t="n">
        <f aca="false">INDEX($Y$1382:$Y$1509,MATCH($A1437+(1-D1437)*16,$A$1382:$A$1509,0))</f>
        <v>100000000</v>
      </c>
      <c r="AI1437" s="7" t="n">
        <f aca="false">INDEX($Y$1382:$Y$1509,MATCH($A1437-D1437*16,$A$1382:$A$1509,0))</f>
        <v>378797235.0639</v>
      </c>
      <c r="AJ1437" s="7" t="n">
        <f aca="false">INDEX($Z$1382:$Z$1509,MATCH($A1437+(1-E1437)*8,$A$1382:$A$1509,0))</f>
        <v>60000000</v>
      </c>
      <c r="AK1437" s="7" t="n">
        <f aca="false">INDEX($Z$1382:$Z$1509,MATCH($A1437-E1437*8,$A$1382:$A$1509,0))</f>
        <v>568944187.570203</v>
      </c>
      <c r="AL1437" s="7" t="n">
        <f aca="false">INDEX($AA$1382:$AA$1509,MATCH($A1437+(1-F1437)*4,$A$1382:$A$1509,0))</f>
        <v>30000000</v>
      </c>
      <c r="AM1437" s="7" t="n">
        <f aca="false">INDEX($AA$1382:$AA$1509,MATCH($A1437-F1437*4,$A$1382:$A$1509,0))</f>
        <v>597559631.5524</v>
      </c>
      <c r="AN1437" s="7" t="n">
        <f aca="false">INDEX($AB$1382:$AB$1509,MATCH($A1437+(1-G1437)*2,$A$1382:$A$1509,0))</f>
        <v>15000000</v>
      </c>
      <c r="AO1437" s="7" t="n">
        <f aca="false">INDEX($AB$1382:$AB$1509,MATCH($A1437-G1437*2,$A$1382:$A$1509,0))</f>
        <v>892515259.256859</v>
      </c>
      <c r="AP1437" s="7" t="n">
        <f aca="false">INDEX($AC$1382:$AC$1509,MATCH($A1437+(1-H1437)*1,$A$1382:$A$1509,0))</f>
        <v>5000000</v>
      </c>
      <c r="AQ1437" s="7" t="n">
        <f aca="false">INDEX($AC$1382:$AC$1509,MATCH($A1437-H1437*1,$A$1382:$A$1509,0))</f>
        <v>890013464.55677</v>
      </c>
      <c r="AR1437" s="14" t="b">
        <f aca="false">AND(IF(B1437=1,AD1437&gt;=AE1437,AE1437&gt;AD1437),IF(C1437=1,AF1437&gt;=AG1437,AG1437&gt;AF1437),IF(D1437=1,AH1437&gt;=AI1437,AI1437&gt;AH1437),IF(E1437=1,AJ1437&gt;=AK1437,AK1437&gt;AJ1437),IF(F1437=1,AL1437&gt;=AM1437,AM1437&gt;AL1437),IF(G1437=1,AN1437&gt;=AO1437,AO1437&gt;AN1437),IF(H1437=1,AP1437&gt;=AQ1437,AQ1437&gt;AP1437))</f>
        <v>0</v>
      </c>
      <c r="AS1437" s="2"/>
      <c r="AT1437" s="2"/>
      <c r="AU1437" s="2"/>
      <c r="AV1437" s="2"/>
      <c r="AW1437" s="2"/>
      <c r="AX1437" s="2"/>
    </row>
    <row r="1438" customFormat="false" ht="15" hidden="false" customHeight="false" outlineLevel="0" collapsed="false">
      <c r="A1438" s="6" t="n">
        <f aca="false">ROW()-1382</f>
        <v>56</v>
      </c>
      <c r="B1438" s="6" t="n">
        <f aca="false">MOD(INT($A1438/64),2)</f>
        <v>0</v>
      </c>
      <c r="C1438" s="6" t="n">
        <f aca="false">MOD(INT($A1438/32),2)</f>
        <v>1</v>
      </c>
      <c r="D1438" s="6" t="n">
        <f aca="false">MOD(INT($A1438/16),2)</f>
        <v>1</v>
      </c>
      <c r="E1438" s="6" t="n">
        <f aca="false">MOD(INT($A1438/8),2)</f>
        <v>1</v>
      </c>
      <c r="F1438" s="6" t="n">
        <f aca="false">MOD(INT($A1438/4),2)</f>
        <v>0</v>
      </c>
      <c r="G1438" s="6" t="n">
        <f aca="false">MOD(INT($A1438/2),2)</f>
        <v>0</v>
      </c>
      <c r="H1438" s="6" t="n">
        <f aca="false">MOD(INT($A1438/1),2)</f>
        <v>0</v>
      </c>
      <c r="I1438" s="7" t="n">
        <f aca="false">IF(B1438=1,MIN($B$6,$B$1380),0)</f>
        <v>0</v>
      </c>
      <c r="J1438" s="7" t="n">
        <f aca="false">IF(C1438=1,MIN($F$226,MAX(0,$B$1380-I1438)),0)</f>
        <v>300000000</v>
      </c>
      <c r="K1438" s="7" t="n">
        <f aca="false">IF(D1438=1,MIN($F$225,MAX(0,$B$1380-SUM(I1438:J1438))),0)</f>
        <v>100000000</v>
      </c>
      <c r="L1438" s="7" t="n">
        <f aca="false">IF(E1438=1,MIN($F$224,MAX(0,$B$1380-SUM(I1438:K1438))),0)</f>
        <v>60000000</v>
      </c>
      <c r="M1438" s="7" t="n">
        <f aca="false">IF(F1438=1,MIN($F$223,MAX(0,$B$1380-SUM(I1438:L1438))),0)</f>
        <v>0</v>
      </c>
      <c r="N1438" s="7" t="n">
        <f aca="false">IF(G1438=1,MIN($F$222,MAX(0,$B$1380-SUM(I1438:M1438))),0)</f>
        <v>0</v>
      </c>
      <c r="O1438" s="7" t="n">
        <f aca="false">IF(H1438=1,MIN($F$221,MAX(0,$B$1380-SUM(I1438:N1438))),0)</f>
        <v>0</v>
      </c>
      <c r="P1438" s="7" t="n">
        <f aca="false">MAX(0,$B$1380-SUM(I1438:O1438))</f>
        <v>3540000000</v>
      </c>
      <c r="Q1438" s="7" t="n">
        <f aca="false">($B$203+$B$204)+$B$22+(1-B1438)*$B$198+(1-C1438)*$E$226+(1-D1438)*$E$225+(1-E1438)*$E$224+(1-F1438)*$E$223+(1-G1438)*$E$222+(1-H1438)*$E$221</f>
        <v>23085652.6989266</v>
      </c>
      <c r="R1438" s="7" t="n">
        <f aca="false">P1438&gt;$B$12*Q1438</f>
        <v>1</v>
      </c>
      <c r="S1438" s="7" t="n">
        <f aca="false">IF(R1438,(P1438+$B$12*$B$13)/(Q1438+$B$13),IF(Q1438&gt;0,P1438/Q1438,0))</f>
        <v>138.456503013059</v>
      </c>
      <c r="T1438" s="7" t="n">
        <f aca="false">IF(R1438,$B$13*(S1438-$B$12),0)</f>
        <v>343641257.532647</v>
      </c>
      <c r="U1438" s="7" t="n">
        <f aca="false">($B$203+$B$204)*S1438</f>
        <v>38955844.0978322</v>
      </c>
      <c r="V1438" s="7" t="n">
        <f aca="false">$B$22*S1438</f>
        <v>1246108527.11753</v>
      </c>
      <c r="W1438" s="7" t="n">
        <f aca="false">IF(B1438=1,I1438,S1438*$B$198)</f>
        <v>111359832.08223</v>
      </c>
      <c r="X1438" s="7" t="n">
        <f aca="false">IF(C1438=1,J1438,S1438*$E$226)</f>
        <v>300000000</v>
      </c>
      <c r="Y1438" s="7" t="n">
        <f aca="false">IF(D1438=1,K1438,S1438*$E$225)</f>
        <v>100000000</v>
      </c>
      <c r="Z1438" s="7" t="n">
        <f aca="false">IF(E1438=1,L1438,S1438*$E$224)</f>
        <v>60000000</v>
      </c>
      <c r="AA1438" s="7" t="n">
        <f aca="false">IF(F1438=1,M1438,S1438*$E$223)</f>
        <v>415369509.039176</v>
      </c>
      <c r="AB1438" s="7" t="n">
        <f aca="false">IF(G1438=1,N1438,S1438*$E$222)</f>
        <v>692282515.065293</v>
      </c>
      <c r="AC1438" s="7" t="n">
        <f aca="false">IF(H1438=1,O1438,S1438*$E$221)</f>
        <v>692282515.065293</v>
      </c>
      <c r="AD1438" s="7" t="n">
        <f aca="false">INDEX($W$1382:$W$1509,MATCH($A1438+(1-B1438)*64,$A$1382:$A$1509,0))</f>
        <v>30000000</v>
      </c>
      <c r="AE1438" s="7" t="n">
        <f aca="false">INDEX($W$1382:$W$1509,MATCH($A1438-B1438*64,$A$1382:$A$1509,0))</f>
        <v>111359832.08223</v>
      </c>
      <c r="AF1438" s="7" t="n">
        <f aca="false">INDEX($X$1382:$X$1509,MATCH($A1438+(1-C1438)*32,$A$1382:$A$1509,0))</f>
        <v>300000000</v>
      </c>
      <c r="AG1438" s="7" t="n">
        <f aca="false">INDEX($X$1382:$X$1509,MATCH($A1438-C1438*32,$A$1382:$A$1509,0))</f>
        <v>743115270.432657</v>
      </c>
      <c r="AH1438" s="7" t="n">
        <f aca="false">INDEX($Y$1382:$Y$1509,MATCH($A1438+(1-D1438)*16,$A$1382:$A$1509,0))</f>
        <v>100000000</v>
      </c>
      <c r="AI1438" s="7" t="n">
        <f aca="false">INDEX($Y$1382:$Y$1509,MATCH($A1438-D1438*16,$A$1382:$A$1509,0))</f>
        <v>231189431.854195</v>
      </c>
      <c r="AJ1438" s="7" t="n">
        <f aca="false">INDEX($Z$1382:$Z$1509,MATCH($A1438+(1-E1438)*8,$A$1382:$A$1509,0))</f>
        <v>60000000</v>
      </c>
      <c r="AK1438" s="7" t="n">
        <f aca="false">INDEX($Z$1382:$Z$1509,MATCH($A1438-E1438*8,$A$1382:$A$1509,0))</f>
        <v>308944018.315915</v>
      </c>
      <c r="AL1438" s="7" t="n">
        <f aca="false">INDEX($AA$1382:$AA$1509,MATCH($A1438+(1-F1438)*4,$A$1382:$A$1509,0))</f>
        <v>30000000</v>
      </c>
      <c r="AM1438" s="7" t="n">
        <f aca="false">INDEX($AA$1382:$AA$1509,MATCH($A1438-F1438*4,$A$1382:$A$1509,0))</f>
        <v>415369509.039176</v>
      </c>
      <c r="AN1438" s="7" t="n">
        <f aca="false">INDEX($AB$1382:$AB$1509,MATCH($A1438+(1-G1438)*2,$A$1382:$A$1509,0))</f>
        <v>15000000</v>
      </c>
      <c r="AO1438" s="7" t="n">
        <f aca="false">INDEX($AB$1382:$AB$1509,MATCH($A1438-G1438*2,$A$1382:$A$1509,0))</f>
        <v>692282515.065293</v>
      </c>
      <c r="AP1438" s="7" t="n">
        <f aca="false">INDEX($AC$1382:$AC$1509,MATCH($A1438+(1-H1438)*1,$A$1382:$A$1509,0))</f>
        <v>5000000</v>
      </c>
      <c r="AQ1438" s="7" t="n">
        <f aca="false">INDEX($AC$1382:$AC$1509,MATCH($A1438-H1438*1,$A$1382:$A$1509,0))</f>
        <v>692282515.065293</v>
      </c>
      <c r="AR1438" s="14" t="b">
        <f aca="false">AND(IF(B1438=1,AD1438&gt;=AE1438,AE1438&gt;AD1438),IF(C1438=1,AF1438&gt;=AG1438,AG1438&gt;AF1438),IF(D1438=1,AH1438&gt;=AI1438,AI1438&gt;AH1438),IF(E1438=1,AJ1438&gt;=AK1438,AK1438&gt;AJ1438),IF(F1438=1,AL1438&gt;=AM1438,AM1438&gt;AL1438),IF(G1438=1,AN1438&gt;=AO1438,AO1438&gt;AN1438),IF(H1438=1,AP1438&gt;=AQ1438,AQ1438&gt;AP1438))</f>
        <v>0</v>
      </c>
      <c r="AS1438" s="2"/>
      <c r="AT1438" s="2"/>
      <c r="AU1438" s="2"/>
      <c r="AV1438" s="2"/>
      <c r="AW1438" s="2"/>
      <c r="AX1438" s="2"/>
    </row>
    <row r="1439" customFormat="false" ht="15" hidden="false" customHeight="false" outlineLevel="0" collapsed="false">
      <c r="A1439" s="6" t="n">
        <f aca="false">ROW()-1382</f>
        <v>57</v>
      </c>
      <c r="B1439" s="6" t="n">
        <f aca="false">MOD(INT($A1439/64),2)</f>
        <v>0</v>
      </c>
      <c r="C1439" s="6" t="n">
        <f aca="false">MOD(INT($A1439/32),2)</f>
        <v>1</v>
      </c>
      <c r="D1439" s="6" t="n">
        <f aca="false">MOD(INT($A1439/16),2)</f>
        <v>1</v>
      </c>
      <c r="E1439" s="6" t="n">
        <f aca="false">MOD(INT($A1439/8),2)</f>
        <v>1</v>
      </c>
      <c r="F1439" s="6" t="n">
        <f aca="false">MOD(INT($A1439/4),2)</f>
        <v>0</v>
      </c>
      <c r="G1439" s="6" t="n">
        <f aca="false">MOD(INT($A1439/2),2)</f>
        <v>0</v>
      </c>
      <c r="H1439" s="6" t="n">
        <f aca="false">MOD(INT($A1439/1),2)</f>
        <v>1</v>
      </c>
      <c r="I1439" s="7" t="n">
        <f aca="false">IF(B1439=1,MIN($B$6,$B$1380),0)</f>
        <v>0</v>
      </c>
      <c r="J1439" s="7" t="n">
        <f aca="false">IF(C1439=1,MIN($F$226,MAX(0,$B$1380-I1439)),0)</f>
        <v>300000000</v>
      </c>
      <c r="K1439" s="7" t="n">
        <f aca="false">IF(D1439=1,MIN($F$225,MAX(0,$B$1380-SUM(I1439:J1439))),0)</f>
        <v>100000000</v>
      </c>
      <c r="L1439" s="7" t="n">
        <f aca="false">IF(E1439=1,MIN($F$224,MAX(0,$B$1380-SUM(I1439:K1439))),0)</f>
        <v>60000000</v>
      </c>
      <c r="M1439" s="7" t="n">
        <f aca="false">IF(F1439=1,MIN($F$223,MAX(0,$B$1380-SUM(I1439:L1439))),0)</f>
        <v>0</v>
      </c>
      <c r="N1439" s="7" t="n">
        <f aca="false">IF(G1439=1,MIN($F$222,MAX(0,$B$1380-SUM(I1439:M1439))),0)</f>
        <v>0</v>
      </c>
      <c r="O1439" s="7" t="n">
        <f aca="false">IF(H1439=1,MIN($F$221,MAX(0,$B$1380-SUM(I1439:N1439))),0)</f>
        <v>5000000</v>
      </c>
      <c r="P1439" s="7" t="n">
        <f aca="false">MAX(0,$B$1380-SUM(I1439:O1439))</f>
        <v>3535000000</v>
      </c>
      <c r="Q1439" s="7" t="n">
        <f aca="false">($B$203+$B$204)+$B$22+(1-B1439)*$B$198+(1-C1439)*$E$226+(1-D1439)*$E$225+(1-E1439)*$E$224+(1-F1439)*$E$223+(1-G1439)*$E$222+(1-H1439)*$E$221</f>
        <v>18085652.6989266</v>
      </c>
      <c r="R1439" s="7" t="n">
        <f aca="false">P1439&gt;$B$12*Q1439</f>
        <v>1</v>
      </c>
      <c r="S1439" s="7" t="n">
        <f aca="false">IF(R1439,(P1439+$B$12*$B$13)/(Q1439+$B$13),IF(Q1439&gt;0,P1439/Q1439,0))</f>
        <v>171.842984613476</v>
      </c>
      <c r="T1439" s="7" t="n">
        <f aca="false">IF(R1439,$B$13*(S1439-$B$12),0)</f>
        <v>427107461.53369</v>
      </c>
      <c r="U1439" s="7" t="n">
        <f aca="false">($B$203+$B$204)*S1439</f>
        <v>48349397.6247354</v>
      </c>
      <c r="V1439" s="7" t="n">
        <f aca="false">$B$22*S1439</f>
        <v>1546586861.52128</v>
      </c>
      <c r="W1439" s="7" t="n">
        <f aca="false">IF(B1439=1,I1439,S1439*$B$198)</f>
        <v>138212402.412482</v>
      </c>
      <c r="X1439" s="7" t="n">
        <f aca="false">IF(C1439=1,J1439,S1439*$E$226)</f>
        <v>300000000</v>
      </c>
      <c r="Y1439" s="7" t="n">
        <f aca="false">IF(D1439=1,K1439,S1439*$E$225)</f>
        <v>100000000</v>
      </c>
      <c r="Z1439" s="7" t="n">
        <f aca="false">IF(E1439=1,L1439,S1439*$E$224)</f>
        <v>60000000</v>
      </c>
      <c r="AA1439" s="7" t="n">
        <f aca="false">IF(F1439=1,M1439,S1439*$E$223)</f>
        <v>515528953.840428</v>
      </c>
      <c r="AB1439" s="7" t="n">
        <f aca="false">IF(G1439=1,N1439,S1439*$E$222)</f>
        <v>859214923.06738</v>
      </c>
      <c r="AC1439" s="7" t="n">
        <f aca="false">IF(H1439=1,O1439,S1439*$E$221)</f>
        <v>5000000</v>
      </c>
      <c r="AD1439" s="7" t="n">
        <f aca="false">INDEX($W$1382:$W$1509,MATCH($A1439+(1-B1439)*64,$A$1382:$A$1509,0))</f>
        <v>30000000</v>
      </c>
      <c r="AE1439" s="7" t="n">
        <f aca="false">INDEX($W$1382:$W$1509,MATCH($A1439-B1439*64,$A$1382:$A$1509,0))</f>
        <v>138212402.412482</v>
      </c>
      <c r="AF1439" s="7" t="n">
        <f aca="false">INDEX($X$1382:$X$1509,MATCH($A1439+(1-C1439)*32,$A$1382:$A$1509,0))</f>
        <v>300000000</v>
      </c>
      <c r="AG1439" s="7" t="n">
        <f aca="false">INDEX($X$1382:$X$1509,MATCH($A1439-C1439*32,$A$1382:$A$1509,0))</f>
        <v>881022709.712494</v>
      </c>
      <c r="AH1439" s="7" t="n">
        <f aca="false">INDEX($Y$1382:$Y$1509,MATCH($A1439+(1-D1439)*16,$A$1382:$A$1509,0))</f>
        <v>100000000</v>
      </c>
      <c r="AI1439" s="7" t="n">
        <f aca="false">INDEX($Y$1382:$Y$1509,MATCH($A1439-D1439*16,$A$1382:$A$1509,0))</f>
        <v>282591597.366769</v>
      </c>
      <c r="AJ1439" s="7" t="n">
        <f aca="false">INDEX($Z$1382:$Z$1509,MATCH($A1439+(1-E1439)*8,$A$1382:$A$1509,0))</f>
        <v>60000000</v>
      </c>
      <c r="AK1439" s="7" t="n">
        <f aca="false">INDEX($Z$1382:$Z$1509,MATCH($A1439-E1439*8,$A$1382:$A$1509,0))</f>
        <v>375625617.992706</v>
      </c>
      <c r="AL1439" s="7" t="n">
        <f aca="false">INDEX($AA$1382:$AA$1509,MATCH($A1439+(1-F1439)*4,$A$1382:$A$1509,0))</f>
        <v>30000000</v>
      </c>
      <c r="AM1439" s="7" t="n">
        <f aca="false">INDEX($AA$1382:$AA$1509,MATCH($A1439-F1439*4,$A$1382:$A$1509,0))</f>
        <v>515528953.840428</v>
      </c>
      <c r="AN1439" s="7" t="n">
        <f aca="false">INDEX($AB$1382:$AB$1509,MATCH($A1439+(1-G1439)*2,$A$1382:$A$1509,0))</f>
        <v>15000000</v>
      </c>
      <c r="AO1439" s="7" t="n">
        <f aca="false">INDEX($AB$1382:$AB$1509,MATCH($A1439-G1439*2,$A$1382:$A$1509,0))</f>
        <v>859214923.06738</v>
      </c>
      <c r="AP1439" s="7" t="n">
        <f aca="false">INDEX($AC$1382:$AC$1509,MATCH($A1439+(1-H1439)*1,$A$1382:$A$1509,0))</f>
        <v>5000000</v>
      </c>
      <c r="AQ1439" s="7" t="n">
        <f aca="false">INDEX($AC$1382:$AC$1509,MATCH($A1439-H1439*1,$A$1382:$A$1509,0))</f>
        <v>692282515.065293</v>
      </c>
      <c r="AR1439" s="14" t="b">
        <f aca="false">AND(IF(B1439=1,AD1439&gt;=AE1439,AE1439&gt;AD1439),IF(C1439=1,AF1439&gt;=AG1439,AG1439&gt;AF1439),IF(D1439=1,AH1439&gt;=AI1439,AI1439&gt;AH1439),IF(E1439=1,AJ1439&gt;=AK1439,AK1439&gt;AJ1439),IF(F1439=1,AL1439&gt;=AM1439,AM1439&gt;AL1439),IF(G1439=1,AN1439&gt;=AO1439,AO1439&gt;AN1439),IF(H1439=1,AP1439&gt;=AQ1439,AQ1439&gt;AP1439))</f>
        <v>0</v>
      </c>
      <c r="AS1439" s="2"/>
      <c r="AT1439" s="2"/>
      <c r="AU1439" s="2"/>
      <c r="AV1439" s="2"/>
      <c r="AW1439" s="2"/>
      <c r="AX1439" s="2"/>
    </row>
    <row r="1440" customFormat="false" ht="15" hidden="false" customHeight="false" outlineLevel="0" collapsed="false">
      <c r="A1440" s="6" t="n">
        <f aca="false">ROW()-1382</f>
        <v>58</v>
      </c>
      <c r="B1440" s="6" t="n">
        <f aca="false">MOD(INT($A1440/64),2)</f>
        <v>0</v>
      </c>
      <c r="C1440" s="6" t="n">
        <f aca="false">MOD(INT($A1440/32),2)</f>
        <v>1</v>
      </c>
      <c r="D1440" s="6" t="n">
        <f aca="false">MOD(INT($A1440/16),2)</f>
        <v>1</v>
      </c>
      <c r="E1440" s="6" t="n">
        <f aca="false">MOD(INT($A1440/8),2)</f>
        <v>1</v>
      </c>
      <c r="F1440" s="6" t="n">
        <f aca="false">MOD(INT($A1440/4),2)</f>
        <v>0</v>
      </c>
      <c r="G1440" s="6" t="n">
        <f aca="false">MOD(INT($A1440/2),2)</f>
        <v>1</v>
      </c>
      <c r="H1440" s="6" t="n">
        <f aca="false">MOD(INT($A1440/1),2)</f>
        <v>0</v>
      </c>
      <c r="I1440" s="7" t="n">
        <f aca="false">IF(B1440=1,MIN($B$6,$B$1380),0)</f>
        <v>0</v>
      </c>
      <c r="J1440" s="7" t="n">
        <f aca="false">IF(C1440=1,MIN($F$226,MAX(0,$B$1380-I1440)),0)</f>
        <v>300000000</v>
      </c>
      <c r="K1440" s="7" t="n">
        <f aca="false">IF(D1440=1,MIN($F$225,MAX(0,$B$1380-SUM(I1440:J1440))),0)</f>
        <v>100000000</v>
      </c>
      <c r="L1440" s="7" t="n">
        <f aca="false">IF(E1440=1,MIN($F$224,MAX(0,$B$1380-SUM(I1440:K1440))),0)</f>
        <v>60000000</v>
      </c>
      <c r="M1440" s="7" t="n">
        <f aca="false">IF(F1440=1,MIN($F$223,MAX(0,$B$1380-SUM(I1440:L1440))),0)</f>
        <v>0</v>
      </c>
      <c r="N1440" s="7" t="n">
        <f aca="false">IF(G1440=1,MIN($F$222,MAX(0,$B$1380-SUM(I1440:M1440))),0)</f>
        <v>15000000</v>
      </c>
      <c r="O1440" s="7" t="n">
        <f aca="false">IF(H1440=1,MIN($F$221,MAX(0,$B$1380-SUM(I1440:N1440))),0)</f>
        <v>0</v>
      </c>
      <c r="P1440" s="7" t="n">
        <f aca="false">MAX(0,$B$1380-SUM(I1440:O1440))</f>
        <v>3525000000</v>
      </c>
      <c r="Q1440" s="7" t="n">
        <f aca="false">($B$203+$B$204)+$B$22+(1-B1440)*$B$198+(1-C1440)*$E$226+(1-D1440)*$E$225+(1-E1440)*$E$224+(1-F1440)*$E$223+(1-G1440)*$E$222+(1-H1440)*$E$221</f>
        <v>18085652.6989266</v>
      </c>
      <c r="R1440" s="7" t="n">
        <f aca="false">P1440&gt;$B$12*Q1440</f>
        <v>1</v>
      </c>
      <c r="S1440" s="7" t="n">
        <f aca="false">IF(R1440,(P1440+$B$12*$B$13)/(Q1440+$B$13),IF(Q1440&gt;0,P1440/Q1440,0))</f>
        <v>171.357209391954</v>
      </c>
      <c r="T1440" s="7" t="n">
        <f aca="false">IF(R1440,$B$13*(S1440-$B$12),0)</f>
        <v>425893023.479885</v>
      </c>
      <c r="U1440" s="7" t="n">
        <f aca="false">($B$203+$B$204)*S1440</f>
        <v>48212720.8823333</v>
      </c>
      <c r="V1440" s="7" t="n">
        <f aca="false">$B$22*S1440</f>
        <v>1542214884.52758</v>
      </c>
      <c r="W1440" s="7" t="n">
        <f aca="false">IF(B1440=1,I1440,S1440*$B$198)</f>
        <v>137821695.974567</v>
      </c>
      <c r="X1440" s="7" t="n">
        <f aca="false">IF(C1440=1,J1440,S1440*$E$226)</f>
        <v>300000000</v>
      </c>
      <c r="Y1440" s="7" t="n">
        <f aca="false">IF(D1440=1,K1440,S1440*$E$225)</f>
        <v>100000000</v>
      </c>
      <c r="Z1440" s="7" t="n">
        <f aca="false">IF(E1440=1,L1440,S1440*$E$224)</f>
        <v>60000000</v>
      </c>
      <c r="AA1440" s="7" t="n">
        <f aca="false">IF(F1440=1,M1440,S1440*$E$223)</f>
        <v>514071628.175861</v>
      </c>
      <c r="AB1440" s="7" t="n">
        <f aca="false">IF(G1440=1,N1440,S1440*$E$222)</f>
        <v>15000000</v>
      </c>
      <c r="AC1440" s="7" t="n">
        <f aca="false">IF(H1440=1,O1440,S1440*$E$221)</f>
        <v>856786046.959769</v>
      </c>
      <c r="AD1440" s="7" t="n">
        <f aca="false">INDEX($W$1382:$W$1509,MATCH($A1440+(1-B1440)*64,$A$1382:$A$1509,0))</f>
        <v>30000000</v>
      </c>
      <c r="AE1440" s="7" t="n">
        <f aca="false">INDEX($W$1382:$W$1509,MATCH($A1440-B1440*64,$A$1382:$A$1509,0))</f>
        <v>137821695.974567</v>
      </c>
      <c r="AF1440" s="7" t="n">
        <f aca="false">INDEX($X$1382:$X$1509,MATCH($A1440+(1-C1440)*32,$A$1382:$A$1509,0))</f>
        <v>300000000</v>
      </c>
      <c r="AG1440" s="7" t="n">
        <f aca="false">INDEX($X$1382:$X$1509,MATCH($A1440-C1440*32,$A$1382:$A$1509,0))</f>
        <v>878726885.061778</v>
      </c>
      <c r="AH1440" s="7" t="n">
        <f aca="false">INDEX($Y$1382:$Y$1509,MATCH($A1440+(1-D1440)*16,$A$1382:$A$1509,0))</f>
        <v>100000000</v>
      </c>
      <c r="AI1440" s="7" t="n">
        <f aca="false">INDEX($Y$1382:$Y$1509,MATCH($A1440-D1440*16,$A$1382:$A$1509,0))</f>
        <v>281814713.250297</v>
      </c>
      <c r="AJ1440" s="7" t="n">
        <f aca="false">INDEX($Z$1382:$Z$1509,MATCH($A1440+(1-E1440)*8,$A$1382:$A$1509,0))</f>
        <v>60000000</v>
      </c>
      <c r="AK1440" s="7" t="n">
        <f aca="false">INDEX($Z$1382:$Z$1509,MATCH($A1440-E1440*8,$A$1382:$A$1509,0))</f>
        <v>374581488.408292</v>
      </c>
      <c r="AL1440" s="7" t="n">
        <f aca="false">INDEX($AA$1382:$AA$1509,MATCH($A1440+(1-F1440)*4,$A$1382:$A$1509,0))</f>
        <v>30000000</v>
      </c>
      <c r="AM1440" s="7" t="n">
        <f aca="false">INDEX($AA$1382:$AA$1509,MATCH($A1440-F1440*4,$A$1382:$A$1509,0))</f>
        <v>514071628.175861</v>
      </c>
      <c r="AN1440" s="7" t="n">
        <f aca="false">INDEX($AB$1382:$AB$1509,MATCH($A1440+(1-G1440)*2,$A$1382:$A$1509,0))</f>
        <v>15000000</v>
      </c>
      <c r="AO1440" s="7" t="n">
        <f aca="false">INDEX($AB$1382:$AB$1509,MATCH($A1440-G1440*2,$A$1382:$A$1509,0))</f>
        <v>692282515.065293</v>
      </c>
      <c r="AP1440" s="7" t="n">
        <f aca="false">INDEX($AC$1382:$AC$1509,MATCH($A1440+(1-H1440)*1,$A$1382:$A$1509,0))</f>
        <v>5000000</v>
      </c>
      <c r="AQ1440" s="7" t="n">
        <f aca="false">INDEX($AC$1382:$AC$1509,MATCH($A1440-H1440*1,$A$1382:$A$1509,0))</f>
        <v>856786046.959769</v>
      </c>
      <c r="AR1440" s="14" t="b">
        <f aca="false">AND(IF(B1440=1,AD1440&gt;=AE1440,AE1440&gt;AD1440),IF(C1440=1,AF1440&gt;=AG1440,AG1440&gt;AF1440),IF(D1440=1,AH1440&gt;=AI1440,AI1440&gt;AH1440),IF(E1440=1,AJ1440&gt;=AK1440,AK1440&gt;AJ1440),IF(F1440=1,AL1440&gt;=AM1440,AM1440&gt;AL1440),IF(G1440=1,AN1440&gt;=AO1440,AO1440&gt;AN1440),IF(H1440=1,AP1440&gt;=AQ1440,AQ1440&gt;AP1440))</f>
        <v>0</v>
      </c>
      <c r="AS1440" s="2"/>
      <c r="AT1440" s="2"/>
      <c r="AU1440" s="2"/>
      <c r="AV1440" s="2"/>
      <c r="AW1440" s="2"/>
      <c r="AX1440" s="2"/>
    </row>
    <row r="1441" customFormat="false" ht="15" hidden="false" customHeight="false" outlineLevel="0" collapsed="false">
      <c r="A1441" s="6" t="n">
        <f aca="false">ROW()-1382</f>
        <v>59</v>
      </c>
      <c r="B1441" s="6" t="n">
        <f aca="false">MOD(INT($A1441/64),2)</f>
        <v>0</v>
      </c>
      <c r="C1441" s="6" t="n">
        <f aca="false">MOD(INT($A1441/32),2)</f>
        <v>1</v>
      </c>
      <c r="D1441" s="6" t="n">
        <f aca="false">MOD(INT($A1441/16),2)</f>
        <v>1</v>
      </c>
      <c r="E1441" s="6" t="n">
        <f aca="false">MOD(INT($A1441/8),2)</f>
        <v>1</v>
      </c>
      <c r="F1441" s="6" t="n">
        <f aca="false">MOD(INT($A1441/4),2)</f>
        <v>0</v>
      </c>
      <c r="G1441" s="6" t="n">
        <f aca="false">MOD(INT($A1441/2),2)</f>
        <v>1</v>
      </c>
      <c r="H1441" s="6" t="n">
        <f aca="false">MOD(INT($A1441/1),2)</f>
        <v>1</v>
      </c>
      <c r="I1441" s="7" t="n">
        <f aca="false">IF(B1441=1,MIN($B$6,$B$1380),0)</f>
        <v>0</v>
      </c>
      <c r="J1441" s="7" t="n">
        <f aca="false">IF(C1441=1,MIN($F$226,MAX(0,$B$1380-I1441)),0)</f>
        <v>300000000</v>
      </c>
      <c r="K1441" s="7" t="n">
        <f aca="false">IF(D1441=1,MIN($F$225,MAX(0,$B$1380-SUM(I1441:J1441))),0)</f>
        <v>100000000</v>
      </c>
      <c r="L1441" s="7" t="n">
        <f aca="false">IF(E1441=1,MIN($F$224,MAX(0,$B$1380-SUM(I1441:K1441))),0)</f>
        <v>60000000</v>
      </c>
      <c r="M1441" s="7" t="n">
        <f aca="false">IF(F1441=1,MIN($F$223,MAX(0,$B$1380-SUM(I1441:L1441))),0)</f>
        <v>0</v>
      </c>
      <c r="N1441" s="7" t="n">
        <f aca="false">IF(G1441=1,MIN($F$222,MAX(0,$B$1380-SUM(I1441:M1441))),0)</f>
        <v>15000000</v>
      </c>
      <c r="O1441" s="7" t="n">
        <f aca="false">IF(H1441=1,MIN($F$221,MAX(0,$B$1380-SUM(I1441:N1441))),0)</f>
        <v>5000000</v>
      </c>
      <c r="P1441" s="7" t="n">
        <f aca="false">MAX(0,$B$1380-SUM(I1441:O1441))</f>
        <v>3520000000</v>
      </c>
      <c r="Q1441" s="7" t="n">
        <f aca="false">($B$203+$B$204)+$B$22+(1-B1441)*$B$198+(1-C1441)*$E$226+(1-D1441)*$E$225+(1-E1441)*$E$224+(1-F1441)*$E$223+(1-G1441)*$E$222+(1-H1441)*$E$221</f>
        <v>13085652.6989266</v>
      </c>
      <c r="R1441" s="7" t="n">
        <f aca="false">P1441&gt;$B$12*Q1441</f>
        <v>1</v>
      </c>
      <c r="S1441" s="7" t="n">
        <f aca="false">IF(R1441,(P1441+$B$12*$B$13)/(Q1441+$B$13),IF(Q1441&gt;0,P1441/Q1441,0))</f>
        <v>226.00914238533</v>
      </c>
      <c r="T1441" s="7" t="n">
        <f aca="false">IF(R1441,$B$13*(S1441-$B$12),0)</f>
        <v>562522855.963325</v>
      </c>
      <c r="U1441" s="7" t="n">
        <f aca="false">($B$203+$B$204)*S1441</f>
        <v>63589479.1782895</v>
      </c>
      <c r="V1441" s="7" t="n">
        <f aca="false">$B$22*S1441</f>
        <v>2034082281.46797</v>
      </c>
      <c r="W1441" s="7" t="n">
        <f aca="false">IF(B1441=1,I1441,S1441*$B$198)</f>
        <v>181777956.234424</v>
      </c>
      <c r="X1441" s="7" t="n">
        <f aca="false">IF(C1441=1,J1441,S1441*$E$226)</f>
        <v>300000000</v>
      </c>
      <c r="Y1441" s="7" t="n">
        <f aca="false">IF(D1441=1,K1441,S1441*$E$225)</f>
        <v>100000000</v>
      </c>
      <c r="Z1441" s="7" t="n">
        <f aca="false">IF(E1441=1,L1441,S1441*$E$224)</f>
        <v>60000000</v>
      </c>
      <c r="AA1441" s="7" t="n">
        <f aca="false">IF(F1441=1,M1441,S1441*$E$223)</f>
        <v>678027427.15599</v>
      </c>
      <c r="AB1441" s="7" t="n">
        <f aca="false">IF(G1441=1,N1441,S1441*$E$222)</f>
        <v>15000000</v>
      </c>
      <c r="AC1441" s="7" t="n">
        <f aca="false">IF(H1441=1,O1441,S1441*$E$221)</f>
        <v>5000000</v>
      </c>
      <c r="AD1441" s="7" t="n">
        <f aca="false">INDEX($W$1382:$W$1509,MATCH($A1441+(1-B1441)*64,$A$1382:$A$1509,0))</f>
        <v>30000000</v>
      </c>
      <c r="AE1441" s="7" t="n">
        <f aca="false">INDEX($W$1382:$W$1509,MATCH($A1441-B1441*64,$A$1382:$A$1509,0))</f>
        <v>181777956.234424</v>
      </c>
      <c r="AF1441" s="7" t="n">
        <f aca="false">INDEX($X$1382:$X$1509,MATCH($A1441+(1-C1441)*32,$A$1382:$A$1509,0))</f>
        <v>300000000</v>
      </c>
      <c r="AG1441" s="7" t="n">
        <f aca="false">INDEX($X$1382:$X$1509,MATCH($A1441-C1441*32,$A$1382:$A$1509,0))</f>
        <v>1079598753.90658</v>
      </c>
      <c r="AH1441" s="7" t="n">
        <f aca="false">INDEX($Y$1382:$Y$1509,MATCH($A1441+(1-D1441)*16,$A$1382:$A$1509,0))</f>
        <v>100000000</v>
      </c>
      <c r="AI1441" s="7" t="n">
        <f aca="false">INDEX($Y$1382:$Y$1509,MATCH($A1441-D1441*16,$A$1382:$A$1509,0))</f>
        <v>362671160.224337</v>
      </c>
      <c r="AJ1441" s="7" t="n">
        <f aca="false">INDEX($Z$1382:$Z$1509,MATCH($A1441+(1-E1441)*8,$A$1382:$A$1509,0))</f>
        <v>60000000</v>
      </c>
      <c r="AK1441" s="7" t="n">
        <f aca="false">INDEX($Z$1382:$Z$1509,MATCH($A1441-E1441*8,$A$1382:$A$1509,0))</f>
        <v>478047705.24192</v>
      </c>
      <c r="AL1441" s="7" t="n">
        <f aca="false">INDEX($AA$1382:$AA$1509,MATCH($A1441+(1-F1441)*4,$A$1382:$A$1509,0))</f>
        <v>30000000</v>
      </c>
      <c r="AM1441" s="7" t="n">
        <f aca="false">INDEX($AA$1382:$AA$1509,MATCH($A1441-F1441*4,$A$1382:$A$1509,0))</f>
        <v>678027427.15599</v>
      </c>
      <c r="AN1441" s="7" t="n">
        <f aca="false">INDEX($AB$1382:$AB$1509,MATCH($A1441+(1-G1441)*2,$A$1382:$A$1509,0))</f>
        <v>15000000</v>
      </c>
      <c r="AO1441" s="7" t="n">
        <f aca="false">INDEX($AB$1382:$AB$1509,MATCH($A1441-G1441*2,$A$1382:$A$1509,0))</f>
        <v>859214923.06738</v>
      </c>
      <c r="AP1441" s="7" t="n">
        <f aca="false">INDEX($AC$1382:$AC$1509,MATCH($A1441+(1-H1441)*1,$A$1382:$A$1509,0))</f>
        <v>5000000</v>
      </c>
      <c r="AQ1441" s="7" t="n">
        <f aca="false">INDEX($AC$1382:$AC$1509,MATCH($A1441-H1441*1,$A$1382:$A$1509,0))</f>
        <v>856786046.959769</v>
      </c>
      <c r="AR1441" s="14" t="b">
        <f aca="false">AND(IF(B1441=1,AD1441&gt;=AE1441,AE1441&gt;AD1441),IF(C1441=1,AF1441&gt;=AG1441,AG1441&gt;AF1441),IF(D1441=1,AH1441&gt;=AI1441,AI1441&gt;AH1441),IF(E1441=1,AJ1441&gt;=AK1441,AK1441&gt;AJ1441),IF(F1441=1,AL1441&gt;=AM1441,AM1441&gt;AL1441),IF(G1441=1,AN1441&gt;=AO1441,AO1441&gt;AN1441),IF(H1441=1,AP1441&gt;=AQ1441,AQ1441&gt;AP1441))</f>
        <v>0</v>
      </c>
      <c r="AS1441" s="2"/>
      <c r="AT1441" s="2"/>
      <c r="AU1441" s="2"/>
      <c r="AV1441" s="2"/>
      <c r="AW1441" s="2"/>
      <c r="AX1441" s="2"/>
    </row>
    <row r="1442" customFormat="false" ht="15" hidden="false" customHeight="false" outlineLevel="0" collapsed="false">
      <c r="A1442" s="6" t="n">
        <f aca="false">ROW()-1382</f>
        <v>60</v>
      </c>
      <c r="B1442" s="6" t="n">
        <f aca="false">MOD(INT($A1442/64),2)</f>
        <v>0</v>
      </c>
      <c r="C1442" s="6" t="n">
        <f aca="false">MOD(INT($A1442/32),2)</f>
        <v>1</v>
      </c>
      <c r="D1442" s="6" t="n">
        <f aca="false">MOD(INT($A1442/16),2)</f>
        <v>1</v>
      </c>
      <c r="E1442" s="6" t="n">
        <f aca="false">MOD(INT($A1442/8),2)</f>
        <v>1</v>
      </c>
      <c r="F1442" s="6" t="n">
        <f aca="false">MOD(INT($A1442/4),2)</f>
        <v>1</v>
      </c>
      <c r="G1442" s="6" t="n">
        <f aca="false">MOD(INT($A1442/2),2)</f>
        <v>0</v>
      </c>
      <c r="H1442" s="6" t="n">
        <f aca="false">MOD(INT($A1442/1),2)</f>
        <v>0</v>
      </c>
      <c r="I1442" s="7" t="n">
        <f aca="false">IF(B1442=1,MIN($B$6,$B$1380),0)</f>
        <v>0</v>
      </c>
      <c r="J1442" s="7" t="n">
        <f aca="false">IF(C1442=1,MIN($F$226,MAX(0,$B$1380-I1442)),0)</f>
        <v>300000000</v>
      </c>
      <c r="K1442" s="7" t="n">
        <f aca="false">IF(D1442=1,MIN($F$225,MAX(0,$B$1380-SUM(I1442:J1442))),0)</f>
        <v>100000000</v>
      </c>
      <c r="L1442" s="7" t="n">
        <f aca="false">IF(E1442=1,MIN($F$224,MAX(0,$B$1380-SUM(I1442:K1442))),0)</f>
        <v>60000000</v>
      </c>
      <c r="M1442" s="7" t="n">
        <f aca="false">IF(F1442=1,MIN($F$223,MAX(0,$B$1380-SUM(I1442:L1442))),0)</f>
        <v>30000000</v>
      </c>
      <c r="N1442" s="7" t="n">
        <f aca="false">IF(G1442=1,MIN($F$222,MAX(0,$B$1380-SUM(I1442:M1442))),0)</f>
        <v>0</v>
      </c>
      <c r="O1442" s="7" t="n">
        <f aca="false">IF(H1442=1,MIN($F$221,MAX(0,$B$1380-SUM(I1442:N1442))),0)</f>
        <v>0</v>
      </c>
      <c r="P1442" s="7" t="n">
        <f aca="false">MAX(0,$B$1380-SUM(I1442:O1442))</f>
        <v>3510000000</v>
      </c>
      <c r="Q1442" s="7" t="n">
        <f aca="false">($B$203+$B$204)+$B$22+(1-B1442)*$B$198+(1-C1442)*$E$226+(1-D1442)*$E$225+(1-E1442)*$E$224+(1-F1442)*$E$223+(1-G1442)*$E$222+(1-H1442)*$E$221</f>
        <v>20085652.6989266</v>
      </c>
      <c r="R1442" s="7" t="n">
        <f aca="false">P1442&gt;$B$12*Q1442</f>
        <v>1</v>
      </c>
      <c r="S1442" s="7" t="n">
        <f aca="false">IF(R1442,(P1442+$B$12*$B$13)/(Q1442+$B$13),IF(Q1442&gt;0,P1442/Q1442,0))</f>
        <v>155.519083146397</v>
      </c>
      <c r="T1442" s="7" t="n">
        <f aca="false">IF(R1442,$B$13*(S1442-$B$12),0)</f>
        <v>386297707.865992</v>
      </c>
      <c r="U1442" s="7" t="n">
        <f aca="false">($B$203+$B$204)*S1442</f>
        <v>43756537.4355686</v>
      </c>
      <c r="V1442" s="7" t="n">
        <f aca="false">$B$22*S1442</f>
        <v>1399671748.31757</v>
      </c>
      <c r="W1442" s="7" t="n">
        <f aca="false">IF(B1442=1,I1442,S1442*$B$198)</f>
        <v>125083174.916903</v>
      </c>
      <c r="X1442" s="7" t="n">
        <f aca="false">IF(C1442=1,J1442,S1442*$E$226)</f>
        <v>300000000</v>
      </c>
      <c r="Y1442" s="7" t="n">
        <f aca="false">IF(D1442=1,K1442,S1442*$E$225)</f>
        <v>100000000</v>
      </c>
      <c r="Z1442" s="7" t="n">
        <f aca="false">IF(E1442=1,L1442,S1442*$E$224)</f>
        <v>60000000</v>
      </c>
      <c r="AA1442" s="7" t="n">
        <f aca="false">IF(F1442=1,M1442,S1442*$E$223)</f>
        <v>30000000</v>
      </c>
      <c r="AB1442" s="7" t="n">
        <f aca="false">IF(G1442=1,N1442,S1442*$E$222)</f>
        <v>777595415.731983</v>
      </c>
      <c r="AC1442" s="7" t="n">
        <f aca="false">IF(H1442=1,O1442,S1442*$E$221)</f>
        <v>777595415.731983</v>
      </c>
      <c r="AD1442" s="7" t="n">
        <f aca="false">INDEX($W$1382:$W$1509,MATCH($A1442+(1-B1442)*64,$A$1382:$A$1509,0))</f>
        <v>30000000</v>
      </c>
      <c r="AE1442" s="7" t="n">
        <f aca="false">INDEX($W$1382:$W$1509,MATCH($A1442-B1442*64,$A$1382:$A$1509,0))</f>
        <v>125083174.916903</v>
      </c>
      <c r="AF1442" s="7" t="n">
        <f aca="false">INDEX($X$1382:$X$1509,MATCH($A1442+(1-C1442)*32,$A$1382:$A$1509,0))</f>
        <v>300000000</v>
      </c>
      <c r="AG1442" s="7" t="n">
        <f aca="false">INDEX($X$1382:$X$1509,MATCH($A1442-C1442*32,$A$1382:$A$1509,0))</f>
        <v>814330547.532092</v>
      </c>
      <c r="AH1442" s="7" t="n">
        <f aca="false">INDEX($Y$1382:$Y$1509,MATCH($A1442+(1-D1442)*16,$A$1382:$A$1509,0))</f>
        <v>100000000</v>
      </c>
      <c r="AI1442" s="7" t="n">
        <f aca="false">INDEX($Y$1382:$Y$1509,MATCH($A1442-D1442*16,$A$1382:$A$1509,0))</f>
        <v>257569315.889739</v>
      </c>
      <c r="AJ1442" s="7" t="n">
        <f aca="false">INDEX($Z$1382:$Z$1509,MATCH($A1442+(1-E1442)*8,$A$1382:$A$1509,0))</f>
        <v>60000000</v>
      </c>
      <c r="AK1442" s="7" t="n">
        <f aca="false">INDEX($Z$1382:$Z$1509,MATCH($A1442-E1442*8,$A$1382:$A$1509,0))</f>
        <v>343156935.034495</v>
      </c>
      <c r="AL1442" s="7" t="n">
        <f aca="false">INDEX($AA$1382:$AA$1509,MATCH($A1442+(1-F1442)*4,$A$1382:$A$1509,0))</f>
        <v>30000000</v>
      </c>
      <c r="AM1442" s="7" t="n">
        <f aca="false">INDEX($AA$1382:$AA$1509,MATCH($A1442-F1442*4,$A$1382:$A$1509,0))</f>
        <v>415369509.039176</v>
      </c>
      <c r="AN1442" s="7" t="n">
        <f aca="false">INDEX($AB$1382:$AB$1509,MATCH($A1442+(1-G1442)*2,$A$1382:$A$1509,0))</f>
        <v>15000000</v>
      </c>
      <c r="AO1442" s="7" t="n">
        <f aca="false">INDEX($AB$1382:$AB$1509,MATCH($A1442-G1442*2,$A$1382:$A$1509,0))</f>
        <v>777595415.731983</v>
      </c>
      <c r="AP1442" s="7" t="n">
        <f aca="false">INDEX($AC$1382:$AC$1509,MATCH($A1442+(1-H1442)*1,$A$1382:$A$1509,0))</f>
        <v>5000000</v>
      </c>
      <c r="AQ1442" s="7" t="n">
        <f aca="false">INDEX($AC$1382:$AC$1509,MATCH($A1442-H1442*1,$A$1382:$A$1509,0))</f>
        <v>777595415.731983</v>
      </c>
      <c r="AR1442" s="14" t="b">
        <f aca="false">AND(IF(B1442=1,AD1442&gt;=AE1442,AE1442&gt;AD1442),IF(C1442=1,AF1442&gt;=AG1442,AG1442&gt;AF1442),IF(D1442=1,AH1442&gt;=AI1442,AI1442&gt;AH1442),IF(E1442=1,AJ1442&gt;=AK1442,AK1442&gt;AJ1442),IF(F1442=1,AL1442&gt;=AM1442,AM1442&gt;AL1442),IF(G1442=1,AN1442&gt;=AO1442,AO1442&gt;AN1442),IF(H1442=1,AP1442&gt;=AQ1442,AQ1442&gt;AP1442))</f>
        <v>0</v>
      </c>
      <c r="AS1442" s="2"/>
      <c r="AT1442" s="2"/>
      <c r="AU1442" s="2"/>
      <c r="AV1442" s="2"/>
      <c r="AW1442" s="2"/>
      <c r="AX1442" s="2"/>
    </row>
    <row r="1443" customFormat="false" ht="15" hidden="false" customHeight="false" outlineLevel="0" collapsed="false">
      <c r="A1443" s="6" t="n">
        <f aca="false">ROW()-1382</f>
        <v>61</v>
      </c>
      <c r="B1443" s="6" t="n">
        <f aca="false">MOD(INT($A1443/64),2)</f>
        <v>0</v>
      </c>
      <c r="C1443" s="6" t="n">
        <f aca="false">MOD(INT($A1443/32),2)</f>
        <v>1</v>
      </c>
      <c r="D1443" s="6" t="n">
        <f aca="false">MOD(INT($A1443/16),2)</f>
        <v>1</v>
      </c>
      <c r="E1443" s="6" t="n">
        <f aca="false">MOD(INT($A1443/8),2)</f>
        <v>1</v>
      </c>
      <c r="F1443" s="6" t="n">
        <f aca="false">MOD(INT($A1443/4),2)</f>
        <v>1</v>
      </c>
      <c r="G1443" s="6" t="n">
        <f aca="false">MOD(INT($A1443/2),2)</f>
        <v>0</v>
      </c>
      <c r="H1443" s="6" t="n">
        <f aca="false">MOD(INT($A1443/1),2)</f>
        <v>1</v>
      </c>
      <c r="I1443" s="7" t="n">
        <f aca="false">IF(B1443=1,MIN($B$6,$B$1380),0)</f>
        <v>0</v>
      </c>
      <c r="J1443" s="7" t="n">
        <f aca="false">IF(C1443=1,MIN($F$226,MAX(0,$B$1380-I1443)),0)</f>
        <v>300000000</v>
      </c>
      <c r="K1443" s="7" t="n">
        <f aca="false">IF(D1443=1,MIN($F$225,MAX(0,$B$1380-SUM(I1443:J1443))),0)</f>
        <v>100000000</v>
      </c>
      <c r="L1443" s="7" t="n">
        <f aca="false">IF(E1443=1,MIN($F$224,MAX(0,$B$1380-SUM(I1443:K1443))),0)</f>
        <v>60000000</v>
      </c>
      <c r="M1443" s="7" t="n">
        <f aca="false">IF(F1443=1,MIN($F$223,MAX(0,$B$1380-SUM(I1443:L1443))),0)</f>
        <v>30000000</v>
      </c>
      <c r="N1443" s="7" t="n">
        <f aca="false">IF(G1443=1,MIN($F$222,MAX(0,$B$1380-SUM(I1443:M1443))),0)</f>
        <v>0</v>
      </c>
      <c r="O1443" s="7" t="n">
        <f aca="false">IF(H1443=1,MIN($F$221,MAX(0,$B$1380-SUM(I1443:N1443))),0)</f>
        <v>5000000</v>
      </c>
      <c r="P1443" s="7" t="n">
        <f aca="false">MAX(0,$B$1380-SUM(I1443:O1443))</f>
        <v>3505000000</v>
      </c>
      <c r="Q1443" s="7" t="n">
        <f aca="false">($B$203+$B$204)+$B$22+(1-B1443)*$B$198+(1-C1443)*$E$226+(1-D1443)*$E$225+(1-E1443)*$E$224+(1-F1443)*$E$223+(1-G1443)*$E$222+(1-H1443)*$E$221</f>
        <v>15085652.6989266</v>
      </c>
      <c r="R1443" s="7" t="n">
        <f aca="false">P1443&gt;$B$12*Q1443</f>
        <v>1</v>
      </c>
      <c r="S1443" s="7" t="n">
        <f aca="false">IF(R1443,(P1443+$B$12*$B$13)/(Q1443+$B$13),IF(Q1443&gt;0,P1443/Q1443,0))</f>
        <v>199.452363813263</v>
      </c>
      <c r="T1443" s="7" t="n">
        <f aca="false">IF(R1443,$B$13*(S1443-$B$12),0)</f>
        <v>496130909.533158</v>
      </c>
      <c r="U1443" s="7" t="n">
        <f aca="false">($B$203+$B$204)*S1443</f>
        <v>56117517.2026464</v>
      </c>
      <c r="V1443" s="7" t="n">
        <f aca="false">$B$22*S1443</f>
        <v>1795071274.31937</v>
      </c>
      <c r="W1443" s="7" t="n">
        <f aca="false">IF(B1443=1,I1443,S1443*$B$198)</f>
        <v>160418479.878508</v>
      </c>
      <c r="X1443" s="7" t="n">
        <f aca="false">IF(C1443=1,J1443,S1443*$E$226)</f>
        <v>300000000</v>
      </c>
      <c r="Y1443" s="7" t="n">
        <f aca="false">IF(D1443=1,K1443,S1443*$E$225)</f>
        <v>100000000</v>
      </c>
      <c r="Z1443" s="7" t="n">
        <f aca="false">IF(E1443=1,L1443,S1443*$E$224)</f>
        <v>60000000</v>
      </c>
      <c r="AA1443" s="7" t="n">
        <f aca="false">IF(F1443=1,M1443,S1443*$E$223)</f>
        <v>30000000</v>
      </c>
      <c r="AB1443" s="7" t="n">
        <f aca="false">IF(G1443=1,N1443,S1443*$E$222)</f>
        <v>997261819.066317</v>
      </c>
      <c r="AC1443" s="7" t="n">
        <f aca="false">IF(H1443=1,O1443,S1443*$E$221)</f>
        <v>5000000</v>
      </c>
      <c r="AD1443" s="7" t="n">
        <f aca="false">INDEX($W$1382:$W$1509,MATCH($A1443+(1-B1443)*64,$A$1382:$A$1509,0))</f>
        <v>30000000</v>
      </c>
      <c r="AE1443" s="7" t="n">
        <f aca="false">INDEX($W$1382:$W$1509,MATCH($A1443-B1443*64,$A$1382:$A$1509,0))</f>
        <v>160418479.878508</v>
      </c>
      <c r="AF1443" s="7" t="n">
        <f aca="false">INDEX($X$1382:$X$1509,MATCH($A1443+(1-C1443)*32,$A$1382:$A$1509,0))</f>
        <v>300000000</v>
      </c>
      <c r="AG1443" s="7" t="n">
        <f aca="false">INDEX($X$1382:$X$1509,MATCH($A1443-C1443*32,$A$1382:$A$1509,0))</f>
        <v>984691386.998007</v>
      </c>
      <c r="AH1443" s="7" t="n">
        <f aca="false">INDEX($Y$1382:$Y$1509,MATCH($A1443+(1-D1443)*16,$A$1382:$A$1509,0))</f>
        <v>100000000</v>
      </c>
      <c r="AI1443" s="7" t="n">
        <f aca="false">INDEX($Y$1382:$Y$1509,MATCH($A1443-D1443*16,$A$1382:$A$1509,0))</f>
        <v>323780560.454032</v>
      </c>
      <c r="AJ1443" s="7" t="n">
        <f aca="false">INDEX($Z$1382:$Z$1509,MATCH($A1443+(1-E1443)*8,$A$1382:$A$1509,0))</f>
        <v>60000000</v>
      </c>
      <c r="AK1443" s="7" t="n">
        <f aca="false">INDEX($Z$1382:$Z$1509,MATCH($A1443-E1443*8,$A$1382:$A$1509,0))</f>
        <v>428407324.443292</v>
      </c>
      <c r="AL1443" s="7" t="n">
        <f aca="false">INDEX($AA$1382:$AA$1509,MATCH($A1443+(1-F1443)*4,$A$1382:$A$1509,0))</f>
        <v>30000000</v>
      </c>
      <c r="AM1443" s="7" t="n">
        <f aca="false">INDEX($AA$1382:$AA$1509,MATCH($A1443-F1443*4,$A$1382:$A$1509,0))</f>
        <v>515528953.840428</v>
      </c>
      <c r="AN1443" s="7" t="n">
        <f aca="false">INDEX($AB$1382:$AB$1509,MATCH($A1443+(1-G1443)*2,$A$1382:$A$1509,0))</f>
        <v>15000000</v>
      </c>
      <c r="AO1443" s="7" t="n">
        <f aca="false">INDEX($AB$1382:$AB$1509,MATCH($A1443-G1443*2,$A$1382:$A$1509,0))</f>
        <v>997261819.066317</v>
      </c>
      <c r="AP1443" s="7" t="n">
        <f aca="false">INDEX($AC$1382:$AC$1509,MATCH($A1443+(1-H1443)*1,$A$1382:$A$1509,0))</f>
        <v>5000000</v>
      </c>
      <c r="AQ1443" s="7" t="n">
        <f aca="false">INDEX($AC$1382:$AC$1509,MATCH($A1443-H1443*1,$A$1382:$A$1509,0))</f>
        <v>777595415.731983</v>
      </c>
      <c r="AR1443" s="14" t="b">
        <f aca="false">AND(IF(B1443=1,AD1443&gt;=AE1443,AE1443&gt;AD1443),IF(C1443=1,AF1443&gt;=AG1443,AG1443&gt;AF1443),IF(D1443=1,AH1443&gt;=AI1443,AI1443&gt;AH1443),IF(E1443=1,AJ1443&gt;=AK1443,AK1443&gt;AJ1443),IF(F1443=1,AL1443&gt;=AM1443,AM1443&gt;AL1443),IF(G1443=1,AN1443&gt;=AO1443,AO1443&gt;AN1443),IF(H1443=1,AP1443&gt;=AQ1443,AQ1443&gt;AP1443))</f>
        <v>0</v>
      </c>
      <c r="AS1443" s="2"/>
      <c r="AT1443" s="2"/>
      <c r="AU1443" s="2"/>
      <c r="AV1443" s="2"/>
      <c r="AW1443" s="2"/>
      <c r="AX1443" s="2"/>
    </row>
    <row r="1444" customFormat="false" ht="15" hidden="false" customHeight="false" outlineLevel="0" collapsed="false">
      <c r="A1444" s="6" t="n">
        <f aca="false">ROW()-1382</f>
        <v>62</v>
      </c>
      <c r="B1444" s="6" t="n">
        <f aca="false">MOD(INT($A1444/64),2)</f>
        <v>0</v>
      </c>
      <c r="C1444" s="6" t="n">
        <f aca="false">MOD(INT($A1444/32),2)</f>
        <v>1</v>
      </c>
      <c r="D1444" s="6" t="n">
        <f aca="false">MOD(INT($A1444/16),2)</f>
        <v>1</v>
      </c>
      <c r="E1444" s="6" t="n">
        <f aca="false">MOD(INT($A1444/8),2)</f>
        <v>1</v>
      </c>
      <c r="F1444" s="6" t="n">
        <f aca="false">MOD(INT($A1444/4),2)</f>
        <v>1</v>
      </c>
      <c r="G1444" s="6" t="n">
        <f aca="false">MOD(INT($A1444/2),2)</f>
        <v>1</v>
      </c>
      <c r="H1444" s="6" t="n">
        <f aca="false">MOD(INT($A1444/1),2)</f>
        <v>0</v>
      </c>
      <c r="I1444" s="7" t="n">
        <f aca="false">IF(B1444=1,MIN($B$6,$B$1380),0)</f>
        <v>0</v>
      </c>
      <c r="J1444" s="7" t="n">
        <f aca="false">IF(C1444=1,MIN($F$226,MAX(0,$B$1380-I1444)),0)</f>
        <v>300000000</v>
      </c>
      <c r="K1444" s="7" t="n">
        <f aca="false">IF(D1444=1,MIN($F$225,MAX(0,$B$1380-SUM(I1444:J1444))),0)</f>
        <v>100000000</v>
      </c>
      <c r="L1444" s="7" t="n">
        <f aca="false">IF(E1444=1,MIN($F$224,MAX(0,$B$1380-SUM(I1444:K1444))),0)</f>
        <v>60000000</v>
      </c>
      <c r="M1444" s="7" t="n">
        <f aca="false">IF(F1444=1,MIN($F$223,MAX(0,$B$1380-SUM(I1444:L1444))),0)</f>
        <v>30000000</v>
      </c>
      <c r="N1444" s="7" t="n">
        <f aca="false">IF(G1444=1,MIN($F$222,MAX(0,$B$1380-SUM(I1444:M1444))),0)</f>
        <v>15000000</v>
      </c>
      <c r="O1444" s="7" t="n">
        <f aca="false">IF(H1444=1,MIN($F$221,MAX(0,$B$1380-SUM(I1444:N1444))),0)</f>
        <v>0</v>
      </c>
      <c r="P1444" s="7" t="n">
        <f aca="false">MAX(0,$B$1380-SUM(I1444:O1444))</f>
        <v>3495000000</v>
      </c>
      <c r="Q1444" s="7" t="n">
        <f aca="false">($B$203+$B$204)+$B$22+(1-B1444)*$B$198+(1-C1444)*$E$226+(1-D1444)*$E$225+(1-E1444)*$E$224+(1-F1444)*$E$223+(1-G1444)*$E$222+(1-H1444)*$E$221</f>
        <v>15085652.6989266</v>
      </c>
      <c r="R1444" s="7" t="n">
        <f aca="false">P1444&gt;$B$12*Q1444</f>
        <v>1</v>
      </c>
      <c r="S1444" s="7" t="n">
        <f aca="false">IF(R1444,(P1444+$B$12*$B$13)/(Q1444+$B$13),IF(Q1444&gt;0,P1444/Q1444,0))</f>
        <v>198.883718442449</v>
      </c>
      <c r="T1444" s="7" t="n">
        <f aca="false">IF(R1444,$B$13*(S1444-$B$12),0)</f>
        <v>494709296.106122</v>
      </c>
      <c r="U1444" s="7" t="n">
        <f aca="false">($B$203+$B$204)*S1444</f>
        <v>55957524.2811849</v>
      </c>
      <c r="V1444" s="7" t="n">
        <f aca="false">$B$22*S1444</f>
        <v>1789953465.98204</v>
      </c>
      <c r="W1444" s="7" t="n">
        <f aca="false">IF(B1444=1,I1444,S1444*$B$198)</f>
        <v>159961121.418412</v>
      </c>
      <c r="X1444" s="7" t="n">
        <f aca="false">IF(C1444=1,J1444,S1444*$E$226)</f>
        <v>300000000</v>
      </c>
      <c r="Y1444" s="7" t="n">
        <f aca="false">IF(D1444=1,K1444,S1444*$E$225)</f>
        <v>100000000</v>
      </c>
      <c r="Z1444" s="7" t="n">
        <f aca="false">IF(E1444=1,L1444,S1444*$E$224)</f>
        <v>60000000</v>
      </c>
      <c r="AA1444" s="7" t="n">
        <f aca="false">IF(F1444=1,M1444,S1444*$E$223)</f>
        <v>30000000</v>
      </c>
      <c r="AB1444" s="7" t="n">
        <f aca="false">IF(G1444=1,N1444,S1444*$E$222)</f>
        <v>15000000</v>
      </c>
      <c r="AC1444" s="7" t="n">
        <f aca="false">IF(H1444=1,O1444,S1444*$E$221)</f>
        <v>994418592.212243</v>
      </c>
      <c r="AD1444" s="7" t="n">
        <f aca="false">INDEX($W$1382:$W$1509,MATCH($A1444+(1-B1444)*64,$A$1382:$A$1509,0))</f>
        <v>30000000</v>
      </c>
      <c r="AE1444" s="7" t="n">
        <f aca="false">INDEX($W$1382:$W$1509,MATCH($A1444-B1444*64,$A$1382:$A$1509,0))</f>
        <v>159961121.418412</v>
      </c>
      <c r="AF1444" s="7" t="n">
        <f aca="false">INDEX($X$1382:$X$1509,MATCH($A1444+(1-C1444)*32,$A$1382:$A$1509,0))</f>
        <v>300000000</v>
      </c>
      <c r="AG1444" s="7" t="n">
        <f aca="false">INDEX($X$1382:$X$1509,MATCH($A1444-C1444*32,$A$1382:$A$1509,0))</f>
        <v>982105198.194335</v>
      </c>
      <c r="AH1444" s="7" t="n">
        <f aca="false">INDEX($Y$1382:$Y$1509,MATCH($A1444+(1-D1444)*16,$A$1382:$A$1509,0))</f>
        <v>100000000</v>
      </c>
      <c r="AI1444" s="7" t="n">
        <f aca="false">INDEX($Y$1382:$Y$1509,MATCH($A1444-D1444*16,$A$1382:$A$1509,0))</f>
        <v>322883039.842933</v>
      </c>
      <c r="AJ1444" s="7" t="n">
        <f aca="false">INDEX($Z$1382:$Z$1509,MATCH($A1444+(1-E1444)*8,$A$1382:$A$1509,0))</f>
        <v>60000000</v>
      </c>
      <c r="AK1444" s="7" t="n">
        <f aca="false">INDEX($Z$1382:$Z$1509,MATCH($A1444-E1444*8,$A$1382:$A$1509,0))</f>
        <v>427206462.98725</v>
      </c>
      <c r="AL1444" s="7" t="n">
        <f aca="false">INDEX($AA$1382:$AA$1509,MATCH($A1444+(1-F1444)*4,$A$1382:$A$1509,0))</f>
        <v>30000000</v>
      </c>
      <c r="AM1444" s="7" t="n">
        <f aca="false">INDEX($AA$1382:$AA$1509,MATCH($A1444-F1444*4,$A$1382:$A$1509,0))</f>
        <v>514071628.175861</v>
      </c>
      <c r="AN1444" s="7" t="n">
        <f aca="false">INDEX($AB$1382:$AB$1509,MATCH($A1444+(1-G1444)*2,$A$1382:$A$1509,0))</f>
        <v>15000000</v>
      </c>
      <c r="AO1444" s="7" t="n">
        <f aca="false">INDEX($AB$1382:$AB$1509,MATCH($A1444-G1444*2,$A$1382:$A$1509,0))</f>
        <v>777595415.731983</v>
      </c>
      <c r="AP1444" s="7" t="n">
        <f aca="false">INDEX($AC$1382:$AC$1509,MATCH($A1444+(1-H1444)*1,$A$1382:$A$1509,0))</f>
        <v>5000000</v>
      </c>
      <c r="AQ1444" s="7" t="n">
        <f aca="false">INDEX($AC$1382:$AC$1509,MATCH($A1444-H1444*1,$A$1382:$A$1509,0))</f>
        <v>994418592.212243</v>
      </c>
      <c r="AR1444" s="14" t="b">
        <f aca="false">AND(IF(B1444=1,AD1444&gt;=AE1444,AE1444&gt;AD1444),IF(C1444=1,AF1444&gt;=AG1444,AG1444&gt;AF1444),IF(D1444=1,AH1444&gt;=AI1444,AI1444&gt;AH1444),IF(E1444=1,AJ1444&gt;=AK1444,AK1444&gt;AJ1444),IF(F1444=1,AL1444&gt;=AM1444,AM1444&gt;AL1444),IF(G1444=1,AN1444&gt;=AO1444,AO1444&gt;AN1444),IF(H1444=1,AP1444&gt;=AQ1444,AQ1444&gt;AP1444))</f>
        <v>0</v>
      </c>
      <c r="AS1444" s="2"/>
      <c r="AT1444" s="2"/>
      <c r="AU1444" s="2"/>
      <c r="AV1444" s="2"/>
      <c r="AW1444" s="2"/>
      <c r="AX1444" s="2"/>
    </row>
    <row r="1445" customFormat="false" ht="15" hidden="false" customHeight="false" outlineLevel="0" collapsed="false">
      <c r="A1445" s="6" t="n">
        <f aca="false">ROW()-1382</f>
        <v>63</v>
      </c>
      <c r="B1445" s="6" t="n">
        <f aca="false">MOD(INT($A1445/64),2)</f>
        <v>0</v>
      </c>
      <c r="C1445" s="6" t="n">
        <f aca="false">MOD(INT($A1445/32),2)</f>
        <v>1</v>
      </c>
      <c r="D1445" s="6" t="n">
        <f aca="false">MOD(INT($A1445/16),2)</f>
        <v>1</v>
      </c>
      <c r="E1445" s="6" t="n">
        <f aca="false">MOD(INT($A1445/8),2)</f>
        <v>1</v>
      </c>
      <c r="F1445" s="6" t="n">
        <f aca="false">MOD(INT($A1445/4),2)</f>
        <v>1</v>
      </c>
      <c r="G1445" s="6" t="n">
        <f aca="false">MOD(INT($A1445/2),2)</f>
        <v>1</v>
      </c>
      <c r="H1445" s="6" t="n">
        <f aca="false">MOD(INT($A1445/1),2)</f>
        <v>1</v>
      </c>
      <c r="I1445" s="7" t="n">
        <f aca="false">IF(B1445=1,MIN($B$6,$B$1380),0)</f>
        <v>0</v>
      </c>
      <c r="J1445" s="7" t="n">
        <f aca="false">IF(C1445=1,MIN($F$226,MAX(0,$B$1380-I1445)),0)</f>
        <v>300000000</v>
      </c>
      <c r="K1445" s="7" t="n">
        <f aca="false">IF(D1445=1,MIN($F$225,MAX(0,$B$1380-SUM(I1445:J1445))),0)</f>
        <v>100000000</v>
      </c>
      <c r="L1445" s="7" t="n">
        <f aca="false">IF(E1445=1,MIN($F$224,MAX(0,$B$1380-SUM(I1445:K1445))),0)</f>
        <v>60000000</v>
      </c>
      <c r="M1445" s="7" t="n">
        <f aca="false">IF(F1445=1,MIN($F$223,MAX(0,$B$1380-SUM(I1445:L1445))),0)</f>
        <v>30000000</v>
      </c>
      <c r="N1445" s="7" t="n">
        <f aca="false">IF(G1445=1,MIN($F$222,MAX(0,$B$1380-SUM(I1445:M1445))),0)</f>
        <v>15000000</v>
      </c>
      <c r="O1445" s="7" t="n">
        <f aca="false">IF(H1445=1,MIN($F$221,MAX(0,$B$1380-SUM(I1445:N1445))),0)</f>
        <v>5000000</v>
      </c>
      <c r="P1445" s="7" t="n">
        <f aca="false">MAX(0,$B$1380-SUM(I1445:O1445))</f>
        <v>3490000000</v>
      </c>
      <c r="Q1445" s="7" t="n">
        <f aca="false">($B$203+$B$204)+$B$22+(1-B1445)*$B$198+(1-C1445)*$E$226+(1-D1445)*$E$225+(1-E1445)*$E$224+(1-F1445)*$E$223+(1-G1445)*$E$222+(1-H1445)*$E$221</f>
        <v>10085652.6989266</v>
      </c>
      <c r="R1445" s="7" t="n">
        <f aca="false">P1445&gt;$B$12*Q1445</f>
        <v>1</v>
      </c>
      <c r="S1445" s="7" t="n">
        <f aca="false">IF(R1445,(P1445+$B$12*$B$13)/(Q1445+$B$13),IF(Q1445&gt;0,P1445/Q1445,0))</f>
        <v>277.498520223578</v>
      </c>
      <c r="T1445" s="7" t="n">
        <f aca="false">IF(R1445,$B$13*(S1445-$B$12),0)</f>
        <v>691246300.558944</v>
      </c>
      <c r="U1445" s="7" t="n">
        <f aca="false">($B$203+$B$204)*S1445</f>
        <v>78076427.2963708</v>
      </c>
      <c r="V1445" s="7" t="n">
        <f aca="false">$B$22*S1445</f>
        <v>2497486682.0122</v>
      </c>
      <c r="W1445" s="7" t="n">
        <f aca="false">IF(B1445=1,I1445,S1445*$B$198)</f>
        <v>223190590.132487</v>
      </c>
      <c r="X1445" s="7" t="n">
        <f aca="false">IF(C1445=1,J1445,S1445*$E$226)</f>
        <v>300000000</v>
      </c>
      <c r="Y1445" s="7" t="n">
        <f aca="false">IF(D1445=1,K1445,S1445*$E$225)</f>
        <v>100000000</v>
      </c>
      <c r="Z1445" s="7" t="n">
        <f aca="false">IF(E1445=1,L1445,S1445*$E$224)</f>
        <v>60000000</v>
      </c>
      <c r="AA1445" s="7" t="n">
        <f aca="false">IF(F1445=1,M1445,S1445*$E$223)</f>
        <v>30000000</v>
      </c>
      <c r="AB1445" s="7" t="n">
        <f aca="false">IF(G1445=1,N1445,S1445*$E$222)</f>
        <v>15000000</v>
      </c>
      <c r="AC1445" s="7" t="n">
        <f aca="false">IF(H1445=1,O1445,S1445*$E$221)</f>
        <v>5000000</v>
      </c>
      <c r="AD1445" s="7" t="n">
        <f aca="false">INDEX($W$1382:$W$1509,MATCH($A1445+(1-B1445)*64,$A$1382:$A$1509,0))</f>
        <v>30000000</v>
      </c>
      <c r="AE1445" s="7" t="n">
        <f aca="false">INDEX($W$1382:$W$1509,MATCH($A1445-B1445*64,$A$1382:$A$1509,0))</f>
        <v>223190590.132487</v>
      </c>
      <c r="AF1445" s="7" t="n">
        <f aca="false">INDEX($X$1382:$X$1509,MATCH($A1445+(1-C1445)*32,$A$1382:$A$1509,0))</f>
        <v>300000000</v>
      </c>
      <c r="AG1445" s="7" t="n">
        <f aca="false">INDEX($X$1382:$X$1509,MATCH($A1445-C1445*32,$A$1382:$A$1509,0))</f>
        <v>1242779401.84175</v>
      </c>
      <c r="AH1445" s="7" t="n">
        <f aca="false">INDEX($Y$1382:$Y$1509,MATCH($A1445+(1-D1445)*16,$A$1382:$A$1509,0))</f>
        <v>100000000</v>
      </c>
      <c r="AI1445" s="7" t="n">
        <f aca="false">INDEX($Y$1382:$Y$1509,MATCH($A1445-D1445*16,$A$1382:$A$1509,0))</f>
        <v>435018995.962903</v>
      </c>
      <c r="AJ1445" s="7" t="n">
        <f aca="false">INDEX($Z$1382:$Z$1509,MATCH($A1445+(1-E1445)*8,$A$1382:$A$1509,0))</f>
        <v>60000000</v>
      </c>
      <c r="AK1445" s="7" t="n">
        <f aca="false">INDEX($Z$1382:$Z$1509,MATCH($A1445-E1445*8,$A$1382:$A$1509,0))</f>
        <v>568944187.570203</v>
      </c>
      <c r="AL1445" s="7" t="n">
        <f aca="false">INDEX($AA$1382:$AA$1509,MATCH($A1445+(1-F1445)*4,$A$1382:$A$1509,0))</f>
        <v>30000000</v>
      </c>
      <c r="AM1445" s="7" t="n">
        <f aca="false">INDEX($AA$1382:$AA$1509,MATCH($A1445-F1445*4,$A$1382:$A$1509,0))</f>
        <v>678027427.15599</v>
      </c>
      <c r="AN1445" s="7" t="n">
        <f aca="false">INDEX($AB$1382:$AB$1509,MATCH($A1445+(1-G1445)*2,$A$1382:$A$1509,0))</f>
        <v>15000000</v>
      </c>
      <c r="AO1445" s="7" t="n">
        <f aca="false">INDEX($AB$1382:$AB$1509,MATCH($A1445-G1445*2,$A$1382:$A$1509,0))</f>
        <v>997261819.066317</v>
      </c>
      <c r="AP1445" s="7" t="n">
        <f aca="false">INDEX($AC$1382:$AC$1509,MATCH($A1445+(1-H1445)*1,$A$1382:$A$1509,0))</f>
        <v>5000000</v>
      </c>
      <c r="AQ1445" s="7" t="n">
        <f aca="false">INDEX($AC$1382:$AC$1509,MATCH($A1445-H1445*1,$A$1382:$A$1509,0))</f>
        <v>994418592.212243</v>
      </c>
      <c r="AR1445" s="14" t="b">
        <f aca="false">AND(IF(B1445=1,AD1445&gt;=AE1445,AE1445&gt;AD1445),IF(C1445=1,AF1445&gt;=AG1445,AG1445&gt;AF1445),IF(D1445=1,AH1445&gt;=AI1445,AI1445&gt;AH1445),IF(E1445=1,AJ1445&gt;=AK1445,AK1445&gt;AJ1445),IF(F1445=1,AL1445&gt;=AM1445,AM1445&gt;AL1445),IF(G1445=1,AN1445&gt;=AO1445,AO1445&gt;AN1445),IF(H1445=1,AP1445&gt;=AQ1445,AQ1445&gt;AP1445))</f>
        <v>0</v>
      </c>
      <c r="AS1445" s="2"/>
      <c r="AT1445" s="2"/>
      <c r="AU1445" s="2"/>
      <c r="AV1445" s="2"/>
      <c r="AW1445" s="2"/>
      <c r="AX1445" s="2"/>
    </row>
    <row r="1446" customFormat="false" ht="15" hidden="false" customHeight="false" outlineLevel="0" collapsed="false">
      <c r="A1446" s="6" t="n">
        <f aca="false">ROW()-1382</f>
        <v>64</v>
      </c>
      <c r="B1446" s="6" t="n">
        <f aca="false">MOD(INT($A1446/64),2)</f>
        <v>1</v>
      </c>
      <c r="C1446" s="6" t="n">
        <f aca="false">MOD(INT($A1446/32),2)</f>
        <v>0</v>
      </c>
      <c r="D1446" s="6" t="n">
        <f aca="false">MOD(INT($A1446/16),2)</f>
        <v>0</v>
      </c>
      <c r="E1446" s="6" t="n">
        <f aca="false">MOD(INT($A1446/8),2)</f>
        <v>0</v>
      </c>
      <c r="F1446" s="6" t="n">
        <f aca="false">MOD(INT($A1446/4),2)</f>
        <v>0</v>
      </c>
      <c r="G1446" s="6" t="n">
        <f aca="false">MOD(INT($A1446/2),2)</f>
        <v>0</v>
      </c>
      <c r="H1446" s="6" t="n">
        <f aca="false">MOD(INT($A1446/1),2)</f>
        <v>0</v>
      </c>
      <c r="I1446" s="7" t="n">
        <f aca="false">IF(B1446=1,MIN($B$6,$B$1380),0)</f>
        <v>30000000</v>
      </c>
      <c r="J1446" s="7" t="n">
        <f aca="false">IF(C1446=1,MIN($F$226,MAX(0,$B$1380-I1446)),0)</f>
        <v>0</v>
      </c>
      <c r="K1446" s="7" t="n">
        <f aca="false">IF(D1446=1,MIN($F$225,MAX(0,$B$1380-SUM(I1446:J1446))),0)</f>
        <v>0</v>
      </c>
      <c r="L1446" s="7" t="n">
        <f aca="false">IF(E1446=1,MIN($F$224,MAX(0,$B$1380-SUM(I1446:K1446))),0)</f>
        <v>0</v>
      </c>
      <c r="M1446" s="7" t="n">
        <f aca="false">IF(F1446=1,MIN($F$223,MAX(0,$B$1380-SUM(I1446:L1446))),0)</f>
        <v>0</v>
      </c>
      <c r="N1446" s="7" t="n">
        <f aca="false">IF(G1446=1,MIN($F$222,MAX(0,$B$1380-SUM(I1446:M1446))),0)</f>
        <v>0</v>
      </c>
      <c r="O1446" s="7" t="n">
        <f aca="false">IF(H1446=1,MIN($F$221,MAX(0,$B$1380-SUM(I1446:N1446))),0)</f>
        <v>0</v>
      </c>
      <c r="P1446" s="7" t="n">
        <f aca="false">MAX(0,$B$1380-SUM(I1446:O1446))</f>
        <v>3970000000</v>
      </c>
      <c r="Q1446" s="7" t="n">
        <f aca="false">($B$203+$B$204)+$B$22+(1-B1446)*$B$198+(1-C1446)*$E$226+(1-D1446)*$E$225+(1-E1446)*$E$224+(1-F1446)*$E$223+(1-G1446)*$E$222+(1-H1446)*$E$221</f>
        <v>32549806.6634169</v>
      </c>
      <c r="R1446" s="7" t="n">
        <f aca="false">P1446&gt;$B$12*Q1446</f>
        <v>1</v>
      </c>
      <c r="S1446" s="7" t="n">
        <f aca="false">IF(R1446,(P1446+$B$12*$B$13)/(Q1446+$B$13),IF(Q1446&gt;0,P1446/Q1446,0))</f>
        <v>113.338713623955</v>
      </c>
      <c r="T1446" s="7" t="n">
        <f aca="false">IF(R1446,$B$13*(S1446-$B$12),0)</f>
        <v>280846784.059888</v>
      </c>
      <c r="U1446" s="7" t="n">
        <f aca="false">($B$203+$B$204)*S1446</f>
        <v>31888753.233694</v>
      </c>
      <c r="V1446" s="7" t="n">
        <f aca="false">$B$22*S1446</f>
        <v>1020048422.6156</v>
      </c>
      <c r="W1446" s="7" t="n">
        <f aca="false">IF(B1446=1,I1446,S1446*$B$198)</f>
        <v>30000000</v>
      </c>
      <c r="X1446" s="7" t="n">
        <f aca="false">IF(C1446=1,J1446,S1446*$E$226)</f>
        <v>695273179.277037</v>
      </c>
      <c r="Y1446" s="7" t="n">
        <f aca="false">IF(D1446=1,K1446,S1446*$E$225)</f>
        <v>196526671.004877</v>
      </c>
      <c r="Z1446" s="7" t="n">
        <f aca="false">IF(E1446=1,L1446,S1446*$E$224)</f>
        <v>272012912.697492</v>
      </c>
      <c r="AA1446" s="7" t="n">
        <f aca="false">IF(F1446=1,M1446,S1446*$E$223)</f>
        <v>340016140.871865</v>
      </c>
      <c r="AB1446" s="7" t="n">
        <f aca="false">IF(G1446=1,N1446,S1446*$E$222)</f>
        <v>566693568.119776</v>
      </c>
      <c r="AC1446" s="7" t="n">
        <f aca="false">IF(H1446=1,O1446,S1446*$E$221)</f>
        <v>566693568.119776</v>
      </c>
      <c r="AD1446" s="7" t="n">
        <f aca="false">INDEX($W$1382:$W$1509,MATCH($A1446+(1-B1446)*64,$A$1382:$A$1509,0))</f>
        <v>30000000</v>
      </c>
      <c r="AE1446" s="7" t="n">
        <f aca="false">INDEX($W$1382:$W$1509,MATCH($A1446-B1446*64,$A$1382:$A$1509,0))</f>
        <v>89785810.5283306</v>
      </c>
      <c r="AF1446" s="7" t="n">
        <f aca="false">INDEX($X$1382:$X$1509,MATCH($A1446+(1-C1446)*32,$A$1382:$A$1509,0))</f>
        <v>300000000</v>
      </c>
      <c r="AG1446" s="7" t="n">
        <f aca="false">INDEX($X$1382:$X$1509,MATCH($A1446-C1446*32,$A$1382:$A$1509,0))</f>
        <v>695273179.277037</v>
      </c>
      <c r="AH1446" s="7" t="n">
        <f aca="false">INDEX($Y$1382:$Y$1509,MATCH($A1446+(1-D1446)*16,$A$1382:$A$1509,0))</f>
        <v>100000000</v>
      </c>
      <c r="AI1446" s="7" t="n">
        <f aca="false">INDEX($Y$1382:$Y$1509,MATCH($A1446-D1446*16,$A$1382:$A$1509,0))</f>
        <v>196526671.004877</v>
      </c>
      <c r="AJ1446" s="7" t="n">
        <f aca="false">INDEX($Z$1382:$Z$1509,MATCH($A1446+(1-E1446)*8,$A$1382:$A$1509,0))</f>
        <v>60000000</v>
      </c>
      <c r="AK1446" s="7" t="n">
        <f aca="false">INDEX($Z$1382:$Z$1509,MATCH($A1446-E1446*8,$A$1382:$A$1509,0))</f>
        <v>272012912.697492</v>
      </c>
      <c r="AL1446" s="7" t="n">
        <f aca="false">INDEX($AA$1382:$AA$1509,MATCH($A1446+(1-F1446)*4,$A$1382:$A$1509,0))</f>
        <v>30000000</v>
      </c>
      <c r="AM1446" s="7" t="n">
        <f aca="false">INDEX($AA$1382:$AA$1509,MATCH($A1446-F1446*4,$A$1382:$A$1509,0))</f>
        <v>340016140.871865</v>
      </c>
      <c r="AN1446" s="7" t="n">
        <f aca="false">INDEX($AB$1382:$AB$1509,MATCH($A1446+(1-G1446)*2,$A$1382:$A$1509,0))</f>
        <v>15000000</v>
      </c>
      <c r="AO1446" s="7" t="n">
        <f aca="false">INDEX($AB$1382:$AB$1509,MATCH($A1446-G1446*2,$A$1382:$A$1509,0))</f>
        <v>566693568.119776</v>
      </c>
      <c r="AP1446" s="7" t="n">
        <f aca="false">INDEX($AC$1382:$AC$1509,MATCH($A1446+(1-H1446)*1,$A$1382:$A$1509,0))</f>
        <v>5000000</v>
      </c>
      <c r="AQ1446" s="7" t="n">
        <f aca="false">INDEX($AC$1382:$AC$1509,MATCH($A1446-H1446*1,$A$1382:$A$1509,0))</f>
        <v>566693568.119776</v>
      </c>
      <c r="AR1446" s="14" t="b">
        <f aca="false">AND(IF(B1446=1,AD1446&gt;=AE1446,AE1446&gt;AD1446),IF(C1446=1,AF1446&gt;=AG1446,AG1446&gt;AF1446),IF(D1446=1,AH1446&gt;=AI1446,AI1446&gt;AH1446),IF(E1446=1,AJ1446&gt;=AK1446,AK1446&gt;AJ1446),IF(F1446=1,AL1446&gt;=AM1446,AM1446&gt;AL1446),IF(G1446=1,AN1446&gt;=AO1446,AO1446&gt;AN1446),IF(H1446=1,AP1446&gt;=AQ1446,AQ1446&gt;AP1446))</f>
        <v>0</v>
      </c>
      <c r="AS1446" s="2"/>
      <c r="AT1446" s="2"/>
      <c r="AU1446" s="2"/>
      <c r="AV1446" s="2"/>
      <c r="AW1446" s="2"/>
      <c r="AX1446" s="2"/>
    </row>
    <row r="1447" customFormat="false" ht="15" hidden="false" customHeight="false" outlineLevel="0" collapsed="false">
      <c r="A1447" s="6" t="n">
        <f aca="false">ROW()-1382</f>
        <v>65</v>
      </c>
      <c r="B1447" s="6" t="n">
        <f aca="false">MOD(INT($A1447/64),2)</f>
        <v>1</v>
      </c>
      <c r="C1447" s="6" t="n">
        <f aca="false">MOD(INT($A1447/32),2)</f>
        <v>0</v>
      </c>
      <c r="D1447" s="6" t="n">
        <f aca="false">MOD(INT($A1447/16),2)</f>
        <v>0</v>
      </c>
      <c r="E1447" s="6" t="n">
        <f aca="false">MOD(INT($A1447/8),2)</f>
        <v>0</v>
      </c>
      <c r="F1447" s="6" t="n">
        <f aca="false">MOD(INT($A1447/4),2)</f>
        <v>0</v>
      </c>
      <c r="G1447" s="6" t="n">
        <f aca="false">MOD(INT($A1447/2),2)</f>
        <v>0</v>
      </c>
      <c r="H1447" s="6" t="n">
        <f aca="false">MOD(INT($A1447/1),2)</f>
        <v>1</v>
      </c>
      <c r="I1447" s="7" t="n">
        <f aca="false">IF(B1447=1,MIN($B$6,$B$1380),0)</f>
        <v>30000000</v>
      </c>
      <c r="J1447" s="7" t="n">
        <f aca="false">IF(C1447=1,MIN($F$226,MAX(0,$B$1380-I1447)),0)</f>
        <v>0</v>
      </c>
      <c r="K1447" s="7" t="n">
        <f aca="false">IF(D1447=1,MIN($F$225,MAX(0,$B$1380-SUM(I1447:J1447))),0)</f>
        <v>0</v>
      </c>
      <c r="L1447" s="7" t="n">
        <f aca="false">IF(E1447=1,MIN($F$224,MAX(0,$B$1380-SUM(I1447:K1447))),0)</f>
        <v>0</v>
      </c>
      <c r="M1447" s="7" t="n">
        <f aca="false">IF(F1447=1,MIN($F$223,MAX(0,$B$1380-SUM(I1447:L1447))),0)</f>
        <v>0</v>
      </c>
      <c r="N1447" s="7" t="n">
        <f aca="false">IF(G1447=1,MIN($F$222,MAX(0,$B$1380-SUM(I1447:M1447))),0)</f>
        <v>0</v>
      </c>
      <c r="O1447" s="7" t="n">
        <f aca="false">IF(H1447=1,MIN($F$221,MAX(0,$B$1380-SUM(I1447:N1447))),0)</f>
        <v>5000000</v>
      </c>
      <c r="P1447" s="7" t="n">
        <f aca="false">MAX(0,$B$1380-SUM(I1447:O1447))</f>
        <v>3965000000</v>
      </c>
      <c r="Q1447" s="7" t="n">
        <f aca="false">($B$203+$B$204)+$B$22+(1-B1447)*$B$198+(1-C1447)*$E$226+(1-D1447)*$E$225+(1-E1447)*$E$224+(1-F1447)*$E$223+(1-G1447)*$E$222+(1-H1447)*$E$221</f>
        <v>27549806.6634169</v>
      </c>
      <c r="R1447" s="7" t="n">
        <f aca="false">P1447&gt;$B$12*Q1447</f>
        <v>1</v>
      </c>
      <c r="S1447" s="7" t="n">
        <f aca="false">IF(R1447,(P1447+$B$12*$B$13)/(Q1447+$B$13),IF(Q1447&gt;0,P1447/Q1447,0))</f>
        <v>132.030799546877</v>
      </c>
      <c r="T1447" s="7" t="n">
        <f aca="false">IF(R1447,$B$13*(S1447-$B$12),0)</f>
        <v>327576998.867192</v>
      </c>
      <c r="U1447" s="7" t="n">
        <f aca="false">($B$203+$B$204)*S1447</f>
        <v>37147921.0534096</v>
      </c>
      <c r="V1447" s="7" t="n">
        <f aca="false">$B$22*S1447</f>
        <v>1188277195.92189</v>
      </c>
      <c r="W1447" s="7" t="n">
        <f aca="false">IF(B1447=1,I1447,S1447*$B$198)</f>
        <v>30000000</v>
      </c>
      <c r="X1447" s="7" t="n">
        <f aca="false">IF(C1447=1,J1447,S1447*$E$226)</f>
        <v>809939259.307457</v>
      </c>
      <c r="Y1447" s="7" t="n">
        <f aca="false">IF(D1447=1,K1447,S1447*$E$225)</f>
        <v>228938309.562529</v>
      </c>
      <c r="Z1447" s="7" t="n">
        <f aca="false">IF(E1447=1,L1447,S1447*$E$224)</f>
        <v>316873918.912505</v>
      </c>
      <c r="AA1447" s="7" t="n">
        <f aca="false">IF(F1447=1,M1447,S1447*$E$223)</f>
        <v>396092398.640631</v>
      </c>
      <c r="AB1447" s="7" t="n">
        <f aca="false">IF(G1447=1,N1447,S1447*$E$222)</f>
        <v>660153997.734384</v>
      </c>
      <c r="AC1447" s="7" t="n">
        <f aca="false">IF(H1447=1,O1447,S1447*$E$221)</f>
        <v>5000000</v>
      </c>
      <c r="AD1447" s="7" t="n">
        <f aca="false">INDEX($W$1382:$W$1509,MATCH($A1447+(1-B1447)*64,$A$1382:$A$1509,0))</f>
        <v>30000000</v>
      </c>
      <c r="AE1447" s="7" t="n">
        <f aca="false">INDEX($W$1382:$W$1509,MATCH($A1447-B1447*64,$A$1382:$A$1509,0))</f>
        <v>104205533.009539</v>
      </c>
      <c r="AF1447" s="7" t="n">
        <f aca="false">INDEX($X$1382:$X$1509,MATCH($A1447+(1-C1447)*32,$A$1382:$A$1509,0))</f>
        <v>300000000</v>
      </c>
      <c r="AG1447" s="7" t="n">
        <f aca="false">INDEX($X$1382:$X$1509,MATCH($A1447-C1447*32,$A$1382:$A$1509,0))</f>
        <v>809939259.307457</v>
      </c>
      <c r="AH1447" s="7" t="n">
        <f aca="false">INDEX($Y$1382:$Y$1509,MATCH($A1447+(1-D1447)*16,$A$1382:$A$1509,0))</f>
        <v>100000000</v>
      </c>
      <c r="AI1447" s="7" t="n">
        <f aca="false">INDEX($Y$1382:$Y$1509,MATCH($A1447-D1447*16,$A$1382:$A$1509,0))</f>
        <v>228938309.562529</v>
      </c>
      <c r="AJ1447" s="7" t="n">
        <f aca="false">INDEX($Z$1382:$Z$1509,MATCH($A1447+(1-E1447)*8,$A$1382:$A$1509,0))</f>
        <v>60000000</v>
      </c>
      <c r="AK1447" s="7" t="n">
        <f aca="false">INDEX($Z$1382:$Z$1509,MATCH($A1447-E1447*8,$A$1382:$A$1509,0))</f>
        <v>316873918.912505</v>
      </c>
      <c r="AL1447" s="7" t="n">
        <f aca="false">INDEX($AA$1382:$AA$1509,MATCH($A1447+(1-F1447)*4,$A$1382:$A$1509,0))</f>
        <v>30000000</v>
      </c>
      <c r="AM1447" s="7" t="n">
        <f aca="false">INDEX($AA$1382:$AA$1509,MATCH($A1447-F1447*4,$A$1382:$A$1509,0))</f>
        <v>396092398.640631</v>
      </c>
      <c r="AN1447" s="7" t="n">
        <f aca="false">INDEX($AB$1382:$AB$1509,MATCH($A1447+(1-G1447)*2,$A$1382:$A$1509,0))</f>
        <v>15000000</v>
      </c>
      <c r="AO1447" s="7" t="n">
        <f aca="false">INDEX($AB$1382:$AB$1509,MATCH($A1447-G1447*2,$A$1382:$A$1509,0))</f>
        <v>660153997.734384</v>
      </c>
      <c r="AP1447" s="7" t="n">
        <f aca="false">INDEX($AC$1382:$AC$1509,MATCH($A1447+(1-H1447)*1,$A$1382:$A$1509,0))</f>
        <v>5000000</v>
      </c>
      <c r="AQ1447" s="7" t="n">
        <f aca="false">INDEX($AC$1382:$AC$1509,MATCH($A1447-H1447*1,$A$1382:$A$1509,0))</f>
        <v>566693568.119776</v>
      </c>
      <c r="AR1447" s="14" t="b">
        <f aca="false">AND(IF(B1447=1,AD1447&gt;=AE1447,AE1447&gt;AD1447),IF(C1447=1,AF1447&gt;=AG1447,AG1447&gt;AF1447),IF(D1447=1,AH1447&gt;=AI1447,AI1447&gt;AH1447),IF(E1447=1,AJ1447&gt;=AK1447,AK1447&gt;AJ1447),IF(F1447=1,AL1447&gt;=AM1447,AM1447&gt;AL1447),IF(G1447=1,AN1447&gt;=AO1447,AO1447&gt;AN1447),IF(H1447=1,AP1447&gt;=AQ1447,AQ1447&gt;AP1447))</f>
        <v>0</v>
      </c>
      <c r="AS1447" s="2"/>
      <c r="AT1447" s="2"/>
      <c r="AU1447" s="2"/>
      <c r="AV1447" s="2"/>
      <c r="AW1447" s="2"/>
      <c r="AX1447" s="2"/>
    </row>
    <row r="1448" customFormat="false" ht="15" hidden="false" customHeight="false" outlineLevel="0" collapsed="false">
      <c r="A1448" s="6" t="n">
        <f aca="false">ROW()-1382</f>
        <v>66</v>
      </c>
      <c r="B1448" s="6" t="n">
        <f aca="false">MOD(INT($A1448/64),2)</f>
        <v>1</v>
      </c>
      <c r="C1448" s="6" t="n">
        <f aca="false">MOD(INT($A1448/32),2)</f>
        <v>0</v>
      </c>
      <c r="D1448" s="6" t="n">
        <f aca="false">MOD(INT($A1448/16),2)</f>
        <v>0</v>
      </c>
      <c r="E1448" s="6" t="n">
        <f aca="false">MOD(INT($A1448/8),2)</f>
        <v>0</v>
      </c>
      <c r="F1448" s="6" t="n">
        <f aca="false">MOD(INT($A1448/4),2)</f>
        <v>0</v>
      </c>
      <c r="G1448" s="6" t="n">
        <f aca="false">MOD(INT($A1448/2),2)</f>
        <v>1</v>
      </c>
      <c r="H1448" s="6" t="n">
        <f aca="false">MOD(INT($A1448/1),2)</f>
        <v>0</v>
      </c>
      <c r="I1448" s="7" t="n">
        <f aca="false">IF(B1448=1,MIN($B$6,$B$1380),0)</f>
        <v>30000000</v>
      </c>
      <c r="J1448" s="7" t="n">
        <f aca="false">IF(C1448=1,MIN($F$226,MAX(0,$B$1380-I1448)),0)</f>
        <v>0</v>
      </c>
      <c r="K1448" s="7" t="n">
        <f aca="false">IF(D1448=1,MIN($F$225,MAX(0,$B$1380-SUM(I1448:J1448))),0)</f>
        <v>0</v>
      </c>
      <c r="L1448" s="7" t="n">
        <f aca="false">IF(E1448=1,MIN($F$224,MAX(0,$B$1380-SUM(I1448:K1448))),0)</f>
        <v>0</v>
      </c>
      <c r="M1448" s="7" t="n">
        <f aca="false">IF(F1448=1,MIN($F$223,MAX(0,$B$1380-SUM(I1448:L1448))),0)</f>
        <v>0</v>
      </c>
      <c r="N1448" s="7" t="n">
        <f aca="false">IF(G1448=1,MIN($F$222,MAX(0,$B$1380-SUM(I1448:M1448))),0)</f>
        <v>15000000</v>
      </c>
      <c r="O1448" s="7" t="n">
        <f aca="false">IF(H1448=1,MIN($F$221,MAX(0,$B$1380-SUM(I1448:N1448))),0)</f>
        <v>0</v>
      </c>
      <c r="P1448" s="7" t="n">
        <f aca="false">MAX(0,$B$1380-SUM(I1448:O1448))</f>
        <v>3955000000</v>
      </c>
      <c r="Q1448" s="7" t="n">
        <f aca="false">($B$203+$B$204)+$B$22+(1-B1448)*$B$198+(1-C1448)*$E$226+(1-D1448)*$E$225+(1-E1448)*$E$224+(1-F1448)*$E$223+(1-G1448)*$E$222+(1-H1448)*$E$221</f>
        <v>27549806.6634169</v>
      </c>
      <c r="R1448" s="7" t="n">
        <f aca="false">P1448&gt;$B$12*Q1448</f>
        <v>1</v>
      </c>
      <c r="S1448" s="7" t="n">
        <f aca="false">IF(R1448,(P1448+$B$12*$B$13)/(Q1448+$B$13),IF(Q1448&gt;0,P1448/Q1448,0))</f>
        <v>131.698018703659</v>
      </c>
      <c r="T1448" s="7" t="n">
        <f aca="false">IF(R1448,$B$13*(S1448-$B$12),0)</f>
        <v>326745046.759146</v>
      </c>
      <c r="U1448" s="7" t="n">
        <f aca="false">($B$203+$B$204)*S1448</f>
        <v>37054290.5025503</v>
      </c>
      <c r="V1448" s="7" t="n">
        <f aca="false">$B$22*S1448</f>
        <v>1185282168.33293</v>
      </c>
      <c r="W1448" s="7" t="n">
        <f aca="false">IF(B1448=1,I1448,S1448*$B$198)</f>
        <v>30000000</v>
      </c>
      <c r="X1448" s="7" t="n">
        <f aca="false">IF(C1448=1,J1448,S1448*$E$226)</f>
        <v>807897824.501389</v>
      </c>
      <c r="Y1448" s="7" t="n">
        <f aca="false">IF(D1448=1,K1448,S1448*$E$225)</f>
        <v>228361275.385938</v>
      </c>
      <c r="Z1448" s="7" t="n">
        <f aca="false">IF(E1448=1,L1448,S1448*$E$224)</f>
        <v>316075244.888781</v>
      </c>
      <c r="AA1448" s="7" t="n">
        <f aca="false">IF(F1448=1,M1448,S1448*$E$223)</f>
        <v>395094056.110976</v>
      </c>
      <c r="AB1448" s="7" t="n">
        <f aca="false">IF(G1448=1,N1448,S1448*$E$222)</f>
        <v>15000000</v>
      </c>
      <c r="AC1448" s="7" t="n">
        <f aca="false">IF(H1448=1,O1448,S1448*$E$221)</f>
        <v>658490093.518293</v>
      </c>
      <c r="AD1448" s="7" t="n">
        <f aca="false">INDEX($W$1382:$W$1509,MATCH($A1448+(1-B1448)*64,$A$1382:$A$1509,0))</f>
        <v>30000000</v>
      </c>
      <c r="AE1448" s="7" t="n">
        <f aca="false">INDEX($W$1382:$W$1509,MATCH($A1448-B1448*64,$A$1382:$A$1509,0))</f>
        <v>103944856.254043</v>
      </c>
      <c r="AF1448" s="7" t="n">
        <f aca="false">INDEX($X$1382:$X$1509,MATCH($A1448+(1-C1448)*32,$A$1382:$A$1509,0))</f>
        <v>300000000</v>
      </c>
      <c r="AG1448" s="7" t="n">
        <f aca="false">INDEX($X$1382:$X$1509,MATCH($A1448-C1448*32,$A$1382:$A$1509,0))</f>
        <v>807897824.501389</v>
      </c>
      <c r="AH1448" s="7" t="n">
        <f aca="false">INDEX($Y$1382:$Y$1509,MATCH($A1448+(1-D1448)*16,$A$1382:$A$1509,0))</f>
        <v>100000000</v>
      </c>
      <c r="AI1448" s="7" t="n">
        <f aca="false">INDEX($Y$1382:$Y$1509,MATCH($A1448-D1448*16,$A$1382:$A$1509,0))</f>
        <v>228361275.385938</v>
      </c>
      <c r="AJ1448" s="7" t="n">
        <f aca="false">INDEX($Z$1382:$Z$1509,MATCH($A1448+(1-E1448)*8,$A$1382:$A$1509,0))</f>
        <v>60000000</v>
      </c>
      <c r="AK1448" s="7" t="n">
        <f aca="false">INDEX($Z$1382:$Z$1509,MATCH($A1448-E1448*8,$A$1382:$A$1509,0))</f>
        <v>316075244.888781</v>
      </c>
      <c r="AL1448" s="7" t="n">
        <f aca="false">INDEX($AA$1382:$AA$1509,MATCH($A1448+(1-F1448)*4,$A$1382:$A$1509,0))</f>
        <v>30000000</v>
      </c>
      <c r="AM1448" s="7" t="n">
        <f aca="false">INDEX($AA$1382:$AA$1509,MATCH($A1448-F1448*4,$A$1382:$A$1509,0))</f>
        <v>395094056.110976</v>
      </c>
      <c r="AN1448" s="7" t="n">
        <f aca="false">INDEX($AB$1382:$AB$1509,MATCH($A1448+(1-G1448)*2,$A$1382:$A$1509,0))</f>
        <v>15000000</v>
      </c>
      <c r="AO1448" s="7" t="n">
        <f aca="false">INDEX($AB$1382:$AB$1509,MATCH($A1448-G1448*2,$A$1382:$A$1509,0))</f>
        <v>566693568.119776</v>
      </c>
      <c r="AP1448" s="7" t="n">
        <f aca="false">INDEX($AC$1382:$AC$1509,MATCH($A1448+(1-H1448)*1,$A$1382:$A$1509,0))</f>
        <v>5000000</v>
      </c>
      <c r="AQ1448" s="7" t="n">
        <f aca="false">INDEX($AC$1382:$AC$1509,MATCH($A1448-H1448*1,$A$1382:$A$1509,0))</f>
        <v>658490093.518293</v>
      </c>
      <c r="AR1448" s="14" t="b">
        <f aca="false">AND(IF(B1448=1,AD1448&gt;=AE1448,AE1448&gt;AD1448),IF(C1448=1,AF1448&gt;=AG1448,AG1448&gt;AF1448),IF(D1448=1,AH1448&gt;=AI1448,AI1448&gt;AH1448),IF(E1448=1,AJ1448&gt;=AK1448,AK1448&gt;AJ1448),IF(F1448=1,AL1448&gt;=AM1448,AM1448&gt;AL1448),IF(G1448=1,AN1448&gt;=AO1448,AO1448&gt;AN1448),IF(H1448=1,AP1448&gt;=AQ1448,AQ1448&gt;AP1448))</f>
        <v>0</v>
      </c>
      <c r="AS1448" s="2"/>
      <c r="AT1448" s="2"/>
      <c r="AU1448" s="2"/>
      <c r="AV1448" s="2"/>
      <c r="AW1448" s="2"/>
      <c r="AX1448" s="2"/>
    </row>
    <row r="1449" customFormat="false" ht="15" hidden="false" customHeight="false" outlineLevel="0" collapsed="false">
      <c r="A1449" s="6" t="n">
        <f aca="false">ROW()-1382</f>
        <v>67</v>
      </c>
      <c r="B1449" s="6" t="n">
        <f aca="false">MOD(INT($A1449/64),2)</f>
        <v>1</v>
      </c>
      <c r="C1449" s="6" t="n">
        <f aca="false">MOD(INT($A1449/32),2)</f>
        <v>0</v>
      </c>
      <c r="D1449" s="6" t="n">
        <f aca="false">MOD(INT($A1449/16),2)</f>
        <v>0</v>
      </c>
      <c r="E1449" s="6" t="n">
        <f aca="false">MOD(INT($A1449/8),2)</f>
        <v>0</v>
      </c>
      <c r="F1449" s="6" t="n">
        <f aca="false">MOD(INT($A1449/4),2)</f>
        <v>0</v>
      </c>
      <c r="G1449" s="6" t="n">
        <f aca="false">MOD(INT($A1449/2),2)</f>
        <v>1</v>
      </c>
      <c r="H1449" s="6" t="n">
        <f aca="false">MOD(INT($A1449/1),2)</f>
        <v>1</v>
      </c>
      <c r="I1449" s="7" t="n">
        <f aca="false">IF(B1449=1,MIN($B$6,$B$1380),0)</f>
        <v>30000000</v>
      </c>
      <c r="J1449" s="7" t="n">
        <f aca="false">IF(C1449=1,MIN($F$226,MAX(0,$B$1380-I1449)),0)</f>
        <v>0</v>
      </c>
      <c r="K1449" s="7" t="n">
        <f aca="false">IF(D1449=1,MIN($F$225,MAX(0,$B$1380-SUM(I1449:J1449))),0)</f>
        <v>0</v>
      </c>
      <c r="L1449" s="7" t="n">
        <f aca="false">IF(E1449=1,MIN($F$224,MAX(0,$B$1380-SUM(I1449:K1449))),0)</f>
        <v>0</v>
      </c>
      <c r="M1449" s="7" t="n">
        <f aca="false">IF(F1449=1,MIN($F$223,MAX(0,$B$1380-SUM(I1449:L1449))),0)</f>
        <v>0</v>
      </c>
      <c r="N1449" s="7" t="n">
        <f aca="false">IF(G1449=1,MIN($F$222,MAX(0,$B$1380-SUM(I1449:M1449))),0)</f>
        <v>15000000</v>
      </c>
      <c r="O1449" s="7" t="n">
        <f aca="false">IF(H1449=1,MIN($F$221,MAX(0,$B$1380-SUM(I1449:N1449))),0)</f>
        <v>5000000</v>
      </c>
      <c r="P1449" s="7" t="n">
        <f aca="false">MAX(0,$B$1380-SUM(I1449:O1449))</f>
        <v>3950000000</v>
      </c>
      <c r="Q1449" s="7" t="n">
        <f aca="false">($B$203+$B$204)+$B$22+(1-B1449)*$B$198+(1-C1449)*$E$226+(1-D1449)*$E$225+(1-E1449)*$E$224+(1-F1449)*$E$223+(1-G1449)*$E$222+(1-H1449)*$E$221</f>
        <v>22549806.6634169</v>
      </c>
      <c r="R1449" s="7" t="n">
        <f aca="false">P1449&gt;$B$12*Q1449</f>
        <v>1</v>
      </c>
      <c r="S1449" s="7" t="n">
        <f aca="false">IF(R1449,(P1449+$B$12*$B$13)/(Q1449+$B$13),IF(Q1449&gt;0,P1449/Q1449,0))</f>
        <v>157.785648931666</v>
      </c>
      <c r="T1449" s="7" t="n">
        <f aca="false">IF(R1449,$B$13*(S1449-$B$12),0)</f>
        <v>391964122.329165</v>
      </c>
      <c r="U1449" s="7" t="n">
        <f aca="false">($B$203+$B$204)*S1449</f>
        <v>44394253.8406992</v>
      </c>
      <c r="V1449" s="7" t="n">
        <f aca="false">$B$22*S1449</f>
        <v>1420070840.38499</v>
      </c>
      <c r="W1449" s="7" t="n">
        <f aca="false">IF(B1449=1,I1449,S1449*$B$198)</f>
        <v>30000000</v>
      </c>
      <c r="X1449" s="7" t="n">
        <f aca="false">IF(C1449=1,J1449,S1449*$E$226)</f>
        <v>967931664.911915</v>
      </c>
      <c r="Y1449" s="7" t="n">
        <f aca="false">IF(D1449=1,K1449,S1449*$E$225)</f>
        <v>273596614.302233</v>
      </c>
      <c r="Z1449" s="7" t="n">
        <f aca="false">IF(E1449=1,L1449,S1449*$E$224)</f>
        <v>378685557.435998</v>
      </c>
      <c r="AA1449" s="7" t="n">
        <f aca="false">IF(F1449=1,M1449,S1449*$E$223)</f>
        <v>473356946.794998</v>
      </c>
      <c r="AB1449" s="7" t="n">
        <f aca="false">IF(G1449=1,N1449,S1449*$E$222)</f>
        <v>15000000</v>
      </c>
      <c r="AC1449" s="7" t="n">
        <f aca="false">IF(H1449=1,O1449,S1449*$E$221)</f>
        <v>5000000</v>
      </c>
      <c r="AD1449" s="7" t="n">
        <f aca="false">INDEX($W$1382:$W$1509,MATCH($A1449+(1-B1449)*64,$A$1382:$A$1509,0))</f>
        <v>30000000</v>
      </c>
      <c r="AE1449" s="7" t="n">
        <f aca="false">INDEX($W$1382:$W$1509,MATCH($A1449-B1449*64,$A$1382:$A$1509,0))</f>
        <v>123891509.99482</v>
      </c>
      <c r="AF1449" s="7" t="n">
        <f aca="false">INDEX($X$1382:$X$1509,MATCH($A1449+(1-C1449)*32,$A$1382:$A$1509,0))</f>
        <v>300000000</v>
      </c>
      <c r="AG1449" s="7" t="n">
        <f aca="false">INDEX($X$1382:$X$1509,MATCH($A1449-C1449*32,$A$1382:$A$1509,0))</f>
        <v>967931664.911915</v>
      </c>
      <c r="AH1449" s="7" t="n">
        <f aca="false">INDEX($Y$1382:$Y$1509,MATCH($A1449+(1-D1449)*16,$A$1382:$A$1509,0))</f>
        <v>100000000</v>
      </c>
      <c r="AI1449" s="7" t="n">
        <f aca="false">INDEX($Y$1382:$Y$1509,MATCH($A1449-D1449*16,$A$1382:$A$1509,0))</f>
        <v>273596614.302233</v>
      </c>
      <c r="AJ1449" s="7" t="n">
        <f aca="false">INDEX($Z$1382:$Z$1509,MATCH($A1449+(1-E1449)*8,$A$1382:$A$1509,0))</f>
        <v>60000000</v>
      </c>
      <c r="AK1449" s="7" t="n">
        <f aca="false">INDEX($Z$1382:$Z$1509,MATCH($A1449-E1449*8,$A$1382:$A$1509,0))</f>
        <v>378685557.435998</v>
      </c>
      <c r="AL1449" s="7" t="n">
        <f aca="false">INDEX($AA$1382:$AA$1509,MATCH($A1449+(1-F1449)*4,$A$1382:$A$1509,0))</f>
        <v>30000000</v>
      </c>
      <c r="AM1449" s="7" t="n">
        <f aca="false">INDEX($AA$1382:$AA$1509,MATCH($A1449-F1449*4,$A$1382:$A$1509,0))</f>
        <v>473356946.794998</v>
      </c>
      <c r="AN1449" s="7" t="n">
        <f aca="false">INDEX($AB$1382:$AB$1509,MATCH($A1449+(1-G1449)*2,$A$1382:$A$1509,0))</f>
        <v>15000000</v>
      </c>
      <c r="AO1449" s="7" t="n">
        <f aca="false">INDEX($AB$1382:$AB$1509,MATCH($A1449-G1449*2,$A$1382:$A$1509,0))</f>
        <v>660153997.734384</v>
      </c>
      <c r="AP1449" s="7" t="n">
        <f aca="false">INDEX($AC$1382:$AC$1509,MATCH($A1449+(1-H1449)*1,$A$1382:$A$1509,0))</f>
        <v>5000000</v>
      </c>
      <c r="AQ1449" s="7" t="n">
        <f aca="false">INDEX($AC$1382:$AC$1509,MATCH($A1449-H1449*1,$A$1382:$A$1509,0))</f>
        <v>658490093.518293</v>
      </c>
      <c r="AR1449" s="14" t="b">
        <f aca="false">AND(IF(B1449=1,AD1449&gt;=AE1449,AE1449&gt;AD1449),IF(C1449=1,AF1449&gt;=AG1449,AG1449&gt;AF1449),IF(D1449=1,AH1449&gt;=AI1449,AI1449&gt;AH1449),IF(E1449=1,AJ1449&gt;=AK1449,AK1449&gt;AJ1449),IF(F1449=1,AL1449&gt;=AM1449,AM1449&gt;AL1449),IF(G1449=1,AN1449&gt;=AO1449,AO1449&gt;AN1449),IF(H1449=1,AP1449&gt;=AQ1449,AQ1449&gt;AP1449))</f>
        <v>0</v>
      </c>
      <c r="AS1449" s="2"/>
      <c r="AT1449" s="2"/>
      <c r="AU1449" s="2"/>
      <c r="AV1449" s="2"/>
      <c r="AW1449" s="2"/>
      <c r="AX1449" s="2"/>
    </row>
    <row r="1450" customFormat="false" ht="15" hidden="false" customHeight="false" outlineLevel="0" collapsed="false">
      <c r="A1450" s="6" t="n">
        <f aca="false">ROW()-1382</f>
        <v>68</v>
      </c>
      <c r="B1450" s="6" t="n">
        <f aca="false">MOD(INT($A1450/64),2)</f>
        <v>1</v>
      </c>
      <c r="C1450" s="6" t="n">
        <f aca="false">MOD(INT($A1450/32),2)</f>
        <v>0</v>
      </c>
      <c r="D1450" s="6" t="n">
        <f aca="false">MOD(INT($A1450/16),2)</f>
        <v>0</v>
      </c>
      <c r="E1450" s="6" t="n">
        <f aca="false">MOD(INT($A1450/8),2)</f>
        <v>0</v>
      </c>
      <c r="F1450" s="6" t="n">
        <f aca="false">MOD(INT($A1450/4),2)</f>
        <v>1</v>
      </c>
      <c r="G1450" s="6" t="n">
        <f aca="false">MOD(INT($A1450/2),2)</f>
        <v>0</v>
      </c>
      <c r="H1450" s="6" t="n">
        <f aca="false">MOD(INT($A1450/1),2)</f>
        <v>0</v>
      </c>
      <c r="I1450" s="7" t="n">
        <f aca="false">IF(B1450=1,MIN($B$6,$B$1380),0)</f>
        <v>30000000</v>
      </c>
      <c r="J1450" s="7" t="n">
        <f aca="false">IF(C1450=1,MIN($F$226,MAX(0,$B$1380-I1450)),0)</f>
        <v>0</v>
      </c>
      <c r="K1450" s="7" t="n">
        <f aca="false">IF(D1450=1,MIN($F$225,MAX(0,$B$1380-SUM(I1450:J1450))),0)</f>
        <v>0</v>
      </c>
      <c r="L1450" s="7" t="n">
        <f aca="false">IF(E1450=1,MIN($F$224,MAX(0,$B$1380-SUM(I1450:K1450))),0)</f>
        <v>0</v>
      </c>
      <c r="M1450" s="7" t="n">
        <f aca="false">IF(F1450=1,MIN($F$223,MAX(0,$B$1380-SUM(I1450:L1450))),0)</f>
        <v>30000000</v>
      </c>
      <c r="N1450" s="7" t="n">
        <f aca="false">IF(G1450=1,MIN($F$222,MAX(0,$B$1380-SUM(I1450:M1450))),0)</f>
        <v>0</v>
      </c>
      <c r="O1450" s="7" t="n">
        <f aca="false">IF(H1450=1,MIN($F$221,MAX(0,$B$1380-SUM(I1450:N1450))),0)</f>
        <v>0</v>
      </c>
      <c r="P1450" s="7" t="n">
        <f aca="false">MAX(0,$B$1380-SUM(I1450:O1450))</f>
        <v>3940000000</v>
      </c>
      <c r="Q1450" s="7" t="n">
        <f aca="false">($B$203+$B$204)+$B$22+(1-B1450)*$B$198+(1-C1450)*$E$226+(1-D1450)*$E$225+(1-E1450)*$E$224+(1-F1450)*$E$223+(1-G1450)*$E$222+(1-H1450)*$E$221</f>
        <v>29549806.6634169</v>
      </c>
      <c r="R1450" s="7" t="n">
        <f aca="false">P1450&gt;$B$12*Q1450</f>
        <v>1</v>
      </c>
      <c r="S1450" s="7" t="n">
        <f aca="false">IF(R1450,(P1450+$B$12*$B$13)/(Q1450+$B$13),IF(Q1450&gt;0,P1450/Q1450,0))</f>
        <v>123.01166248532</v>
      </c>
      <c r="T1450" s="7" t="n">
        <f aca="false">IF(R1450,$B$13*(S1450-$B$12),0)</f>
        <v>305029156.2133</v>
      </c>
      <c r="U1450" s="7" t="n">
        <f aca="false">($B$203+$B$204)*S1450</f>
        <v>34610314.7321388</v>
      </c>
      <c r="V1450" s="7" t="n">
        <f aca="false">$B$22*S1450</f>
        <v>1107104962.36788</v>
      </c>
      <c r="W1450" s="7" t="n">
        <f aca="false">IF(B1450=1,I1450,S1450*$B$198)</f>
        <v>30000000</v>
      </c>
      <c r="X1450" s="7" t="n">
        <f aca="false">IF(C1450=1,J1450,S1450*$E$226)</f>
        <v>754611614.422324</v>
      </c>
      <c r="Y1450" s="7" t="n">
        <f aca="false">IF(D1450=1,K1450,S1450*$E$225)</f>
        <v>213299337.446387</v>
      </c>
      <c r="Z1450" s="7" t="n">
        <f aca="false">IF(E1450=1,L1450,S1450*$E$224)</f>
        <v>295227989.964768</v>
      </c>
      <c r="AA1450" s="7" t="n">
        <f aca="false">IF(F1450=1,M1450,S1450*$E$223)</f>
        <v>30000000</v>
      </c>
      <c r="AB1450" s="7" t="n">
        <f aca="false">IF(G1450=1,N1450,S1450*$E$222)</f>
        <v>615058312.426601</v>
      </c>
      <c r="AC1450" s="7" t="n">
        <f aca="false">IF(H1450=1,O1450,S1450*$E$221)</f>
        <v>615058312.426601</v>
      </c>
      <c r="AD1450" s="7" t="n">
        <f aca="false">INDEX($W$1382:$W$1509,MATCH($A1450+(1-B1450)*64,$A$1382:$A$1509,0))</f>
        <v>30000000</v>
      </c>
      <c r="AE1450" s="7" t="n">
        <f aca="false">INDEX($W$1382:$W$1509,MATCH($A1450-B1450*64,$A$1382:$A$1509,0))</f>
        <v>97249980.3051703</v>
      </c>
      <c r="AF1450" s="7" t="n">
        <f aca="false">INDEX($X$1382:$X$1509,MATCH($A1450+(1-C1450)*32,$A$1382:$A$1509,0))</f>
        <v>300000000</v>
      </c>
      <c r="AG1450" s="7" t="n">
        <f aca="false">INDEX($X$1382:$X$1509,MATCH($A1450-C1450*32,$A$1382:$A$1509,0))</f>
        <v>754611614.422324</v>
      </c>
      <c r="AH1450" s="7" t="n">
        <f aca="false">INDEX($Y$1382:$Y$1509,MATCH($A1450+(1-D1450)*16,$A$1382:$A$1509,0))</f>
        <v>100000000</v>
      </c>
      <c r="AI1450" s="7" t="n">
        <f aca="false">INDEX($Y$1382:$Y$1509,MATCH($A1450-D1450*16,$A$1382:$A$1509,0))</f>
        <v>213299337.446387</v>
      </c>
      <c r="AJ1450" s="7" t="n">
        <f aca="false">INDEX($Z$1382:$Z$1509,MATCH($A1450+(1-E1450)*8,$A$1382:$A$1509,0))</f>
        <v>60000000</v>
      </c>
      <c r="AK1450" s="7" t="n">
        <f aca="false">INDEX($Z$1382:$Z$1509,MATCH($A1450-E1450*8,$A$1382:$A$1509,0))</f>
        <v>295227989.964768</v>
      </c>
      <c r="AL1450" s="7" t="n">
        <f aca="false">INDEX($AA$1382:$AA$1509,MATCH($A1450+(1-F1450)*4,$A$1382:$A$1509,0))</f>
        <v>30000000</v>
      </c>
      <c r="AM1450" s="7" t="n">
        <f aca="false">INDEX($AA$1382:$AA$1509,MATCH($A1450-F1450*4,$A$1382:$A$1509,0))</f>
        <v>340016140.871865</v>
      </c>
      <c r="AN1450" s="7" t="n">
        <f aca="false">INDEX($AB$1382:$AB$1509,MATCH($A1450+(1-G1450)*2,$A$1382:$A$1509,0))</f>
        <v>15000000</v>
      </c>
      <c r="AO1450" s="7" t="n">
        <f aca="false">INDEX($AB$1382:$AB$1509,MATCH($A1450-G1450*2,$A$1382:$A$1509,0))</f>
        <v>615058312.426601</v>
      </c>
      <c r="AP1450" s="7" t="n">
        <f aca="false">INDEX($AC$1382:$AC$1509,MATCH($A1450+(1-H1450)*1,$A$1382:$A$1509,0))</f>
        <v>5000000</v>
      </c>
      <c r="AQ1450" s="7" t="n">
        <f aca="false">INDEX($AC$1382:$AC$1509,MATCH($A1450-H1450*1,$A$1382:$A$1509,0))</f>
        <v>615058312.426601</v>
      </c>
      <c r="AR1450" s="14" t="b">
        <f aca="false">AND(IF(B1450=1,AD1450&gt;=AE1450,AE1450&gt;AD1450),IF(C1450=1,AF1450&gt;=AG1450,AG1450&gt;AF1450),IF(D1450=1,AH1450&gt;=AI1450,AI1450&gt;AH1450),IF(E1450=1,AJ1450&gt;=AK1450,AK1450&gt;AJ1450),IF(F1450=1,AL1450&gt;=AM1450,AM1450&gt;AL1450),IF(G1450=1,AN1450&gt;=AO1450,AO1450&gt;AN1450),IF(H1450=1,AP1450&gt;=AQ1450,AQ1450&gt;AP1450))</f>
        <v>0</v>
      </c>
      <c r="AS1450" s="2"/>
      <c r="AT1450" s="2"/>
      <c r="AU1450" s="2"/>
      <c r="AV1450" s="2"/>
      <c r="AW1450" s="2"/>
      <c r="AX1450" s="2"/>
    </row>
    <row r="1451" customFormat="false" ht="15" hidden="false" customHeight="false" outlineLevel="0" collapsed="false">
      <c r="A1451" s="6" t="n">
        <f aca="false">ROW()-1382</f>
        <v>69</v>
      </c>
      <c r="B1451" s="6" t="n">
        <f aca="false">MOD(INT($A1451/64),2)</f>
        <v>1</v>
      </c>
      <c r="C1451" s="6" t="n">
        <f aca="false">MOD(INT($A1451/32),2)</f>
        <v>0</v>
      </c>
      <c r="D1451" s="6" t="n">
        <f aca="false">MOD(INT($A1451/16),2)</f>
        <v>0</v>
      </c>
      <c r="E1451" s="6" t="n">
        <f aca="false">MOD(INT($A1451/8),2)</f>
        <v>0</v>
      </c>
      <c r="F1451" s="6" t="n">
        <f aca="false">MOD(INT($A1451/4),2)</f>
        <v>1</v>
      </c>
      <c r="G1451" s="6" t="n">
        <f aca="false">MOD(INT($A1451/2),2)</f>
        <v>0</v>
      </c>
      <c r="H1451" s="6" t="n">
        <f aca="false">MOD(INT($A1451/1),2)</f>
        <v>1</v>
      </c>
      <c r="I1451" s="7" t="n">
        <f aca="false">IF(B1451=1,MIN($B$6,$B$1380),0)</f>
        <v>30000000</v>
      </c>
      <c r="J1451" s="7" t="n">
        <f aca="false">IF(C1451=1,MIN($F$226,MAX(0,$B$1380-I1451)),0)</f>
        <v>0</v>
      </c>
      <c r="K1451" s="7" t="n">
        <f aca="false">IF(D1451=1,MIN($F$225,MAX(0,$B$1380-SUM(I1451:J1451))),0)</f>
        <v>0</v>
      </c>
      <c r="L1451" s="7" t="n">
        <f aca="false">IF(E1451=1,MIN($F$224,MAX(0,$B$1380-SUM(I1451:K1451))),0)</f>
        <v>0</v>
      </c>
      <c r="M1451" s="7" t="n">
        <f aca="false">IF(F1451=1,MIN($F$223,MAX(0,$B$1380-SUM(I1451:L1451))),0)</f>
        <v>30000000</v>
      </c>
      <c r="N1451" s="7" t="n">
        <f aca="false">IF(G1451=1,MIN($F$222,MAX(0,$B$1380-SUM(I1451:M1451))),0)</f>
        <v>0</v>
      </c>
      <c r="O1451" s="7" t="n">
        <f aca="false">IF(H1451=1,MIN($F$221,MAX(0,$B$1380-SUM(I1451:N1451))),0)</f>
        <v>5000000</v>
      </c>
      <c r="P1451" s="7" t="n">
        <f aca="false">MAX(0,$B$1380-SUM(I1451:O1451))</f>
        <v>3935000000</v>
      </c>
      <c r="Q1451" s="7" t="n">
        <f aca="false">($B$203+$B$204)+$B$22+(1-B1451)*$B$198+(1-C1451)*$E$226+(1-D1451)*$E$225+(1-E1451)*$E$224+(1-F1451)*$E$223+(1-G1451)*$E$222+(1-H1451)*$E$221</f>
        <v>24549806.6634169</v>
      </c>
      <c r="R1451" s="7" t="n">
        <f aca="false">P1451&gt;$B$12*Q1451</f>
        <v>1</v>
      </c>
      <c r="S1451" s="7" t="n">
        <f aca="false">IF(R1451,(P1451+$B$12*$B$13)/(Q1451+$B$13),IF(Q1451&gt;0,P1451/Q1451,0))</f>
        <v>145.564811201598</v>
      </c>
      <c r="T1451" s="7" t="n">
        <f aca="false">IF(R1451,$B$13*(S1451-$B$12),0)</f>
        <v>361412028.003994</v>
      </c>
      <c r="U1451" s="7" t="n">
        <f aca="false">($B$203+$B$204)*S1451</f>
        <v>40955823.4383905</v>
      </c>
      <c r="V1451" s="7" t="n">
        <f aca="false">$B$22*S1451</f>
        <v>1310083300.81438</v>
      </c>
      <c r="W1451" s="7" t="n">
        <f aca="false">IF(B1451=1,I1451,S1451*$B$198)</f>
        <v>30000000</v>
      </c>
      <c r="X1451" s="7" t="n">
        <f aca="false">IF(C1451=1,J1451,S1451*$E$226)</f>
        <v>892963276.526949</v>
      </c>
      <c r="Y1451" s="7" t="n">
        <f aca="false">IF(D1451=1,K1451,S1451*$E$225)</f>
        <v>252405968.324463</v>
      </c>
      <c r="Z1451" s="7" t="n">
        <f aca="false">IF(E1451=1,L1451,S1451*$E$224)</f>
        <v>349355546.883835</v>
      </c>
      <c r="AA1451" s="7" t="n">
        <f aca="false">IF(F1451=1,M1451,S1451*$E$223)</f>
        <v>30000000</v>
      </c>
      <c r="AB1451" s="7" t="n">
        <f aca="false">IF(G1451=1,N1451,S1451*$E$222)</f>
        <v>727824056.007989</v>
      </c>
      <c r="AC1451" s="7" t="n">
        <f aca="false">IF(H1451=1,O1451,S1451*$E$221)</f>
        <v>5000000</v>
      </c>
      <c r="AD1451" s="7" t="n">
        <f aca="false">INDEX($W$1382:$W$1509,MATCH($A1451+(1-B1451)*64,$A$1382:$A$1509,0))</f>
        <v>30000000</v>
      </c>
      <c r="AE1451" s="7" t="n">
        <f aca="false">INDEX($W$1382:$W$1509,MATCH($A1451-B1451*64,$A$1382:$A$1509,0))</f>
        <v>114562634.612305</v>
      </c>
      <c r="AF1451" s="7" t="n">
        <f aca="false">INDEX($X$1382:$X$1509,MATCH($A1451+(1-C1451)*32,$A$1382:$A$1509,0))</f>
        <v>300000000</v>
      </c>
      <c r="AG1451" s="7" t="n">
        <f aca="false">INDEX($X$1382:$X$1509,MATCH($A1451-C1451*32,$A$1382:$A$1509,0))</f>
        <v>892963276.526949</v>
      </c>
      <c r="AH1451" s="7" t="n">
        <f aca="false">INDEX($Y$1382:$Y$1509,MATCH($A1451+(1-D1451)*16,$A$1382:$A$1509,0))</f>
        <v>100000000</v>
      </c>
      <c r="AI1451" s="7" t="n">
        <f aca="false">INDEX($Y$1382:$Y$1509,MATCH($A1451-D1451*16,$A$1382:$A$1509,0))</f>
        <v>252405968.324463</v>
      </c>
      <c r="AJ1451" s="7" t="n">
        <f aca="false">INDEX($Z$1382:$Z$1509,MATCH($A1451+(1-E1451)*8,$A$1382:$A$1509,0))</f>
        <v>60000000</v>
      </c>
      <c r="AK1451" s="7" t="n">
        <f aca="false">INDEX($Z$1382:$Z$1509,MATCH($A1451-E1451*8,$A$1382:$A$1509,0))</f>
        <v>349355546.883835</v>
      </c>
      <c r="AL1451" s="7" t="n">
        <f aca="false">INDEX($AA$1382:$AA$1509,MATCH($A1451+(1-F1451)*4,$A$1382:$A$1509,0))</f>
        <v>30000000</v>
      </c>
      <c r="AM1451" s="7" t="n">
        <f aca="false">INDEX($AA$1382:$AA$1509,MATCH($A1451-F1451*4,$A$1382:$A$1509,0))</f>
        <v>396092398.640631</v>
      </c>
      <c r="AN1451" s="7" t="n">
        <f aca="false">INDEX($AB$1382:$AB$1509,MATCH($A1451+(1-G1451)*2,$A$1382:$A$1509,0))</f>
        <v>15000000</v>
      </c>
      <c r="AO1451" s="7" t="n">
        <f aca="false">INDEX($AB$1382:$AB$1509,MATCH($A1451-G1451*2,$A$1382:$A$1509,0))</f>
        <v>727824056.007989</v>
      </c>
      <c r="AP1451" s="7" t="n">
        <f aca="false">INDEX($AC$1382:$AC$1509,MATCH($A1451+(1-H1451)*1,$A$1382:$A$1509,0))</f>
        <v>5000000</v>
      </c>
      <c r="AQ1451" s="7" t="n">
        <f aca="false">INDEX($AC$1382:$AC$1509,MATCH($A1451-H1451*1,$A$1382:$A$1509,0))</f>
        <v>615058312.426601</v>
      </c>
      <c r="AR1451" s="14" t="b">
        <f aca="false">AND(IF(B1451=1,AD1451&gt;=AE1451,AE1451&gt;AD1451),IF(C1451=1,AF1451&gt;=AG1451,AG1451&gt;AF1451),IF(D1451=1,AH1451&gt;=AI1451,AI1451&gt;AH1451),IF(E1451=1,AJ1451&gt;=AK1451,AK1451&gt;AJ1451),IF(F1451=1,AL1451&gt;=AM1451,AM1451&gt;AL1451),IF(G1451=1,AN1451&gt;=AO1451,AO1451&gt;AN1451),IF(H1451=1,AP1451&gt;=AQ1451,AQ1451&gt;AP1451))</f>
        <v>0</v>
      </c>
      <c r="AS1451" s="2"/>
      <c r="AT1451" s="2"/>
      <c r="AU1451" s="2"/>
      <c r="AV1451" s="2"/>
      <c r="AW1451" s="2"/>
      <c r="AX1451" s="2"/>
    </row>
    <row r="1452" customFormat="false" ht="15" hidden="false" customHeight="false" outlineLevel="0" collapsed="false">
      <c r="A1452" s="6" t="n">
        <f aca="false">ROW()-1382</f>
        <v>70</v>
      </c>
      <c r="B1452" s="6" t="n">
        <f aca="false">MOD(INT($A1452/64),2)</f>
        <v>1</v>
      </c>
      <c r="C1452" s="6" t="n">
        <f aca="false">MOD(INT($A1452/32),2)</f>
        <v>0</v>
      </c>
      <c r="D1452" s="6" t="n">
        <f aca="false">MOD(INT($A1452/16),2)</f>
        <v>0</v>
      </c>
      <c r="E1452" s="6" t="n">
        <f aca="false">MOD(INT($A1452/8),2)</f>
        <v>0</v>
      </c>
      <c r="F1452" s="6" t="n">
        <f aca="false">MOD(INT($A1452/4),2)</f>
        <v>1</v>
      </c>
      <c r="G1452" s="6" t="n">
        <f aca="false">MOD(INT($A1452/2),2)</f>
        <v>1</v>
      </c>
      <c r="H1452" s="6" t="n">
        <f aca="false">MOD(INT($A1452/1),2)</f>
        <v>0</v>
      </c>
      <c r="I1452" s="7" t="n">
        <f aca="false">IF(B1452=1,MIN($B$6,$B$1380),0)</f>
        <v>30000000</v>
      </c>
      <c r="J1452" s="7" t="n">
        <f aca="false">IF(C1452=1,MIN($F$226,MAX(0,$B$1380-I1452)),0)</f>
        <v>0</v>
      </c>
      <c r="K1452" s="7" t="n">
        <f aca="false">IF(D1452=1,MIN($F$225,MAX(0,$B$1380-SUM(I1452:J1452))),0)</f>
        <v>0</v>
      </c>
      <c r="L1452" s="7" t="n">
        <f aca="false">IF(E1452=1,MIN($F$224,MAX(0,$B$1380-SUM(I1452:K1452))),0)</f>
        <v>0</v>
      </c>
      <c r="M1452" s="7" t="n">
        <f aca="false">IF(F1452=1,MIN($F$223,MAX(0,$B$1380-SUM(I1452:L1452))),0)</f>
        <v>30000000</v>
      </c>
      <c r="N1452" s="7" t="n">
        <f aca="false">IF(G1452=1,MIN($F$222,MAX(0,$B$1380-SUM(I1452:M1452))),0)</f>
        <v>15000000</v>
      </c>
      <c r="O1452" s="7" t="n">
        <f aca="false">IF(H1452=1,MIN($F$221,MAX(0,$B$1380-SUM(I1452:N1452))),0)</f>
        <v>0</v>
      </c>
      <c r="P1452" s="7" t="n">
        <f aca="false">MAX(0,$B$1380-SUM(I1452:O1452))</f>
        <v>3925000000</v>
      </c>
      <c r="Q1452" s="7" t="n">
        <f aca="false">($B$203+$B$204)+$B$22+(1-B1452)*$B$198+(1-C1452)*$E$226+(1-D1452)*$E$225+(1-E1452)*$E$224+(1-F1452)*$E$223+(1-G1452)*$E$222+(1-H1452)*$E$221</f>
        <v>24549806.6634169</v>
      </c>
      <c r="R1452" s="7" t="n">
        <f aca="false">P1452&gt;$B$12*Q1452</f>
        <v>1</v>
      </c>
      <c r="S1452" s="7" t="n">
        <f aca="false">IF(R1452,(P1452+$B$12*$B$13)/(Q1452+$B$13),IF(Q1452&gt;0,P1452/Q1452,0))</f>
        <v>145.195122792197</v>
      </c>
      <c r="T1452" s="7" t="n">
        <f aca="false">IF(R1452,$B$13*(S1452-$B$12),0)</f>
        <v>360487806.980492</v>
      </c>
      <c r="U1452" s="7" t="n">
        <f aca="false">($B$203+$B$204)*S1452</f>
        <v>40851808.6487057</v>
      </c>
      <c r="V1452" s="7" t="n">
        <f aca="false">$B$22*S1452</f>
        <v>1306756105.12977</v>
      </c>
      <c r="W1452" s="7" t="n">
        <f aca="false">IF(B1452=1,I1452,S1452*$B$198)</f>
        <v>30000000</v>
      </c>
      <c r="X1452" s="7" t="n">
        <f aca="false">IF(C1452=1,J1452,S1452*$E$226)</f>
        <v>890695433.284975</v>
      </c>
      <c r="Y1452" s="7" t="n">
        <f aca="false">IF(D1452=1,K1452,S1452*$E$225)</f>
        <v>251764937.293797</v>
      </c>
      <c r="Z1452" s="7" t="n">
        <f aca="false">IF(E1452=1,L1452,S1452*$E$224)</f>
        <v>348468294.701273</v>
      </c>
      <c r="AA1452" s="7" t="n">
        <f aca="false">IF(F1452=1,M1452,S1452*$E$223)</f>
        <v>30000000</v>
      </c>
      <c r="AB1452" s="7" t="n">
        <f aca="false">IF(G1452=1,N1452,S1452*$E$222)</f>
        <v>15000000</v>
      </c>
      <c r="AC1452" s="7" t="n">
        <f aca="false">IF(H1452=1,O1452,S1452*$E$221)</f>
        <v>725975613.960985</v>
      </c>
      <c r="AD1452" s="7" t="n">
        <f aca="false">INDEX($W$1382:$W$1509,MATCH($A1452+(1-B1452)*64,$A$1382:$A$1509,0))</f>
        <v>30000000</v>
      </c>
      <c r="AE1452" s="7" t="n">
        <f aca="false">INDEX($W$1382:$W$1509,MATCH($A1452-B1452*64,$A$1382:$A$1509,0))</f>
        <v>114273881.910068</v>
      </c>
      <c r="AF1452" s="7" t="n">
        <f aca="false">INDEX($X$1382:$X$1509,MATCH($A1452+(1-C1452)*32,$A$1382:$A$1509,0))</f>
        <v>300000000</v>
      </c>
      <c r="AG1452" s="7" t="n">
        <f aca="false">INDEX($X$1382:$X$1509,MATCH($A1452-C1452*32,$A$1382:$A$1509,0))</f>
        <v>890695433.284975</v>
      </c>
      <c r="AH1452" s="7" t="n">
        <f aca="false">INDEX($Y$1382:$Y$1509,MATCH($A1452+(1-D1452)*16,$A$1382:$A$1509,0))</f>
        <v>100000000</v>
      </c>
      <c r="AI1452" s="7" t="n">
        <f aca="false">INDEX($Y$1382:$Y$1509,MATCH($A1452-D1452*16,$A$1382:$A$1509,0))</f>
        <v>251764937.293797</v>
      </c>
      <c r="AJ1452" s="7" t="n">
        <f aca="false">INDEX($Z$1382:$Z$1509,MATCH($A1452+(1-E1452)*8,$A$1382:$A$1509,0))</f>
        <v>60000000</v>
      </c>
      <c r="AK1452" s="7" t="n">
        <f aca="false">INDEX($Z$1382:$Z$1509,MATCH($A1452-E1452*8,$A$1382:$A$1509,0))</f>
        <v>348468294.701273</v>
      </c>
      <c r="AL1452" s="7" t="n">
        <f aca="false">INDEX($AA$1382:$AA$1509,MATCH($A1452+(1-F1452)*4,$A$1382:$A$1509,0))</f>
        <v>30000000</v>
      </c>
      <c r="AM1452" s="7" t="n">
        <f aca="false">INDEX($AA$1382:$AA$1509,MATCH($A1452-F1452*4,$A$1382:$A$1509,0))</f>
        <v>395094056.110976</v>
      </c>
      <c r="AN1452" s="7" t="n">
        <f aca="false">INDEX($AB$1382:$AB$1509,MATCH($A1452+(1-G1452)*2,$A$1382:$A$1509,0))</f>
        <v>15000000</v>
      </c>
      <c r="AO1452" s="7" t="n">
        <f aca="false">INDEX($AB$1382:$AB$1509,MATCH($A1452-G1452*2,$A$1382:$A$1509,0))</f>
        <v>615058312.426601</v>
      </c>
      <c r="AP1452" s="7" t="n">
        <f aca="false">INDEX($AC$1382:$AC$1509,MATCH($A1452+(1-H1452)*1,$A$1382:$A$1509,0))</f>
        <v>5000000</v>
      </c>
      <c r="AQ1452" s="7" t="n">
        <f aca="false">INDEX($AC$1382:$AC$1509,MATCH($A1452-H1452*1,$A$1382:$A$1509,0))</f>
        <v>725975613.960985</v>
      </c>
      <c r="AR1452" s="14" t="b">
        <f aca="false">AND(IF(B1452=1,AD1452&gt;=AE1452,AE1452&gt;AD1452),IF(C1452=1,AF1452&gt;=AG1452,AG1452&gt;AF1452),IF(D1452=1,AH1452&gt;=AI1452,AI1452&gt;AH1452),IF(E1452=1,AJ1452&gt;=AK1452,AK1452&gt;AJ1452),IF(F1452=1,AL1452&gt;=AM1452,AM1452&gt;AL1452),IF(G1452=1,AN1452&gt;=AO1452,AO1452&gt;AN1452),IF(H1452=1,AP1452&gt;=AQ1452,AQ1452&gt;AP1452))</f>
        <v>0</v>
      </c>
      <c r="AS1452" s="2"/>
      <c r="AT1452" s="2"/>
      <c r="AU1452" s="2"/>
      <c r="AV1452" s="2"/>
      <c r="AW1452" s="2"/>
      <c r="AX1452" s="2"/>
    </row>
    <row r="1453" customFormat="false" ht="15" hidden="false" customHeight="false" outlineLevel="0" collapsed="false">
      <c r="A1453" s="6" t="n">
        <f aca="false">ROW()-1382</f>
        <v>71</v>
      </c>
      <c r="B1453" s="6" t="n">
        <f aca="false">MOD(INT($A1453/64),2)</f>
        <v>1</v>
      </c>
      <c r="C1453" s="6" t="n">
        <f aca="false">MOD(INT($A1453/32),2)</f>
        <v>0</v>
      </c>
      <c r="D1453" s="6" t="n">
        <f aca="false">MOD(INT($A1453/16),2)</f>
        <v>0</v>
      </c>
      <c r="E1453" s="6" t="n">
        <f aca="false">MOD(INT($A1453/8),2)</f>
        <v>0</v>
      </c>
      <c r="F1453" s="6" t="n">
        <f aca="false">MOD(INT($A1453/4),2)</f>
        <v>1</v>
      </c>
      <c r="G1453" s="6" t="n">
        <f aca="false">MOD(INT($A1453/2),2)</f>
        <v>1</v>
      </c>
      <c r="H1453" s="6" t="n">
        <f aca="false">MOD(INT($A1453/1),2)</f>
        <v>1</v>
      </c>
      <c r="I1453" s="7" t="n">
        <f aca="false">IF(B1453=1,MIN($B$6,$B$1380),0)</f>
        <v>30000000</v>
      </c>
      <c r="J1453" s="7" t="n">
        <f aca="false">IF(C1453=1,MIN($F$226,MAX(0,$B$1380-I1453)),0)</f>
        <v>0</v>
      </c>
      <c r="K1453" s="7" t="n">
        <f aca="false">IF(D1453=1,MIN($F$225,MAX(0,$B$1380-SUM(I1453:J1453))),0)</f>
        <v>0</v>
      </c>
      <c r="L1453" s="7" t="n">
        <f aca="false">IF(E1453=1,MIN($F$224,MAX(0,$B$1380-SUM(I1453:K1453))),0)</f>
        <v>0</v>
      </c>
      <c r="M1453" s="7" t="n">
        <f aca="false">IF(F1453=1,MIN($F$223,MAX(0,$B$1380-SUM(I1453:L1453))),0)</f>
        <v>30000000</v>
      </c>
      <c r="N1453" s="7" t="n">
        <f aca="false">IF(G1453=1,MIN($F$222,MAX(0,$B$1380-SUM(I1453:M1453))),0)</f>
        <v>15000000</v>
      </c>
      <c r="O1453" s="7" t="n">
        <f aca="false">IF(H1453=1,MIN($F$221,MAX(0,$B$1380-SUM(I1453:N1453))),0)</f>
        <v>5000000</v>
      </c>
      <c r="P1453" s="7" t="n">
        <f aca="false">MAX(0,$B$1380-SUM(I1453:O1453))</f>
        <v>3920000000</v>
      </c>
      <c r="Q1453" s="7" t="n">
        <f aca="false">($B$203+$B$204)+$B$22+(1-B1453)*$B$198+(1-C1453)*$E$226+(1-D1453)*$E$225+(1-E1453)*$E$224+(1-F1453)*$E$223+(1-G1453)*$E$222+(1-H1453)*$E$221</f>
        <v>19549806.6634169</v>
      </c>
      <c r="R1453" s="7" t="n">
        <f aca="false">P1453&gt;$B$12*Q1453</f>
        <v>1</v>
      </c>
      <c r="S1453" s="7" t="n">
        <f aca="false">IF(R1453,(P1453+$B$12*$B$13)/(Q1453+$B$13),IF(Q1453&gt;0,P1453/Q1453,0))</f>
        <v>177.892716243534</v>
      </c>
      <c r="T1453" s="7" t="n">
        <f aca="false">IF(R1453,$B$13*(S1453-$B$12),0)</f>
        <v>442231790.608835</v>
      </c>
      <c r="U1453" s="7" t="n">
        <f aca="false">($B$203+$B$204)*S1453</f>
        <v>50051537.9871279</v>
      </c>
      <c r="V1453" s="7" t="n">
        <f aca="false">$B$22*S1453</f>
        <v>1601034446.1918</v>
      </c>
      <c r="W1453" s="7" t="n">
        <f aca="false">IF(B1453=1,I1453,S1453*$B$198)</f>
        <v>30000000</v>
      </c>
      <c r="X1453" s="7" t="n">
        <f aca="false">IF(C1453=1,J1453,S1453*$E$226)</f>
        <v>1091277908.82857</v>
      </c>
      <c r="Y1453" s="7" t="n">
        <f aca="false">IF(D1453=1,K1453,S1453*$E$225)</f>
        <v>308461797.399186</v>
      </c>
      <c r="Z1453" s="7" t="n">
        <f aca="false">IF(E1453=1,L1453,S1453*$E$224)</f>
        <v>426942518.984481</v>
      </c>
      <c r="AA1453" s="7" t="n">
        <f aca="false">IF(F1453=1,M1453,S1453*$E$223)</f>
        <v>30000000</v>
      </c>
      <c r="AB1453" s="7" t="n">
        <f aca="false">IF(G1453=1,N1453,S1453*$E$222)</f>
        <v>15000000</v>
      </c>
      <c r="AC1453" s="7" t="n">
        <f aca="false">IF(H1453=1,O1453,S1453*$E$221)</f>
        <v>5000000</v>
      </c>
      <c r="AD1453" s="7" t="n">
        <f aca="false">INDEX($W$1382:$W$1509,MATCH($A1453+(1-B1453)*64,$A$1382:$A$1509,0))</f>
        <v>30000000</v>
      </c>
      <c r="AE1453" s="7" t="n">
        <f aca="false">INDEX($W$1382:$W$1509,MATCH($A1453-B1453*64,$A$1382:$A$1509,0))</f>
        <v>139098657.424747</v>
      </c>
      <c r="AF1453" s="7" t="n">
        <f aca="false">INDEX($X$1382:$X$1509,MATCH($A1453+(1-C1453)*32,$A$1382:$A$1509,0))</f>
        <v>300000000</v>
      </c>
      <c r="AG1453" s="7" t="n">
        <f aca="false">INDEX($X$1382:$X$1509,MATCH($A1453-C1453*32,$A$1382:$A$1509,0))</f>
        <v>1091277908.82857</v>
      </c>
      <c r="AH1453" s="7" t="n">
        <f aca="false">INDEX($Y$1382:$Y$1509,MATCH($A1453+(1-D1453)*16,$A$1382:$A$1509,0))</f>
        <v>100000000</v>
      </c>
      <c r="AI1453" s="7" t="n">
        <f aca="false">INDEX($Y$1382:$Y$1509,MATCH($A1453-D1453*16,$A$1382:$A$1509,0))</f>
        <v>308461797.399186</v>
      </c>
      <c r="AJ1453" s="7" t="n">
        <f aca="false">INDEX($Z$1382:$Z$1509,MATCH($A1453+(1-E1453)*8,$A$1382:$A$1509,0))</f>
        <v>60000000</v>
      </c>
      <c r="AK1453" s="7" t="n">
        <f aca="false">INDEX($Z$1382:$Z$1509,MATCH($A1453-E1453*8,$A$1382:$A$1509,0))</f>
        <v>426942518.984481</v>
      </c>
      <c r="AL1453" s="7" t="n">
        <f aca="false">INDEX($AA$1382:$AA$1509,MATCH($A1453+(1-F1453)*4,$A$1382:$A$1509,0))</f>
        <v>30000000</v>
      </c>
      <c r="AM1453" s="7" t="n">
        <f aca="false">INDEX($AA$1382:$AA$1509,MATCH($A1453-F1453*4,$A$1382:$A$1509,0))</f>
        <v>473356946.794998</v>
      </c>
      <c r="AN1453" s="7" t="n">
        <f aca="false">INDEX($AB$1382:$AB$1509,MATCH($A1453+(1-G1453)*2,$A$1382:$A$1509,0))</f>
        <v>15000000</v>
      </c>
      <c r="AO1453" s="7" t="n">
        <f aca="false">INDEX($AB$1382:$AB$1509,MATCH($A1453-G1453*2,$A$1382:$A$1509,0))</f>
        <v>727824056.007989</v>
      </c>
      <c r="AP1453" s="7" t="n">
        <f aca="false">INDEX($AC$1382:$AC$1509,MATCH($A1453+(1-H1453)*1,$A$1382:$A$1509,0))</f>
        <v>5000000</v>
      </c>
      <c r="AQ1453" s="7" t="n">
        <f aca="false">INDEX($AC$1382:$AC$1509,MATCH($A1453-H1453*1,$A$1382:$A$1509,0))</f>
        <v>725975613.960985</v>
      </c>
      <c r="AR1453" s="14" t="b">
        <f aca="false">AND(IF(B1453=1,AD1453&gt;=AE1453,AE1453&gt;AD1453),IF(C1453=1,AF1453&gt;=AG1453,AG1453&gt;AF1453),IF(D1453=1,AH1453&gt;=AI1453,AI1453&gt;AH1453),IF(E1453=1,AJ1453&gt;=AK1453,AK1453&gt;AJ1453),IF(F1453=1,AL1453&gt;=AM1453,AM1453&gt;AL1453),IF(G1453=1,AN1453&gt;=AO1453,AO1453&gt;AN1453),IF(H1453=1,AP1453&gt;=AQ1453,AQ1453&gt;AP1453))</f>
        <v>0</v>
      </c>
      <c r="AS1453" s="2"/>
      <c r="AT1453" s="2"/>
      <c r="AU1453" s="2"/>
      <c r="AV1453" s="2"/>
      <c r="AW1453" s="2"/>
      <c r="AX1453" s="2"/>
    </row>
    <row r="1454" customFormat="false" ht="15" hidden="false" customHeight="false" outlineLevel="0" collapsed="false">
      <c r="A1454" s="6" t="n">
        <f aca="false">ROW()-1382</f>
        <v>72</v>
      </c>
      <c r="B1454" s="6" t="n">
        <f aca="false">MOD(INT($A1454/64),2)</f>
        <v>1</v>
      </c>
      <c r="C1454" s="6" t="n">
        <f aca="false">MOD(INT($A1454/32),2)</f>
        <v>0</v>
      </c>
      <c r="D1454" s="6" t="n">
        <f aca="false">MOD(INT($A1454/16),2)</f>
        <v>0</v>
      </c>
      <c r="E1454" s="6" t="n">
        <f aca="false">MOD(INT($A1454/8),2)</f>
        <v>1</v>
      </c>
      <c r="F1454" s="6" t="n">
        <f aca="false">MOD(INT($A1454/4),2)</f>
        <v>0</v>
      </c>
      <c r="G1454" s="6" t="n">
        <f aca="false">MOD(INT($A1454/2),2)</f>
        <v>0</v>
      </c>
      <c r="H1454" s="6" t="n">
        <f aca="false">MOD(INT($A1454/1),2)</f>
        <v>0</v>
      </c>
      <c r="I1454" s="7" t="n">
        <f aca="false">IF(B1454=1,MIN($B$6,$B$1380),0)</f>
        <v>30000000</v>
      </c>
      <c r="J1454" s="7" t="n">
        <f aca="false">IF(C1454=1,MIN($F$226,MAX(0,$B$1380-I1454)),0)</f>
        <v>0</v>
      </c>
      <c r="K1454" s="7" t="n">
        <f aca="false">IF(D1454=1,MIN($F$225,MAX(0,$B$1380-SUM(I1454:J1454))),0)</f>
        <v>0</v>
      </c>
      <c r="L1454" s="7" t="n">
        <f aca="false">IF(E1454=1,MIN($F$224,MAX(0,$B$1380-SUM(I1454:K1454))),0)</f>
        <v>60000000</v>
      </c>
      <c r="M1454" s="7" t="n">
        <f aca="false">IF(F1454=1,MIN($F$223,MAX(0,$B$1380-SUM(I1454:L1454))),0)</f>
        <v>0</v>
      </c>
      <c r="N1454" s="7" t="n">
        <f aca="false">IF(G1454=1,MIN($F$222,MAX(0,$B$1380-SUM(I1454:M1454))),0)</f>
        <v>0</v>
      </c>
      <c r="O1454" s="7" t="n">
        <f aca="false">IF(H1454=1,MIN($F$221,MAX(0,$B$1380-SUM(I1454:N1454))),0)</f>
        <v>0</v>
      </c>
      <c r="P1454" s="7" t="n">
        <f aca="false">MAX(0,$B$1380-SUM(I1454:O1454))</f>
        <v>3910000000</v>
      </c>
      <c r="Q1454" s="7" t="n">
        <f aca="false">($B$203+$B$204)+$B$22+(1-B1454)*$B$198+(1-C1454)*$E$226+(1-D1454)*$E$225+(1-E1454)*$E$224+(1-F1454)*$E$223+(1-G1454)*$E$222+(1-H1454)*$E$221</f>
        <v>30149806.6634169</v>
      </c>
      <c r="R1454" s="7" t="n">
        <f aca="false">P1454&gt;$B$12*Q1454</f>
        <v>1</v>
      </c>
      <c r="S1454" s="7" t="n">
        <f aca="false">IF(R1454,(P1454+$B$12*$B$13)/(Q1454+$B$13),IF(Q1454&gt;0,P1454/Q1454,0))</f>
        <v>119.832256292771</v>
      </c>
      <c r="T1454" s="7" t="n">
        <f aca="false">IF(R1454,$B$13*(S1454-$B$12),0)</f>
        <v>297080640.731928</v>
      </c>
      <c r="U1454" s="7" t="n">
        <f aca="false">($B$203+$B$204)*S1454</f>
        <v>33715763.3801597</v>
      </c>
      <c r="V1454" s="7" t="n">
        <f aca="false">$B$22*S1454</f>
        <v>1078490306.63494</v>
      </c>
      <c r="W1454" s="7" t="n">
        <f aca="false">IF(B1454=1,I1454,S1454*$B$198)</f>
        <v>30000000</v>
      </c>
      <c r="X1454" s="7" t="n">
        <f aca="false">IF(C1454=1,J1454,S1454*$E$226)</f>
        <v>735107635.763797</v>
      </c>
      <c r="Y1454" s="7" t="n">
        <f aca="false">IF(D1454=1,K1454,S1454*$E$225)</f>
        <v>207786321.683149</v>
      </c>
      <c r="Z1454" s="7" t="n">
        <f aca="false">IF(E1454=1,L1454,S1454*$E$224)</f>
        <v>60000000</v>
      </c>
      <c r="AA1454" s="7" t="n">
        <f aca="false">IF(F1454=1,M1454,S1454*$E$223)</f>
        <v>359496768.878314</v>
      </c>
      <c r="AB1454" s="7" t="n">
        <f aca="false">IF(G1454=1,N1454,S1454*$E$222)</f>
        <v>599161281.463856</v>
      </c>
      <c r="AC1454" s="7" t="n">
        <f aca="false">IF(H1454=1,O1454,S1454*$E$221)</f>
        <v>599161281.463856</v>
      </c>
      <c r="AD1454" s="7" t="n">
        <f aca="false">INDEX($W$1382:$W$1509,MATCH($A1454+(1-B1454)*64,$A$1382:$A$1509,0))</f>
        <v>30000000</v>
      </c>
      <c r="AE1454" s="7" t="n">
        <f aca="false">INDEX($W$1382:$W$1509,MATCH($A1454-B1454*64,$A$1382:$A$1509,0))</f>
        <v>94784547.7893725</v>
      </c>
      <c r="AF1454" s="7" t="n">
        <f aca="false">INDEX($X$1382:$X$1509,MATCH($A1454+(1-C1454)*32,$A$1382:$A$1509,0))</f>
        <v>300000000</v>
      </c>
      <c r="AG1454" s="7" t="n">
        <f aca="false">INDEX($X$1382:$X$1509,MATCH($A1454-C1454*32,$A$1382:$A$1509,0))</f>
        <v>735107635.763797</v>
      </c>
      <c r="AH1454" s="7" t="n">
        <f aca="false">INDEX($Y$1382:$Y$1509,MATCH($A1454+(1-D1454)*16,$A$1382:$A$1509,0))</f>
        <v>100000000</v>
      </c>
      <c r="AI1454" s="7" t="n">
        <f aca="false">INDEX($Y$1382:$Y$1509,MATCH($A1454-D1454*16,$A$1382:$A$1509,0))</f>
        <v>207786321.683149</v>
      </c>
      <c r="AJ1454" s="7" t="n">
        <f aca="false">INDEX($Z$1382:$Z$1509,MATCH($A1454+(1-E1454)*8,$A$1382:$A$1509,0))</f>
        <v>60000000</v>
      </c>
      <c r="AK1454" s="7" t="n">
        <f aca="false">INDEX($Z$1382:$Z$1509,MATCH($A1454-E1454*8,$A$1382:$A$1509,0))</f>
        <v>272012912.697492</v>
      </c>
      <c r="AL1454" s="7" t="n">
        <f aca="false">INDEX($AA$1382:$AA$1509,MATCH($A1454+(1-F1454)*4,$A$1382:$A$1509,0))</f>
        <v>30000000</v>
      </c>
      <c r="AM1454" s="7" t="n">
        <f aca="false">INDEX($AA$1382:$AA$1509,MATCH($A1454-F1454*4,$A$1382:$A$1509,0))</f>
        <v>359496768.878314</v>
      </c>
      <c r="AN1454" s="7" t="n">
        <f aca="false">INDEX($AB$1382:$AB$1509,MATCH($A1454+(1-G1454)*2,$A$1382:$A$1509,0))</f>
        <v>15000000</v>
      </c>
      <c r="AO1454" s="7" t="n">
        <f aca="false">INDEX($AB$1382:$AB$1509,MATCH($A1454-G1454*2,$A$1382:$A$1509,0))</f>
        <v>599161281.463856</v>
      </c>
      <c r="AP1454" s="7" t="n">
        <f aca="false">INDEX($AC$1382:$AC$1509,MATCH($A1454+(1-H1454)*1,$A$1382:$A$1509,0))</f>
        <v>5000000</v>
      </c>
      <c r="AQ1454" s="7" t="n">
        <f aca="false">INDEX($AC$1382:$AC$1509,MATCH($A1454-H1454*1,$A$1382:$A$1509,0))</f>
        <v>599161281.463856</v>
      </c>
      <c r="AR1454" s="14" t="b">
        <f aca="false">AND(IF(B1454=1,AD1454&gt;=AE1454,AE1454&gt;AD1454),IF(C1454=1,AF1454&gt;=AG1454,AG1454&gt;AF1454),IF(D1454=1,AH1454&gt;=AI1454,AI1454&gt;AH1454),IF(E1454=1,AJ1454&gt;=AK1454,AK1454&gt;AJ1454),IF(F1454=1,AL1454&gt;=AM1454,AM1454&gt;AL1454),IF(G1454=1,AN1454&gt;=AO1454,AO1454&gt;AN1454),IF(H1454=1,AP1454&gt;=AQ1454,AQ1454&gt;AP1454))</f>
        <v>0</v>
      </c>
      <c r="AS1454" s="2"/>
      <c r="AT1454" s="2"/>
      <c r="AU1454" s="2"/>
      <c r="AV1454" s="2"/>
      <c r="AW1454" s="2"/>
      <c r="AX1454" s="2"/>
    </row>
    <row r="1455" customFormat="false" ht="15" hidden="false" customHeight="false" outlineLevel="0" collapsed="false">
      <c r="A1455" s="6" t="n">
        <f aca="false">ROW()-1382</f>
        <v>73</v>
      </c>
      <c r="B1455" s="6" t="n">
        <f aca="false">MOD(INT($A1455/64),2)</f>
        <v>1</v>
      </c>
      <c r="C1455" s="6" t="n">
        <f aca="false">MOD(INT($A1455/32),2)</f>
        <v>0</v>
      </c>
      <c r="D1455" s="6" t="n">
        <f aca="false">MOD(INT($A1455/16),2)</f>
        <v>0</v>
      </c>
      <c r="E1455" s="6" t="n">
        <f aca="false">MOD(INT($A1455/8),2)</f>
        <v>1</v>
      </c>
      <c r="F1455" s="6" t="n">
        <f aca="false">MOD(INT($A1455/4),2)</f>
        <v>0</v>
      </c>
      <c r="G1455" s="6" t="n">
        <f aca="false">MOD(INT($A1455/2),2)</f>
        <v>0</v>
      </c>
      <c r="H1455" s="6" t="n">
        <f aca="false">MOD(INT($A1455/1),2)</f>
        <v>1</v>
      </c>
      <c r="I1455" s="7" t="n">
        <f aca="false">IF(B1455=1,MIN($B$6,$B$1380),0)</f>
        <v>30000000</v>
      </c>
      <c r="J1455" s="7" t="n">
        <f aca="false">IF(C1455=1,MIN($F$226,MAX(0,$B$1380-I1455)),0)</f>
        <v>0</v>
      </c>
      <c r="K1455" s="7" t="n">
        <f aca="false">IF(D1455=1,MIN($F$225,MAX(0,$B$1380-SUM(I1455:J1455))),0)</f>
        <v>0</v>
      </c>
      <c r="L1455" s="7" t="n">
        <f aca="false">IF(E1455=1,MIN($F$224,MAX(0,$B$1380-SUM(I1455:K1455))),0)</f>
        <v>60000000</v>
      </c>
      <c r="M1455" s="7" t="n">
        <f aca="false">IF(F1455=1,MIN($F$223,MAX(0,$B$1380-SUM(I1455:L1455))),0)</f>
        <v>0</v>
      </c>
      <c r="N1455" s="7" t="n">
        <f aca="false">IF(G1455=1,MIN($F$222,MAX(0,$B$1380-SUM(I1455:M1455))),0)</f>
        <v>0</v>
      </c>
      <c r="O1455" s="7" t="n">
        <f aca="false">IF(H1455=1,MIN($F$221,MAX(0,$B$1380-SUM(I1455:N1455))),0)</f>
        <v>5000000</v>
      </c>
      <c r="P1455" s="7" t="n">
        <f aca="false">MAX(0,$B$1380-SUM(I1455:O1455))</f>
        <v>3905000000</v>
      </c>
      <c r="Q1455" s="7" t="n">
        <f aca="false">($B$203+$B$204)+$B$22+(1-B1455)*$B$198+(1-C1455)*$E$226+(1-D1455)*$E$225+(1-E1455)*$E$224+(1-F1455)*$E$223+(1-G1455)*$E$222+(1-H1455)*$E$221</f>
        <v>25149806.6634169</v>
      </c>
      <c r="R1455" s="7" t="n">
        <f aca="false">P1455&gt;$B$12*Q1455</f>
        <v>1</v>
      </c>
      <c r="S1455" s="7" t="n">
        <f aca="false">IF(R1455,(P1455+$B$12*$B$13)/(Q1455+$B$13),IF(Q1455&gt;0,P1455/Q1455,0))</f>
        <v>141.321060489366</v>
      </c>
      <c r="T1455" s="7" t="n">
        <f aca="false">IF(R1455,$B$13*(S1455-$B$12),0)</f>
        <v>350802651.223414</v>
      </c>
      <c r="U1455" s="7" t="n">
        <f aca="false">($B$203+$B$204)*S1455</f>
        <v>39761810.2462461</v>
      </c>
      <c r="V1455" s="7" t="n">
        <f aca="false">$B$22*S1455</f>
        <v>1271889544.40429</v>
      </c>
      <c r="W1455" s="7" t="n">
        <f aca="false">IF(B1455=1,I1455,S1455*$B$198)</f>
        <v>30000000</v>
      </c>
      <c r="X1455" s="7" t="n">
        <f aca="false">IF(C1455=1,J1455,S1455*$E$226)</f>
        <v>866930106.082271</v>
      </c>
      <c r="Y1455" s="7" t="n">
        <f aca="false">IF(D1455=1,K1455,S1455*$E$225)</f>
        <v>245047404.128854</v>
      </c>
      <c r="Z1455" s="7" t="n">
        <f aca="false">IF(E1455=1,L1455,S1455*$E$224)</f>
        <v>60000000</v>
      </c>
      <c r="AA1455" s="7" t="n">
        <f aca="false">IF(F1455=1,M1455,S1455*$E$223)</f>
        <v>423963181.468097</v>
      </c>
      <c r="AB1455" s="7" t="n">
        <f aca="false">IF(G1455=1,N1455,S1455*$E$222)</f>
        <v>706605302.446828</v>
      </c>
      <c r="AC1455" s="7" t="n">
        <f aca="false">IF(H1455=1,O1455,S1455*$E$221)</f>
        <v>5000000</v>
      </c>
      <c r="AD1455" s="7" t="n">
        <f aca="false">INDEX($W$1382:$W$1509,MATCH($A1455+(1-B1455)*64,$A$1382:$A$1509,0))</f>
        <v>30000000</v>
      </c>
      <c r="AE1455" s="7" t="n">
        <f aca="false">INDEX($W$1382:$W$1509,MATCH($A1455-B1455*64,$A$1382:$A$1509,0))</f>
        <v>111298907.507263</v>
      </c>
      <c r="AF1455" s="7" t="n">
        <f aca="false">INDEX($X$1382:$X$1509,MATCH($A1455+(1-C1455)*32,$A$1382:$A$1509,0))</f>
        <v>300000000</v>
      </c>
      <c r="AG1455" s="7" t="n">
        <f aca="false">INDEX($X$1382:$X$1509,MATCH($A1455-C1455*32,$A$1382:$A$1509,0))</f>
        <v>866930106.082271</v>
      </c>
      <c r="AH1455" s="7" t="n">
        <f aca="false">INDEX($Y$1382:$Y$1509,MATCH($A1455+(1-D1455)*16,$A$1382:$A$1509,0))</f>
        <v>100000000</v>
      </c>
      <c r="AI1455" s="7" t="n">
        <f aca="false">INDEX($Y$1382:$Y$1509,MATCH($A1455-D1455*16,$A$1382:$A$1509,0))</f>
        <v>245047404.128854</v>
      </c>
      <c r="AJ1455" s="7" t="n">
        <f aca="false">INDEX($Z$1382:$Z$1509,MATCH($A1455+(1-E1455)*8,$A$1382:$A$1509,0))</f>
        <v>60000000</v>
      </c>
      <c r="AK1455" s="7" t="n">
        <f aca="false">INDEX($Z$1382:$Z$1509,MATCH($A1455-E1455*8,$A$1382:$A$1509,0))</f>
        <v>316873918.912505</v>
      </c>
      <c r="AL1455" s="7" t="n">
        <f aca="false">INDEX($AA$1382:$AA$1509,MATCH($A1455+(1-F1455)*4,$A$1382:$A$1509,0))</f>
        <v>30000000</v>
      </c>
      <c r="AM1455" s="7" t="n">
        <f aca="false">INDEX($AA$1382:$AA$1509,MATCH($A1455-F1455*4,$A$1382:$A$1509,0))</f>
        <v>423963181.468097</v>
      </c>
      <c r="AN1455" s="7" t="n">
        <f aca="false">INDEX($AB$1382:$AB$1509,MATCH($A1455+(1-G1455)*2,$A$1382:$A$1509,0))</f>
        <v>15000000</v>
      </c>
      <c r="AO1455" s="7" t="n">
        <f aca="false">INDEX($AB$1382:$AB$1509,MATCH($A1455-G1455*2,$A$1382:$A$1509,0))</f>
        <v>706605302.446828</v>
      </c>
      <c r="AP1455" s="7" t="n">
        <f aca="false">INDEX($AC$1382:$AC$1509,MATCH($A1455+(1-H1455)*1,$A$1382:$A$1509,0))</f>
        <v>5000000</v>
      </c>
      <c r="AQ1455" s="7" t="n">
        <f aca="false">INDEX($AC$1382:$AC$1509,MATCH($A1455-H1455*1,$A$1382:$A$1509,0))</f>
        <v>599161281.463856</v>
      </c>
      <c r="AR1455" s="14" t="b">
        <f aca="false">AND(IF(B1455=1,AD1455&gt;=AE1455,AE1455&gt;AD1455),IF(C1455=1,AF1455&gt;=AG1455,AG1455&gt;AF1455),IF(D1455=1,AH1455&gt;=AI1455,AI1455&gt;AH1455),IF(E1455=1,AJ1455&gt;=AK1455,AK1455&gt;AJ1455),IF(F1455=1,AL1455&gt;=AM1455,AM1455&gt;AL1455),IF(G1455=1,AN1455&gt;=AO1455,AO1455&gt;AN1455),IF(H1455=1,AP1455&gt;=AQ1455,AQ1455&gt;AP1455))</f>
        <v>0</v>
      </c>
      <c r="AS1455" s="2"/>
      <c r="AT1455" s="2"/>
      <c r="AU1455" s="2"/>
      <c r="AV1455" s="2"/>
      <c r="AW1455" s="2"/>
      <c r="AX1455" s="2"/>
    </row>
    <row r="1456" customFormat="false" ht="15" hidden="false" customHeight="false" outlineLevel="0" collapsed="false">
      <c r="A1456" s="6" t="n">
        <f aca="false">ROW()-1382</f>
        <v>74</v>
      </c>
      <c r="B1456" s="6" t="n">
        <f aca="false">MOD(INT($A1456/64),2)</f>
        <v>1</v>
      </c>
      <c r="C1456" s="6" t="n">
        <f aca="false">MOD(INT($A1456/32),2)</f>
        <v>0</v>
      </c>
      <c r="D1456" s="6" t="n">
        <f aca="false">MOD(INT($A1456/16),2)</f>
        <v>0</v>
      </c>
      <c r="E1456" s="6" t="n">
        <f aca="false">MOD(INT($A1456/8),2)</f>
        <v>1</v>
      </c>
      <c r="F1456" s="6" t="n">
        <f aca="false">MOD(INT($A1456/4),2)</f>
        <v>0</v>
      </c>
      <c r="G1456" s="6" t="n">
        <f aca="false">MOD(INT($A1456/2),2)</f>
        <v>1</v>
      </c>
      <c r="H1456" s="6" t="n">
        <f aca="false">MOD(INT($A1456/1),2)</f>
        <v>0</v>
      </c>
      <c r="I1456" s="7" t="n">
        <f aca="false">IF(B1456=1,MIN($B$6,$B$1380),0)</f>
        <v>30000000</v>
      </c>
      <c r="J1456" s="7" t="n">
        <f aca="false">IF(C1456=1,MIN($F$226,MAX(0,$B$1380-I1456)),0)</f>
        <v>0</v>
      </c>
      <c r="K1456" s="7" t="n">
        <f aca="false">IF(D1456=1,MIN($F$225,MAX(0,$B$1380-SUM(I1456:J1456))),0)</f>
        <v>0</v>
      </c>
      <c r="L1456" s="7" t="n">
        <f aca="false">IF(E1456=1,MIN($F$224,MAX(0,$B$1380-SUM(I1456:K1456))),0)</f>
        <v>60000000</v>
      </c>
      <c r="M1456" s="7" t="n">
        <f aca="false">IF(F1456=1,MIN($F$223,MAX(0,$B$1380-SUM(I1456:L1456))),0)</f>
        <v>0</v>
      </c>
      <c r="N1456" s="7" t="n">
        <f aca="false">IF(G1456=1,MIN($F$222,MAX(0,$B$1380-SUM(I1456:M1456))),0)</f>
        <v>15000000</v>
      </c>
      <c r="O1456" s="7" t="n">
        <f aca="false">IF(H1456=1,MIN($F$221,MAX(0,$B$1380-SUM(I1456:N1456))),0)</f>
        <v>0</v>
      </c>
      <c r="P1456" s="7" t="n">
        <f aca="false">MAX(0,$B$1380-SUM(I1456:O1456))</f>
        <v>3895000000</v>
      </c>
      <c r="Q1456" s="7" t="n">
        <f aca="false">($B$203+$B$204)+$B$22+(1-B1456)*$B$198+(1-C1456)*$E$226+(1-D1456)*$E$225+(1-E1456)*$E$224+(1-F1456)*$E$223+(1-G1456)*$E$222+(1-H1456)*$E$221</f>
        <v>25149806.6634169</v>
      </c>
      <c r="R1456" s="7" t="n">
        <f aca="false">P1456&gt;$B$12*Q1456</f>
        <v>1</v>
      </c>
      <c r="S1456" s="7" t="n">
        <f aca="false">IF(R1456,(P1456+$B$12*$B$13)/(Q1456+$B$13),IF(Q1456&gt;0,P1456/Q1456,0))</f>
        <v>140.959394307691</v>
      </c>
      <c r="T1456" s="7" t="n">
        <f aca="false">IF(R1456,$B$13*(S1456-$B$12),0)</f>
        <v>349898485.769227</v>
      </c>
      <c r="U1456" s="7" t="n">
        <f aca="false">($B$203+$B$204)*S1456</f>
        <v>39660052.5744706</v>
      </c>
      <c r="V1456" s="7" t="n">
        <f aca="false">$B$22*S1456</f>
        <v>1268634548.76922</v>
      </c>
      <c r="W1456" s="7" t="n">
        <f aca="false">IF(B1456=1,I1456,S1456*$B$198)</f>
        <v>30000000</v>
      </c>
      <c r="X1456" s="7" t="n">
        <f aca="false">IF(C1456=1,J1456,S1456*$E$226)</f>
        <v>864711474.972656</v>
      </c>
      <c r="Y1456" s="7" t="n">
        <f aca="false">IF(D1456=1,K1456,S1456*$E$225)</f>
        <v>244420283.452901</v>
      </c>
      <c r="Z1456" s="7" t="n">
        <f aca="false">IF(E1456=1,L1456,S1456*$E$224)</f>
        <v>60000000</v>
      </c>
      <c r="AA1456" s="7" t="n">
        <f aca="false">IF(F1456=1,M1456,S1456*$E$223)</f>
        <v>422878182.923073</v>
      </c>
      <c r="AB1456" s="7" t="n">
        <f aca="false">IF(G1456=1,N1456,S1456*$E$222)</f>
        <v>15000000</v>
      </c>
      <c r="AC1456" s="7" t="n">
        <f aca="false">IF(H1456=1,O1456,S1456*$E$221)</f>
        <v>704796971.538455</v>
      </c>
      <c r="AD1456" s="7" t="n">
        <f aca="false">INDEX($W$1382:$W$1509,MATCH($A1456+(1-B1456)*64,$A$1382:$A$1509,0))</f>
        <v>30000000</v>
      </c>
      <c r="AE1456" s="7" t="n">
        <f aca="false">INDEX($W$1382:$W$1509,MATCH($A1456-B1456*64,$A$1382:$A$1509,0))</f>
        <v>111016243.615181</v>
      </c>
      <c r="AF1456" s="7" t="n">
        <f aca="false">INDEX($X$1382:$X$1509,MATCH($A1456+(1-C1456)*32,$A$1382:$A$1509,0))</f>
        <v>300000000</v>
      </c>
      <c r="AG1456" s="7" t="n">
        <f aca="false">INDEX($X$1382:$X$1509,MATCH($A1456-C1456*32,$A$1382:$A$1509,0))</f>
        <v>864711474.972656</v>
      </c>
      <c r="AH1456" s="7" t="n">
        <f aca="false">INDEX($Y$1382:$Y$1509,MATCH($A1456+(1-D1456)*16,$A$1382:$A$1509,0))</f>
        <v>100000000</v>
      </c>
      <c r="AI1456" s="7" t="n">
        <f aca="false">INDEX($Y$1382:$Y$1509,MATCH($A1456-D1456*16,$A$1382:$A$1509,0))</f>
        <v>244420283.452901</v>
      </c>
      <c r="AJ1456" s="7" t="n">
        <f aca="false">INDEX($Z$1382:$Z$1509,MATCH($A1456+(1-E1456)*8,$A$1382:$A$1509,0))</f>
        <v>60000000</v>
      </c>
      <c r="AK1456" s="7" t="n">
        <f aca="false">INDEX($Z$1382:$Z$1509,MATCH($A1456-E1456*8,$A$1382:$A$1509,0))</f>
        <v>316075244.888781</v>
      </c>
      <c r="AL1456" s="7" t="n">
        <f aca="false">INDEX($AA$1382:$AA$1509,MATCH($A1456+(1-F1456)*4,$A$1382:$A$1509,0))</f>
        <v>30000000</v>
      </c>
      <c r="AM1456" s="7" t="n">
        <f aca="false">INDEX($AA$1382:$AA$1509,MATCH($A1456-F1456*4,$A$1382:$A$1509,0))</f>
        <v>422878182.923073</v>
      </c>
      <c r="AN1456" s="7" t="n">
        <f aca="false">INDEX($AB$1382:$AB$1509,MATCH($A1456+(1-G1456)*2,$A$1382:$A$1509,0))</f>
        <v>15000000</v>
      </c>
      <c r="AO1456" s="7" t="n">
        <f aca="false">INDEX($AB$1382:$AB$1509,MATCH($A1456-G1456*2,$A$1382:$A$1509,0))</f>
        <v>599161281.463856</v>
      </c>
      <c r="AP1456" s="7" t="n">
        <f aca="false">INDEX($AC$1382:$AC$1509,MATCH($A1456+(1-H1456)*1,$A$1382:$A$1509,0))</f>
        <v>5000000</v>
      </c>
      <c r="AQ1456" s="7" t="n">
        <f aca="false">INDEX($AC$1382:$AC$1509,MATCH($A1456-H1456*1,$A$1382:$A$1509,0))</f>
        <v>704796971.538455</v>
      </c>
      <c r="AR1456" s="14" t="b">
        <f aca="false">AND(IF(B1456=1,AD1456&gt;=AE1456,AE1456&gt;AD1456),IF(C1456=1,AF1456&gt;=AG1456,AG1456&gt;AF1456),IF(D1456=1,AH1456&gt;=AI1456,AI1456&gt;AH1456),IF(E1456=1,AJ1456&gt;=AK1456,AK1456&gt;AJ1456),IF(F1456=1,AL1456&gt;=AM1456,AM1456&gt;AL1456),IF(G1456=1,AN1456&gt;=AO1456,AO1456&gt;AN1456),IF(H1456=1,AP1456&gt;=AQ1456,AQ1456&gt;AP1456))</f>
        <v>0</v>
      </c>
      <c r="AS1456" s="2"/>
      <c r="AT1456" s="2"/>
      <c r="AU1456" s="2"/>
      <c r="AV1456" s="2"/>
      <c r="AW1456" s="2"/>
      <c r="AX1456" s="2"/>
    </row>
    <row r="1457" customFormat="false" ht="15" hidden="false" customHeight="false" outlineLevel="0" collapsed="false">
      <c r="A1457" s="6" t="n">
        <f aca="false">ROW()-1382</f>
        <v>75</v>
      </c>
      <c r="B1457" s="6" t="n">
        <f aca="false">MOD(INT($A1457/64),2)</f>
        <v>1</v>
      </c>
      <c r="C1457" s="6" t="n">
        <f aca="false">MOD(INT($A1457/32),2)</f>
        <v>0</v>
      </c>
      <c r="D1457" s="6" t="n">
        <f aca="false">MOD(INT($A1457/16),2)</f>
        <v>0</v>
      </c>
      <c r="E1457" s="6" t="n">
        <f aca="false">MOD(INT($A1457/8),2)</f>
        <v>1</v>
      </c>
      <c r="F1457" s="6" t="n">
        <f aca="false">MOD(INT($A1457/4),2)</f>
        <v>0</v>
      </c>
      <c r="G1457" s="6" t="n">
        <f aca="false">MOD(INT($A1457/2),2)</f>
        <v>1</v>
      </c>
      <c r="H1457" s="6" t="n">
        <f aca="false">MOD(INT($A1457/1),2)</f>
        <v>1</v>
      </c>
      <c r="I1457" s="7" t="n">
        <f aca="false">IF(B1457=1,MIN($B$6,$B$1380),0)</f>
        <v>30000000</v>
      </c>
      <c r="J1457" s="7" t="n">
        <f aca="false">IF(C1457=1,MIN($F$226,MAX(0,$B$1380-I1457)),0)</f>
        <v>0</v>
      </c>
      <c r="K1457" s="7" t="n">
        <f aca="false">IF(D1457=1,MIN($F$225,MAX(0,$B$1380-SUM(I1457:J1457))),0)</f>
        <v>0</v>
      </c>
      <c r="L1457" s="7" t="n">
        <f aca="false">IF(E1457=1,MIN($F$224,MAX(0,$B$1380-SUM(I1457:K1457))),0)</f>
        <v>60000000</v>
      </c>
      <c r="M1457" s="7" t="n">
        <f aca="false">IF(F1457=1,MIN($F$223,MAX(0,$B$1380-SUM(I1457:L1457))),0)</f>
        <v>0</v>
      </c>
      <c r="N1457" s="7" t="n">
        <f aca="false">IF(G1457=1,MIN($F$222,MAX(0,$B$1380-SUM(I1457:M1457))),0)</f>
        <v>15000000</v>
      </c>
      <c r="O1457" s="7" t="n">
        <f aca="false">IF(H1457=1,MIN($F$221,MAX(0,$B$1380-SUM(I1457:N1457))),0)</f>
        <v>5000000</v>
      </c>
      <c r="P1457" s="7" t="n">
        <f aca="false">MAX(0,$B$1380-SUM(I1457:O1457))</f>
        <v>3890000000</v>
      </c>
      <c r="Q1457" s="7" t="n">
        <f aca="false">($B$203+$B$204)+$B$22+(1-B1457)*$B$198+(1-C1457)*$E$226+(1-D1457)*$E$225+(1-E1457)*$E$224+(1-F1457)*$E$223+(1-G1457)*$E$222+(1-H1457)*$E$221</f>
        <v>20149806.6634169</v>
      </c>
      <c r="R1457" s="7" t="n">
        <f aca="false">P1457&gt;$B$12*Q1457</f>
        <v>1</v>
      </c>
      <c r="S1457" s="7" t="n">
        <f aca="false">IF(R1457,(P1457+$B$12*$B$13)/(Q1457+$B$13),IF(Q1457&gt;0,P1457/Q1457,0))</f>
        <v>171.855771567667</v>
      </c>
      <c r="T1457" s="7" t="n">
        <f aca="false">IF(R1457,$B$13*(S1457-$B$12),0)</f>
        <v>427139428.919168</v>
      </c>
      <c r="U1457" s="7" t="n">
        <f aca="false">($B$203+$B$204)*S1457</f>
        <v>48352995.3365302</v>
      </c>
      <c r="V1457" s="7" t="n">
        <f aca="false">$B$22*S1457</f>
        <v>1546701944.10901</v>
      </c>
      <c r="W1457" s="7" t="n">
        <f aca="false">IF(B1457=1,I1457,S1457*$B$198)</f>
        <v>30000000</v>
      </c>
      <c r="X1457" s="7" t="n">
        <f aca="false">IF(C1457=1,J1457,S1457*$E$226)</f>
        <v>1054244440.00135</v>
      </c>
      <c r="Y1457" s="7" t="n">
        <f aca="false">IF(D1457=1,K1457,S1457*$E$225)</f>
        <v>297993876.930942</v>
      </c>
      <c r="Z1457" s="7" t="n">
        <f aca="false">IF(E1457=1,L1457,S1457*$E$224)</f>
        <v>60000000</v>
      </c>
      <c r="AA1457" s="7" t="n">
        <f aca="false">IF(F1457=1,M1457,S1457*$E$223)</f>
        <v>515567314.703002</v>
      </c>
      <c r="AB1457" s="7" t="n">
        <f aca="false">IF(G1457=1,N1457,S1457*$E$222)</f>
        <v>15000000</v>
      </c>
      <c r="AC1457" s="7" t="n">
        <f aca="false">IF(H1457=1,O1457,S1457*$E$221)</f>
        <v>5000000</v>
      </c>
      <c r="AD1457" s="7" t="n">
        <f aca="false">INDEX($W$1382:$W$1509,MATCH($A1457+(1-B1457)*64,$A$1382:$A$1509,0))</f>
        <v>30000000</v>
      </c>
      <c r="AE1457" s="7" t="n">
        <f aca="false">INDEX($W$1382:$W$1509,MATCH($A1457-B1457*64,$A$1382:$A$1509,0))</f>
        <v>134511483.783568</v>
      </c>
      <c r="AF1457" s="7" t="n">
        <f aca="false">INDEX($X$1382:$X$1509,MATCH($A1457+(1-C1457)*32,$A$1382:$A$1509,0))</f>
        <v>300000000</v>
      </c>
      <c r="AG1457" s="7" t="n">
        <f aca="false">INDEX($X$1382:$X$1509,MATCH($A1457-C1457*32,$A$1382:$A$1509,0))</f>
        <v>1054244440.00135</v>
      </c>
      <c r="AH1457" s="7" t="n">
        <f aca="false">INDEX($Y$1382:$Y$1509,MATCH($A1457+(1-D1457)*16,$A$1382:$A$1509,0))</f>
        <v>100000000</v>
      </c>
      <c r="AI1457" s="7" t="n">
        <f aca="false">INDEX($Y$1382:$Y$1509,MATCH($A1457-D1457*16,$A$1382:$A$1509,0))</f>
        <v>297993876.930942</v>
      </c>
      <c r="AJ1457" s="7" t="n">
        <f aca="false">INDEX($Z$1382:$Z$1509,MATCH($A1457+(1-E1457)*8,$A$1382:$A$1509,0))</f>
        <v>60000000</v>
      </c>
      <c r="AK1457" s="7" t="n">
        <f aca="false">INDEX($Z$1382:$Z$1509,MATCH($A1457-E1457*8,$A$1382:$A$1509,0))</f>
        <v>378685557.435998</v>
      </c>
      <c r="AL1457" s="7" t="n">
        <f aca="false">INDEX($AA$1382:$AA$1509,MATCH($A1457+(1-F1457)*4,$A$1382:$A$1509,0))</f>
        <v>30000000</v>
      </c>
      <c r="AM1457" s="7" t="n">
        <f aca="false">INDEX($AA$1382:$AA$1509,MATCH($A1457-F1457*4,$A$1382:$A$1509,0))</f>
        <v>515567314.703002</v>
      </c>
      <c r="AN1457" s="7" t="n">
        <f aca="false">INDEX($AB$1382:$AB$1509,MATCH($A1457+(1-G1457)*2,$A$1382:$A$1509,0))</f>
        <v>15000000</v>
      </c>
      <c r="AO1457" s="7" t="n">
        <f aca="false">INDEX($AB$1382:$AB$1509,MATCH($A1457-G1457*2,$A$1382:$A$1509,0))</f>
        <v>706605302.446828</v>
      </c>
      <c r="AP1457" s="7" t="n">
        <f aca="false">INDEX($AC$1382:$AC$1509,MATCH($A1457+(1-H1457)*1,$A$1382:$A$1509,0))</f>
        <v>5000000</v>
      </c>
      <c r="AQ1457" s="7" t="n">
        <f aca="false">INDEX($AC$1382:$AC$1509,MATCH($A1457-H1457*1,$A$1382:$A$1509,0))</f>
        <v>704796971.538455</v>
      </c>
      <c r="AR1457" s="14" t="b">
        <f aca="false">AND(IF(B1457=1,AD1457&gt;=AE1457,AE1457&gt;AD1457),IF(C1457=1,AF1457&gt;=AG1457,AG1457&gt;AF1457),IF(D1457=1,AH1457&gt;=AI1457,AI1457&gt;AH1457),IF(E1457=1,AJ1457&gt;=AK1457,AK1457&gt;AJ1457),IF(F1457=1,AL1457&gt;=AM1457,AM1457&gt;AL1457),IF(G1457=1,AN1457&gt;=AO1457,AO1457&gt;AN1457),IF(H1457=1,AP1457&gt;=AQ1457,AQ1457&gt;AP1457))</f>
        <v>0</v>
      </c>
      <c r="AS1457" s="2"/>
      <c r="AT1457" s="2"/>
      <c r="AU1457" s="2"/>
      <c r="AV1457" s="2"/>
      <c r="AW1457" s="2"/>
      <c r="AX1457" s="2"/>
    </row>
    <row r="1458" customFormat="false" ht="15" hidden="false" customHeight="false" outlineLevel="0" collapsed="false">
      <c r="A1458" s="6" t="n">
        <f aca="false">ROW()-1382</f>
        <v>76</v>
      </c>
      <c r="B1458" s="6" t="n">
        <f aca="false">MOD(INT($A1458/64),2)</f>
        <v>1</v>
      </c>
      <c r="C1458" s="6" t="n">
        <f aca="false">MOD(INT($A1458/32),2)</f>
        <v>0</v>
      </c>
      <c r="D1458" s="6" t="n">
        <f aca="false">MOD(INT($A1458/16),2)</f>
        <v>0</v>
      </c>
      <c r="E1458" s="6" t="n">
        <f aca="false">MOD(INT($A1458/8),2)</f>
        <v>1</v>
      </c>
      <c r="F1458" s="6" t="n">
        <f aca="false">MOD(INT($A1458/4),2)</f>
        <v>1</v>
      </c>
      <c r="G1458" s="6" t="n">
        <f aca="false">MOD(INT($A1458/2),2)</f>
        <v>0</v>
      </c>
      <c r="H1458" s="6" t="n">
        <f aca="false">MOD(INT($A1458/1),2)</f>
        <v>0</v>
      </c>
      <c r="I1458" s="7" t="n">
        <f aca="false">IF(B1458=1,MIN($B$6,$B$1380),0)</f>
        <v>30000000</v>
      </c>
      <c r="J1458" s="7" t="n">
        <f aca="false">IF(C1458=1,MIN($F$226,MAX(0,$B$1380-I1458)),0)</f>
        <v>0</v>
      </c>
      <c r="K1458" s="7" t="n">
        <f aca="false">IF(D1458=1,MIN($F$225,MAX(0,$B$1380-SUM(I1458:J1458))),0)</f>
        <v>0</v>
      </c>
      <c r="L1458" s="7" t="n">
        <f aca="false">IF(E1458=1,MIN($F$224,MAX(0,$B$1380-SUM(I1458:K1458))),0)</f>
        <v>60000000</v>
      </c>
      <c r="M1458" s="7" t="n">
        <f aca="false">IF(F1458=1,MIN($F$223,MAX(0,$B$1380-SUM(I1458:L1458))),0)</f>
        <v>30000000</v>
      </c>
      <c r="N1458" s="7" t="n">
        <f aca="false">IF(G1458=1,MIN($F$222,MAX(0,$B$1380-SUM(I1458:M1458))),0)</f>
        <v>0</v>
      </c>
      <c r="O1458" s="7" t="n">
        <f aca="false">IF(H1458=1,MIN($F$221,MAX(0,$B$1380-SUM(I1458:N1458))),0)</f>
        <v>0</v>
      </c>
      <c r="P1458" s="7" t="n">
        <f aca="false">MAX(0,$B$1380-SUM(I1458:O1458))</f>
        <v>3880000000</v>
      </c>
      <c r="Q1458" s="7" t="n">
        <f aca="false">($B$203+$B$204)+$B$22+(1-B1458)*$B$198+(1-C1458)*$E$226+(1-D1458)*$E$225+(1-E1458)*$E$224+(1-F1458)*$E$223+(1-G1458)*$E$222+(1-H1458)*$E$221</f>
        <v>27149806.6634169</v>
      </c>
      <c r="R1458" s="7" t="n">
        <f aca="false">P1458&gt;$B$12*Q1458</f>
        <v>1</v>
      </c>
      <c r="S1458" s="7" t="n">
        <f aca="false">IF(R1458,(P1458+$B$12*$B$13)/(Q1458+$B$13),IF(Q1458&gt;0,P1458/Q1458,0))</f>
        <v>130.945204603657</v>
      </c>
      <c r="T1458" s="7" t="n">
        <f aca="false">IF(R1458,$B$13*(S1458-$B$12),0)</f>
        <v>324863011.509143</v>
      </c>
      <c r="U1458" s="7" t="n">
        <f aca="false">($B$203+$B$204)*S1458</f>
        <v>36842480.2366826</v>
      </c>
      <c r="V1458" s="7" t="n">
        <f aca="false">$B$22*S1458</f>
        <v>1178506841.43291</v>
      </c>
      <c r="W1458" s="7" t="n">
        <f aca="false">IF(B1458=1,I1458,S1458*$B$198)</f>
        <v>30000000</v>
      </c>
      <c r="X1458" s="7" t="n">
        <f aca="false">IF(C1458=1,J1458,S1458*$E$226)</f>
        <v>803279707.390503</v>
      </c>
      <c r="Y1458" s="7" t="n">
        <f aca="false">IF(D1458=1,K1458,S1458*$E$225)</f>
        <v>227055913.394186</v>
      </c>
      <c r="Z1458" s="7" t="n">
        <f aca="false">IF(E1458=1,L1458,S1458*$E$224)</f>
        <v>60000000</v>
      </c>
      <c r="AA1458" s="7" t="n">
        <f aca="false">IF(F1458=1,M1458,S1458*$E$223)</f>
        <v>30000000</v>
      </c>
      <c r="AB1458" s="7" t="n">
        <f aca="false">IF(G1458=1,N1458,S1458*$E$222)</f>
        <v>654726023.018286</v>
      </c>
      <c r="AC1458" s="7" t="n">
        <f aca="false">IF(H1458=1,O1458,S1458*$E$221)</f>
        <v>654726023.018286</v>
      </c>
      <c r="AD1458" s="7" t="n">
        <f aca="false">INDEX($W$1382:$W$1509,MATCH($A1458+(1-B1458)*64,$A$1382:$A$1509,0))</f>
        <v>30000000</v>
      </c>
      <c r="AE1458" s="7" t="n">
        <f aca="false">INDEX($W$1382:$W$1509,MATCH($A1458-B1458*64,$A$1382:$A$1509,0))</f>
        <v>103329367.389062</v>
      </c>
      <c r="AF1458" s="7" t="n">
        <f aca="false">INDEX($X$1382:$X$1509,MATCH($A1458+(1-C1458)*32,$A$1382:$A$1509,0))</f>
        <v>300000000</v>
      </c>
      <c r="AG1458" s="7" t="n">
        <f aca="false">INDEX($X$1382:$X$1509,MATCH($A1458-C1458*32,$A$1382:$A$1509,0))</f>
        <v>803279707.390503</v>
      </c>
      <c r="AH1458" s="7" t="n">
        <f aca="false">INDEX($Y$1382:$Y$1509,MATCH($A1458+(1-D1458)*16,$A$1382:$A$1509,0))</f>
        <v>100000000</v>
      </c>
      <c r="AI1458" s="7" t="n">
        <f aca="false">INDEX($Y$1382:$Y$1509,MATCH($A1458-D1458*16,$A$1382:$A$1509,0))</f>
        <v>227055913.394186</v>
      </c>
      <c r="AJ1458" s="7" t="n">
        <f aca="false">INDEX($Z$1382:$Z$1509,MATCH($A1458+(1-E1458)*8,$A$1382:$A$1509,0))</f>
        <v>60000000</v>
      </c>
      <c r="AK1458" s="7" t="n">
        <f aca="false">INDEX($Z$1382:$Z$1509,MATCH($A1458-E1458*8,$A$1382:$A$1509,0))</f>
        <v>295227989.964768</v>
      </c>
      <c r="AL1458" s="7" t="n">
        <f aca="false">INDEX($AA$1382:$AA$1509,MATCH($A1458+(1-F1458)*4,$A$1382:$A$1509,0))</f>
        <v>30000000</v>
      </c>
      <c r="AM1458" s="7" t="n">
        <f aca="false">INDEX($AA$1382:$AA$1509,MATCH($A1458-F1458*4,$A$1382:$A$1509,0))</f>
        <v>359496768.878314</v>
      </c>
      <c r="AN1458" s="7" t="n">
        <f aca="false">INDEX($AB$1382:$AB$1509,MATCH($A1458+(1-G1458)*2,$A$1382:$A$1509,0))</f>
        <v>15000000</v>
      </c>
      <c r="AO1458" s="7" t="n">
        <f aca="false">INDEX($AB$1382:$AB$1509,MATCH($A1458-G1458*2,$A$1382:$A$1509,0))</f>
        <v>654726023.018286</v>
      </c>
      <c r="AP1458" s="7" t="n">
        <f aca="false">INDEX($AC$1382:$AC$1509,MATCH($A1458+(1-H1458)*1,$A$1382:$A$1509,0))</f>
        <v>5000000</v>
      </c>
      <c r="AQ1458" s="7" t="n">
        <f aca="false">INDEX($AC$1382:$AC$1509,MATCH($A1458-H1458*1,$A$1382:$A$1509,0))</f>
        <v>654726023.018286</v>
      </c>
      <c r="AR1458" s="14" t="b">
        <f aca="false">AND(IF(B1458=1,AD1458&gt;=AE1458,AE1458&gt;AD1458),IF(C1458=1,AF1458&gt;=AG1458,AG1458&gt;AF1458),IF(D1458=1,AH1458&gt;=AI1458,AI1458&gt;AH1458),IF(E1458=1,AJ1458&gt;=AK1458,AK1458&gt;AJ1458),IF(F1458=1,AL1458&gt;=AM1458,AM1458&gt;AL1458),IF(G1458=1,AN1458&gt;=AO1458,AO1458&gt;AN1458),IF(H1458=1,AP1458&gt;=AQ1458,AQ1458&gt;AP1458))</f>
        <v>0</v>
      </c>
      <c r="AS1458" s="2"/>
      <c r="AT1458" s="2"/>
      <c r="AU1458" s="2"/>
      <c r="AV1458" s="2"/>
      <c r="AW1458" s="2"/>
      <c r="AX1458" s="2"/>
    </row>
    <row r="1459" customFormat="false" ht="15" hidden="false" customHeight="false" outlineLevel="0" collapsed="false">
      <c r="A1459" s="6" t="n">
        <f aca="false">ROW()-1382</f>
        <v>77</v>
      </c>
      <c r="B1459" s="6" t="n">
        <f aca="false">MOD(INT($A1459/64),2)</f>
        <v>1</v>
      </c>
      <c r="C1459" s="6" t="n">
        <f aca="false">MOD(INT($A1459/32),2)</f>
        <v>0</v>
      </c>
      <c r="D1459" s="6" t="n">
        <f aca="false">MOD(INT($A1459/16),2)</f>
        <v>0</v>
      </c>
      <c r="E1459" s="6" t="n">
        <f aca="false">MOD(INT($A1459/8),2)</f>
        <v>1</v>
      </c>
      <c r="F1459" s="6" t="n">
        <f aca="false">MOD(INT($A1459/4),2)</f>
        <v>1</v>
      </c>
      <c r="G1459" s="6" t="n">
        <f aca="false">MOD(INT($A1459/2),2)</f>
        <v>0</v>
      </c>
      <c r="H1459" s="6" t="n">
        <f aca="false">MOD(INT($A1459/1),2)</f>
        <v>1</v>
      </c>
      <c r="I1459" s="7" t="n">
        <f aca="false">IF(B1459=1,MIN($B$6,$B$1380),0)</f>
        <v>30000000</v>
      </c>
      <c r="J1459" s="7" t="n">
        <f aca="false">IF(C1459=1,MIN($F$226,MAX(0,$B$1380-I1459)),0)</f>
        <v>0</v>
      </c>
      <c r="K1459" s="7" t="n">
        <f aca="false">IF(D1459=1,MIN($F$225,MAX(0,$B$1380-SUM(I1459:J1459))),0)</f>
        <v>0</v>
      </c>
      <c r="L1459" s="7" t="n">
        <f aca="false">IF(E1459=1,MIN($F$224,MAX(0,$B$1380-SUM(I1459:K1459))),0)</f>
        <v>60000000</v>
      </c>
      <c r="M1459" s="7" t="n">
        <f aca="false">IF(F1459=1,MIN($F$223,MAX(0,$B$1380-SUM(I1459:L1459))),0)</f>
        <v>30000000</v>
      </c>
      <c r="N1459" s="7" t="n">
        <f aca="false">IF(G1459=1,MIN($F$222,MAX(0,$B$1380-SUM(I1459:M1459))),0)</f>
        <v>0</v>
      </c>
      <c r="O1459" s="7" t="n">
        <f aca="false">IF(H1459=1,MIN($F$221,MAX(0,$B$1380-SUM(I1459:N1459))),0)</f>
        <v>5000000</v>
      </c>
      <c r="P1459" s="7" t="n">
        <f aca="false">MAX(0,$B$1380-SUM(I1459:O1459))</f>
        <v>3875000000</v>
      </c>
      <c r="Q1459" s="7" t="n">
        <f aca="false">($B$203+$B$204)+$B$22+(1-B1459)*$B$198+(1-C1459)*$E$226+(1-D1459)*$E$225+(1-E1459)*$E$224+(1-F1459)*$E$223+(1-G1459)*$E$222+(1-H1459)*$E$221</f>
        <v>22149806.6634169</v>
      </c>
      <c r="R1459" s="7" t="n">
        <f aca="false">P1459&gt;$B$12*Q1459</f>
        <v>1</v>
      </c>
      <c r="S1459" s="7" t="n">
        <f aca="false">IF(R1459,(P1459+$B$12*$B$13)/(Q1459+$B$13),IF(Q1459&gt;0,P1459/Q1459,0))</f>
        <v>157.303465010728</v>
      </c>
      <c r="T1459" s="7" t="n">
        <f aca="false">IF(R1459,$B$13*(S1459-$B$12),0)</f>
        <v>390758662.526819</v>
      </c>
      <c r="U1459" s="7" t="n">
        <f aca="false">($B$203+$B$204)*S1459</f>
        <v>44258587.5394292</v>
      </c>
      <c r="V1459" s="7" t="n">
        <f aca="false">$B$22*S1459</f>
        <v>1415731185.09655</v>
      </c>
      <c r="W1459" s="7" t="n">
        <f aca="false">IF(B1459=1,I1459,S1459*$B$198)</f>
        <v>30000000</v>
      </c>
      <c r="X1459" s="7" t="n">
        <f aca="false">IF(C1459=1,J1459,S1459*$E$226)</f>
        <v>964973721.09036</v>
      </c>
      <c r="Y1459" s="7" t="n">
        <f aca="false">IF(D1459=1,K1459,S1459*$E$225)</f>
        <v>272760518.693203</v>
      </c>
      <c r="Z1459" s="7" t="n">
        <f aca="false">IF(E1459=1,L1459,S1459*$E$224)</f>
        <v>60000000</v>
      </c>
      <c r="AA1459" s="7" t="n">
        <f aca="false">IF(F1459=1,M1459,S1459*$E$223)</f>
        <v>30000000</v>
      </c>
      <c r="AB1459" s="7" t="n">
        <f aca="false">IF(G1459=1,N1459,S1459*$E$222)</f>
        <v>786517325.053639</v>
      </c>
      <c r="AC1459" s="7" t="n">
        <f aca="false">IF(H1459=1,O1459,S1459*$E$221)</f>
        <v>5000000</v>
      </c>
      <c r="AD1459" s="7" t="n">
        <f aca="false">INDEX($W$1382:$W$1509,MATCH($A1459+(1-B1459)*64,$A$1382:$A$1509,0))</f>
        <v>30000000</v>
      </c>
      <c r="AE1459" s="7" t="n">
        <f aca="false">INDEX($W$1382:$W$1509,MATCH($A1459-B1459*64,$A$1382:$A$1509,0))</f>
        <v>123468572.30659</v>
      </c>
      <c r="AF1459" s="7" t="n">
        <f aca="false">INDEX($X$1382:$X$1509,MATCH($A1459+(1-C1459)*32,$A$1382:$A$1509,0))</f>
        <v>300000000</v>
      </c>
      <c r="AG1459" s="7" t="n">
        <f aca="false">INDEX($X$1382:$X$1509,MATCH($A1459-C1459*32,$A$1382:$A$1509,0))</f>
        <v>964973721.09036</v>
      </c>
      <c r="AH1459" s="7" t="n">
        <f aca="false">INDEX($Y$1382:$Y$1509,MATCH($A1459+(1-D1459)*16,$A$1382:$A$1509,0))</f>
        <v>100000000</v>
      </c>
      <c r="AI1459" s="7" t="n">
        <f aca="false">INDEX($Y$1382:$Y$1509,MATCH($A1459-D1459*16,$A$1382:$A$1509,0))</f>
        <v>272760518.693203</v>
      </c>
      <c r="AJ1459" s="7" t="n">
        <f aca="false">INDEX($Z$1382:$Z$1509,MATCH($A1459+(1-E1459)*8,$A$1382:$A$1509,0))</f>
        <v>60000000</v>
      </c>
      <c r="AK1459" s="7" t="n">
        <f aca="false">INDEX($Z$1382:$Z$1509,MATCH($A1459-E1459*8,$A$1382:$A$1509,0))</f>
        <v>349355546.883835</v>
      </c>
      <c r="AL1459" s="7" t="n">
        <f aca="false">INDEX($AA$1382:$AA$1509,MATCH($A1459+(1-F1459)*4,$A$1382:$A$1509,0))</f>
        <v>30000000</v>
      </c>
      <c r="AM1459" s="7" t="n">
        <f aca="false">INDEX($AA$1382:$AA$1509,MATCH($A1459-F1459*4,$A$1382:$A$1509,0))</f>
        <v>423963181.468097</v>
      </c>
      <c r="AN1459" s="7" t="n">
        <f aca="false">INDEX($AB$1382:$AB$1509,MATCH($A1459+(1-G1459)*2,$A$1382:$A$1509,0))</f>
        <v>15000000</v>
      </c>
      <c r="AO1459" s="7" t="n">
        <f aca="false">INDEX($AB$1382:$AB$1509,MATCH($A1459-G1459*2,$A$1382:$A$1509,0))</f>
        <v>786517325.053639</v>
      </c>
      <c r="AP1459" s="7" t="n">
        <f aca="false">INDEX($AC$1382:$AC$1509,MATCH($A1459+(1-H1459)*1,$A$1382:$A$1509,0))</f>
        <v>5000000</v>
      </c>
      <c r="AQ1459" s="7" t="n">
        <f aca="false">INDEX($AC$1382:$AC$1509,MATCH($A1459-H1459*1,$A$1382:$A$1509,0))</f>
        <v>654726023.018286</v>
      </c>
      <c r="AR1459" s="14" t="b">
        <f aca="false">AND(IF(B1459=1,AD1459&gt;=AE1459,AE1459&gt;AD1459),IF(C1459=1,AF1459&gt;=AG1459,AG1459&gt;AF1459),IF(D1459=1,AH1459&gt;=AI1459,AI1459&gt;AH1459),IF(E1459=1,AJ1459&gt;=AK1459,AK1459&gt;AJ1459),IF(F1459=1,AL1459&gt;=AM1459,AM1459&gt;AL1459),IF(G1459=1,AN1459&gt;=AO1459,AO1459&gt;AN1459),IF(H1459=1,AP1459&gt;=AQ1459,AQ1459&gt;AP1459))</f>
        <v>0</v>
      </c>
      <c r="AS1459" s="2"/>
      <c r="AT1459" s="2"/>
      <c r="AU1459" s="2"/>
      <c r="AV1459" s="2"/>
      <c r="AW1459" s="2"/>
      <c r="AX1459" s="2"/>
    </row>
    <row r="1460" customFormat="false" ht="15" hidden="false" customHeight="false" outlineLevel="0" collapsed="false">
      <c r="A1460" s="6" t="n">
        <f aca="false">ROW()-1382</f>
        <v>78</v>
      </c>
      <c r="B1460" s="6" t="n">
        <f aca="false">MOD(INT($A1460/64),2)</f>
        <v>1</v>
      </c>
      <c r="C1460" s="6" t="n">
        <f aca="false">MOD(INT($A1460/32),2)</f>
        <v>0</v>
      </c>
      <c r="D1460" s="6" t="n">
        <f aca="false">MOD(INT($A1460/16),2)</f>
        <v>0</v>
      </c>
      <c r="E1460" s="6" t="n">
        <f aca="false">MOD(INT($A1460/8),2)</f>
        <v>1</v>
      </c>
      <c r="F1460" s="6" t="n">
        <f aca="false">MOD(INT($A1460/4),2)</f>
        <v>1</v>
      </c>
      <c r="G1460" s="6" t="n">
        <f aca="false">MOD(INT($A1460/2),2)</f>
        <v>1</v>
      </c>
      <c r="H1460" s="6" t="n">
        <f aca="false">MOD(INT($A1460/1),2)</f>
        <v>0</v>
      </c>
      <c r="I1460" s="7" t="n">
        <f aca="false">IF(B1460=1,MIN($B$6,$B$1380),0)</f>
        <v>30000000</v>
      </c>
      <c r="J1460" s="7" t="n">
        <f aca="false">IF(C1460=1,MIN($F$226,MAX(0,$B$1380-I1460)),0)</f>
        <v>0</v>
      </c>
      <c r="K1460" s="7" t="n">
        <f aca="false">IF(D1460=1,MIN($F$225,MAX(0,$B$1380-SUM(I1460:J1460))),0)</f>
        <v>0</v>
      </c>
      <c r="L1460" s="7" t="n">
        <f aca="false">IF(E1460=1,MIN($F$224,MAX(0,$B$1380-SUM(I1460:K1460))),0)</f>
        <v>60000000</v>
      </c>
      <c r="M1460" s="7" t="n">
        <f aca="false">IF(F1460=1,MIN($F$223,MAX(0,$B$1380-SUM(I1460:L1460))),0)</f>
        <v>30000000</v>
      </c>
      <c r="N1460" s="7" t="n">
        <f aca="false">IF(G1460=1,MIN($F$222,MAX(0,$B$1380-SUM(I1460:M1460))),0)</f>
        <v>15000000</v>
      </c>
      <c r="O1460" s="7" t="n">
        <f aca="false">IF(H1460=1,MIN($F$221,MAX(0,$B$1380-SUM(I1460:N1460))),0)</f>
        <v>0</v>
      </c>
      <c r="P1460" s="7" t="n">
        <f aca="false">MAX(0,$B$1380-SUM(I1460:O1460))</f>
        <v>3865000000</v>
      </c>
      <c r="Q1460" s="7" t="n">
        <f aca="false">($B$203+$B$204)+$B$22+(1-B1460)*$B$198+(1-C1460)*$E$226+(1-D1460)*$E$225+(1-E1460)*$E$224+(1-F1460)*$E$223+(1-G1460)*$E$222+(1-H1460)*$E$221</f>
        <v>22149806.6634169</v>
      </c>
      <c r="R1460" s="7" t="n">
        <f aca="false">P1460&gt;$B$12*Q1460</f>
        <v>1</v>
      </c>
      <c r="S1460" s="7" t="n">
        <f aca="false">IF(R1460,(P1460+$B$12*$B$13)/(Q1460+$B$13),IF(Q1460&gt;0,P1460/Q1460,0))</f>
        <v>156.897782315665</v>
      </c>
      <c r="T1460" s="7" t="n">
        <f aca="false">IF(R1460,$B$13*(S1460-$B$12),0)</f>
        <v>389744455.789161</v>
      </c>
      <c r="U1460" s="7" t="n">
        <f aca="false">($B$203+$B$204)*S1460</f>
        <v>44144445.4696951</v>
      </c>
      <c r="V1460" s="7" t="n">
        <f aca="false">$B$22*S1460</f>
        <v>1412080040.84098</v>
      </c>
      <c r="W1460" s="7" t="n">
        <f aca="false">IF(B1460=1,I1460,S1460*$B$198)</f>
        <v>30000000</v>
      </c>
      <c r="X1460" s="7" t="n">
        <f aca="false">IF(C1460=1,J1460,S1460*$E$226)</f>
        <v>962485071.906375</v>
      </c>
      <c r="Y1460" s="7" t="n">
        <f aca="false">IF(D1460=1,K1460,S1460*$E$225)</f>
        <v>272057074.415464</v>
      </c>
      <c r="Z1460" s="7" t="n">
        <f aca="false">IF(E1460=1,L1460,S1460*$E$224)</f>
        <v>60000000</v>
      </c>
      <c r="AA1460" s="7" t="n">
        <f aca="false">IF(F1460=1,M1460,S1460*$E$223)</f>
        <v>30000000</v>
      </c>
      <c r="AB1460" s="7" t="n">
        <f aca="false">IF(G1460=1,N1460,S1460*$E$222)</f>
        <v>15000000</v>
      </c>
      <c r="AC1460" s="7" t="n">
        <f aca="false">IF(H1460=1,O1460,S1460*$E$221)</f>
        <v>784488911.578323</v>
      </c>
      <c r="AD1460" s="7" t="n">
        <f aca="false">INDEX($W$1382:$W$1509,MATCH($A1460+(1-B1460)*64,$A$1382:$A$1509,0))</f>
        <v>30000000</v>
      </c>
      <c r="AE1460" s="7" t="n">
        <f aca="false">INDEX($W$1382:$W$1509,MATCH($A1460-B1460*64,$A$1382:$A$1509,0))</f>
        <v>123152593.874583</v>
      </c>
      <c r="AF1460" s="7" t="n">
        <f aca="false">INDEX($X$1382:$X$1509,MATCH($A1460+(1-C1460)*32,$A$1382:$A$1509,0))</f>
        <v>300000000</v>
      </c>
      <c r="AG1460" s="7" t="n">
        <f aca="false">INDEX($X$1382:$X$1509,MATCH($A1460-C1460*32,$A$1382:$A$1509,0))</f>
        <v>962485071.906375</v>
      </c>
      <c r="AH1460" s="7" t="n">
        <f aca="false">INDEX($Y$1382:$Y$1509,MATCH($A1460+(1-D1460)*16,$A$1382:$A$1509,0))</f>
        <v>100000000</v>
      </c>
      <c r="AI1460" s="7" t="n">
        <f aca="false">INDEX($Y$1382:$Y$1509,MATCH($A1460-D1460*16,$A$1382:$A$1509,0))</f>
        <v>272057074.415464</v>
      </c>
      <c r="AJ1460" s="7" t="n">
        <f aca="false">INDEX($Z$1382:$Z$1509,MATCH($A1460+(1-E1460)*8,$A$1382:$A$1509,0))</f>
        <v>60000000</v>
      </c>
      <c r="AK1460" s="7" t="n">
        <f aca="false">INDEX($Z$1382:$Z$1509,MATCH($A1460-E1460*8,$A$1382:$A$1509,0))</f>
        <v>348468294.701273</v>
      </c>
      <c r="AL1460" s="7" t="n">
        <f aca="false">INDEX($AA$1382:$AA$1509,MATCH($A1460+(1-F1460)*4,$A$1382:$A$1509,0))</f>
        <v>30000000</v>
      </c>
      <c r="AM1460" s="7" t="n">
        <f aca="false">INDEX($AA$1382:$AA$1509,MATCH($A1460-F1460*4,$A$1382:$A$1509,0))</f>
        <v>422878182.923073</v>
      </c>
      <c r="AN1460" s="7" t="n">
        <f aca="false">INDEX($AB$1382:$AB$1509,MATCH($A1460+(1-G1460)*2,$A$1382:$A$1509,0))</f>
        <v>15000000</v>
      </c>
      <c r="AO1460" s="7" t="n">
        <f aca="false">INDEX($AB$1382:$AB$1509,MATCH($A1460-G1460*2,$A$1382:$A$1509,0))</f>
        <v>654726023.018286</v>
      </c>
      <c r="AP1460" s="7" t="n">
        <f aca="false">INDEX($AC$1382:$AC$1509,MATCH($A1460+(1-H1460)*1,$A$1382:$A$1509,0))</f>
        <v>5000000</v>
      </c>
      <c r="AQ1460" s="7" t="n">
        <f aca="false">INDEX($AC$1382:$AC$1509,MATCH($A1460-H1460*1,$A$1382:$A$1509,0))</f>
        <v>784488911.578323</v>
      </c>
      <c r="AR1460" s="14" t="b">
        <f aca="false">AND(IF(B1460=1,AD1460&gt;=AE1460,AE1460&gt;AD1460),IF(C1460=1,AF1460&gt;=AG1460,AG1460&gt;AF1460),IF(D1460=1,AH1460&gt;=AI1460,AI1460&gt;AH1460),IF(E1460=1,AJ1460&gt;=AK1460,AK1460&gt;AJ1460),IF(F1460=1,AL1460&gt;=AM1460,AM1460&gt;AL1460),IF(G1460=1,AN1460&gt;=AO1460,AO1460&gt;AN1460),IF(H1460=1,AP1460&gt;=AQ1460,AQ1460&gt;AP1460))</f>
        <v>0</v>
      </c>
      <c r="AS1460" s="2"/>
      <c r="AT1460" s="2"/>
      <c r="AU1460" s="2"/>
      <c r="AV1460" s="2"/>
      <c r="AW1460" s="2"/>
      <c r="AX1460" s="2"/>
    </row>
    <row r="1461" customFormat="false" ht="15" hidden="false" customHeight="false" outlineLevel="0" collapsed="false">
      <c r="A1461" s="6" t="n">
        <f aca="false">ROW()-1382</f>
        <v>79</v>
      </c>
      <c r="B1461" s="6" t="n">
        <f aca="false">MOD(INT($A1461/64),2)</f>
        <v>1</v>
      </c>
      <c r="C1461" s="6" t="n">
        <f aca="false">MOD(INT($A1461/32),2)</f>
        <v>0</v>
      </c>
      <c r="D1461" s="6" t="n">
        <f aca="false">MOD(INT($A1461/16),2)</f>
        <v>0</v>
      </c>
      <c r="E1461" s="6" t="n">
        <f aca="false">MOD(INT($A1461/8),2)</f>
        <v>1</v>
      </c>
      <c r="F1461" s="6" t="n">
        <f aca="false">MOD(INT($A1461/4),2)</f>
        <v>1</v>
      </c>
      <c r="G1461" s="6" t="n">
        <f aca="false">MOD(INT($A1461/2),2)</f>
        <v>1</v>
      </c>
      <c r="H1461" s="6" t="n">
        <f aca="false">MOD(INT($A1461/1),2)</f>
        <v>1</v>
      </c>
      <c r="I1461" s="7" t="n">
        <f aca="false">IF(B1461=1,MIN($B$6,$B$1380),0)</f>
        <v>30000000</v>
      </c>
      <c r="J1461" s="7" t="n">
        <f aca="false">IF(C1461=1,MIN($F$226,MAX(0,$B$1380-I1461)),0)</f>
        <v>0</v>
      </c>
      <c r="K1461" s="7" t="n">
        <f aca="false">IF(D1461=1,MIN($F$225,MAX(0,$B$1380-SUM(I1461:J1461))),0)</f>
        <v>0</v>
      </c>
      <c r="L1461" s="7" t="n">
        <f aca="false">IF(E1461=1,MIN($F$224,MAX(0,$B$1380-SUM(I1461:K1461))),0)</f>
        <v>60000000</v>
      </c>
      <c r="M1461" s="7" t="n">
        <f aca="false">IF(F1461=1,MIN($F$223,MAX(0,$B$1380-SUM(I1461:L1461))),0)</f>
        <v>30000000</v>
      </c>
      <c r="N1461" s="7" t="n">
        <f aca="false">IF(G1461=1,MIN($F$222,MAX(0,$B$1380-SUM(I1461:M1461))),0)</f>
        <v>15000000</v>
      </c>
      <c r="O1461" s="7" t="n">
        <f aca="false">IF(H1461=1,MIN($F$221,MAX(0,$B$1380-SUM(I1461:N1461))),0)</f>
        <v>5000000</v>
      </c>
      <c r="P1461" s="7" t="n">
        <f aca="false">MAX(0,$B$1380-SUM(I1461:O1461))</f>
        <v>3860000000</v>
      </c>
      <c r="Q1461" s="7" t="n">
        <f aca="false">($B$203+$B$204)+$B$22+(1-B1461)*$B$198+(1-C1461)*$E$226+(1-D1461)*$E$225+(1-E1461)*$E$224+(1-F1461)*$E$223+(1-G1461)*$E$222+(1-H1461)*$E$221</f>
        <v>17149806.6634169</v>
      </c>
      <c r="R1461" s="7" t="n">
        <f aca="false">P1461&gt;$B$12*Q1461</f>
        <v>1</v>
      </c>
      <c r="S1461" s="7" t="n">
        <f aca="false">IF(R1461,(P1461+$B$12*$B$13)/(Q1461+$B$13),IF(Q1461&gt;0,P1461/Q1461,0))</f>
        <v>196.566819519452</v>
      </c>
      <c r="T1461" s="7" t="n">
        <f aca="false">IF(R1461,$B$13*(S1461-$B$12),0)</f>
        <v>488917048.798631</v>
      </c>
      <c r="U1461" s="7" t="n">
        <f aca="false">($B$203+$B$204)*S1461</f>
        <v>55305646.2453359</v>
      </c>
      <c r="V1461" s="7" t="n">
        <f aca="false">$B$22*S1461</f>
        <v>1769101375.67507</v>
      </c>
      <c r="W1461" s="7" t="n">
        <f aca="false">IF(B1461=1,I1461,S1461*$B$198)</f>
        <v>30000000</v>
      </c>
      <c r="X1461" s="7" t="n">
        <f aca="false">IF(C1461=1,J1461,S1461*$E$226)</f>
        <v>1205833674.81223</v>
      </c>
      <c r="Y1461" s="7" t="n">
        <f aca="false">IF(D1461=1,K1461,S1461*$E$225)</f>
        <v>340842254.468728</v>
      </c>
      <c r="Z1461" s="7" t="n">
        <f aca="false">IF(E1461=1,L1461,S1461*$E$224)</f>
        <v>60000000</v>
      </c>
      <c r="AA1461" s="7" t="n">
        <f aca="false">IF(F1461=1,M1461,S1461*$E$223)</f>
        <v>30000000</v>
      </c>
      <c r="AB1461" s="7" t="n">
        <f aca="false">IF(G1461=1,N1461,S1461*$E$222)</f>
        <v>15000000</v>
      </c>
      <c r="AC1461" s="7" t="n">
        <f aca="false">IF(H1461=1,O1461,S1461*$E$221)</f>
        <v>5000000</v>
      </c>
      <c r="AD1461" s="7" t="n">
        <f aca="false">INDEX($W$1382:$W$1509,MATCH($A1461+(1-B1461)*64,$A$1382:$A$1509,0))</f>
        <v>30000000</v>
      </c>
      <c r="AE1461" s="7" t="n">
        <f aca="false">INDEX($W$1382:$W$1509,MATCH($A1461-B1461*64,$A$1382:$A$1509,0))</f>
        <v>153060605.225004</v>
      </c>
      <c r="AF1461" s="7" t="n">
        <f aca="false">INDEX($X$1382:$X$1509,MATCH($A1461+(1-C1461)*32,$A$1382:$A$1509,0))</f>
        <v>300000000</v>
      </c>
      <c r="AG1461" s="7" t="n">
        <f aca="false">INDEX($X$1382:$X$1509,MATCH($A1461-C1461*32,$A$1382:$A$1509,0))</f>
        <v>1205833674.81223</v>
      </c>
      <c r="AH1461" s="7" t="n">
        <f aca="false">INDEX($Y$1382:$Y$1509,MATCH($A1461+(1-D1461)*16,$A$1382:$A$1509,0))</f>
        <v>100000000</v>
      </c>
      <c r="AI1461" s="7" t="n">
        <f aca="false">INDEX($Y$1382:$Y$1509,MATCH($A1461-D1461*16,$A$1382:$A$1509,0))</f>
        <v>340842254.468728</v>
      </c>
      <c r="AJ1461" s="7" t="n">
        <f aca="false">INDEX($Z$1382:$Z$1509,MATCH($A1461+(1-E1461)*8,$A$1382:$A$1509,0))</f>
        <v>60000000</v>
      </c>
      <c r="AK1461" s="7" t="n">
        <f aca="false">INDEX($Z$1382:$Z$1509,MATCH($A1461-E1461*8,$A$1382:$A$1509,0))</f>
        <v>426942518.984481</v>
      </c>
      <c r="AL1461" s="7" t="n">
        <f aca="false">INDEX($AA$1382:$AA$1509,MATCH($A1461+(1-F1461)*4,$A$1382:$A$1509,0))</f>
        <v>30000000</v>
      </c>
      <c r="AM1461" s="7" t="n">
        <f aca="false">INDEX($AA$1382:$AA$1509,MATCH($A1461-F1461*4,$A$1382:$A$1509,0))</f>
        <v>515567314.703002</v>
      </c>
      <c r="AN1461" s="7" t="n">
        <f aca="false">INDEX($AB$1382:$AB$1509,MATCH($A1461+(1-G1461)*2,$A$1382:$A$1509,0))</f>
        <v>15000000</v>
      </c>
      <c r="AO1461" s="7" t="n">
        <f aca="false">INDEX($AB$1382:$AB$1509,MATCH($A1461-G1461*2,$A$1382:$A$1509,0))</f>
        <v>786517325.053639</v>
      </c>
      <c r="AP1461" s="7" t="n">
        <f aca="false">INDEX($AC$1382:$AC$1509,MATCH($A1461+(1-H1461)*1,$A$1382:$A$1509,0))</f>
        <v>5000000</v>
      </c>
      <c r="AQ1461" s="7" t="n">
        <f aca="false">INDEX($AC$1382:$AC$1509,MATCH($A1461-H1461*1,$A$1382:$A$1509,0))</f>
        <v>784488911.578323</v>
      </c>
      <c r="AR1461" s="14" t="b">
        <f aca="false">AND(IF(B1461=1,AD1461&gt;=AE1461,AE1461&gt;AD1461),IF(C1461=1,AF1461&gt;=AG1461,AG1461&gt;AF1461),IF(D1461=1,AH1461&gt;=AI1461,AI1461&gt;AH1461),IF(E1461=1,AJ1461&gt;=AK1461,AK1461&gt;AJ1461),IF(F1461=1,AL1461&gt;=AM1461,AM1461&gt;AL1461),IF(G1461=1,AN1461&gt;=AO1461,AO1461&gt;AN1461),IF(H1461=1,AP1461&gt;=AQ1461,AQ1461&gt;AP1461))</f>
        <v>0</v>
      </c>
      <c r="AS1461" s="2"/>
      <c r="AT1461" s="2"/>
      <c r="AU1461" s="2"/>
      <c r="AV1461" s="2"/>
      <c r="AW1461" s="2"/>
      <c r="AX1461" s="2"/>
    </row>
    <row r="1462" customFormat="false" ht="15" hidden="false" customHeight="false" outlineLevel="0" collapsed="false">
      <c r="A1462" s="6" t="n">
        <f aca="false">ROW()-1382</f>
        <v>80</v>
      </c>
      <c r="B1462" s="6" t="n">
        <f aca="false">MOD(INT($A1462/64),2)</f>
        <v>1</v>
      </c>
      <c r="C1462" s="6" t="n">
        <f aca="false">MOD(INT($A1462/32),2)</f>
        <v>0</v>
      </c>
      <c r="D1462" s="6" t="n">
        <f aca="false">MOD(INT($A1462/16),2)</f>
        <v>1</v>
      </c>
      <c r="E1462" s="6" t="n">
        <f aca="false">MOD(INT($A1462/8),2)</f>
        <v>0</v>
      </c>
      <c r="F1462" s="6" t="n">
        <f aca="false">MOD(INT($A1462/4),2)</f>
        <v>0</v>
      </c>
      <c r="G1462" s="6" t="n">
        <f aca="false">MOD(INT($A1462/2),2)</f>
        <v>0</v>
      </c>
      <c r="H1462" s="6" t="n">
        <f aca="false">MOD(INT($A1462/1),2)</f>
        <v>0</v>
      </c>
      <c r="I1462" s="7" t="n">
        <f aca="false">IF(B1462=1,MIN($B$6,$B$1380),0)</f>
        <v>30000000</v>
      </c>
      <c r="J1462" s="7" t="n">
        <f aca="false">IF(C1462=1,MIN($F$226,MAX(0,$B$1380-I1462)),0)</f>
        <v>0</v>
      </c>
      <c r="K1462" s="7" t="n">
        <f aca="false">IF(D1462=1,MIN($F$225,MAX(0,$B$1380-SUM(I1462:J1462))),0)</f>
        <v>100000000</v>
      </c>
      <c r="L1462" s="7" t="n">
        <f aca="false">IF(E1462=1,MIN($F$224,MAX(0,$B$1380-SUM(I1462:K1462))),0)</f>
        <v>0</v>
      </c>
      <c r="M1462" s="7" t="n">
        <f aca="false">IF(F1462=1,MIN($F$223,MAX(0,$B$1380-SUM(I1462:L1462))),0)</f>
        <v>0</v>
      </c>
      <c r="N1462" s="7" t="n">
        <f aca="false">IF(G1462=1,MIN($F$222,MAX(0,$B$1380-SUM(I1462:M1462))),0)</f>
        <v>0</v>
      </c>
      <c r="O1462" s="7" t="n">
        <f aca="false">IF(H1462=1,MIN($F$221,MAX(0,$B$1380-SUM(I1462:N1462))),0)</f>
        <v>0</v>
      </c>
      <c r="P1462" s="7" t="n">
        <f aca="false">MAX(0,$B$1380-SUM(I1462:O1462))</f>
        <v>3870000000</v>
      </c>
      <c r="Q1462" s="7" t="n">
        <f aca="false">($B$203+$B$204)+$B$22+(1-B1462)*$B$198+(1-C1462)*$E$226+(1-D1462)*$E$225+(1-E1462)*$E$224+(1-F1462)*$E$223+(1-G1462)*$E$222+(1-H1462)*$E$221</f>
        <v>30815830.1189422</v>
      </c>
      <c r="R1462" s="7" t="n">
        <f aca="false">P1462&gt;$B$12*Q1462</f>
        <v>1</v>
      </c>
      <c r="S1462" s="7" t="n">
        <f aca="false">IF(R1462,(P1462+$B$12*$B$13)/(Q1462+$B$13),IF(Q1462&gt;0,P1462/Q1462,0))</f>
        <v>116.236035127284</v>
      </c>
      <c r="T1462" s="7" t="n">
        <f aca="false">IF(R1462,$B$13*(S1462-$B$12),0)</f>
        <v>288090087.818211</v>
      </c>
      <c r="U1462" s="7" t="n">
        <f aca="false">($B$203+$B$204)*S1462</f>
        <v>32703937.8030627</v>
      </c>
      <c r="V1462" s="7" t="n">
        <f aca="false">$B$22*S1462</f>
        <v>1046124316.14556</v>
      </c>
      <c r="W1462" s="7" t="n">
        <f aca="false">IF(B1462=1,I1462,S1462*$B$198)</f>
        <v>30000000</v>
      </c>
      <c r="X1462" s="7" t="n">
        <f aca="false">IF(C1462=1,J1462,S1462*$E$226)</f>
        <v>713046717.272987</v>
      </c>
      <c r="Y1462" s="7" t="n">
        <f aca="false">IF(D1462=1,K1462,S1462*$E$225)</f>
        <v>100000000</v>
      </c>
      <c r="Z1462" s="7" t="n">
        <f aca="false">IF(E1462=1,L1462,S1462*$E$224)</f>
        <v>278966484.305483</v>
      </c>
      <c r="AA1462" s="7" t="n">
        <f aca="false">IF(F1462=1,M1462,S1462*$E$223)</f>
        <v>348708105.381853</v>
      </c>
      <c r="AB1462" s="7" t="n">
        <f aca="false">IF(G1462=1,N1462,S1462*$E$222)</f>
        <v>581180175.636422</v>
      </c>
      <c r="AC1462" s="7" t="n">
        <f aca="false">IF(H1462=1,O1462,S1462*$E$221)</f>
        <v>581180175.636422</v>
      </c>
      <c r="AD1462" s="7" t="n">
        <f aca="false">INDEX($W$1382:$W$1509,MATCH($A1462+(1-B1462)*64,$A$1382:$A$1509,0))</f>
        <v>30000000</v>
      </c>
      <c r="AE1462" s="7" t="n">
        <f aca="false">INDEX($W$1382:$W$1509,MATCH($A1462-B1462*64,$A$1382:$A$1509,0))</f>
        <v>91991459.5255765</v>
      </c>
      <c r="AF1462" s="7" t="n">
        <f aca="false">INDEX($X$1382:$X$1509,MATCH($A1462+(1-C1462)*32,$A$1382:$A$1509,0))</f>
        <v>300000000</v>
      </c>
      <c r="AG1462" s="7" t="n">
        <f aca="false">INDEX($X$1382:$X$1509,MATCH($A1462-C1462*32,$A$1382:$A$1509,0))</f>
        <v>713046717.272987</v>
      </c>
      <c r="AH1462" s="7" t="n">
        <f aca="false">INDEX($Y$1382:$Y$1509,MATCH($A1462+(1-D1462)*16,$A$1382:$A$1509,0))</f>
        <v>100000000</v>
      </c>
      <c r="AI1462" s="7" t="n">
        <f aca="false">INDEX($Y$1382:$Y$1509,MATCH($A1462-D1462*16,$A$1382:$A$1509,0))</f>
        <v>196526671.004877</v>
      </c>
      <c r="AJ1462" s="7" t="n">
        <f aca="false">INDEX($Z$1382:$Z$1509,MATCH($A1462+(1-E1462)*8,$A$1382:$A$1509,0))</f>
        <v>60000000</v>
      </c>
      <c r="AK1462" s="7" t="n">
        <f aca="false">INDEX($Z$1382:$Z$1509,MATCH($A1462-E1462*8,$A$1382:$A$1509,0))</f>
        <v>278966484.305483</v>
      </c>
      <c r="AL1462" s="7" t="n">
        <f aca="false">INDEX($AA$1382:$AA$1509,MATCH($A1462+(1-F1462)*4,$A$1382:$A$1509,0))</f>
        <v>30000000</v>
      </c>
      <c r="AM1462" s="7" t="n">
        <f aca="false">INDEX($AA$1382:$AA$1509,MATCH($A1462-F1462*4,$A$1382:$A$1509,0))</f>
        <v>348708105.381853</v>
      </c>
      <c r="AN1462" s="7" t="n">
        <f aca="false">INDEX($AB$1382:$AB$1509,MATCH($A1462+(1-G1462)*2,$A$1382:$A$1509,0))</f>
        <v>15000000</v>
      </c>
      <c r="AO1462" s="7" t="n">
        <f aca="false">INDEX($AB$1382:$AB$1509,MATCH($A1462-G1462*2,$A$1382:$A$1509,0))</f>
        <v>581180175.636422</v>
      </c>
      <c r="AP1462" s="7" t="n">
        <f aca="false">INDEX($AC$1382:$AC$1509,MATCH($A1462+(1-H1462)*1,$A$1382:$A$1509,0))</f>
        <v>5000000</v>
      </c>
      <c r="AQ1462" s="7" t="n">
        <f aca="false">INDEX($AC$1382:$AC$1509,MATCH($A1462-H1462*1,$A$1382:$A$1509,0))</f>
        <v>581180175.636422</v>
      </c>
      <c r="AR1462" s="14" t="b">
        <f aca="false">AND(IF(B1462=1,AD1462&gt;=AE1462,AE1462&gt;AD1462),IF(C1462=1,AF1462&gt;=AG1462,AG1462&gt;AF1462),IF(D1462=1,AH1462&gt;=AI1462,AI1462&gt;AH1462),IF(E1462=1,AJ1462&gt;=AK1462,AK1462&gt;AJ1462),IF(F1462=1,AL1462&gt;=AM1462,AM1462&gt;AL1462),IF(G1462=1,AN1462&gt;=AO1462,AO1462&gt;AN1462),IF(H1462=1,AP1462&gt;=AQ1462,AQ1462&gt;AP1462))</f>
        <v>0</v>
      </c>
      <c r="AS1462" s="2"/>
      <c r="AT1462" s="2"/>
      <c r="AU1462" s="2"/>
      <c r="AV1462" s="2"/>
      <c r="AW1462" s="2"/>
      <c r="AX1462" s="2"/>
    </row>
    <row r="1463" customFormat="false" ht="15" hidden="false" customHeight="false" outlineLevel="0" collapsed="false">
      <c r="A1463" s="6" t="n">
        <f aca="false">ROW()-1382</f>
        <v>81</v>
      </c>
      <c r="B1463" s="6" t="n">
        <f aca="false">MOD(INT($A1463/64),2)</f>
        <v>1</v>
      </c>
      <c r="C1463" s="6" t="n">
        <f aca="false">MOD(INT($A1463/32),2)</f>
        <v>0</v>
      </c>
      <c r="D1463" s="6" t="n">
        <f aca="false">MOD(INT($A1463/16),2)</f>
        <v>1</v>
      </c>
      <c r="E1463" s="6" t="n">
        <f aca="false">MOD(INT($A1463/8),2)</f>
        <v>0</v>
      </c>
      <c r="F1463" s="6" t="n">
        <f aca="false">MOD(INT($A1463/4),2)</f>
        <v>0</v>
      </c>
      <c r="G1463" s="6" t="n">
        <f aca="false">MOD(INT($A1463/2),2)</f>
        <v>0</v>
      </c>
      <c r="H1463" s="6" t="n">
        <f aca="false">MOD(INT($A1463/1),2)</f>
        <v>1</v>
      </c>
      <c r="I1463" s="7" t="n">
        <f aca="false">IF(B1463=1,MIN($B$6,$B$1380),0)</f>
        <v>30000000</v>
      </c>
      <c r="J1463" s="7" t="n">
        <f aca="false">IF(C1463=1,MIN($F$226,MAX(0,$B$1380-I1463)),0)</f>
        <v>0</v>
      </c>
      <c r="K1463" s="7" t="n">
        <f aca="false">IF(D1463=1,MIN($F$225,MAX(0,$B$1380-SUM(I1463:J1463))),0)</f>
        <v>100000000</v>
      </c>
      <c r="L1463" s="7" t="n">
        <f aca="false">IF(E1463=1,MIN($F$224,MAX(0,$B$1380-SUM(I1463:K1463))),0)</f>
        <v>0</v>
      </c>
      <c r="M1463" s="7" t="n">
        <f aca="false">IF(F1463=1,MIN($F$223,MAX(0,$B$1380-SUM(I1463:L1463))),0)</f>
        <v>0</v>
      </c>
      <c r="N1463" s="7" t="n">
        <f aca="false">IF(G1463=1,MIN($F$222,MAX(0,$B$1380-SUM(I1463:M1463))),0)</f>
        <v>0</v>
      </c>
      <c r="O1463" s="7" t="n">
        <f aca="false">IF(H1463=1,MIN($F$221,MAX(0,$B$1380-SUM(I1463:N1463))),0)</f>
        <v>5000000</v>
      </c>
      <c r="P1463" s="7" t="n">
        <f aca="false">MAX(0,$B$1380-SUM(I1463:O1463))</f>
        <v>3865000000</v>
      </c>
      <c r="Q1463" s="7" t="n">
        <f aca="false">($B$203+$B$204)+$B$22+(1-B1463)*$B$198+(1-C1463)*$E$226+(1-D1463)*$E$225+(1-E1463)*$E$224+(1-F1463)*$E$223+(1-G1463)*$E$222+(1-H1463)*$E$221</f>
        <v>25815830.1189422</v>
      </c>
      <c r="R1463" s="7" t="n">
        <f aca="false">P1463&gt;$B$12*Q1463</f>
        <v>1</v>
      </c>
      <c r="S1463" s="7" t="n">
        <f aca="false">IF(R1463,(P1463+$B$12*$B$13)/(Q1463+$B$13),IF(Q1463&gt;0,P1463/Q1463,0))</f>
        <v>136.58437643376</v>
      </c>
      <c r="T1463" s="7" t="n">
        <f aca="false">IF(R1463,$B$13*(S1463-$B$12),0)</f>
        <v>338960941.084401</v>
      </c>
      <c r="U1463" s="7" t="n">
        <f aca="false">($B$203+$B$204)*S1463</f>
        <v>38429106.3168868</v>
      </c>
      <c r="V1463" s="7" t="n">
        <f aca="false">$B$22*S1463</f>
        <v>1229259387.90384</v>
      </c>
      <c r="W1463" s="7" t="n">
        <f aca="false">IF(B1463=1,I1463,S1463*$B$198)</f>
        <v>30000000</v>
      </c>
      <c r="X1463" s="7" t="n">
        <f aca="false">IF(C1463=1,J1463,S1463*$E$226)</f>
        <v>837873049.783765</v>
      </c>
      <c r="Y1463" s="7" t="n">
        <f aca="false">IF(D1463=1,K1463,S1463*$E$225)</f>
        <v>100000000</v>
      </c>
      <c r="Z1463" s="7" t="n">
        <f aca="false">IF(E1463=1,L1463,S1463*$E$224)</f>
        <v>327802503.441025</v>
      </c>
      <c r="AA1463" s="7" t="n">
        <f aca="false">IF(F1463=1,M1463,S1463*$E$223)</f>
        <v>409753129.301281</v>
      </c>
      <c r="AB1463" s="7" t="n">
        <f aca="false">IF(G1463=1,N1463,S1463*$E$222)</f>
        <v>682921882.168801</v>
      </c>
      <c r="AC1463" s="7" t="n">
        <f aca="false">IF(H1463=1,O1463,S1463*$E$221)</f>
        <v>5000000</v>
      </c>
      <c r="AD1463" s="7" t="n">
        <f aca="false">INDEX($W$1382:$W$1509,MATCH($A1463+(1-B1463)*64,$A$1382:$A$1509,0))</f>
        <v>30000000</v>
      </c>
      <c r="AE1463" s="7" t="n">
        <f aca="false">INDEX($W$1382:$W$1509,MATCH($A1463-B1463*64,$A$1382:$A$1509,0))</f>
        <v>107648529.228536</v>
      </c>
      <c r="AF1463" s="7" t="n">
        <f aca="false">INDEX($X$1382:$X$1509,MATCH($A1463+(1-C1463)*32,$A$1382:$A$1509,0))</f>
        <v>300000000</v>
      </c>
      <c r="AG1463" s="7" t="n">
        <f aca="false">INDEX($X$1382:$X$1509,MATCH($A1463-C1463*32,$A$1382:$A$1509,0))</f>
        <v>837873049.783765</v>
      </c>
      <c r="AH1463" s="7" t="n">
        <f aca="false">INDEX($Y$1382:$Y$1509,MATCH($A1463+(1-D1463)*16,$A$1382:$A$1509,0))</f>
        <v>100000000</v>
      </c>
      <c r="AI1463" s="7" t="n">
        <f aca="false">INDEX($Y$1382:$Y$1509,MATCH($A1463-D1463*16,$A$1382:$A$1509,0))</f>
        <v>228938309.562529</v>
      </c>
      <c r="AJ1463" s="7" t="n">
        <f aca="false">INDEX($Z$1382:$Z$1509,MATCH($A1463+(1-E1463)*8,$A$1382:$A$1509,0))</f>
        <v>60000000</v>
      </c>
      <c r="AK1463" s="7" t="n">
        <f aca="false">INDEX($Z$1382:$Z$1509,MATCH($A1463-E1463*8,$A$1382:$A$1509,0))</f>
        <v>327802503.441025</v>
      </c>
      <c r="AL1463" s="7" t="n">
        <f aca="false">INDEX($AA$1382:$AA$1509,MATCH($A1463+(1-F1463)*4,$A$1382:$A$1509,0))</f>
        <v>30000000</v>
      </c>
      <c r="AM1463" s="7" t="n">
        <f aca="false">INDEX($AA$1382:$AA$1509,MATCH($A1463-F1463*4,$A$1382:$A$1509,0))</f>
        <v>409753129.301281</v>
      </c>
      <c r="AN1463" s="7" t="n">
        <f aca="false">INDEX($AB$1382:$AB$1509,MATCH($A1463+(1-G1463)*2,$A$1382:$A$1509,0))</f>
        <v>15000000</v>
      </c>
      <c r="AO1463" s="7" t="n">
        <f aca="false">INDEX($AB$1382:$AB$1509,MATCH($A1463-G1463*2,$A$1382:$A$1509,0))</f>
        <v>682921882.168801</v>
      </c>
      <c r="AP1463" s="7" t="n">
        <f aca="false">INDEX($AC$1382:$AC$1509,MATCH($A1463+(1-H1463)*1,$A$1382:$A$1509,0))</f>
        <v>5000000</v>
      </c>
      <c r="AQ1463" s="7" t="n">
        <f aca="false">INDEX($AC$1382:$AC$1509,MATCH($A1463-H1463*1,$A$1382:$A$1509,0))</f>
        <v>581180175.636422</v>
      </c>
      <c r="AR1463" s="14" t="b">
        <f aca="false">AND(IF(B1463=1,AD1463&gt;=AE1463,AE1463&gt;AD1463),IF(C1463=1,AF1463&gt;=AG1463,AG1463&gt;AF1463),IF(D1463=1,AH1463&gt;=AI1463,AI1463&gt;AH1463),IF(E1463=1,AJ1463&gt;=AK1463,AK1463&gt;AJ1463),IF(F1463=1,AL1463&gt;=AM1463,AM1463&gt;AL1463),IF(G1463=1,AN1463&gt;=AO1463,AO1463&gt;AN1463),IF(H1463=1,AP1463&gt;=AQ1463,AQ1463&gt;AP1463))</f>
        <v>0</v>
      </c>
      <c r="AS1463" s="2"/>
      <c r="AT1463" s="2"/>
      <c r="AU1463" s="2"/>
      <c r="AV1463" s="2"/>
      <c r="AW1463" s="2"/>
      <c r="AX1463" s="2"/>
    </row>
    <row r="1464" customFormat="false" ht="15" hidden="false" customHeight="false" outlineLevel="0" collapsed="false">
      <c r="A1464" s="6" t="n">
        <f aca="false">ROW()-1382</f>
        <v>82</v>
      </c>
      <c r="B1464" s="6" t="n">
        <f aca="false">MOD(INT($A1464/64),2)</f>
        <v>1</v>
      </c>
      <c r="C1464" s="6" t="n">
        <f aca="false">MOD(INT($A1464/32),2)</f>
        <v>0</v>
      </c>
      <c r="D1464" s="6" t="n">
        <f aca="false">MOD(INT($A1464/16),2)</f>
        <v>1</v>
      </c>
      <c r="E1464" s="6" t="n">
        <f aca="false">MOD(INT($A1464/8),2)</f>
        <v>0</v>
      </c>
      <c r="F1464" s="6" t="n">
        <f aca="false">MOD(INT($A1464/4),2)</f>
        <v>0</v>
      </c>
      <c r="G1464" s="6" t="n">
        <f aca="false">MOD(INT($A1464/2),2)</f>
        <v>1</v>
      </c>
      <c r="H1464" s="6" t="n">
        <f aca="false">MOD(INT($A1464/1),2)</f>
        <v>0</v>
      </c>
      <c r="I1464" s="7" t="n">
        <f aca="false">IF(B1464=1,MIN($B$6,$B$1380),0)</f>
        <v>30000000</v>
      </c>
      <c r="J1464" s="7" t="n">
        <f aca="false">IF(C1464=1,MIN($F$226,MAX(0,$B$1380-I1464)),0)</f>
        <v>0</v>
      </c>
      <c r="K1464" s="7" t="n">
        <f aca="false">IF(D1464=1,MIN($F$225,MAX(0,$B$1380-SUM(I1464:J1464))),0)</f>
        <v>100000000</v>
      </c>
      <c r="L1464" s="7" t="n">
        <f aca="false">IF(E1464=1,MIN($F$224,MAX(0,$B$1380-SUM(I1464:K1464))),0)</f>
        <v>0</v>
      </c>
      <c r="M1464" s="7" t="n">
        <f aca="false">IF(F1464=1,MIN($F$223,MAX(0,$B$1380-SUM(I1464:L1464))),0)</f>
        <v>0</v>
      </c>
      <c r="N1464" s="7" t="n">
        <f aca="false">IF(G1464=1,MIN($F$222,MAX(0,$B$1380-SUM(I1464:M1464))),0)</f>
        <v>15000000</v>
      </c>
      <c r="O1464" s="7" t="n">
        <f aca="false">IF(H1464=1,MIN($F$221,MAX(0,$B$1380-SUM(I1464:N1464))),0)</f>
        <v>0</v>
      </c>
      <c r="P1464" s="7" t="n">
        <f aca="false">MAX(0,$B$1380-SUM(I1464:O1464))</f>
        <v>3855000000</v>
      </c>
      <c r="Q1464" s="7" t="n">
        <f aca="false">($B$203+$B$204)+$B$22+(1-B1464)*$B$198+(1-C1464)*$E$226+(1-D1464)*$E$225+(1-E1464)*$E$224+(1-F1464)*$E$223+(1-G1464)*$E$222+(1-H1464)*$E$221</f>
        <v>25815830.1189422</v>
      </c>
      <c r="R1464" s="7" t="n">
        <f aca="false">P1464&gt;$B$12*Q1464</f>
        <v>1</v>
      </c>
      <c r="S1464" s="7" t="n">
        <f aca="false">IF(R1464,(P1464+$B$12*$B$13)/(Q1464+$B$13),IF(Q1464&gt;0,P1464/Q1464,0))</f>
        <v>136.231217089394</v>
      </c>
      <c r="T1464" s="7" t="n">
        <f aca="false">IF(R1464,$B$13*(S1464-$B$12),0)</f>
        <v>338078042.723484</v>
      </c>
      <c r="U1464" s="7" t="n">
        <f aca="false">($B$203+$B$204)*S1464</f>
        <v>38329742.1118011</v>
      </c>
      <c r="V1464" s="7" t="n">
        <f aca="false">$B$22*S1464</f>
        <v>1226080953.80454</v>
      </c>
      <c r="W1464" s="7" t="n">
        <f aca="false">IF(B1464=1,I1464,S1464*$B$198)</f>
        <v>30000000</v>
      </c>
      <c r="X1464" s="7" t="n">
        <f aca="false">IF(C1464=1,J1464,S1464*$E$226)</f>
        <v>835706603.630477</v>
      </c>
      <c r="Y1464" s="7" t="n">
        <f aca="false">IF(D1464=1,K1464,S1464*$E$225)</f>
        <v>100000000</v>
      </c>
      <c r="Z1464" s="7" t="n">
        <f aca="false">IF(E1464=1,L1464,S1464*$E$224)</f>
        <v>326954921.014545</v>
      </c>
      <c r="AA1464" s="7" t="n">
        <f aca="false">IF(F1464=1,M1464,S1464*$E$223)</f>
        <v>408693651.268181</v>
      </c>
      <c r="AB1464" s="7" t="n">
        <f aca="false">IF(G1464=1,N1464,S1464*$E$222)</f>
        <v>15000000</v>
      </c>
      <c r="AC1464" s="7" t="n">
        <f aca="false">IF(H1464=1,O1464,S1464*$E$221)</f>
        <v>681156085.446968</v>
      </c>
      <c r="AD1464" s="7" t="n">
        <f aca="false">INDEX($W$1382:$W$1509,MATCH($A1464+(1-B1464)*64,$A$1382:$A$1509,0))</f>
        <v>30000000</v>
      </c>
      <c r="AE1464" s="7" t="n">
        <f aca="false">INDEX($W$1382:$W$1509,MATCH($A1464-B1464*64,$A$1382:$A$1509,0))</f>
        <v>107372330.308129</v>
      </c>
      <c r="AF1464" s="7" t="n">
        <f aca="false">INDEX($X$1382:$X$1509,MATCH($A1464+(1-C1464)*32,$A$1382:$A$1509,0))</f>
        <v>300000000</v>
      </c>
      <c r="AG1464" s="7" t="n">
        <f aca="false">INDEX($X$1382:$X$1509,MATCH($A1464-C1464*32,$A$1382:$A$1509,0))</f>
        <v>835706603.630477</v>
      </c>
      <c r="AH1464" s="7" t="n">
        <f aca="false">INDEX($Y$1382:$Y$1509,MATCH($A1464+(1-D1464)*16,$A$1382:$A$1509,0))</f>
        <v>100000000</v>
      </c>
      <c r="AI1464" s="7" t="n">
        <f aca="false">INDEX($Y$1382:$Y$1509,MATCH($A1464-D1464*16,$A$1382:$A$1509,0))</f>
        <v>228361275.385938</v>
      </c>
      <c r="AJ1464" s="7" t="n">
        <f aca="false">INDEX($Z$1382:$Z$1509,MATCH($A1464+(1-E1464)*8,$A$1382:$A$1509,0))</f>
        <v>60000000</v>
      </c>
      <c r="AK1464" s="7" t="n">
        <f aca="false">INDEX($Z$1382:$Z$1509,MATCH($A1464-E1464*8,$A$1382:$A$1509,0))</f>
        <v>326954921.014545</v>
      </c>
      <c r="AL1464" s="7" t="n">
        <f aca="false">INDEX($AA$1382:$AA$1509,MATCH($A1464+(1-F1464)*4,$A$1382:$A$1509,0))</f>
        <v>30000000</v>
      </c>
      <c r="AM1464" s="7" t="n">
        <f aca="false">INDEX($AA$1382:$AA$1509,MATCH($A1464-F1464*4,$A$1382:$A$1509,0))</f>
        <v>408693651.268181</v>
      </c>
      <c r="AN1464" s="7" t="n">
        <f aca="false">INDEX($AB$1382:$AB$1509,MATCH($A1464+(1-G1464)*2,$A$1382:$A$1509,0))</f>
        <v>15000000</v>
      </c>
      <c r="AO1464" s="7" t="n">
        <f aca="false">INDEX($AB$1382:$AB$1509,MATCH($A1464-G1464*2,$A$1382:$A$1509,0))</f>
        <v>581180175.636422</v>
      </c>
      <c r="AP1464" s="7" t="n">
        <f aca="false">INDEX($AC$1382:$AC$1509,MATCH($A1464+(1-H1464)*1,$A$1382:$A$1509,0))</f>
        <v>5000000</v>
      </c>
      <c r="AQ1464" s="7" t="n">
        <f aca="false">INDEX($AC$1382:$AC$1509,MATCH($A1464-H1464*1,$A$1382:$A$1509,0))</f>
        <v>681156085.446968</v>
      </c>
      <c r="AR1464" s="14" t="b">
        <f aca="false">AND(IF(B1464=1,AD1464&gt;=AE1464,AE1464&gt;AD1464),IF(C1464=1,AF1464&gt;=AG1464,AG1464&gt;AF1464),IF(D1464=1,AH1464&gt;=AI1464,AI1464&gt;AH1464),IF(E1464=1,AJ1464&gt;=AK1464,AK1464&gt;AJ1464),IF(F1464=1,AL1464&gt;=AM1464,AM1464&gt;AL1464),IF(G1464=1,AN1464&gt;=AO1464,AO1464&gt;AN1464),IF(H1464=1,AP1464&gt;=AQ1464,AQ1464&gt;AP1464))</f>
        <v>0</v>
      </c>
      <c r="AS1464" s="2"/>
      <c r="AT1464" s="2"/>
      <c r="AU1464" s="2"/>
      <c r="AV1464" s="2"/>
      <c r="AW1464" s="2"/>
      <c r="AX1464" s="2"/>
    </row>
    <row r="1465" customFormat="false" ht="15" hidden="false" customHeight="false" outlineLevel="0" collapsed="false">
      <c r="A1465" s="6" t="n">
        <f aca="false">ROW()-1382</f>
        <v>83</v>
      </c>
      <c r="B1465" s="6" t="n">
        <f aca="false">MOD(INT($A1465/64),2)</f>
        <v>1</v>
      </c>
      <c r="C1465" s="6" t="n">
        <f aca="false">MOD(INT($A1465/32),2)</f>
        <v>0</v>
      </c>
      <c r="D1465" s="6" t="n">
        <f aca="false">MOD(INT($A1465/16),2)</f>
        <v>1</v>
      </c>
      <c r="E1465" s="6" t="n">
        <f aca="false">MOD(INT($A1465/8),2)</f>
        <v>0</v>
      </c>
      <c r="F1465" s="6" t="n">
        <f aca="false">MOD(INT($A1465/4),2)</f>
        <v>0</v>
      </c>
      <c r="G1465" s="6" t="n">
        <f aca="false">MOD(INT($A1465/2),2)</f>
        <v>1</v>
      </c>
      <c r="H1465" s="6" t="n">
        <f aca="false">MOD(INT($A1465/1),2)</f>
        <v>1</v>
      </c>
      <c r="I1465" s="7" t="n">
        <f aca="false">IF(B1465=1,MIN($B$6,$B$1380),0)</f>
        <v>30000000</v>
      </c>
      <c r="J1465" s="7" t="n">
        <f aca="false">IF(C1465=1,MIN($F$226,MAX(0,$B$1380-I1465)),0)</f>
        <v>0</v>
      </c>
      <c r="K1465" s="7" t="n">
        <f aca="false">IF(D1465=1,MIN($F$225,MAX(0,$B$1380-SUM(I1465:J1465))),0)</f>
        <v>100000000</v>
      </c>
      <c r="L1465" s="7" t="n">
        <f aca="false">IF(E1465=1,MIN($F$224,MAX(0,$B$1380-SUM(I1465:K1465))),0)</f>
        <v>0</v>
      </c>
      <c r="M1465" s="7" t="n">
        <f aca="false">IF(F1465=1,MIN($F$223,MAX(0,$B$1380-SUM(I1465:L1465))),0)</f>
        <v>0</v>
      </c>
      <c r="N1465" s="7" t="n">
        <f aca="false">IF(G1465=1,MIN($F$222,MAX(0,$B$1380-SUM(I1465:M1465))),0)</f>
        <v>15000000</v>
      </c>
      <c r="O1465" s="7" t="n">
        <f aca="false">IF(H1465=1,MIN($F$221,MAX(0,$B$1380-SUM(I1465:N1465))),0)</f>
        <v>5000000</v>
      </c>
      <c r="P1465" s="7" t="n">
        <f aca="false">MAX(0,$B$1380-SUM(I1465:O1465))</f>
        <v>3850000000</v>
      </c>
      <c r="Q1465" s="7" t="n">
        <f aca="false">($B$203+$B$204)+$B$22+(1-B1465)*$B$198+(1-C1465)*$E$226+(1-D1465)*$E$225+(1-E1465)*$E$224+(1-F1465)*$E$223+(1-G1465)*$E$222+(1-H1465)*$E$221</f>
        <v>20815830.1189422</v>
      </c>
      <c r="R1465" s="7" t="n">
        <f aca="false">P1465&gt;$B$12*Q1465</f>
        <v>1</v>
      </c>
      <c r="S1465" s="7" t="n">
        <f aca="false">IF(R1465,(P1465+$B$12*$B$13)/(Q1465+$B$13),IF(Q1465&gt;0,P1465/Q1465,0))</f>
        <v>165.231088936017</v>
      </c>
      <c r="T1465" s="7" t="n">
        <f aca="false">IF(R1465,$B$13*(S1465-$B$12),0)</f>
        <v>410577722.340043</v>
      </c>
      <c r="U1465" s="7" t="n">
        <f aca="false">($B$203+$B$204)*S1465</f>
        <v>46489087.9130426</v>
      </c>
      <c r="V1465" s="7" t="n">
        <f aca="false">$B$22*S1465</f>
        <v>1487079800.42416</v>
      </c>
      <c r="W1465" s="7" t="n">
        <f aca="false">IF(B1465=1,I1465,S1465*$B$198)</f>
        <v>30000000</v>
      </c>
      <c r="X1465" s="7" t="n">
        <f aca="false">IF(C1465=1,J1465,S1465*$E$226)</f>
        <v>1013605509.06827</v>
      </c>
      <c r="Y1465" s="7" t="n">
        <f aca="false">IF(D1465=1,K1465,S1465*$E$225)</f>
        <v>100000000</v>
      </c>
      <c r="Z1465" s="7" t="n">
        <f aca="false">IF(E1465=1,L1465,S1465*$E$224)</f>
        <v>396554613.446441</v>
      </c>
      <c r="AA1465" s="7" t="n">
        <f aca="false">IF(F1465=1,M1465,S1465*$E$223)</f>
        <v>495693266.808052</v>
      </c>
      <c r="AB1465" s="7" t="n">
        <f aca="false">IF(G1465=1,N1465,S1465*$E$222)</f>
        <v>15000000</v>
      </c>
      <c r="AC1465" s="7" t="n">
        <f aca="false">IF(H1465=1,O1465,S1465*$E$221)</f>
        <v>5000000</v>
      </c>
      <c r="AD1465" s="7" t="n">
        <f aca="false">INDEX($W$1382:$W$1509,MATCH($A1465+(1-B1465)*64,$A$1382:$A$1509,0))</f>
        <v>30000000</v>
      </c>
      <c r="AE1465" s="7" t="n">
        <f aca="false">INDEX($W$1382:$W$1509,MATCH($A1465-B1465*64,$A$1382:$A$1509,0))</f>
        <v>129463433.979319</v>
      </c>
      <c r="AF1465" s="7" t="n">
        <f aca="false">INDEX($X$1382:$X$1509,MATCH($A1465+(1-C1465)*32,$A$1382:$A$1509,0))</f>
        <v>300000000</v>
      </c>
      <c r="AG1465" s="7" t="n">
        <f aca="false">INDEX($X$1382:$X$1509,MATCH($A1465-C1465*32,$A$1382:$A$1509,0))</f>
        <v>1013605509.06827</v>
      </c>
      <c r="AH1465" s="7" t="n">
        <f aca="false">INDEX($Y$1382:$Y$1509,MATCH($A1465+(1-D1465)*16,$A$1382:$A$1509,0))</f>
        <v>100000000</v>
      </c>
      <c r="AI1465" s="7" t="n">
        <f aca="false">INDEX($Y$1382:$Y$1509,MATCH($A1465-D1465*16,$A$1382:$A$1509,0))</f>
        <v>273596614.302233</v>
      </c>
      <c r="AJ1465" s="7" t="n">
        <f aca="false">INDEX($Z$1382:$Z$1509,MATCH($A1465+(1-E1465)*8,$A$1382:$A$1509,0))</f>
        <v>60000000</v>
      </c>
      <c r="AK1465" s="7" t="n">
        <f aca="false">INDEX($Z$1382:$Z$1509,MATCH($A1465-E1465*8,$A$1382:$A$1509,0))</f>
        <v>396554613.446441</v>
      </c>
      <c r="AL1465" s="7" t="n">
        <f aca="false">INDEX($AA$1382:$AA$1509,MATCH($A1465+(1-F1465)*4,$A$1382:$A$1509,0))</f>
        <v>30000000</v>
      </c>
      <c r="AM1465" s="7" t="n">
        <f aca="false">INDEX($AA$1382:$AA$1509,MATCH($A1465-F1465*4,$A$1382:$A$1509,0))</f>
        <v>495693266.808052</v>
      </c>
      <c r="AN1465" s="7" t="n">
        <f aca="false">INDEX($AB$1382:$AB$1509,MATCH($A1465+(1-G1465)*2,$A$1382:$A$1509,0))</f>
        <v>15000000</v>
      </c>
      <c r="AO1465" s="7" t="n">
        <f aca="false">INDEX($AB$1382:$AB$1509,MATCH($A1465-G1465*2,$A$1382:$A$1509,0))</f>
        <v>682921882.168801</v>
      </c>
      <c r="AP1465" s="7" t="n">
        <f aca="false">INDEX($AC$1382:$AC$1509,MATCH($A1465+(1-H1465)*1,$A$1382:$A$1509,0))</f>
        <v>5000000</v>
      </c>
      <c r="AQ1465" s="7" t="n">
        <f aca="false">INDEX($AC$1382:$AC$1509,MATCH($A1465-H1465*1,$A$1382:$A$1509,0))</f>
        <v>681156085.446968</v>
      </c>
      <c r="AR1465" s="14" t="b">
        <f aca="false">AND(IF(B1465=1,AD1465&gt;=AE1465,AE1465&gt;AD1465),IF(C1465=1,AF1465&gt;=AG1465,AG1465&gt;AF1465),IF(D1465=1,AH1465&gt;=AI1465,AI1465&gt;AH1465),IF(E1465=1,AJ1465&gt;=AK1465,AK1465&gt;AJ1465),IF(F1465=1,AL1465&gt;=AM1465,AM1465&gt;AL1465),IF(G1465=1,AN1465&gt;=AO1465,AO1465&gt;AN1465),IF(H1465=1,AP1465&gt;=AQ1465,AQ1465&gt;AP1465))</f>
        <v>0</v>
      </c>
      <c r="AS1465" s="2"/>
      <c r="AT1465" s="2"/>
      <c r="AU1465" s="2"/>
      <c r="AV1465" s="2"/>
      <c r="AW1465" s="2"/>
      <c r="AX1465" s="2"/>
    </row>
    <row r="1466" customFormat="false" ht="15" hidden="false" customHeight="false" outlineLevel="0" collapsed="false">
      <c r="A1466" s="6" t="n">
        <f aca="false">ROW()-1382</f>
        <v>84</v>
      </c>
      <c r="B1466" s="6" t="n">
        <f aca="false">MOD(INT($A1466/64),2)</f>
        <v>1</v>
      </c>
      <c r="C1466" s="6" t="n">
        <f aca="false">MOD(INT($A1466/32),2)</f>
        <v>0</v>
      </c>
      <c r="D1466" s="6" t="n">
        <f aca="false">MOD(INT($A1466/16),2)</f>
        <v>1</v>
      </c>
      <c r="E1466" s="6" t="n">
        <f aca="false">MOD(INT($A1466/8),2)</f>
        <v>0</v>
      </c>
      <c r="F1466" s="6" t="n">
        <f aca="false">MOD(INT($A1466/4),2)</f>
        <v>1</v>
      </c>
      <c r="G1466" s="6" t="n">
        <f aca="false">MOD(INT($A1466/2),2)</f>
        <v>0</v>
      </c>
      <c r="H1466" s="6" t="n">
        <f aca="false">MOD(INT($A1466/1),2)</f>
        <v>0</v>
      </c>
      <c r="I1466" s="7" t="n">
        <f aca="false">IF(B1466=1,MIN($B$6,$B$1380),0)</f>
        <v>30000000</v>
      </c>
      <c r="J1466" s="7" t="n">
        <f aca="false">IF(C1466=1,MIN($F$226,MAX(0,$B$1380-I1466)),0)</f>
        <v>0</v>
      </c>
      <c r="K1466" s="7" t="n">
        <f aca="false">IF(D1466=1,MIN($F$225,MAX(0,$B$1380-SUM(I1466:J1466))),0)</f>
        <v>100000000</v>
      </c>
      <c r="L1466" s="7" t="n">
        <f aca="false">IF(E1466=1,MIN($F$224,MAX(0,$B$1380-SUM(I1466:K1466))),0)</f>
        <v>0</v>
      </c>
      <c r="M1466" s="7" t="n">
        <f aca="false">IF(F1466=1,MIN($F$223,MAX(0,$B$1380-SUM(I1466:L1466))),0)</f>
        <v>30000000</v>
      </c>
      <c r="N1466" s="7" t="n">
        <f aca="false">IF(G1466=1,MIN($F$222,MAX(0,$B$1380-SUM(I1466:M1466))),0)</f>
        <v>0</v>
      </c>
      <c r="O1466" s="7" t="n">
        <f aca="false">IF(H1466=1,MIN($F$221,MAX(0,$B$1380-SUM(I1466:N1466))),0)</f>
        <v>0</v>
      </c>
      <c r="P1466" s="7" t="n">
        <f aca="false">MAX(0,$B$1380-SUM(I1466:O1466))</f>
        <v>3840000000</v>
      </c>
      <c r="Q1466" s="7" t="n">
        <f aca="false">($B$203+$B$204)+$B$22+(1-B1466)*$B$198+(1-C1466)*$E$226+(1-D1466)*$E$225+(1-E1466)*$E$224+(1-F1466)*$E$223+(1-G1466)*$E$222+(1-H1466)*$E$221</f>
        <v>27815830.1189422</v>
      </c>
      <c r="R1466" s="7" t="n">
        <f aca="false">P1466&gt;$B$12*Q1466</f>
        <v>1</v>
      </c>
      <c r="S1466" s="7" t="n">
        <f aca="false">IF(R1466,(P1466+$B$12*$B$13)/(Q1466+$B$13),IF(Q1466&gt;0,P1466/Q1466,0))</f>
        <v>126.748962008436</v>
      </c>
      <c r="T1466" s="7" t="n">
        <f aca="false">IF(R1466,$B$13*(S1466-$B$12),0)</f>
        <v>314372405.02109</v>
      </c>
      <c r="U1466" s="7" t="n">
        <f aca="false">($B$203+$B$204)*S1466</f>
        <v>35661833.8330919</v>
      </c>
      <c r="V1466" s="7" t="n">
        <f aca="false">$B$22*S1466</f>
        <v>1140740658.07592</v>
      </c>
      <c r="W1466" s="7" t="n">
        <f aca="false">IF(B1466=1,I1466,S1466*$B$198)</f>
        <v>30000000</v>
      </c>
      <c r="X1466" s="7" t="n">
        <f aca="false">IF(C1466=1,J1466,S1466*$E$226)</f>
        <v>777537974.165287</v>
      </c>
      <c r="Y1466" s="7" t="n">
        <f aca="false">IF(D1466=1,K1466,S1466*$E$225)</f>
        <v>100000000</v>
      </c>
      <c r="Z1466" s="7" t="n">
        <f aca="false">IF(E1466=1,L1466,S1466*$E$224)</f>
        <v>304197508.820247</v>
      </c>
      <c r="AA1466" s="7" t="n">
        <f aca="false">IF(F1466=1,M1466,S1466*$E$223)</f>
        <v>30000000</v>
      </c>
      <c r="AB1466" s="7" t="n">
        <f aca="false">IF(G1466=1,N1466,S1466*$E$222)</f>
        <v>633744810.04218</v>
      </c>
      <c r="AC1466" s="7" t="n">
        <f aca="false">IF(H1466=1,O1466,S1466*$E$221)</f>
        <v>633744810.04218</v>
      </c>
      <c r="AD1466" s="7" t="n">
        <f aca="false">INDEX($W$1382:$W$1509,MATCH($A1466+(1-B1466)*64,$A$1382:$A$1509,0))</f>
        <v>30000000</v>
      </c>
      <c r="AE1466" s="7" t="n">
        <f aca="false">INDEX($W$1382:$W$1509,MATCH($A1466-B1466*64,$A$1382:$A$1509,0))</f>
        <v>100084149.991846</v>
      </c>
      <c r="AF1466" s="7" t="n">
        <f aca="false">INDEX($X$1382:$X$1509,MATCH($A1466+(1-C1466)*32,$A$1382:$A$1509,0))</f>
        <v>300000000</v>
      </c>
      <c r="AG1466" s="7" t="n">
        <f aca="false">INDEX($X$1382:$X$1509,MATCH($A1466-C1466*32,$A$1382:$A$1509,0))</f>
        <v>777537974.165287</v>
      </c>
      <c r="AH1466" s="7" t="n">
        <f aca="false">INDEX($Y$1382:$Y$1509,MATCH($A1466+(1-D1466)*16,$A$1382:$A$1509,0))</f>
        <v>100000000</v>
      </c>
      <c r="AI1466" s="7" t="n">
        <f aca="false">INDEX($Y$1382:$Y$1509,MATCH($A1466-D1466*16,$A$1382:$A$1509,0))</f>
        <v>213299337.446387</v>
      </c>
      <c r="AJ1466" s="7" t="n">
        <f aca="false">INDEX($Z$1382:$Z$1509,MATCH($A1466+(1-E1466)*8,$A$1382:$A$1509,0))</f>
        <v>60000000</v>
      </c>
      <c r="AK1466" s="7" t="n">
        <f aca="false">INDEX($Z$1382:$Z$1509,MATCH($A1466-E1466*8,$A$1382:$A$1509,0))</f>
        <v>304197508.820247</v>
      </c>
      <c r="AL1466" s="7" t="n">
        <f aca="false">INDEX($AA$1382:$AA$1509,MATCH($A1466+(1-F1466)*4,$A$1382:$A$1509,0))</f>
        <v>30000000</v>
      </c>
      <c r="AM1466" s="7" t="n">
        <f aca="false">INDEX($AA$1382:$AA$1509,MATCH($A1466-F1466*4,$A$1382:$A$1509,0))</f>
        <v>348708105.381853</v>
      </c>
      <c r="AN1466" s="7" t="n">
        <f aca="false">INDEX($AB$1382:$AB$1509,MATCH($A1466+(1-G1466)*2,$A$1382:$A$1509,0))</f>
        <v>15000000</v>
      </c>
      <c r="AO1466" s="7" t="n">
        <f aca="false">INDEX($AB$1382:$AB$1509,MATCH($A1466-G1466*2,$A$1382:$A$1509,0))</f>
        <v>633744810.04218</v>
      </c>
      <c r="AP1466" s="7" t="n">
        <f aca="false">INDEX($AC$1382:$AC$1509,MATCH($A1466+(1-H1466)*1,$A$1382:$A$1509,0))</f>
        <v>5000000</v>
      </c>
      <c r="AQ1466" s="7" t="n">
        <f aca="false">INDEX($AC$1382:$AC$1509,MATCH($A1466-H1466*1,$A$1382:$A$1509,0))</f>
        <v>633744810.04218</v>
      </c>
      <c r="AR1466" s="14" t="b">
        <f aca="false">AND(IF(B1466=1,AD1466&gt;=AE1466,AE1466&gt;AD1466),IF(C1466=1,AF1466&gt;=AG1466,AG1466&gt;AF1466),IF(D1466=1,AH1466&gt;=AI1466,AI1466&gt;AH1466),IF(E1466=1,AJ1466&gt;=AK1466,AK1466&gt;AJ1466),IF(F1466=1,AL1466&gt;=AM1466,AM1466&gt;AL1466),IF(G1466=1,AN1466&gt;=AO1466,AO1466&gt;AN1466),IF(H1466=1,AP1466&gt;=AQ1466,AQ1466&gt;AP1466))</f>
        <v>0</v>
      </c>
      <c r="AS1466" s="2"/>
      <c r="AT1466" s="2"/>
      <c r="AU1466" s="2"/>
      <c r="AV1466" s="2"/>
      <c r="AW1466" s="2"/>
      <c r="AX1466" s="2"/>
    </row>
    <row r="1467" customFormat="false" ht="15" hidden="false" customHeight="false" outlineLevel="0" collapsed="false">
      <c r="A1467" s="6" t="n">
        <f aca="false">ROW()-1382</f>
        <v>85</v>
      </c>
      <c r="B1467" s="6" t="n">
        <f aca="false">MOD(INT($A1467/64),2)</f>
        <v>1</v>
      </c>
      <c r="C1467" s="6" t="n">
        <f aca="false">MOD(INT($A1467/32),2)</f>
        <v>0</v>
      </c>
      <c r="D1467" s="6" t="n">
        <f aca="false">MOD(INT($A1467/16),2)</f>
        <v>1</v>
      </c>
      <c r="E1467" s="6" t="n">
        <f aca="false">MOD(INT($A1467/8),2)</f>
        <v>0</v>
      </c>
      <c r="F1467" s="6" t="n">
        <f aca="false">MOD(INT($A1467/4),2)</f>
        <v>1</v>
      </c>
      <c r="G1467" s="6" t="n">
        <f aca="false">MOD(INT($A1467/2),2)</f>
        <v>0</v>
      </c>
      <c r="H1467" s="6" t="n">
        <f aca="false">MOD(INT($A1467/1),2)</f>
        <v>1</v>
      </c>
      <c r="I1467" s="7" t="n">
        <f aca="false">IF(B1467=1,MIN($B$6,$B$1380),0)</f>
        <v>30000000</v>
      </c>
      <c r="J1467" s="7" t="n">
        <f aca="false">IF(C1467=1,MIN($F$226,MAX(0,$B$1380-I1467)),0)</f>
        <v>0</v>
      </c>
      <c r="K1467" s="7" t="n">
        <f aca="false">IF(D1467=1,MIN($F$225,MAX(0,$B$1380-SUM(I1467:J1467))),0)</f>
        <v>100000000</v>
      </c>
      <c r="L1467" s="7" t="n">
        <f aca="false">IF(E1467=1,MIN($F$224,MAX(0,$B$1380-SUM(I1467:K1467))),0)</f>
        <v>0</v>
      </c>
      <c r="M1467" s="7" t="n">
        <f aca="false">IF(F1467=1,MIN($F$223,MAX(0,$B$1380-SUM(I1467:L1467))),0)</f>
        <v>30000000</v>
      </c>
      <c r="N1467" s="7" t="n">
        <f aca="false">IF(G1467=1,MIN($F$222,MAX(0,$B$1380-SUM(I1467:M1467))),0)</f>
        <v>0</v>
      </c>
      <c r="O1467" s="7" t="n">
        <f aca="false">IF(H1467=1,MIN($F$221,MAX(0,$B$1380-SUM(I1467:N1467))),0)</f>
        <v>5000000</v>
      </c>
      <c r="P1467" s="7" t="n">
        <f aca="false">MAX(0,$B$1380-SUM(I1467:O1467))</f>
        <v>3835000000</v>
      </c>
      <c r="Q1467" s="7" t="n">
        <f aca="false">($B$203+$B$204)+$B$22+(1-B1467)*$B$198+(1-C1467)*$E$226+(1-D1467)*$E$225+(1-E1467)*$E$224+(1-F1467)*$E$223+(1-G1467)*$E$222+(1-H1467)*$E$221</f>
        <v>22815830.1189422</v>
      </c>
      <c r="R1467" s="7" t="n">
        <f aca="false">P1467&gt;$B$12*Q1467</f>
        <v>1</v>
      </c>
      <c r="S1467" s="7" t="n">
        <f aca="false">IF(R1467,(P1467+$B$12*$B$13)/(Q1467+$B$13),IF(Q1467&gt;0,P1467/Q1467,0))</f>
        <v>151.58499571099</v>
      </c>
      <c r="T1467" s="7" t="n">
        <f aca="false">IF(R1467,$B$13*(S1467-$B$12),0)</f>
        <v>376462489.277475</v>
      </c>
      <c r="U1467" s="7" t="n">
        <f aca="false">($B$203+$B$204)*S1467</f>
        <v>42649650.4821513</v>
      </c>
      <c r="V1467" s="7" t="n">
        <f aca="false">$B$22*S1467</f>
        <v>1364264961.39891</v>
      </c>
      <c r="W1467" s="7" t="n">
        <f aca="false">IF(B1467=1,I1467,S1467*$B$198)</f>
        <v>30000000</v>
      </c>
      <c r="X1467" s="7" t="n">
        <f aca="false">IF(C1467=1,J1467,S1467*$E$226)</f>
        <v>929893930.580136</v>
      </c>
      <c r="Y1467" s="7" t="n">
        <f aca="false">IF(D1467=1,K1467,S1467*$E$225)</f>
        <v>100000000</v>
      </c>
      <c r="Z1467" s="7" t="n">
        <f aca="false">IF(E1467=1,L1467,S1467*$E$224)</f>
        <v>363803989.706376</v>
      </c>
      <c r="AA1467" s="7" t="n">
        <f aca="false">IF(F1467=1,M1467,S1467*$E$223)</f>
        <v>30000000</v>
      </c>
      <c r="AB1467" s="7" t="n">
        <f aca="false">IF(G1467=1,N1467,S1467*$E$222)</f>
        <v>757924978.554951</v>
      </c>
      <c r="AC1467" s="7" t="n">
        <f aca="false">IF(H1467=1,O1467,S1467*$E$221)</f>
        <v>5000000</v>
      </c>
      <c r="AD1467" s="7" t="n">
        <f aca="false">INDEX($W$1382:$W$1509,MATCH($A1467+(1-B1467)*64,$A$1382:$A$1509,0))</f>
        <v>30000000</v>
      </c>
      <c r="AE1467" s="7" t="n">
        <f aca="false">INDEX($W$1382:$W$1509,MATCH($A1467-B1467*64,$A$1382:$A$1509,0))</f>
        <v>119088625.652225</v>
      </c>
      <c r="AF1467" s="7" t="n">
        <f aca="false">INDEX($X$1382:$X$1509,MATCH($A1467+(1-C1467)*32,$A$1382:$A$1509,0))</f>
        <v>300000000</v>
      </c>
      <c r="AG1467" s="7" t="n">
        <f aca="false">INDEX($X$1382:$X$1509,MATCH($A1467-C1467*32,$A$1382:$A$1509,0))</f>
        <v>929893930.580136</v>
      </c>
      <c r="AH1467" s="7" t="n">
        <f aca="false">INDEX($Y$1382:$Y$1509,MATCH($A1467+(1-D1467)*16,$A$1382:$A$1509,0))</f>
        <v>100000000</v>
      </c>
      <c r="AI1467" s="7" t="n">
        <f aca="false">INDEX($Y$1382:$Y$1509,MATCH($A1467-D1467*16,$A$1382:$A$1509,0))</f>
        <v>252405968.324463</v>
      </c>
      <c r="AJ1467" s="7" t="n">
        <f aca="false">INDEX($Z$1382:$Z$1509,MATCH($A1467+(1-E1467)*8,$A$1382:$A$1509,0))</f>
        <v>60000000</v>
      </c>
      <c r="AK1467" s="7" t="n">
        <f aca="false">INDEX($Z$1382:$Z$1509,MATCH($A1467-E1467*8,$A$1382:$A$1509,0))</f>
        <v>363803989.706376</v>
      </c>
      <c r="AL1467" s="7" t="n">
        <f aca="false">INDEX($AA$1382:$AA$1509,MATCH($A1467+(1-F1467)*4,$A$1382:$A$1509,0))</f>
        <v>30000000</v>
      </c>
      <c r="AM1467" s="7" t="n">
        <f aca="false">INDEX($AA$1382:$AA$1509,MATCH($A1467-F1467*4,$A$1382:$A$1509,0))</f>
        <v>409753129.301281</v>
      </c>
      <c r="AN1467" s="7" t="n">
        <f aca="false">INDEX($AB$1382:$AB$1509,MATCH($A1467+(1-G1467)*2,$A$1382:$A$1509,0))</f>
        <v>15000000</v>
      </c>
      <c r="AO1467" s="7" t="n">
        <f aca="false">INDEX($AB$1382:$AB$1509,MATCH($A1467-G1467*2,$A$1382:$A$1509,0))</f>
        <v>757924978.554951</v>
      </c>
      <c r="AP1467" s="7" t="n">
        <f aca="false">INDEX($AC$1382:$AC$1509,MATCH($A1467+(1-H1467)*1,$A$1382:$A$1509,0))</f>
        <v>5000000</v>
      </c>
      <c r="AQ1467" s="7" t="n">
        <f aca="false">INDEX($AC$1382:$AC$1509,MATCH($A1467-H1467*1,$A$1382:$A$1509,0))</f>
        <v>633744810.04218</v>
      </c>
      <c r="AR1467" s="14" t="b">
        <f aca="false">AND(IF(B1467=1,AD1467&gt;=AE1467,AE1467&gt;AD1467),IF(C1467=1,AF1467&gt;=AG1467,AG1467&gt;AF1467),IF(D1467=1,AH1467&gt;=AI1467,AI1467&gt;AH1467),IF(E1467=1,AJ1467&gt;=AK1467,AK1467&gt;AJ1467),IF(F1467=1,AL1467&gt;=AM1467,AM1467&gt;AL1467),IF(G1467=1,AN1467&gt;=AO1467,AO1467&gt;AN1467),IF(H1467=1,AP1467&gt;=AQ1467,AQ1467&gt;AP1467))</f>
        <v>0</v>
      </c>
      <c r="AS1467" s="2"/>
      <c r="AT1467" s="2"/>
      <c r="AU1467" s="2"/>
      <c r="AV1467" s="2"/>
      <c r="AW1467" s="2"/>
      <c r="AX1467" s="2"/>
    </row>
    <row r="1468" customFormat="false" ht="15" hidden="false" customHeight="false" outlineLevel="0" collapsed="false">
      <c r="A1468" s="6" t="n">
        <f aca="false">ROW()-1382</f>
        <v>86</v>
      </c>
      <c r="B1468" s="6" t="n">
        <f aca="false">MOD(INT($A1468/64),2)</f>
        <v>1</v>
      </c>
      <c r="C1468" s="6" t="n">
        <f aca="false">MOD(INT($A1468/32),2)</f>
        <v>0</v>
      </c>
      <c r="D1468" s="6" t="n">
        <f aca="false">MOD(INT($A1468/16),2)</f>
        <v>1</v>
      </c>
      <c r="E1468" s="6" t="n">
        <f aca="false">MOD(INT($A1468/8),2)</f>
        <v>0</v>
      </c>
      <c r="F1468" s="6" t="n">
        <f aca="false">MOD(INT($A1468/4),2)</f>
        <v>1</v>
      </c>
      <c r="G1468" s="6" t="n">
        <f aca="false">MOD(INT($A1468/2),2)</f>
        <v>1</v>
      </c>
      <c r="H1468" s="6" t="n">
        <f aca="false">MOD(INT($A1468/1),2)</f>
        <v>0</v>
      </c>
      <c r="I1468" s="7" t="n">
        <f aca="false">IF(B1468=1,MIN($B$6,$B$1380),0)</f>
        <v>30000000</v>
      </c>
      <c r="J1468" s="7" t="n">
        <f aca="false">IF(C1468=1,MIN($F$226,MAX(0,$B$1380-I1468)),0)</f>
        <v>0</v>
      </c>
      <c r="K1468" s="7" t="n">
        <f aca="false">IF(D1468=1,MIN($F$225,MAX(0,$B$1380-SUM(I1468:J1468))),0)</f>
        <v>100000000</v>
      </c>
      <c r="L1468" s="7" t="n">
        <f aca="false">IF(E1468=1,MIN($F$224,MAX(0,$B$1380-SUM(I1468:K1468))),0)</f>
        <v>0</v>
      </c>
      <c r="M1468" s="7" t="n">
        <f aca="false">IF(F1468=1,MIN($F$223,MAX(0,$B$1380-SUM(I1468:L1468))),0)</f>
        <v>30000000</v>
      </c>
      <c r="N1468" s="7" t="n">
        <f aca="false">IF(G1468=1,MIN($F$222,MAX(0,$B$1380-SUM(I1468:M1468))),0)</f>
        <v>15000000</v>
      </c>
      <c r="O1468" s="7" t="n">
        <f aca="false">IF(H1468=1,MIN($F$221,MAX(0,$B$1380-SUM(I1468:N1468))),0)</f>
        <v>0</v>
      </c>
      <c r="P1468" s="7" t="n">
        <f aca="false">MAX(0,$B$1380-SUM(I1468:O1468))</f>
        <v>3825000000</v>
      </c>
      <c r="Q1468" s="7" t="n">
        <f aca="false">($B$203+$B$204)+$B$22+(1-B1468)*$B$198+(1-C1468)*$E$226+(1-D1468)*$E$225+(1-E1468)*$E$224+(1-F1468)*$E$223+(1-G1468)*$E$222+(1-H1468)*$E$221</f>
        <v>22815830.1189422</v>
      </c>
      <c r="R1468" s="7" t="n">
        <f aca="false">P1468&gt;$B$12*Q1468</f>
        <v>1</v>
      </c>
      <c r="S1468" s="7" t="n">
        <f aca="false">IF(R1468,(P1468+$B$12*$B$13)/(Q1468+$B$13),IF(Q1468&gt;0,P1468/Q1468,0))</f>
        <v>151.18998595018</v>
      </c>
      <c r="T1468" s="7" t="n">
        <f aca="false">IF(R1468,$B$13*(S1468-$B$12),0)</f>
        <v>375474964.875449</v>
      </c>
      <c r="U1468" s="7" t="n">
        <f aca="false">($B$203+$B$204)*S1468</f>
        <v>42538511.3278005</v>
      </c>
      <c r="V1468" s="7" t="n">
        <f aca="false">$B$22*S1468</f>
        <v>1360709873.55162</v>
      </c>
      <c r="W1468" s="7" t="n">
        <f aca="false">IF(B1468=1,I1468,S1468*$B$198)</f>
        <v>30000000</v>
      </c>
      <c r="X1468" s="7" t="n">
        <f aca="false">IF(C1468=1,J1468,S1468*$E$226)</f>
        <v>927470754.213803</v>
      </c>
      <c r="Y1468" s="7" t="n">
        <f aca="false">IF(D1468=1,K1468,S1468*$E$225)</f>
        <v>100000000</v>
      </c>
      <c r="Z1468" s="7" t="n">
        <f aca="false">IF(E1468=1,L1468,S1468*$E$224)</f>
        <v>362855966.280431</v>
      </c>
      <c r="AA1468" s="7" t="n">
        <f aca="false">IF(F1468=1,M1468,S1468*$E$223)</f>
        <v>30000000</v>
      </c>
      <c r="AB1468" s="7" t="n">
        <f aca="false">IF(G1468=1,N1468,S1468*$E$222)</f>
        <v>15000000</v>
      </c>
      <c r="AC1468" s="7" t="n">
        <f aca="false">IF(H1468=1,O1468,S1468*$E$221)</f>
        <v>755949929.750899</v>
      </c>
      <c r="AD1468" s="7" t="n">
        <f aca="false">INDEX($W$1382:$W$1509,MATCH($A1468+(1-B1468)*64,$A$1382:$A$1509,0))</f>
        <v>30000000</v>
      </c>
      <c r="AE1468" s="7" t="n">
        <f aca="false">INDEX($W$1382:$W$1509,MATCH($A1468-B1468*64,$A$1382:$A$1509,0))</f>
        <v>118780704.189647</v>
      </c>
      <c r="AF1468" s="7" t="n">
        <f aca="false">INDEX($X$1382:$X$1509,MATCH($A1468+(1-C1468)*32,$A$1382:$A$1509,0))</f>
        <v>300000000</v>
      </c>
      <c r="AG1468" s="7" t="n">
        <f aca="false">INDEX($X$1382:$X$1509,MATCH($A1468-C1468*32,$A$1382:$A$1509,0))</f>
        <v>927470754.213803</v>
      </c>
      <c r="AH1468" s="7" t="n">
        <f aca="false">INDEX($Y$1382:$Y$1509,MATCH($A1468+(1-D1468)*16,$A$1382:$A$1509,0))</f>
        <v>100000000</v>
      </c>
      <c r="AI1468" s="7" t="n">
        <f aca="false">INDEX($Y$1382:$Y$1509,MATCH($A1468-D1468*16,$A$1382:$A$1509,0))</f>
        <v>251764937.293797</v>
      </c>
      <c r="AJ1468" s="7" t="n">
        <f aca="false">INDEX($Z$1382:$Z$1509,MATCH($A1468+(1-E1468)*8,$A$1382:$A$1509,0))</f>
        <v>60000000</v>
      </c>
      <c r="AK1468" s="7" t="n">
        <f aca="false">INDEX($Z$1382:$Z$1509,MATCH($A1468-E1468*8,$A$1382:$A$1509,0))</f>
        <v>362855966.280431</v>
      </c>
      <c r="AL1468" s="7" t="n">
        <f aca="false">INDEX($AA$1382:$AA$1509,MATCH($A1468+(1-F1468)*4,$A$1382:$A$1509,0))</f>
        <v>30000000</v>
      </c>
      <c r="AM1468" s="7" t="n">
        <f aca="false">INDEX($AA$1382:$AA$1509,MATCH($A1468-F1468*4,$A$1382:$A$1509,0))</f>
        <v>408693651.268181</v>
      </c>
      <c r="AN1468" s="7" t="n">
        <f aca="false">INDEX($AB$1382:$AB$1509,MATCH($A1468+(1-G1468)*2,$A$1382:$A$1509,0))</f>
        <v>15000000</v>
      </c>
      <c r="AO1468" s="7" t="n">
        <f aca="false">INDEX($AB$1382:$AB$1509,MATCH($A1468-G1468*2,$A$1382:$A$1509,0))</f>
        <v>633744810.04218</v>
      </c>
      <c r="AP1468" s="7" t="n">
        <f aca="false">INDEX($AC$1382:$AC$1509,MATCH($A1468+(1-H1468)*1,$A$1382:$A$1509,0))</f>
        <v>5000000</v>
      </c>
      <c r="AQ1468" s="7" t="n">
        <f aca="false">INDEX($AC$1382:$AC$1509,MATCH($A1468-H1468*1,$A$1382:$A$1509,0))</f>
        <v>755949929.750899</v>
      </c>
      <c r="AR1468" s="14" t="b">
        <f aca="false">AND(IF(B1468=1,AD1468&gt;=AE1468,AE1468&gt;AD1468),IF(C1468=1,AF1468&gt;=AG1468,AG1468&gt;AF1468),IF(D1468=1,AH1468&gt;=AI1468,AI1468&gt;AH1468),IF(E1468=1,AJ1468&gt;=AK1468,AK1468&gt;AJ1468),IF(F1468=1,AL1468&gt;=AM1468,AM1468&gt;AL1468),IF(G1468=1,AN1468&gt;=AO1468,AO1468&gt;AN1468),IF(H1468=1,AP1468&gt;=AQ1468,AQ1468&gt;AP1468))</f>
        <v>0</v>
      </c>
      <c r="AS1468" s="2"/>
      <c r="AT1468" s="2"/>
      <c r="AU1468" s="2"/>
      <c r="AV1468" s="2"/>
      <c r="AW1468" s="2"/>
      <c r="AX1468" s="2"/>
    </row>
    <row r="1469" customFormat="false" ht="15" hidden="false" customHeight="false" outlineLevel="0" collapsed="false">
      <c r="A1469" s="6" t="n">
        <f aca="false">ROW()-1382</f>
        <v>87</v>
      </c>
      <c r="B1469" s="6" t="n">
        <f aca="false">MOD(INT($A1469/64),2)</f>
        <v>1</v>
      </c>
      <c r="C1469" s="6" t="n">
        <f aca="false">MOD(INT($A1469/32),2)</f>
        <v>0</v>
      </c>
      <c r="D1469" s="6" t="n">
        <f aca="false">MOD(INT($A1469/16),2)</f>
        <v>1</v>
      </c>
      <c r="E1469" s="6" t="n">
        <f aca="false">MOD(INT($A1469/8),2)</f>
        <v>0</v>
      </c>
      <c r="F1469" s="6" t="n">
        <f aca="false">MOD(INT($A1469/4),2)</f>
        <v>1</v>
      </c>
      <c r="G1469" s="6" t="n">
        <f aca="false">MOD(INT($A1469/2),2)</f>
        <v>1</v>
      </c>
      <c r="H1469" s="6" t="n">
        <f aca="false">MOD(INT($A1469/1),2)</f>
        <v>1</v>
      </c>
      <c r="I1469" s="7" t="n">
        <f aca="false">IF(B1469=1,MIN($B$6,$B$1380),0)</f>
        <v>30000000</v>
      </c>
      <c r="J1469" s="7" t="n">
        <f aca="false">IF(C1469=1,MIN($F$226,MAX(0,$B$1380-I1469)),0)</f>
        <v>0</v>
      </c>
      <c r="K1469" s="7" t="n">
        <f aca="false">IF(D1469=1,MIN($F$225,MAX(0,$B$1380-SUM(I1469:J1469))),0)</f>
        <v>100000000</v>
      </c>
      <c r="L1469" s="7" t="n">
        <f aca="false">IF(E1469=1,MIN($F$224,MAX(0,$B$1380-SUM(I1469:K1469))),0)</f>
        <v>0</v>
      </c>
      <c r="M1469" s="7" t="n">
        <f aca="false">IF(F1469=1,MIN($F$223,MAX(0,$B$1380-SUM(I1469:L1469))),0)</f>
        <v>30000000</v>
      </c>
      <c r="N1469" s="7" t="n">
        <f aca="false">IF(G1469=1,MIN($F$222,MAX(0,$B$1380-SUM(I1469:M1469))),0)</f>
        <v>15000000</v>
      </c>
      <c r="O1469" s="7" t="n">
        <f aca="false">IF(H1469=1,MIN($F$221,MAX(0,$B$1380-SUM(I1469:N1469))),0)</f>
        <v>5000000</v>
      </c>
      <c r="P1469" s="7" t="n">
        <f aca="false">MAX(0,$B$1380-SUM(I1469:O1469))</f>
        <v>3820000000</v>
      </c>
      <c r="Q1469" s="7" t="n">
        <f aca="false">($B$203+$B$204)+$B$22+(1-B1469)*$B$198+(1-C1469)*$E$226+(1-D1469)*$E$225+(1-E1469)*$E$224+(1-F1469)*$E$223+(1-G1469)*$E$222+(1-H1469)*$E$221</f>
        <v>17815830.1189422</v>
      </c>
      <c r="R1469" s="7" t="n">
        <f aca="false">P1469&gt;$B$12*Q1469</f>
        <v>1</v>
      </c>
      <c r="S1469" s="7" t="n">
        <f aca="false">IF(R1469,(P1469+$B$12*$B$13)/(Q1469+$B$13),IF(Q1469&gt;0,P1469/Q1469,0))</f>
        <v>188.153768643496</v>
      </c>
      <c r="T1469" s="7" t="n">
        <f aca="false">IF(R1469,$B$13*(S1469-$B$12),0)</f>
        <v>467884421.608739</v>
      </c>
      <c r="U1469" s="7" t="n">
        <f aca="false">($B$203+$B$204)*S1469</f>
        <v>52938567.1181099</v>
      </c>
      <c r="V1469" s="7" t="n">
        <f aca="false">$B$22*S1469</f>
        <v>1693383917.79146</v>
      </c>
      <c r="W1469" s="7" t="n">
        <f aca="false">IF(B1469=1,I1469,S1469*$B$198)</f>
        <v>30000000</v>
      </c>
      <c r="X1469" s="7" t="n">
        <f aca="false">IF(C1469=1,J1469,S1469*$E$226)</f>
        <v>1154224048.7373</v>
      </c>
      <c r="Y1469" s="7" t="n">
        <f aca="false">IF(D1469=1,K1469,S1469*$E$225)</f>
        <v>100000000</v>
      </c>
      <c r="Z1469" s="7" t="n">
        <f aca="false">IF(E1469=1,L1469,S1469*$E$224)</f>
        <v>451569044.744389</v>
      </c>
      <c r="AA1469" s="7" t="n">
        <f aca="false">IF(F1469=1,M1469,S1469*$E$223)</f>
        <v>30000000</v>
      </c>
      <c r="AB1469" s="7" t="n">
        <f aca="false">IF(G1469=1,N1469,S1469*$E$222)</f>
        <v>15000000</v>
      </c>
      <c r="AC1469" s="7" t="n">
        <f aca="false">IF(H1469=1,O1469,S1469*$E$221)</f>
        <v>5000000</v>
      </c>
      <c r="AD1469" s="7" t="n">
        <f aca="false">INDEX($W$1382:$W$1509,MATCH($A1469+(1-B1469)*64,$A$1382:$A$1509,0))</f>
        <v>30000000</v>
      </c>
      <c r="AE1469" s="7" t="n">
        <f aca="false">INDEX($W$1382:$W$1509,MATCH($A1469-B1469*64,$A$1382:$A$1509,0))</f>
        <v>146710560.304585</v>
      </c>
      <c r="AF1469" s="7" t="n">
        <f aca="false">INDEX($X$1382:$X$1509,MATCH($A1469+(1-C1469)*32,$A$1382:$A$1509,0))</f>
        <v>300000000</v>
      </c>
      <c r="AG1469" s="7" t="n">
        <f aca="false">INDEX($X$1382:$X$1509,MATCH($A1469-C1469*32,$A$1382:$A$1509,0))</f>
        <v>1154224048.7373</v>
      </c>
      <c r="AH1469" s="7" t="n">
        <f aca="false">INDEX($Y$1382:$Y$1509,MATCH($A1469+(1-D1469)*16,$A$1382:$A$1509,0))</f>
        <v>100000000</v>
      </c>
      <c r="AI1469" s="7" t="n">
        <f aca="false">INDEX($Y$1382:$Y$1509,MATCH($A1469-D1469*16,$A$1382:$A$1509,0))</f>
        <v>308461797.399186</v>
      </c>
      <c r="AJ1469" s="7" t="n">
        <f aca="false">INDEX($Z$1382:$Z$1509,MATCH($A1469+(1-E1469)*8,$A$1382:$A$1509,0))</f>
        <v>60000000</v>
      </c>
      <c r="AK1469" s="7" t="n">
        <f aca="false">INDEX($Z$1382:$Z$1509,MATCH($A1469-E1469*8,$A$1382:$A$1509,0))</f>
        <v>451569044.744389</v>
      </c>
      <c r="AL1469" s="7" t="n">
        <f aca="false">INDEX($AA$1382:$AA$1509,MATCH($A1469+(1-F1469)*4,$A$1382:$A$1509,0))</f>
        <v>30000000</v>
      </c>
      <c r="AM1469" s="7" t="n">
        <f aca="false">INDEX($AA$1382:$AA$1509,MATCH($A1469-F1469*4,$A$1382:$A$1509,0))</f>
        <v>495693266.808052</v>
      </c>
      <c r="AN1469" s="7" t="n">
        <f aca="false">INDEX($AB$1382:$AB$1509,MATCH($A1469+(1-G1469)*2,$A$1382:$A$1509,0))</f>
        <v>15000000</v>
      </c>
      <c r="AO1469" s="7" t="n">
        <f aca="false">INDEX($AB$1382:$AB$1509,MATCH($A1469-G1469*2,$A$1382:$A$1509,0))</f>
        <v>757924978.554951</v>
      </c>
      <c r="AP1469" s="7" t="n">
        <f aca="false">INDEX($AC$1382:$AC$1509,MATCH($A1469+(1-H1469)*1,$A$1382:$A$1509,0))</f>
        <v>5000000</v>
      </c>
      <c r="AQ1469" s="7" t="n">
        <f aca="false">INDEX($AC$1382:$AC$1509,MATCH($A1469-H1469*1,$A$1382:$A$1509,0))</f>
        <v>755949929.750899</v>
      </c>
      <c r="AR1469" s="14" t="b">
        <f aca="false">AND(IF(B1469=1,AD1469&gt;=AE1469,AE1469&gt;AD1469),IF(C1469=1,AF1469&gt;=AG1469,AG1469&gt;AF1469),IF(D1469=1,AH1469&gt;=AI1469,AI1469&gt;AH1469),IF(E1469=1,AJ1469&gt;=AK1469,AK1469&gt;AJ1469),IF(F1469=1,AL1469&gt;=AM1469,AM1469&gt;AL1469),IF(G1469=1,AN1469&gt;=AO1469,AO1469&gt;AN1469),IF(H1469=1,AP1469&gt;=AQ1469,AQ1469&gt;AP1469))</f>
        <v>0</v>
      </c>
      <c r="AS1469" s="2"/>
      <c r="AT1469" s="2"/>
      <c r="AU1469" s="2"/>
      <c r="AV1469" s="2"/>
      <c r="AW1469" s="2"/>
      <c r="AX1469" s="2"/>
    </row>
    <row r="1470" customFormat="false" ht="15" hidden="false" customHeight="false" outlineLevel="0" collapsed="false">
      <c r="A1470" s="6" t="n">
        <f aca="false">ROW()-1382</f>
        <v>88</v>
      </c>
      <c r="B1470" s="6" t="n">
        <f aca="false">MOD(INT($A1470/64),2)</f>
        <v>1</v>
      </c>
      <c r="C1470" s="6" t="n">
        <f aca="false">MOD(INT($A1470/32),2)</f>
        <v>0</v>
      </c>
      <c r="D1470" s="6" t="n">
        <f aca="false">MOD(INT($A1470/16),2)</f>
        <v>1</v>
      </c>
      <c r="E1470" s="6" t="n">
        <f aca="false">MOD(INT($A1470/8),2)</f>
        <v>1</v>
      </c>
      <c r="F1470" s="6" t="n">
        <f aca="false">MOD(INT($A1470/4),2)</f>
        <v>0</v>
      </c>
      <c r="G1470" s="6" t="n">
        <f aca="false">MOD(INT($A1470/2),2)</f>
        <v>0</v>
      </c>
      <c r="H1470" s="6" t="n">
        <f aca="false">MOD(INT($A1470/1),2)</f>
        <v>0</v>
      </c>
      <c r="I1470" s="7" t="n">
        <f aca="false">IF(B1470=1,MIN($B$6,$B$1380),0)</f>
        <v>30000000</v>
      </c>
      <c r="J1470" s="7" t="n">
        <f aca="false">IF(C1470=1,MIN($F$226,MAX(0,$B$1380-I1470)),0)</f>
        <v>0</v>
      </c>
      <c r="K1470" s="7" t="n">
        <f aca="false">IF(D1470=1,MIN($F$225,MAX(0,$B$1380-SUM(I1470:J1470))),0)</f>
        <v>100000000</v>
      </c>
      <c r="L1470" s="7" t="n">
        <f aca="false">IF(E1470=1,MIN($F$224,MAX(0,$B$1380-SUM(I1470:K1470))),0)</f>
        <v>60000000</v>
      </c>
      <c r="M1470" s="7" t="n">
        <f aca="false">IF(F1470=1,MIN($F$223,MAX(0,$B$1380-SUM(I1470:L1470))),0)</f>
        <v>0</v>
      </c>
      <c r="N1470" s="7" t="n">
        <f aca="false">IF(G1470=1,MIN($F$222,MAX(0,$B$1380-SUM(I1470:M1470))),0)</f>
        <v>0</v>
      </c>
      <c r="O1470" s="7" t="n">
        <f aca="false">IF(H1470=1,MIN($F$221,MAX(0,$B$1380-SUM(I1470:N1470))),0)</f>
        <v>0</v>
      </c>
      <c r="P1470" s="7" t="n">
        <f aca="false">MAX(0,$B$1380-SUM(I1470:O1470))</f>
        <v>3810000000</v>
      </c>
      <c r="Q1470" s="7" t="n">
        <f aca="false">($B$203+$B$204)+$B$22+(1-B1470)*$B$198+(1-C1470)*$E$226+(1-D1470)*$E$225+(1-E1470)*$E$224+(1-F1470)*$E$223+(1-G1470)*$E$222+(1-H1470)*$E$221</f>
        <v>28415830.1189422</v>
      </c>
      <c r="R1470" s="7" t="n">
        <f aca="false">P1470&gt;$B$12*Q1470</f>
        <v>1</v>
      </c>
      <c r="S1470" s="7" t="n">
        <f aca="false">IF(R1470,(P1470+$B$12*$B$13)/(Q1470+$B$13),IF(Q1470&gt;0,P1470/Q1470,0))</f>
        <v>123.318700656984</v>
      </c>
      <c r="T1470" s="7" t="n">
        <f aca="false">IF(R1470,$B$13*(S1470-$B$12),0)</f>
        <v>305796751.64246</v>
      </c>
      <c r="U1470" s="7" t="n">
        <f aca="false">($B$203+$B$204)*S1470</f>
        <v>34696702.3765407</v>
      </c>
      <c r="V1470" s="7" t="n">
        <f aca="false">$B$22*S1470</f>
        <v>1109868305.91286</v>
      </c>
      <c r="W1470" s="7" t="n">
        <f aca="false">IF(B1470=1,I1470,S1470*$B$198)</f>
        <v>30000000</v>
      </c>
      <c r="X1470" s="7" t="n">
        <f aca="false">IF(C1470=1,J1470,S1470*$E$226)</f>
        <v>756495131.527349</v>
      </c>
      <c r="Y1470" s="7" t="n">
        <f aca="false">IF(D1470=1,K1470,S1470*$E$225)</f>
        <v>100000000</v>
      </c>
      <c r="Z1470" s="7" t="n">
        <f aca="false">IF(E1470=1,L1470,S1470*$E$224)</f>
        <v>60000000</v>
      </c>
      <c r="AA1470" s="7" t="n">
        <f aca="false">IF(F1470=1,M1470,S1470*$E$223)</f>
        <v>369956101.970952</v>
      </c>
      <c r="AB1470" s="7" t="n">
        <f aca="false">IF(G1470=1,N1470,S1470*$E$222)</f>
        <v>616593503.284921</v>
      </c>
      <c r="AC1470" s="7" t="n">
        <f aca="false">IF(H1470=1,O1470,S1470*$E$221)</f>
        <v>616593503.284921</v>
      </c>
      <c r="AD1470" s="7" t="n">
        <f aca="false">INDEX($W$1382:$W$1509,MATCH($A1470+(1-B1470)*64,$A$1382:$A$1509,0))</f>
        <v>30000000</v>
      </c>
      <c r="AE1470" s="7" t="n">
        <f aca="false">INDEX($W$1382:$W$1509,MATCH($A1470-B1470*64,$A$1382:$A$1509,0))</f>
        <v>97430335.3684821</v>
      </c>
      <c r="AF1470" s="7" t="n">
        <f aca="false">INDEX($X$1382:$X$1509,MATCH($A1470+(1-C1470)*32,$A$1382:$A$1509,0))</f>
        <v>300000000</v>
      </c>
      <c r="AG1470" s="7" t="n">
        <f aca="false">INDEX($X$1382:$X$1509,MATCH($A1470-C1470*32,$A$1382:$A$1509,0))</f>
        <v>756495131.527349</v>
      </c>
      <c r="AH1470" s="7" t="n">
        <f aca="false">INDEX($Y$1382:$Y$1509,MATCH($A1470+(1-D1470)*16,$A$1382:$A$1509,0))</f>
        <v>100000000</v>
      </c>
      <c r="AI1470" s="7" t="n">
        <f aca="false">INDEX($Y$1382:$Y$1509,MATCH($A1470-D1470*16,$A$1382:$A$1509,0))</f>
        <v>207786321.683149</v>
      </c>
      <c r="AJ1470" s="7" t="n">
        <f aca="false">INDEX($Z$1382:$Z$1509,MATCH($A1470+(1-E1470)*8,$A$1382:$A$1509,0))</f>
        <v>60000000</v>
      </c>
      <c r="AK1470" s="7" t="n">
        <f aca="false">INDEX($Z$1382:$Z$1509,MATCH($A1470-E1470*8,$A$1382:$A$1509,0))</f>
        <v>278966484.305483</v>
      </c>
      <c r="AL1470" s="7" t="n">
        <f aca="false">INDEX($AA$1382:$AA$1509,MATCH($A1470+(1-F1470)*4,$A$1382:$A$1509,0))</f>
        <v>30000000</v>
      </c>
      <c r="AM1470" s="7" t="n">
        <f aca="false">INDEX($AA$1382:$AA$1509,MATCH($A1470-F1470*4,$A$1382:$A$1509,0))</f>
        <v>369956101.970952</v>
      </c>
      <c r="AN1470" s="7" t="n">
        <f aca="false">INDEX($AB$1382:$AB$1509,MATCH($A1470+(1-G1470)*2,$A$1382:$A$1509,0))</f>
        <v>15000000</v>
      </c>
      <c r="AO1470" s="7" t="n">
        <f aca="false">INDEX($AB$1382:$AB$1509,MATCH($A1470-G1470*2,$A$1382:$A$1509,0))</f>
        <v>616593503.284921</v>
      </c>
      <c r="AP1470" s="7" t="n">
        <f aca="false">INDEX($AC$1382:$AC$1509,MATCH($A1470+(1-H1470)*1,$A$1382:$A$1509,0))</f>
        <v>5000000</v>
      </c>
      <c r="AQ1470" s="7" t="n">
        <f aca="false">INDEX($AC$1382:$AC$1509,MATCH($A1470-H1470*1,$A$1382:$A$1509,0))</f>
        <v>616593503.284921</v>
      </c>
      <c r="AR1470" s="14" t="b">
        <f aca="false">AND(IF(B1470=1,AD1470&gt;=AE1470,AE1470&gt;AD1470),IF(C1470=1,AF1470&gt;=AG1470,AG1470&gt;AF1470),IF(D1470=1,AH1470&gt;=AI1470,AI1470&gt;AH1470),IF(E1470=1,AJ1470&gt;=AK1470,AK1470&gt;AJ1470),IF(F1470=1,AL1470&gt;=AM1470,AM1470&gt;AL1470),IF(G1470=1,AN1470&gt;=AO1470,AO1470&gt;AN1470),IF(H1470=1,AP1470&gt;=AQ1470,AQ1470&gt;AP1470))</f>
        <v>0</v>
      </c>
      <c r="AS1470" s="2"/>
      <c r="AT1470" s="2"/>
      <c r="AU1470" s="2"/>
      <c r="AV1470" s="2"/>
      <c r="AW1470" s="2"/>
      <c r="AX1470" s="2"/>
    </row>
    <row r="1471" customFormat="false" ht="15" hidden="false" customHeight="false" outlineLevel="0" collapsed="false">
      <c r="A1471" s="6" t="n">
        <f aca="false">ROW()-1382</f>
        <v>89</v>
      </c>
      <c r="B1471" s="6" t="n">
        <f aca="false">MOD(INT($A1471/64),2)</f>
        <v>1</v>
      </c>
      <c r="C1471" s="6" t="n">
        <f aca="false">MOD(INT($A1471/32),2)</f>
        <v>0</v>
      </c>
      <c r="D1471" s="6" t="n">
        <f aca="false">MOD(INT($A1471/16),2)</f>
        <v>1</v>
      </c>
      <c r="E1471" s="6" t="n">
        <f aca="false">MOD(INT($A1471/8),2)</f>
        <v>1</v>
      </c>
      <c r="F1471" s="6" t="n">
        <f aca="false">MOD(INT($A1471/4),2)</f>
        <v>0</v>
      </c>
      <c r="G1471" s="6" t="n">
        <f aca="false">MOD(INT($A1471/2),2)</f>
        <v>0</v>
      </c>
      <c r="H1471" s="6" t="n">
        <f aca="false">MOD(INT($A1471/1),2)</f>
        <v>1</v>
      </c>
      <c r="I1471" s="7" t="n">
        <f aca="false">IF(B1471=1,MIN($B$6,$B$1380),0)</f>
        <v>30000000</v>
      </c>
      <c r="J1471" s="7" t="n">
        <f aca="false">IF(C1471=1,MIN($F$226,MAX(0,$B$1380-I1471)),0)</f>
        <v>0</v>
      </c>
      <c r="K1471" s="7" t="n">
        <f aca="false">IF(D1471=1,MIN($F$225,MAX(0,$B$1380-SUM(I1471:J1471))),0)</f>
        <v>100000000</v>
      </c>
      <c r="L1471" s="7" t="n">
        <f aca="false">IF(E1471=1,MIN($F$224,MAX(0,$B$1380-SUM(I1471:K1471))),0)</f>
        <v>60000000</v>
      </c>
      <c r="M1471" s="7" t="n">
        <f aca="false">IF(F1471=1,MIN($F$223,MAX(0,$B$1380-SUM(I1471:L1471))),0)</f>
        <v>0</v>
      </c>
      <c r="N1471" s="7" t="n">
        <f aca="false">IF(G1471=1,MIN($F$222,MAX(0,$B$1380-SUM(I1471:M1471))),0)</f>
        <v>0</v>
      </c>
      <c r="O1471" s="7" t="n">
        <f aca="false">IF(H1471=1,MIN($F$221,MAX(0,$B$1380-SUM(I1471:N1471))),0)</f>
        <v>5000000</v>
      </c>
      <c r="P1471" s="7" t="n">
        <f aca="false">MAX(0,$B$1380-SUM(I1471:O1471))</f>
        <v>3805000000</v>
      </c>
      <c r="Q1471" s="7" t="n">
        <f aca="false">($B$203+$B$204)+$B$22+(1-B1471)*$B$198+(1-C1471)*$E$226+(1-D1471)*$E$225+(1-E1471)*$E$224+(1-F1471)*$E$223+(1-G1471)*$E$222+(1-H1471)*$E$221</f>
        <v>23415830.1189422</v>
      </c>
      <c r="R1471" s="7" t="n">
        <f aca="false">P1471&gt;$B$12*Q1471</f>
        <v>1</v>
      </c>
      <c r="S1471" s="7" t="n">
        <f aca="false">IF(R1471,(P1471+$B$12*$B$13)/(Q1471+$B$13),IF(Q1471&gt;0,P1471/Q1471,0))</f>
        <v>146.917925550726</v>
      </c>
      <c r="T1471" s="7" t="n">
        <f aca="false">IF(R1471,$B$13*(S1471-$B$12),0)</f>
        <v>364794813.876815</v>
      </c>
      <c r="U1471" s="7" t="n">
        <f aca="false">($B$203+$B$204)*S1471</f>
        <v>41336532.9788171</v>
      </c>
      <c r="V1471" s="7" t="n">
        <f aca="false">$B$22*S1471</f>
        <v>1322261329.95653</v>
      </c>
      <c r="W1471" s="7" t="n">
        <f aca="false">IF(B1471=1,I1471,S1471*$B$198)</f>
        <v>30000000</v>
      </c>
      <c r="X1471" s="7" t="n">
        <f aca="false">IF(C1471=1,J1471,S1471*$E$226)</f>
        <v>901263918.78203</v>
      </c>
      <c r="Y1471" s="7" t="n">
        <f aca="false">IF(D1471=1,K1471,S1471*$E$225)</f>
        <v>100000000</v>
      </c>
      <c r="Z1471" s="7" t="n">
        <f aca="false">IF(E1471=1,L1471,S1471*$E$224)</f>
        <v>60000000</v>
      </c>
      <c r="AA1471" s="7" t="n">
        <f aca="false">IF(F1471=1,M1471,S1471*$E$223)</f>
        <v>440753776.652177</v>
      </c>
      <c r="AB1471" s="7" t="n">
        <f aca="false">IF(G1471=1,N1471,S1471*$E$222)</f>
        <v>734589627.753629</v>
      </c>
      <c r="AC1471" s="7" t="n">
        <f aca="false">IF(H1471=1,O1471,S1471*$E$221)</f>
        <v>5000000</v>
      </c>
      <c r="AD1471" s="7" t="n">
        <f aca="false">INDEX($W$1382:$W$1509,MATCH($A1471+(1-B1471)*64,$A$1382:$A$1509,0))</f>
        <v>30000000</v>
      </c>
      <c r="AE1471" s="7" t="n">
        <f aca="false">INDEX($W$1382:$W$1509,MATCH($A1471-B1471*64,$A$1382:$A$1509,0))</f>
        <v>115511471.086525</v>
      </c>
      <c r="AF1471" s="7" t="n">
        <f aca="false">INDEX($X$1382:$X$1509,MATCH($A1471+(1-C1471)*32,$A$1382:$A$1509,0))</f>
        <v>300000000</v>
      </c>
      <c r="AG1471" s="7" t="n">
        <f aca="false">INDEX($X$1382:$X$1509,MATCH($A1471-C1471*32,$A$1382:$A$1509,0))</f>
        <v>901263918.78203</v>
      </c>
      <c r="AH1471" s="7" t="n">
        <f aca="false">INDEX($Y$1382:$Y$1509,MATCH($A1471+(1-D1471)*16,$A$1382:$A$1509,0))</f>
        <v>100000000</v>
      </c>
      <c r="AI1471" s="7" t="n">
        <f aca="false">INDEX($Y$1382:$Y$1509,MATCH($A1471-D1471*16,$A$1382:$A$1509,0))</f>
        <v>245047404.128854</v>
      </c>
      <c r="AJ1471" s="7" t="n">
        <f aca="false">INDEX($Z$1382:$Z$1509,MATCH($A1471+(1-E1471)*8,$A$1382:$A$1509,0))</f>
        <v>60000000</v>
      </c>
      <c r="AK1471" s="7" t="n">
        <f aca="false">INDEX($Z$1382:$Z$1509,MATCH($A1471-E1471*8,$A$1382:$A$1509,0))</f>
        <v>327802503.441025</v>
      </c>
      <c r="AL1471" s="7" t="n">
        <f aca="false">INDEX($AA$1382:$AA$1509,MATCH($A1471+(1-F1471)*4,$A$1382:$A$1509,0))</f>
        <v>30000000</v>
      </c>
      <c r="AM1471" s="7" t="n">
        <f aca="false">INDEX($AA$1382:$AA$1509,MATCH($A1471-F1471*4,$A$1382:$A$1509,0))</f>
        <v>440753776.652177</v>
      </c>
      <c r="AN1471" s="7" t="n">
        <f aca="false">INDEX($AB$1382:$AB$1509,MATCH($A1471+(1-G1471)*2,$A$1382:$A$1509,0))</f>
        <v>15000000</v>
      </c>
      <c r="AO1471" s="7" t="n">
        <f aca="false">INDEX($AB$1382:$AB$1509,MATCH($A1471-G1471*2,$A$1382:$A$1509,0))</f>
        <v>734589627.753629</v>
      </c>
      <c r="AP1471" s="7" t="n">
        <f aca="false">INDEX($AC$1382:$AC$1509,MATCH($A1471+(1-H1471)*1,$A$1382:$A$1509,0))</f>
        <v>5000000</v>
      </c>
      <c r="AQ1471" s="7" t="n">
        <f aca="false">INDEX($AC$1382:$AC$1509,MATCH($A1471-H1471*1,$A$1382:$A$1509,0))</f>
        <v>616593503.284921</v>
      </c>
      <c r="AR1471" s="14" t="b">
        <f aca="false">AND(IF(B1471=1,AD1471&gt;=AE1471,AE1471&gt;AD1471),IF(C1471=1,AF1471&gt;=AG1471,AG1471&gt;AF1471),IF(D1471=1,AH1471&gt;=AI1471,AI1471&gt;AH1471),IF(E1471=1,AJ1471&gt;=AK1471,AK1471&gt;AJ1471),IF(F1471=1,AL1471&gt;=AM1471,AM1471&gt;AL1471),IF(G1471=1,AN1471&gt;=AO1471,AO1471&gt;AN1471),IF(H1471=1,AP1471&gt;=AQ1471,AQ1471&gt;AP1471))</f>
        <v>0</v>
      </c>
      <c r="AS1471" s="2"/>
      <c r="AT1471" s="2"/>
      <c r="AU1471" s="2"/>
      <c r="AV1471" s="2"/>
      <c r="AW1471" s="2"/>
      <c r="AX1471" s="2"/>
    </row>
    <row r="1472" customFormat="false" ht="15" hidden="false" customHeight="false" outlineLevel="0" collapsed="false">
      <c r="A1472" s="6" t="n">
        <f aca="false">ROW()-1382</f>
        <v>90</v>
      </c>
      <c r="B1472" s="6" t="n">
        <f aca="false">MOD(INT($A1472/64),2)</f>
        <v>1</v>
      </c>
      <c r="C1472" s="6" t="n">
        <f aca="false">MOD(INT($A1472/32),2)</f>
        <v>0</v>
      </c>
      <c r="D1472" s="6" t="n">
        <f aca="false">MOD(INT($A1472/16),2)</f>
        <v>1</v>
      </c>
      <c r="E1472" s="6" t="n">
        <f aca="false">MOD(INT($A1472/8),2)</f>
        <v>1</v>
      </c>
      <c r="F1472" s="6" t="n">
        <f aca="false">MOD(INT($A1472/4),2)</f>
        <v>0</v>
      </c>
      <c r="G1472" s="6" t="n">
        <f aca="false">MOD(INT($A1472/2),2)</f>
        <v>1</v>
      </c>
      <c r="H1472" s="6" t="n">
        <f aca="false">MOD(INT($A1472/1),2)</f>
        <v>0</v>
      </c>
      <c r="I1472" s="7" t="n">
        <f aca="false">IF(B1472=1,MIN($B$6,$B$1380),0)</f>
        <v>30000000</v>
      </c>
      <c r="J1472" s="7" t="n">
        <f aca="false">IF(C1472=1,MIN($F$226,MAX(0,$B$1380-I1472)),0)</f>
        <v>0</v>
      </c>
      <c r="K1472" s="7" t="n">
        <f aca="false">IF(D1472=1,MIN($F$225,MAX(0,$B$1380-SUM(I1472:J1472))),0)</f>
        <v>100000000</v>
      </c>
      <c r="L1472" s="7" t="n">
        <f aca="false">IF(E1472=1,MIN($F$224,MAX(0,$B$1380-SUM(I1472:K1472))),0)</f>
        <v>60000000</v>
      </c>
      <c r="M1472" s="7" t="n">
        <f aca="false">IF(F1472=1,MIN($F$223,MAX(0,$B$1380-SUM(I1472:L1472))),0)</f>
        <v>0</v>
      </c>
      <c r="N1472" s="7" t="n">
        <f aca="false">IF(G1472=1,MIN($F$222,MAX(0,$B$1380-SUM(I1472:M1472))),0)</f>
        <v>15000000</v>
      </c>
      <c r="O1472" s="7" t="n">
        <f aca="false">IF(H1472=1,MIN($F$221,MAX(0,$B$1380-SUM(I1472:N1472))),0)</f>
        <v>0</v>
      </c>
      <c r="P1472" s="7" t="n">
        <f aca="false">MAX(0,$B$1380-SUM(I1472:O1472))</f>
        <v>3795000000</v>
      </c>
      <c r="Q1472" s="7" t="n">
        <f aca="false">($B$203+$B$204)+$B$22+(1-B1472)*$B$198+(1-C1472)*$E$226+(1-D1472)*$E$225+(1-E1472)*$E$224+(1-F1472)*$E$223+(1-G1472)*$E$222+(1-H1472)*$E$221</f>
        <v>23415830.1189422</v>
      </c>
      <c r="R1472" s="7" t="n">
        <f aca="false">P1472&gt;$B$12*Q1472</f>
        <v>1</v>
      </c>
      <c r="S1472" s="7" t="n">
        <f aca="false">IF(R1472,(P1472+$B$12*$B$13)/(Q1472+$B$13),IF(Q1472&gt;0,P1472/Q1472,0))</f>
        <v>146.532061005616</v>
      </c>
      <c r="T1472" s="7" t="n">
        <f aca="false">IF(R1472,$B$13*(S1472-$B$12),0)</f>
        <v>363830152.514039</v>
      </c>
      <c r="U1472" s="7" t="n">
        <f aca="false">($B$203+$B$204)*S1472</f>
        <v>41227966.9040204</v>
      </c>
      <c r="V1472" s="7" t="n">
        <f aca="false">$B$22*S1472</f>
        <v>1318788549.05054</v>
      </c>
      <c r="W1472" s="7" t="n">
        <f aca="false">IF(B1472=1,I1472,S1472*$B$198)</f>
        <v>30000000</v>
      </c>
      <c r="X1472" s="7" t="n">
        <f aca="false">IF(C1472=1,J1472,S1472*$E$226)</f>
        <v>898896843.486476</v>
      </c>
      <c r="Y1472" s="7" t="n">
        <f aca="false">IF(D1472=1,K1472,S1472*$E$225)</f>
        <v>100000000</v>
      </c>
      <c r="Z1472" s="7" t="n">
        <f aca="false">IF(E1472=1,L1472,S1472*$E$224)</f>
        <v>60000000</v>
      </c>
      <c r="AA1472" s="7" t="n">
        <f aca="false">IF(F1472=1,M1472,S1472*$E$223)</f>
        <v>439596183.016847</v>
      </c>
      <c r="AB1472" s="7" t="n">
        <f aca="false">IF(G1472=1,N1472,S1472*$E$222)</f>
        <v>15000000</v>
      </c>
      <c r="AC1472" s="7" t="n">
        <f aca="false">IF(H1472=1,O1472,S1472*$E$221)</f>
        <v>732660305.028078</v>
      </c>
      <c r="AD1472" s="7" t="n">
        <f aca="false">INDEX($W$1382:$W$1509,MATCH($A1472+(1-B1472)*64,$A$1382:$A$1509,0))</f>
        <v>30000000</v>
      </c>
      <c r="AE1472" s="7" t="n">
        <f aca="false">INDEX($W$1382:$W$1509,MATCH($A1472-B1472*64,$A$1382:$A$1509,0))</f>
        <v>115210463.995746</v>
      </c>
      <c r="AF1472" s="7" t="n">
        <f aca="false">INDEX($X$1382:$X$1509,MATCH($A1472+(1-C1472)*32,$A$1382:$A$1509,0))</f>
        <v>300000000</v>
      </c>
      <c r="AG1472" s="7" t="n">
        <f aca="false">INDEX($X$1382:$X$1509,MATCH($A1472-C1472*32,$A$1382:$A$1509,0))</f>
        <v>898896843.486476</v>
      </c>
      <c r="AH1472" s="7" t="n">
        <f aca="false">INDEX($Y$1382:$Y$1509,MATCH($A1472+(1-D1472)*16,$A$1382:$A$1509,0))</f>
        <v>100000000</v>
      </c>
      <c r="AI1472" s="7" t="n">
        <f aca="false">INDEX($Y$1382:$Y$1509,MATCH($A1472-D1472*16,$A$1382:$A$1509,0))</f>
        <v>244420283.452901</v>
      </c>
      <c r="AJ1472" s="7" t="n">
        <f aca="false">INDEX($Z$1382:$Z$1509,MATCH($A1472+(1-E1472)*8,$A$1382:$A$1509,0))</f>
        <v>60000000</v>
      </c>
      <c r="AK1472" s="7" t="n">
        <f aca="false">INDEX($Z$1382:$Z$1509,MATCH($A1472-E1472*8,$A$1382:$A$1509,0))</f>
        <v>326954921.014545</v>
      </c>
      <c r="AL1472" s="7" t="n">
        <f aca="false">INDEX($AA$1382:$AA$1509,MATCH($A1472+(1-F1472)*4,$A$1382:$A$1509,0))</f>
        <v>30000000</v>
      </c>
      <c r="AM1472" s="7" t="n">
        <f aca="false">INDEX($AA$1382:$AA$1509,MATCH($A1472-F1472*4,$A$1382:$A$1509,0))</f>
        <v>439596183.016847</v>
      </c>
      <c r="AN1472" s="7" t="n">
        <f aca="false">INDEX($AB$1382:$AB$1509,MATCH($A1472+(1-G1472)*2,$A$1382:$A$1509,0))</f>
        <v>15000000</v>
      </c>
      <c r="AO1472" s="7" t="n">
        <f aca="false">INDEX($AB$1382:$AB$1509,MATCH($A1472-G1472*2,$A$1382:$A$1509,0))</f>
        <v>616593503.284921</v>
      </c>
      <c r="AP1472" s="7" t="n">
        <f aca="false">INDEX($AC$1382:$AC$1509,MATCH($A1472+(1-H1472)*1,$A$1382:$A$1509,0))</f>
        <v>5000000</v>
      </c>
      <c r="AQ1472" s="7" t="n">
        <f aca="false">INDEX($AC$1382:$AC$1509,MATCH($A1472-H1472*1,$A$1382:$A$1509,0))</f>
        <v>732660305.028078</v>
      </c>
      <c r="AR1472" s="14" t="b">
        <f aca="false">AND(IF(B1472=1,AD1472&gt;=AE1472,AE1472&gt;AD1472),IF(C1472=1,AF1472&gt;=AG1472,AG1472&gt;AF1472),IF(D1472=1,AH1472&gt;=AI1472,AI1472&gt;AH1472),IF(E1472=1,AJ1472&gt;=AK1472,AK1472&gt;AJ1472),IF(F1472=1,AL1472&gt;=AM1472,AM1472&gt;AL1472),IF(G1472=1,AN1472&gt;=AO1472,AO1472&gt;AN1472),IF(H1472=1,AP1472&gt;=AQ1472,AQ1472&gt;AP1472))</f>
        <v>0</v>
      </c>
      <c r="AS1472" s="2"/>
      <c r="AT1472" s="2"/>
      <c r="AU1472" s="2"/>
      <c r="AV1472" s="2"/>
      <c r="AW1472" s="2"/>
      <c r="AX1472" s="2"/>
    </row>
    <row r="1473" customFormat="false" ht="15" hidden="false" customHeight="false" outlineLevel="0" collapsed="false">
      <c r="A1473" s="6" t="n">
        <f aca="false">ROW()-1382</f>
        <v>91</v>
      </c>
      <c r="B1473" s="6" t="n">
        <f aca="false">MOD(INT($A1473/64),2)</f>
        <v>1</v>
      </c>
      <c r="C1473" s="6" t="n">
        <f aca="false">MOD(INT($A1473/32),2)</f>
        <v>0</v>
      </c>
      <c r="D1473" s="6" t="n">
        <f aca="false">MOD(INT($A1473/16),2)</f>
        <v>1</v>
      </c>
      <c r="E1473" s="6" t="n">
        <f aca="false">MOD(INT($A1473/8),2)</f>
        <v>1</v>
      </c>
      <c r="F1473" s="6" t="n">
        <f aca="false">MOD(INT($A1473/4),2)</f>
        <v>0</v>
      </c>
      <c r="G1473" s="6" t="n">
        <f aca="false">MOD(INT($A1473/2),2)</f>
        <v>1</v>
      </c>
      <c r="H1473" s="6" t="n">
        <f aca="false">MOD(INT($A1473/1),2)</f>
        <v>1</v>
      </c>
      <c r="I1473" s="7" t="n">
        <f aca="false">IF(B1473=1,MIN($B$6,$B$1380),0)</f>
        <v>30000000</v>
      </c>
      <c r="J1473" s="7" t="n">
        <f aca="false">IF(C1473=1,MIN($F$226,MAX(0,$B$1380-I1473)),0)</f>
        <v>0</v>
      </c>
      <c r="K1473" s="7" t="n">
        <f aca="false">IF(D1473=1,MIN($F$225,MAX(0,$B$1380-SUM(I1473:J1473))),0)</f>
        <v>100000000</v>
      </c>
      <c r="L1473" s="7" t="n">
        <f aca="false">IF(E1473=1,MIN($F$224,MAX(0,$B$1380-SUM(I1473:K1473))),0)</f>
        <v>60000000</v>
      </c>
      <c r="M1473" s="7" t="n">
        <f aca="false">IF(F1473=1,MIN($F$223,MAX(0,$B$1380-SUM(I1473:L1473))),0)</f>
        <v>0</v>
      </c>
      <c r="N1473" s="7" t="n">
        <f aca="false">IF(G1473=1,MIN($F$222,MAX(0,$B$1380-SUM(I1473:M1473))),0)</f>
        <v>15000000</v>
      </c>
      <c r="O1473" s="7" t="n">
        <f aca="false">IF(H1473=1,MIN($F$221,MAX(0,$B$1380-SUM(I1473:N1473))),0)</f>
        <v>5000000</v>
      </c>
      <c r="P1473" s="7" t="n">
        <f aca="false">MAX(0,$B$1380-SUM(I1473:O1473))</f>
        <v>3790000000</v>
      </c>
      <c r="Q1473" s="7" t="n">
        <f aca="false">($B$203+$B$204)+$B$22+(1-B1473)*$B$198+(1-C1473)*$E$226+(1-D1473)*$E$225+(1-E1473)*$E$224+(1-F1473)*$E$223+(1-G1473)*$E$222+(1-H1473)*$E$221</f>
        <v>18415830.1189422</v>
      </c>
      <c r="R1473" s="7" t="n">
        <f aca="false">P1473&gt;$B$12*Q1473</f>
        <v>1</v>
      </c>
      <c r="S1473" s="7" t="n">
        <f aca="false">IF(R1473,(P1473+$B$12*$B$13)/(Q1473+$B$13),IF(Q1473&gt;0,P1473/Q1473,0))</f>
        <v>181.321992884489</v>
      </c>
      <c r="T1473" s="7" t="n">
        <f aca="false">IF(R1473,$B$13*(S1473-$B$12),0)</f>
        <v>450804982.211221</v>
      </c>
      <c r="U1473" s="7" t="n">
        <f aca="false">($B$203+$B$204)*S1473</f>
        <v>51016392.3875079</v>
      </c>
      <c r="V1473" s="7" t="n">
        <f aca="false">$B$22*S1473</f>
        <v>1631897935.9604</v>
      </c>
      <c r="W1473" s="7" t="n">
        <f aca="false">IF(B1473=1,I1473,S1473*$B$198)</f>
        <v>30000000</v>
      </c>
      <c r="X1473" s="7" t="n">
        <f aca="false">IF(C1473=1,J1473,S1473*$E$226)</f>
        <v>1112314710.78741</v>
      </c>
      <c r="Y1473" s="7" t="n">
        <f aca="false">IF(D1473=1,K1473,S1473*$E$225)</f>
        <v>100000000</v>
      </c>
      <c r="Z1473" s="7" t="n">
        <f aca="false">IF(E1473=1,L1473,S1473*$E$224)</f>
        <v>60000000</v>
      </c>
      <c r="AA1473" s="7" t="n">
        <f aca="false">IF(F1473=1,M1473,S1473*$E$223)</f>
        <v>543965978.653466</v>
      </c>
      <c r="AB1473" s="7" t="n">
        <f aca="false">IF(G1473=1,N1473,S1473*$E$222)</f>
        <v>15000000</v>
      </c>
      <c r="AC1473" s="7" t="n">
        <f aca="false">IF(H1473=1,O1473,S1473*$E$221)</f>
        <v>5000000</v>
      </c>
      <c r="AD1473" s="7" t="n">
        <f aca="false">INDEX($W$1382:$W$1509,MATCH($A1473+(1-B1473)*64,$A$1382:$A$1509,0))</f>
        <v>30000000</v>
      </c>
      <c r="AE1473" s="7" t="n">
        <f aca="false">INDEX($W$1382:$W$1509,MATCH($A1473-B1473*64,$A$1382:$A$1509,0))</f>
        <v>141546907.783596</v>
      </c>
      <c r="AF1473" s="7" t="n">
        <f aca="false">INDEX($X$1382:$X$1509,MATCH($A1473+(1-C1473)*32,$A$1382:$A$1509,0))</f>
        <v>300000000</v>
      </c>
      <c r="AG1473" s="7" t="n">
        <f aca="false">INDEX($X$1382:$X$1509,MATCH($A1473-C1473*32,$A$1382:$A$1509,0))</f>
        <v>1112314710.78741</v>
      </c>
      <c r="AH1473" s="7" t="n">
        <f aca="false">INDEX($Y$1382:$Y$1509,MATCH($A1473+(1-D1473)*16,$A$1382:$A$1509,0))</f>
        <v>100000000</v>
      </c>
      <c r="AI1473" s="7" t="n">
        <f aca="false">INDEX($Y$1382:$Y$1509,MATCH($A1473-D1473*16,$A$1382:$A$1509,0))</f>
        <v>297993876.930942</v>
      </c>
      <c r="AJ1473" s="7" t="n">
        <f aca="false">INDEX($Z$1382:$Z$1509,MATCH($A1473+(1-E1473)*8,$A$1382:$A$1509,0))</f>
        <v>60000000</v>
      </c>
      <c r="AK1473" s="7" t="n">
        <f aca="false">INDEX($Z$1382:$Z$1509,MATCH($A1473-E1473*8,$A$1382:$A$1509,0))</f>
        <v>396554613.446441</v>
      </c>
      <c r="AL1473" s="7" t="n">
        <f aca="false">INDEX($AA$1382:$AA$1509,MATCH($A1473+(1-F1473)*4,$A$1382:$A$1509,0))</f>
        <v>30000000</v>
      </c>
      <c r="AM1473" s="7" t="n">
        <f aca="false">INDEX($AA$1382:$AA$1509,MATCH($A1473-F1473*4,$A$1382:$A$1509,0))</f>
        <v>543965978.653466</v>
      </c>
      <c r="AN1473" s="7" t="n">
        <f aca="false">INDEX($AB$1382:$AB$1509,MATCH($A1473+(1-G1473)*2,$A$1382:$A$1509,0))</f>
        <v>15000000</v>
      </c>
      <c r="AO1473" s="7" t="n">
        <f aca="false">INDEX($AB$1382:$AB$1509,MATCH($A1473-G1473*2,$A$1382:$A$1509,0))</f>
        <v>734589627.753629</v>
      </c>
      <c r="AP1473" s="7" t="n">
        <f aca="false">INDEX($AC$1382:$AC$1509,MATCH($A1473+(1-H1473)*1,$A$1382:$A$1509,0))</f>
        <v>5000000</v>
      </c>
      <c r="AQ1473" s="7" t="n">
        <f aca="false">INDEX($AC$1382:$AC$1509,MATCH($A1473-H1473*1,$A$1382:$A$1509,0))</f>
        <v>732660305.028078</v>
      </c>
      <c r="AR1473" s="14" t="b">
        <f aca="false">AND(IF(B1473=1,AD1473&gt;=AE1473,AE1473&gt;AD1473),IF(C1473=1,AF1473&gt;=AG1473,AG1473&gt;AF1473),IF(D1473=1,AH1473&gt;=AI1473,AI1473&gt;AH1473),IF(E1473=1,AJ1473&gt;=AK1473,AK1473&gt;AJ1473),IF(F1473=1,AL1473&gt;=AM1473,AM1473&gt;AL1473),IF(G1473=1,AN1473&gt;=AO1473,AO1473&gt;AN1473),IF(H1473=1,AP1473&gt;=AQ1473,AQ1473&gt;AP1473))</f>
        <v>0</v>
      </c>
      <c r="AS1473" s="2"/>
      <c r="AT1473" s="2"/>
      <c r="AU1473" s="2"/>
      <c r="AV1473" s="2"/>
      <c r="AW1473" s="2"/>
      <c r="AX1473" s="2"/>
    </row>
    <row r="1474" customFormat="false" ht="15" hidden="false" customHeight="false" outlineLevel="0" collapsed="false">
      <c r="A1474" s="6" t="n">
        <f aca="false">ROW()-1382</f>
        <v>92</v>
      </c>
      <c r="B1474" s="6" t="n">
        <f aca="false">MOD(INT($A1474/64),2)</f>
        <v>1</v>
      </c>
      <c r="C1474" s="6" t="n">
        <f aca="false">MOD(INT($A1474/32),2)</f>
        <v>0</v>
      </c>
      <c r="D1474" s="6" t="n">
        <f aca="false">MOD(INT($A1474/16),2)</f>
        <v>1</v>
      </c>
      <c r="E1474" s="6" t="n">
        <f aca="false">MOD(INT($A1474/8),2)</f>
        <v>1</v>
      </c>
      <c r="F1474" s="6" t="n">
        <f aca="false">MOD(INT($A1474/4),2)</f>
        <v>1</v>
      </c>
      <c r="G1474" s="6" t="n">
        <f aca="false">MOD(INT($A1474/2),2)</f>
        <v>0</v>
      </c>
      <c r="H1474" s="6" t="n">
        <f aca="false">MOD(INT($A1474/1),2)</f>
        <v>0</v>
      </c>
      <c r="I1474" s="7" t="n">
        <f aca="false">IF(B1474=1,MIN($B$6,$B$1380),0)</f>
        <v>30000000</v>
      </c>
      <c r="J1474" s="7" t="n">
        <f aca="false">IF(C1474=1,MIN($F$226,MAX(0,$B$1380-I1474)),0)</f>
        <v>0</v>
      </c>
      <c r="K1474" s="7" t="n">
        <f aca="false">IF(D1474=1,MIN($F$225,MAX(0,$B$1380-SUM(I1474:J1474))),0)</f>
        <v>100000000</v>
      </c>
      <c r="L1474" s="7" t="n">
        <f aca="false">IF(E1474=1,MIN($F$224,MAX(0,$B$1380-SUM(I1474:K1474))),0)</f>
        <v>60000000</v>
      </c>
      <c r="M1474" s="7" t="n">
        <f aca="false">IF(F1474=1,MIN($F$223,MAX(0,$B$1380-SUM(I1474:L1474))),0)</f>
        <v>30000000</v>
      </c>
      <c r="N1474" s="7" t="n">
        <f aca="false">IF(G1474=1,MIN($F$222,MAX(0,$B$1380-SUM(I1474:M1474))),0)</f>
        <v>0</v>
      </c>
      <c r="O1474" s="7" t="n">
        <f aca="false">IF(H1474=1,MIN($F$221,MAX(0,$B$1380-SUM(I1474:N1474))),0)</f>
        <v>0</v>
      </c>
      <c r="P1474" s="7" t="n">
        <f aca="false">MAX(0,$B$1380-SUM(I1474:O1474))</f>
        <v>3780000000</v>
      </c>
      <c r="Q1474" s="7" t="n">
        <f aca="false">($B$203+$B$204)+$B$22+(1-B1474)*$B$198+(1-C1474)*$E$226+(1-D1474)*$E$225+(1-E1474)*$E$224+(1-F1474)*$E$223+(1-G1474)*$E$222+(1-H1474)*$E$221</f>
        <v>25415830.1189422</v>
      </c>
      <c r="R1474" s="7" t="n">
        <f aca="false">P1474&gt;$B$12*Q1474</f>
        <v>1</v>
      </c>
      <c r="S1474" s="7" t="n">
        <f aca="false">IF(R1474,(P1474+$B$12*$B$13)/(Q1474+$B$13),IF(Q1474&gt;0,P1474/Q1474,0))</f>
        <v>135.496597589387</v>
      </c>
      <c r="T1474" s="7" t="n">
        <f aca="false">IF(R1474,$B$13*(S1474-$B$12),0)</f>
        <v>336241493.973468</v>
      </c>
      <c r="U1474" s="7" t="n">
        <f aca="false">($B$203+$B$204)*S1474</f>
        <v>38123051.0421098</v>
      </c>
      <c r="V1474" s="7" t="n">
        <f aca="false">$B$22*S1474</f>
        <v>1219469378.30448</v>
      </c>
      <c r="W1474" s="7" t="n">
        <f aca="false">IF(B1474=1,I1474,S1474*$B$198)</f>
        <v>30000000</v>
      </c>
      <c r="X1474" s="7" t="n">
        <f aca="false">IF(C1474=1,J1474,S1474*$E$226)</f>
        <v>831200100.786065</v>
      </c>
      <c r="Y1474" s="7" t="n">
        <f aca="false">IF(D1474=1,K1474,S1474*$E$225)</f>
        <v>100000000</v>
      </c>
      <c r="Z1474" s="7" t="n">
        <f aca="false">IF(E1474=1,L1474,S1474*$E$224)</f>
        <v>60000000</v>
      </c>
      <c r="AA1474" s="7" t="n">
        <f aca="false">IF(F1474=1,M1474,S1474*$E$223)</f>
        <v>30000000</v>
      </c>
      <c r="AB1474" s="7" t="n">
        <f aca="false">IF(G1474=1,N1474,S1474*$E$222)</f>
        <v>677482987.946936</v>
      </c>
      <c r="AC1474" s="7" t="n">
        <f aca="false">IF(H1474=1,O1474,S1474*$E$221)</f>
        <v>677482987.946936</v>
      </c>
      <c r="AD1474" s="7" t="n">
        <f aca="false">INDEX($W$1382:$W$1509,MATCH($A1474+(1-B1474)*64,$A$1382:$A$1509,0))</f>
        <v>30000000</v>
      </c>
      <c r="AE1474" s="7" t="n">
        <f aca="false">INDEX($W$1382:$W$1509,MATCH($A1474-B1474*64,$A$1382:$A$1509,0))</f>
        <v>106767417.524145</v>
      </c>
      <c r="AF1474" s="7" t="n">
        <f aca="false">INDEX($X$1382:$X$1509,MATCH($A1474+(1-C1474)*32,$A$1382:$A$1509,0))</f>
        <v>300000000</v>
      </c>
      <c r="AG1474" s="7" t="n">
        <f aca="false">INDEX($X$1382:$X$1509,MATCH($A1474-C1474*32,$A$1382:$A$1509,0))</f>
        <v>831200100.786065</v>
      </c>
      <c r="AH1474" s="7" t="n">
        <f aca="false">INDEX($Y$1382:$Y$1509,MATCH($A1474+(1-D1474)*16,$A$1382:$A$1509,0))</f>
        <v>100000000</v>
      </c>
      <c r="AI1474" s="7" t="n">
        <f aca="false">INDEX($Y$1382:$Y$1509,MATCH($A1474-D1474*16,$A$1382:$A$1509,0))</f>
        <v>227055913.394186</v>
      </c>
      <c r="AJ1474" s="7" t="n">
        <f aca="false">INDEX($Z$1382:$Z$1509,MATCH($A1474+(1-E1474)*8,$A$1382:$A$1509,0))</f>
        <v>60000000</v>
      </c>
      <c r="AK1474" s="7" t="n">
        <f aca="false">INDEX($Z$1382:$Z$1509,MATCH($A1474-E1474*8,$A$1382:$A$1509,0))</f>
        <v>304197508.820247</v>
      </c>
      <c r="AL1474" s="7" t="n">
        <f aca="false">INDEX($AA$1382:$AA$1509,MATCH($A1474+(1-F1474)*4,$A$1382:$A$1509,0))</f>
        <v>30000000</v>
      </c>
      <c r="AM1474" s="7" t="n">
        <f aca="false">INDEX($AA$1382:$AA$1509,MATCH($A1474-F1474*4,$A$1382:$A$1509,0))</f>
        <v>369956101.970952</v>
      </c>
      <c r="AN1474" s="7" t="n">
        <f aca="false">INDEX($AB$1382:$AB$1509,MATCH($A1474+(1-G1474)*2,$A$1382:$A$1509,0))</f>
        <v>15000000</v>
      </c>
      <c r="AO1474" s="7" t="n">
        <f aca="false">INDEX($AB$1382:$AB$1509,MATCH($A1474-G1474*2,$A$1382:$A$1509,0))</f>
        <v>677482987.946936</v>
      </c>
      <c r="AP1474" s="7" t="n">
        <f aca="false">INDEX($AC$1382:$AC$1509,MATCH($A1474+(1-H1474)*1,$A$1382:$A$1509,0))</f>
        <v>5000000</v>
      </c>
      <c r="AQ1474" s="7" t="n">
        <f aca="false">INDEX($AC$1382:$AC$1509,MATCH($A1474-H1474*1,$A$1382:$A$1509,0))</f>
        <v>677482987.946936</v>
      </c>
      <c r="AR1474" s="14" t="b">
        <f aca="false">AND(IF(B1474=1,AD1474&gt;=AE1474,AE1474&gt;AD1474),IF(C1474=1,AF1474&gt;=AG1474,AG1474&gt;AF1474),IF(D1474=1,AH1474&gt;=AI1474,AI1474&gt;AH1474),IF(E1474=1,AJ1474&gt;=AK1474,AK1474&gt;AJ1474),IF(F1474=1,AL1474&gt;=AM1474,AM1474&gt;AL1474),IF(G1474=1,AN1474&gt;=AO1474,AO1474&gt;AN1474),IF(H1474=1,AP1474&gt;=AQ1474,AQ1474&gt;AP1474))</f>
        <v>0</v>
      </c>
      <c r="AS1474" s="2"/>
      <c r="AT1474" s="2"/>
      <c r="AU1474" s="2"/>
      <c r="AV1474" s="2"/>
      <c r="AW1474" s="2"/>
      <c r="AX1474" s="2"/>
    </row>
    <row r="1475" customFormat="false" ht="15" hidden="false" customHeight="false" outlineLevel="0" collapsed="false">
      <c r="A1475" s="6" t="n">
        <f aca="false">ROW()-1382</f>
        <v>93</v>
      </c>
      <c r="B1475" s="6" t="n">
        <f aca="false">MOD(INT($A1475/64),2)</f>
        <v>1</v>
      </c>
      <c r="C1475" s="6" t="n">
        <f aca="false">MOD(INT($A1475/32),2)</f>
        <v>0</v>
      </c>
      <c r="D1475" s="6" t="n">
        <f aca="false">MOD(INT($A1475/16),2)</f>
        <v>1</v>
      </c>
      <c r="E1475" s="6" t="n">
        <f aca="false">MOD(INT($A1475/8),2)</f>
        <v>1</v>
      </c>
      <c r="F1475" s="6" t="n">
        <f aca="false">MOD(INT($A1475/4),2)</f>
        <v>1</v>
      </c>
      <c r="G1475" s="6" t="n">
        <f aca="false">MOD(INT($A1475/2),2)</f>
        <v>0</v>
      </c>
      <c r="H1475" s="6" t="n">
        <f aca="false">MOD(INT($A1475/1),2)</f>
        <v>1</v>
      </c>
      <c r="I1475" s="7" t="n">
        <f aca="false">IF(B1475=1,MIN($B$6,$B$1380),0)</f>
        <v>30000000</v>
      </c>
      <c r="J1475" s="7" t="n">
        <f aca="false">IF(C1475=1,MIN($F$226,MAX(0,$B$1380-I1475)),0)</f>
        <v>0</v>
      </c>
      <c r="K1475" s="7" t="n">
        <f aca="false">IF(D1475=1,MIN($F$225,MAX(0,$B$1380-SUM(I1475:J1475))),0)</f>
        <v>100000000</v>
      </c>
      <c r="L1475" s="7" t="n">
        <f aca="false">IF(E1475=1,MIN($F$224,MAX(0,$B$1380-SUM(I1475:K1475))),0)</f>
        <v>60000000</v>
      </c>
      <c r="M1475" s="7" t="n">
        <f aca="false">IF(F1475=1,MIN($F$223,MAX(0,$B$1380-SUM(I1475:L1475))),0)</f>
        <v>30000000</v>
      </c>
      <c r="N1475" s="7" t="n">
        <f aca="false">IF(G1475=1,MIN($F$222,MAX(0,$B$1380-SUM(I1475:M1475))),0)</f>
        <v>0</v>
      </c>
      <c r="O1475" s="7" t="n">
        <f aca="false">IF(H1475=1,MIN($F$221,MAX(0,$B$1380-SUM(I1475:N1475))),0)</f>
        <v>5000000</v>
      </c>
      <c r="P1475" s="7" t="n">
        <f aca="false">MAX(0,$B$1380-SUM(I1475:O1475))</f>
        <v>3775000000</v>
      </c>
      <c r="Q1475" s="7" t="n">
        <f aca="false">($B$203+$B$204)+$B$22+(1-B1475)*$B$198+(1-C1475)*$E$226+(1-D1475)*$E$225+(1-E1475)*$E$224+(1-F1475)*$E$223+(1-G1475)*$E$222+(1-H1475)*$E$221</f>
        <v>20415830.1189422</v>
      </c>
      <c r="R1475" s="7" t="n">
        <f aca="false">P1475&gt;$B$12*Q1475</f>
        <v>1</v>
      </c>
      <c r="S1475" s="7" t="n">
        <f aca="false">IF(R1475,(P1475+$B$12*$B$13)/(Q1475+$B$13),IF(Q1475&gt;0,P1475/Q1475,0))</f>
        <v>164.842381026273</v>
      </c>
      <c r="T1475" s="7" t="n">
        <f aca="false">IF(R1475,$B$13*(S1475-$B$12),0)</f>
        <v>409605952.565682</v>
      </c>
      <c r="U1475" s="7" t="n">
        <f aca="false">($B$203+$B$204)*S1475</f>
        <v>46379721.8348731</v>
      </c>
      <c r="V1475" s="7" t="n">
        <f aca="false">$B$22*S1475</f>
        <v>1483581429.23646</v>
      </c>
      <c r="W1475" s="7" t="n">
        <f aca="false">IF(B1475=1,I1475,S1475*$B$198)</f>
        <v>30000000</v>
      </c>
      <c r="X1475" s="7" t="n">
        <f aca="false">IF(C1475=1,J1475,S1475*$E$226)</f>
        <v>1011220991.23163</v>
      </c>
      <c r="Y1475" s="7" t="n">
        <f aca="false">IF(D1475=1,K1475,S1475*$E$225)</f>
        <v>100000000</v>
      </c>
      <c r="Z1475" s="7" t="n">
        <f aca="false">IF(E1475=1,L1475,S1475*$E$224)</f>
        <v>60000000</v>
      </c>
      <c r="AA1475" s="7" t="n">
        <f aca="false">IF(F1475=1,M1475,S1475*$E$223)</f>
        <v>30000000</v>
      </c>
      <c r="AB1475" s="7" t="n">
        <f aca="false">IF(G1475=1,N1475,S1475*$E$222)</f>
        <v>824211905.131364</v>
      </c>
      <c r="AC1475" s="7" t="n">
        <f aca="false">IF(H1475=1,O1475,S1475*$E$221)</f>
        <v>5000000</v>
      </c>
      <c r="AD1475" s="7" t="n">
        <f aca="false">INDEX($W$1382:$W$1509,MATCH($A1475+(1-B1475)*64,$A$1382:$A$1509,0))</f>
        <v>30000000</v>
      </c>
      <c r="AE1475" s="7" t="n">
        <f aca="false">INDEX($W$1382:$W$1509,MATCH($A1475-B1475*64,$A$1382:$A$1509,0))</f>
        <v>129103540.0387</v>
      </c>
      <c r="AF1475" s="7" t="n">
        <f aca="false">INDEX($X$1382:$X$1509,MATCH($A1475+(1-C1475)*32,$A$1382:$A$1509,0))</f>
        <v>300000000</v>
      </c>
      <c r="AG1475" s="7" t="n">
        <f aca="false">INDEX($X$1382:$X$1509,MATCH($A1475-C1475*32,$A$1382:$A$1509,0))</f>
        <v>1011220991.23163</v>
      </c>
      <c r="AH1475" s="7" t="n">
        <f aca="false">INDEX($Y$1382:$Y$1509,MATCH($A1475+(1-D1475)*16,$A$1382:$A$1509,0))</f>
        <v>100000000</v>
      </c>
      <c r="AI1475" s="7" t="n">
        <f aca="false">INDEX($Y$1382:$Y$1509,MATCH($A1475-D1475*16,$A$1382:$A$1509,0))</f>
        <v>272760518.693203</v>
      </c>
      <c r="AJ1475" s="7" t="n">
        <f aca="false">INDEX($Z$1382:$Z$1509,MATCH($A1475+(1-E1475)*8,$A$1382:$A$1509,0))</f>
        <v>60000000</v>
      </c>
      <c r="AK1475" s="7" t="n">
        <f aca="false">INDEX($Z$1382:$Z$1509,MATCH($A1475-E1475*8,$A$1382:$A$1509,0))</f>
        <v>363803989.706376</v>
      </c>
      <c r="AL1475" s="7" t="n">
        <f aca="false">INDEX($AA$1382:$AA$1509,MATCH($A1475+(1-F1475)*4,$A$1382:$A$1509,0))</f>
        <v>30000000</v>
      </c>
      <c r="AM1475" s="7" t="n">
        <f aca="false">INDEX($AA$1382:$AA$1509,MATCH($A1475-F1475*4,$A$1382:$A$1509,0))</f>
        <v>440753776.652177</v>
      </c>
      <c r="AN1475" s="7" t="n">
        <f aca="false">INDEX($AB$1382:$AB$1509,MATCH($A1475+(1-G1475)*2,$A$1382:$A$1509,0))</f>
        <v>15000000</v>
      </c>
      <c r="AO1475" s="7" t="n">
        <f aca="false">INDEX($AB$1382:$AB$1509,MATCH($A1475-G1475*2,$A$1382:$A$1509,0))</f>
        <v>824211905.131364</v>
      </c>
      <c r="AP1475" s="7" t="n">
        <f aca="false">INDEX($AC$1382:$AC$1509,MATCH($A1475+(1-H1475)*1,$A$1382:$A$1509,0))</f>
        <v>5000000</v>
      </c>
      <c r="AQ1475" s="7" t="n">
        <f aca="false">INDEX($AC$1382:$AC$1509,MATCH($A1475-H1475*1,$A$1382:$A$1509,0))</f>
        <v>677482987.946936</v>
      </c>
      <c r="AR1475" s="14" t="b">
        <f aca="false">AND(IF(B1475=1,AD1475&gt;=AE1475,AE1475&gt;AD1475),IF(C1475=1,AF1475&gt;=AG1475,AG1475&gt;AF1475),IF(D1475=1,AH1475&gt;=AI1475,AI1475&gt;AH1475),IF(E1475=1,AJ1475&gt;=AK1475,AK1475&gt;AJ1475),IF(F1475=1,AL1475&gt;=AM1475,AM1475&gt;AL1475),IF(G1475=1,AN1475&gt;=AO1475,AO1475&gt;AN1475),IF(H1475=1,AP1475&gt;=AQ1475,AQ1475&gt;AP1475))</f>
        <v>0</v>
      </c>
      <c r="AS1475" s="2"/>
      <c r="AT1475" s="2"/>
      <c r="AU1475" s="2"/>
      <c r="AV1475" s="2"/>
      <c r="AW1475" s="2"/>
      <c r="AX1475" s="2"/>
    </row>
    <row r="1476" customFormat="false" ht="15" hidden="false" customHeight="false" outlineLevel="0" collapsed="false">
      <c r="A1476" s="6" t="n">
        <f aca="false">ROW()-1382</f>
        <v>94</v>
      </c>
      <c r="B1476" s="6" t="n">
        <f aca="false">MOD(INT($A1476/64),2)</f>
        <v>1</v>
      </c>
      <c r="C1476" s="6" t="n">
        <f aca="false">MOD(INT($A1476/32),2)</f>
        <v>0</v>
      </c>
      <c r="D1476" s="6" t="n">
        <f aca="false">MOD(INT($A1476/16),2)</f>
        <v>1</v>
      </c>
      <c r="E1476" s="6" t="n">
        <f aca="false">MOD(INT($A1476/8),2)</f>
        <v>1</v>
      </c>
      <c r="F1476" s="6" t="n">
        <f aca="false">MOD(INT($A1476/4),2)</f>
        <v>1</v>
      </c>
      <c r="G1476" s="6" t="n">
        <f aca="false">MOD(INT($A1476/2),2)</f>
        <v>1</v>
      </c>
      <c r="H1476" s="6" t="n">
        <f aca="false">MOD(INT($A1476/1),2)</f>
        <v>0</v>
      </c>
      <c r="I1476" s="7" t="n">
        <f aca="false">IF(B1476=1,MIN($B$6,$B$1380),0)</f>
        <v>30000000</v>
      </c>
      <c r="J1476" s="7" t="n">
        <f aca="false">IF(C1476=1,MIN($F$226,MAX(0,$B$1380-I1476)),0)</f>
        <v>0</v>
      </c>
      <c r="K1476" s="7" t="n">
        <f aca="false">IF(D1476=1,MIN($F$225,MAX(0,$B$1380-SUM(I1476:J1476))),0)</f>
        <v>100000000</v>
      </c>
      <c r="L1476" s="7" t="n">
        <f aca="false">IF(E1476=1,MIN($F$224,MAX(0,$B$1380-SUM(I1476:K1476))),0)</f>
        <v>60000000</v>
      </c>
      <c r="M1476" s="7" t="n">
        <f aca="false">IF(F1476=1,MIN($F$223,MAX(0,$B$1380-SUM(I1476:L1476))),0)</f>
        <v>30000000</v>
      </c>
      <c r="N1476" s="7" t="n">
        <f aca="false">IF(G1476=1,MIN($F$222,MAX(0,$B$1380-SUM(I1476:M1476))),0)</f>
        <v>15000000</v>
      </c>
      <c r="O1476" s="7" t="n">
        <f aca="false">IF(H1476=1,MIN($F$221,MAX(0,$B$1380-SUM(I1476:N1476))),0)</f>
        <v>0</v>
      </c>
      <c r="P1476" s="7" t="n">
        <f aca="false">MAX(0,$B$1380-SUM(I1476:O1476))</f>
        <v>3765000000</v>
      </c>
      <c r="Q1476" s="7" t="n">
        <f aca="false">($B$203+$B$204)+$B$22+(1-B1476)*$B$198+(1-C1476)*$E$226+(1-D1476)*$E$225+(1-E1476)*$E$224+(1-F1476)*$E$223+(1-G1476)*$E$222+(1-H1476)*$E$221</f>
        <v>20415830.1189422</v>
      </c>
      <c r="R1476" s="7" t="n">
        <f aca="false">P1476&gt;$B$12*Q1476</f>
        <v>1</v>
      </c>
      <c r="S1476" s="7" t="n">
        <f aca="false">IF(R1476,(P1476+$B$12*$B$13)/(Q1476+$B$13),IF(Q1476&gt;0,P1476/Q1476,0))</f>
        <v>164.406001460353</v>
      </c>
      <c r="T1476" s="7" t="n">
        <f aca="false">IF(R1476,$B$13*(S1476-$B$12),0)</f>
        <v>408515003.650882</v>
      </c>
      <c r="U1476" s="7" t="n">
        <f aca="false">($B$203+$B$204)*S1476</f>
        <v>46256942.9550984</v>
      </c>
      <c r="V1476" s="7" t="n">
        <f aca="false">$B$22*S1476</f>
        <v>1479654013.14318</v>
      </c>
      <c r="W1476" s="7" t="n">
        <f aca="false">IF(B1476=1,I1476,S1476*$B$198)</f>
        <v>30000000</v>
      </c>
      <c r="X1476" s="7" t="n">
        <f aca="false">IF(C1476=1,J1476,S1476*$E$226)</f>
        <v>1008544032.94908</v>
      </c>
      <c r="Y1476" s="7" t="n">
        <f aca="false">IF(D1476=1,K1476,S1476*$E$225)</f>
        <v>100000000</v>
      </c>
      <c r="Z1476" s="7" t="n">
        <f aca="false">IF(E1476=1,L1476,S1476*$E$224)</f>
        <v>60000000</v>
      </c>
      <c r="AA1476" s="7" t="n">
        <f aca="false">IF(F1476=1,M1476,S1476*$E$223)</f>
        <v>30000000</v>
      </c>
      <c r="AB1476" s="7" t="n">
        <f aca="false">IF(G1476=1,N1476,S1476*$E$222)</f>
        <v>15000000</v>
      </c>
      <c r="AC1476" s="7" t="n">
        <f aca="false">IF(H1476=1,O1476,S1476*$E$221)</f>
        <v>822030007.301764</v>
      </c>
      <c r="AD1476" s="7" t="n">
        <f aca="false">INDEX($W$1382:$W$1509,MATCH($A1476+(1-B1476)*64,$A$1382:$A$1509,0))</f>
        <v>30000000</v>
      </c>
      <c r="AE1476" s="7" t="n">
        <f aca="false">INDEX($W$1382:$W$1509,MATCH($A1476-B1476*64,$A$1382:$A$1509,0))</f>
        <v>128764463.11148</v>
      </c>
      <c r="AF1476" s="7" t="n">
        <f aca="false">INDEX($X$1382:$X$1509,MATCH($A1476+(1-C1476)*32,$A$1382:$A$1509,0))</f>
        <v>300000000</v>
      </c>
      <c r="AG1476" s="7" t="n">
        <f aca="false">INDEX($X$1382:$X$1509,MATCH($A1476-C1476*32,$A$1382:$A$1509,0))</f>
        <v>1008544032.94908</v>
      </c>
      <c r="AH1476" s="7" t="n">
        <f aca="false">INDEX($Y$1382:$Y$1509,MATCH($A1476+(1-D1476)*16,$A$1382:$A$1509,0))</f>
        <v>100000000</v>
      </c>
      <c r="AI1476" s="7" t="n">
        <f aca="false">INDEX($Y$1382:$Y$1509,MATCH($A1476-D1476*16,$A$1382:$A$1509,0))</f>
        <v>272057074.415464</v>
      </c>
      <c r="AJ1476" s="7" t="n">
        <f aca="false">INDEX($Z$1382:$Z$1509,MATCH($A1476+(1-E1476)*8,$A$1382:$A$1509,0))</f>
        <v>60000000</v>
      </c>
      <c r="AK1476" s="7" t="n">
        <f aca="false">INDEX($Z$1382:$Z$1509,MATCH($A1476-E1476*8,$A$1382:$A$1509,0))</f>
        <v>362855966.280431</v>
      </c>
      <c r="AL1476" s="7" t="n">
        <f aca="false">INDEX($AA$1382:$AA$1509,MATCH($A1476+(1-F1476)*4,$A$1382:$A$1509,0))</f>
        <v>30000000</v>
      </c>
      <c r="AM1476" s="7" t="n">
        <f aca="false">INDEX($AA$1382:$AA$1509,MATCH($A1476-F1476*4,$A$1382:$A$1509,0))</f>
        <v>439596183.016847</v>
      </c>
      <c r="AN1476" s="7" t="n">
        <f aca="false">INDEX($AB$1382:$AB$1509,MATCH($A1476+(1-G1476)*2,$A$1382:$A$1509,0))</f>
        <v>15000000</v>
      </c>
      <c r="AO1476" s="7" t="n">
        <f aca="false">INDEX($AB$1382:$AB$1509,MATCH($A1476-G1476*2,$A$1382:$A$1509,0))</f>
        <v>677482987.946936</v>
      </c>
      <c r="AP1476" s="7" t="n">
        <f aca="false">INDEX($AC$1382:$AC$1509,MATCH($A1476+(1-H1476)*1,$A$1382:$A$1509,0))</f>
        <v>5000000</v>
      </c>
      <c r="AQ1476" s="7" t="n">
        <f aca="false">INDEX($AC$1382:$AC$1509,MATCH($A1476-H1476*1,$A$1382:$A$1509,0))</f>
        <v>822030007.301764</v>
      </c>
      <c r="AR1476" s="14" t="b">
        <f aca="false">AND(IF(B1476=1,AD1476&gt;=AE1476,AE1476&gt;AD1476),IF(C1476=1,AF1476&gt;=AG1476,AG1476&gt;AF1476),IF(D1476=1,AH1476&gt;=AI1476,AI1476&gt;AH1476),IF(E1476=1,AJ1476&gt;=AK1476,AK1476&gt;AJ1476),IF(F1476=1,AL1476&gt;=AM1476,AM1476&gt;AL1476),IF(G1476=1,AN1476&gt;=AO1476,AO1476&gt;AN1476),IF(H1476=1,AP1476&gt;=AQ1476,AQ1476&gt;AP1476))</f>
        <v>0</v>
      </c>
      <c r="AS1476" s="2"/>
      <c r="AT1476" s="2"/>
      <c r="AU1476" s="2"/>
      <c r="AV1476" s="2"/>
      <c r="AW1476" s="2"/>
      <c r="AX1476" s="2"/>
    </row>
    <row r="1477" customFormat="false" ht="15" hidden="false" customHeight="false" outlineLevel="0" collapsed="false">
      <c r="A1477" s="6" t="n">
        <f aca="false">ROW()-1382</f>
        <v>95</v>
      </c>
      <c r="B1477" s="6" t="n">
        <f aca="false">MOD(INT($A1477/64),2)</f>
        <v>1</v>
      </c>
      <c r="C1477" s="6" t="n">
        <f aca="false">MOD(INT($A1477/32),2)</f>
        <v>0</v>
      </c>
      <c r="D1477" s="6" t="n">
        <f aca="false">MOD(INT($A1477/16),2)</f>
        <v>1</v>
      </c>
      <c r="E1477" s="6" t="n">
        <f aca="false">MOD(INT($A1477/8),2)</f>
        <v>1</v>
      </c>
      <c r="F1477" s="6" t="n">
        <f aca="false">MOD(INT($A1477/4),2)</f>
        <v>1</v>
      </c>
      <c r="G1477" s="6" t="n">
        <f aca="false">MOD(INT($A1477/2),2)</f>
        <v>1</v>
      </c>
      <c r="H1477" s="6" t="n">
        <f aca="false">MOD(INT($A1477/1),2)</f>
        <v>1</v>
      </c>
      <c r="I1477" s="7" t="n">
        <f aca="false">IF(B1477=1,MIN($B$6,$B$1380),0)</f>
        <v>30000000</v>
      </c>
      <c r="J1477" s="7" t="n">
        <f aca="false">IF(C1477=1,MIN($F$226,MAX(0,$B$1380-I1477)),0)</f>
        <v>0</v>
      </c>
      <c r="K1477" s="7" t="n">
        <f aca="false">IF(D1477=1,MIN($F$225,MAX(0,$B$1380-SUM(I1477:J1477))),0)</f>
        <v>100000000</v>
      </c>
      <c r="L1477" s="7" t="n">
        <f aca="false">IF(E1477=1,MIN($F$224,MAX(0,$B$1380-SUM(I1477:K1477))),0)</f>
        <v>60000000</v>
      </c>
      <c r="M1477" s="7" t="n">
        <f aca="false">IF(F1477=1,MIN($F$223,MAX(0,$B$1380-SUM(I1477:L1477))),0)</f>
        <v>30000000</v>
      </c>
      <c r="N1477" s="7" t="n">
        <f aca="false">IF(G1477=1,MIN($F$222,MAX(0,$B$1380-SUM(I1477:M1477))),0)</f>
        <v>15000000</v>
      </c>
      <c r="O1477" s="7" t="n">
        <f aca="false">IF(H1477=1,MIN($F$221,MAX(0,$B$1380-SUM(I1477:N1477))),0)</f>
        <v>5000000</v>
      </c>
      <c r="P1477" s="7" t="n">
        <f aca="false">MAX(0,$B$1380-SUM(I1477:O1477))</f>
        <v>3760000000</v>
      </c>
      <c r="Q1477" s="7" t="n">
        <f aca="false">($B$203+$B$204)+$B$22+(1-B1477)*$B$198+(1-C1477)*$E$226+(1-D1477)*$E$225+(1-E1477)*$E$224+(1-F1477)*$E$223+(1-G1477)*$E$222+(1-H1477)*$E$221</f>
        <v>15415830.1189422</v>
      </c>
      <c r="R1477" s="7" t="n">
        <f aca="false">P1477&gt;$B$12*Q1477</f>
        <v>1</v>
      </c>
      <c r="S1477" s="7" t="n">
        <f aca="false">IF(R1477,(P1477+$B$12*$B$13)/(Q1477+$B$13),IF(Q1477&gt;0,P1477/Q1477,0))</f>
        <v>210.009805575348</v>
      </c>
      <c r="T1477" s="7" t="n">
        <f aca="false">IF(R1477,$B$13*(S1477-$B$12),0)</f>
        <v>522524513.938369</v>
      </c>
      <c r="U1477" s="7" t="n">
        <f aca="false">($B$203+$B$204)*S1477</f>
        <v>59087937.8503275</v>
      </c>
      <c r="V1477" s="7" t="n">
        <f aca="false">$B$22*S1477</f>
        <v>1890088250.17813</v>
      </c>
      <c r="W1477" s="7" t="n">
        <f aca="false">IF(B1477=1,I1477,S1477*$B$198)</f>
        <v>30000000</v>
      </c>
      <c r="X1477" s="7" t="n">
        <f aca="false">IF(C1477=1,J1477,S1477*$E$226)</f>
        <v>1288299298.03317</v>
      </c>
      <c r="Y1477" s="7" t="n">
        <f aca="false">IF(D1477=1,K1477,S1477*$E$225)</f>
        <v>100000000</v>
      </c>
      <c r="Z1477" s="7" t="n">
        <f aca="false">IF(E1477=1,L1477,S1477*$E$224)</f>
        <v>60000000</v>
      </c>
      <c r="AA1477" s="7" t="n">
        <f aca="false">IF(F1477=1,M1477,S1477*$E$223)</f>
        <v>30000000</v>
      </c>
      <c r="AB1477" s="7" t="n">
        <f aca="false">IF(G1477=1,N1477,S1477*$E$222)</f>
        <v>15000000</v>
      </c>
      <c r="AC1477" s="7" t="n">
        <f aca="false">IF(H1477=1,O1477,S1477*$E$221)</f>
        <v>5000000</v>
      </c>
      <c r="AD1477" s="7" t="n">
        <f aca="false">INDEX($W$1382:$W$1509,MATCH($A1477+(1-B1477)*64,$A$1382:$A$1509,0))</f>
        <v>30000000</v>
      </c>
      <c r="AE1477" s="7" t="n">
        <f aca="false">INDEX($W$1382:$W$1509,MATCH($A1477-B1477*64,$A$1382:$A$1509,0))</f>
        <v>162941630.630178</v>
      </c>
      <c r="AF1477" s="7" t="n">
        <f aca="false">INDEX($X$1382:$X$1509,MATCH($A1477+(1-C1477)*32,$A$1382:$A$1509,0))</f>
        <v>300000000</v>
      </c>
      <c r="AG1477" s="7" t="n">
        <f aca="false">INDEX($X$1382:$X$1509,MATCH($A1477-C1477*32,$A$1382:$A$1509,0))</f>
        <v>1288299298.03317</v>
      </c>
      <c r="AH1477" s="7" t="n">
        <f aca="false">INDEX($Y$1382:$Y$1509,MATCH($A1477+(1-D1477)*16,$A$1382:$A$1509,0))</f>
        <v>100000000</v>
      </c>
      <c r="AI1477" s="7" t="n">
        <f aca="false">INDEX($Y$1382:$Y$1509,MATCH($A1477-D1477*16,$A$1382:$A$1509,0))</f>
        <v>340842254.468728</v>
      </c>
      <c r="AJ1477" s="7" t="n">
        <f aca="false">INDEX($Z$1382:$Z$1509,MATCH($A1477+(1-E1477)*8,$A$1382:$A$1509,0))</f>
        <v>60000000</v>
      </c>
      <c r="AK1477" s="7" t="n">
        <f aca="false">INDEX($Z$1382:$Z$1509,MATCH($A1477-E1477*8,$A$1382:$A$1509,0))</f>
        <v>451569044.744389</v>
      </c>
      <c r="AL1477" s="7" t="n">
        <f aca="false">INDEX($AA$1382:$AA$1509,MATCH($A1477+(1-F1477)*4,$A$1382:$A$1509,0))</f>
        <v>30000000</v>
      </c>
      <c r="AM1477" s="7" t="n">
        <f aca="false">INDEX($AA$1382:$AA$1509,MATCH($A1477-F1477*4,$A$1382:$A$1509,0))</f>
        <v>543965978.653466</v>
      </c>
      <c r="AN1477" s="7" t="n">
        <f aca="false">INDEX($AB$1382:$AB$1509,MATCH($A1477+(1-G1477)*2,$A$1382:$A$1509,0))</f>
        <v>15000000</v>
      </c>
      <c r="AO1477" s="7" t="n">
        <f aca="false">INDEX($AB$1382:$AB$1509,MATCH($A1477-G1477*2,$A$1382:$A$1509,0))</f>
        <v>824211905.131364</v>
      </c>
      <c r="AP1477" s="7" t="n">
        <f aca="false">INDEX($AC$1382:$AC$1509,MATCH($A1477+(1-H1477)*1,$A$1382:$A$1509,0))</f>
        <v>5000000</v>
      </c>
      <c r="AQ1477" s="7" t="n">
        <f aca="false">INDEX($AC$1382:$AC$1509,MATCH($A1477-H1477*1,$A$1382:$A$1509,0))</f>
        <v>822030007.301764</v>
      </c>
      <c r="AR1477" s="14" t="b">
        <f aca="false">AND(IF(B1477=1,AD1477&gt;=AE1477,AE1477&gt;AD1477),IF(C1477=1,AF1477&gt;=AG1477,AG1477&gt;AF1477),IF(D1477=1,AH1477&gt;=AI1477,AI1477&gt;AH1477),IF(E1477=1,AJ1477&gt;=AK1477,AK1477&gt;AJ1477),IF(F1477=1,AL1477&gt;=AM1477,AM1477&gt;AL1477),IF(G1477=1,AN1477&gt;=AO1477,AO1477&gt;AN1477),IF(H1477=1,AP1477&gt;=AQ1477,AQ1477&gt;AP1477))</f>
        <v>0</v>
      </c>
      <c r="AS1477" s="2"/>
      <c r="AT1477" s="2"/>
      <c r="AU1477" s="2"/>
      <c r="AV1477" s="2"/>
      <c r="AW1477" s="2"/>
      <c r="AX1477" s="2"/>
    </row>
    <row r="1478" customFormat="false" ht="15" hidden="false" customHeight="false" outlineLevel="0" collapsed="false">
      <c r="A1478" s="6" t="n">
        <f aca="false">ROW()-1382</f>
        <v>96</v>
      </c>
      <c r="B1478" s="6" t="n">
        <f aca="false">MOD(INT($A1478/64),2)</f>
        <v>1</v>
      </c>
      <c r="C1478" s="6" t="n">
        <f aca="false">MOD(INT($A1478/32),2)</f>
        <v>1</v>
      </c>
      <c r="D1478" s="6" t="n">
        <f aca="false">MOD(INT($A1478/16),2)</f>
        <v>0</v>
      </c>
      <c r="E1478" s="6" t="n">
        <f aca="false">MOD(INT($A1478/8),2)</f>
        <v>0</v>
      </c>
      <c r="F1478" s="6" t="n">
        <f aca="false">MOD(INT($A1478/4),2)</f>
        <v>0</v>
      </c>
      <c r="G1478" s="6" t="n">
        <f aca="false">MOD(INT($A1478/2),2)</f>
        <v>0</v>
      </c>
      <c r="H1478" s="6" t="n">
        <f aca="false">MOD(INT($A1478/1),2)</f>
        <v>0</v>
      </c>
      <c r="I1478" s="7" t="n">
        <f aca="false">IF(B1478=1,MIN($B$6,$B$1380),0)</f>
        <v>30000000</v>
      </c>
      <c r="J1478" s="7" t="n">
        <f aca="false">IF(C1478=1,MIN($F$226,MAX(0,$B$1380-I1478)),0)</f>
        <v>300000000</v>
      </c>
      <c r="K1478" s="7" t="n">
        <f aca="false">IF(D1478=1,MIN($F$225,MAX(0,$B$1380-SUM(I1478:J1478))),0)</f>
        <v>0</v>
      </c>
      <c r="L1478" s="7" t="n">
        <f aca="false">IF(E1478=1,MIN($F$224,MAX(0,$B$1380-SUM(I1478:K1478))),0)</f>
        <v>0</v>
      </c>
      <c r="M1478" s="7" t="n">
        <f aca="false">IF(F1478=1,MIN($F$223,MAX(0,$B$1380-SUM(I1478:L1478))),0)</f>
        <v>0</v>
      </c>
      <c r="N1478" s="7" t="n">
        <f aca="false">IF(G1478=1,MIN($F$222,MAX(0,$B$1380-SUM(I1478:M1478))),0)</f>
        <v>0</v>
      </c>
      <c r="O1478" s="7" t="n">
        <f aca="false">IF(H1478=1,MIN($F$221,MAX(0,$B$1380-SUM(I1478:N1478))),0)</f>
        <v>0</v>
      </c>
      <c r="P1478" s="7" t="n">
        <f aca="false">MAX(0,$B$1380-SUM(I1478:O1478))</f>
        <v>3670000000</v>
      </c>
      <c r="Q1478" s="7" t="n">
        <f aca="false">($B$203+$B$204)+$B$22+(1-B1478)*$B$198+(1-C1478)*$E$226+(1-D1478)*$E$225+(1-E1478)*$E$224+(1-F1478)*$E$223+(1-G1478)*$E$222+(1-H1478)*$E$221</f>
        <v>26415334.5395857</v>
      </c>
      <c r="R1478" s="7" t="n">
        <f aca="false">P1478&gt;$B$12*Q1478</f>
        <v>1</v>
      </c>
      <c r="S1478" s="7" t="n">
        <f aca="false">IF(R1478,(P1478+$B$12*$B$13)/(Q1478+$B$13),IF(Q1478&gt;0,P1478/Q1478,0))</f>
        <v>127.008732856688</v>
      </c>
      <c r="T1478" s="7" t="n">
        <f aca="false">IF(R1478,$B$13*(S1478-$B$12),0)</f>
        <v>315021832.14172</v>
      </c>
      <c r="U1478" s="7" t="n">
        <f aca="false">($B$203+$B$204)*S1478</f>
        <v>35734922.4381443</v>
      </c>
      <c r="V1478" s="7" t="n">
        <f aca="false">$B$22*S1478</f>
        <v>1143078595.71019</v>
      </c>
      <c r="W1478" s="7" t="n">
        <f aca="false">IF(B1478=1,I1478,S1478*$B$198)</f>
        <v>30000000</v>
      </c>
      <c r="X1478" s="7" t="n">
        <f aca="false">IF(C1478=1,J1478,S1478*$E$226)</f>
        <v>300000000</v>
      </c>
      <c r="Y1478" s="7" t="n">
        <f aca="false">IF(D1478=1,K1478,S1478*$E$225)</f>
        <v>220230163.716953</v>
      </c>
      <c r="Z1478" s="7" t="n">
        <f aca="false">IF(E1478=1,L1478,S1478*$E$224)</f>
        <v>304820958.856051</v>
      </c>
      <c r="AA1478" s="7" t="n">
        <f aca="false">IF(F1478=1,M1478,S1478*$E$223)</f>
        <v>381026198.570064</v>
      </c>
      <c r="AB1478" s="7" t="n">
        <f aca="false">IF(G1478=1,N1478,S1478*$E$222)</f>
        <v>635043664.283439</v>
      </c>
      <c r="AC1478" s="7" t="n">
        <f aca="false">IF(H1478=1,O1478,S1478*$E$221)</f>
        <v>635043664.283439</v>
      </c>
      <c r="AD1478" s="7" t="n">
        <f aca="false">INDEX($W$1382:$W$1509,MATCH($A1478+(1-B1478)*64,$A$1382:$A$1509,0))</f>
        <v>30000000</v>
      </c>
      <c r="AE1478" s="7" t="n">
        <f aca="false">INDEX($W$1382:$W$1509,MATCH($A1478-B1478*64,$A$1382:$A$1509,0))</f>
        <v>100199807.894252</v>
      </c>
      <c r="AF1478" s="7" t="n">
        <f aca="false">INDEX($X$1382:$X$1509,MATCH($A1478+(1-C1478)*32,$A$1382:$A$1509,0))</f>
        <v>300000000</v>
      </c>
      <c r="AG1478" s="7" t="n">
        <f aca="false">INDEX($X$1382:$X$1509,MATCH($A1478-C1478*32,$A$1382:$A$1509,0))</f>
        <v>695273179.277037</v>
      </c>
      <c r="AH1478" s="7" t="n">
        <f aca="false">INDEX($Y$1382:$Y$1509,MATCH($A1478+(1-D1478)*16,$A$1382:$A$1509,0))</f>
        <v>100000000</v>
      </c>
      <c r="AI1478" s="7" t="n">
        <f aca="false">INDEX($Y$1382:$Y$1509,MATCH($A1478-D1478*16,$A$1382:$A$1509,0))</f>
        <v>220230163.716953</v>
      </c>
      <c r="AJ1478" s="7" t="n">
        <f aca="false">INDEX($Z$1382:$Z$1509,MATCH($A1478+(1-E1478)*8,$A$1382:$A$1509,0))</f>
        <v>60000000</v>
      </c>
      <c r="AK1478" s="7" t="n">
        <f aca="false">INDEX($Z$1382:$Z$1509,MATCH($A1478-E1478*8,$A$1382:$A$1509,0))</f>
        <v>304820958.856051</v>
      </c>
      <c r="AL1478" s="7" t="n">
        <f aca="false">INDEX($AA$1382:$AA$1509,MATCH($A1478+(1-F1478)*4,$A$1382:$A$1509,0))</f>
        <v>30000000</v>
      </c>
      <c r="AM1478" s="7" t="n">
        <f aca="false">INDEX($AA$1382:$AA$1509,MATCH($A1478-F1478*4,$A$1382:$A$1509,0))</f>
        <v>381026198.570064</v>
      </c>
      <c r="AN1478" s="7" t="n">
        <f aca="false">INDEX($AB$1382:$AB$1509,MATCH($A1478+(1-G1478)*2,$A$1382:$A$1509,0))</f>
        <v>15000000</v>
      </c>
      <c r="AO1478" s="7" t="n">
        <f aca="false">INDEX($AB$1382:$AB$1509,MATCH($A1478-G1478*2,$A$1382:$A$1509,0))</f>
        <v>635043664.283439</v>
      </c>
      <c r="AP1478" s="7" t="n">
        <f aca="false">INDEX($AC$1382:$AC$1509,MATCH($A1478+(1-H1478)*1,$A$1382:$A$1509,0))</f>
        <v>5000000</v>
      </c>
      <c r="AQ1478" s="7" t="n">
        <f aca="false">INDEX($AC$1382:$AC$1509,MATCH($A1478-H1478*1,$A$1382:$A$1509,0))</f>
        <v>635043664.283439</v>
      </c>
      <c r="AR1478" s="14" t="b">
        <f aca="false">AND(IF(B1478=1,AD1478&gt;=AE1478,AE1478&gt;AD1478),IF(C1478=1,AF1478&gt;=AG1478,AG1478&gt;AF1478),IF(D1478=1,AH1478&gt;=AI1478,AI1478&gt;AH1478),IF(E1478=1,AJ1478&gt;=AK1478,AK1478&gt;AJ1478),IF(F1478=1,AL1478&gt;=AM1478,AM1478&gt;AL1478),IF(G1478=1,AN1478&gt;=AO1478,AO1478&gt;AN1478),IF(H1478=1,AP1478&gt;=AQ1478,AQ1478&gt;AP1478))</f>
        <v>0</v>
      </c>
      <c r="AS1478" s="2"/>
      <c r="AT1478" s="2"/>
      <c r="AU1478" s="2"/>
      <c r="AV1478" s="2"/>
      <c r="AW1478" s="2"/>
      <c r="AX1478" s="2"/>
    </row>
    <row r="1479" customFormat="false" ht="15" hidden="false" customHeight="false" outlineLevel="0" collapsed="false">
      <c r="A1479" s="6" t="n">
        <f aca="false">ROW()-1382</f>
        <v>97</v>
      </c>
      <c r="B1479" s="6" t="n">
        <f aca="false">MOD(INT($A1479/64),2)</f>
        <v>1</v>
      </c>
      <c r="C1479" s="6" t="n">
        <f aca="false">MOD(INT($A1479/32),2)</f>
        <v>1</v>
      </c>
      <c r="D1479" s="6" t="n">
        <f aca="false">MOD(INT($A1479/16),2)</f>
        <v>0</v>
      </c>
      <c r="E1479" s="6" t="n">
        <f aca="false">MOD(INT($A1479/8),2)</f>
        <v>0</v>
      </c>
      <c r="F1479" s="6" t="n">
        <f aca="false">MOD(INT($A1479/4),2)</f>
        <v>0</v>
      </c>
      <c r="G1479" s="6" t="n">
        <f aca="false">MOD(INT($A1479/2),2)</f>
        <v>0</v>
      </c>
      <c r="H1479" s="6" t="n">
        <f aca="false">MOD(INT($A1479/1),2)</f>
        <v>1</v>
      </c>
      <c r="I1479" s="7" t="n">
        <f aca="false">IF(B1479=1,MIN($B$6,$B$1380),0)</f>
        <v>30000000</v>
      </c>
      <c r="J1479" s="7" t="n">
        <f aca="false">IF(C1479=1,MIN($F$226,MAX(0,$B$1380-I1479)),0)</f>
        <v>300000000</v>
      </c>
      <c r="K1479" s="7" t="n">
        <f aca="false">IF(D1479=1,MIN($F$225,MAX(0,$B$1380-SUM(I1479:J1479))),0)</f>
        <v>0</v>
      </c>
      <c r="L1479" s="7" t="n">
        <f aca="false">IF(E1479=1,MIN($F$224,MAX(0,$B$1380-SUM(I1479:K1479))),0)</f>
        <v>0</v>
      </c>
      <c r="M1479" s="7" t="n">
        <f aca="false">IF(F1479=1,MIN($F$223,MAX(0,$B$1380-SUM(I1479:L1479))),0)</f>
        <v>0</v>
      </c>
      <c r="N1479" s="7" t="n">
        <f aca="false">IF(G1479=1,MIN($F$222,MAX(0,$B$1380-SUM(I1479:M1479))),0)</f>
        <v>0</v>
      </c>
      <c r="O1479" s="7" t="n">
        <f aca="false">IF(H1479=1,MIN($F$221,MAX(0,$B$1380-SUM(I1479:N1479))),0)</f>
        <v>5000000</v>
      </c>
      <c r="P1479" s="7" t="n">
        <f aca="false">MAX(0,$B$1380-SUM(I1479:O1479))</f>
        <v>3665000000</v>
      </c>
      <c r="Q1479" s="7" t="n">
        <f aca="false">($B$203+$B$204)+$B$22+(1-B1479)*$B$198+(1-C1479)*$E$226+(1-D1479)*$E$225+(1-E1479)*$E$224+(1-F1479)*$E$223+(1-G1479)*$E$222+(1-H1479)*$E$221</f>
        <v>21415334.5395857</v>
      </c>
      <c r="R1479" s="7" t="n">
        <f aca="false">P1479&gt;$B$12*Q1479</f>
        <v>1</v>
      </c>
      <c r="S1479" s="7" t="n">
        <f aca="false">IF(R1479,(P1479+$B$12*$B$13)/(Q1479+$B$13),IF(Q1479&gt;0,P1479/Q1479,0))</f>
        <v>153.353489324157</v>
      </c>
      <c r="T1479" s="7" t="n">
        <f aca="false">IF(R1479,$B$13*(S1479-$B$12),0)</f>
        <v>380883723.310392</v>
      </c>
      <c r="U1479" s="7" t="n">
        <f aca="false">($B$203+$B$204)*S1479</f>
        <v>43147230.2995186</v>
      </c>
      <c r="V1479" s="7" t="n">
        <f aca="false">$B$22*S1479</f>
        <v>1380181403.91741</v>
      </c>
      <c r="W1479" s="7" t="n">
        <f aca="false">IF(B1479=1,I1479,S1479*$B$198)</f>
        <v>30000000</v>
      </c>
      <c r="X1479" s="7" t="n">
        <f aca="false">IF(C1479=1,J1479,S1479*$E$226)</f>
        <v>300000000</v>
      </c>
      <c r="Y1479" s="7" t="n">
        <f aca="false">IF(D1479=1,K1479,S1479*$E$225)</f>
        <v>265911353.501444</v>
      </c>
      <c r="Z1479" s="7" t="n">
        <f aca="false">IF(E1479=1,L1479,S1479*$E$224)</f>
        <v>368048374.377977</v>
      </c>
      <c r="AA1479" s="7" t="n">
        <f aca="false">IF(F1479=1,M1479,S1479*$E$223)</f>
        <v>460060467.972471</v>
      </c>
      <c r="AB1479" s="7" t="n">
        <f aca="false">IF(G1479=1,N1479,S1479*$E$222)</f>
        <v>766767446.620785</v>
      </c>
      <c r="AC1479" s="7" t="n">
        <f aca="false">IF(H1479=1,O1479,S1479*$E$221)</f>
        <v>5000000</v>
      </c>
      <c r="AD1479" s="7" t="n">
        <f aca="false">INDEX($W$1382:$W$1509,MATCH($A1479+(1-B1479)*64,$A$1382:$A$1509,0))</f>
        <v>30000000</v>
      </c>
      <c r="AE1479" s="7" t="n">
        <f aca="false">INDEX($W$1382:$W$1509,MATCH($A1479-B1479*64,$A$1382:$A$1509,0))</f>
        <v>120304379.894856</v>
      </c>
      <c r="AF1479" s="7" t="n">
        <f aca="false">INDEX($X$1382:$X$1509,MATCH($A1479+(1-C1479)*32,$A$1382:$A$1509,0))</f>
        <v>300000000</v>
      </c>
      <c r="AG1479" s="7" t="n">
        <f aca="false">INDEX($X$1382:$X$1509,MATCH($A1479-C1479*32,$A$1382:$A$1509,0))</f>
        <v>809939259.307457</v>
      </c>
      <c r="AH1479" s="7" t="n">
        <f aca="false">INDEX($Y$1382:$Y$1509,MATCH($A1479+(1-D1479)*16,$A$1382:$A$1509,0))</f>
        <v>100000000</v>
      </c>
      <c r="AI1479" s="7" t="n">
        <f aca="false">INDEX($Y$1382:$Y$1509,MATCH($A1479-D1479*16,$A$1382:$A$1509,0))</f>
        <v>265911353.501444</v>
      </c>
      <c r="AJ1479" s="7" t="n">
        <f aca="false">INDEX($Z$1382:$Z$1509,MATCH($A1479+(1-E1479)*8,$A$1382:$A$1509,0))</f>
        <v>60000000</v>
      </c>
      <c r="AK1479" s="7" t="n">
        <f aca="false">INDEX($Z$1382:$Z$1509,MATCH($A1479-E1479*8,$A$1382:$A$1509,0))</f>
        <v>368048374.377977</v>
      </c>
      <c r="AL1479" s="7" t="n">
        <f aca="false">INDEX($AA$1382:$AA$1509,MATCH($A1479+(1-F1479)*4,$A$1382:$A$1509,0))</f>
        <v>30000000</v>
      </c>
      <c r="AM1479" s="7" t="n">
        <f aca="false">INDEX($AA$1382:$AA$1509,MATCH($A1479-F1479*4,$A$1382:$A$1509,0))</f>
        <v>460060467.972471</v>
      </c>
      <c r="AN1479" s="7" t="n">
        <f aca="false">INDEX($AB$1382:$AB$1509,MATCH($A1479+(1-G1479)*2,$A$1382:$A$1509,0))</f>
        <v>15000000</v>
      </c>
      <c r="AO1479" s="7" t="n">
        <f aca="false">INDEX($AB$1382:$AB$1509,MATCH($A1479-G1479*2,$A$1382:$A$1509,0))</f>
        <v>766767446.620785</v>
      </c>
      <c r="AP1479" s="7" t="n">
        <f aca="false">INDEX($AC$1382:$AC$1509,MATCH($A1479+(1-H1479)*1,$A$1382:$A$1509,0))</f>
        <v>5000000</v>
      </c>
      <c r="AQ1479" s="7" t="n">
        <f aca="false">INDEX($AC$1382:$AC$1509,MATCH($A1479-H1479*1,$A$1382:$A$1509,0))</f>
        <v>635043664.283439</v>
      </c>
      <c r="AR1479" s="14" t="b">
        <f aca="false">AND(IF(B1479=1,AD1479&gt;=AE1479,AE1479&gt;AD1479),IF(C1479=1,AF1479&gt;=AG1479,AG1479&gt;AF1479),IF(D1479=1,AH1479&gt;=AI1479,AI1479&gt;AH1479),IF(E1479=1,AJ1479&gt;=AK1479,AK1479&gt;AJ1479),IF(F1479=1,AL1479&gt;=AM1479,AM1479&gt;AL1479),IF(G1479=1,AN1479&gt;=AO1479,AO1479&gt;AN1479),IF(H1479=1,AP1479&gt;=AQ1479,AQ1479&gt;AP1479))</f>
        <v>0</v>
      </c>
      <c r="AS1479" s="2"/>
      <c r="AT1479" s="2"/>
      <c r="AU1479" s="2"/>
      <c r="AV1479" s="2"/>
      <c r="AW1479" s="2"/>
      <c r="AX1479" s="2"/>
    </row>
    <row r="1480" customFormat="false" ht="15" hidden="false" customHeight="false" outlineLevel="0" collapsed="false">
      <c r="A1480" s="6" t="n">
        <f aca="false">ROW()-1382</f>
        <v>98</v>
      </c>
      <c r="B1480" s="6" t="n">
        <f aca="false">MOD(INT($A1480/64),2)</f>
        <v>1</v>
      </c>
      <c r="C1480" s="6" t="n">
        <f aca="false">MOD(INT($A1480/32),2)</f>
        <v>1</v>
      </c>
      <c r="D1480" s="6" t="n">
        <f aca="false">MOD(INT($A1480/16),2)</f>
        <v>0</v>
      </c>
      <c r="E1480" s="6" t="n">
        <f aca="false">MOD(INT($A1480/8),2)</f>
        <v>0</v>
      </c>
      <c r="F1480" s="6" t="n">
        <f aca="false">MOD(INT($A1480/4),2)</f>
        <v>0</v>
      </c>
      <c r="G1480" s="6" t="n">
        <f aca="false">MOD(INT($A1480/2),2)</f>
        <v>1</v>
      </c>
      <c r="H1480" s="6" t="n">
        <f aca="false">MOD(INT($A1480/1),2)</f>
        <v>0</v>
      </c>
      <c r="I1480" s="7" t="n">
        <f aca="false">IF(B1480=1,MIN($B$6,$B$1380),0)</f>
        <v>30000000</v>
      </c>
      <c r="J1480" s="7" t="n">
        <f aca="false">IF(C1480=1,MIN($F$226,MAX(0,$B$1380-I1480)),0)</f>
        <v>300000000</v>
      </c>
      <c r="K1480" s="7" t="n">
        <f aca="false">IF(D1480=1,MIN($F$225,MAX(0,$B$1380-SUM(I1480:J1480))),0)</f>
        <v>0</v>
      </c>
      <c r="L1480" s="7" t="n">
        <f aca="false">IF(E1480=1,MIN($F$224,MAX(0,$B$1380-SUM(I1480:K1480))),0)</f>
        <v>0</v>
      </c>
      <c r="M1480" s="7" t="n">
        <f aca="false">IF(F1480=1,MIN($F$223,MAX(0,$B$1380-SUM(I1480:L1480))),0)</f>
        <v>0</v>
      </c>
      <c r="N1480" s="7" t="n">
        <f aca="false">IF(G1480=1,MIN($F$222,MAX(0,$B$1380-SUM(I1480:M1480))),0)</f>
        <v>15000000</v>
      </c>
      <c r="O1480" s="7" t="n">
        <f aca="false">IF(H1480=1,MIN($F$221,MAX(0,$B$1380-SUM(I1480:N1480))),0)</f>
        <v>0</v>
      </c>
      <c r="P1480" s="7" t="n">
        <f aca="false">MAX(0,$B$1380-SUM(I1480:O1480))</f>
        <v>3655000000</v>
      </c>
      <c r="Q1480" s="7" t="n">
        <f aca="false">($B$203+$B$204)+$B$22+(1-B1480)*$B$198+(1-C1480)*$E$226+(1-D1480)*$E$225+(1-E1480)*$E$224+(1-F1480)*$E$223+(1-G1480)*$E$222+(1-H1480)*$E$221</f>
        <v>21415334.5395857</v>
      </c>
      <c r="R1480" s="7" t="n">
        <f aca="false">P1480&gt;$B$12*Q1480</f>
        <v>1</v>
      </c>
      <c r="S1480" s="7" t="n">
        <f aca="false">IF(R1480,(P1480+$B$12*$B$13)/(Q1480+$B$13),IF(Q1480&gt;0,P1480/Q1480,0))</f>
        <v>152.935347567309</v>
      </c>
      <c r="T1480" s="7" t="n">
        <f aca="false">IF(R1480,$B$13*(S1480-$B$12),0)</f>
        <v>379838368.918271</v>
      </c>
      <c r="U1480" s="7" t="n">
        <f aca="false">($B$203+$B$204)*S1480</f>
        <v>43029582.7731395</v>
      </c>
      <c r="V1480" s="7" t="n">
        <f aca="false">$B$22*S1480</f>
        <v>1376418128.10578</v>
      </c>
      <c r="W1480" s="7" t="n">
        <f aca="false">IF(B1480=1,I1480,S1480*$B$198)</f>
        <v>30000000</v>
      </c>
      <c r="X1480" s="7" t="n">
        <f aca="false">IF(C1480=1,J1480,S1480*$E$226)</f>
        <v>300000000</v>
      </c>
      <c r="Y1480" s="7" t="n">
        <f aca="false">IF(D1480=1,K1480,S1480*$E$225)</f>
        <v>265186305.502803</v>
      </c>
      <c r="Z1480" s="7" t="n">
        <f aca="false">IF(E1480=1,L1480,S1480*$E$224)</f>
        <v>367044834.161541</v>
      </c>
      <c r="AA1480" s="7" t="n">
        <f aca="false">IF(F1480=1,M1480,S1480*$E$223)</f>
        <v>458806042.701926</v>
      </c>
      <c r="AB1480" s="7" t="n">
        <f aca="false">IF(G1480=1,N1480,S1480*$E$222)</f>
        <v>15000000</v>
      </c>
      <c r="AC1480" s="7" t="n">
        <f aca="false">IF(H1480=1,O1480,S1480*$E$221)</f>
        <v>764676737.836543</v>
      </c>
      <c r="AD1480" s="7" t="n">
        <f aca="false">INDEX($W$1382:$W$1509,MATCH($A1480+(1-B1480)*64,$A$1382:$A$1509,0))</f>
        <v>30000000</v>
      </c>
      <c r="AE1480" s="7" t="n">
        <f aca="false">INDEX($W$1382:$W$1509,MATCH($A1480-B1480*64,$A$1382:$A$1509,0))</f>
        <v>119979013.079724</v>
      </c>
      <c r="AF1480" s="7" t="n">
        <f aca="false">INDEX($X$1382:$X$1509,MATCH($A1480+(1-C1480)*32,$A$1382:$A$1509,0))</f>
        <v>300000000</v>
      </c>
      <c r="AG1480" s="7" t="n">
        <f aca="false">INDEX($X$1382:$X$1509,MATCH($A1480-C1480*32,$A$1382:$A$1509,0))</f>
        <v>807897824.501389</v>
      </c>
      <c r="AH1480" s="7" t="n">
        <f aca="false">INDEX($Y$1382:$Y$1509,MATCH($A1480+(1-D1480)*16,$A$1382:$A$1509,0))</f>
        <v>100000000</v>
      </c>
      <c r="AI1480" s="7" t="n">
        <f aca="false">INDEX($Y$1382:$Y$1509,MATCH($A1480-D1480*16,$A$1382:$A$1509,0))</f>
        <v>265186305.502803</v>
      </c>
      <c r="AJ1480" s="7" t="n">
        <f aca="false">INDEX($Z$1382:$Z$1509,MATCH($A1480+(1-E1480)*8,$A$1382:$A$1509,0))</f>
        <v>60000000</v>
      </c>
      <c r="AK1480" s="7" t="n">
        <f aca="false">INDEX($Z$1382:$Z$1509,MATCH($A1480-E1480*8,$A$1382:$A$1509,0))</f>
        <v>367044834.161541</v>
      </c>
      <c r="AL1480" s="7" t="n">
        <f aca="false">INDEX($AA$1382:$AA$1509,MATCH($A1480+(1-F1480)*4,$A$1382:$A$1509,0))</f>
        <v>30000000</v>
      </c>
      <c r="AM1480" s="7" t="n">
        <f aca="false">INDEX($AA$1382:$AA$1509,MATCH($A1480-F1480*4,$A$1382:$A$1509,0))</f>
        <v>458806042.701926</v>
      </c>
      <c r="AN1480" s="7" t="n">
        <f aca="false">INDEX($AB$1382:$AB$1509,MATCH($A1480+(1-G1480)*2,$A$1382:$A$1509,0))</f>
        <v>15000000</v>
      </c>
      <c r="AO1480" s="7" t="n">
        <f aca="false">INDEX($AB$1382:$AB$1509,MATCH($A1480-G1480*2,$A$1382:$A$1509,0))</f>
        <v>635043664.283439</v>
      </c>
      <c r="AP1480" s="7" t="n">
        <f aca="false">INDEX($AC$1382:$AC$1509,MATCH($A1480+(1-H1480)*1,$A$1382:$A$1509,0))</f>
        <v>5000000</v>
      </c>
      <c r="AQ1480" s="7" t="n">
        <f aca="false">INDEX($AC$1382:$AC$1509,MATCH($A1480-H1480*1,$A$1382:$A$1509,0))</f>
        <v>764676737.836543</v>
      </c>
      <c r="AR1480" s="14" t="b">
        <f aca="false">AND(IF(B1480=1,AD1480&gt;=AE1480,AE1480&gt;AD1480),IF(C1480=1,AF1480&gt;=AG1480,AG1480&gt;AF1480),IF(D1480=1,AH1480&gt;=AI1480,AI1480&gt;AH1480),IF(E1480=1,AJ1480&gt;=AK1480,AK1480&gt;AJ1480),IF(F1480=1,AL1480&gt;=AM1480,AM1480&gt;AL1480),IF(G1480=1,AN1480&gt;=AO1480,AO1480&gt;AN1480),IF(H1480=1,AP1480&gt;=AQ1480,AQ1480&gt;AP1480))</f>
        <v>0</v>
      </c>
      <c r="AS1480" s="2"/>
      <c r="AT1480" s="2"/>
      <c r="AU1480" s="2"/>
      <c r="AV1480" s="2"/>
      <c r="AW1480" s="2"/>
      <c r="AX1480" s="2"/>
    </row>
    <row r="1481" customFormat="false" ht="15" hidden="false" customHeight="false" outlineLevel="0" collapsed="false">
      <c r="A1481" s="6" t="n">
        <f aca="false">ROW()-1382</f>
        <v>99</v>
      </c>
      <c r="B1481" s="6" t="n">
        <f aca="false">MOD(INT($A1481/64),2)</f>
        <v>1</v>
      </c>
      <c r="C1481" s="6" t="n">
        <f aca="false">MOD(INT($A1481/32),2)</f>
        <v>1</v>
      </c>
      <c r="D1481" s="6" t="n">
        <f aca="false">MOD(INT($A1481/16),2)</f>
        <v>0</v>
      </c>
      <c r="E1481" s="6" t="n">
        <f aca="false">MOD(INT($A1481/8),2)</f>
        <v>0</v>
      </c>
      <c r="F1481" s="6" t="n">
        <f aca="false">MOD(INT($A1481/4),2)</f>
        <v>0</v>
      </c>
      <c r="G1481" s="6" t="n">
        <f aca="false">MOD(INT($A1481/2),2)</f>
        <v>1</v>
      </c>
      <c r="H1481" s="6" t="n">
        <f aca="false">MOD(INT($A1481/1),2)</f>
        <v>1</v>
      </c>
      <c r="I1481" s="7" t="n">
        <f aca="false">IF(B1481=1,MIN($B$6,$B$1380),0)</f>
        <v>30000000</v>
      </c>
      <c r="J1481" s="7" t="n">
        <f aca="false">IF(C1481=1,MIN($F$226,MAX(0,$B$1380-I1481)),0)</f>
        <v>300000000</v>
      </c>
      <c r="K1481" s="7" t="n">
        <f aca="false">IF(D1481=1,MIN($F$225,MAX(0,$B$1380-SUM(I1481:J1481))),0)</f>
        <v>0</v>
      </c>
      <c r="L1481" s="7" t="n">
        <f aca="false">IF(E1481=1,MIN($F$224,MAX(0,$B$1380-SUM(I1481:K1481))),0)</f>
        <v>0</v>
      </c>
      <c r="M1481" s="7" t="n">
        <f aca="false">IF(F1481=1,MIN($F$223,MAX(0,$B$1380-SUM(I1481:L1481))),0)</f>
        <v>0</v>
      </c>
      <c r="N1481" s="7" t="n">
        <f aca="false">IF(G1481=1,MIN($F$222,MAX(0,$B$1380-SUM(I1481:M1481))),0)</f>
        <v>15000000</v>
      </c>
      <c r="O1481" s="7" t="n">
        <f aca="false">IF(H1481=1,MIN($F$221,MAX(0,$B$1380-SUM(I1481:N1481))),0)</f>
        <v>5000000</v>
      </c>
      <c r="P1481" s="7" t="n">
        <f aca="false">MAX(0,$B$1380-SUM(I1481:O1481))</f>
        <v>3650000000</v>
      </c>
      <c r="Q1481" s="7" t="n">
        <f aca="false">($B$203+$B$204)+$B$22+(1-B1481)*$B$198+(1-C1481)*$E$226+(1-D1481)*$E$225+(1-E1481)*$E$224+(1-F1481)*$E$223+(1-G1481)*$E$222+(1-H1481)*$E$221</f>
        <v>16415334.5395857</v>
      </c>
      <c r="R1481" s="7" t="n">
        <f aca="false">P1481&gt;$B$12*Q1481</f>
        <v>1</v>
      </c>
      <c r="S1481" s="7" t="n">
        <f aca="false">IF(R1481,(P1481+$B$12*$B$13)/(Q1481+$B$13),IF(Q1481&gt;0,P1481/Q1481,0))</f>
        <v>193.097298509635</v>
      </c>
      <c r="T1481" s="7" t="n">
        <f aca="false">IF(R1481,$B$13*(S1481-$B$12),0)</f>
        <v>480243246.274089</v>
      </c>
      <c r="U1481" s="7" t="n">
        <f aca="false">($B$203+$B$204)*S1481</f>
        <v>54329468.7700183</v>
      </c>
      <c r="V1481" s="7" t="n">
        <f aca="false">$B$22*S1481</f>
        <v>1737875686.58672</v>
      </c>
      <c r="W1481" s="7" t="n">
        <f aca="false">IF(B1481=1,I1481,S1481*$B$198)</f>
        <v>30000000</v>
      </c>
      <c r="X1481" s="7" t="n">
        <f aca="false">IF(C1481=1,J1481,S1481*$E$226)</f>
        <v>300000000</v>
      </c>
      <c r="Y1481" s="7" t="n">
        <f aca="false">IF(D1481=1,K1481,S1481*$E$225)</f>
        <v>334826186.417143</v>
      </c>
      <c r="Z1481" s="7" t="n">
        <f aca="false">IF(E1481=1,L1481,S1481*$E$224)</f>
        <v>463433516.423125</v>
      </c>
      <c r="AA1481" s="7" t="n">
        <f aca="false">IF(F1481=1,M1481,S1481*$E$223)</f>
        <v>579291895.528906</v>
      </c>
      <c r="AB1481" s="7" t="n">
        <f aca="false">IF(G1481=1,N1481,S1481*$E$222)</f>
        <v>15000000</v>
      </c>
      <c r="AC1481" s="7" t="n">
        <f aca="false">IF(H1481=1,O1481,S1481*$E$221)</f>
        <v>5000000</v>
      </c>
      <c r="AD1481" s="7" t="n">
        <f aca="false">INDEX($W$1382:$W$1509,MATCH($A1481+(1-B1481)*64,$A$1382:$A$1509,0))</f>
        <v>30000000</v>
      </c>
      <c r="AE1481" s="7" t="n">
        <f aca="false">INDEX($W$1382:$W$1509,MATCH($A1481-B1481*64,$A$1382:$A$1509,0))</f>
        <v>150196294.78034</v>
      </c>
      <c r="AF1481" s="7" t="n">
        <f aca="false">INDEX($X$1382:$X$1509,MATCH($A1481+(1-C1481)*32,$A$1382:$A$1509,0))</f>
        <v>300000000</v>
      </c>
      <c r="AG1481" s="7" t="n">
        <f aca="false">INDEX($X$1382:$X$1509,MATCH($A1481-C1481*32,$A$1382:$A$1509,0))</f>
        <v>967931664.911915</v>
      </c>
      <c r="AH1481" s="7" t="n">
        <f aca="false">INDEX($Y$1382:$Y$1509,MATCH($A1481+(1-D1481)*16,$A$1382:$A$1509,0))</f>
        <v>100000000</v>
      </c>
      <c r="AI1481" s="7" t="n">
        <f aca="false">INDEX($Y$1382:$Y$1509,MATCH($A1481-D1481*16,$A$1382:$A$1509,0))</f>
        <v>334826186.417143</v>
      </c>
      <c r="AJ1481" s="7" t="n">
        <f aca="false">INDEX($Z$1382:$Z$1509,MATCH($A1481+(1-E1481)*8,$A$1382:$A$1509,0))</f>
        <v>60000000</v>
      </c>
      <c r="AK1481" s="7" t="n">
        <f aca="false">INDEX($Z$1382:$Z$1509,MATCH($A1481-E1481*8,$A$1382:$A$1509,0))</f>
        <v>463433516.423125</v>
      </c>
      <c r="AL1481" s="7" t="n">
        <f aca="false">INDEX($AA$1382:$AA$1509,MATCH($A1481+(1-F1481)*4,$A$1382:$A$1509,0))</f>
        <v>30000000</v>
      </c>
      <c r="AM1481" s="7" t="n">
        <f aca="false">INDEX($AA$1382:$AA$1509,MATCH($A1481-F1481*4,$A$1382:$A$1509,0))</f>
        <v>579291895.528906</v>
      </c>
      <c r="AN1481" s="7" t="n">
        <f aca="false">INDEX($AB$1382:$AB$1509,MATCH($A1481+(1-G1481)*2,$A$1382:$A$1509,0))</f>
        <v>15000000</v>
      </c>
      <c r="AO1481" s="7" t="n">
        <f aca="false">INDEX($AB$1382:$AB$1509,MATCH($A1481-G1481*2,$A$1382:$A$1509,0))</f>
        <v>766767446.620785</v>
      </c>
      <c r="AP1481" s="7" t="n">
        <f aca="false">INDEX($AC$1382:$AC$1509,MATCH($A1481+(1-H1481)*1,$A$1382:$A$1509,0))</f>
        <v>5000000</v>
      </c>
      <c r="AQ1481" s="7" t="n">
        <f aca="false">INDEX($AC$1382:$AC$1509,MATCH($A1481-H1481*1,$A$1382:$A$1509,0))</f>
        <v>764676737.836543</v>
      </c>
      <c r="AR1481" s="14" t="b">
        <f aca="false">AND(IF(B1481=1,AD1481&gt;=AE1481,AE1481&gt;AD1481),IF(C1481=1,AF1481&gt;=AG1481,AG1481&gt;AF1481),IF(D1481=1,AH1481&gt;=AI1481,AI1481&gt;AH1481),IF(E1481=1,AJ1481&gt;=AK1481,AK1481&gt;AJ1481),IF(F1481=1,AL1481&gt;=AM1481,AM1481&gt;AL1481),IF(G1481=1,AN1481&gt;=AO1481,AO1481&gt;AN1481),IF(H1481=1,AP1481&gt;=AQ1481,AQ1481&gt;AP1481))</f>
        <v>0</v>
      </c>
      <c r="AS1481" s="2"/>
      <c r="AT1481" s="2"/>
      <c r="AU1481" s="2"/>
      <c r="AV1481" s="2"/>
      <c r="AW1481" s="2"/>
      <c r="AX1481" s="2"/>
    </row>
    <row r="1482" customFormat="false" ht="15" hidden="false" customHeight="false" outlineLevel="0" collapsed="false">
      <c r="A1482" s="6" t="n">
        <f aca="false">ROW()-1382</f>
        <v>100</v>
      </c>
      <c r="B1482" s="6" t="n">
        <f aca="false">MOD(INT($A1482/64),2)</f>
        <v>1</v>
      </c>
      <c r="C1482" s="6" t="n">
        <f aca="false">MOD(INT($A1482/32),2)</f>
        <v>1</v>
      </c>
      <c r="D1482" s="6" t="n">
        <f aca="false">MOD(INT($A1482/16),2)</f>
        <v>0</v>
      </c>
      <c r="E1482" s="6" t="n">
        <f aca="false">MOD(INT($A1482/8),2)</f>
        <v>0</v>
      </c>
      <c r="F1482" s="6" t="n">
        <f aca="false">MOD(INT($A1482/4),2)</f>
        <v>1</v>
      </c>
      <c r="G1482" s="6" t="n">
        <f aca="false">MOD(INT($A1482/2),2)</f>
        <v>0</v>
      </c>
      <c r="H1482" s="6" t="n">
        <f aca="false">MOD(INT($A1482/1),2)</f>
        <v>0</v>
      </c>
      <c r="I1482" s="7" t="n">
        <f aca="false">IF(B1482=1,MIN($B$6,$B$1380),0)</f>
        <v>30000000</v>
      </c>
      <c r="J1482" s="7" t="n">
        <f aca="false">IF(C1482=1,MIN($F$226,MAX(0,$B$1380-I1482)),0)</f>
        <v>300000000</v>
      </c>
      <c r="K1482" s="7" t="n">
        <f aca="false">IF(D1482=1,MIN($F$225,MAX(0,$B$1380-SUM(I1482:J1482))),0)</f>
        <v>0</v>
      </c>
      <c r="L1482" s="7" t="n">
        <f aca="false">IF(E1482=1,MIN($F$224,MAX(0,$B$1380-SUM(I1482:K1482))),0)</f>
        <v>0</v>
      </c>
      <c r="M1482" s="7" t="n">
        <f aca="false">IF(F1482=1,MIN($F$223,MAX(0,$B$1380-SUM(I1482:L1482))),0)</f>
        <v>30000000</v>
      </c>
      <c r="N1482" s="7" t="n">
        <f aca="false">IF(G1482=1,MIN($F$222,MAX(0,$B$1380-SUM(I1482:M1482))),0)</f>
        <v>0</v>
      </c>
      <c r="O1482" s="7" t="n">
        <f aca="false">IF(H1482=1,MIN($F$221,MAX(0,$B$1380-SUM(I1482:N1482))),0)</f>
        <v>0</v>
      </c>
      <c r="P1482" s="7" t="n">
        <f aca="false">MAX(0,$B$1380-SUM(I1482:O1482))</f>
        <v>3640000000</v>
      </c>
      <c r="Q1482" s="7" t="n">
        <f aca="false">($B$203+$B$204)+$B$22+(1-B1482)*$B$198+(1-C1482)*$E$226+(1-D1482)*$E$225+(1-E1482)*$E$224+(1-F1482)*$E$223+(1-G1482)*$E$222+(1-H1482)*$E$221</f>
        <v>23415334.5395857</v>
      </c>
      <c r="R1482" s="7" t="n">
        <f aca="false">P1482&gt;$B$12*Q1482</f>
        <v>1</v>
      </c>
      <c r="S1482" s="7" t="n">
        <f aca="false">IF(R1482,(P1482+$B$12*$B$13)/(Q1482+$B$13),IF(Q1482&gt;0,P1482/Q1482,0))</f>
        <v>140.553848318496</v>
      </c>
      <c r="T1482" s="7" t="n">
        <f aca="false">IF(R1482,$B$13*(S1482-$B$12),0)</f>
        <v>348884620.796239</v>
      </c>
      <c r="U1482" s="7" t="n">
        <f aca="false">($B$203+$B$204)*S1482</f>
        <v>39545948.9680253</v>
      </c>
      <c r="V1482" s="7" t="n">
        <f aca="false">$B$22*S1482</f>
        <v>1264984634.86646</v>
      </c>
      <c r="W1482" s="7" t="n">
        <f aca="false">IF(B1482=1,I1482,S1482*$B$198)</f>
        <v>30000000</v>
      </c>
      <c r="X1482" s="7" t="n">
        <f aca="false">IF(C1482=1,J1482,S1482*$E$226)</f>
        <v>300000000</v>
      </c>
      <c r="Y1482" s="7" t="n">
        <f aca="false">IF(D1482=1,K1482,S1482*$E$225)</f>
        <v>243717076.21993</v>
      </c>
      <c r="Z1482" s="7" t="n">
        <f aca="false">IF(E1482=1,L1482,S1482*$E$224)</f>
        <v>337329235.964389</v>
      </c>
      <c r="AA1482" s="7" t="n">
        <f aca="false">IF(F1482=1,M1482,S1482*$E$223)</f>
        <v>30000000</v>
      </c>
      <c r="AB1482" s="7" t="n">
        <f aca="false">IF(G1482=1,N1482,S1482*$E$222)</f>
        <v>702769241.592478</v>
      </c>
      <c r="AC1482" s="7" t="n">
        <f aca="false">IF(H1482=1,O1482,S1482*$E$221)</f>
        <v>702769241.592478</v>
      </c>
      <c r="AD1482" s="7" t="n">
        <f aca="false">INDEX($W$1382:$W$1509,MATCH($A1482+(1-B1482)*64,$A$1382:$A$1509,0))</f>
        <v>30000000</v>
      </c>
      <c r="AE1482" s="7" t="n">
        <f aca="false">INDEX($W$1382:$W$1509,MATCH($A1482-B1482*64,$A$1382:$A$1509,0))</f>
        <v>110546904.407074</v>
      </c>
      <c r="AF1482" s="7" t="n">
        <f aca="false">INDEX($X$1382:$X$1509,MATCH($A1482+(1-C1482)*32,$A$1382:$A$1509,0))</f>
        <v>300000000</v>
      </c>
      <c r="AG1482" s="7" t="n">
        <f aca="false">INDEX($X$1382:$X$1509,MATCH($A1482-C1482*32,$A$1382:$A$1509,0))</f>
        <v>754611614.422324</v>
      </c>
      <c r="AH1482" s="7" t="n">
        <f aca="false">INDEX($Y$1382:$Y$1509,MATCH($A1482+(1-D1482)*16,$A$1382:$A$1509,0))</f>
        <v>100000000</v>
      </c>
      <c r="AI1482" s="7" t="n">
        <f aca="false">INDEX($Y$1382:$Y$1509,MATCH($A1482-D1482*16,$A$1382:$A$1509,0))</f>
        <v>243717076.21993</v>
      </c>
      <c r="AJ1482" s="7" t="n">
        <f aca="false">INDEX($Z$1382:$Z$1509,MATCH($A1482+(1-E1482)*8,$A$1382:$A$1509,0))</f>
        <v>60000000</v>
      </c>
      <c r="AK1482" s="7" t="n">
        <f aca="false">INDEX($Z$1382:$Z$1509,MATCH($A1482-E1482*8,$A$1382:$A$1509,0))</f>
        <v>337329235.964389</v>
      </c>
      <c r="AL1482" s="7" t="n">
        <f aca="false">INDEX($AA$1382:$AA$1509,MATCH($A1482+(1-F1482)*4,$A$1382:$A$1509,0))</f>
        <v>30000000</v>
      </c>
      <c r="AM1482" s="7" t="n">
        <f aca="false">INDEX($AA$1382:$AA$1509,MATCH($A1482-F1482*4,$A$1382:$A$1509,0))</f>
        <v>381026198.570064</v>
      </c>
      <c r="AN1482" s="7" t="n">
        <f aca="false">INDEX($AB$1382:$AB$1509,MATCH($A1482+(1-G1482)*2,$A$1382:$A$1509,0))</f>
        <v>15000000</v>
      </c>
      <c r="AO1482" s="7" t="n">
        <f aca="false">INDEX($AB$1382:$AB$1509,MATCH($A1482-G1482*2,$A$1382:$A$1509,0))</f>
        <v>702769241.592478</v>
      </c>
      <c r="AP1482" s="7" t="n">
        <f aca="false">INDEX($AC$1382:$AC$1509,MATCH($A1482+(1-H1482)*1,$A$1382:$A$1509,0))</f>
        <v>5000000</v>
      </c>
      <c r="AQ1482" s="7" t="n">
        <f aca="false">INDEX($AC$1382:$AC$1509,MATCH($A1482-H1482*1,$A$1382:$A$1509,0))</f>
        <v>702769241.592478</v>
      </c>
      <c r="AR1482" s="14" t="b">
        <f aca="false">AND(IF(B1482=1,AD1482&gt;=AE1482,AE1482&gt;AD1482),IF(C1482=1,AF1482&gt;=AG1482,AG1482&gt;AF1482),IF(D1482=1,AH1482&gt;=AI1482,AI1482&gt;AH1482),IF(E1482=1,AJ1482&gt;=AK1482,AK1482&gt;AJ1482),IF(F1482=1,AL1482&gt;=AM1482,AM1482&gt;AL1482),IF(G1482=1,AN1482&gt;=AO1482,AO1482&gt;AN1482),IF(H1482=1,AP1482&gt;=AQ1482,AQ1482&gt;AP1482))</f>
        <v>0</v>
      </c>
      <c r="AS1482" s="2"/>
      <c r="AT1482" s="2"/>
      <c r="AU1482" s="2"/>
      <c r="AV1482" s="2"/>
      <c r="AW1482" s="2"/>
      <c r="AX1482" s="2"/>
    </row>
    <row r="1483" customFormat="false" ht="15" hidden="false" customHeight="false" outlineLevel="0" collapsed="false">
      <c r="A1483" s="6" t="n">
        <f aca="false">ROW()-1382</f>
        <v>101</v>
      </c>
      <c r="B1483" s="6" t="n">
        <f aca="false">MOD(INT($A1483/64),2)</f>
        <v>1</v>
      </c>
      <c r="C1483" s="6" t="n">
        <f aca="false">MOD(INT($A1483/32),2)</f>
        <v>1</v>
      </c>
      <c r="D1483" s="6" t="n">
        <f aca="false">MOD(INT($A1483/16),2)</f>
        <v>0</v>
      </c>
      <c r="E1483" s="6" t="n">
        <f aca="false">MOD(INT($A1483/8),2)</f>
        <v>0</v>
      </c>
      <c r="F1483" s="6" t="n">
        <f aca="false">MOD(INT($A1483/4),2)</f>
        <v>1</v>
      </c>
      <c r="G1483" s="6" t="n">
        <f aca="false">MOD(INT($A1483/2),2)</f>
        <v>0</v>
      </c>
      <c r="H1483" s="6" t="n">
        <f aca="false">MOD(INT($A1483/1),2)</f>
        <v>1</v>
      </c>
      <c r="I1483" s="7" t="n">
        <f aca="false">IF(B1483=1,MIN($B$6,$B$1380),0)</f>
        <v>30000000</v>
      </c>
      <c r="J1483" s="7" t="n">
        <f aca="false">IF(C1483=1,MIN($F$226,MAX(0,$B$1380-I1483)),0)</f>
        <v>300000000</v>
      </c>
      <c r="K1483" s="7" t="n">
        <f aca="false">IF(D1483=1,MIN($F$225,MAX(0,$B$1380-SUM(I1483:J1483))),0)</f>
        <v>0</v>
      </c>
      <c r="L1483" s="7" t="n">
        <f aca="false">IF(E1483=1,MIN($F$224,MAX(0,$B$1380-SUM(I1483:K1483))),0)</f>
        <v>0</v>
      </c>
      <c r="M1483" s="7" t="n">
        <f aca="false">IF(F1483=1,MIN($F$223,MAX(0,$B$1380-SUM(I1483:L1483))),0)</f>
        <v>30000000</v>
      </c>
      <c r="N1483" s="7" t="n">
        <f aca="false">IF(G1483=1,MIN($F$222,MAX(0,$B$1380-SUM(I1483:M1483))),0)</f>
        <v>0</v>
      </c>
      <c r="O1483" s="7" t="n">
        <f aca="false">IF(H1483=1,MIN($F$221,MAX(0,$B$1380-SUM(I1483:N1483))),0)</f>
        <v>5000000</v>
      </c>
      <c r="P1483" s="7" t="n">
        <f aca="false">MAX(0,$B$1380-SUM(I1483:O1483))</f>
        <v>3635000000</v>
      </c>
      <c r="Q1483" s="7" t="n">
        <f aca="false">($B$203+$B$204)+$B$22+(1-B1483)*$B$198+(1-C1483)*$E$226+(1-D1483)*$E$225+(1-E1483)*$E$224+(1-F1483)*$E$223+(1-G1483)*$E$222+(1-H1483)*$E$221</f>
        <v>18415334.5395857</v>
      </c>
      <c r="R1483" s="7" t="n">
        <f aca="false">P1483&gt;$B$12*Q1483</f>
        <v>1</v>
      </c>
      <c r="S1483" s="7" t="n">
        <f aca="false">IF(R1483,(P1483+$B$12*$B$13)/(Q1483+$B$13),IF(Q1483&gt;0,P1483/Q1483,0))</f>
        <v>173.915458684891</v>
      </c>
      <c r="T1483" s="7" t="n">
        <f aca="false">IF(R1483,$B$13*(S1483-$B$12),0)</f>
        <v>432288646.712228</v>
      </c>
      <c r="U1483" s="7" t="n">
        <f aca="false">($B$203+$B$204)*S1483</f>
        <v>48932504.7743883</v>
      </c>
      <c r="V1483" s="7" t="n">
        <f aca="false">$B$22*S1483</f>
        <v>1565239128.16402</v>
      </c>
      <c r="W1483" s="7" t="n">
        <f aca="false">IF(B1483=1,I1483,S1483*$B$198)</f>
        <v>30000000</v>
      </c>
      <c r="X1483" s="7" t="n">
        <f aca="false">IF(C1483=1,J1483,S1483*$E$226)</f>
        <v>300000000</v>
      </c>
      <c r="Y1483" s="7" t="n">
        <f aca="false">IF(D1483=1,K1483,S1483*$E$225)</f>
        <v>301565326.081165</v>
      </c>
      <c r="Z1483" s="7" t="n">
        <f aca="false">IF(E1483=1,L1483,S1483*$E$224)</f>
        <v>417397100.843739</v>
      </c>
      <c r="AA1483" s="7" t="n">
        <f aca="false">IF(F1483=1,M1483,S1483*$E$223)</f>
        <v>30000000</v>
      </c>
      <c r="AB1483" s="7" t="n">
        <f aca="false">IF(G1483=1,N1483,S1483*$E$222)</f>
        <v>869577293.424457</v>
      </c>
      <c r="AC1483" s="7" t="n">
        <f aca="false">IF(H1483=1,O1483,S1483*$E$221)</f>
        <v>5000000</v>
      </c>
      <c r="AD1483" s="7" t="n">
        <f aca="false">INDEX($W$1382:$W$1509,MATCH($A1483+(1-B1483)*64,$A$1382:$A$1509,0))</f>
        <v>30000000</v>
      </c>
      <c r="AE1483" s="7" t="n">
        <f aca="false">INDEX($W$1382:$W$1509,MATCH($A1483-B1483*64,$A$1382:$A$1509,0))</f>
        <v>135810367.34961</v>
      </c>
      <c r="AF1483" s="7" t="n">
        <f aca="false">INDEX($X$1382:$X$1509,MATCH($A1483+(1-C1483)*32,$A$1382:$A$1509,0))</f>
        <v>300000000</v>
      </c>
      <c r="AG1483" s="7" t="n">
        <f aca="false">INDEX($X$1382:$X$1509,MATCH($A1483-C1483*32,$A$1382:$A$1509,0))</f>
        <v>892963276.526949</v>
      </c>
      <c r="AH1483" s="7" t="n">
        <f aca="false">INDEX($Y$1382:$Y$1509,MATCH($A1483+(1-D1483)*16,$A$1382:$A$1509,0))</f>
        <v>100000000</v>
      </c>
      <c r="AI1483" s="7" t="n">
        <f aca="false">INDEX($Y$1382:$Y$1509,MATCH($A1483-D1483*16,$A$1382:$A$1509,0))</f>
        <v>301565326.081165</v>
      </c>
      <c r="AJ1483" s="7" t="n">
        <f aca="false">INDEX($Z$1382:$Z$1509,MATCH($A1483+(1-E1483)*8,$A$1382:$A$1509,0))</f>
        <v>60000000</v>
      </c>
      <c r="AK1483" s="7" t="n">
        <f aca="false">INDEX($Z$1382:$Z$1509,MATCH($A1483-E1483*8,$A$1382:$A$1509,0))</f>
        <v>417397100.843739</v>
      </c>
      <c r="AL1483" s="7" t="n">
        <f aca="false">INDEX($AA$1382:$AA$1509,MATCH($A1483+(1-F1483)*4,$A$1382:$A$1509,0))</f>
        <v>30000000</v>
      </c>
      <c r="AM1483" s="7" t="n">
        <f aca="false">INDEX($AA$1382:$AA$1509,MATCH($A1483-F1483*4,$A$1382:$A$1509,0))</f>
        <v>460060467.972471</v>
      </c>
      <c r="AN1483" s="7" t="n">
        <f aca="false">INDEX($AB$1382:$AB$1509,MATCH($A1483+(1-G1483)*2,$A$1382:$A$1509,0))</f>
        <v>15000000</v>
      </c>
      <c r="AO1483" s="7" t="n">
        <f aca="false">INDEX($AB$1382:$AB$1509,MATCH($A1483-G1483*2,$A$1382:$A$1509,0))</f>
        <v>869577293.424457</v>
      </c>
      <c r="AP1483" s="7" t="n">
        <f aca="false">INDEX($AC$1382:$AC$1509,MATCH($A1483+(1-H1483)*1,$A$1382:$A$1509,0))</f>
        <v>5000000</v>
      </c>
      <c r="AQ1483" s="7" t="n">
        <f aca="false">INDEX($AC$1382:$AC$1509,MATCH($A1483-H1483*1,$A$1382:$A$1509,0))</f>
        <v>702769241.592478</v>
      </c>
      <c r="AR1483" s="14" t="b">
        <f aca="false">AND(IF(B1483=1,AD1483&gt;=AE1483,AE1483&gt;AD1483),IF(C1483=1,AF1483&gt;=AG1483,AG1483&gt;AF1483),IF(D1483=1,AH1483&gt;=AI1483,AI1483&gt;AH1483),IF(E1483=1,AJ1483&gt;=AK1483,AK1483&gt;AJ1483),IF(F1483=1,AL1483&gt;=AM1483,AM1483&gt;AL1483),IF(G1483=1,AN1483&gt;=AO1483,AO1483&gt;AN1483),IF(H1483=1,AP1483&gt;=AQ1483,AQ1483&gt;AP1483))</f>
        <v>0</v>
      </c>
      <c r="AS1483" s="2"/>
      <c r="AT1483" s="2"/>
      <c r="AU1483" s="2"/>
      <c r="AV1483" s="2"/>
      <c r="AW1483" s="2"/>
      <c r="AX1483" s="2"/>
    </row>
    <row r="1484" customFormat="false" ht="15" hidden="false" customHeight="false" outlineLevel="0" collapsed="false">
      <c r="A1484" s="6" t="n">
        <f aca="false">ROW()-1382</f>
        <v>102</v>
      </c>
      <c r="B1484" s="6" t="n">
        <f aca="false">MOD(INT($A1484/64),2)</f>
        <v>1</v>
      </c>
      <c r="C1484" s="6" t="n">
        <f aca="false">MOD(INT($A1484/32),2)</f>
        <v>1</v>
      </c>
      <c r="D1484" s="6" t="n">
        <f aca="false">MOD(INT($A1484/16),2)</f>
        <v>0</v>
      </c>
      <c r="E1484" s="6" t="n">
        <f aca="false">MOD(INT($A1484/8),2)</f>
        <v>0</v>
      </c>
      <c r="F1484" s="6" t="n">
        <f aca="false">MOD(INT($A1484/4),2)</f>
        <v>1</v>
      </c>
      <c r="G1484" s="6" t="n">
        <f aca="false">MOD(INT($A1484/2),2)</f>
        <v>1</v>
      </c>
      <c r="H1484" s="6" t="n">
        <f aca="false">MOD(INT($A1484/1),2)</f>
        <v>0</v>
      </c>
      <c r="I1484" s="7" t="n">
        <f aca="false">IF(B1484=1,MIN($B$6,$B$1380),0)</f>
        <v>30000000</v>
      </c>
      <c r="J1484" s="7" t="n">
        <f aca="false">IF(C1484=1,MIN($F$226,MAX(0,$B$1380-I1484)),0)</f>
        <v>300000000</v>
      </c>
      <c r="K1484" s="7" t="n">
        <f aca="false">IF(D1484=1,MIN($F$225,MAX(0,$B$1380-SUM(I1484:J1484))),0)</f>
        <v>0</v>
      </c>
      <c r="L1484" s="7" t="n">
        <f aca="false">IF(E1484=1,MIN($F$224,MAX(0,$B$1380-SUM(I1484:K1484))),0)</f>
        <v>0</v>
      </c>
      <c r="M1484" s="7" t="n">
        <f aca="false">IF(F1484=1,MIN($F$223,MAX(0,$B$1380-SUM(I1484:L1484))),0)</f>
        <v>30000000</v>
      </c>
      <c r="N1484" s="7" t="n">
        <f aca="false">IF(G1484=1,MIN($F$222,MAX(0,$B$1380-SUM(I1484:M1484))),0)</f>
        <v>15000000</v>
      </c>
      <c r="O1484" s="7" t="n">
        <f aca="false">IF(H1484=1,MIN($F$221,MAX(0,$B$1380-SUM(I1484:N1484))),0)</f>
        <v>0</v>
      </c>
      <c r="P1484" s="7" t="n">
        <f aca="false">MAX(0,$B$1380-SUM(I1484:O1484))</f>
        <v>3625000000</v>
      </c>
      <c r="Q1484" s="7" t="n">
        <f aca="false">($B$203+$B$204)+$B$22+(1-B1484)*$B$198+(1-C1484)*$E$226+(1-D1484)*$E$225+(1-E1484)*$E$224+(1-F1484)*$E$223+(1-G1484)*$E$222+(1-H1484)*$E$221</f>
        <v>18415334.5395857</v>
      </c>
      <c r="R1484" s="7" t="n">
        <f aca="false">P1484&gt;$B$12*Q1484</f>
        <v>1</v>
      </c>
      <c r="S1484" s="7" t="n">
        <f aca="false">IF(R1484,(P1484+$B$12*$B$13)/(Q1484+$B$13),IF(Q1484&gt;0,P1484/Q1484,0))</f>
        <v>173.437340585414</v>
      </c>
      <c r="T1484" s="7" t="n">
        <f aca="false">IF(R1484,$B$13*(S1484-$B$12),0)</f>
        <v>431093351.463535</v>
      </c>
      <c r="U1484" s="7" t="n">
        <f aca="false">($B$203+$B$204)*S1484</f>
        <v>48797982.424493</v>
      </c>
      <c r="V1484" s="7" t="n">
        <f aca="false">$B$22*S1484</f>
        <v>1560936065.26873</v>
      </c>
      <c r="W1484" s="7" t="n">
        <f aca="false">IF(B1484=1,I1484,S1484*$B$198)</f>
        <v>30000000</v>
      </c>
      <c r="X1484" s="7" t="n">
        <f aca="false">IF(C1484=1,J1484,S1484*$E$226)</f>
        <v>300000000</v>
      </c>
      <c r="Y1484" s="7" t="n">
        <f aca="false">IF(D1484=1,K1484,S1484*$E$225)</f>
        <v>300736280.511183</v>
      </c>
      <c r="Z1484" s="7" t="n">
        <f aca="false">IF(E1484=1,L1484,S1484*$E$224)</f>
        <v>416249617.404994</v>
      </c>
      <c r="AA1484" s="7" t="n">
        <f aca="false">IF(F1484=1,M1484,S1484*$E$223)</f>
        <v>30000000</v>
      </c>
      <c r="AB1484" s="7" t="n">
        <f aca="false">IF(G1484=1,N1484,S1484*$E$222)</f>
        <v>15000000</v>
      </c>
      <c r="AC1484" s="7" t="n">
        <f aca="false">IF(H1484=1,O1484,S1484*$E$221)</f>
        <v>867186702.92707</v>
      </c>
      <c r="AD1484" s="7" t="n">
        <f aca="false">INDEX($W$1382:$W$1509,MATCH($A1484+(1-B1484)*64,$A$1382:$A$1509,0))</f>
        <v>30000000</v>
      </c>
      <c r="AE1484" s="7" t="n">
        <f aca="false">INDEX($W$1382:$W$1509,MATCH($A1484-B1484*64,$A$1382:$A$1509,0))</f>
        <v>135440059.599509</v>
      </c>
      <c r="AF1484" s="7" t="n">
        <f aca="false">INDEX($X$1382:$X$1509,MATCH($A1484+(1-C1484)*32,$A$1382:$A$1509,0))</f>
        <v>300000000</v>
      </c>
      <c r="AG1484" s="7" t="n">
        <f aca="false">INDEX($X$1382:$X$1509,MATCH($A1484-C1484*32,$A$1382:$A$1509,0))</f>
        <v>890695433.284975</v>
      </c>
      <c r="AH1484" s="7" t="n">
        <f aca="false">INDEX($Y$1382:$Y$1509,MATCH($A1484+(1-D1484)*16,$A$1382:$A$1509,0))</f>
        <v>100000000</v>
      </c>
      <c r="AI1484" s="7" t="n">
        <f aca="false">INDEX($Y$1382:$Y$1509,MATCH($A1484-D1484*16,$A$1382:$A$1509,0))</f>
        <v>300736280.511183</v>
      </c>
      <c r="AJ1484" s="7" t="n">
        <f aca="false">INDEX($Z$1382:$Z$1509,MATCH($A1484+(1-E1484)*8,$A$1382:$A$1509,0))</f>
        <v>60000000</v>
      </c>
      <c r="AK1484" s="7" t="n">
        <f aca="false">INDEX($Z$1382:$Z$1509,MATCH($A1484-E1484*8,$A$1382:$A$1509,0))</f>
        <v>416249617.404994</v>
      </c>
      <c r="AL1484" s="7" t="n">
        <f aca="false">INDEX($AA$1382:$AA$1509,MATCH($A1484+(1-F1484)*4,$A$1382:$A$1509,0))</f>
        <v>30000000</v>
      </c>
      <c r="AM1484" s="7" t="n">
        <f aca="false">INDEX($AA$1382:$AA$1509,MATCH($A1484-F1484*4,$A$1382:$A$1509,0))</f>
        <v>458806042.701926</v>
      </c>
      <c r="AN1484" s="7" t="n">
        <f aca="false">INDEX($AB$1382:$AB$1509,MATCH($A1484+(1-G1484)*2,$A$1382:$A$1509,0))</f>
        <v>15000000</v>
      </c>
      <c r="AO1484" s="7" t="n">
        <f aca="false">INDEX($AB$1382:$AB$1509,MATCH($A1484-G1484*2,$A$1382:$A$1509,0))</f>
        <v>702769241.592478</v>
      </c>
      <c r="AP1484" s="7" t="n">
        <f aca="false">INDEX($AC$1382:$AC$1509,MATCH($A1484+(1-H1484)*1,$A$1382:$A$1509,0))</f>
        <v>5000000</v>
      </c>
      <c r="AQ1484" s="7" t="n">
        <f aca="false">INDEX($AC$1382:$AC$1509,MATCH($A1484-H1484*1,$A$1382:$A$1509,0))</f>
        <v>867186702.92707</v>
      </c>
      <c r="AR1484" s="14" t="b">
        <f aca="false">AND(IF(B1484=1,AD1484&gt;=AE1484,AE1484&gt;AD1484),IF(C1484=1,AF1484&gt;=AG1484,AG1484&gt;AF1484),IF(D1484=1,AH1484&gt;=AI1484,AI1484&gt;AH1484),IF(E1484=1,AJ1484&gt;=AK1484,AK1484&gt;AJ1484),IF(F1484=1,AL1484&gt;=AM1484,AM1484&gt;AL1484),IF(G1484=1,AN1484&gt;=AO1484,AO1484&gt;AN1484),IF(H1484=1,AP1484&gt;=AQ1484,AQ1484&gt;AP1484))</f>
        <v>0</v>
      </c>
      <c r="AS1484" s="2"/>
      <c r="AT1484" s="2"/>
      <c r="AU1484" s="2"/>
      <c r="AV1484" s="2"/>
      <c r="AW1484" s="2"/>
      <c r="AX1484" s="2"/>
    </row>
    <row r="1485" customFormat="false" ht="15" hidden="false" customHeight="false" outlineLevel="0" collapsed="false">
      <c r="A1485" s="6" t="n">
        <f aca="false">ROW()-1382</f>
        <v>103</v>
      </c>
      <c r="B1485" s="6" t="n">
        <f aca="false">MOD(INT($A1485/64),2)</f>
        <v>1</v>
      </c>
      <c r="C1485" s="6" t="n">
        <f aca="false">MOD(INT($A1485/32),2)</f>
        <v>1</v>
      </c>
      <c r="D1485" s="6" t="n">
        <f aca="false">MOD(INT($A1485/16),2)</f>
        <v>0</v>
      </c>
      <c r="E1485" s="6" t="n">
        <f aca="false">MOD(INT($A1485/8),2)</f>
        <v>0</v>
      </c>
      <c r="F1485" s="6" t="n">
        <f aca="false">MOD(INT($A1485/4),2)</f>
        <v>1</v>
      </c>
      <c r="G1485" s="6" t="n">
        <f aca="false">MOD(INT($A1485/2),2)</f>
        <v>1</v>
      </c>
      <c r="H1485" s="6" t="n">
        <f aca="false">MOD(INT($A1485/1),2)</f>
        <v>1</v>
      </c>
      <c r="I1485" s="7" t="n">
        <f aca="false">IF(B1485=1,MIN($B$6,$B$1380),0)</f>
        <v>30000000</v>
      </c>
      <c r="J1485" s="7" t="n">
        <f aca="false">IF(C1485=1,MIN($F$226,MAX(0,$B$1380-I1485)),0)</f>
        <v>300000000</v>
      </c>
      <c r="K1485" s="7" t="n">
        <f aca="false">IF(D1485=1,MIN($F$225,MAX(0,$B$1380-SUM(I1485:J1485))),0)</f>
        <v>0</v>
      </c>
      <c r="L1485" s="7" t="n">
        <f aca="false">IF(E1485=1,MIN($F$224,MAX(0,$B$1380-SUM(I1485:K1485))),0)</f>
        <v>0</v>
      </c>
      <c r="M1485" s="7" t="n">
        <f aca="false">IF(F1485=1,MIN($F$223,MAX(0,$B$1380-SUM(I1485:L1485))),0)</f>
        <v>30000000</v>
      </c>
      <c r="N1485" s="7" t="n">
        <f aca="false">IF(G1485=1,MIN($F$222,MAX(0,$B$1380-SUM(I1485:M1485))),0)</f>
        <v>15000000</v>
      </c>
      <c r="O1485" s="7" t="n">
        <f aca="false">IF(H1485=1,MIN($F$221,MAX(0,$B$1380-SUM(I1485:N1485))),0)</f>
        <v>5000000</v>
      </c>
      <c r="P1485" s="7" t="n">
        <f aca="false">MAX(0,$B$1380-SUM(I1485:O1485))</f>
        <v>3620000000</v>
      </c>
      <c r="Q1485" s="7" t="n">
        <f aca="false">($B$203+$B$204)+$B$22+(1-B1485)*$B$198+(1-C1485)*$E$226+(1-D1485)*$E$225+(1-E1485)*$E$224+(1-F1485)*$E$223+(1-G1485)*$E$222+(1-H1485)*$E$221</f>
        <v>13415334.5395857</v>
      </c>
      <c r="R1485" s="7" t="n">
        <f aca="false">P1485&gt;$B$12*Q1485</f>
        <v>1</v>
      </c>
      <c r="S1485" s="7" t="n">
        <f aca="false">IF(R1485,(P1485+$B$12*$B$13)/(Q1485+$B$13),IF(Q1485&gt;0,P1485/Q1485,0))</f>
        <v>227.610672649693</v>
      </c>
      <c r="T1485" s="7" t="n">
        <f aca="false">IF(R1485,$B$13*(S1485-$B$12),0)</f>
        <v>566526681.624233</v>
      </c>
      <c r="U1485" s="7" t="n">
        <f aca="false">($B$203+$B$204)*S1485</f>
        <v>64040082.5225803</v>
      </c>
      <c r="V1485" s="7" t="n">
        <f aca="false">$B$22*S1485</f>
        <v>2048496053.84724</v>
      </c>
      <c r="W1485" s="7" t="n">
        <f aca="false">IF(B1485=1,I1485,S1485*$B$198)</f>
        <v>30000000</v>
      </c>
      <c r="X1485" s="7" t="n">
        <f aca="false">IF(C1485=1,J1485,S1485*$E$226)</f>
        <v>300000000</v>
      </c>
      <c r="Y1485" s="7" t="n">
        <f aca="false">IF(D1485=1,K1485,S1485*$E$225)</f>
        <v>394671567.646684</v>
      </c>
      <c r="Z1485" s="7" t="n">
        <f aca="false">IF(E1485=1,L1485,S1485*$E$224)</f>
        <v>546265614.359264</v>
      </c>
      <c r="AA1485" s="7" t="n">
        <f aca="false">IF(F1485=1,M1485,S1485*$E$223)</f>
        <v>30000000</v>
      </c>
      <c r="AB1485" s="7" t="n">
        <f aca="false">IF(G1485=1,N1485,S1485*$E$222)</f>
        <v>15000000</v>
      </c>
      <c r="AC1485" s="7" t="n">
        <f aca="false">IF(H1485=1,O1485,S1485*$E$221)</f>
        <v>5000000</v>
      </c>
      <c r="AD1485" s="7" t="n">
        <f aca="false">INDEX($W$1382:$W$1509,MATCH($A1485+(1-B1485)*64,$A$1382:$A$1509,0))</f>
        <v>30000000</v>
      </c>
      <c r="AE1485" s="7" t="n">
        <f aca="false">INDEX($W$1382:$W$1509,MATCH($A1485-B1485*64,$A$1382:$A$1509,0))</f>
        <v>175702843.820287</v>
      </c>
      <c r="AF1485" s="7" t="n">
        <f aca="false">INDEX($X$1382:$X$1509,MATCH($A1485+(1-C1485)*32,$A$1382:$A$1509,0))</f>
        <v>300000000</v>
      </c>
      <c r="AG1485" s="7" t="n">
        <f aca="false">INDEX($X$1382:$X$1509,MATCH($A1485-C1485*32,$A$1382:$A$1509,0))</f>
        <v>1091277908.82857</v>
      </c>
      <c r="AH1485" s="7" t="n">
        <f aca="false">INDEX($Y$1382:$Y$1509,MATCH($A1485+(1-D1485)*16,$A$1382:$A$1509,0))</f>
        <v>100000000</v>
      </c>
      <c r="AI1485" s="7" t="n">
        <f aca="false">INDEX($Y$1382:$Y$1509,MATCH($A1485-D1485*16,$A$1382:$A$1509,0))</f>
        <v>394671567.646684</v>
      </c>
      <c r="AJ1485" s="7" t="n">
        <f aca="false">INDEX($Z$1382:$Z$1509,MATCH($A1485+(1-E1485)*8,$A$1382:$A$1509,0))</f>
        <v>60000000</v>
      </c>
      <c r="AK1485" s="7" t="n">
        <f aca="false">INDEX($Z$1382:$Z$1509,MATCH($A1485-E1485*8,$A$1382:$A$1509,0))</f>
        <v>546265614.359264</v>
      </c>
      <c r="AL1485" s="7" t="n">
        <f aca="false">INDEX($AA$1382:$AA$1509,MATCH($A1485+(1-F1485)*4,$A$1382:$A$1509,0))</f>
        <v>30000000</v>
      </c>
      <c r="AM1485" s="7" t="n">
        <f aca="false">INDEX($AA$1382:$AA$1509,MATCH($A1485-F1485*4,$A$1382:$A$1509,0))</f>
        <v>579291895.528906</v>
      </c>
      <c r="AN1485" s="7" t="n">
        <f aca="false">INDEX($AB$1382:$AB$1509,MATCH($A1485+(1-G1485)*2,$A$1382:$A$1509,0))</f>
        <v>15000000</v>
      </c>
      <c r="AO1485" s="7" t="n">
        <f aca="false">INDEX($AB$1382:$AB$1509,MATCH($A1485-G1485*2,$A$1382:$A$1509,0))</f>
        <v>869577293.424457</v>
      </c>
      <c r="AP1485" s="7" t="n">
        <f aca="false">INDEX($AC$1382:$AC$1509,MATCH($A1485+(1-H1485)*1,$A$1382:$A$1509,0))</f>
        <v>5000000</v>
      </c>
      <c r="AQ1485" s="7" t="n">
        <f aca="false">INDEX($AC$1382:$AC$1509,MATCH($A1485-H1485*1,$A$1382:$A$1509,0))</f>
        <v>867186702.92707</v>
      </c>
      <c r="AR1485" s="14" t="b">
        <f aca="false">AND(IF(B1485=1,AD1485&gt;=AE1485,AE1485&gt;AD1485),IF(C1485=1,AF1485&gt;=AG1485,AG1485&gt;AF1485),IF(D1485=1,AH1485&gt;=AI1485,AI1485&gt;AH1485),IF(E1485=1,AJ1485&gt;=AK1485,AK1485&gt;AJ1485),IF(F1485=1,AL1485&gt;=AM1485,AM1485&gt;AL1485),IF(G1485=1,AN1485&gt;=AO1485,AO1485&gt;AN1485),IF(H1485=1,AP1485&gt;=AQ1485,AQ1485&gt;AP1485))</f>
        <v>0</v>
      </c>
      <c r="AS1485" s="2"/>
      <c r="AT1485" s="2"/>
      <c r="AU1485" s="2"/>
      <c r="AV1485" s="2"/>
      <c r="AW1485" s="2"/>
      <c r="AX1485" s="2"/>
    </row>
    <row r="1486" customFormat="false" ht="15" hidden="false" customHeight="false" outlineLevel="0" collapsed="false">
      <c r="A1486" s="6" t="n">
        <f aca="false">ROW()-1382</f>
        <v>104</v>
      </c>
      <c r="B1486" s="6" t="n">
        <f aca="false">MOD(INT($A1486/64),2)</f>
        <v>1</v>
      </c>
      <c r="C1486" s="6" t="n">
        <f aca="false">MOD(INT($A1486/32),2)</f>
        <v>1</v>
      </c>
      <c r="D1486" s="6" t="n">
        <f aca="false">MOD(INT($A1486/16),2)</f>
        <v>0</v>
      </c>
      <c r="E1486" s="6" t="n">
        <f aca="false">MOD(INT($A1486/8),2)</f>
        <v>1</v>
      </c>
      <c r="F1486" s="6" t="n">
        <f aca="false">MOD(INT($A1486/4),2)</f>
        <v>0</v>
      </c>
      <c r="G1486" s="6" t="n">
        <f aca="false">MOD(INT($A1486/2),2)</f>
        <v>0</v>
      </c>
      <c r="H1486" s="6" t="n">
        <f aca="false">MOD(INT($A1486/1),2)</f>
        <v>0</v>
      </c>
      <c r="I1486" s="7" t="n">
        <f aca="false">IF(B1486=1,MIN($B$6,$B$1380),0)</f>
        <v>30000000</v>
      </c>
      <c r="J1486" s="7" t="n">
        <f aca="false">IF(C1486=1,MIN($F$226,MAX(0,$B$1380-I1486)),0)</f>
        <v>300000000</v>
      </c>
      <c r="K1486" s="7" t="n">
        <f aca="false">IF(D1486=1,MIN($F$225,MAX(0,$B$1380-SUM(I1486:J1486))),0)</f>
        <v>0</v>
      </c>
      <c r="L1486" s="7" t="n">
        <f aca="false">IF(E1486=1,MIN($F$224,MAX(0,$B$1380-SUM(I1486:K1486))),0)</f>
        <v>60000000</v>
      </c>
      <c r="M1486" s="7" t="n">
        <f aca="false">IF(F1486=1,MIN($F$223,MAX(0,$B$1380-SUM(I1486:L1486))),0)</f>
        <v>0</v>
      </c>
      <c r="N1486" s="7" t="n">
        <f aca="false">IF(G1486=1,MIN($F$222,MAX(0,$B$1380-SUM(I1486:M1486))),0)</f>
        <v>0</v>
      </c>
      <c r="O1486" s="7" t="n">
        <f aca="false">IF(H1486=1,MIN($F$221,MAX(0,$B$1380-SUM(I1486:N1486))),0)</f>
        <v>0</v>
      </c>
      <c r="P1486" s="7" t="n">
        <f aca="false">MAX(0,$B$1380-SUM(I1486:O1486))</f>
        <v>3610000000</v>
      </c>
      <c r="Q1486" s="7" t="n">
        <f aca="false">($B$203+$B$204)+$B$22+(1-B1486)*$B$198+(1-C1486)*$E$226+(1-D1486)*$E$225+(1-E1486)*$E$224+(1-F1486)*$E$223+(1-G1486)*$E$222+(1-H1486)*$E$221</f>
        <v>24015334.5395857</v>
      </c>
      <c r="R1486" s="7" t="n">
        <f aca="false">P1486&gt;$B$12*Q1486</f>
        <v>1</v>
      </c>
      <c r="S1486" s="7" t="n">
        <f aca="false">IF(R1486,(P1486+$B$12*$B$13)/(Q1486+$B$13),IF(Q1486&gt;0,P1486/Q1486,0))</f>
        <v>136.241916714525</v>
      </c>
      <c r="T1486" s="7" t="n">
        <f aca="false">IF(R1486,$B$13*(S1486-$B$12),0)</f>
        <v>338104791.786312</v>
      </c>
      <c r="U1486" s="7" t="n">
        <f aca="false">($B$203+$B$204)*S1486</f>
        <v>38332752.5368764</v>
      </c>
      <c r="V1486" s="7" t="n">
        <f aca="false">$B$22*S1486</f>
        <v>1226177250.43072</v>
      </c>
      <c r="W1486" s="7" t="n">
        <f aca="false">IF(B1486=1,I1486,S1486*$B$198)</f>
        <v>30000000</v>
      </c>
      <c r="X1486" s="7" t="n">
        <f aca="false">IF(C1486=1,J1486,S1486*$E$226)</f>
        <v>300000000</v>
      </c>
      <c r="Y1486" s="7" t="n">
        <f aca="false">IF(D1486=1,K1486,S1486*$E$225)</f>
        <v>236240287.957265</v>
      </c>
      <c r="Z1486" s="7" t="n">
        <f aca="false">IF(E1486=1,L1486,S1486*$E$224)</f>
        <v>60000000</v>
      </c>
      <c r="AA1486" s="7" t="n">
        <f aca="false">IF(F1486=1,M1486,S1486*$E$223)</f>
        <v>408725750.143575</v>
      </c>
      <c r="AB1486" s="7" t="n">
        <f aca="false">IF(G1486=1,N1486,S1486*$E$222)</f>
        <v>681209583.572624</v>
      </c>
      <c r="AC1486" s="7" t="n">
        <f aca="false">IF(H1486=1,O1486,S1486*$E$221)</f>
        <v>681209583.572624</v>
      </c>
      <c r="AD1486" s="7" t="n">
        <f aca="false">INDEX($W$1382:$W$1509,MATCH($A1486+(1-B1486)*64,$A$1382:$A$1509,0))</f>
        <v>30000000</v>
      </c>
      <c r="AE1486" s="7" t="n">
        <f aca="false">INDEX($W$1382:$W$1509,MATCH($A1486-B1486*64,$A$1382:$A$1509,0))</f>
        <v>107235842.497969</v>
      </c>
      <c r="AF1486" s="7" t="n">
        <f aca="false">INDEX($X$1382:$X$1509,MATCH($A1486+(1-C1486)*32,$A$1382:$A$1509,0))</f>
        <v>300000000</v>
      </c>
      <c r="AG1486" s="7" t="n">
        <f aca="false">INDEX($X$1382:$X$1509,MATCH($A1486-C1486*32,$A$1382:$A$1509,0))</f>
        <v>735107635.763797</v>
      </c>
      <c r="AH1486" s="7" t="n">
        <f aca="false">INDEX($Y$1382:$Y$1509,MATCH($A1486+(1-D1486)*16,$A$1382:$A$1509,0))</f>
        <v>100000000</v>
      </c>
      <c r="AI1486" s="7" t="n">
        <f aca="false">INDEX($Y$1382:$Y$1509,MATCH($A1486-D1486*16,$A$1382:$A$1509,0))</f>
        <v>236240287.957265</v>
      </c>
      <c r="AJ1486" s="7" t="n">
        <f aca="false">INDEX($Z$1382:$Z$1509,MATCH($A1486+(1-E1486)*8,$A$1382:$A$1509,0))</f>
        <v>60000000</v>
      </c>
      <c r="AK1486" s="7" t="n">
        <f aca="false">INDEX($Z$1382:$Z$1509,MATCH($A1486-E1486*8,$A$1382:$A$1509,0))</f>
        <v>304820958.856051</v>
      </c>
      <c r="AL1486" s="7" t="n">
        <f aca="false">INDEX($AA$1382:$AA$1509,MATCH($A1486+(1-F1486)*4,$A$1382:$A$1509,0))</f>
        <v>30000000</v>
      </c>
      <c r="AM1486" s="7" t="n">
        <f aca="false">INDEX($AA$1382:$AA$1509,MATCH($A1486-F1486*4,$A$1382:$A$1509,0))</f>
        <v>408725750.143575</v>
      </c>
      <c r="AN1486" s="7" t="n">
        <f aca="false">INDEX($AB$1382:$AB$1509,MATCH($A1486+(1-G1486)*2,$A$1382:$A$1509,0))</f>
        <v>15000000</v>
      </c>
      <c r="AO1486" s="7" t="n">
        <f aca="false">INDEX($AB$1382:$AB$1509,MATCH($A1486-G1486*2,$A$1382:$A$1509,0))</f>
        <v>681209583.572624</v>
      </c>
      <c r="AP1486" s="7" t="n">
        <f aca="false">INDEX($AC$1382:$AC$1509,MATCH($A1486+(1-H1486)*1,$A$1382:$A$1509,0))</f>
        <v>5000000</v>
      </c>
      <c r="AQ1486" s="7" t="n">
        <f aca="false">INDEX($AC$1382:$AC$1509,MATCH($A1486-H1486*1,$A$1382:$A$1509,0))</f>
        <v>681209583.572624</v>
      </c>
      <c r="AR1486" s="14" t="b">
        <f aca="false">AND(IF(B1486=1,AD1486&gt;=AE1486,AE1486&gt;AD1486),IF(C1486=1,AF1486&gt;=AG1486,AG1486&gt;AF1486),IF(D1486=1,AH1486&gt;=AI1486,AI1486&gt;AH1486),IF(E1486=1,AJ1486&gt;=AK1486,AK1486&gt;AJ1486),IF(F1486=1,AL1486&gt;=AM1486,AM1486&gt;AL1486),IF(G1486=1,AN1486&gt;=AO1486,AO1486&gt;AN1486),IF(H1486=1,AP1486&gt;=AQ1486,AQ1486&gt;AP1486))</f>
        <v>0</v>
      </c>
      <c r="AS1486" s="2"/>
      <c r="AT1486" s="2"/>
      <c r="AU1486" s="2"/>
      <c r="AV1486" s="2"/>
      <c r="AW1486" s="2"/>
      <c r="AX1486" s="2"/>
    </row>
    <row r="1487" customFormat="false" ht="15" hidden="false" customHeight="false" outlineLevel="0" collapsed="false">
      <c r="A1487" s="6" t="n">
        <f aca="false">ROW()-1382</f>
        <v>105</v>
      </c>
      <c r="B1487" s="6" t="n">
        <f aca="false">MOD(INT($A1487/64),2)</f>
        <v>1</v>
      </c>
      <c r="C1487" s="6" t="n">
        <f aca="false">MOD(INT($A1487/32),2)</f>
        <v>1</v>
      </c>
      <c r="D1487" s="6" t="n">
        <f aca="false">MOD(INT($A1487/16),2)</f>
        <v>0</v>
      </c>
      <c r="E1487" s="6" t="n">
        <f aca="false">MOD(INT($A1487/8),2)</f>
        <v>1</v>
      </c>
      <c r="F1487" s="6" t="n">
        <f aca="false">MOD(INT($A1487/4),2)</f>
        <v>0</v>
      </c>
      <c r="G1487" s="6" t="n">
        <f aca="false">MOD(INT($A1487/2),2)</f>
        <v>0</v>
      </c>
      <c r="H1487" s="6" t="n">
        <f aca="false">MOD(INT($A1487/1),2)</f>
        <v>1</v>
      </c>
      <c r="I1487" s="7" t="n">
        <f aca="false">IF(B1487=1,MIN($B$6,$B$1380),0)</f>
        <v>30000000</v>
      </c>
      <c r="J1487" s="7" t="n">
        <f aca="false">IF(C1487=1,MIN($F$226,MAX(0,$B$1380-I1487)),0)</f>
        <v>300000000</v>
      </c>
      <c r="K1487" s="7" t="n">
        <f aca="false">IF(D1487=1,MIN($F$225,MAX(0,$B$1380-SUM(I1487:J1487))),0)</f>
        <v>0</v>
      </c>
      <c r="L1487" s="7" t="n">
        <f aca="false">IF(E1487=1,MIN($F$224,MAX(0,$B$1380-SUM(I1487:K1487))),0)</f>
        <v>60000000</v>
      </c>
      <c r="M1487" s="7" t="n">
        <f aca="false">IF(F1487=1,MIN($F$223,MAX(0,$B$1380-SUM(I1487:L1487))),0)</f>
        <v>0</v>
      </c>
      <c r="N1487" s="7" t="n">
        <f aca="false">IF(G1487=1,MIN($F$222,MAX(0,$B$1380-SUM(I1487:M1487))),0)</f>
        <v>0</v>
      </c>
      <c r="O1487" s="7" t="n">
        <f aca="false">IF(H1487=1,MIN($F$221,MAX(0,$B$1380-SUM(I1487:N1487))),0)</f>
        <v>5000000</v>
      </c>
      <c r="P1487" s="7" t="n">
        <f aca="false">MAX(0,$B$1380-SUM(I1487:O1487))</f>
        <v>3605000000</v>
      </c>
      <c r="Q1487" s="7" t="n">
        <f aca="false">($B$203+$B$204)+$B$22+(1-B1487)*$B$198+(1-C1487)*$E$226+(1-D1487)*$E$225+(1-E1487)*$E$224+(1-F1487)*$E$223+(1-G1487)*$E$222+(1-H1487)*$E$221</f>
        <v>19015334.5395857</v>
      </c>
      <c r="R1487" s="7" t="n">
        <f aca="false">P1487&gt;$B$12*Q1487</f>
        <v>1</v>
      </c>
      <c r="S1487" s="7" t="n">
        <f aca="false">IF(R1487,(P1487+$B$12*$B$13)/(Q1487+$B$13),IF(Q1487&gt;0,P1487/Q1487,0))</f>
        <v>167.671108871797</v>
      </c>
      <c r="T1487" s="7" t="n">
        <f aca="false">IF(R1487,$B$13*(S1487-$B$12),0)</f>
        <v>416677772.179491</v>
      </c>
      <c r="U1487" s="7" t="n">
        <f aca="false">($B$203+$B$204)*S1487</f>
        <v>47175607.0302043</v>
      </c>
      <c r="V1487" s="7" t="n">
        <f aca="false">$B$22*S1487</f>
        <v>1509039979.84617</v>
      </c>
      <c r="W1487" s="7" t="n">
        <f aca="false">IF(B1487=1,I1487,S1487*$B$198)</f>
        <v>30000000</v>
      </c>
      <c r="X1487" s="7" t="n">
        <f aca="false">IF(C1487=1,J1487,S1487*$E$226)</f>
        <v>300000000</v>
      </c>
      <c r="Y1487" s="7" t="n">
        <f aca="false">IF(D1487=1,K1487,S1487*$E$225)</f>
        <v>290737769.969764</v>
      </c>
      <c r="Z1487" s="7" t="n">
        <f aca="false">IF(E1487=1,L1487,S1487*$E$224)</f>
        <v>60000000</v>
      </c>
      <c r="AA1487" s="7" t="n">
        <f aca="false">IF(F1487=1,M1487,S1487*$E$223)</f>
        <v>503013326.61539</v>
      </c>
      <c r="AB1487" s="7" t="n">
        <f aca="false">IF(G1487=1,N1487,S1487*$E$222)</f>
        <v>838355544.358983</v>
      </c>
      <c r="AC1487" s="7" t="n">
        <f aca="false">IF(H1487=1,O1487,S1487*$E$221)</f>
        <v>5000000</v>
      </c>
      <c r="AD1487" s="7" t="n">
        <f aca="false">INDEX($W$1382:$W$1509,MATCH($A1487+(1-B1487)*64,$A$1382:$A$1509,0))</f>
        <v>30000000</v>
      </c>
      <c r="AE1487" s="7" t="n">
        <f aca="false">INDEX($W$1382:$W$1509,MATCH($A1487-B1487*64,$A$1382:$A$1509,0))</f>
        <v>131078431.152442</v>
      </c>
      <c r="AF1487" s="7" t="n">
        <f aca="false">INDEX($X$1382:$X$1509,MATCH($A1487+(1-C1487)*32,$A$1382:$A$1509,0))</f>
        <v>300000000</v>
      </c>
      <c r="AG1487" s="7" t="n">
        <f aca="false">INDEX($X$1382:$X$1509,MATCH($A1487-C1487*32,$A$1382:$A$1509,0))</f>
        <v>866930106.082271</v>
      </c>
      <c r="AH1487" s="7" t="n">
        <f aca="false">INDEX($Y$1382:$Y$1509,MATCH($A1487+(1-D1487)*16,$A$1382:$A$1509,0))</f>
        <v>100000000</v>
      </c>
      <c r="AI1487" s="7" t="n">
        <f aca="false">INDEX($Y$1382:$Y$1509,MATCH($A1487-D1487*16,$A$1382:$A$1509,0))</f>
        <v>290737769.969764</v>
      </c>
      <c r="AJ1487" s="7" t="n">
        <f aca="false">INDEX($Z$1382:$Z$1509,MATCH($A1487+(1-E1487)*8,$A$1382:$A$1509,0))</f>
        <v>60000000</v>
      </c>
      <c r="AK1487" s="7" t="n">
        <f aca="false">INDEX($Z$1382:$Z$1509,MATCH($A1487-E1487*8,$A$1382:$A$1509,0))</f>
        <v>368048374.377977</v>
      </c>
      <c r="AL1487" s="7" t="n">
        <f aca="false">INDEX($AA$1382:$AA$1509,MATCH($A1487+(1-F1487)*4,$A$1382:$A$1509,0))</f>
        <v>30000000</v>
      </c>
      <c r="AM1487" s="7" t="n">
        <f aca="false">INDEX($AA$1382:$AA$1509,MATCH($A1487-F1487*4,$A$1382:$A$1509,0))</f>
        <v>503013326.61539</v>
      </c>
      <c r="AN1487" s="7" t="n">
        <f aca="false">INDEX($AB$1382:$AB$1509,MATCH($A1487+(1-G1487)*2,$A$1382:$A$1509,0))</f>
        <v>15000000</v>
      </c>
      <c r="AO1487" s="7" t="n">
        <f aca="false">INDEX($AB$1382:$AB$1509,MATCH($A1487-G1487*2,$A$1382:$A$1509,0))</f>
        <v>838355544.358983</v>
      </c>
      <c r="AP1487" s="7" t="n">
        <f aca="false">INDEX($AC$1382:$AC$1509,MATCH($A1487+(1-H1487)*1,$A$1382:$A$1509,0))</f>
        <v>5000000</v>
      </c>
      <c r="AQ1487" s="7" t="n">
        <f aca="false">INDEX($AC$1382:$AC$1509,MATCH($A1487-H1487*1,$A$1382:$A$1509,0))</f>
        <v>681209583.572624</v>
      </c>
      <c r="AR1487" s="14" t="b">
        <f aca="false">AND(IF(B1487=1,AD1487&gt;=AE1487,AE1487&gt;AD1487),IF(C1487=1,AF1487&gt;=AG1487,AG1487&gt;AF1487),IF(D1487=1,AH1487&gt;=AI1487,AI1487&gt;AH1487),IF(E1487=1,AJ1487&gt;=AK1487,AK1487&gt;AJ1487),IF(F1487=1,AL1487&gt;=AM1487,AM1487&gt;AL1487),IF(G1487=1,AN1487&gt;=AO1487,AO1487&gt;AN1487),IF(H1487=1,AP1487&gt;=AQ1487,AQ1487&gt;AP1487))</f>
        <v>0</v>
      </c>
      <c r="AS1487" s="2"/>
      <c r="AT1487" s="2"/>
      <c r="AU1487" s="2"/>
      <c r="AV1487" s="2"/>
      <c r="AW1487" s="2"/>
      <c r="AX1487" s="2"/>
    </row>
    <row r="1488" customFormat="false" ht="15" hidden="false" customHeight="false" outlineLevel="0" collapsed="false">
      <c r="A1488" s="6" t="n">
        <f aca="false">ROW()-1382</f>
        <v>106</v>
      </c>
      <c r="B1488" s="6" t="n">
        <f aca="false">MOD(INT($A1488/64),2)</f>
        <v>1</v>
      </c>
      <c r="C1488" s="6" t="n">
        <f aca="false">MOD(INT($A1488/32),2)</f>
        <v>1</v>
      </c>
      <c r="D1488" s="6" t="n">
        <f aca="false">MOD(INT($A1488/16),2)</f>
        <v>0</v>
      </c>
      <c r="E1488" s="6" t="n">
        <f aca="false">MOD(INT($A1488/8),2)</f>
        <v>1</v>
      </c>
      <c r="F1488" s="6" t="n">
        <f aca="false">MOD(INT($A1488/4),2)</f>
        <v>0</v>
      </c>
      <c r="G1488" s="6" t="n">
        <f aca="false">MOD(INT($A1488/2),2)</f>
        <v>1</v>
      </c>
      <c r="H1488" s="6" t="n">
        <f aca="false">MOD(INT($A1488/1),2)</f>
        <v>0</v>
      </c>
      <c r="I1488" s="7" t="n">
        <f aca="false">IF(B1488=1,MIN($B$6,$B$1380),0)</f>
        <v>30000000</v>
      </c>
      <c r="J1488" s="7" t="n">
        <f aca="false">IF(C1488=1,MIN($F$226,MAX(0,$B$1380-I1488)),0)</f>
        <v>300000000</v>
      </c>
      <c r="K1488" s="7" t="n">
        <f aca="false">IF(D1488=1,MIN($F$225,MAX(0,$B$1380-SUM(I1488:J1488))),0)</f>
        <v>0</v>
      </c>
      <c r="L1488" s="7" t="n">
        <f aca="false">IF(E1488=1,MIN($F$224,MAX(0,$B$1380-SUM(I1488:K1488))),0)</f>
        <v>60000000</v>
      </c>
      <c r="M1488" s="7" t="n">
        <f aca="false">IF(F1488=1,MIN($F$223,MAX(0,$B$1380-SUM(I1488:L1488))),0)</f>
        <v>0</v>
      </c>
      <c r="N1488" s="7" t="n">
        <f aca="false">IF(G1488=1,MIN($F$222,MAX(0,$B$1380-SUM(I1488:M1488))),0)</f>
        <v>15000000</v>
      </c>
      <c r="O1488" s="7" t="n">
        <f aca="false">IF(H1488=1,MIN($F$221,MAX(0,$B$1380-SUM(I1488:N1488))),0)</f>
        <v>0</v>
      </c>
      <c r="P1488" s="7" t="n">
        <f aca="false">MAX(0,$B$1380-SUM(I1488:O1488))</f>
        <v>3595000000</v>
      </c>
      <c r="Q1488" s="7" t="n">
        <f aca="false">($B$203+$B$204)+$B$22+(1-B1488)*$B$198+(1-C1488)*$E$226+(1-D1488)*$E$225+(1-E1488)*$E$224+(1-F1488)*$E$223+(1-G1488)*$E$222+(1-H1488)*$E$221</f>
        <v>19015334.5395857</v>
      </c>
      <c r="R1488" s="7" t="n">
        <f aca="false">P1488&gt;$B$12*Q1488</f>
        <v>1</v>
      </c>
      <c r="S1488" s="7" t="n">
        <f aca="false">IF(R1488,(P1488+$B$12*$B$13)/(Q1488+$B$13),IF(Q1488&gt;0,P1488/Q1488,0))</f>
        <v>167.206324093219</v>
      </c>
      <c r="T1488" s="7" t="n">
        <f aca="false">IF(R1488,$B$13*(S1488-$B$12),0)</f>
        <v>415515810.233048</v>
      </c>
      <c r="U1488" s="7" t="n">
        <f aca="false">($B$203+$B$204)*S1488</f>
        <v>47044836.1167456</v>
      </c>
      <c r="V1488" s="7" t="n">
        <f aca="false">$B$22*S1488</f>
        <v>1504856916.83897</v>
      </c>
      <c r="W1488" s="7" t="n">
        <f aca="false">IF(B1488=1,I1488,S1488*$B$198)</f>
        <v>30000000</v>
      </c>
      <c r="X1488" s="7" t="n">
        <f aca="false">IF(C1488=1,J1488,S1488*$E$226)</f>
        <v>300000000</v>
      </c>
      <c r="Y1488" s="7" t="n">
        <f aca="false">IF(D1488=1,K1488,S1488*$E$225)</f>
        <v>289931844.065482</v>
      </c>
      <c r="Z1488" s="7" t="n">
        <f aca="false">IF(E1488=1,L1488,S1488*$E$224)</f>
        <v>60000000</v>
      </c>
      <c r="AA1488" s="7" t="n">
        <f aca="false">IF(F1488=1,M1488,S1488*$E$223)</f>
        <v>501618972.279657</v>
      </c>
      <c r="AB1488" s="7" t="n">
        <f aca="false">IF(G1488=1,N1488,S1488*$E$222)</f>
        <v>15000000</v>
      </c>
      <c r="AC1488" s="7" t="n">
        <f aca="false">IF(H1488=1,O1488,S1488*$E$221)</f>
        <v>836031620.466096</v>
      </c>
      <c r="AD1488" s="7" t="n">
        <f aca="false">INDEX($W$1382:$W$1509,MATCH($A1488+(1-B1488)*64,$A$1382:$A$1509,0))</f>
        <v>30000000</v>
      </c>
      <c r="AE1488" s="7" t="n">
        <f aca="false">INDEX($W$1382:$W$1509,MATCH($A1488-B1488*64,$A$1382:$A$1509,0))</f>
        <v>130718078.077109</v>
      </c>
      <c r="AF1488" s="7" t="n">
        <f aca="false">INDEX($X$1382:$X$1509,MATCH($A1488+(1-C1488)*32,$A$1382:$A$1509,0))</f>
        <v>300000000</v>
      </c>
      <c r="AG1488" s="7" t="n">
        <f aca="false">INDEX($X$1382:$X$1509,MATCH($A1488-C1488*32,$A$1382:$A$1509,0))</f>
        <v>864711474.972656</v>
      </c>
      <c r="AH1488" s="7" t="n">
        <f aca="false">INDEX($Y$1382:$Y$1509,MATCH($A1488+(1-D1488)*16,$A$1382:$A$1509,0))</f>
        <v>100000000</v>
      </c>
      <c r="AI1488" s="7" t="n">
        <f aca="false">INDEX($Y$1382:$Y$1509,MATCH($A1488-D1488*16,$A$1382:$A$1509,0))</f>
        <v>289931844.065482</v>
      </c>
      <c r="AJ1488" s="7" t="n">
        <f aca="false">INDEX($Z$1382:$Z$1509,MATCH($A1488+(1-E1488)*8,$A$1382:$A$1509,0))</f>
        <v>60000000</v>
      </c>
      <c r="AK1488" s="7" t="n">
        <f aca="false">INDEX($Z$1382:$Z$1509,MATCH($A1488-E1488*8,$A$1382:$A$1509,0))</f>
        <v>367044834.161541</v>
      </c>
      <c r="AL1488" s="7" t="n">
        <f aca="false">INDEX($AA$1382:$AA$1509,MATCH($A1488+(1-F1488)*4,$A$1382:$A$1509,0))</f>
        <v>30000000</v>
      </c>
      <c r="AM1488" s="7" t="n">
        <f aca="false">INDEX($AA$1382:$AA$1509,MATCH($A1488-F1488*4,$A$1382:$A$1509,0))</f>
        <v>501618972.279657</v>
      </c>
      <c r="AN1488" s="7" t="n">
        <f aca="false">INDEX($AB$1382:$AB$1509,MATCH($A1488+(1-G1488)*2,$A$1382:$A$1509,0))</f>
        <v>15000000</v>
      </c>
      <c r="AO1488" s="7" t="n">
        <f aca="false">INDEX($AB$1382:$AB$1509,MATCH($A1488-G1488*2,$A$1382:$A$1509,0))</f>
        <v>681209583.572624</v>
      </c>
      <c r="AP1488" s="7" t="n">
        <f aca="false">INDEX($AC$1382:$AC$1509,MATCH($A1488+(1-H1488)*1,$A$1382:$A$1509,0))</f>
        <v>5000000</v>
      </c>
      <c r="AQ1488" s="7" t="n">
        <f aca="false">INDEX($AC$1382:$AC$1509,MATCH($A1488-H1488*1,$A$1382:$A$1509,0))</f>
        <v>836031620.466096</v>
      </c>
      <c r="AR1488" s="14" t="b">
        <f aca="false">AND(IF(B1488=1,AD1488&gt;=AE1488,AE1488&gt;AD1488),IF(C1488=1,AF1488&gt;=AG1488,AG1488&gt;AF1488),IF(D1488=1,AH1488&gt;=AI1488,AI1488&gt;AH1488),IF(E1488=1,AJ1488&gt;=AK1488,AK1488&gt;AJ1488),IF(F1488=1,AL1488&gt;=AM1488,AM1488&gt;AL1488),IF(G1488=1,AN1488&gt;=AO1488,AO1488&gt;AN1488),IF(H1488=1,AP1488&gt;=AQ1488,AQ1488&gt;AP1488))</f>
        <v>0</v>
      </c>
      <c r="AS1488" s="2"/>
      <c r="AT1488" s="2"/>
      <c r="AU1488" s="2"/>
      <c r="AV1488" s="2"/>
      <c r="AW1488" s="2"/>
      <c r="AX1488" s="2"/>
    </row>
    <row r="1489" customFormat="false" ht="15" hidden="false" customHeight="false" outlineLevel="0" collapsed="false">
      <c r="A1489" s="6" t="n">
        <f aca="false">ROW()-1382</f>
        <v>107</v>
      </c>
      <c r="B1489" s="6" t="n">
        <f aca="false">MOD(INT($A1489/64),2)</f>
        <v>1</v>
      </c>
      <c r="C1489" s="6" t="n">
        <f aca="false">MOD(INT($A1489/32),2)</f>
        <v>1</v>
      </c>
      <c r="D1489" s="6" t="n">
        <f aca="false">MOD(INT($A1489/16),2)</f>
        <v>0</v>
      </c>
      <c r="E1489" s="6" t="n">
        <f aca="false">MOD(INT($A1489/8),2)</f>
        <v>1</v>
      </c>
      <c r="F1489" s="6" t="n">
        <f aca="false">MOD(INT($A1489/4),2)</f>
        <v>0</v>
      </c>
      <c r="G1489" s="6" t="n">
        <f aca="false">MOD(INT($A1489/2),2)</f>
        <v>1</v>
      </c>
      <c r="H1489" s="6" t="n">
        <f aca="false">MOD(INT($A1489/1),2)</f>
        <v>1</v>
      </c>
      <c r="I1489" s="7" t="n">
        <f aca="false">IF(B1489=1,MIN($B$6,$B$1380),0)</f>
        <v>30000000</v>
      </c>
      <c r="J1489" s="7" t="n">
        <f aca="false">IF(C1489=1,MIN($F$226,MAX(0,$B$1380-I1489)),0)</f>
        <v>300000000</v>
      </c>
      <c r="K1489" s="7" t="n">
        <f aca="false">IF(D1489=1,MIN($F$225,MAX(0,$B$1380-SUM(I1489:J1489))),0)</f>
        <v>0</v>
      </c>
      <c r="L1489" s="7" t="n">
        <f aca="false">IF(E1489=1,MIN($F$224,MAX(0,$B$1380-SUM(I1489:K1489))),0)</f>
        <v>60000000</v>
      </c>
      <c r="M1489" s="7" t="n">
        <f aca="false">IF(F1489=1,MIN($F$223,MAX(0,$B$1380-SUM(I1489:L1489))),0)</f>
        <v>0</v>
      </c>
      <c r="N1489" s="7" t="n">
        <f aca="false">IF(G1489=1,MIN($F$222,MAX(0,$B$1380-SUM(I1489:M1489))),0)</f>
        <v>15000000</v>
      </c>
      <c r="O1489" s="7" t="n">
        <f aca="false">IF(H1489=1,MIN($F$221,MAX(0,$B$1380-SUM(I1489:N1489))),0)</f>
        <v>5000000</v>
      </c>
      <c r="P1489" s="7" t="n">
        <f aca="false">MAX(0,$B$1380-SUM(I1489:O1489))</f>
        <v>3590000000</v>
      </c>
      <c r="Q1489" s="7" t="n">
        <f aca="false">($B$203+$B$204)+$B$22+(1-B1489)*$B$198+(1-C1489)*$E$226+(1-D1489)*$E$225+(1-E1489)*$E$224+(1-F1489)*$E$223+(1-G1489)*$E$222+(1-H1489)*$E$221</f>
        <v>14015334.5395857</v>
      </c>
      <c r="R1489" s="7" t="n">
        <f aca="false">P1489&gt;$B$12*Q1489</f>
        <v>1</v>
      </c>
      <c r="S1489" s="7" t="n">
        <f aca="false">IF(R1489,(P1489+$B$12*$B$13)/(Q1489+$B$13),IF(Q1489&gt;0,P1489/Q1489,0))</f>
        <v>217.525112276056</v>
      </c>
      <c r="T1489" s="7" t="n">
        <f aca="false">IF(R1489,$B$13*(S1489-$B$12),0)</f>
        <v>541312780.690139</v>
      </c>
      <c r="U1489" s="7" t="n">
        <f aca="false">($B$203+$B$204)*S1489</f>
        <v>61202429.4762828</v>
      </c>
      <c r="V1489" s="7" t="n">
        <f aca="false">$B$22*S1489</f>
        <v>1957726010.4845</v>
      </c>
      <c r="W1489" s="7" t="n">
        <f aca="false">IF(B1489=1,I1489,S1489*$B$198)</f>
        <v>30000000</v>
      </c>
      <c r="X1489" s="7" t="n">
        <f aca="false">IF(C1489=1,J1489,S1489*$E$226)</f>
        <v>300000000</v>
      </c>
      <c r="Y1489" s="7" t="n">
        <f aca="false">IF(D1489=1,K1489,S1489*$E$225)</f>
        <v>377183442.520912</v>
      </c>
      <c r="Z1489" s="7" t="n">
        <f aca="false">IF(E1489=1,L1489,S1489*$E$224)</f>
        <v>60000000</v>
      </c>
      <c r="AA1489" s="7" t="n">
        <f aca="false">IF(F1489=1,M1489,S1489*$E$223)</f>
        <v>652575336.828167</v>
      </c>
      <c r="AB1489" s="7" t="n">
        <f aca="false">IF(G1489=1,N1489,S1489*$E$222)</f>
        <v>15000000</v>
      </c>
      <c r="AC1489" s="7" t="n">
        <f aca="false">IF(H1489=1,O1489,S1489*$E$221)</f>
        <v>5000000</v>
      </c>
      <c r="AD1489" s="7" t="n">
        <f aca="false">INDEX($W$1382:$W$1509,MATCH($A1489+(1-B1489)*64,$A$1382:$A$1509,0))</f>
        <v>30000000</v>
      </c>
      <c r="AE1489" s="7" t="n">
        <f aca="false">INDEX($W$1382:$W$1509,MATCH($A1489-B1489*64,$A$1382:$A$1509,0))</f>
        <v>168222859.948461</v>
      </c>
      <c r="AF1489" s="7" t="n">
        <f aca="false">INDEX($X$1382:$X$1509,MATCH($A1489+(1-C1489)*32,$A$1382:$A$1509,0))</f>
        <v>300000000</v>
      </c>
      <c r="AG1489" s="7" t="n">
        <f aca="false">INDEX($X$1382:$X$1509,MATCH($A1489-C1489*32,$A$1382:$A$1509,0))</f>
        <v>1054244440.00135</v>
      </c>
      <c r="AH1489" s="7" t="n">
        <f aca="false">INDEX($Y$1382:$Y$1509,MATCH($A1489+(1-D1489)*16,$A$1382:$A$1509,0))</f>
        <v>100000000</v>
      </c>
      <c r="AI1489" s="7" t="n">
        <f aca="false">INDEX($Y$1382:$Y$1509,MATCH($A1489-D1489*16,$A$1382:$A$1509,0))</f>
        <v>377183442.520912</v>
      </c>
      <c r="AJ1489" s="7" t="n">
        <f aca="false">INDEX($Z$1382:$Z$1509,MATCH($A1489+(1-E1489)*8,$A$1382:$A$1509,0))</f>
        <v>60000000</v>
      </c>
      <c r="AK1489" s="7" t="n">
        <f aca="false">INDEX($Z$1382:$Z$1509,MATCH($A1489-E1489*8,$A$1382:$A$1509,0))</f>
        <v>463433516.423125</v>
      </c>
      <c r="AL1489" s="7" t="n">
        <f aca="false">INDEX($AA$1382:$AA$1509,MATCH($A1489+(1-F1489)*4,$A$1382:$A$1509,0))</f>
        <v>30000000</v>
      </c>
      <c r="AM1489" s="7" t="n">
        <f aca="false">INDEX($AA$1382:$AA$1509,MATCH($A1489-F1489*4,$A$1382:$A$1509,0))</f>
        <v>652575336.828167</v>
      </c>
      <c r="AN1489" s="7" t="n">
        <f aca="false">INDEX($AB$1382:$AB$1509,MATCH($A1489+(1-G1489)*2,$A$1382:$A$1509,0))</f>
        <v>15000000</v>
      </c>
      <c r="AO1489" s="7" t="n">
        <f aca="false">INDEX($AB$1382:$AB$1509,MATCH($A1489-G1489*2,$A$1382:$A$1509,0))</f>
        <v>838355544.358983</v>
      </c>
      <c r="AP1489" s="7" t="n">
        <f aca="false">INDEX($AC$1382:$AC$1509,MATCH($A1489+(1-H1489)*1,$A$1382:$A$1509,0))</f>
        <v>5000000</v>
      </c>
      <c r="AQ1489" s="7" t="n">
        <f aca="false">INDEX($AC$1382:$AC$1509,MATCH($A1489-H1489*1,$A$1382:$A$1509,0))</f>
        <v>836031620.466096</v>
      </c>
      <c r="AR1489" s="14" t="b">
        <f aca="false">AND(IF(B1489=1,AD1489&gt;=AE1489,AE1489&gt;AD1489),IF(C1489=1,AF1489&gt;=AG1489,AG1489&gt;AF1489),IF(D1489=1,AH1489&gt;=AI1489,AI1489&gt;AH1489),IF(E1489=1,AJ1489&gt;=AK1489,AK1489&gt;AJ1489),IF(F1489=1,AL1489&gt;=AM1489,AM1489&gt;AL1489),IF(G1489=1,AN1489&gt;=AO1489,AO1489&gt;AN1489),IF(H1489=1,AP1489&gt;=AQ1489,AQ1489&gt;AP1489))</f>
        <v>0</v>
      </c>
      <c r="AS1489" s="2"/>
      <c r="AT1489" s="2"/>
      <c r="AU1489" s="2"/>
      <c r="AV1489" s="2"/>
      <c r="AW1489" s="2"/>
      <c r="AX1489" s="2"/>
    </row>
    <row r="1490" customFormat="false" ht="15" hidden="false" customHeight="false" outlineLevel="0" collapsed="false">
      <c r="A1490" s="6" t="n">
        <f aca="false">ROW()-1382</f>
        <v>108</v>
      </c>
      <c r="B1490" s="6" t="n">
        <f aca="false">MOD(INT($A1490/64),2)</f>
        <v>1</v>
      </c>
      <c r="C1490" s="6" t="n">
        <f aca="false">MOD(INT($A1490/32),2)</f>
        <v>1</v>
      </c>
      <c r="D1490" s="6" t="n">
        <f aca="false">MOD(INT($A1490/16),2)</f>
        <v>0</v>
      </c>
      <c r="E1490" s="6" t="n">
        <f aca="false">MOD(INT($A1490/8),2)</f>
        <v>1</v>
      </c>
      <c r="F1490" s="6" t="n">
        <f aca="false">MOD(INT($A1490/4),2)</f>
        <v>1</v>
      </c>
      <c r="G1490" s="6" t="n">
        <f aca="false">MOD(INT($A1490/2),2)</f>
        <v>0</v>
      </c>
      <c r="H1490" s="6" t="n">
        <f aca="false">MOD(INT($A1490/1),2)</f>
        <v>0</v>
      </c>
      <c r="I1490" s="7" t="n">
        <f aca="false">IF(B1490=1,MIN($B$6,$B$1380),0)</f>
        <v>30000000</v>
      </c>
      <c r="J1490" s="7" t="n">
        <f aca="false">IF(C1490=1,MIN($F$226,MAX(0,$B$1380-I1490)),0)</f>
        <v>300000000</v>
      </c>
      <c r="K1490" s="7" t="n">
        <f aca="false">IF(D1490=1,MIN($F$225,MAX(0,$B$1380-SUM(I1490:J1490))),0)</f>
        <v>0</v>
      </c>
      <c r="L1490" s="7" t="n">
        <f aca="false">IF(E1490=1,MIN($F$224,MAX(0,$B$1380-SUM(I1490:K1490))),0)</f>
        <v>60000000</v>
      </c>
      <c r="M1490" s="7" t="n">
        <f aca="false">IF(F1490=1,MIN($F$223,MAX(0,$B$1380-SUM(I1490:L1490))),0)</f>
        <v>30000000</v>
      </c>
      <c r="N1490" s="7" t="n">
        <f aca="false">IF(G1490=1,MIN($F$222,MAX(0,$B$1380-SUM(I1490:M1490))),0)</f>
        <v>0</v>
      </c>
      <c r="O1490" s="7" t="n">
        <f aca="false">IF(H1490=1,MIN($F$221,MAX(0,$B$1380-SUM(I1490:N1490))),0)</f>
        <v>0</v>
      </c>
      <c r="P1490" s="7" t="n">
        <f aca="false">MAX(0,$B$1380-SUM(I1490:O1490))</f>
        <v>3580000000</v>
      </c>
      <c r="Q1490" s="7" t="n">
        <f aca="false">($B$203+$B$204)+$B$22+(1-B1490)*$B$198+(1-C1490)*$E$226+(1-D1490)*$E$225+(1-E1490)*$E$224+(1-F1490)*$E$223+(1-G1490)*$E$222+(1-H1490)*$E$221</f>
        <v>21015334.5395857</v>
      </c>
      <c r="R1490" s="7" t="n">
        <f aca="false">P1490&gt;$B$12*Q1490</f>
        <v>1</v>
      </c>
      <c r="S1490" s="7" t="n">
        <f aca="false">IF(R1490,(P1490+$B$12*$B$13)/(Q1490+$B$13),IF(Q1490&gt;0,P1490/Q1490,0))</f>
        <v>152.347396715502</v>
      </c>
      <c r="T1490" s="7" t="n">
        <f aca="false">IF(R1490,$B$13*(S1490-$B$12),0)</f>
        <v>378368491.788754</v>
      </c>
      <c r="U1490" s="7" t="n">
        <f aca="false">($B$203+$B$204)*S1490</f>
        <v>42864158.1002513</v>
      </c>
      <c r="V1490" s="7" t="n">
        <f aca="false">$B$22*S1490</f>
        <v>1371126570.43951</v>
      </c>
      <c r="W1490" s="7" t="n">
        <f aca="false">IF(B1490=1,I1490,S1490*$B$198)</f>
        <v>30000000</v>
      </c>
      <c r="X1490" s="7" t="n">
        <f aca="false">IF(C1490=1,J1490,S1490*$E$226)</f>
        <v>300000000</v>
      </c>
      <c r="Y1490" s="7" t="n">
        <f aca="false">IF(D1490=1,K1490,S1490*$E$225)</f>
        <v>264166812.516466</v>
      </c>
      <c r="Z1490" s="7" t="n">
        <f aca="false">IF(E1490=1,L1490,S1490*$E$224)</f>
        <v>60000000</v>
      </c>
      <c r="AA1490" s="7" t="n">
        <f aca="false">IF(F1490=1,M1490,S1490*$E$223)</f>
        <v>30000000</v>
      </c>
      <c r="AB1490" s="7" t="n">
        <f aca="false">IF(G1490=1,N1490,S1490*$E$222)</f>
        <v>761736983.577508</v>
      </c>
      <c r="AC1490" s="7" t="n">
        <f aca="false">IF(H1490=1,O1490,S1490*$E$221)</f>
        <v>761736983.577508</v>
      </c>
      <c r="AD1490" s="7" t="n">
        <f aca="false">INDEX($W$1382:$W$1509,MATCH($A1490+(1-B1490)*64,$A$1382:$A$1509,0))</f>
        <v>30000000</v>
      </c>
      <c r="AE1490" s="7" t="n">
        <f aca="false">INDEX($W$1382:$W$1509,MATCH($A1490-B1490*64,$A$1382:$A$1509,0))</f>
        <v>119471994.760042</v>
      </c>
      <c r="AF1490" s="7" t="n">
        <f aca="false">INDEX($X$1382:$X$1509,MATCH($A1490+(1-C1490)*32,$A$1382:$A$1509,0))</f>
        <v>300000000</v>
      </c>
      <c r="AG1490" s="7" t="n">
        <f aca="false">INDEX($X$1382:$X$1509,MATCH($A1490-C1490*32,$A$1382:$A$1509,0))</f>
        <v>803279707.390503</v>
      </c>
      <c r="AH1490" s="7" t="n">
        <f aca="false">INDEX($Y$1382:$Y$1509,MATCH($A1490+(1-D1490)*16,$A$1382:$A$1509,0))</f>
        <v>100000000</v>
      </c>
      <c r="AI1490" s="7" t="n">
        <f aca="false">INDEX($Y$1382:$Y$1509,MATCH($A1490-D1490*16,$A$1382:$A$1509,0))</f>
        <v>264166812.516466</v>
      </c>
      <c r="AJ1490" s="7" t="n">
        <f aca="false">INDEX($Z$1382:$Z$1509,MATCH($A1490+(1-E1490)*8,$A$1382:$A$1509,0))</f>
        <v>60000000</v>
      </c>
      <c r="AK1490" s="7" t="n">
        <f aca="false">INDEX($Z$1382:$Z$1509,MATCH($A1490-E1490*8,$A$1382:$A$1509,0))</f>
        <v>337329235.964389</v>
      </c>
      <c r="AL1490" s="7" t="n">
        <f aca="false">INDEX($AA$1382:$AA$1509,MATCH($A1490+(1-F1490)*4,$A$1382:$A$1509,0))</f>
        <v>30000000</v>
      </c>
      <c r="AM1490" s="7" t="n">
        <f aca="false">INDEX($AA$1382:$AA$1509,MATCH($A1490-F1490*4,$A$1382:$A$1509,0))</f>
        <v>408725750.143575</v>
      </c>
      <c r="AN1490" s="7" t="n">
        <f aca="false">INDEX($AB$1382:$AB$1509,MATCH($A1490+(1-G1490)*2,$A$1382:$A$1509,0))</f>
        <v>15000000</v>
      </c>
      <c r="AO1490" s="7" t="n">
        <f aca="false">INDEX($AB$1382:$AB$1509,MATCH($A1490-G1490*2,$A$1382:$A$1509,0))</f>
        <v>761736983.577508</v>
      </c>
      <c r="AP1490" s="7" t="n">
        <f aca="false">INDEX($AC$1382:$AC$1509,MATCH($A1490+(1-H1490)*1,$A$1382:$A$1509,0))</f>
        <v>5000000</v>
      </c>
      <c r="AQ1490" s="7" t="n">
        <f aca="false">INDEX($AC$1382:$AC$1509,MATCH($A1490-H1490*1,$A$1382:$A$1509,0))</f>
        <v>761736983.577508</v>
      </c>
      <c r="AR1490" s="14" t="b">
        <f aca="false">AND(IF(B1490=1,AD1490&gt;=AE1490,AE1490&gt;AD1490),IF(C1490=1,AF1490&gt;=AG1490,AG1490&gt;AF1490),IF(D1490=1,AH1490&gt;=AI1490,AI1490&gt;AH1490),IF(E1490=1,AJ1490&gt;=AK1490,AK1490&gt;AJ1490),IF(F1490=1,AL1490&gt;=AM1490,AM1490&gt;AL1490),IF(G1490=1,AN1490&gt;=AO1490,AO1490&gt;AN1490),IF(H1490=1,AP1490&gt;=AQ1490,AQ1490&gt;AP1490))</f>
        <v>0</v>
      </c>
      <c r="AS1490" s="2"/>
      <c r="AT1490" s="2"/>
      <c r="AU1490" s="2"/>
      <c r="AV1490" s="2"/>
      <c r="AW1490" s="2"/>
      <c r="AX1490" s="2"/>
    </row>
    <row r="1491" customFormat="false" ht="15" hidden="false" customHeight="false" outlineLevel="0" collapsed="false">
      <c r="A1491" s="6" t="n">
        <f aca="false">ROW()-1382</f>
        <v>109</v>
      </c>
      <c r="B1491" s="6" t="n">
        <f aca="false">MOD(INT($A1491/64),2)</f>
        <v>1</v>
      </c>
      <c r="C1491" s="6" t="n">
        <f aca="false">MOD(INT($A1491/32),2)</f>
        <v>1</v>
      </c>
      <c r="D1491" s="6" t="n">
        <f aca="false">MOD(INT($A1491/16),2)</f>
        <v>0</v>
      </c>
      <c r="E1491" s="6" t="n">
        <f aca="false">MOD(INT($A1491/8),2)</f>
        <v>1</v>
      </c>
      <c r="F1491" s="6" t="n">
        <f aca="false">MOD(INT($A1491/4),2)</f>
        <v>1</v>
      </c>
      <c r="G1491" s="6" t="n">
        <f aca="false">MOD(INT($A1491/2),2)</f>
        <v>0</v>
      </c>
      <c r="H1491" s="6" t="n">
        <f aca="false">MOD(INT($A1491/1),2)</f>
        <v>1</v>
      </c>
      <c r="I1491" s="7" t="n">
        <f aca="false">IF(B1491=1,MIN($B$6,$B$1380),0)</f>
        <v>30000000</v>
      </c>
      <c r="J1491" s="7" t="n">
        <f aca="false">IF(C1491=1,MIN($F$226,MAX(0,$B$1380-I1491)),0)</f>
        <v>300000000</v>
      </c>
      <c r="K1491" s="7" t="n">
        <f aca="false">IF(D1491=1,MIN($F$225,MAX(0,$B$1380-SUM(I1491:J1491))),0)</f>
        <v>0</v>
      </c>
      <c r="L1491" s="7" t="n">
        <f aca="false">IF(E1491=1,MIN($F$224,MAX(0,$B$1380-SUM(I1491:K1491))),0)</f>
        <v>60000000</v>
      </c>
      <c r="M1491" s="7" t="n">
        <f aca="false">IF(F1491=1,MIN($F$223,MAX(0,$B$1380-SUM(I1491:L1491))),0)</f>
        <v>30000000</v>
      </c>
      <c r="N1491" s="7" t="n">
        <f aca="false">IF(G1491=1,MIN($F$222,MAX(0,$B$1380-SUM(I1491:M1491))),0)</f>
        <v>0</v>
      </c>
      <c r="O1491" s="7" t="n">
        <f aca="false">IF(H1491=1,MIN($F$221,MAX(0,$B$1380-SUM(I1491:N1491))),0)</f>
        <v>5000000</v>
      </c>
      <c r="P1491" s="7" t="n">
        <f aca="false">MAX(0,$B$1380-SUM(I1491:O1491))</f>
        <v>3575000000</v>
      </c>
      <c r="Q1491" s="7" t="n">
        <f aca="false">($B$203+$B$204)+$B$22+(1-B1491)*$B$198+(1-C1491)*$E$226+(1-D1491)*$E$225+(1-E1491)*$E$224+(1-F1491)*$E$223+(1-G1491)*$E$222+(1-H1491)*$E$221</f>
        <v>16015334.5395857</v>
      </c>
      <c r="R1491" s="7" t="n">
        <f aca="false">P1491&gt;$B$12*Q1491</f>
        <v>1</v>
      </c>
      <c r="S1491" s="7" t="n">
        <f aca="false">IF(R1491,(P1491+$B$12*$B$13)/(Q1491+$B$13),IF(Q1491&gt;0,P1491/Q1491,0))</f>
        <v>193.218220948226</v>
      </c>
      <c r="T1491" s="7" t="n">
        <f aca="false">IF(R1491,$B$13*(S1491-$B$12),0)</f>
        <v>480545552.370566</v>
      </c>
      <c r="U1491" s="7" t="n">
        <f aca="false">($B$203+$B$204)*S1491</f>
        <v>54363491.2649042</v>
      </c>
      <c r="V1491" s="7" t="n">
        <f aca="false">$B$22*S1491</f>
        <v>1738963988.53404</v>
      </c>
      <c r="W1491" s="7" t="n">
        <f aca="false">IF(B1491=1,I1491,S1491*$B$198)</f>
        <v>30000000</v>
      </c>
      <c r="X1491" s="7" t="n">
        <f aca="false">IF(C1491=1,J1491,S1491*$E$226)</f>
        <v>300000000</v>
      </c>
      <c r="Y1491" s="7" t="n">
        <f aca="false">IF(D1491=1,K1491,S1491*$E$225)</f>
        <v>335035863.08936</v>
      </c>
      <c r="Z1491" s="7" t="n">
        <f aca="false">IF(E1491=1,L1491,S1491*$E$224)</f>
        <v>60000000</v>
      </c>
      <c r="AA1491" s="7" t="n">
        <f aca="false">IF(F1491=1,M1491,S1491*$E$223)</f>
        <v>30000000</v>
      </c>
      <c r="AB1491" s="7" t="n">
        <f aca="false">IF(G1491=1,N1491,S1491*$E$222)</f>
        <v>966091104.741132</v>
      </c>
      <c r="AC1491" s="7" t="n">
        <f aca="false">IF(H1491=1,O1491,S1491*$E$221)</f>
        <v>5000000</v>
      </c>
      <c r="AD1491" s="7" t="n">
        <f aca="false">INDEX($W$1382:$W$1509,MATCH($A1491+(1-B1491)*64,$A$1382:$A$1509,0))</f>
        <v>30000000</v>
      </c>
      <c r="AE1491" s="7" t="n">
        <f aca="false">INDEX($W$1382:$W$1509,MATCH($A1491-B1491*64,$A$1382:$A$1509,0))</f>
        <v>150183686.625651</v>
      </c>
      <c r="AF1491" s="7" t="n">
        <f aca="false">INDEX($X$1382:$X$1509,MATCH($A1491+(1-C1491)*32,$A$1382:$A$1509,0))</f>
        <v>300000000</v>
      </c>
      <c r="AG1491" s="7" t="n">
        <f aca="false">INDEX($X$1382:$X$1509,MATCH($A1491-C1491*32,$A$1382:$A$1509,0))</f>
        <v>964973721.09036</v>
      </c>
      <c r="AH1491" s="7" t="n">
        <f aca="false">INDEX($Y$1382:$Y$1509,MATCH($A1491+(1-D1491)*16,$A$1382:$A$1509,0))</f>
        <v>100000000</v>
      </c>
      <c r="AI1491" s="7" t="n">
        <f aca="false">INDEX($Y$1382:$Y$1509,MATCH($A1491-D1491*16,$A$1382:$A$1509,0))</f>
        <v>335035863.08936</v>
      </c>
      <c r="AJ1491" s="7" t="n">
        <f aca="false">INDEX($Z$1382:$Z$1509,MATCH($A1491+(1-E1491)*8,$A$1382:$A$1509,0))</f>
        <v>60000000</v>
      </c>
      <c r="AK1491" s="7" t="n">
        <f aca="false">INDEX($Z$1382:$Z$1509,MATCH($A1491-E1491*8,$A$1382:$A$1509,0))</f>
        <v>417397100.843739</v>
      </c>
      <c r="AL1491" s="7" t="n">
        <f aca="false">INDEX($AA$1382:$AA$1509,MATCH($A1491+(1-F1491)*4,$A$1382:$A$1509,0))</f>
        <v>30000000</v>
      </c>
      <c r="AM1491" s="7" t="n">
        <f aca="false">INDEX($AA$1382:$AA$1509,MATCH($A1491-F1491*4,$A$1382:$A$1509,0))</f>
        <v>503013326.61539</v>
      </c>
      <c r="AN1491" s="7" t="n">
        <f aca="false">INDEX($AB$1382:$AB$1509,MATCH($A1491+(1-G1491)*2,$A$1382:$A$1509,0))</f>
        <v>15000000</v>
      </c>
      <c r="AO1491" s="7" t="n">
        <f aca="false">INDEX($AB$1382:$AB$1509,MATCH($A1491-G1491*2,$A$1382:$A$1509,0))</f>
        <v>966091104.741132</v>
      </c>
      <c r="AP1491" s="7" t="n">
        <f aca="false">INDEX($AC$1382:$AC$1509,MATCH($A1491+(1-H1491)*1,$A$1382:$A$1509,0))</f>
        <v>5000000</v>
      </c>
      <c r="AQ1491" s="7" t="n">
        <f aca="false">INDEX($AC$1382:$AC$1509,MATCH($A1491-H1491*1,$A$1382:$A$1509,0))</f>
        <v>761736983.577508</v>
      </c>
      <c r="AR1491" s="14" t="b">
        <f aca="false">AND(IF(B1491=1,AD1491&gt;=AE1491,AE1491&gt;AD1491),IF(C1491=1,AF1491&gt;=AG1491,AG1491&gt;AF1491),IF(D1491=1,AH1491&gt;=AI1491,AI1491&gt;AH1491),IF(E1491=1,AJ1491&gt;=AK1491,AK1491&gt;AJ1491),IF(F1491=1,AL1491&gt;=AM1491,AM1491&gt;AL1491),IF(G1491=1,AN1491&gt;=AO1491,AO1491&gt;AN1491),IF(H1491=1,AP1491&gt;=AQ1491,AQ1491&gt;AP1491))</f>
        <v>0</v>
      </c>
      <c r="AS1491" s="2"/>
      <c r="AT1491" s="2"/>
      <c r="AU1491" s="2"/>
      <c r="AV1491" s="2"/>
      <c r="AW1491" s="2"/>
      <c r="AX1491" s="2"/>
    </row>
    <row r="1492" customFormat="false" ht="15" hidden="false" customHeight="false" outlineLevel="0" collapsed="false">
      <c r="A1492" s="6" t="n">
        <f aca="false">ROW()-1382</f>
        <v>110</v>
      </c>
      <c r="B1492" s="6" t="n">
        <f aca="false">MOD(INT($A1492/64),2)</f>
        <v>1</v>
      </c>
      <c r="C1492" s="6" t="n">
        <f aca="false">MOD(INT($A1492/32),2)</f>
        <v>1</v>
      </c>
      <c r="D1492" s="6" t="n">
        <f aca="false">MOD(INT($A1492/16),2)</f>
        <v>0</v>
      </c>
      <c r="E1492" s="6" t="n">
        <f aca="false">MOD(INT($A1492/8),2)</f>
        <v>1</v>
      </c>
      <c r="F1492" s="6" t="n">
        <f aca="false">MOD(INT($A1492/4),2)</f>
        <v>1</v>
      </c>
      <c r="G1492" s="6" t="n">
        <f aca="false">MOD(INT($A1492/2),2)</f>
        <v>1</v>
      </c>
      <c r="H1492" s="6" t="n">
        <f aca="false">MOD(INT($A1492/1),2)</f>
        <v>0</v>
      </c>
      <c r="I1492" s="7" t="n">
        <f aca="false">IF(B1492=1,MIN($B$6,$B$1380),0)</f>
        <v>30000000</v>
      </c>
      <c r="J1492" s="7" t="n">
        <f aca="false">IF(C1492=1,MIN($F$226,MAX(0,$B$1380-I1492)),0)</f>
        <v>300000000</v>
      </c>
      <c r="K1492" s="7" t="n">
        <f aca="false">IF(D1492=1,MIN($F$225,MAX(0,$B$1380-SUM(I1492:J1492))),0)</f>
        <v>0</v>
      </c>
      <c r="L1492" s="7" t="n">
        <f aca="false">IF(E1492=1,MIN($F$224,MAX(0,$B$1380-SUM(I1492:K1492))),0)</f>
        <v>60000000</v>
      </c>
      <c r="M1492" s="7" t="n">
        <f aca="false">IF(F1492=1,MIN($F$223,MAX(0,$B$1380-SUM(I1492:L1492))),0)</f>
        <v>30000000</v>
      </c>
      <c r="N1492" s="7" t="n">
        <f aca="false">IF(G1492=1,MIN($F$222,MAX(0,$B$1380-SUM(I1492:M1492))),0)</f>
        <v>15000000</v>
      </c>
      <c r="O1492" s="7" t="n">
        <f aca="false">IF(H1492=1,MIN($F$221,MAX(0,$B$1380-SUM(I1492:N1492))),0)</f>
        <v>0</v>
      </c>
      <c r="P1492" s="7" t="n">
        <f aca="false">MAX(0,$B$1380-SUM(I1492:O1492))</f>
        <v>3565000000</v>
      </c>
      <c r="Q1492" s="7" t="n">
        <f aca="false">($B$203+$B$204)+$B$22+(1-B1492)*$B$198+(1-C1492)*$E$226+(1-D1492)*$E$225+(1-E1492)*$E$224+(1-F1492)*$E$223+(1-G1492)*$E$222+(1-H1492)*$E$221</f>
        <v>16015334.5395857</v>
      </c>
      <c r="R1492" s="7" t="n">
        <f aca="false">P1492&gt;$B$12*Q1492</f>
        <v>1</v>
      </c>
      <c r="S1492" s="7" t="n">
        <f aca="false">IF(R1492,(P1492+$B$12*$B$13)/(Q1492+$B$13),IF(Q1492&gt;0,P1492/Q1492,0))</f>
        <v>192.678128087435</v>
      </c>
      <c r="T1492" s="7" t="n">
        <f aca="false">IF(R1492,$B$13*(S1492-$B$12),0)</f>
        <v>479195320.218587</v>
      </c>
      <c r="U1492" s="7" t="n">
        <f aca="false">($B$203+$B$204)*S1492</f>
        <v>54211531.8204181</v>
      </c>
      <c r="V1492" s="7" t="n">
        <f aca="false">$B$22*S1492</f>
        <v>1734103152.78691</v>
      </c>
      <c r="W1492" s="7" t="n">
        <f aca="false">IF(B1492=1,I1492,S1492*$B$198)</f>
        <v>30000000</v>
      </c>
      <c r="X1492" s="7" t="n">
        <f aca="false">IF(C1492=1,J1492,S1492*$E$226)</f>
        <v>300000000</v>
      </c>
      <c r="Y1492" s="7" t="n">
        <f aca="false">IF(D1492=1,K1492,S1492*$E$225)</f>
        <v>334099354.736909</v>
      </c>
      <c r="Z1492" s="7" t="n">
        <f aca="false">IF(E1492=1,L1492,S1492*$E$224)</f>
        <v>60000000</v>
      </c>
      <c r="AA1492" s="7" t="n">
        <f aca="false">IF(F1492=1,M1492,S1492*$E$223)</f>
        <v>30000000</v>
      </c>
      <c r="AB1492" s="7" t="n">
        <f aca="false">IF(G1492=1,N1492,S1492*$E$222)</f>
        <v>15000000</v>
      </c>
      <c r="AC1492" s="7" t="n">
        <f aca="false">IF(H1492=1,O1492,S1492*$E$221)</f>
        <v>963390640.437174</v>
      </c>
      <c r="AD1492" s="7" t="n">
        <f aca="false">INDEX($W$1382:$W$1509,MATCH($A1492+(1-B1492)*64,$A$1382:$A$1509,0))</f>
        <v>30000000</v>
      </c>
      <c r="AE1492" s="7" t="n">
        <f aca="false">INDEX($W$1382:$W$1509,MATCH($A1492-B1492*64,$A$1382:$A$1509,0))</f>
        <v>149767377.030015</v>
      </c>
      <c r="AF1492" s="7" t="n">
        <f aca="false">INDEX($X$1382:$X$1509,MATCH($A1492+(1-C1492)*32,$A$1382:$A$1509,0))</f>
        <v>300000000</v>
      </c>
      <c r="AG1492" s="7" t="n">
        <f aca="false">INDEX($X$1382:$X$1509,MATCH($A1492-C1492*32,$A$1382:$A$1509,0))</f>
        <v>962485071.906375</v>
      </c>
      <c r="AH1492" s="7" t="n">
        <f aca="false">INDEX($Y$1382:$Y$1509,MATCH($A1492+(1-D1492)*16,$A$1382:$A$1509,0))</f>
        <v>100000000</v>
      </c>
      <c r="AI1492" s="7" t="n">
        <f aca="false">INDEX($Y$1382:$Y$1509,MATCH($A1492-D1492*16,$A$1382:$A$1509,0))</f>
        <v>334099354.736909</v>
      </c>
      <c r="AJ1492" s="7" t="n">
        <f aca="false">INDEX($Z$1382:$Z$1509,MATCH($A1492+(1-E1492)*8,$A$1382:$A$1509,0))</f>
        <v>60000000</v>
      </c>
      <c r="AK1492" s="7" t="n">
        <f aca="false">INDEX($Z$1382:$Z$1509,MATCH($A1492-E1492*8,$A$1382:$A$1509,0))</f>
        <v>416249617.404994</v>
      </c>
      <c r="AL1492" s="7" t="n">
        <f aca="false">INDEX($AA$1382:$AA$1509,MATCH($A1492+(1-F1492)*4,$A$1382:$A$1509,0))</f>
        <v>30000000</v>
      </c>
      <c r="AM1492" s="7" t="n">
        <f aca="false">INDEX($AA$1382:$AA$1509,MATCH($A1492-F1492*4,$A$1382:$A$1509,0))</f>
        <v>501618972.279657</v>
      </c>
      <c r="AN1492" s="7" t="n">
        <f aca="false">INDEX($AB$1382:$AB$1509,MATCH($A1492+(1-G1492)*2,$A$1382:$A$1509,0))</f>
        <v>15000000</v>
      </c>
      <c r="AO1492" s="7" t="n">
        <f aca="false">INDEX($AB$1382:$AB$1509,MATCH($A1492-G1492*2,$A$1382:$A$1509,0))</f>
        <v>761736983.577508</v>
      </c>
      <c r="AP1492" s="7" t="n">
        <f aca="false">INDEX($AC$1382:$AC$1509,MATCH($A1492+(1-H1492)*1,$A$1382:$A$1509,0))</f>
        <v>5000000</v>
      </c>
      <c r="AQ1492" s="7" t="n">
        <f aca="false">INDEX($AC$1382:$AC$1509,MATCH($A1492-H1492*1,$A$1382:$A$1509,0))</f>
        <v>963390640.437174</v>
      </c>
      <c r="AR1492" s="14" t="b">
        <f aca="false">AND(IF(B1492=1,AD1492&gt;=AE1492,AE1492&gt;AD1492),IF(C1492=1,AF1492&gt;=AG1492,AG1492&gt;AF1492),IF(D1492=1,AH1492&gt;=AI1492,AI1492&gt;AH1492),IF(E1492=1,AJ1492&gt;=AK1492,AK1492&gt;AJ1492),IF(F1492=1,AL1492&gt;=AM1492,AM1492&gt;AL1492),IF(G1492=1,AN1492&gt;=AO1492,AO1492&gt;AN1492),IF(H1492=1,AP1492&gt;=AQ1492,AQ1492&gt;AP1492))</f>
        <v>0</v>
      </c>
      <c r="AS1492" s="2"/>
      <c r="AT1492" s="2"/>
      <c r="AU1492" s="2"/>
      <c r="AV1492" s="2"/>
      <c r="AW1492" s="2"/>
      <c r="AX1492" s="2"/>
    </row>
    <row r="1493" customFormat="false" ht="15" hidden="false" customHeight="false" outlineLevel="0" collapsed="false">
      <c r="A1493" s="6" t="n">
        <f aca="false">ROW()-1382</f>
        <v>111</v>
      </c>
      <c r="B1493" s="6" t="n">
        <f aca="false">MOD(INT($A1493/64),2)</f>
        <v>1</v>
      </c>
      <c r="C1493" s="6" t="n">
        <f aca="false">MOD(INT($A1493/32),2)</f>
        <v>1</v>
      </c>
      <c r="D1493" s="6" t="n">
        <f aca="false">MOD(INT($A1493/16),2)</f>
        <v>0</v>
      </c>
      <c r="E1493" s="6" t="n">
        <f aca="false">MOD(INT($A1493/8),2)</f>
        <v>1</v>
      </c>
      <c r="F1493" s="6" t="n">
        <f aca="false">MOD(INT($A1493/4),2)</f>
        <v>1</v>
      </c>
      <c r="G1493" s="6" t="n">
        <f aca="false">MOD(INT($A1493/2),2)</f>
        <v>1</v>
      </c>
      <c r="H1493" s="6" t="n">
        <f aca="false">MOD(INT($A1493/1),2)</f>
        <v>1</v>
      </c>
      <c r="I1493" s="7" t="n">
        <f aca="false">IF(B1493=1,MIN($B$6,$B$1380),0)</f>
        <v>30000000</v>
      </c>
      <c r="J1493" s="7" t="n">
        <f aca="false">IF(C1493=1,MIN($F$226,MAX(0,$B$1380-I1493)),0)</f>
        <v>300000000</v>
      </c>
      <c r="K1493" s="7" t="n">
        <f aca="false">IF(D1493=1,MIN($F$225,MAX(0,$B$1380-SUM(I1493:J1493))),0)</f>
        <v>0</v>
      </c>
      <c r="L1493" s="7" t="n">
        <f aca="false">IF(E1493=1,MIN($F$224,MAX(0,$B$1380-SUM(I1493:K1493))),0)</f>
        <v>60000000</v>
      </c>
      <c r="M1493" s="7" t="n">
        <f aca="false">IF(F1493=1,MIN($F$223,MAX(0,$B$1380-SUM(I1493:L1493))),0)</f>
        <v>30000000</v>
      </c>
      <c r="N1493" s="7" t="n">
        <f aca="false">IF(G1493=1,MIN($F$222,MAX(0,$B$1380-SUM(I1493:M1493))),0)</f>
        <v>15000000</v>
      </c>
      <c r="O1493" s="7" t="n">
        <f aca="false">IF(H1493=1,MIN($F$221,MAX(0,$B$1380-SUM(I1493:N1493))),0)</f>
        <v>5000000</v>
      </c>
      <c r="P1493" s="7" t="n">
        <f aca="false">MAX(0,$B$1380-SUM(I1493:O1493))</f>
        <v>3560000000</v>
      </c>
      <c r="Q1493" s="7" t="n">
        <f aca="false">($B$203+$B$204)+$B$22+(1-B1493)*$B$198+(1-C1493)*$E$226+(1-D1493)*$E$225+(1-E1493)*$E$224+(1-F1493)*$E$223+(1-G1493)*$E$222+(1-H1493)*$E$221</f>
        <v>11015334.5395857</v>
      </c>
      <c r="R1493" s="7" t="n">
        <f aca="false">P1493&gt;$B$12*Q1493</f>
        <v>1</v>
      </c>
      <c r="S1493" s="7" t="n">
        <f aca="false">IF(R1493,(P1493+$B$12*$B$13)/(Q1493+$B$13),IF(Q1493&gt;0,P1493/Q1493,0))</f>
        <v>263.589479754691</v>
      </c>
      <c r="T1493" s="7" t="n">
        <f aca="false">IF(R1493,$B$13*(S1493-$B$12),0)</f>
        <v>656473699.386727</v>
      </c>
      <c r="U1493" s="7" t="n">
        <f aca="false">($B$203+$B$204)*S1493</f>
        <v>74163007.5561272</v>
      </c>
      <c r="V1493" s="7" t="n">
        <f aca="false">$B$22*S1493</f>
        <v>2372305317.79222</v>
      </c>
      <c r="W1493" s="7" t="n">
        <f aca="false">IF(B1493=1,I1493,S1493*$B$198)</f>
        <v>30000000</v>
      </c>
      <c r="X1493" s="7" t="n">
        <f aca="false">IF(C1493=1,J1493,S1493*$E$226)</f>
        <v>300000000</v>
      </c>
      <c r="Y1493" s="7" t="n">
        <f aca="false">IF(D1493=1,K1493,S1493*$E$225)</f>
        <v>457057975.26493</v>
      </c>
      <c r="Z1493" s="7" t="n">
        <f aca="false">IF(E1493=1,L1493,S1493*$E$224)</f>
        <v>60000000</v>
      </c>
      <c r="AA1493" s="7" t="n">
        <f aca="false">IF(F1493=1,M1493,S1493*$E$223)</f>
        <v>30000000</v>
      </c>
      <c r="AB1493" s="7" t="n">
        <f aca="false">IF(G1493=1,N1493,S1493*$E$222)</f>
        <v>15000000</v>
      </c>
      <c r="AC1493" s="7" t="n">
        <f aca="false">IF(H1493=1,O1493,S1493*$E$221)</f>
        <v>5000000</v>
      </c>
      <c r="AD1493" s="7" t="n">
        <f aca="false">INDEX($W$1382:$W$1509,MATCH($A1493+(1-B1493)*64,$A$1382:$A$1509,0))</f>
        <v>30000000</v>
      </c>
      <c r="AE1493" s="7" t="n">
        <f aca="false">INDEX($W$1382:$W$1509,MATCH($A1493-B1493*64,$A$1382:$A$1509,0))</f>
        <v>201780973.120445</v>
      </c>
      <c r="AF1493" s="7" t="n">
        <f aca="false">INDEX($X$1382:$X$1509,MATCH($A1493+(1-C1493)*32,$A$1382:$A$1509,0))</f>
        <v>300000000</v>
      </c>
      <c r="AG1493" s="7" t="n">
        <f aca="false">INDEX($X$1382:$X$1509,MATCH($A1493-C1493*32,$A$1382:$A$1509,0))</f>
        <v>1205833674.81223</v>
      </c>
      <c r="AH1493" s="7" t="n">
        <f aca="false">INDEX($Y$1382:$Y$1509,MATCH($A1493+(1-D1493)*16,$A$1382:$A$1509,0))</f>
        <v>100000000</v>
      </c>
      <c r="AI1493" s="7" t="n">
        <f aca="false">INDEX($Y$1382:$Y$1509,MATCH($A1493-D1493*16,$A$1382:$A$1509,0))</f>
        <v>457057975.26493</v>
      </c>
      <c r="AJ1493" s="7" t="n">
        <f aca="false">INDEX($Z$1382:$Z$1509,MATCH($A1493+(1-E1493)*8,$A$1382:$A$1509,0))</f>
        <v>60000000</v>
      </c>
      <c r="AK1493" s="7" t="n">
        <f aca="false">INDEX($Z$1382:$Z$1509,MATCH($A1493-E1493*8,$A$1382:$A$1509,0))</f>
        <v>546265614.359264</v>
      </c>
      <c r="AL1493" s="7" t="n">
        <f aca="false">INDEX($AA$1382:$AA$1509,MATCH($A1493+(1-F1493)*4,$A$1382:$A$1509,0))</f>
        <v>30000000</v>
      </c>
      <c r="AM1493" s="7" t="n">
        <f aca="false">INDEX($AA$1382:$AA$1509,MATCH($A1493-F1493*4,$A$1382:$A$1509,0))</f>
        <v>652575336.828167</v>
      </c>
      <c r="AN1493" s="7" t="n">
        <f aca="false">INDEX($AB$1382:$AB$1509,MATCH($A1493+(1-G1493)*2,$A$1382:$A$1509,0))</f>
        <v>15000000</v>
      </c>
      <c r="AO1493" s="7" t="n">
        <f aca="false">INDEX($AB$1382:$AB$1509,MATCH($A1493-G1493*2,$A$1382:$A$1509,0))</f>
        <v>966091104.741132</v>
      </c>
      <c r="AP1493" s="7" t="n">
        <f aca="false">INDEX($AC$1382:$AC$1509,MATCH($A1493+(1-H1493)*1,$A$1382:$A$1509,0))</f>
        <v>5000000</v>
      </c>
      <c r="AQ1493" s="7" t="n">
        <f aca="false">INDEX($AC$1382:$AC$1509,MATCH($A1493-H1493*1,$A$1382:$A$1509,0))</f>
        <v>963390640.437174</v>
      </c>
      <c r="AR1493" s="14" t="b">
        <f aca="false">AND(IF(B1493=1,AD1493&gt;=AE1493,AE1493&gt;AD1493),IF(C1493=1,AF1493&gt;=AG1493,AG1493&gt;AF1493),IF(D1493=1,AH1493&gt;=AI1493,AI1493&gt;AH1493),IF(E1493=1,AJ1493&gt;=AK1493,AK1493&gt;AJ1493),IF(F1493=1,AL1493&gt;=AM1493,AM1493&gt;AL1493),IF(G1493=1,AN1493&gt;=AO1493,AO1493&gt;AN1493),IF(H1493=1,AP1493&gt;=AQ1493,AQ1493&gt;AP1493))</f>
        <v>0</v>
      </c>
      <c r="AS1493" s="2"/>
      <c r="AT1493" s="2"/>
      <c r="AU1493" s="2"/>
      <c r="AV1493" s="2"/>
      <c r="AW1493" s="2"/>
      <c r="AX1493" s="2"/>
    </row>
    <row r="1494" customFormat="false" ht="15" hidden="false" customHeight="false" outlineLevel="0" collapsed="false">
      <c r="A1494" s="6" t="n">
        <f aca="false">ROW()-1382</f>
        <v>112</v>
      </c>
      <c r="B1494" s="6" t="n">
        <f aca="false">MOD(INT($A1494/64),2)</f>
        <v>1</v>
      </c>
      <c r="C1494" s="6" t="n">
        <f aca="false">MOD(INT($A1494/32),2)</f>
        <v>1</v>
      </c>
      <c r="D1494" s="6" t="n">
        <f aca="false">MOD(INT($A1494/16),2)</f>
        <v>1</v>
      </c>
      <c r="E1494" s="6" t="n">
        <f aca="false">MOD(INT($A1494/8),2)</f>
        <v>0</v>
      </c>
      <c r="F1494" s="6" t="n">
        <f aca="false">MOD(INT($A1494/4),2)</f>
        <v>0</v>
      </c>
      <c r="G1494" s="6" t="n">
        <f aca="false">MOD(INT($A1494/2),2)</f>
        <v>0</v>
      </c>
      <c r="H1494" s="6" t="n">
        <f aca="false">MOD(INT($A1494/1),2)</f>
        <v>0</v>
      </c>
      <c r="I1494" s="7" t="n">
        <f aca="false">IF(B1494=1,MIN($B$6,$B$1380),0)</f>
        <v>30000000</v>
      </c>
      <c r="J1494" s="7" t="n">
        <f aca="false">IF(C1494=1,MIN($F$226,MAX(0,$B$1380-I1494)),0)</f>
        <v>300000000</v>
      </c>
      <c r="K1494" s="7" t="n">
        <f aca="false">IF(D1494=1,MIN($F$225,MAX(0,$B$1380-SUM(I1494:J1494))),0)</f>
        <v>100000000</v>
      </c>
      <c r="L1494" s="7" t="n">
        <f aca="false">IF(E1494=1,MIN($F$224,MAX(0,$B$1380-SUM(I1494:K1494))),0)</f>
        <v>0</v>
      </c>
      <c r="M1494" s="7" t="n">
        <f aca="false">IF(F1494=1,MIN($F$223,MAX(0,$B$1380-SUM(I1494:L1494))),0)</f>
        <v>0</v>
      </c>
      <c r="N1494" s="7" t="n">
        <f aca="false">IF(G1494=1,MIN($F$222,MAX(0,$B$1380-SUM(I1494:M1494))),0)</f>
        <v>0</v>
      </c>
      <c r="O1494" s="7" t="n">
        <f aca="false">IF(H1494=1,MIN($F$221,MAX(0,$B$1380-SUM(I1494:N1494))),0)</f>
        <v>0</v>
      </c>
      <c r="P1494" s="7" t="n">
        <f aca="false">MAX(0,$B$1380-SUM(I1494:O1494))</f>
        <v>3570000000</v>
      </c>
      <c r="Q1494" s="7" t="n">
        <f aca="false">($B$203+$B$204)+$B$22+(1-B1494)*$B$198+(1-C1494)*$E$226+(1-D1494)*$E$225+(1-E1494)*$E$224+(1-F1494)*$E$223+(1-G1494)*$E$222+(1-H1494)*$E$221</f>
        <v>24681357.995111</v>
      </c>
      <c r="R1494" s="7" t="n">
        <f aca="false">P1494&gt;$B$12*Q1494</f>
        <v>1</v>
      </c>
      <c r="S1494" s="7" t="n">
        <f aca="false">IF(R1494,(P1494+$B$12*$B$13)/(Q1494+$B$13),IF(Q1494&gt;0,P1494/Q1494,0))</f>
        <v>131.431991022765</v>
      </c>
      <c r="T1494" s="7" t="n">
        <f aca="false">IF(R1494,$B$13*(S1494-$B$12),0)</f>
        <v>326079977.556914</v>
      </c>
      <c r="U1494" s="7" t="n">
        <f aca="false">($B$203+$B$204)*S1494</f>
        <v>36979441.4876102</v>
      </c>
      <c r="V1494" s="7" t="n">
        <f aca="false">$B$22*S1494</f>
        <v>1182887919.20489</v>
      </c>
      <c r="W1494" s="7" t="n">
        <f aca="false">IF(B1494=1,I1494,S1494*$B$198)</f>
        <v>30000000</v>
      </c>
      <c r="X1494" s="7" t="n">
        <f aca="false">IF(C1494=1,J1494,S1494*$E$226)</f>
        <v>300000000</v>
      </c>
      <c r="Y1494" s="7" t="n">
        <f aca="false">IF(D1494=1,K1494,S1494*$E$225)</f>
        <v>100000000</v>
      </c>
      <c r="Z1494" s="7" t="n">
        <f aca="false">IF(E1494=1,L1494,S1494*$E$224)</f>
        <v>315436778.454637</v>
      </c>
      <c r="AA1494" s="7" t="n">
        <f aca="false">IF(F1494=1,M1494,S1494*$E$223)</f>
        <v>394295973.068296</v>
      </c>
      <c r="AB1494" s="7" t="n">
        <f aca="false">IF(G1494=1,N1494,S1494*$E$222)</f>
        <v>657159955.113827</v>
      </c>
      <c r="AC1494" s="7" t="n">
        <f aca="false">IF(H1494=1,O1494,S1494*$E$221)</f>
        <v>657159955.113827</v>
      </c>
      <c r="AD1494" s="7" t="n">
        <f aca="false">INDEX($W$1382:$W$1509,MATCH($A1494+(1-B1494)*64,$A$1382:$A$1509,0))</f>
        <v>30000000</v>
      </c>
      <c r="AE1494" s="7" t="n">
        <f aca="false">INDEX($W$1382:$W$1509,MATCH($A1494-B1494*64,$A$1382:$A$1509,0))</f>
        <v>103534182.377915</v>
      </c>
      <c r="AF1494" s="7" t="n">
        <f aca="false">INDEX($X$1382:$X$1509,MATCH($A1494+(1-C1494)*32,$A$1382:$A$1509,0))</f>
        <v>300000000</v>
      </c>
      <c r="AG1494" s="7" t="n">
        <f aca="false">INDEX($X$1382:$X$1509,MATCH($A1494-C1494*32,$A$1382:$A$1509,0))</f>
        <v>713046717.272987</v>
      </c>
      <c r="AH1494" s="7" t="n">
        <f aca="false">INDEX($Y$1382:$Y$1509,MATCH($A1494+(1-D1494)*16,$A$1382:$A$1509,0))</f>
        <v>100000000</v>
      </c>
      <c r="AI1494" s="7" t="n">
        <f aca="false">INDEX($Y$1382:$Y$1509,MATCH($A1494-D1494*16,$A$1382:$A$1509,0))</f>
        <v>220230163.716953</v>
      </c>
      <c r="AJ1494" s="7" t="n">
        <f aca="false">INDEX($Z$1382:$Z$1509,MATCH($A1494+(1-E1494)*8,$A$1382:$A$1509,0))</f>
        <v>60000000</v>
      </c>
      <c r="AK1494" s="7" t="n">
        <f aca="false">INDEX($Z$1382:$Z$1509,MATCH($A1494-E1494*8,$A$1382:$A$1509,0))</f>
        <v>315436778.454637</v>
      </c>
      <c r="AL1494" s="7" t="n">
        <f aca="false">INDEX($AA$1382:$AA$1509,MATCH($A1494+(1-F1494)*4,$A$1382:$A$1509,0))</f>
        <v>30000000</v>
      </c>
      <c r="AM1494" s="7" t="n">
        <f aca="false">INDEX($AA$1382:$AA$1509,MATCH($A1494-F1494*4,$A$1382:$A$1509,0))</f>
        <v>394295973.068296</v>
      </c>
      <c r="AN1494" s="7" t="n">
        <f aca="false">INDEX($AB$1382:$AB$1509,MATCH($A1494+(1-G1494)*2,$A$1382:$A$1509,0))</f>
        <v>15000000</v>
      </c>
      <c r="AO1494" s="7" t="n">
        <f aca="false">INDEX($AB$1382:$AB$1509,MATCH($A1494-G1494*2,$A$1382:$A$1509,0))</f>
        <v>657159955.113827</v>
      </c>
      <c r="AP1494" s="7" t="n">
        <f aca="false">INDEX($AC$1382:$AC$1509,MATCH($A1494+(1-H1494)*1,$A$1382:$A$1509,0))</f>
        <v>5000000</v>
      </c>
      <c r="AQ1494" s="7" t="n">
        <f aca="false">INDEX($AC$1382:$AC$1509,MATCH($A1494-H1494*1,$A$1382:$A$1509,0))</f>
        <v>657159955.113827</v>
      </c>
      <c r="AR1494" s="14" t="b">
        <f aca="false">AND(IF(B1494=1,AD1494&gt;=AE1494,AE1494&gt;AD1494),IF(C1494=1,AF1494&gt;=AG1494,AG1494&gt;AF1494),IF(D1494=1,AH1494&gt;=AI1494,AI1494&gt;AH1494),IF(E1494=1,AJ1494&gt;=AK1494,AK1494&gt;AJ1494),IF(F1494=1,AL1494&gt;=AM1494,AM1494&gt;AL1494),IF(G1494=1,AN1494&gt;=AO1494,AO1494&gt;AN1494),IF(H1494=1,AP1494&gt;=AQ1494,AQ1494&gt;AP1494))</f>
        <v>0</v>
      </c>
      <c r="AS1494" s="2"/>
      <c r="AT1494" s="2"/>
      <c r="AU1494" s="2"/>
      <c r="AV1494" s="2"/>
      <c r="AW1494" s="2"/>
      <c r="AX1494" s="2"/>
    </row>
    <row r="1495" customFormat="false" ht="15" hidden="false" customHeight="false" outlineLevel="0" collapsed="false">
      <c r="A1495" s="6" t="n">
        <f aca="false">ROW()-1382</f>
        <v>113</v>
      </c>
      <c r="B1495" s="6" t="n">
        <f aca="false">MOD(INT($A1495/64),2)</f>
        <v>1</v>
      </c>
      <c r="C1495" s="6" t="n">
        <f aca="false">MOD(INT($A1495/32),2)</f>
        <v>1</v>
      </c>
      <c r="D1495" s="6" t="n">
        <f aca="false">MOD(INT($A1495/16),2)</f>
        <v>1</v>
      </c>
      <c r="E1495" s="6" t="n">
        <f aca="false">MOD(INT($A1495/8),2)</f>
        <v>0</v>
      </c>
      <c r="F1495" s="6" t="n">
        <f aca="false">MOD(INT($A1495/4),2)</f>
        <v>0</v>
      </c>
      <c r="G1495" s="6" t="n">
        <f aca="false">MOD(INT($A1495/2),2)</f>
        <v>0</v>
      </c>
      <c r="H1495" s="6" t="n">
        <f aca="false">MOD(INT($A1495/1),2)</f>
        <v>1</v>
      </c>
      <c r="I1495" s="7" t="n">
        <f aca="false">IF(B1495=1,MIN($B$6,$B$1380),0)</f>
        <v>30000000</v>
      </c>
      <c r="J1495" s="7" t="n">
        <f aca="false">IF(C1495=1,MIN($F$226,MAX(0,$B$1380-I1495)),0)</f>
        <v>300000000</v>
      </c>
      <c r="K1495" s="7" t="n">
        <f aca="false">IF(D1495=1,MIN($F$225,MAX(0,$B$1380-SUM(I1495:J1495))),0)</f>
        <v>100000000</v>
      </c>
      <c r="L1495" s="7" t="n">
        <f aca="false">IF(E1495=1,MIN($F$224,MAX(0,$B$1380-SUM(I1495:K1495))),0)</f>
        <v>0</v>
      </c>
      <c r="M1495" s="7" t="n">
        <f aca="false">IF(F1495=1,MIN($F$223,MAX(0,$B$1380-SUM(I1495:L1495))),0)</f>
        <v>0</v>
      </c>
      <c r="N1495" s="7" t="n">
        <f aca="false">IF(G1495=1,MIN($F$222,MAX(0,$B$1380-SUM(I1495:M1495))),0)</f>
        <v>0</v>
      </c>
      <c r="O1495" s="7" t="n">
        <f aca="false">IF(H1495=1,MIN($F$221,MAX(0,$B$1380-SUM(I1495:N1495))),0)</f>
        <v>5000000</v>
      </c>
      <c r="P1495" s="7" t="n">
        <f aca="false">MAX(0,$B$1380-SUM(I1495:O1495))</f>
        <v>3565000000</v>
      </c>
      <c r="Q1495" s="7" t="n">
        <f aca="false">($B$203+$B$204)+$B$22+(1-B1495)*$B$198+(1-C1495)*$E$226+(1-D1495)*$E$225+(1-E1495)*$E$224+(1-F1495)*$E$223+(1-G1495)*$E$222+(1-H1495)*$E$221</f>
        <v>19681357.995111</v>
      </c>
      <c r="R1495" s="7" t="n">
        <f aca="false">P1495&gt;$B$12*Q1495</f>
        <v>1</v>
      </c>
      <c r="S1495" s="7" t="n">
        <f aca="false">IF(R1495,(P1495+$B$12*$B$13)/(Q1495+$B$13),IF(Q1495&gt;0,P1495/Q1495,0))</f>
        <v>160.833254699118</v>
      </c>
      <c r="T1495" s="7" t="n">
        <f aca="false">IF(R1495,$B$13*(S1495-$B$12),0)</f>
        <v>399583136.747795</v>
      </c>
      <c r="U1495" s="7" t="n">
        <f aca="false">($B$203+$B$204)*S1495</f>
        <v>45251722.0893181</v>
      </c>
      <c r="V1495" s="7" t="n">
        <f aca="false">$B$22*S1495</f>
        <v>1447499292.29206</v>
      </c>
      <c r="W1495" s="7" t="n">
        <f aca="false">IF(B1495=1,I1495,S1495*$B$198)</f>
        <v>30000000</v>
      </c>
      <c r="X1495" s="7" t="n">
        <f aca="false">IF(C1495=1,J1495,S1495*$E$226)</f>
        <v>300000000</v>
      </c>
      <c r="Y1495" s="7" t="n">
        <f aca="false">IF(D1495=1,K1495,S1495*$E$225)</f>
        <v>100000000</v>
      </c>
      <c r="Z1495" s="7" t="n">
        <f aca="false">IF(E1495=1,L1495,S1495*$E$224)</f>
        <v>385999811.277883</v>
      </c>
      <c r="AA1495" s="7" t="n">
        <f aca="false">IF(F1495=1,M1495,S1495*$E$223)</f>
        <v>482499764.097354</v>
      </c>
      <c r="AB1495" s="7" t="n">
        <f aca="false">IF(G1495=1,N1495,S1495*$E$222)</f>
        <v>804166273.49559</v>
      </c>
      <c r="AC1495" s="7" t="n">
        <f aca="false">IF(H1495=1,O1495,S1495*$E$221)</f>
        <v>5000000</v>
      </c>
      <c r="AD1495" s="7" t="n">
        <f aca="false">INDEX($W$1382:$W$1509,MATCH($A1495+(1-B1495)*64,$A$1382:$A$1509,0))</f>
        <v>30000000</v>
      </c>
      <c r="AE1495" s="7" t="n">
        <f aca="false">INDEX($W$1382:$W$1509,MATCH($A1495-B1495*64,$A$1382:$A$1509,0))</f>
        <v>125880706.320413</v>
      </c>
      <c r="AF1495" s="7" t="n">
        <f aca="false">INDEX($X$1382:$X$1509,MATCH($A1495+(1-C1495)*32,$A$1382:$A$1509,0))</f>
        <v>300000000</v>
      </c>
      <c r="AG1495" s="7" t="n">
        <f aca="false">INDEX($X$1382:$X$1509,MATCH($A1495-C1495*32,$A$1382:$A$1509,0))</f>
        <v>837873049.783765</v>
      </c>
      <c r="AH1495" s="7" t="n">
        <f aca="false">INDEX($Y$1382:$Y$1509,MATCH($A1495+(1-D1495)*16,$A$1382:$A$1509,0))</f>
        <v>100000000</v>
      </c>
      <c r="AI1495" s="7" t="n">
        <f aca="false">INDEX($Y$1382:$Y$1509,MATCH($A1495-D1495*16,$A$1382:$A$1509,0))</f>
        <v>265911353.501444</v>
      </c>
      <c r="AJ1495" s="7" t="n">
        <f aca="false">INDEX($Z$1382:$Z$1509,MATCH($A1495+(1-E1495)*8,$A$1382:$A$1509,0))</f>
        <v>60000000</v>
      </c>
      <c r="AK1495" s="7" t="n">
        <f aca="false">INDEX($Z$1382:$Z$1509,MATCH($A1495-E1495*8,$A$1382:$A$1509,0))</f>
        <v>385999811.277883</v>
      </c>
      <c r="AL1495" s="7" t="n">
        <f aca="false">INDEX($AA$1382:$AA$1509,MATCH($A1495+(1-F1495)*4,$A$1382:$A$1509,0))</f>
        <v>30000000</v>
      </c>
      <c r="AM1495" s="7" t="n">
        <f aca="false">INDEX($AA$1382:$AA$1509,MATCH($A1495-F1495*4,$A$1382:$A$1509,0))</f>
        <v>482499764.097354</v>
      </c>
      <c r="AN1495" s="7" t="n">
        <f aca="false">INDEX($AB$1382:$AB$1509,MATCH($A1495+(1-G1495)*2,$A$1382:$A$1509,0))</f>
        <v>15000000</v>
      </c>
      <c r="AO1495" s="7" t="n">
        <f aca="false">INDEX($AB$1382:$AB$1509,MATCH($A1495-G1495*2,$A$1382:$A$1509,0))</f>
        <v>804166273.49559</v>
      </c>
      <c r="AP1495" s="7" t="n">
        <f aca="false">INDEX($AC$1382:$AC$1509,MATCH($A1495+(1-H1495)*1,$A$1382:$A$1509,0))</f>
        <v>5000000</v>
      </c>
      <c r="AQ1495" s="7" t="n">
        <f aca="false">INDEX($AC$1382:$AC$1509,MATCH($A1495-H1495*1,$A$1382:$A$1509,0))</f>
        <v>657159955.113827</v>
      </c>
      <c r="AR1495" s="14" t="b">
        <f aca="false">AND(IF(B1495=1,AD1495&gt;=AE1495,AE1495&gt;AD1495),IF(C1495=1,AF1495&gt;=AG1495,AG1495&gt;AF1495),IF(D1495=1,AH1495&gt;=AI1495,AI1495&gt;AH1495),IF(E1495=1,AJ1495&gt;=AK1495,AK1495&gt;AJ1495),IF(F1495=1,AL1495&gt;=AM1495,AM1495&gt;AL1495),IF(G1495=1,AN1495&gt;=AO1495,AO1495&gt;AN1495),IF(H1495=1,AP1495&gt;=AQ1495,AQ1495&gt;AP1495))</f>
        <v>0</v>
      </c>
      <c r="AS1495" s="2"/>
      <c r="AT1495" s="2"/>
      <c r="AU1495" s="2"/>
      <c r="AV1495" s="2"/>
      <c r="AW1495" s="2"/>
      <c r="AX1495" s="2"/>
    </row>
    <row r="1496" customFormat="false" ht="15" hidden="false" customHeight="false" outlineLevel="0" collapsed="false">
      <c r="A1496" s="6" t="n">
        <f aca="false">ROW()-1382</f>
        <v>114</v>
      </c>
      <c r="B1496" s="6" t="n">
        <f aca="false">MOD(INT($A1496/64),2)</f>
        <v>1</v>
      </c>
      <c r="C1496" s="6" t="n">
        <f aca="false">MOD(INT($A1496/32),2)</f>
        <v>1</v>
      </c>
      <c r="D1496" s="6" t="n">
        <f aca="false">MOD(INT($A1496/16),2)</f>
        <v>1</v>
      </c>
      <c r="E1496" s="6" t="n">
        <f aca="false">MOD(INT($A1496/8),2)</f>
        <v>0</v>
      </c>
      <c r="F1496" s="6" t="n">
        <f aca="false">MOD(INT($A1496/4),2)</f>
        <v>0</v>
      </c>
      <c r="G1496" s="6" t="n">
        <f aca="false">MOD(INT($A1496/2),2)</f>
        <v>1</v>
      </c>
      <c r="H1496" s="6" t="n">
        <f aca="false">MOD(INT($A1496/1),2)</f>
        <v>0</v>
      </c>
      <c r="I1496" s="7" t="n">
        <f aca="false">IF(B1496=1,MIN($B$6,$B$1380),0)</f>
        <v>30000000</v>
      </c>
      <c r="J1496" s="7" t="n">
        <f aca="false">IF(C1496=1,MIN($F$226,MAX(0,$B$1380-I1496)),0)</f>
        <v>300000000</v>
      </c>
      <c r="K1496" s="7" t="n">
        <f aca="false">IF(D1496=1,MIN($F$225,MAX(0,$B$1380-SUM(I1496:J1496))),0)</f>
        <v>100000000</v>
      </c>
      <c r="L1496" s="7" t="n">
        <f aca="false">IF(E1496=1,MIN($F$224,MAX(0,$B$1380-SUM(I1496:K1496))),0)</f>
        <v>0</v>
      </c>
      <c r="M1496" s="7" t="n">
        <f aca="false">IF(F1496=1,MIN($F$223,MAX(0,$B$1380-SUM(I1496:L1496))),0)</f>
        <v>0</v>
      </c>
      <c r="N1496" s="7" t="n">
        <f aca="false">IF(G1496=1,MIN($F$222,MAX(0,$B$1380-SUM(I1496:M1496))),0)</f>
        <v>15000000</v>
      </c>
      <c r="O1496" s="7" t="n">
        <f aca="false">IF(H1496=1,MIN($F$221,MAX(0,$B$1380-SUM(I1496:N1496))),0)</f>
        <v>0</v>
      </c>
      <c r="P1496" s="7" t="n">
        <f aca="false">MAX(0,$B$1380-SUM(I1496:O1496))</f>
        <v>3555000000</v>
      </c>
      <c r="Q1496" s="7" t="n">
        <f aca="false">($B$203+$B$204)+$B$22+(1-B1496)*$B$198+(1-C1496)*$E$226+(1-D1496)*$E$225+(1-E1496)*$E$224+(1-F1496)*$E$223+(1-G1496)*$E$222+(1-H1496)*$E$221</f>
        <v>19681357.995111</v>
      </c>
      <c r="R1496" s="7" t="n">
        <f aca="false">P1496&gt;$B$12*Q1496</f>
        <v>1</v>
      </c>
      <c r="S1496" s="7" t="n">
        <f aca="false">IF(R1496,(P1496+$B$12*$B$13)/(Q1496+$B$13),IF(Q1496&gt;0,P1496/Q1496,0))</f>
        <v>160.382425674033</v>
      </c>
      <c r="T1496" s="7" t="n">
        <f aca="false">IF(R1496,$B$13*(S1496-$B$12),0)</f>
        <v>398456064.185082</v>
      </c>
      <c r="U1496" s="7" t="n">
        <f aca="false">($B$203+$B$204)*S1496</f>
        <v>45124877.7386823</v>
      </c>
      <c r="V1496" s="7" t="n">
        <f aca="false">$B$22*S1496</f>
        <v>1443441831.0663</v>
      </c>
      <c r="W1496" s="7" t="n">
        <f aca="false">IF(B1496=1,I1496,S1496*$B$198)</f>
        <v>30000000</v>
      </c>
      <c r="X1496" s="7" t="n">
        <f aca="false">IF(C1496=1,J1496,S1496*$E$226)</f>
        <v>300000000</v>
      </c>
      <c r="Y1496" s="7" t="n">
        <f aca="false">IF(D1496=1,K1496,S1496*$E$225)</f>
        <v>100000000</v>
      </c>
      <c r="Z1496" s="7" t="n">
        <f aca="false">IF(E1496=1,L1496,S1496*$E$224)</f>
        <v>384917821.617679</v>
      </c>
      <c r="AA1496" s="7" t="n">
        <f aca="false">IF(F1496=1,M1496,S1496*$E$223)</f>
        <v>481147277.022098</v>
      </c>
      <c r="AB1496" s="7" t="n">
        <f aca="false">IF(G1496=1,N1496,S1496*$E$222)</f>
        <v>15000000</v>
      </c>
      <c r="AC1496" s="7" t="n">
        <f aca="false">IF(H1496=1,O1496,S1496*$E$221)</f>
        <v>801912128.370164</v>
      </c>
      <c r="AD1496" s="7" t="n">
        <f aca="false">INDEX($W$1382:$W$1509,MATCH($A1496+(1-B1496)*64,$A$1382:$A$1509,0))</f>
        <v>30000000</v>
      </c>
      <c r="AE1496" s="7" t="n">
        <f aca="false">INDEX($W$1382:$W$1509,MATCH($A1496-B1496*64,$A$1382:$A$1509,0))</f>
        <v>125530794.697562</v>
      </c>
      <c r="AF1496" s="7" t="n">
        <f aca="false">INDEX($X$1382:$X$1509,MATCH($A1496+(1-C1496)*32,$A$1382:$A$1509,0))</f>
        <v>300000000</v>
      </c>
      <c r="AG1496" s="7" t="n">
        <f aca="false">INDEX($X$1382:$X$1509,MATCH($A1496-C1496*32,$A$1382:$A$1509,0))</f>
        <v>835706603.630477</v>
      </c>
      <c r="AH1496" s="7" t="n">
        <f aca="false">INDEX($Y$1382:$Y$1509,MATCH($A1496+(1-D1496)*16,$A$1382:$A$1509,0))</f>
        <v>100000000</v>
      </c>
      <c r="AI1496" s="7" t="n">
        <f aca="false">INDEX($Y$1382:$Y$1509,MATCH($A1496-D1496*16,$A$1382:$A$1509,0))</f>
        <v>265186305.502803</v>
      </c>
      <c r="AJ1496" s="7" t="n">
        <f aca="false">INDEX($Z$1382:$Z$1509,MATCH($A1496+(1-E1496)*8,$A$1382:$A$1509,0))</f>
        <v>60000000</v>
      </c>
      <c r="AK1496" s="7" t="n">
        <f aca="false">INDEX($Z$1382:$Z$1509,MATCH($A1496-E1496*8,$A$1382:$A$1509,0))</f>
        <v>384917821.617679</v>
      </c>
      <c r="AL1496" s="7" t="n">
        <f aca="false">INDEX($AA$1382:$AA$1509,MATCH($A1496+(1-F1496)*4,$A$1382:$A$1509,0))</f>
        <v>30000000</v>
      </c>
      <c r="AM1496" s="7" t="n">
        <f aca="false">INDEX($AA$1382:$AA$1509,MATCH($A1496-F1496*4,$A$1382:$A$1509,0))</f>
        <v>481147277.022098</v>
      </c>
      <c r="AN1496" s="7" t="n">
        <f aca="false">INDEX($AB$1382:$AB$1509,MATCH($A1496+(1-G1496)*2,$A$1382:$A$1509,0))</f>
        <v>15000000</v>
      </c>
      <c r="AO1496" s="7" t="n">
        <f aca="false">INDEX($AB$1382:$AB$1509,MATCH($A1496-G1496*2,$A$1382:$A$1509,0))</f>
        <v>657159955.113827</v>
      </c>
      <c r="AP1496" s="7" t="n">
        <f aca="false">INDEX($AC$1382:$AC$1509,MATCH($A1496+(1-H1496)*1,$A$1382:$A$1509,0))</f>
        <v>5000000</v>
      </c>
      <c r="AQ1496" s="7" t="n">
        <f aca="false">INDEX($AC$1382:$AC$1509,MATCH($A1496-H1496*1,$A$1382:$A$1509,0))</f>
        <v>801912128.370164</v>
      </c>
      <c r="AR1496" s="14" t="b">
        <f aca="false">AND(IF(B1496=1,AD1496&gt;=AE1496,AE1496&gt;AD1496),IF(C1496=1,AF1496&gt;=AG1496,AG1496&gt;AF1496),IF(D1496=1,AH1496&gt;=AI1496,AI1496&gt;AH1496),IF(E1496=1,AJ1496&gt;=AK1496,AK1496&gt;AJ1496),IF(F1496=1,AL1496&gt;=AM1496,AM1496&gt;AL1496),IF(G1496=1,AN1496&gt;=AO1496,AO1496&gt;AN1496),IF(H1496=1,AP1496&gt;=AQ1496,AQ1496&gt;AP1496))</f>
        <v>0</v>
      </c>
      <c r="AS1496" s="2"/>
      <c r="AT1496" s="2"/>
      <c r="AU1496" s="2"/>
      <c r="AV1496" s="2"/>
      <c r="AW1496" s="2"/>
      <c r="AX1496" s="2"/>
    </row>
    <row r="1497" customFormat="false" ht="15" hidden="false" customHeight="false" outlineLevel="0" collapsed="false">
      <c r="A1497" s="6" t="n">
        <f aca="false">ROW()-1382</f>
        <v>115</v>
      </c>
      <c r="B1497" s="6" t="n">
        <f aca="false">MOD(INT($A1497/64),2)</f>
        <v>1</v>
      </c>
      <c r="C1497" s="6" t="n">
        <f aca="false">MOD(INT($A1497/32),2)</f>
        <v>1</v>
      </c>
      <c r="D1497" s="6" t="n">
        <f aca="false">MOD(INT($A1497/16),2)</f>
        <v>1</v>
      </c>
      <c r="E1497" s="6" t="n">
        <f aca="false">MOD(INT($A1497/8),2)</f>
        <v>0</v>
      </c>
      <c r="F1497" s="6" t="n">
        <f aca="false">MOD(INT($A1497/4),2)</f>
        <v>0</v>
      </c>
      <c r="G1497" s="6" t="n">
        <f aca="false">MOD(INT($A1497/2),2)</f>
        <v>1</v>
      </c>
      <c r="H1497" s="6" t="n">
        <f aca="false">MOD(INT($A1497/1),2)</f>
        <v>1</v>
      </c>
      <c r="I1497" s="7" t="n">
        <f aca="false">IF(B1497=1,MIN($B$6,$B$1380),0)</f>
        <v>30000000</v>
      </c>
      <c r="J1497" s="7" t="n">
        <f aca="false">IF(C1497=1,MIN($F$226,MAX(0,$B$1380-I1497)),0)</f>
        <v>300000000</v>
      </c>
      <c r="K1497" s="7" t="n">
        <f aca="false">IF(D1497=1,MIN($F$225,MAX(0,$B$1380-SUM(I1497:J1497))),0)</f>
        <v>100000000</v>
      </c>
      <c r="L1497" s="7" t="n">
        <f aca="false">IF(E1497=1,MIN($F$224,MAX(0,$B$1380-SUM(I1497:K1497))),0)</f>
        <v>0</v>
      </c>
      <c r="M1497" s="7" t="n">
        <f aca="false">IF(F1497=1,MIN($F$223,MAX(0,$B$1380-SUM(I1497:L1497))),0)</f>
        <v>0</v>
      </c>
      <c r="N1497" s="7" t="n">
        <f aca="false">IF(G1497=1,MIN($F$222,MAX(0,$B$1380-SUM(I1497:M1497))),0)</f>
        <v>15000000</v>
      </c>
      <c r="O1497" s="7" t="n">
        <f aca="false">IF(H1497=1,MIN($F$221,MAX(0,$B$1380-SUM(I1497:N1497))),0)</f>
        <v>5000000</v>
      </c>
      <c r="P1497" s="7" t="n">
        <f aca="false">MAX(0,$B$1380-SUM(I1497:O1497))</f>
        <v>3550000000</v>
      </c>
      <c r="Q1497" s="7" t="n">
        <f aca="false">($B$203+$B$204)+$B$22+(1-B1497)*$B$198+(1-C1497)*$E$226+(1-D1497)*$E$225+(1-E1497)*$E$224+(1-F1497)*$E$223+(1-G1497)*$E$222+(1-H1497)*$E$221</f>
        <v>14681357.995111</v>
      </c>
      <c r="R1497" s="7" t="n">
        <f aca="false">P1497&gt;$B$12*Q1497</f>
        <v>1</v>
      </c>
      <c r="S1497" s="7" t="n">
        <f aca="false">IF(R1497,(P1497+$B$12*$B$13)/(Q1497+$B$13),IF(Q1497&gt;0,P1497/Q1497,0))</f>
        <v>206.764797113876</v>
      </c>
      <c r="T1497" s="7" t="n">
        <f aca="false">IF(R1497,$B$13*(S1497-$B$12),0)</f>
        <v>514411992.784691</v>
      </c>
      <c r="U1497" s="7" t="n">
        <f aca="false">($B$203+$B$204)*S1497</f>
        <v>58174928.7754897</v>
      </c>
      <c r="V1497" s="7" t="n">
        <f aca="false">$B$22*S1497</f>
        <v>1860883174.02489</v>
      </c>
      <c r="W1497" s="7" t="n">
        <f aca="false">IF(B1497=1,I1497,S1497*$B$198)</f>
        <v>30000000</v>
      </c>
      <c r="X1497" s="7" t="n">
        <f aca="false">IF(C1497=1,J1497,S1497*$E$226)</f>
        <v>300000000</v>
      </c>
      <c r="Y1497" s="7" t="n">
        <f aca="false">IF(D1497=1,K1497,S1497*$E$225)</f>
        <v>100000000</v>
      </c>
      <c r="Z1497" s="7" t="n">
        <f aca="false">IF(E1497=1,L1497,S1497*$E$224)</f>
        <v>496235513.073303</v>
      </c>
      <c r="AA1497" s="7" t="n">
        <f aca="false">IF(F1497=1,M1497,S1497*$E$223)</f>
        <v>620294391.341629</v>
      </c>
      <c r="AB1497" s="7" t="n">
        <f aca="false">IF(G1497=1,N1497,S1497*$E$222)</f>
        <v>15000000</v>
      </c>
      <c r="AC1497" s="7" t="n">
        <f aca="false">IF(H1497=1,O1497,S1497*$E$221)</f>
        <v>5000000</v>
      </c>
      <c r="AD1497" s="7" t="n">
        <f aca="false">INDEX($W$1382:$W$1509,MATCH($A1497+(1-B1497)*64,$A$1382:$A$1509,0))</f>
        <v>30000000</v>
      </c>
      <c r="AE1497" s="7" t="n">
        <f aca="false">INDEX($W$1382:$W$1509,MATCH($A1497-B1497*64,$A$1382:$A$1509,0))</f>
        <v>160204682.29053</v>
      </c>
      <c r="AF1497" s="7" t="n">
        <f aca="false">INDEX($X$1382:$X$1509,MATCH($A1497+(1-C1497)*32,$A$1382:$A$1509,0))</f>
        <v>300000000</v>
      </c>
      <c r="AG1497" s="7" t="n">
        <f aca="false">INDEX($X$1382:$X$1509,MATCH($A1497-C1497*32,$A$1382:$A$1509,0))</f>
        <v>1013605509.06827</v>
      </c>
      <c r="AH1497" s="7" t="n">
        <f aca="false">INDEX($Y$1382:$Y$1509,MATCH($A1497+(1-D1497)*16,$A$1382:$A$1509,0))</f>
        <v>100000000</v>
      </c>
      <c r="AI1497" s="7" t="n">
        <f aca="false">INDEX($Y$1382:$Y$1509,MATCH($A1497-D1497*16,$A$1382:$A$1509,0))</f>
        <v>334826186.417143</v>
      </c>
      <c r="AJ1497" s="7" t="n">
        <f aca="false">INDEX($Z$1382:$Z$1509,MATCH($A1497+(1-E1497)*8,$A$1382:$A$1509,0))</f>
        <v>60000000</v>
      </c>
      <c r="AK1497" s="7" t="n">
        <f aca="false">INDEX($Z$1382:$Z$1509,MATCH($A1497-E1497*8,$A$1382:$A$1509,0))</f>
        <v>496235513.073303</v>
      </c>
      <c r="AL1497" s="7" t="n">
        <f aca="false">INDEX($AA$1382:$AA$1509,MATCH($A1497+(1-F1497)*4,$A$1382:$A$1509,0))</f>
        <v>30000000</v>
      </c>
      <c r="AM1497" s="7" t="n">
        <f aca="false">INDEX($AA$1382:$AA$1509,MATCH($A1497-F1497*4,$A$1382:$A$1509,0))</f>
        <v>620294391.341629</v>
      </c>
      <c r="AN1497" s="7" t="n">
        <f aca="false">INDEX($AB$1382:$AB$1509,MATCH($A1497+(1-G1497)*2,$A$1382:$A$1509,0))</f>
        <v>15000000</v>
      </c>
      <c r="AO1497" s="7" t="n">
        <f aca="false">INDEX($AB$1382:$AB$1509,MATCH($A1497-G1497*2,$A$1382:$A$1509,0))</f>
        <v>804166273.49559</v>
      </c>
      <c r="AP1497" s="7" t="n">
        <f aca="false">INDEX($AC$1382:$AC$1509,MATCH($A1497+(1-H1497)*1,$A$1382:$A$1509,0))</f>
        <v>5000000</v>
      </c>
      <c r="AQ1497" s="7" t="n">
        <f aca="false">INDEX($AC$1382:$AC$1509,MATCH($A1497-H1497*1,$A$1382:$A$1509,0))</f>
        <v>801912128.370164</v>
      </c>
      <c r="AR1497" s="14" t="b">
        <f aca="false">AND(IF(B1497=1,AD1497&gt;=AE1497,AE1497&gt;AD1497),IF(C1497=1,AF1497&gt;=AG1497,AG1497&gt;AF1497),IF(D1497=1,AH1497&gt;=AI1497,AI1497&gt;AH1497),IF(E1497=1,AJ1497&gt;=AK1497,AK1497&gt;AJ1497),IF(F1497=1,AL1497&gt;=AM1497,AM1497&gt;AL1497),IF(G1497=1,AN1497&gt;=AO1497,AO1497&gt;AN1497),IF(H1497=1,AP1497&gt;=AQ1497,AQ1497&gt;AP1497))</f>
        <v>0</v>
      </c>
      <c r="AS1497" s="2"/>
      <c r="AT1497" s="2"/>
      <c r="AU1497" s="2"/>
      <c r="AV1497" s="2"/>
      <c r="AW1497" s="2"/>
      <c r="AX1497" s="2"/>
    </row>
    <row r="1498" customFormat="false" ht="15" hidden="false" customHeight="false" outlineLevel="0" collapsed="false">
      <c r="A1498" s="6" t="n">
        <f aca="false">ROW()-1382</f>
        <v>116</v>
      </c>
      <c r="B1498" s="6" t="n">
        <f aca="false">MOD(INT($A1498/64),2)</f>
        <v>1</v>
      </c>
      <c r="C1498" s="6" t="n">
        <f aca="false">MOD(INT($A1498/32),2)</f>
        <v>1</v>
      </c>
      <c r="D1498" s="6" t="n">
        <f aca="false">MOD(INT($A1498/16),2)</f>
        <v>1</v>
      </c>
      <c r="E1498" s="6" t="n">
        <f aca="false">MOD(INT($A1498/8),2)</f>
        <v>0</v>
      </c>
      <c r="F1498" s="6" t="n">
        <f aca="false">MOD(INT($A1498/4),2)</f>
        <v>1</v>
      </c>
      <c r="G1498" s="6" t="n">
        <f aca="false">MOD(INT($A1498/2),2)</f>
        <v>0</v>
      </c>
      <c r="H1498" s="6" t="n">
        <f aca="false">MOD(INT($A1498/1),2)</f>
        <v>0</v>
      </c>
      <c r="I1498" s="7" t="n">
        <f aca="false">IF(B1498=1,MIN($B$6,$B$1380),0)</f>
        <v>30000000</v>
      </c>
      <c r="J1498" s="7" t="n">
        <f aca="false">IF(C1498=1,MIN($F$226,MAX(0,$B$1380-I1498)),0)</f>
        <v>300000000</v>
      </c>
      <c r="K1498" s="7" t="n">
        <f aca="false">IF(D1498=1,MIN($F$225,MAX(0,$B$1380-SUM(I1498:J1498))),0)</f>
        <v>100000000</v>
      </c>
      <c r="L1498" s="7" t="n">
        <f aca="false">IF(E1498=1,MIN($F$224,MAX(0,$B$1380-SUM(I1498:K1498))),0)</f>
        <v>0</v>
      </c>
      <c r="M1498" s="7" t="n">
        <f aca="false">IF(F1498=1,MIN($F$223,MAX(0,$B$1380-SUM(I1498:L1498))),0)</f>
        <v>30000000</v>
      </c>
      <c r="N1498" s="7" t="n">
        <f aca="false">IF(G1498=1,MIN($F$222,MAX(0,$B$1380-SUM(I1498:M1498))),0)</f>
        <v>0</v>
      </c>
      <c r="O1498" s="7" t="n">
        <f aca="false">IF(H1498=1,MIN($F$221,MAX(0,$B$1380-SUM(I1498:N1498))),0)</f>
        <v>0</v>
      </c>
      <c r="P1498" s="7" t="n">
        <f aca="false">MAX(0,$B$1380-SUM(I1498:O1498))</f>
        <v>3540000000</v>
      </c>
      <c r="Q1498" s="7" t="n">
        <f aca="false">($B$203+$B$204)+$B$22+(1-B1498)*$B$198+(1-C1498)*$E$226+(1-D1498)*$E$225+(1-E1498)*$E$224+(1-F1498)*$E$223+(1-G1498)*$E$222+(1-H1498)*$E$221</f>
        <v>21681357.995111</v>
      </c>
      <c r="R1498" s="7" t="n">
        <f aca="false">P1498&gt;$B$12*Q1498</f>
        <v>1</v>
      </c>
      <c r="S1498" s="7" t="n">
        <f aca="false">IF(R1498,(P1498+$B$12*$B$13)/(Q1498+$B$13),IF(Q1498&gt;0,P1498/Q1498,0))</f>
        <v>146.49714878363</v>
      </c>
      <c r="T1498" s="7" t="n">
        <f aca="false">IF(R1498,$B$13*(S1498-$B$12),0)</f>
        <v>363742871.959076</v>
      </c>
      <c r="U1498" s="7" t="n">
        <f aca="false">($B$203+$B$204)*S1498</f>
        <v>41218144.0712378</v>
      </c>
      <c r="V1498" s="7" t="n">
        <f aca="false">$B$22*S1498</f>
        <v>1318474339.05267</v>
      </c>
      <c r="W1498" s="7" t="n">
        <f aca="false">IF(B1498=1,I1498,S1498*$B$198)</f>
        <v>30000000</v>
      </c>
      <c r="X1498" s="7" t="n">
        <f aca="false">IF(C1498=1,J1498,S1498*$E$226)</f>
        <v>300000000</v>
      </c>
      <c r="Y1498" s="7" t="n">
        <f aca="false">IF(D1498=1,K1498,S1498*$E$225)</f>
        <v>100000000</v>
      </c>
      <c r="Z1498" s="7" t="n">
        <f aca="false">IF(E1498=1,L1498,S1498*$E$224)</f>
        <v>351593157.080713</v>
      </c>
      <c r="AA1498" s="7" t="n">
        <f aca="false">IF(F1498=1,M1498,S1498*$E$223)</f>
        <v>30000000</v>
      </c>
      <c r="AB1498" s="7" t="n">
        <f aca="false">IF(G1498=1,N1498,S1498*$E$222)</f>
        <v>732485743.918151</v>
      </c>
      <c r="AC1498" s="7" t="n">
        <f aca="false">IF(H1498=1,O1498,S1498*$E$221)</f>
        <v>732485743.918151</v>
      </c>
      <c r="AD1498" s="7" t="n">
        <f aca="false">INDEX($W$1382:$W$1509,MATCH($A1498+(1-B1498)*64,$A$1382:$A$1509,0))</f>
        <v>30000000</v>
      </c>
      <c r="AE1498" s="7" t="n">
        <f aca="false">INDEX($W$1382:$W$1509,MATCH($A1498-B1498*64,$A$1382:$A$1509,0))</f>
        <v>114999710.594098</v>
      </c>
      <c r="AF1498" s="7" t="n">
        <f aca="false">INDEX($X$1382:$X$1509,MATCH($A1498+(1-C1498)*32,$A$1382:$A$1509,0))</f>
        <v>300000000</v>
      </c>
      <c r="AG1498" s="7" t="n">
        <f aca="false">INDEX($X$1382:$X$1509,MATCH($A1498-C1498*32,$A$1382:$A$1509,0))</f>
        <v>777537974.165287</v>
      </c>
      <c r="AH1498" s="7" t="n">
        <f aca="false">INDEX($Y$1382:$Y$1509,MATCH($A1498+(1-D1498)*16,$A$1382:$A$1509,0))</f>
        <v>100000000</v>
      </c>
      <c r="AI1498" s="7" t="n">
        <f aca="false">INDEX($Y$1382:$Y$1509,MATCH($A1498-D1498*16,$A$1382:$A$1509,0))</f>
        <v>243717076.21993</v>
      </c>
      <c r="AJ1498" s="7" t="n">
        <f aca="false">INDEX($Z$1382:$Z$1509,MATCH($A1498+(1-E1498)*8,$A$1382:$A$1509,0))</f>
        <v>60000000</v>
      </c>
      <c r="AK1498" s="7" t="n">
        <f aca="false">INDEX($Z$1382:$Z$1509,MATCH($A1498-E1498*8,$A$1382:$A$1509,0))</f>
        <v>351593157.080713</v>
      </c>
      <c r="AL1498" s="7" t="n">
        <f aca="false">INDEX($AA$1382:$AA$1509,MATCH($A1498+(1-F1498)*4,$A$1382:$A$1509,0))</f>
        <v>30000000</v>
      </c>
      <c r="AM1498" s="7" t="n">
        <f aca="false">INDEX($AA$1382:$AA$1509,MATCH($A1498-F1498*4,$A$1382:$A$1509,0))</f>
        <v>394295973.068296</v>
      </c>
      <c r="AN1498" s="7" t="n">
        <f aca="false">INDEX($AB$1382:$AB$1509,MATCH($A1498+(1-G1498)*2,$A$1382:$A$1509,0))</f>
        <v>15000000</v>
      </c>
      <c r="AO1498" s="7" t="n">
        <f aca="false">INDEX($AB$1382:$AB$1509,MATCH($A1498-G1498*2,$A$1382:$A$1509,0))</f>
        <v>732485743.918151</v>
      </c>
      <c r="AP1498" s="7" t="n">
        <f aca="false">INDEX($AC$1382:$AC$1509,MATCH($A1498+(1-H1498)*1,$A$1382:$A$1509,0))</f>
        <v>5000000</v>
      </c>
      <c r="AQ1498" s="7" t="n">
        <f aca="false">INDEX($AC$1382:$AC$1509,MATCH($A1498-H1498*1,$A$1382:$A$1509,0))</f>
        <v>732485743.918151</v>
      </c>
      <c r="AR1498" s="14" t="b">
        <f aca="false">AND(IF(B1498=1,AD1498&gt;=AE1498,AE1498&gt;AD1498),IF(C1498=1,AF1498&gt;=AG1498,AG1498&gt;AF1498),IF(D1498=1,AH1498&gt;=AI1498,AI1498&gt;AH1498),IF(E1498=1,AJ1498&gt;=AK1498,AK1498&gt;AJ1498),IF(F1498=1,AL1498&gt;=AM1498,AM1498&gt;AL1498),IF(G1498=1,AN1498&gt;=AO1498,AO1498&gt;AN1498),IF(H1498=1,AP1498&gt;=AQ1498,AQ1498&gt;AP1498))</f>
        <v>0</v>
      </c>
      <c r="AS1498" s="2"/>
      <c r="AT1498" s="2"/>
      <c r="AU1498" s="2"/>
      <c r="AV1498" s="2"/>
      <c r="AW1498" s="2"/>
      <c r="AX1498" s="2"/>
    </row>
    <row r="1499" customFormat="false" ht="15" hidden="false" customHeight="false" outlineLevel="0" collapsed="false">
      <c r="A1499" s="6" t="n">
        <f aca="false">ROW()-1382</f>
        <v>117</v>
      </c>
      <c r="B1499" s="6" t="n">
        <f aca="false">MOD(INT($A1499/64),2)</f>
        <v>1</v>
      </c>
      <c r="C1499" s="6" t="n">
        <f aca="false">MOD(INT($A1499/32),2)</f>
        <v>1</v>
      </c>
      <c r="D1499" s="6" t="n">
        <f aca="false">MOD(INT($A1499/16),2)</f>
        <v>1</v>
      </c>
      <c r="E1499" s="6" t="n">
        <f aca="false">MOD(INT($A1499/8),2)</f>
        <v>0</v>
      </c>
      <c r="F1499" s="6" t="n">
        <f aca="false">MOD(INT($A1499/4),2)</f>
        <v>1</v>
      </c>
      <c r="G1499" s="6" t="n">
        <f aca="false">MOD(INT($A1499/2),2)</f>
        <v>0</v>
      </c>
      <c r="H1499" s="6" t="n">
        <f aca="false">MOD(INT($A1499/1),2)</f>
        <v>1</v>
      </c>
      <c r="I1499" s="7" t="n">
        <f aca="false">IF(B1499=1,MIN($B$6,$B$1380),0)</f>
        <v>30000000</v>
      </c>
      <c r="J1499" s="7" t="n">
        <f aca="false">IF(C1499=1,MIN($F$226,MAX(0,$B$1380-I1499)),0)</f>
        <v>300000000</v>
      </c>
      <c r="K1499" s="7" t="n">
        <f aca="false">IF(D1499=1,MIN($F$225,MAX(0,$B$1380-SUM(I1499:J1499))),0)</f>
        <v>100000000</v>
      </c>
      <c r="L1499" s="7" t="n">
        <f aca="false">IF(E1499=1,MIN($F$224,MAX(0,$B$1380-SUM(I1499:K1499))),0)</f>
        <v>0</v>
      </c>
      <c r="M1499" s="7" t="n">
        <f aca="false">IF(F1499=1,MIN($F$223,MAX(0,$B$1380-SUM(I1499:L1499))),0)</f>
        <v>30000000</v>
      </c>
      <c r="N1499" s="7" t="n">
        <f aca="false">IF(G1499=1,MIN($F$222,MAX(0,$B$1380-SUM(I1499:M1499))),0)</f>
        <v>0</v>
      </c>
      <c r="O1499" s="7" t="n">
        <f aca="false">IF(H1499=1,MIN($F$221,MAX(0,$B$1380-SUM(I1499:N1499))),0)</f>
        <v>5000000</v>
      </c>
      <c r="P1499" s="7" t="n">
        <f aca="false">MAX(0,$B$1380-SUM(I1499:O1499))</f>
        <v>3535000000</v>
      </c>
      <c r="Q1499" s="7" t="n">
        <f aca="false">($B$203+$B$204)+$B$22+(1-B1499)*$B$198+(1-C1499)*$E$226+(1-D1499)*$E$225+(1-E1499)*$E$224+(1-F1499)*$E$223+(1-G1499)*$E$222+(1-H1499)*$E$221</f>
        <v>16681357.995111</v>
      </c>
      <c r="R1499" s="7" t="n">
        <f aca="false">P1499&gt;$B$12*Q1499</f>
        <v>1</v>
      </c>
      <c r="S1499" s="7" t="n">
        <f aca="false">IF(R1499,(P1499+$B$12*$B$13)/(Q1499+$B$13),IF(Q1499&gt;0,P1499/Q1499,0))</f>
        <v>184.423855751071</v>
      </c>
      <c r="T1499" s="7" t="n">
        <f aca="false">IF(R1499,$B$13*(S1499-$B$12),0)</f>
        <v>458559639.377677</v>
      </c>
      <c r="U1499" s="7" t="n">
        <f aca="false">($B$203+$B$204)*S1499</f>
        <v>51889126.3047587</v>
      </c>
      <c r="V1499" s="7" t="n">
        <f aca="false">$B$22*S1499</f>
        <v>1659814701.75964</v>
      </c>
      <c r="W1499" s="7" t="n">
        <f aca="false">IF(B1499=1,I1499,S1499*$B$198)</f>
        <v>30000000</v>
      </c>
      <c r="X1499" s="7" t="n">
        <f aca="false">IF(C1499=1,J1499,S1499*$E$226)</f>
        <v>300000000</v>
      </c>
      <c r="Y1499" s="7" t="n">
        <f aca="false">IF(D1499=1,K1499,S1499*$E$225)</f>
        <v>100000000</v>
      </c>
      <c r="Z1499" s="7" t="n">
        <f aca="false">IF(E1499=1,L1499,S1499*$E$224)</f>
        <v>442617253.80257</v>
      </c>
      <c r="AA1499" s="7" t="n">
        <f aca="false">IF(F1499=1,M1499,S1499*$E$223)</f>
        <v>30000000</v>
      </c>
      <c r="AB1499" s="7" t="n">
        <f aca="false">IF(G1499=1,N1499,S1499*$E$222)</f>
        <v>922119278.755355</v>
      </c>
      <c r="AC1499" s="7" t="n">
        <f aca="false">IF(H1499=1,O1499,S1499*$E$221)</f>
        <v>5000000</v>
      </c>
      <c r="AD1499" s="7" t="n">
        <f aca="false">INDEX($W$1382:$W$1509,MATCH($A1499+(1-B1499)*64,$A$1382:$A$1509,0))</f>
        <v>30000000</v>
      </c>
      <c r="AE1499" s="7" t="n">
        <f aca="false">INDEX($W$1382:$W$1509,MATCH($A1499-B1499*64,$A$1382:$A$1509,0))</f>
        <v>143569059.218978</v>
      </c>
      <c r="AF1499" s="7" t="n">
        <f aca="false">INDEX($X$1382:$X$1509,MATCH($A1499+(1-C1499)*32,$A$1382:$A$1509,0))</f>
        <v>300000000</v>
      </c>
      <c r="AG1499" s="7" t="n">
        <f aca="false">INDEX($X$1382:$X$1509,MATCH($A1499-C1499*32,$A$1382:$A$1509,0))</f>
        <v>929893930.580136</v>
      </c>
      <c r="AH1499" s="7" t="n">
        <f aca="false">INDEX($Y$1382:$Y$1509,MATCH($A1499+(1-D1499)*16,$A$1382:$A$1509,0))</f>
        <v>100000000</v>
      </c>
      <c r="AI1499" s="7" t="n">
        <f aca="false">INDEX($Y$1382:$Y$1509,MATCH($A1499-D1499*16,$A$1382:$A$1509,0))</f>
        <v>301565326.081165</v>
      </c>
      <c r="AJ1499" s="7" t="n">
        <f aca="false">INDEX($Z$1382:$Z$1509,MATCH($A1499+(1-E1499)*8,$A$1382:$A$1509,0))</f>
        <v>60000000</v>
      </c>
      <c r="AK1499" s="7" t="n">
        <f aca="false">INDEX($Z$1382:$Z$1509,MATCH($A1499-E1499*8,$A$1382:$A$1509,0))</f>
        <v>442617253.80257</v>
      </c>
      <c r="AL1499" s="7" t="n">
        <f aca="false">INDEX($AA$1382:$AA$1509,MATCH($A1499+(1-F1499)*4,$A$1382:$A$1509,0))</f>
        <v>30000000</v>
      </c>
      <c r="AM1499" s="7" t="n">
        <f aca="false">INDEX($AA$1382:$AA$1509,MATCH($A1499-F1499*4,$A$1382:$A$1509,0))</f>
        <v>482499764.097354</v>
      </c>
      <c r="AN1499" s="7" t="n">
        <f aca="false">INDEX($AB$1382:$AB$1509,MATCH($A1499+(1-G1499)*2,$A$1382:$A$1509,0))</f>
        <v>15000000</v>
      </c>
      <c r="AO1499" s="7" t="n">
        <f aca="false">INDEX($AB$1382:$AB$1509,MATCH($A1499-G1499*2,$A$1382:$A$1509,0))</f>
        <v>922119278.755355</v>
      </c>
      <c r="AP1499" s="7" t="n">
        <f aca="false">INDEX($AC$1382:$AC$1509,MATCH($A1499+(1-H1499)*1,$A$1382:$A$1509,0))</f>
        <v>5000000</v>
      </c>
      <c r="AQ1499" s="7" t="n">
        <f aca="false">INDEX($AC$1382:$AC$1509,MATCH($A1499-H1499*1,$A$1382:$A$1509,0))</f>
        <v>732485743.918151</v>
      </c>
      <c r="AR1499" s="14" t="b">
        <f aca="false">AND(IF(B1499=1,AD1499&gt;=AE1499,AE1499&gt;AD1499),IF(C1499=1,AF1499&gt;=AG1499,AG1499&gt;AF1499),IF(D1499=1,AH1499&gt;=AI1499,AI1499&gt;AH1499),IF(E1499=1,AJ1499&gt;=AK1499,AK1499&gt;AJ1499),IF(F1499=1,AL1499&gt;=AM1499,AM1499&gt;AL1499),IF(G1499=1,AN1499&gt;=AO1499,AO1499&gt;AN1499),IF(H1499=1,AP1499&gt;=AQ1499,AQ1499&gt;AP1499))</f>
        <v>0</v>
      </c>
      <c r="AS1499" s="2"/>
      <c r="AT1499" s="2"/>
      <c r="AU1499" s="2"/>
      <c r="AV1499" s="2"/>
      <c r="AW1499" s="2"/>
      <c r="AX1499" s="2"/>
    </row>
    <row r="1500" customFormat="false" ht="15" hidden="false" customHeight="false" outlineLevel="0" collapsed="false">
      <c r="A1500" s="6" t="n">
        <f aca="false">ROW()-1382</f>
        <v>118</v>
      </c>
      <c r="B1500" s="6" t="n">
        <f aca="false">MOD(INT($A1500/64),2)</f>
        <v>1</v>
      </c>
      <c r="C1500" s="6" t="n">
        <f aca="false">MOD(INT($A1500/32),2)</f>
        <v>1</v>
      </c>
      <c r="D1500" s="6" t="n">
        <f aca="false">MOD(INT($A1500/16),2)</f>
        <v>1</v>
      </c>
      <c r="E1500" s="6" t="n">
        <f aca="false">MOD(INT($A1500/8),2)</f>
        <v>0</v>
      </c>
      <c r="F1500" s="6" t="n">
        <f aca="false">MOD(INT($A1500/4),2)</f>
        <v>1</v>
      </c>
      <c r="G1500" s="6" t="n">
        <f aca="false">MOD(INT($A1500/2),2)</f>
        <v>1</v>
      </c>
      <c r="H1500" s="6" t="n">
        <f aca="false">MOD(INT($A1500/1),2)</f>
        <v>0</v>
      </c>
      <c r="I1500" s="7" t="n">
        <f aca="false">IF(B1500=1,MIN($B$6,$B$1380),0)</f>
        <v>30000000</v>
      </c>
      <c r="J1500" s="7" t="n">
        <f aca="false">IF(C1500=1,MIN($F$226,MAX(0,$B$1380-I1500)),0)</f>
        <v>300000000</v>
      </c>
      <c r="K1500" s="7" t="n">
        <f aca="false">IF(D1500=1,MIN($F$225,MAX(0,$B$1380-SUM(I1500:J1500))),0)</f>
        <v>100000000</v>
      </c>
      <c r="L1500" s="7" t="n">
        <f aca="false">IF(E1500=1,MIN($F$224,MAX(0,$B$1380-SUM(I1500:K1500))),0)</f>
        <v>0</v>
      </c>
      <c r="M1500" s="7" t="n">
        <f aca="false">IF(F1500=1,MIN($F$223,MAX(0,$B$1380-SUM(I1500:L1500))),0)</f>
        <v>30000000</v>
      </c>
      <c r="N1500" s="7" t="n">
        <f aca="false">IF(G1500=1,MIN($F$222,MAX(0,$B$1380-SUM(I1500:M1500))),0)</f>
        <v>15000000</v>
      </c>
      <c r="O1500" s="7" t="n">
        <f aca="false">IF(H1500=1,MIN($F$221,MAX(0,$B$1380-SUM(I1500:N1500))),0)</f>
        <v>0</v>
      </c>
      <c r="P1500" s="7" t="n">
        <f aca="false">MAX(0,$B$1380-SUM(I1500:O1500))</f>
        <v>3525000000</v>
      </c>
      <c r="Q1500" s="7" t="n">
        <f aca="false">($B$203+$B$204)+$B$22+(1-B1500)*$B$198+(1-C1500)*$E$226+(1-D1500)*$E$225+(1-E1500)*$E$224+(1-F1500)*$E$223+(1-G1500)*$E$222+(1-H1500)*$E$221</f>
        <v>16681357.995111</v>
      </c>
      <c r="R1500" s="7" t="n">
        <f aca="false">P1500&gt;$B$12*Q1500</f>
        <v>1</v>
      </c>
      <c r="S1500" s="7" t="n">
        <f aca="false">IF(R1500,(P1500+$B$12*$B$13)/(Q1500+$B$13),IF(Q1500&gt;0,P1500/Q1500,0))</f>
        <v>183.902516229513</v>
      </c>
      <c r="T1500" s="7" t="n">
        <f aca="false">IF(R1500,$B$13*(S1500-$B$12),0)</f>
        <v>457256290.573783</v>
      </c>
      <c r="U1500" s="7" t="n">
        <f aca="false">($B$203+$B$204)*S1500</f>
        <v>51742443.2622011</v>
      </c>
      <c r="V1500" s="7" t="n">
        <f aca="false">$B$22*S1500</f>
        <v>1655122646.06562</v>
      </c>
      <c r="W1500" s="7" t="n">
        <f aca="false">IF(B1500=1,I1500,S1500*$B$198)</f>
        <v>30000000</v>
      </c>
      <c r="X1500" s="7" t="n">
        <f aca="false">IF(C1500=1,J1500,S1500*$E$226)</f>
        <v>300000000</v>
      </c>
      <c r="Y1500" s="7" t="n">
        <f aca="false">IF(D1500=1,K1500,S1500*$E$225)</f>
        <v>100000000</v>
      </c>
      <c r="Z1500" s="7" t="n">
        <f aca="false">IF(E1500=1,L1500,S1500*$E$224)</f>
        <v>441366038.950832</v>
      </c>
      <c r="AA1500" s="7" t="n">
        <f aca="false">IF(F1500=1,M1500,S1500*$E$223)</f>
        <v>30000000</v>
      </c>
      <c r="AB1500" s="7" t="n">
        <f aca="false">IF(G1500=1,N1500,S1500*$E$222)</f>
        <v>15000000</v>
      </c>
      <c r="AC1500" s="7" t="n">
        <f aca="false">IF(H1500=1,O1500,S1500*$E$221)</f>
        <v>919512581.147566</v>
      </c>
      <c r="AD1500" s="7" t="n">
        <f aca="false">INDEX($W$1382:$W$1509,MATCH($A1500+(1-B1500)*64,$A$1382:$A$1509,0))</f>
        <v>30000000</v>
      </c>
      <c r="AE1500" s="7" t="n">
        <f aca="false">INDEX($W$1382:$W$1509,MATCH($A1500-B1500*64,$A$1382:$A$1509,0))</f>
        <v>143166623.173515</v>
      </c>
      <c r="AF1500" s="7" t="n">
        <f aca="false">INDEX($X$1382:$X$1509,MATCH($A1500+(1-C1500)*32,$A$1382:$A$1509,0))</f>
        <v>300000000</v>
      </c>
      <c r="AG1500" s="7" t="n">
        <f aca="false">INDEX($X$1382:$X$1509,MATCH($A1500-C1500*32,$A$1382:$A$1509,0))</f>
        <v>927470754.213803</v>
      </c>
      <c r="AH1500" s="7" t="n">
        <f aca="false">INDEX($Y$1382:$Y$1509,MATCH($A1500+(1-D1500)*16,$A$1382:$A$1509,0))</f>
        <v>100000000</v>
      </c>
      <c r="AI1500" s="7" t="n">
        <f aca="false">INDEX($Y$1382:$Y$1509,MATCH($A1500-D1500*16,$A$1382:$A$1509,0))</f>
        <v>300736280.511183</v>
      </c>
      <c r="AJ1500" s="7" t="n">
        <f aca="false">INDEX($Z$1382:$Z$1509,MATCH($A1500+(1-E1500)*8,$A$1382:$A$1509,0))</f>
        <v>60000000</v>
      </c>
      <c r="AK1500" s="7" t="n">
        <f aca="false">INDEX($Z$1382:$Z$1509,MATCH($A1500-E1500*8,$A$1382:$A$1509,0))</f>
        <v>441366038.950832</v>
      </c>
      <c r="AL1500" s="7" t="n">
        <f aca="false">INDEX($AA$1382:$AA$1509,MATCH($A1500+(1-F1500)*4,$A$1382:$A$1509,0))</f>
        <v>30000000</v>
      </c>
      <c r="AM1500" s="7" t="n">
        <f aca="false">INDEX($AA$1382:$AA$1509,MATCH($A1500-F1500*4,$A$1382:$A$1509,0))</f>
        <v>481147277.022098</v>
      </c>
      <c r="AN1500" s="7" t="n">
        <f aca="false">INDEX($AB$1382:$AB$1509,MATCH($A1500+(1-G1500)*2,$A$1382:$A$1509,0))</f>
        <v>15000000</v>
      </c>
      <c r="AO1500" s="7" t="n">
        <f aca="false">INDEX($AB$1382:$AB$1509,MATCH($A1500-G1500*2,$A$1382:$A$1509,0))</f>
        <v>732485743.918151</v>
      </c>
      <c r="AP1500" s="7" t="n">
        <f aca="false">INDEX($AC$1382:$AC$1509,MATCH($A1500+(1-H1500)*1,$A$1382:$A$1509,0))</f>
        <v>5000000</v>
      </c>
      <c r="AQ1500" s="7" t="n">
        <f aca="false">INDEX($AC$1382:$AC$1509,MATCH($A1500-H1500*1,$A$1382:$A$1509,0))</f>
        <v>919512581.147566</v>
      </c>
      <c r="AR1500" s="14" t="b">
        <f aca="false">AND(IF(B1500=1,AD1500&gt;=AE1500,AE1500&gt;AD1500),IF(C1500=1,AF1500&gt;=AG1500,AG1500&gt;AF1500),IF(D1500=1,AH1500&gt;=AI1500,AI1500&gt;AH1500),IF(E1500=1,AJ1500&gt;=AK1500,AK1500&gt;AJ1500),IF(F1500=1,AL1500&gt;=AM1500,AM1500&gt;AL1500),IF(G1500=1,AN1500&gt;=AO1500,AO1500&gt;AN1500),IF(H1500=1,AP1500&gt;=AQ1500,AQ1500&gt;AP1500))</f>
        <v>0</v>
      </c>
      <c r="AS1500" s="2"/>
      <c r="AT1500" s="2"/>
      <c r="AU1500" s="2"/>
      <c r="AV1500" s="2"/>
      <c r="AW1500" s="2"/>
      <c r="AX1500" s="2"/>
    </row>
    <row r="1501" customFormat="false" ht="15" hidden="false" customHeight="false" outlineLevel="0" collapsed="false">
      <c r="A1501" s="6" t="n">
        <f aca="false">ROW()-1382</f>
        <v>119</v>
      </c>
      <c r="B1501" s="6" t="n">
        <f aca="false">MOD(INT($A1501/64),2)</f>
        <v>1</v>
      </c>
      <c r="C1501" s="6" t="n">
        <f aca="false">MOD(INT($A1501/32),2)</f>
        <v>1</v>
      </c>
      <c r="D1501" s="6" t="n">
        <f aca="false">MOD(INT($A1501/16),2)</f>
        <v>1</v>
      </c>
      <c r="E1501" s="6" t="n">
        <f aca="false">MOD(INT($A1501/8),2)</f>
        <v>0</v>
      </c>
      <c r="F1501" s="6" t="n">
        <f aca="false">MOD(INT($A1501/4),2)</f>
        <v>1</v>
      </c>
      <c r="G1501" s="6" t="n">
        <f aca="false">MOD(INT($A1501/2),2)</f>
        <v>1</v>
      </c>
      <c r="H1501" s="6" t="n">
        <f aca="false">MOD(INT($A1501/1),2)</f>
        <v>1</v>
      </c>
      <c r="I1501" s="7" t="n">
        <f aca="false">IF(B1501=1,MIN($B$6,$B$1380),0)</f>
        <v>30000000</v>
      </c>
      <c r="J1501" s="7" t="n">
        <f aca="false">IF(C1501=1,MIN($F$226,MAX(0,$B$1380-I1501)),0)</f>
        <v>300000000</v>
      </c>
      <c r="K1501" s="7" t="n">
        <f aca="false">IF(D1501=1,MIN($F$225,MAX(0,$B$1380-SUM(I1501:J1501))),0)</f>
        <v>100000000</v>
      </c>
      <c r="L1501" s="7" t="n">
        <f aca="false">IF(E1501=1,MIN($F$224,MAX(0,$B$1380-SUM(I1501:K1501))),0)</f>
        <v>0</v>
      </c>
      <c r="M1501" s="7" t="n">
        <f aca="false">IF(F1501=1,MIN($F$223,MAX(0,$B$1380-SUM(I1501:L1501))),0)</f>
        <v>30000000</v>
      </c>
      <c r="N1501" s="7" t="n">
        <f aca="false">IF(G1501=1,MIN($F$222,MAX(0,$B$1380-SUM(I1501:M1501))),0)</f>
        <v>15000000</v>
      </c>
      <c r="O1501" s="7" t="n">
        <f aca="false">IF(H1501=1,MIN($F$221,MAX(0,$B$1380-SUM(I1501:N1501))),0)</f>
        <v>5000000</v>
      </c>
      <c r="P1501" s="7" t="n">
        <f aca="false">MAX(0,$B$1380-SUM(I1501:O1501))</f>
        <v>3520000000</v>
      </c>
      <c r="Q1501" s="7" t="n">
        <f aca="false">($B$203+$B$204)+$B$22+(1-B1501)*$B$198+(1-C1501)*$E$226+(1-D1501)*$E$225+(1-E1501)*$E$224+(1-F1501)*$E$223+(1-G1501)*$E$222+(1-H1501)*$E$221</f>
        <v>11681357.995111</v>
      </c>
      <c r="R1501" s="7" t="n">
        <f aca="false">P1501&gt;$B$12*Q1501</f>
        <v>1</v>
      </c>
      <c r="S1501" s="7" t="n">
        <f aca="false">IF(R1501,(P1501+$B$12*$B$13)/(Q1501+$B$13),IF(Q1501&gt;0,P1501/Q1501,0))</f>
        <v>248.389470261902</v>
      </c>
      <c r="T1501" s="7" t="n">
        <f aca="false">IF(R1501,$B$13*(S1501-$B$12),0)</f>
        <v>618473675.654754</v>
      </c>
      <c r="U1501" s="7" t="n">
        <f aca="false">($B$203+$B$204)*S1501</f>
        <v>69886363.3595681</v>
      </c>
      <c r="V1501" s="7" t="n">
        <f aca="false">$B$22*S1501</f>
        <v>2235505232.35711</v>
      </c>
      <c r="W1501" s="7" t="n">
        <f aca="false">IF(B1501=1,I1501,S1501*$B$198)</f>
        <v>30000000</v>
      </c>
      <c r="X1501" s="7" t="n">
        <f aca="false">IF(C1501=1,J1501,S1501*$E$226)</f>
        <v>300000000</v>
      </c>
      <c r="Y1501" s="7" t="n">
        <f aca="false">IF(D1501=1,K1501,S1501*$E$225)</f>
        <v>100000000</v>
      </c>
      <c r="Z1501" s="7" t="n">
        <f aca="false">IF(E1501=1,L1501,S1501*$E$224)</f>
        <v>596134728.628564</v>
      </c>
      <c r="AA1501" s="7" t="n">
        <f aca="false">IF(F1501=1,M1501,S1501*$E$223)</f>
        <v>30000000</v>
      </c>
      <c r="AB1501" s="7" t="n">
        <f aca="false">IF(G1501=1,N1501,S1501*$E$222)</f>
        <v>15000000</v>
      </c>
      <c r="AC1501" s="7" t="n">
        <f aca="false">IF(H1501=1,O1501,S1501*$E$221)</f>
        <v>5000000</v>
      </c>
      <c r="AD1501" s="7" t="n">
        <f aca="false">INDEX($W$1382:$W$1509,MATCH($A1501+(1-B1501)*64,$A$1382:$A$1509,0))</f>
        <v>30000000</v>
      </c>
      <c r="AE1501" s="7" t="n">
        <f aca="false">INDEX($W$1382:$W$1509,MATCH($A1501-B1501*64,$A$1382:$A$1509,0))</f>
        <v>190666165.345574</v>
      </c>
      <c r="AF1501" s="7" t="n">
        <f aca="false">INDEX($X$1382:$X$1509,MATCH($A1501+(1-C1501)*32,$A$1382:$A$1509,0))</f>
        <v>300000000</v>
      </c>
      <c r="AG1501" s="7" t="n">
        <f aca="false">INDEX($X$1382:$X$1509,MATCH($A1501-C1501*32,$A$1382:$A$1509,0))</f>
        <v>1154224048.7373</v>
      </c>
      <c r="AH1501" s="7" t="n">
        <f aca="false">INDEX($Y$1382:$Y$1509,MATCH($A1501+(1-D1501)*16,$A$1382:$A$1509,0))</f>
        <v>100000000</v>
      </c>
      <c r="AI1501" s="7" t="n">
        <f aca="false">INDEX($Y$1382:$Y$1509,MATCH($A1501-D1501*16,$A$1382:$A$1509,0))</f>
        <v>394671567.646684</v>
      </c>
      <c r="AJ1501" s="7" t="n">
        <f aca="false">INDEX($Z$1382:$Z$1509,MATCH($A1501+(1-E1501)*8,$A$1382:$A$1509,0))</f>
        <v>60000000</v>
      </c>
      <c r="AK1501" s="7" t="n">
        <f aca="false">INDEX($Z$1382:$Z$1509,MATCH($A1501-E1501*8,$A$1382:$A$1509,0))</f>
        <v>596134728.628564</v>
      </c>
      <c r="AL1501" s="7" t="n">
        <f aca="false">INDEX($AA$1382:$AA$1509,MATCH($A1501+(1-F1501)*4,$A$1382:$A$1509,0))</f>
        <v>30000000</v>
      </c>
      <c r="AM1501" s="7" t="n">
        <f aca="false">INDEX($AA$1382:$AA$1509,MATCH($A1501-F1501*4,$A$1382:$A$1509,0))</f>
        <v>620294391.341629</v>
      </c>
      <c r="AN1501" s="7" t="n">
        <f aca="false">INDEX($AB$1382:$AB$1509,MATCH($A1501+(1-G1501)*2,$A$1382:$A$1509,0))</f>
        <v>15000000</v>
      </c>
      <c r="AO1501" s="7" t="n">
        <f aca="false">INDEX($AB$1382:$AB$1509,MATCH($A1501-G1501*2,$A$1382:$A$1509,0))</f>
        <v>922119278.755355</v>
      </c>
      <c r="AP1501" s="7" t="n">
        <f aca="false">INDEX($AC$1382:$AC$1509,MATCH($A1501+(1-H1501)*1,$A$1382:$A$1509,0))</f>
        <v>5000000</v>
      </c>
      <c r="AQ1501" s="7" t="n">
        <f aca="false">INDEX($AC$1382:$AC$1509,MATCH($A1501-H1501*1,$A$1382:$A$1509,0))</f>
        <v>919512581.147566</v>
      </c>
      <c r="AR1501" s="14" t="b">
        <f aca="false">AND(IF(B1501=1,AD1501&gt;=AE1501,AE1501&gt;AD1501),IF(C1501=1,AF1501&gt;=AG1501,AG1501&gt;AF1501),IF(D1501=1,AH1501&gt;=AI1501,AI1501&gt;AH1501),IF(E1501=1,AJ1501&gt;=AK1501,AK1501&gt;AJ1501),IF(F1501=1,AL1501&gt;=AM1501,AM1501&gt;AL1501),IF(G1501=1,AN1501&gt;=AO1501,AO1501&gt;AN1501),IF(H1501=1,AP1501&gt;=AQ1501,AQ1501&gt;AP1501))</f>
        <v>0</v>
      </c>
      <c r="AS1501" s="2"/>
      <c r="AT1501" s="2"/>
      <c r="AU1501" s="2"/>
      <c r="AV1501" s="2"/>
      <c r="AW1501" s="2"/>
      <c r="AX1501" s="2"/>
    </row>
    <row r="1502" customFormat="false" ht="15" hidden="false" customHeight="false" outlineLevel="0" collapsed="false">
      <c r="A1502" s="6" t="n">
        <f aca="false">ROW()-1382</f>
        <v>120</v>
      </c>
      <c r="B1502" s="6" t="n">
        <f aca="false">MOD(INT($A1502/64),2)</f>
        <v>1</v>
      </c>
      <c r="C1502" s="6" t="n">
        <f aca="false">MOD(INT($A1502/32),2)</f>
        <v>1</v>
      </c>
      <c r="D1502" s="6" t="n">
        <f aca="false">MOD(INT($A1502/16),2)</f>
        <v>1</v>
      </c>
      <c r="E1502" s="6" t="n">
        <f aca="false">MOD(INT($A1502/8),2)</f>
        <v>1</v>
      </c>
      <c r="F1502" s="6" t="n">
        <f aca="false">MOD(INT($A1502/4),2)</f>
        <v>0</v>
      </c>
      <c r="G1502" s="6" t="n">
        <f aca="false">MOD(INT($A1502/2),2)</f>
        <v>0</v>
      </c>
      <c r="H1502" s="6" t="n">
        <f aca="false">MOD(INT($A1502/1),2)</f>
        <v>0</v>
      </c>
      <c r="I1502" s="7" t="n">
        <f aca="false">IF(B1502=1,MIN($B$6,$B$1380),0)</f>
        <v>30000000</v>
      </c>
      <c r="J1502" s="7" t="n">
        <f aca="false">IF(C1502=1,MIN($F$226,MAX(0,$B$1380-I1502)),0)</f>
        <v>300000000</v>
      </c>
      <c r="K1502" s="7" t="n">
        <f aca="false">IF(D1502=1,MIN($F$225,MAX(0,$B$1380-SUM(I1502:J1502))),0)</f>
        <v>100000000</v>
      </c>
      <c r="L1502" s="7" t="n">
        <f aca="false">IF(E1502=1,MIN($F$224,MAX(0,$B$1380-SUM(I1502:K1502))),0)</f>
        <v>60000000</v>
      </c>
      <c r="M1502" s="7" t="n">
        <f aca="false">IF(F1502=1,MIN($F$223,MAX(0,$B$1380-SUM(I1502:L1502))),0)</f>
        <v>0</v>
      </c>
      <c r="N1502" s="7" t="n">
        <f aca="false">IF(G1502=1,MIN($F$222,MAX(0,$B$1380-SUM(I1502:M1502))),0)</f>
        <v>0</v>
      </c>
      <c r="O1502" s="7" t="n">
        <f aca="false">IF(H1502=1,MIN($F$221,MAX(0,$B$1380-SUM(I1502:N1502))),0)</f>
        <v>0</v>
      </c>
      <c r="P1502" s="7" t="n">
        <f aca="false">MAX(0,$B$1380-SUM(I1502:O1502))</f>
        <v>3510000000</v>
      </c>
      <c r="Q1502" s="7" t="n">
        <f aca="false">($B$203+$B$204)+$B$22+(1-B1502)*$B$198+(1-C1502)*$E$226+(1-D1502)*$E$225+(1-E1502)*$E$224+(1-F1502)*$E$223+(1-G1502)*$E$222+(1-H1502)*$E$221</f>
        <v>22281357.995111</v>
      </c>
      <c r="R1502" s="7" t="n">
        <f aca="false">P1502&gt;$B$12*Q1502</f>
        <v>1</v>
      </c>
      <c r="S1502" s="7" t="n">
        <f aca="false">IF(R1502,(P1502+$B$12*$B$13)/(Q1502+$B$13),IF(Q1502&gt;0,P1502/Q1502,0))</f>
        <v>141.739609293928</v>
      </c>
      <c r="T1502" s="7" t="n">
        <f aca="false">IF(R1502,$B$13*(S1502-$B$12),0)</f>
        <v>351849023.234821</v>
      </c>
      <c r="U1502" s="7" t="n">
        <f aca="false">($B$203+$B$204)*S1502</f>
        <v>39879572.298754</v>
      </c>
      <c r="V1502" s="7" t="n">
        <f aca="false">$B$22*S1502</f>
        <v>1275656483.64536</v>
      </c>
      <c r="W1502" s="7" t="n">
        <f aca="false">IF(B1502=1,I1502,S1502*$B$198)</f>
        <v>30000000</v>
      </c>
      <c r="X1502" s="7" t="n">
        <f aca="false">IF(C1502=1,J1502,S1502*$E$226)</f>
        <v>300000000</v>
      </c>
      <c r="Y1502" s="7" t="n">
        <f aca="false">IF(D1502=1,K1502,S1502*$E$225)</f>
        <v>100000000</v>
      </c>
      <c r="Z1502" s="7" t="n">
        <f aca="false">IF(E1502=1,L1502,S1502*$E$224)</f>
        <v>60000000</v>
      </c>
      <c r="AA1502" s="7" t="n">
        <f aca="false">IF(F1502=1,M1502,S1502*$E$223)</f>
        <v>425218827.881785</v>
      </c>
      <c r="AB1502" s="7" t="n">
        <f aca="false">IF(G1502=1,N1502,S1502*$E$222)</f>
        <v>708698046.469642</v>
      </c>
      <c r="AC1502" s="7" t="n">
        <f aca="false">IF(H1502=1,O1502,S1502*$E$221)</f>
        <v>708698046.469642</v>
      </c>
      <c r="AD1502" s="7" t="n">
        <f aca="false">INDEX($W$1382:$W$1509,MATCH($A1502+(1-B1502)*64,$A$1382:$A$1509,0))</f>
        <v>30000000</v>
      </c>
      <c r="AE1502" s="7" t="n">
        <f aca="false">INDEX($W$1382:$W$1509,MATCH($A1502-B1502*64,$A$1382:$A$1509,0))</f>
        <v>111359832.08223</v>
      </c>
      <c r="AF1502" s="7" t="n">
        <f aca="false">INDEX($X$1382:$X$1509,MATCH($A1502+(1-C1502)*32,$A$1382:$A$1509,0))</f>
        <v>300000000</v>
      </c>
      <c r="AG1502" s="7" t="n">
        <f aca="false">INDEX($X$1382:$X$1509,MATCH($A1502-C1502*32,$A$1382:$A$1509,0))</f>
        <v>756495131.527349</v>
      </c>
      <c r="AH1502" s="7" t="n">
        <f aca="false">INDEX($Y$1382:$Y$1509,MATCH($A1502+(1-D1502)*16,$A$1382:$A$1509,0))</f>
        <v>100000000</v>
      </c>
      <c r="AI1502" s="7" t="n">
        <f aca="false">INDEX($Y$1382:$Y$1509,MATCH($A1502-D1502*16,$A$1382:$A$1509,0))</f>
        <v>236240287.957265</v>
      </c>
      <c r="AJ1502" s="7" t="n">
        <f aca="false">INDEX($Z$1382:$Z$1509,MATCH($A1502+(1-E1502)*8,$A$1382:$A$1509,0))</f>
        <v>60000000</v>
      </c>
      <c r="AK1502" s="7" t="n">
        <f aca="false">INDEX($Z$1382:$Z$1509,MATCH($A1502-E1502*8,$A$1382:$A$1509,0))</f>
        <v>315436778.454637</v>
      </c>
      <c r="AL1502" s="7" t="n">
        <f aca="false">INDEX($AA$1382:$AA$1509,MATCH($A1502+(1-F1502)*4,$A$1382:$A$1509,0))</f>
        <v>30000000</v>
      </c>
      <c r="AM1502" s="7" t="n">
        <f aca="false">INDEX($AA$1382:$AA$1509,MATCH($A1502-F1502*4,$A$1382:$A$1509,0))</f>
        <v>425218827.881785</v>
      </c>
      <c r="AN1502" s="7" t="n">
        <f aca="false">INDEX($AB$1382:$AB$1509,MATCH($A1502+(1-G1502)*2,$A$1382:$A$1509,0))</f>
        <v>15000000</v>
      </c>
      <c r="AO1502" s="7" t="n">
        <f aca="false">INDEX($AB$1382:$AB$1509,MATCH($A1502-G1502*2,$A$1382:$A$1509,0))</f>
        <v>708698046.469642</v>
      </c>
      <c r="AP1502" s="7" t="n">
        <f aca="false">INDEX($AC$1382:$AC$1509,MATCH($A1502+(1-H1502)*1,$A$1382:$A$1509,0))</f>
        <v>5000000</v>
      </c>
      <c r="AQ1502" s="7" t="n">
        <f aca="false">INDEX($AC$1382:$AC$1509,MATCH($A1502-H1502*1,$A$1382:$A$1509,0))</f>
        <v>708698046.469642</v>
      </c>
      <c r="AR1502" s="14" t="b">
        <f aca="false">AND(IF(B1502=1,AD1502&gt;=AE1502,AE1502&gt;AD1502),IF(C1502=1,AF1502&gt;=AG1502,AG1502&gt;AF1502),IF(D1502=1,AH1502&gt;=AI1502,AI1502&gt;AH1502),IF(E1502=1,AJ1502&gt;=AK1502,AK1502&gt;AJ1502),IF(F1502=1,AL1502&gt;=AM1502,AM1502&gt;AL1502),IF(G1502=1,AN1502&gt;=AO1502,AO1502&gt;AN1502),IF(H1502=1,AP1502&gt;=AQ1502,AQ1502&gt;AP1502))</f>
        <v>0</v>
      </c>
      <c r="AS1502" s="2"/>
      <c r="AT1502" s="2"/>
      <c r="AU1502" s="2"/>
      <c r="AV1502" s="2"/>
      <c r="AW1502" s="2"/>
      <c r="AX1502" s="2"/>
    </row>
    <row r="1503" customFormat="false" ht="15" hidden="false" customHeight="false" outlineLevel="0" collapsed="false">
      <c r="A1503" s="6" t="n">
        <f aca="false">ROW()-1382</f>
        <v>121</v>
      </c>
      <c r="B1503" s="6" t="n">
        <f aca="false">MOD(INT($A1503/64),2)</f>
        <v>1</v>
      </c>
      <c r="C1503" s="6" t="n">
        <f aca="false">MOD(INT($A1503/32),2)</f>
        <v>1</v>
      </c>
      <c r="D1503" s="6" t="n">
        <f aca="false">MOD(INT($A1503/16),2)</f>
        <v>1</v>
      </c>
      <c r="E1503" s="6" t="n">
        <f aca="false">MOD(INT($A1503/8),2)</f>
        <v>1</v>
      </c>
      <c r="F1503" s="6" t="n">
        <f aca="false">MOD(INT($A1503/4),2)</f>
        <v>0</v>
      </c>
      <c r="G1503" s="6" t="n">
        <f aca="false">MOD(INT($A1503/2),2)</f>
        <v>0</v>
      </c>
      <c r="H1503" s="6" t="n">
        <f aca="false">MOD(INT($A1503/1),2)</f>
        <v>1</v>
      </c>
      <c r="I1503" s="7" t="n">
        <f aca="false">IF(B1503=1,MIN($B$6,$B$1380),0)</f>
        <v>30000000</v>
      </c>
      <c r="J1503" s="7" t="n">
        <f aca="false">IF(C1503=1,MIN($F$226,MAX(0,$B$1380-I1503)),0)</f>
        <v>300000000</v>
      </c>
      <c r="K1503" s="7" t="n">
        <f aca="false">IF(D1503=1,MIN($F$225,MAX(0,$B$1380-SUM(I1503:J1503))),0)</f>
        <v>100000000</v>
      </c>
      <c r="L1503" s="7" t="n">
        <f aca="false">IF(E1503=1,MIN($F$224,MAX(0,$B$1380-SUM(I1503:K1503))),0)</f>
        <v>60000000</v>
      </c>
      <c r="M1503" s="7" t="n">
        <f aca="false">IF(F1503=1,MIN($F$223,MAX(0,$B$1380-SUM(I1503:L1503))),0)</f>
        <v>0</v>
      </c>
      <c r="N1503" s="7" t="n">
        <f aca="false">IF(G1503=1,MIN($F$222,MAX(0,$B$1380-SUM(I1503:M1503))),0)</f>
        <v>0</v>
      </c>
      <c r="O1503" s="7" t="n">
        <f aca="false">IF(H1503=1,MIN($F$221,MAX(0,$B$1380-SUM(I1503:N1503))),0)</f>
        <v>5000000</v>
      </c>
      <c r="P1503" s="7" t="n">
        <f aca="false">MAX(0,$B$1380-SUM(I1503:O1503))</f>
        <v>3505000000</v>
      </c>
      <c r="Q1503" s="7" t="n">
        <f aca="false">($B$203+$B$204)+$B$22+(1-B1503)*$B$198+(1-C1503)*$E$226+(1-D1503)*$E$225+(1-E1503)*$E$224+(1-F1503)*$E$223+(1-G1503)*$E$222+(1-H1503)*$E$221</f>
        <v>17281357.995111</v>
      </c>
      <c r="R1503" s="7" t="n">
        <f aca="false">P1503&gt;$B$12*Q1503</f>
        <v>1</v>
      </c>
      <c r="S1503" s="7" t="n">
        <f aca="false">IF(R1503,(P1503+$B$12*$B$13)/(Q1503+$B$13),IF(Q1503&gt;0,P1503/Q1503,0))</f>
        <v>177.313407950399</v>
      </c>
      <c r="T1503" s="7" t="n">
        <f aca="false">IF(R1503,$B$13*(S1503-$B$12),0)</f>
        <v>440783519.875997</v>
      </c>
      <c r="U1503" s="7" t="n">
        <f aca="false">($B$203+$B$204)*S1503</f>
        <v>49888544.9672203</v>
      </c>
      <c r="V1503" s="7" t="n">
        <f aca="false">$B$22*S1503</f>
        <v>1595820671.55359</v>
      </c>
      <c r="W1503" s="7" t="n">
        <f aca="false">IF(B1503=1,I1503,S1503*$B$198)</f>
        <v>30000000</v>
      </c>
      <c r="X1503" s="7" t="n">
        <f aca="false">IF(C1503=1,J1503,S1503*$E$226)</f>
        <v>300000000</v>
      </c>
      <c r="Y1503" s="7" t="n">
        <f aca="false">IF(D1503=1,K1503,S1503*$E$225)</f>
        <v>100000000</v>
      </c>
      <c r="Z1503" s="7" t="n">
        <f aca="false">IF(E1503=1,L1503,S1503*$E$224)</f>
        <v>60000000</v>
      </c>
      <c r="AA1503" s="7" t="n">
        <f aca="false">IF(F1503=1,M1503,S1503*$E$223)</f>
        <v>531940223.851197</v>
      </c>
      <c r="AB1503" s="7" t="n">
        <f aca="false">IF(G1503=1,N1503,S1503*$E$222)</f>
        <v>886567039.751995</v>
      </c>
      <c r="AC1503" s="7" t="n">
        <f aca="false">IF(H1503=1,O1503,S1503*$E$221)</f>
        <v>5000000</v>
      </c>
      <c r="AD1503" s="7" t="n">
        <f aca="false">INDEX($W$1382:$W$1509,MATCH($A1503+(1-B1503)*64,$A$1382:$A$1509,0))</f>
        <v>30000000</v>
      </c>
      <c r="AE1503" s="7" t="n">
        <f aca="false">INDEX($W$1382:$W$1509,MATCH($A1503-B1503*64,$A$1382:$A$1509,0))</f>
        <v>138212402.412482</v>
      </c>
      <c r="AF1503" s="7" t="n">
        <f aca="false">INDEX($X$1382:$X$1509,MATCH($A1503+(1-C1503)*32,$A$1382:$A$1509,0))</f>
        <v>300000000</v>
      </c>
      <c r="AG1503" s="7" t="n">
        <f aca="false">INDEX($X$1382:$X$1509,MATCH($A1503-C1503*32,$A$1382:$A$1509,0))</f>
        <v>901263918.78203</v>
      </c>
      <c r="AH1503" s="7" t="n">
        <f aca="false">INDEX($Y$1382:$Y$1509,MATCH($A1503+(1-D1503)*16,$A$1382:$A$1509,0))</f>
        <v>100000000</v>
      </c>
      <c r="AI1503" s="7" t="n">
        <f aca="false">INDEX($Y$1382:$Y$1509,MATCH($A1503-D1503*16,$A$1382:$A$1509,0))</f>
        <v>290737769.969764</v>
      </c>
      <c r="AJ1503" s="7" t="n">
        <f aca="false">INDEX($Z$1382:$Z$1509,MATCH($A1503+(1-E1503)*8,$A$1382:$A$1509,0))</f>
        <v>60000000</v>
      </c>
      <c r="AK1503" s="7" t="n">
        <f aca="false">INDEX($Z$1382:$Z$1509,MATCH($A1503-E1503*8,$A$1382:$A$1509,0))</f>
        <v>385999811.277883</v>
      </c>
      <c r="AL1503" s="7" t="n">
        <f aca="false">INDEX($AA$1382:$AA$1509,MATCH($A1503+(1-F1503)*4,$A$1382:$A$1509,0))</f>
        <v>30000000</v>
      </c>
      <c r="AM1503" s="7" t="n">
        <f aca="false">INDEX($AA$1382:$AA$1509,MATCH($A1503-F1503*4,$A$1382:$A$1509,0))</f>
        <v>531940223.851197</v>
      </c>
      <c r="AN1503" s="7" t="n">
        <f aca="false">INDEX($AB$1382:$AB$1509,MATCH($A1503+(1-G1503)*2,$A$1382:$A$1509,0))</f>
        <v>15000000</v>
      </c>
      <c r="AO1503" s="7" t="n">
        <f aca="false">INDEX($AB$1382:$AB$1509,MATCH($A1503-G1503*2,$A$1382:$A$1509,0))</f>
        <v>886567039.751995</v>
      </c>
      <c r="AP1503" s="7" t="n">
        <f aca="false">INDEX($AC$1382:$AC$1509,MATCH($A1503+(1-H1503)*1,$A$1382:$A$1509,0))</f>
        <v>5000000</v>
      </c>
      <c r="AQ1503" s="7" t="n">
        <f aca="false">INDEX($AC$1382:$AC$1509,MATCH($A1503-H1503*1,$A$1382:$A$1509,0))</f>
        <v>708698046.469642</v>
      </c>
      <c r="AR1503" s="14" t="b">
        <f aca="false">AND(IF(B1503=1,AD1503&gt;=AE1503,AE1503&gt;AD1503),IF(C1503=1,AF1503&gt;=AG1503,AG1503&gt;AF1503),IF(D1503=1,AH1503&gt;=AI1503,AI1503&gt;AH1503),IF(E1503=1,AJ1503&gt;=AK1503,AK1503&gt;AJ1503),IF(F1503=1,AL1503&gt;=AM1503,AM1503&gt;AL1503),IF(G1503=1,AN1503&gt;=AO1503,AO1503&gt;AN1503),IF(H1503=1,AP1503&gt;=AQ1503,AQ1503&gt;AP1503))</f>
        <v>0</v>
      </c>
      <c r="AS1503" s="2"/>
      <c r="AT1503" s="2"/>
      <c r="AU1503" s="2"/>
      <c r="AV1503" s="2"/>
      <c r="AW1503" s="2"/>
      <c r="AX1503" s="2"/>
    </row>
    <row r="1504" customFormat="false" ht="15" hidden="false" customHeight="false" outlineLevel="0" collapsed="false">
      <c r="A1504" s="6" t="n">
        <f aca="false">ROW()-1382</f>
        <v>122</v>
      </c>
      <c r="B1504" s="6" t="n">
        <f aca="false">MOD(INT($A1504/64),2)</f>
        <v>1</v>
      </c>
      <c r="C1504" s="6" t="n">
        <f aca="false">MOD(INT($A1504/32),2)</f>
        <v>1</v>
      </c>
      <c r="D1504" s="6" t="n">
        <f aca="false">MOD(INT($A1504/16),2)</f>
        <v>1</v>
      </c>
      <c r="E1504" s="6" t="n">
        <f aca="false">MOD(INT($A1504/8),2)</f>
        <v>1</v>
      </c>
      <c r="F1504" s="6" t="n">
        <f aca="false">MOD(INT($A1504/4),2)</f>
        <v>0</v>
      </c>
      <c r="G1504" s="6" t="n">
        <f aca="false">MOD(INT($A1504/2),2)</f>
        <v>1</v>
      </c>
      <c r="H1504" s="6" t="n">
        <f aca="false">MOD(INT($A1504/1),2)</f>
        <v>0</v>
      </c>
      <c r="I1504" s="7" t="n">
        <f aca="false">IF(B1504=1,MIN($B$6,$B$1380),0)</f>
        <v>30000000</v>
      </c>
      <c r="J1504" s="7" t="n">
        <f aca="false">IF(C1504=1,MIN($F$226,MAX(0,$B$1380-I1504)),0)</f>
        <v>300000000</v>
      </c>
      <c r="K1504" s="7" t="n">
        <f aca="false">IF(D1504=1,MIN($F$225,MAX(0,$B$1380-SUM(I1504:J1504))),0)</f>
        <v>100000000</v>
      </c>
      <c r="L1504" s="7" t="n">
        <f aca="false">IF(E1504=1,MIN($F$224,MAX(0,$B$1380-SUM(I1504:K1504))),0)</f>
        <v>60000000</v>
      </c>
      <c r="M1504" s="7" t="n">
        <f aca="false">IF(F1504=1,MIN($F$223,MAX(0,$B$1380-SUM(I1504:L1504))),0)</f>
        <v>0</v>
      </c>
      <c r="N1504" s="7" t="n">
        <f aca="false">IF(G1504=1,MIN($F$222,MAX(0,$B$1380-SUM(I1504:M1504))),0)</f>
        <v>15000000</v>
      </c>
      <c r="O1504" s="7" t="n">
        <f aca="false">IF(H1504=1,MIN($F$221,MAX(0,$B$1380-SUM(I1504:N1504))),0)</f>
        <v>0</v>
      </c>
      <c r="P1504" s="7" t="n">
        <f aca="false">MAX(0,$B$1380-SUM(I1504:O1504))</f>
        <v>3495000000</v>
      </c>
      <c r="Q1504" s="7" t="n">
        <f aca="false">($B$203+$B$204)+$B$22+(1-B1504)*$B$198+(1-C1504)*$E$226+(1-D1504)*$E$225+(1-E1504)*$E$224+(1-F1504)*$E$223+(1-G1504)*$E$222+(1-H1504)*$E$221</f>
        <v>17281357.995111</v>
      </c>
      <c r="R1504" s="7" t="n">
        <f aca="false">P1504&gt;$B$12*Q1504</f>
        <v>1</v>
      </c>
      <c r="S1504" s="7" t="n">
        <f aca="false">IF(R1504,(P1504+$B$12*$B$13)/(Q1504+$B$13),IF(Q1504&gt;0,P1504/Q1504,0))</f>
        <v>176.807881484396</v>
      </c>
      <c r="T1504" s="7" t="n">
        <f aca="false">IF(R1504,$B$13*(S1504-$B$12),0)</f>
        <v>439519703.710991</v>
      </c>
      <c r="U1504" s="7" t="n">
        <f aca="false">($B$203+$B$204)*S1504</f>
        <v>49746311.0542703</v>
      </c>
      <c r="V1504" s="7" t="n">
        <f aca="false">$B$22*S1504</f>
        <v>1591270933.35957</v>
      </c>
      <c r="W1504" s="7" t="n">
        <f aca="false">IF(B1504=1,I1504,S1504*$B$198)</f>
        <v>30000000</v>
      </c>
      <c r="X1504" s="7" t="n">
        <f aca="false">IF(C1504=1,J1504,S1504*$E$226)</f>
        <v>300000000</v>
      </c>
      <c r="Y1504" s="7" t="n">
        <f aca="false">IF(D1504=1,K1504,S1504*$E$225)</f>
        <v>100000000</v>
      </c>
      <c r="Z1504" s="7" t="n">
        <f aca="false">IF(E1504=1,L1504,S1504*$E$224)</f>
        <v>60000000</v>
      </c>
      <c r="AA1504" s="7" t="n">
        <f aca="false">IF(F1504=1,M1504,S1504*$E$223)</f>
        <v>530423644.453189</v>
      </c>
      <c r="AB1504" s="7" t="n">
        <f aca="false">IF(G1504=1,N1504,S1504*$E$222)</f>
        <v>15000000</v>
      </c>
      <c r="AC1504" s="7" t="n">
        <f aca="false">IF(H1504=1,O1504,S1504*$E$221)</f>
        <v>884039407.421982</v>
      </c>
      <c r="AD1504" s="7" t="n">
        <f aca="false">INDEX($W$1382:$W$1509,MATCH($A1504+(1-B1504)*64,$A$1382:$A$1509,0))</f>
        <v>30000000</v>
      </c>
      <c r="AE1504" s="7" t="n">
        <f aca="false">INDEX($W$1382:$W$1509,MATCH($A1504-B1504*64,$A$1382:$A$1509,0))</f>
        <v>137821695.974567</v>
      </c>
      <c r="AF1504" s="7" t="n">
        <f aca="false">INDEX($X$1382:$X$1509,MATCH($A1504+(1-C1504)*32,$A$1382:$A$1509,0))</f>
        <v>300000000</v>
      </c>
      <c r="AG1504" s="7" t="n">
        <f aca="false">INDEX($X$1382:$X$1509,MATCH($A1504-C1504*32,$A$1382:$A$1509,0))</f>
        <v>898896843.486476</v>
      </c>
      <c r="AH1504" s="7" t="n">
        <f aca="false">INDEX($Y$1382:$Y$1509,MATCH($A1504+(1-D1504)*16,$A$1382:$A$1509,0))</f>
        <v>100000000</v>
      </c>
      <c r="AI1504" s="7" t="n">
        <f aca="false">INDEX($Y$1382:$Y$1509,MATCH($A1504-D1504*16,$A$1382:$A$1509,0))</f>
        <v>289931844.065482</v>
      </c>
      <c r="AJ1504" s="7" t="n">
        <f aca="false">INDEX($Z$1382:$Z$1509,MATCH($A1504+(1-E1504)*8,$A$1382:$A$1509,0))</f>
        <v>60000000</v>
      </c>
      <c r="AK1504" s="7" t="n">
        <f aca="false">INDEX($Z$1382:$Z$1509,MATCH($A1504-E1504*8,$A$1382:$A$1509,0))</f>
        <v>384917821.617679</v>
      </c>
      <c r="AL1504" s="7" t="n">
        <f aca="false">INDEX($AA$1382:$AA$1509,MATCH($A1504+(1-F1504)*4,$A$1382:$A$1509,0))</f>
        <v>30000000</v>
      </c>
      <c r="AM1504" s="7" t="n">
        <f aca="false">INDEX($AA$1382:$AA$1509,MATCH($A1504-F1504*4,$A$1382:$A$1509,0))</f>
        <v>530423644.453189</v>
      </c>
      <c r="AN1504" s="7" t="n">
        <f aca="false">INDEX($AB$1382:$AB$1509,MATCH($A1504+(1-G1504)*2,$A$1382:$A$1509,0))</f>
        <v>15000000</v>
      </c>
      <c r="AO1504" s="7" t="n">
        <f aca="false">INDEX($AB$1382:$AB$1509,MATCH($A1504-G1504*2,$A$1382:$A$1509,0))</f>
        <v>708698046.469642</v>
      </c>
      <c r="AP1504" s="7" t="n">
        <f aca="false">INDEX($AC$1382:$AC$1509,MATCH($A1504+(1-H1504)*1,$A$1382:$A$1509,0))</f>
        <v>5000000</v>
      </c>
      <c r="AQ1504" s="7" t="n">
        <f aca="false">INDEX($AC$1382:$AC$1509,MATCH($A1504-H1504*1,$A$1382:$A$1509,0))</f>
        <v>884039407.421982</v>
      </c>
      <c r="AR1504" s="14" t="b">
        <f aca="false">AND(IF(B1504=1,AD1504&gt;=AE1504,AE1504&gt;AD1504),IF(C1504=1,AF1504&gt;=AG1504,AG1504&gt;AF1504),IF(D1504=1,AH1504&gt;=AI1504,AI1504&gt;AH1504),IF(E1504=1,AJ1504&gt;=AK1504,AK1504&gt;AJ1504),IF(F1504=1,AL1504&gt;=AM1504,AM1504&gt;AL1504),IF(G1504=1,AN1504&gt;=AO1504,AO1504&gt;AN1504),IF(H1504=1,AP1504&gt;=AQ1504,AQ1504&gt;AP1504))</f>
        <v>0</v>
      </c>
      <c r="AS1504" s="2"/>
      <c r="AT1504" s="2"/>
      <c r="AU1504" s="2"/>
      <c r="AV1504" s="2"/>
      <c r="AW1504" s="2"/>
      <c r="AX1504" s="2"/>
    </row>
    <row r="1505" customFormat="false" ht="15" hidden="false" customHeight="false" outlineLevel="0" collapsed="false">
      <c r="A1505" s="6" t="n">
        <f aca="false">ROW()-1382</f>
        <v>123</v>
      </c>
      <c r="B1505" s="6" t="n">
        <f aca="false">MOD(INT($A1505/64),2)</f>
        <v>1</v>
      </c>
      <c r="C1505" s="6" t="n">
        <f aca="false">MOD(INT($A1505/32),2)</f>
        <v>1</v>
      </c>
      <c r="D1505" s="6" t="n">
        <f aca="false">MOD(INT($A1505/16),2)</f>
        <v>1</v>
      </c>
      <c r="E1505" s="6" t="n">
        <f aca="false">MOD(INT($A1505/8),2)</f>
        <v>1</v>
      </c>
      <c r="F1505" s="6" t="n">
        <f aca="false">MOD(INT($A1505/4),2)</f>
        <v>0</v>
      </c>
      <c r="G1505" s="6" t="n">
        <f aca="false">MOD(INT($A1505/2),2)</f>
        <v>1</v>
      </c>
      <c r="H1505" s="6" t="n">
        <f aca="false">MOD(INT($A1505/1),2)</f>
        <v>1</v>
      </c>
      <c r="I1505" s="7" t="n">
        <f aca="false">IF(B1505=1,MIN($B$6,$B$1380),0)</f>
        <v>30000000</v>
      </c>
      <c r="J1505" s="7" t="n">
        <f aca="false">IF(C1505=1,MIN($F$226,MAX(0,$B$1380-I1505)),0)</f>
        <v>300000000</v>
      </c>
      <c r="K1505" s="7" t="n">
        <f aca="false">IF(D1505=1,MIN($F$225,MAX(0,$B$1380-SUM(I1505:J1505))),0)</f>
        <v>100000000</v>
      </c>
      <c r="L1505" s="7" t="n">
        <f aca="false">IF(E1505=1,MIN($F$224,MAX(0,$B$1380-SUM(I1505:K1505))),0)</f>
        <v>60000000</v>
      </c>
      <c r="M1505" s="7" t="n">
        <f aca="false">IF(F1505=1,MIN($F$223,MAX(0,$B$1380-SUM(I1505:L1505))),0)</f>
        <v>0</v>
      </c>
      <c r="N1505" s="7" t="n">
        <f aca="false">IF(G1505=1,MIN($F$222,MAX(0,$B$1380-SUM(I1505:M1505))),0)</f>
        <v>15000000</v>
      </c>
      <c r="O1505" s="7" t="n">
        <f aca="false">IF(H1505=1,MIN($F$221,MAX(0,$B$1380-SUM(I1505:N1505))),0)</f>
        <v>5000000</v>
      </c>
      <c r="P1505" s="7" t="n">
        <f aca="false">MAX(0,$B$1380-SUM(I1505:O1505))</f>
        <v>3490000000</v>
      </c>
      <c r="Q1505" s="7" t="n">
        <f aca="false">($B$203+$B$204)+$B$22+(1-B1505)*$B$198+(1-C1505)*$E$226+(1-D1505)*$E$225+(1-E1505)*$E$224+(1-F1505)*$E$223+(1-G1505)*$E$222+(1-H1505)*$E$221</f>
        <v>12281357.995111</v>
      </c>
      <c r="R1505" s="7" t="n">
        <f aca="false">P1505&gt;$B$12*Q1505</f>
        <v>1</v>
      </c>
      <c r="S1505" s="7" t="n">
        <f aca="false">IF(R1505,(P1505+$B$12*$B$13)/(Q1505+$B$13),IF(Q1505&gt;0,P1505/Q1505,0))</f>
        <v>236.277343472444</v>
      </c>
      <c r="T1505" s="7" t="n">
        <f aca="false">IF(R1505,$B$13*(S1505-$B$12),0)</f>
        <v>588193358.681111</v>
      </c>
      <c r="U1505" s="7" t="n">
        <f aca="false">($B$203+$B$204)*S1505</f>
        <v>66478519.6495564</v>
      </c>
      <c r="V1505" s="7" t="n">
        <f aca="false">$B$22*S1505</f>
        <v>2126496091.252</v>
      </c>
      <c r="W1505" s="7" t="n">
        <f aca="false">IF(B1505=1,I1505,S1505*$B$198)</f>
        <v>30000000</v>
      </c>
      <c r="X1505" s="7" t="n">
        <f aca="false">IF(C1505=1,J1505,S1505*$E$226)</f>
        <v>300000000</v>
      </c>
      <c r="Y1505" s="7" t="n">
        <f aca="false">IF(D1505=1,K1505,S1505*$E$225)</f>
        <v>100000000</v>
      </c>
      <c r="Z1505" s="7" t="n">
        <f aca="false">IF(E1505=1,L1505,S1505*$E$224)</f>
        <v>60000000</v>
      </c>
      <c r="AA1505" s="7" t="n">
        <f aca="false">IF(F1505=1,M1505,S1505*$E$223)</f>
        <v>708832030.417333</v>
      </c>
      <c r="AB1505" s="7" t="n">
        <f aca="false">IF(G1505=1,N1505,S1505*$E$222)</f>
        <v>15000000</v>
      </c>
      <c r="AC1505" s="7" t="n">
        <f aca="false">IF(H1505=1,O1505,S1505*$E$221)</f>
        <v>5000000</v>
      </c>
      <c r="AD1505" s="7" t="n">
        <f aca="false">INDEX($W$1382:$W$1509,MATCH($A1505+(1-B1505)*64,$A$1382:$A$1509,0))</f>
        <v>30000000</v>
      </c>
      <c r="AE1505" s="7" t="n">
        <f aca="false">INDEX($W$1382:$W$1509,MATCH($A1505-B1505*64,$A$1382:$A$1509,0))</f>
        <v>181777956.234424</v>
      </c>
      <c r="AF1505" s="7" t="n">
        <f aca="false">INDEX($X$1382:$X$1509,MATCH($A1505+(1-C1505)*32,$A$1382:$A$1509,0))</f>
        <v>300000000</v>
      </c>
      <c r="AG1505" s="7" t="n">
        <f aca="false">INDEX($X$1382:$X$1509,MATCH($A1505-C1505*32,$A$1382:$A$1509,0))</f>
        <v>1112314710.78741</v>
      </c>
      <c r="AH1505" s="7" t="n">
        <f aca="false">INDEX($Y$1382:$Y$1509,MATCH($A1505+(1-D1505)*16,$A$1382:$A$1509,0))</f>
        <v>100000000</v>
      </c>
      <c r="AI1505" s="7" t="n">
        <f aca="false">INDEX($Y$1382:$Y$1509,MATCH($A1505-D1505*16,$A$1382:$A$1509,0))</f>
        <v>377183442.520912</v>
      </c>
      <c r="AJ1505" s="7" t="n">
        <f aca="false">INDEX($Z$1382:$Z$1509,MATCH($A1505+(1-E1505)*8,$A$1382:$A$1509,0))</f>
        <v>60000000</v>
      </c>
      <c r="AK1505" s="7" t="n">
        <f aca="false">INDEX($Z$1382:$Z$1509,MATCH($A1505-E1505*8,$A$1382:$A$1509,0))</f>
        <v>496235513.073303</v>
      </c>
      <c r="AL1505" s="7" t="n">
        <f aca="false">INDEX($AA$1382:$AA$1509,MATCH($A1505+(1-F1505)*4,$A$1382:$A$1509,0))</f>
        <v>30000000</v>
      </c>
      <c r="AM1505" s="7" t="n">
        <f aca="false">INDEX($AA$1382:$AA$1509,MATCH($A1505-F1505*4,$A$1382:$A$1509,0))</f>
        <v>708832030.417333</v>
      </c>
      <c r="AN1505" s="7" t="n">
        <f aca="false">INDEX($AB$1382:$AB$1509,MATCH($A1505+(1-G1505)*2,$A$1382:$A$1509,0))</f>
        <v>15000000</v>
      </c>
      <c r="AO1505" s="7" t="n">
        <f aca="false">INDEX($AB$1382:$AB$1509,MATCH($A1505-G1505*2,$A$1382:$A$1509,0))</f>
        <v>886567039.751995</v>
      </c>
      <c r="AP1505" s="7" t="n">
        <f aca="false">INDEX($AC$1382:$AC$1509,MATCH($A1505+(1-H1505)*1,$A$1382:$A$1509,0))</f>
        <v>5000000</v>
      </c>
      <c r="AQ1505" s="7" t="n">
        <f aca="false">INDEX($AC$1382:$AC$1509,MATCH($A1505-H1505*1,$A$1382:$A$1509,0))</f>
        <v>884039407.421982</v>
      </c>
      <c r="AR1505" s="14" t="b">
        <f aca="false">AND(IF(B1505=1,AD1505&gt;=AE1505,AE1505&gt;AD1505),IF(C1505=1,AF1505&gt;=AG1505,AG1505&gt;AF1505),IF(D1505=1,AH1505&gt;=AI1505,AI1505&gt;AH1505),IF(E1505=1,AJ1505&gt;=AK1505,AK1505&gt;AJ1505),IF(F1505=1,AL1505&gt;=AM1505,AM1505&gt;AL1505),IF(G1505=1,AN1505&gt;=AO1505,AO1505&gt;AN1505),IF(H1505=1,AP1505&gt;=AQ1505,AQ1505&gt;AP1505))</f>
        <v>0</v>
      </c>
      <c r="AS1505" s="2"/>
      <c r="AT1505" s="2"/>
      <c r="AU1505" s="2"/>
      <c r="AV1505" s="2"/>
      <c r="AW1505" s="2"/>
      <c r="AX1505" s="2"/>
    </row>
    <row r="1506" customFormat="false" ht="15" hidden="false" customHeight="false" outlineLevel="0" collapsed="false">
      <c r="A1506" s="6" t="n">
        <f aca="false">ROW()-1382</f>
        <v>124</v>
      </c>
      <c r="B1506" s="6" t="n">
        <f aca="false">MOD(INT($A1506/64),2)</f>
        <v>1</v>
      </c>
      <c r="C1506" s="6" t="n">
        <f aca="false">MOD(INT($A1506/32),2)</f>
        <v>1</v>
      </c>
      <c r="D1506" s="6" t="n">
        <f aca="false">MOD(INT($A1506/16),2)</f>
        <v>1</v>
      </c>
      <c r="E1506" s="6" t="n">
        <f aca="false">MOD(INT($A1506/8),2)</f>
        <v>1</v>
      </c>
      <c r="F1506" s="6" t="n">
        <f aca="false">MOD(INT($A1506/4),2)</f>
        <v>1</v>
      </c>
      <c r="G1506" s="6" t="n">
        <f aca="false">MOD(INT($A1506/2),2)</f>
        <v>0</v>
      </c>
      <c r="H1506" s="6" t="n">
        <f aca="false">MOD(INT($A1506/1),2)</f>
        <v>0</v>
      </c>
      <c r="I1506" s="7" t="n">
        <f aca="false">IF(B1506=1,MIN($B$6,$B$1380),0)</f>
        <v>30000000</v>
      </c>
      <c r="J1506" s="7" t="n">
        <f aca="false">IF(C1506=1,MIN($F$226,MAX(0,$B$1380-I1506)),0)</f>
        <v>300000000</v>
      </c>
      <c r="K1506" s="7" t="n">
        <f aca="false">IF(D1506=1,MIN($F$225,MAX(0,$B$1380-SUM(I1506:J1506))),0)</f>
        <v>100000000</v>
      </c>
      <c r="L1506" s="7" t="n">
        <f aca="false">IF(E1506=1,MIN($F$224,MAX(0,$B$1380-SUM(I1506:K1506))),0)</f>
        <v>60000000</v>
      </c>
      <c r="M1506" s="7" t="n">
        <f aca="false">IF(F1506=1,MIN($F$223,MAX(0,$B$1380-SUM(I1506:L1506))),0)</f>
        <v>30000000</v>
      </c>
      <c r="N1506" s="7" t="n">
        <f aca="false">IF(G1506=1,MIN($F$222,MAX(0,$B$1380-SUM(I1506:M1506))),0)</f>
        <v>0</v>
      </c>
      <c r="O1506" s="7" t="n">
        <f aca="false">IF(H1506=1,MIN($F$221,MAX(0,$B$1380-SUM(I1506:N1506))),0)</f>
        <v>0</v>
      </c>
      <c r="P1506" s="7" t="n">
        <f aca="false">MAX(0,$B$1380-SUM(I1506:O1506))</f>
        <v>3480000000</v>
      </c>
      <c r="Q1506" s="7" t="n">
        <f aca="false">($B$203+$B$204)+$B$22+(1-B1506)*$B$198+(1-C1506)*$E$226+(1-D1506)*$E$225+(1-E1506)*$E$224+(1-F1506)*$E$223+(1-G1506)*$E$222+(1-H1506)*$E$221</f>
        <v>19281357.995111</v>
      </c>
      <c r="R1506" s="7" t="n">
        <f aca="false">P1506&gt;$B$12*Q1506</f>
        <v>1</v>
      </c>
      <c r="S1506" s="7" t="n">
        <f aca="false">IF(R1506,(P1506+$B$12*$B$13)/(Q1506+$B$13),IF(Q1506&gt;0,P1506/Q1506,0))</f>
        <v>159.884429647668</v>
      </c>
      <c r="T1506" s="7" t="n">
        <f aca="false">IF(R1506,$B$13*(S1506-$B$12),0)</f>
        <v>397211074.119171</v>
      </c>
      <c r="U1506" s="7" t="n">
        <f aca="false">($B$203+$B$204)*S1506</f>
        <v>44984762.5751312</v>
      </c>
      <c r="V1506" s="7" t="n">
        <f aca="false">$B$22*S1506</f>
        <v>1438959866.82902</v>
      </c>
      <c r="W1506" s="7" t="n">
        <f aca="false">IF(B1506=1,I1506,S1506*$B$198)</f>
        <v>30000000</v>
      </c>
      <c r="X1506" s="7" t="n">
        <f aca="false">IF(C1506=1,J1506,S1506*$E$226)</f>
        <v>300000000</v>
      </c>
      <c r="Y1506" s="7" t="n">
        <f aca="false">IF(D1506=1,K1506,S1506*$E$225)</f>
        <v>100000000</v>
      </c>
      <c r="Z1506" s="7" t="n">
        <f aca="false">IF(E1506=1,L1506,S1506*$E$224)</f>
        <v>60000000</v>
      </c>
      <c r="AA1506" s="7" t="n">
        <f aca="false">IF(F1506=1,M1506,S1506*$E$223)</f>
        <v>30000000</v>
      </c>
      <c r="AB1506" s="7" t="n">
        <f aca="false">IF(G1506=1,N1506,S1506*$E$222)</f>
        <v>799422148.238342</v>
      </c>
      <c r="AC1506" s="7" t="n">
        <f aca="false">IF(H1506=1,O1506,S1506*$E$221)</f>
        <v>799422148.238342</v>
      </c>
      <c r="AD1506" s="7" t="n">
        <f aca="false">INDEX($W$1382:$W$1509,MATCH($A1506+(1-B1506)*64,$A$1382:$A$1509,0))</f>
        <v>30000000</v>
      </c>
      <c r="AE1506" s="7" t="n">
        <f aca="false">INDEX($W$1382:$W$1509,MATCH($A1506-B1506*64,$A$1382:$A$1509,0))</f>
        <v>125083174.916903</v>
      </c>
      <c r="AF1506" s="7" t="n">
        <f aca="false">INDEX($X$1382:$X$1509,MATCH($A1506+(1-C1506)*32,$A$1382:$A$1509,0))</f>
        <v>300000000</v>
      </c>
      <c r="AG1506" s="7" t="n">
        <f aca="false">INDEX($X$1382:$X$1509,MATCH($A1506-C1506*32,$A$1382:$A$1509,0))</f>
        <v>831200100.786065</v>
      </c>
      <c r="AH1506" s="7" t="n">
        <f aca="false">INDEX($Y$1382:$Y$1509,MATCH($A1506+(1-D1506)*16,$A$1382:$A$1509,0))</f>
        <v>100000000</v>
      </c>
      <c r="AI1506" s="7" t="n">
        <f aca="false">INDEX($Y$1382:$Y$1509,MATCH($A1506-D1506*16,$A$1382:$A$1509,0))</f>
        <v>264166812.516466</v>
      </c>
      <c r="AJ1506" s="7" t="n">
        <f aca="false">INDEX($Z$1382:$Z$1509,MATCH($A1506+(1-E1506)*8,$A$1382:$A$1509,0))</f>
        <v>60000000</v>
      </c>
      <c r="AK1506" s="7" t="n">
        <f aca="false">INDEX($Z$1382:$Z$1509,MATCH($A1506-E1506*8,$A$1382:$A$1509,0))</f>
        <v>351593157.080713</v>
      </c>
      <c r="AL1506" s="7" t="n">
        <f aca="false">INDEX($AA$1382:$AA$1509,MATCH($A1506+(1-F1506)*4,$A$1382:$A$1509,0))</f>
        <v>30000000</v>
      </c>
      <c r="AM1506" s="7" t="n">
        <f aca="false">INDEX($AA$1382:$AA$1509,MATCH($A1506-F1506*4,$A$1382:$A$1509,0))</f>
        <v>425218827.881785</v>
      </c>
      <c r="AN1506" s="7" t="n">
        <f aca="false">INDEX($AB$1382:$AB$1509,MATCH($A1506+(1-G1506)*2,$A$1382:$A$1509,0))</f>
        <v>15000000</v>
      </c>
      <c r="AO1506" s="7" t="n">
        <f aca="false">INDEX($AB$1382:$AB$1509,MATCH($A1506-G1506*2,$A$1382:$A$1509,0))</f>
        <v>799422148.238342</v>
      </c>
      <c r="AP1506" s="7" t="n">
        <f aca="false">INDEX($AC$1382:$AC$1509,MATCH($A1506+(1-H1506)*1,$A$1382:$A$1509,0))</f>
        <v>5000000</v>
      </c>
      <c r="AQ1506" s="7" t="n">
        <f aca="false">INDEX($AC$1382:$AC$1509,MATCH($A1506-H1506*1,$A$1382:$A$1509,0))</f>
        <v>799422148.238342</v>
      </c>
      <c r="AR1506" s="14" t="b">
        <f aca="false">AND(IF(B1506=1,AD1506&gt;=AE1506,AE1506&gt;AD1506),IF(C1506=1,AF1506&gt;=AG1506,AG1506&gt;AF1506),IF(D1506=1,AH1506&gt;=AI1506,AI1506&gt;AH1506),IF(E1506=1,AJ1506&gt;=AK1506,AK1506&gt;AJ1506),IF(F1506=1,AL1506&gt;=AM1506,AM1506&gt;AL1506),IF(G1506=1,AN1506&gt;=AO1506,AO1506&gt;AN1506),IF(H1506=1,AP1506&gt;=AQ1506,AQ1506&gt;AP1506))</f>
        <v>0</v>
      </c>
      <c r="AS1506" s="2"/>
      <c r="AT1506" s="2"/>
      <c r="AU1506" s="2"/>
      <c r="AV1506" s="2"/>
      <c r="AW1506" s="2"/>
      <c r="AX1506" s="2"/>
    </row>
    <row r="1507" customFormat="false" ht="15" hidden="false" customHeight="false" outlineLevel="0" collapsed="false">
      <c r="A1507" s="6" t="n">
        <f aca="false">ROW()-1382</f>
        <v>125</v>
      </c>
      <c r="B1507" s="6" t="n">
        <f aca="false">MOD(INT($A1507/64),2)</f>
        <v>1</v>
      </c>
      <c r="C1507" s="6" t="n">
        <f aca="false">MOD(INT($A1507/32),2)</f>
        <v>1</v>
      </c>
      <c r="D1507" s="6" t="n">
        <f aca="false">MOD(INT($A1507/16),2)</f>
        <v>1</v>
      </c>
      <c r="E1507" s="6" t="n">
        <f aca="false">MOD(INT($A1507/8),2)</f>
        <v>1</v>
      </c>
      <c r="F1507" s="6" t="n">
        <f aca="false">MOD(INT($A1507/4),2)</f>
        <v>1</v>
      </c>
      <c r="G1507" s="6" t="n">
        <f aca="false">MOD(INT($A1507/2),2)</f>
        <v>0</v>
      </c>
      <c r="H1507" s="6" t="n">
        <f aca="false">MOD(INT($A1507/1),2)</f>
        <v>1</v>
      </c>
      <c r="I1507" s="7" t="n">
        <f aca="false">IF(B1507=1,MIN($B$6,$B$1380),0)</f>
        <v>30000000</v>
      </c>
      <c r="J1507" s="7" t="n">
        <f aca="false">IF(C1507=1,MIN($F$226,MAX(0,$B$1380-I1507)),0)</f>
        <v>300000000</v>
      </c>
      <c r="K1507" s="7" t="n">
        <f aca="false">IF(D1507=1,MIN($F$225,MAX(0,$B$1380-SUM(I1507:J1507))),0)</f>
        <v>100000000</v>
      </c>
      <c r="L1507" s="7" t="n">
        <f aca="false">IF(E1507=1,MIN($F$224,MAX(0,$B$1380-SUM(I1507:K1507))),0)</f>
        <v>60000000</v>
      </c>
      <c r="M1507" s="7" t="n">
        <f aca="false">IF(F1507=1,MIN($F$223,MAX(0,$B$1380-SUM(I1507:L1507))),0)</f>
        <v>30000000</v>
      </c>
      <c r="N1507" s="7" t="n">
        <f aca="false">IF(G1507=1,MIN($F$222,MAX(0,$B$1380-SUM(I1507:M1507))),0)</f>
        <v>0</v>
      </c>
      <c r="O1507" s="7" t="n">
        <f aca="false">IF(H1507=1,MIN($F$221,MAX(0,$B$1380-SUM(I1507:N1507))),0)</f>
        <v>5000000</v>
      </c>
      <c r="P1507" s="7" t="n">
        <f aca="false">MAX(0,$B$1380-SUM(I1507:O1507))</f>
        <v>3475000000</v>
      </c>
      <c r="Q1507" s="7" t="n">
        <f aca="false">($B$203+$B$204)+$B$22+(1-B1507)*$B$198+(1-C1507)*$E$226+(1-D1507)*$E$225+(1-E1507)*$E$224+(1-F1507)*$E$223+(1-G1507)*$E$222+(1-H1507)*$E$221</f>
        <v>14281357.995111</v>
      </c>
      <c r="R1507" s="7" t="n">
        <f aca="false">P1507&gt;$B$12*Q1507</f>
        <v>1</v>
      </c>
      <c r="S1507" s="7" t="n">
        <f aca="false">IF(R1507,(P1507+$B$12*$B$13)/(Q1507+$B$13),IF(Q1507&gt;0,P1507/Q1507,0))</f>
        <v>207.223992302239</v>
      </c>
      <c r="T1507" s="7" t="n">
        <f aca="false">IF(R1507,$B$13*(S1507-$B$12),0)</f>
        <v>515559980.755598</v>
      </c>
      <c r="U1507" s="7" t="n">
        <f aca="false">($B$203+$B$204)*S1507</f>
        <v>58304127.0130521</v>
      </c>
      <c r="V1507" s="7" t="n">
        <f aca="false">$B$22*S1507</f>
        <v>1865015930.72015</v>
      </c>
      <c r="W1507" s="7" t="n">
        <f aca="false">IF(B1507=1,I1507,S1507*$B$198)</f>
        <v>30000000</v>
      </c>
      <c r="X1507" s="7" t="n">
        <f aca="false">IF(C1507=1,J1507,S1507*$E$226)</f>
        <v>300000000</v>
      </c>
      <c r="Y1507" s="7" t="n">
        <f aca="false">IF(D1507=1,K1507,S1507*$E$225)</f>
        <v>100000000</v>
      </c>
      <c r="Z1507" s="7" t="n">
        <f aca="false">IF(E1507=1,L1507,S1507*$E$224)</f>
        <v>60000000</v>
      </c>
      <c r="AA1507" s="7" t="n">
        <f aca="false">IF(F1507=1,M1507,S1507*$E$223)</f>
        <v>30000000</v>
      </c>
      <c r="AB1507" s="7" t="n">
        <f aca="false">IF(G1507=1,N1507,S1507*$E$222)</f>
        <v>1036119961.5112</v>
      </c>
      <c r="AC1507" s="7" t="n">
        <f aca="false">IF(H1507=1,O1507,S1507*$E$221)</f>
        <v>5000000</v>
      </c>
      <c r="AD1507" s="7" t="n">
        <f aca="false">INDEX($W$1382:$W$1509,MATCH($A1507+(1-B1507)*64,$A$1382:$A$1509,0))</f>
        <v>30000000</v>
      </c>
      <c r="AE1507" s="7" t="n">
        <f aca="false">INDEX($W$1382:$W$1509,MATCH($A1507-B1507*64,$A$1382:$A$1509,0))</f>
        <v>160418479.878508</v>
      </c>
      <c r="AF1507" s="7" t="n">
        <f aca="false">INDEX($X$1382:$X$1509,MATCH($A1507+(1-C1507)*32,$A$1382:$A$1509,0))</f>
        <v>300000000</v>
      </c>
      <c r="AG1507" s="7" t="n">
        <f aca="false">INDEX($X$1382:$X$1509,MATCH($A1507-C1507*32,$A$1382:$A$1509,0))</f>
        <v>1011220991.23163</v>
      </c>
      <c r="AH1507" s="7" t="n">
        <f aca="false">INDEX($Y$1382:$Y$1509,MATCH($A1507+(1-D1507)*16,$A$1382:$A$1509,0))</f>
        <v>100000000</v>
      </c>
      <c r="AI1507" s="7" t="n">
        <f aca="false">INDEX($Y$1382:$Y$1509,MATCH($A1507-D1507*16,$A$1382:$A$1509,0))</f>
        <v>335035863.08936</v>
      </c>
      <c r="AJ1507" s="7" t="n">
        <f aca="false">INDEX($Z$1382:$Z$1509,MATCH($A1507+(1-E1507)*8,$A$1382:$A$1509,0))</f>
        <v>60000000</v>
      </c>
      <c r="AK1507" s="7" t="n">
        <f aca="false">INDEX($Z$1382:$Z$1509,MATCH($A1507-E1507*8,$A$1382:$A$1509,0))</f>
        <v>442617253.80257</v>
      </c>
      <c r="AL1507" s="7" t="n">
        <f aca="false">INDEX($AA$1382:$AA$1509,MATCH($A1507+(1-F1507)*4,$A$1382:$A$1509,0))</f>
        <v>30000000</v>
      </c>
      <c r="AM1507" s="7" t="n">
        <f aca="false">INDEX($AA$1382:$AA$1509,MATCH($A1507-F1507*4,$A$1382:$A$1509,0))</f>
        <v>531940223.851197</v>
      </c>
      <c r="AN1507" s="7" t="n">
        <f aca="false">INDEX($AB$1382:$AB$1509,MATCH($A1507+(1-G1507)*2,$A$1382:$A$1509,0))</f>
        <v>15000000</v>
      </c>
      <c r="AO1507" s="7" t="n">
        <f aca="false">INDEX($AB$1382:$AB$1509,MATCH($A1507-G1507*2,$A$1382:$A$1509,0))</f>
        <v>1036119961.5112</v>
      </c>
      <c r="AP1507" s="7" t="n">
        <f aca="false">INDEX($AC$1382:$AC$1509,MATCH($A1507+(1-H1507)*1,$A$1382:$A$1509,0))</f>
        <v>5000000</v>
      </c>
      <c r="AQ1507" s="7" t="n">
        <f aca="false">INDEX($AC$1382:$AC$1509,MATCH($A1507-H1507*1,$A$1382:$A$1509,0))</f>
        <v>799422148.238342</v>
      </c>
      <c r="AR1507" s="14" t="b">
        <f aca="false">AND(IF(B1507=1,AD1507&gt;=AE1507,AE1507&gt;AD1507),IF(C1507=1,AF1507&gt;=AG1507,AG1507&gt;AF1507),IF(D1507=1,AH1507&gt;=AI1507,AI1507&gt;AH1507),IF(E1507=1,AJ1507&gt;=AK1507,AK1507&gt;AJ1507),IF(F1507=1,AL1507&gt;=AM1507,AM1507&gt;AL1507),IF(G1507=1,AN1507&gt;=AO1507,AO1507&gt;AN1507),IF(H1507=1,AP1507&gt;=AQ1507,AQ1507&gt;AP1507))</f>
        <v>0</v>
      </c>
      <c r="AS1507" s="2"/>
      <c r="AT1507" s="2"/>
      <c r="AU1507" s="2"/>
      <c r="AV1507" s="2"/>
      <c r="AW1507" s="2"/>
      <c r="AX1507" s="2"/>
    </row>
    <row r="1508" customFormat="false" ht="15" hidden="false" customHeight="false" outlineLevel="0" collapsed="false">
      <c r="A1508" s="6" t="n">
        <f aca="false">ROW()-1382</f>
        <v>126</v>
      </c>
      <c r="B1508" s="6" t="n">
        <f aca="false">MOD(INT($A1508/64),2)</f>
        <v>1</v>
      </c>
      <c r="C1508" s="6" t="n">
        <f aca="false">MOD(INT($A1508/32),2)</f>
        <v>1</v>
      </c>
      <c r="D1508" s="6" t="n">
        <f aca="false">MOD(INT($A1508/16),2)</f>
        <v>1</v>
      </c>
      <c r="E1508" s="6" t="n">
        <f aca="false">MOD(INT($A1508/8),2)</f>
        <v>1</v>
      </c>
      <c r="F1508" s="6" t="n">
        <f aca="false">MOD(INT($A1508/4),2)</f>
        <v>1</v>
      </c>
      <c r="G1508" s="6" t="n">
        <f aca="false">MOD(INT($A1508/2),2)</f>
        <v>1</v>
      </c>
      <c r="H1508" s="6" t="n">
        <f aca="false">MOD(INT($A1508/1),2)</f>
        <v>0</v>
      </c>
      <c r="I1508" s="7" t="n">
        <f aca="false">IF(B1508=1,MIN($B$6,$B$1380),0)</f>
        <v>30000000</v>
      </c>
      <c r="J1508" s="7" t="n">
        <f aca="false">IF(C1508=1,MIN($F$226,MAX(0,$B$1380-I1508)),0)</f>
        <v>300000000</v>
      </c>
      <c r="K1508" s="7" t="n">
        <f aca="false">IF(D1508=1,MIN($F$225,MAX(0,$B$1380-SUM(I1508:J1508))),0)</f>
        <v>100000000</v>
      </c>
      <c r="L1508" s="7" t="n">
        <f aca="false">IF(E1508=1,MIN($F$224,MAX(0,$B$1380-SUM(I1508:K1508))),0)</f>
        <v>60000000</v>
      </c>
      <c r="M1508" s="7" t="n">
        <f aca="false">IF(F1508=1,MIN($F$223,MAX(0,$B$1380-SUM(I1508:L1508))),0)</f>
        <v>30000000</v>
      </c>
      <c r="N1508" s="7" t="n">
        <f aca="false">IF(G1508=1,MIN($F$222,MAX(0,$B$1380-SUM(I1508:M1508))),0)</f>
        <v>15000000</v>
      </c>
      <c r="O1508" s="7" t="n">
        <f aca="false">IF(H1508=1,MIN($F$221,MAX(0,$B$1380-SUM(I1508:N1508))),0)</f>
        <v>0</v>
      </c>
      <c r="P1508" s="7" t="n">
        <f aca="false">MAX(0,$B$1380-SUM(I1508:O1508))</f>
        <v>3465000000</v>
      </c>
      <c r="Q1508" s="7" t="n">
        <f aca="false">($B$203+$B$204)+$B$22+(1-B1508)*$B$198+(1-C1508)*$E$226+(1-D1508)*$E$225+(1-E1508)*$E$224+(1-F1508)*$E$223+(1-G1508)*$E$222+(1-H1508)*$E$221</f>
        <v>14281357.995111</v>
      </c>
      <c r="R1508" s="7" t="n">
        <f aca="false">P1508&gt;$B$12*Q1508</f>
        <v>1</v>
      </c>
      <c r="S1508" s="7" t="n">
        <f aca="false">IF(R1508,(P1508+$B$12*$B$13)/(Q1508+$B$13),IF(Q1508&gt;0,P1508/Q1508,0))</f>
        <v>206.628092971392</v>
      </c>
      <c r="T1508" s="7" t="n">
        <f aca="false">IF(R1508,$B$13*(S1508-$B$12),0)</f>
        <v>514070232.428479</v>
      </c>
      <c r="U1508" s="7" t="n">
        <f aca="false">($B$203+$B$204)*S1508</f>
        <v>58136465.9720369</v>
      </c>
      <c r="V1508" s="7" t="n">
        <f aca="false">$B$22*S1508</f>
        <v>1859652836.74253</v>
      </c>
      <c r="W1508" s="7" t="n">
        <f aca="false">IF(B1508=1,I1508,S1508*$B$198)</f>
        <v>30000000</v>
      </c>
      <c r="X1508" s="7" t="n">
        <f aca="false">IF(C1508=1,J1508,S1508*$E$226)</f>
        <v>300000000</v>
      </c>
      <c r="Y1508" s="7" t="n">
        <f aca="false">IF(D1508=1,K1508,S1508*$E$225)</f>
        <v>100000000</v>
      </c>
      <c r="Z1508" s="7" t="n">
        <f aca="false">IF(E1508=1,L1508,S1508*$E$224)</f>
        <v>60000000</v>
      </c>
      <c r="AA1508" s="7" t="n">
        <f aca="false">IF(F1508=1,M1508,S1508*$E$223)</f>
        <v>30000000</v>
      </c>
      <c r="AB1508" s="7" t="n">
        <f aca="false">IF(G1508=1,N1508,S1508*$E$222)</f>
        <v>15000000</v>
      </c>
      <c r="AC1508" s="7" t="n">
        <f aca="false">IF(H1508=1,O1508,S1508*$E$221)</f>
        <v>1033140464.85696</v>
      </c>
      <c r="AD1508" s="7" t="n">
        <f aca="false">INDEX($W$1382:$W$1509,MATCH($A1508+(1-B1508)*64,$A$1382:$A$1509,0))</f>
        <v>30000000</v>
      </c>
      <c r="AE1508" s="7" t="n">
        <f aca="false">INDEX($W$1382:$W$1509,MATCH($A1508-B1508*64,$A$1382:$A$1509,0))</f>
        <v>159961121.418412</v>
      </c>
      <c r="AF1508" s="7" t="n">
        <f aca="false">INDEX($X$1382:$X$1509,MATCH($A1508+(1-C1508)*32,$A$1382:$A$1509,0))</f>
        <v>300000000</v>
      </c>
      <c r="AG1508" s="7" t="n">
        <f aca="false">INDEX($X$1382:$X$1509,MATCH($A1508-C1508*32,$A$1382:$A$1509,0))</f>
        <v>1008544032.94908</v>
      </c>
      <c r="AH1508" s="7" t="n">
        <f aca="false">INDEX($Y$1382:$Y$1509,MATCH($A1508+(1-D1508)*16,$A$1382:$A$1509,0))</f>
        <v>100000000</v>
      </c>
      <c r="AI1508" s="7" t="n">
        <f aca="false">INDEX($Y$1382:$Y$1509,MATCH($A1508-D1508*16,$A$1382:$A$1509,0))</f>
        <v>334099354.736909</v>
      </c>
      <c r="AJ1508" s="7" t="n">
        <f aca="false">INDEX($Z$1382:$Z$1509,MATCH($A1508+(1-E1508)*8,$A$1382:$A$1509,0))</f>
        <v>60000000</v>
      </c>
      <c r="AK1508" s="7" t="n">
        <f aca="false">INDEX($Z$1382:$Z$1509,MATCH($A1508-E1508*8,$A$1382:$A$1509,0))</f>
        <v>441366038.950832</v>
      </c>
      <c r="AL1508" s="7" t="n">
        <f aca="false">INDEX($AA$1382:$AA$1509,MATCH($A1508+(1-F1508)*4,$A$1382:$A$1509,0))</f>
        <v>30000000</v>
      </c>
      <c r="AM1508" s="7" t="n">
        <f aca="false">INDEX($AA$1382:$AA$1509,MATCH($A1508-F1508*4,$A$1382:$A$1509,0))</f>
        <v>530423644.453189</v>
      </c>
      <c r="AN1508" s="7" t="n">
        <f aca="false">INDEX($AB$1382:$AB$1509,MATCH($A1508+(1-G1508)*2,$A$1382:$A$1509,0))</f>
        <v>15000000</v>
      </c>
      <c r="AO1508" s="7" t="n">
        <f aca="false">INDEX($AB$1382:$AB$1509,MATCH($A1508-G1508*2,$A$1382:$A$1509,0))</f>
        <v>799422148.238342</v>
      </c>
      <c r="AP1508" s="7" t="n">
        <f aca="false">INDEX($AC$1382:$AC$1509,MATCH($A1508+(1-H1508)*1,$A$1382:$A$1509,0))</f>
        <v>5000000</v>
      </c>
      <c r="AQ1508" s="7" t="n">
        <f aca="false">INDEX($AC$1382:$AC$1509,MATCH($A1508-H1508*1,$A$1382:$A$1509,0))</f>
        <v>1033140464.85696</v>
      </c>
      <c r="AR1508" s="14" t="b">
        <f aca="false">AND(IF(B1508=1,AD1508&gt;=AE1508,AE1508&gt;AD1508),IF(C1508=1,AF1508&gt;=AG1508,AG1508&gt;AF1508),IF(D1508=1,AH1508&gt;=AI1508,AI1508&gt;AH1508),IF(E1508=1,AJ1508&gt;=AK1508,AK1508&gt;AJ1508),IF(F1508=1,AL1508&gt;=AM1508,AM1508&gt;AL1508),IF(G1508=1,AN1508&gt;=AO1508,AO1508&gt;AN1508),IF(H1508=1,AP1508&gt;=AQ1508,AQ1508&gt;AP1508))</f>
        <v>0</v>
      </c>
      <c r="AS1508" s="2"/>
      <c r="AT1508" s="2"/>
      <c r="AU1508" s="2"/>
      <c r="AV1508" s="2"/>
      <c r="AW1508" s="2"/>
      <c r="AX1508" s="2"/>
    </row>
    <row r="1509" customFormat="false" ht="15" hidden="false" customHeight="false" outlineLevel="0" collapsed="false">
      <c r="A1509" s="6" t="n">
        <f aca="false">ROW()-1382</f>
        <v>127</v>
      </c>
      <c r="B1509" s="6" t="n">
        <f aca="false">MOD(INT($A1509/64),2)</f>
        <v>1</v>
      </c>
      <c r="C1509" s="6" t="n">
        <f aca="false">MOD(INT($A1509/32),2)</f>
        <v>1</v>
      </c>
      <c r="D1509" s="6" t="n">
        <f aca="false">MOD(INT($A1509/16),2)</f>
        <v>1</v>
      </c>
      <c r="E1509" s="6" t="n">
        <f aca="false">MOD(INT($A1509/8),2)</f>
        <v>1</v>
      </c>
      <c r="F1509" s="6" t="n">
        <f aca="false">MOD(INT($A1509/4),2)</f>
        <v>1</v>
      </c>
      <c r="G1509" s="6" t="n">
        <f aca="false">MOD(INT($A1509/2),2)</f>
        <v>1</v>
      </c>
      <c r="H1509" s="6" t="n">
        <f aca="false">MOD(INT($A1509/1),2)</f>
        <v>1</v>
      </c>
      <c r="I1509" s="7" t="n">
        <f aca="false">IF(B1509=1,MIN($B$6,$B$1380),0)</f>
        <v>30000000</v>
      </c>
      <c r="J1509" s="7" t="n">
        <f aca="false">IF(C1509=1,MIN($F$226,MAX(0,$B$1380-I1509)),0)</f>
        <v>300000000</v>
      </c>
      <c r="K1509" s="7" t="n">
        <f aca="false">IF(D1509=1,MIN($F$225,MAX(0,$B$1380-SUM(I1509:J1509))),0)</f>
        <v>100000000</v>
      </c>
      <c r="L1509" s="7" t="n">
        <f aca="false">IF(E1509=1,MIN($F$224,MAX(0,$B$1380-SUM(I1509:K1509))),0)</f>
        <v>60000000</v>
      </c>
      <c r="M1509" s="7" t="n">
        <f aca="false">IF(F1509=1,MIN($F$223,MAX(0,$B$1380-SUM(I1509:L1509))),0)</f>
        <v>30000000</v>
      </c>
      <c r="N1509" s="7" t="n">
        <f aca="false">IF(G1509=1,MIN($F$222,MAX(0,$B$1380-SUM(I1509:M1509))),0)</f>
        <v>15000000</v>
      </c>
      <c r="O1509" s="7" t="n">
        <f aca="false">IF(H1509=1,MIN($F$221,MAX(0,$B$1380-SUM(I1509:N1509))),0)</f>
        <v>5000000</v>
      </c>
      <c r="P1509" s="7" t="n">
        <f aca="false">MAX(0,$B$1380-SUM(I1509:O1509))</f>
        <v>3460000000</v>
      </c>
      <c r="Q1509" s="7" t="n">
        <f aca="false">($B$203+$B$204)+$B$22+(1-B1509)*$B$198+(1-C1509)*$E$226+(1-D1509)*$E$225+(1-E1509)*$E$224+(1-F1509)*$E$223+(1-G1509)*$E$222+(1-H1509)*$E$221</f>
        <v>9281357.99511099</v>
      </c>
      <c r="R1509" s="7" t="n">
        <f aca="false">P1509&gt;$B$12*Q1509</f>
        <v>1</v>
      </c>
      <c r="S1509" s="7" t="n">
        <f aca="false">IF(R1509,(P1509+$B$12*$B$13)/(Q1509+$B$13),IF(Q1509&gt;0,P1509/Q1509,0))</f>
        <v>293.896510184723</v>
      </c>
      <c r="T1509" s="7" t="n">
        <f aca="false">IF(R1509,$B$13*(S1509-$B$12),0)</f>
        <v>732241275.461807</v>
      </c>
      <c r="U1509" s="7" t="n">
        <f aca="false">($B$203+$B$204)*S1509</f>
        <v>82690132.8756886</v>
      </c>
      <c r="V1509" s="7" t="n">
        <f aca="false">$B$22*S1509</f>
        <v>2645068591.6625</v>
      </c>
      <c r="W1509" s="7" t="n">
        <f aca="false">IF(B1509=1,I1509,S1509*$B$198)</f>
        <v>30000000</v>
      </c>
      <c r="X1509" s="7" t="n">
        <f aca="false">IF(C1509=1,J1509,S1509*$E$226)</f>
        <v>300000000</v>
      </c>
      <c r="Y1509" s="7" t="n">
        <f aca="false">IF(D1509=1,K1509,S1509*$E$225)</f>
        <v>100000000</v>
      </c>
      <c r="Z1509" s="7" t="n">
        <f aca="false">IF(E1509=1,L1509,S1509*$E$224)</f>
        <v>60000000</v>
      </c>
      <c r="AA1509" s="7" t="n">
        <f aca="false">IF(F1509=1,M1509,S1509*$E$223)</f>
        <v>30000000</v>
      </c>
      <c r="AB1509" s="7" t="n">
        <f aca="false">IF(G1509=1,N1509,S1509*$E$222)</f>
        <v>15000000</v>
      </c>
      <c r="AC1509" s="7" t="n">
        <f aca="false">IF(H1509=1,O1509,S1509*$E$221)</f>
        <v>5000000</v>
      </c>
      <c r="AD1509" s="7" t="n">
        <f aca="false">INDEX($W$1382:$W$1509,MATCH($A1509+(1-B1509)*64,$A$1382:$A$1509,0))</f>
        <v>30000000</v>
      </c>
      <c r="AE1509" s="7" t="n">
        <f aca="false">INDEX($W$1382:$W$1509,MATCH($A1509-B1509*64,$A$1382:$A$1509,0))</f>
        <v>223190590.132487</v>
      </c>
      <c r="AF1509" s="7" t="n">
        <f aca="false">INDEX($X$1382:$X$1509,MATCH($A1509+(1-C1509)*32,$A$1382:$A$1509,0))</f>
        <v>300000000</v>
      </c>
      <c r="AG1509" s="7" t="n">
        <f aca="false">INDEX($X$1382:$X$1509,MATCH($A1509-C1509*32,$A$1382:$A$1509,0))</f>
        <v>1288299298.03317</v>
      </c>
      <c r="AH1509" s="7" t="n">
        <f aca="false">INDEX($Y$1382:$Y$1509,MATCH($A1509+(1-D1509)*16,$A$1382:$A$1509,0))</f>
        <v>100000000</v>
      </c>
      <c r="AI1509" s="7" t="n">
        <f aca="false">INDEX($Y$1382:$Y$1509,MATCH($A1509-D1509*16,$A$1382:$A$1509,0))</f>
        <v>457057975.26493</v>
      </c>
      <c r="AJ1509" s="7" t="n">
        <f aca="false">INDEX($Z$1382:$Z$1509,MATCH($A1509+(1-E1509)*8,$A$1382:$A$1509,0))</f>
        <v>60000000</v>
      </c>
      <c r="AK1509" s="7" t="n">
        <f aca="false">INDEX($Z$1382:$Z$1509,MATCH($A1509-E1509*8,$A$1382:$A$1509,0))</f>
        <v>596134728.628564</v>
      </c>
      <c r="AL1509" s="7" t="n">
        <f aca="false">INDEX($AA$1382:$AA$1509,MATCH($A1509+(1-F1509)*4,$A$1382:$A$1509,0))</f>
        <v>30000000</v>
      </c>
      <c r="AM1509" s="7" t="n">
        <f aca="false">INDEX($AA$1382:$AA$1509,MATCH($A1509-F1509*4,$A$1382:$A$1509,0))</f>
        <v>708832030.417333</v>
      </c>
      <c r="AN1509" s="7" t="n">
        <f aca="false">INDEX($AB$1382:$AB$1509,MATCH($A1509+(1-G1509)*2,$A$1382:$A$1509,0))</f>
        <v>15000000</v>
      </c>
      <c r="AO1509" s="7" t="n">
        <f aca="false">INDEX($AB$1382:$AB$1509,MATCH($A1509-G1509*2,$A$1382:$A$1509,0))</f>
        <v>1036119961.5112</v>
      </c>
      <c r="AP1509" s="7" t="n">
        <f aca="false">INDEX($AC$1382:$AC$1509,MATCH($A1509+(1-H1509)*1,$A$1382:$A$1509,0))</f>
        <v>5000000</v>
      </c>
      <c r="AQ1509" s="7" t="n">
        <f aca="false">INDEX($AC$1382:$AC$1509,MATCH($A1509-H1509*1,$A$1382:$A$1509,0))</f>
        <v>1033140464.85696</v>
      </c>
      <c r="AR1509" s="14" t="b">
        <f aca="false">AND(IF(B1509=1,AD1509&gt;=AE1509,AE1509&gt;AD1509),IF(C1509=1,AF1509&gt;=AG1509,AG1509&gt;AF1509),IF(D1509=1,AH1509&gt;=AI1509,AI1509&gt;AH1509),IF(E1509=1,AJ1509&gt;=AK1509,AK1509&gt;AJ1509),IF(F1509=1,AL1509&gt;=AM1509,AM1509&gt;AL1509),IF(G1509=1,AN1509&gt;=AO1509,AO1509&gt;AN1509),IF(H1509=1,AP1509&gt;=AQ1509,AQ1509&gt;AP1509))</f>
        <v>0</v>
      </c>
      <c r="AS1509" s="2"/>
      <c r="AT1509" s="2"/>
      <c r="AU1509" s="2"/>
      <c r="AV1509" s="2"/>
      <c r="AW1509" s="2"/>
      <c r="AX1509" s="2"/>
    </row>
    <row r="1510" customFormat="false" ht="15" hidden="false" customHeight="false" outlineLevel="0" collapsed="false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</row>
    <row r="1511" customFormat="false" ht="15" hidden="false" customHeight="false" outlineLevel="0" collapsed="false">
      <c r="A1511" s="6" t="s">
        <v>320</v>
      </c>
      <c r="B1511" s="6" t="n">
        <f aca="false">MATCH(TRUE(),AR1382:AR1509,0)</f>
        <v>1</v>
      </c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</row>
    <row r="1512" customFormat="false" ht="15" hidden="false" customHeight="false" outlineLevel="0" collapsed="false">
      <c r="A1512" s="6" t="s">
        <v>321</v>
      </c>
      <c r="B1512" s="6" t="n">
        <f aca="false">INDEX(A1382:A1509,B1511)</f>
        <v>0</v>
      </c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</row>
    <row r="1513" customFormat="false" ht="15" hidden="false" customHeight="false" outlineLevel="0" collapsed="false">
      <c r="A1513" s="6" t="s">
        <v>298</v>
      </c>
      <c r="B1513" s="7" t="n">
        <f aca="false">INDEX(W1382:W1509,$B$1511)</f>
        <v>89785810.5283306</v>
      </c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</row>
    <row r="1514" customFormat="false" ht="15" hidden="false" customHeight="false" outlineLevel="0" collapsed="false">
      <c r="A1514" s="6" t="s">
        <v>299</v>
      </c>
      <c r="B1514" s="7" t="n">
        <f aca="false">INDEX(X1382:X1509,$B$1511)</f>
        <v>684809372.968242</v>
      </c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</row>
    <row r="1515" customFormat="false" ht="15" hidden="false" customHeight="false" outlineLevel="0" collapsed="false">
      <c r="A1515" s="6" t="s">
        <v>300</v>
      </c>
      <c r="B1515" s="7" t="n">
        <f aca="false">INDEX(Y1382:Y1509,$B$1511)</f>
        <v>193568960.163728</v>
      </c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</row>
    <row r="1516" customFormat="false" ht="15" hidden="false" customHeight="false" outlineLevel="0" collapsed="false">
      <c r="A1516" s="6" t="s">
        <v>301</v>
      </c>
      <c r="B1516" s="7" t="n">
        <f aca="false">INDEX(Z1382:Z1509,$B$1511)</f>
        <v>267919139.894524</v>
      </c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</row>
    <row r="1517" customFormat="false" ht="15" hidden="false" customHeight="false" outlineLevel="0" collapsed="false">
      <c r="A1517" s="6" t="s">
        <v>302</v>
      </c>
      <c r="B1517" s="7" t="n">
        <f aca="false">INDEX(AA1382:AA1509,$B$1511)</f>
        <v>334898924.868155</v>
      </c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</row>
    <row r="1518" customFormat="false" ht="15" hidden="false" customHeight="false" outlineLevel="0" collapsed="false">
      <c r="A1518" s="6" t="s">
        <v>303</v>
      </c>
      <c r="B1518" s="7" t="n">
        <f aca="false">INDEX(AB1382:AB1509,$B$1511)</f>
        <v>558164874.780258</v>
      </c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</row>
    <row r="1519" customFormat="false" ht="15" hidden="false" customHeight="false" outlineLevel="0" collapsed="false">
      <c r="A1519" s="6" t="s">
        <v>304</v>
      </c>
      <c r="B1519" s="7" t="n">
        <f aca="false">INDEX(AC1382:AC1509,$B$1511)</f>
        <v>558164874.780258</v>
      </c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</row>
    <row r="1520" customFormat="false" ht="15" hidden="false" customHeight="false" outlineLevel="0" collapsed="false">
      <c r="A1520" s="6" t="s">
        <v>296</v>
      </c>
      <c r="B1520" s="7" t="n">
        <f aca="false">INDEX(U1382:U1509,$B$1511)</f>
        <v>31408830.0219094</v>
      </c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</row>
    <row r="1521" customFormat="false" ht="15" hidden="false" customHeight="false" outlineLevel="0" collapsed="false">
      <c r="A1521" s="6" t="s">
        <v>322</v>
      </c>
      <c r="B1521" s="7" t="n">
        <f aca="false">INDEX(V1382:V1509,$B$1511)</f>
        <v>1004696774.60446</v>
      </c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</row>
    <row r="1522" customFormat="false" ht="15" hidden="false" customHeight="false" outlineLevel="0" collapsed="false">
      <c r="A1522" s="6" t="s">
        <v>323</v>
      </c>
      <c r="B1522" s="7" t="n">
        <f aca="false">INDEX(T1382:T1509,$B$1511)</f>
        <v>276582437.390129</v>
      </c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</row>
    <row r="1523" customFormat="false" ht="15" hidden="false" customHeight="false" outlineLevel="0" collapsed="false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</row>
    <row r="1524" customFormat="false" ht="15" hidden="false" customHeight="false" outlineLevel="0" collapsed="false">
      <c r="A1524" s="6" t="s">
        <v>324</v>
      </c>
      <c r="B1524" s="6" t="n">
        <f aca="false">INDEX(B1382:B1509,$B$1511)</f>
        <v>0</v>
      </c>
      <c r="C1524" s="7" t="n">
        <f aca="false">INDEX(AD1382:AD1509,$B$1511)</f>
        <v>30000000</v>
      </c>
      <c r="D1524" s="7" t="n">
        <f aca="false">INDEX(AE1382:AE1509,$B$1511)</f>
        <v>89785810.5283306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</row>
    <row r="1525" customFormat="false" ht="15" hidden="false" customHeight="false" outlineLevel="0" collapsed="false">
      <c r="A1525" s="6" t="s">
        <v>325</v>
      </c>
      <c r="B1525" s="6" t="n">
        <f aca="false">INDEX(C1382:C1509,$B$1511)</f>
        <v>0</v>
      </c>
      <c r="C1525" s="7" t="n">
        <f aca="false">INDEX(AF1382:AF1509,$B$1511)</f>
        <v>300000000</v>
      </c>
      <c r="D1525" s="7" t="n">
        <f aca="false">INDEX(AG1382:AG1509,$B$1511)</f>
        <v>684809372.968242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</row>
    <row r="1526" customFormat="false" ht="15" hidden="false" customHeight="false" outlineLevel="0" collapsed="false">
      <c r="A1526" s="6" t="s">
        <v>326</v>
      </c>
      <c r="B1526" s="6" t="n">
        <f aca="false">INDEX(D1382:D1509,$B$1511)</f>
        <v>0</v>
      </c>
      <c r="C1526" s="7" t="n">
        <f aca="false">INDEX(AH1382:AH1509,$B$1511)</f>
        <v>100000000</v>
      </c>
      <c r="D1526" s="7" t="n">
        <f aca="false">INDEX(AI1382:AI1509,$B$1511)</f>
        <v>193568960.163728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</row>
    <row r="1527" customFormat="false" ht="15" hidden="false" customHeight="false" outlineLevel="0" collapsed="false">
      <c r="A1527" s="6" t="s">
        <v>327</v>
      </c>
      <c r="B1527" s="6" t="n">
        <f aca="false">INDEX(E1382:E1509,$B$1511)</f>
        <v>0</v>
      </c>
      <c r="C1527" s="7" t="n">
        <f aca="false">INDEX(AJ1382:AJ1509,$B$1511)</f>
        <v>60000000</v>
      </c>
      <c r="D1527" s="7" t="n">
        <f aca="false">INDEX(AK1382:AK1509,$B$1511)</f>
        <v>267919139.894524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</row>
    <row r="1528" customFormat="false" ht="15" hidden="false" customHeight="false" outlineLevel="0" collapsed="false">
      <c r="A1528" s="6" t="s">
        <v>328</v>
      </c>
      <c r="B1528" s="6" t="n">
        <f aca="false">INDEX(F1382:F1509,$B$1511)</f>
        <v>0</v>
      </c>
      <c r="C1528" s="7" t="n">
        <f aca="false">INDEX(AL1382:AL1509,$B$1511)</f>
        <v>30000000</v>
      </c>
      <c r="D1528" s="7" t="n">
        <f aca="false">INDEX(AM1382:AM1509,$B$1511)</f>
        <v>334898924.868155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</row>
    <row r="1529" customFormat="false" ht="15" hidden="false" customHeight="false" outlineLevel="0" collapsed="false">
      <c r="A1529" s="6" t="s">
        <v>329</v>
      </c>
      <c r="B1529" s="6" t="n">
        <f aca="false">INDEX(G1382:G1509,$B$1511)</f>
        <v>0</v>
      </c>
      <c r="C1529" s="7" t="n">
        <f aca="false">INDEX(AN1382:AN1509,$B$1511)</f>
        <v>15000000</v>
      </c>
      <c r="D1529" s="7" t="n">
        <f aca="false">INDEX(AO1382:AO1509,$B$1511)</f>
        <v>558164874.780258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</row>
    <row r="1530" customFormat="false" ht="15" hidden="false" customHeight="false" outlineLevel="0" collapsed="false">
      <c r="A1530" s="6" t="s">
        <v>330</v>
      </c>
      <c r="B1530" s="6" t="n">
        <f aca="false">INDEX(H1382:H1509,$B$1511)</f>
        <v>0</v>
      </c>
      <c r="C1530" s="7" t="n">
        <f aca="false">INDEX(AP1382:AP1509,$B$1511)</f>
        <v>5000000</v>
      </c>
      <c r="D1530" s="7" t="n">
        <f aca="false">INDEX(AQ1382:AQ1509,$B$1511)</f>
        <v>558164874.780258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</row>
    <row r="1531" customFormat="false" ht="15" hidden="false" customHeight="false" outlineLevel="0" collapsed="false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</row>
    <row r="1532" customFormat="false" ht="15" hidden="false" customHeight="false" outlineLevel="0" collapsed="false">
      <c r="A1532" s="6" t="s">
        <v>190</v>
      </c>
      <c r="B1532" s="7" t="n">
        <f aca="false">SUM(B1513:B1522)</f>
        <v>4000000000</v>
      </c>
      <c r="C1532" s="7" t="n">
        <f aca="false">$B$1380-$B$1532</f>
        <v>0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</row>
    <row r="1533" customFormat="false" ht="15" hidden="false" customHeight="false" outlineLevel="0" collapsed="false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</row>
    <row r="1534" customFormat="false" ht="15" hidden="false" customHeight="false" outlineLevel="0" collapsed="false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</row>
    <row r="1535" customFormat="false" ht="15" hidden="false" customHeight="false" outlineLevel="0" collapsed="false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</row>
    <row r="1536" customFormat="false" ht="15" hidden="false" customHeight="false" outlineLevel="0" collapsed="false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</row>
    <row r="1537" customFormat="false" ht="15" hidden="false" customHeight="false" outlineLevel="0" collapsed="false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</row>
    <row r="1538" customFormat="false" ht="15" hidden="false" customHeight="false" outlineLevel="0" collapsed="false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</row>
    <row r="1539" customFormat="false" ht="15" hidden="false" customHeight="false" outlineLevel="0" collapsed="false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</row>
    <row r="1540" customFormat="false" ht="15" hidden="false" customHeight="false" outlineLevel="0" collapsed="false">
      <c r="A1540" s="3" t="s">
        <v>334</v>
      </c>
      <c r="B1540" s="15" t="n">
        <f aca="false">$B$34</f>
        <v>8000000000</v>
      </c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</row>
    <row r="1541" customFormat="false" ht="15" hidden="false" customHeight="false" outlineLevel="0" collapsed="false">
      <c r="A1541" s="5" t="s">
        <v>283</v>
      </c>
      <c r="B1541" s="5" t="s">
        <v>205</v>
      </c>
      <c r="C1541" s="5" t="s">
        <v>89</v>
      </c>
      <c r="D1541" s="5" t="s">
        <v>88</v>
      </c>
      <c r="E1541" s="5" t="s">
        <v>87</v>
      </c>
      <c r="F1541" s="5" t="s">
        <v>86</v>
      </c>
      <c r="G1541" s="5" t="s">
        <v>85</v>
      </c>
      <c r="H1541" s="5" t="s">
        <v>82</v>
      </c>
      <c r="I1541" s="5" t="s">
        <v>284</v>
      </c>
      <c r="J1541" s="5" t="s">
        <v>285</v>
      </c>
      <c r="K1541" s="5" t="s">
        <v>286</v>
      </c>
      <c r="L1541" s="5" t="s">
        <v>287</v>
      </c>
      <c r="M1541" s="5" t="s">
        <v>288</v>
      </c>
      <c r="N1541" s="5" t="s">
        <v>289</v>
      </c>
      <c r="O1541" s="5" t="s">
        <v>290</v>
      </c>
      <c r="P1541" s="5" t="s">
        <v>291</v>
      </c>
      <c r="Q1541" s="5" t="s">
        <v>292</v>
      </c>
      <c r="R1541" s="5" t="s">
        <v>293</v>
      </c>
      <c r="S1541" s="5" t="s">
        <v>294</v>
      </c>
      <c r="T1541" s="5" t="s">
        <v>295</v>
      </c>
      <c r="U1541" s="5" t="s">
        <v>296</v>
      </c>
      <c r="V1541" s="5" t="s">
        <v>297</v>
      </c>
      <c r="W1541" s="5" t="s">
        <v>298</v>
      </c>
      <c r="X1541" s="5" t="s">
        <v>299</v>
      </c>
      <c r="Y1541" s="5" t="s">
        <v>300</v>
      </c>
      <c r="Z1541" s="5" t="s">
        <v>301</v>
      </c>
      <c r="AA1541" s="5" t="s">
        <v>302</v>
      </c>
      <c r="AB1541" s="5" t="s">
        <v>303</v>
      </c>
      <c r="AC1541" s="5" t="s">
        <v>304</v>
      </c>
      <c r="AD1541" s="5" t="s">
        <v>305</v>
      </c>
      <c r="AE1541" s="5" t="s">
        <v>306</v>
      </c>
      <c r="AF1541" s="5" t="s">
        <v>307</v>
      </c>
      <c r="AG1541" s="5" t="s">
        <v>308</v>
      </c>
      <c r="AH1541" s="5" t="s">
        <v>309</v>
      </c>
      <c r="AI1541" s="5" t="s">
        <v>310</v>
      </c>
      <c r="AJ1541" s="5" t="s">
        <v>311</v>
      </c>
      <c r="AK1541" s="5" t="s">
        <v>312</v>
      </c>
      <c r="AL1541" s="5" t="s">
        <v>313</v>
      </c>
      <c r="AM1541" s="5" t="s">
        <v>314</v>
      </c>
      <c r="AN1541" s="5" t="s">
        <v>315</v>
      </c>
      <c r="AO1541" s="5" t="s">
        <v>316</v>
      </c>
      <c r="AP1541" s="5" t="s">
        <v>317</v>
      </c>
      <c r="AQ1541" s="5" t="s">
        <v>318</v>
      </c>
      <c r="AR1541" s="5" t="s">
        <v>319</v>
      </c>
      <c r="AS1541" s="2"/>
      <c r="AT1541" s="2"/>
      <c r="AU1541" s="2"/>
      <c r="AV1541" s="2"/>
      <c r="AW1541" s="2"/>
      <c r="AX1541" s="2"/>
    </row>
    <row r="1542" customFormat="false" ht="15" hidden="false" customHeight="false" outlineLevel="0" collapsed="false">
      <c r="A1542" s="6" t="n">
        <f aca="false">ROW()-1542</f>
        <v>0</v>
      </c>
      <c r="B1542" s="6" t="n">
        <f aca="false">MOD(INT($A1542/64),2)</f>
        <v>0</v>
      </c>
      <c r="C1542" s="6" t="n">
        <f aca="false">MOD(INT($A1542/32),2)</f>
        <v>0</v>
      </c>
      <c r="D1542" s="6" t="n">
        <f aca="false">MOD(INT($A1542/16),2)</f>
        <v>0</v>
      </c>
      <c r="E1542" s="6" t="n">
        <f aca="false">MOD(INT($A1542/8),2)</f>
        <v>0</v>
      </c>
      <c r="F1542" s="6" t="n">
        <f aca="false">MOD(INT($A1542/4),2)</f>
        <v>0</v>
      </c>
      <c r="G1542" s="6" t="n">
        <f aca="false">MOD(INT($A1542/2),2)</f>
        <v>0</v>
      </c>
      <c r="H1542" s="6" t="n">
        <f aca="false">MOD(INT($A1542/1),2)</f>
        <v>0</v>
      </c>
      <c r="I1542" s="7" t="n">
        <f aca="false">IF(B1542=1,MIN($B$6,$B$1540),0)</f>
        <v>0</v>
      </c>
      <c r="J1542" s="7" t="n">
        <f aca="false">IF(C1542=1,MIN($F$226,MAX(0,$B$1540-I1542)),0)</f>
        <v>0</v>
      </c>
      <c r="K1542" s="7" t="n">
        <f aca="false">IF(D1542=1,MIN($F$225,MAX(0,$B$1540-SUM(I1542:J1542))),0)</f>
        <v>0</v>
      </c>
      <c r="L1542" s="7" t="n">
        <f aca="false">IF(E1542=1,MIN($F$224,MAX(0,$B$1540-SUM(I1542:K1542))),0)</f>
        <v>0</v>
      </c>
      <c r="M1542" s="7" t="n">
        <f aca="false">IF(F1542=1,MIN($F$223,MAX(0,$B$1540-SUM(I1542:L1542))),0)</f>
        <v>0</v>
      </c>
      <c r="N1542" s="7" t="n">
        <f aca="false">IF(G1542=1,MIN($F$222,MAX(0,$B$1540-SUM(I1542:M1542))),0)</f>
        <v>0</v>
      </c>
      <c r="O1542" s="7" t="n">
        <f aca="false">IF(H1542=1,MIN($F$221,MAX(0,$B$1540-SUM(I1542:N1542))),0)</f>
        <v>0</v>
      </c>
      <c r="P1542" s="7" t="n">
        <f aca="false">MAX(0,$B$1540-SUM(I1542:O1542))</f>
        <v>8000000000</v>
      </c>
      <c r="Q1542" s="7" t="n">
        <f aca="false">($B$203+$B$204)+$B$22+(1-B1542)*$B$198+(1-C1542)*$E$226+(1-D1542)*$E$225+(1-E1542)*$E$224+(1-F1542)*$E$223+(1-G1542)*$E$222+(1-H1542)*$E$221</f>
        <v>33354101.3672325</v>
      </c>
      <c r="R1542" s="7" t="n">
        <f aca="false">P1542&gt;$B$12*Q1542</f>
        <v>1</v>
      </c>
      <c r="S1542" s="7" t="n">
        <f aca="false">IF(R1542,(P1542+$B$12*$B$13)/(Q1542+$B$13),IF(Q1542&gt;0,P1542/Q1542,0))</f>
        <v>223.19622288215</v>
      </c>
      <c r="T1542" s="7" t="n">
        <f aca="false">IF(R1542,$B$13*(S1542-$B$12),0)</f>
        <v>555490557.205374</v>
      </c>
      <c r="U1542" s="7" t="n">
        <f aca="false">($B$203+$B$204)*S1542</f>
        <v>62798041.786466</v>
      </c>
      <c r="V1542" s="7" t="n">
        <f aca="false">$B$22*S1542</f>
        <v>2008766005.93935</v>
      </c>
      <c r="W1542" s="7" t="n">
        <f aca="false">IF(B1542=1,I1542,S1542*$B$198)</f>
        <v>179515539.975757</v>
      </c>
      <c r="X1542" s="7" t="n">
        <f aca="false">IF(C1542=1,J1542,S1542*$E$226)</f>
        <v>1369191007.41495</v>
      </c>
      <c r="Y1542" s="7" t="n">
        <f aca="false">IF(D1542=1,K1542,S1542*$E$225)</f>
        <v>387017015.293001</v>
      </c>
      <c r="Z1542" s="7" t="n">
        <f aca="false">IF(E1542=1,L1542,S1542*$E$224)</f>
        <v>535670934.917159</v>
      </c>
      <c r="AA1542" s="7" t="n">
        <f aca="false">IF(F1542=1,M1542,S1542*$E$223)</f>
        <v>669588668.646449</v>
      </c>
      <c r="AB1542" s="7" t="n">
        <f aca="false">IF(G1542=1,N1542,S1542*$E$222)</f>
        <v>1115981114.41075</v>
      </c>
      <c r="AC1542" s="7" t="n">
        <f aca="false">IF(H1542=1,O1542,S1542*$E$221)</f>
        <v>1115981114.41075</v>
      </c>
      <c r="AD1542" s="7" t="n">
        <f aca="false">INDEX($W$1542:$W$1669,MATCH($A1542+(1-B1542)*64,$A$1542:$A$1669,0))</f>
        <v>30000000</v>
      </c>
      <c r="AE1542" s="7" t="n">
        <f aca="false">INDEX($W$1542:$W$1669,MATCH($A1542-B1542*64,$A$1542:$A$1669,0))</f>
        <v>179515539.975757</v>
      </c>
      <c r="AF1542" s="7" t="n">
        <f aca="false">INDEX($X$1542:$X$1669,MATCH($A1542+(1-C1542)*32,$A$1542:$A$1669,0))</f>
        <v>300000000</v>
      </c>
      <c r="AG1542" s="7" t="n">
        <f aca="false">INDEX($X$1542:$X$1669,MATCH($A1542-C1542*32,$A$1542:$A$1669,0))</f>
        <v>1369191007.41495</v>
      </c>
      <c r="AH1542" s="7" t="n">
        <f aca="false">INDEX($Y$1542:$Y$1669,MATCH($A1542+(1-D1542)*16,$A$1542:$A$1669,0))</f>
        <v>100000000</v>
      </c>
      <c r="AI1542" s="7" t="n">
        <f aca="false">INDEX($Y$1542:$Y$1669,MATCH($A1542-D1542*16,$A$1542:$A$1669,0))</f>
        <v>387017015.293001</v>
      </c>
      <c r="AJ1542" s="7" t="n">
        <f aca="false">INDEX($Z$1542:$Z$1669,MATCH($A1542+(1-E1542)*8,$A$1542:$A$1669,0))</f>
        <v>60000000</v>
      </c>
      <c r="AK1542" s="7" t="n">
        <f aca="false">INDEX($Z$1542:$Z$1669,MATCH($A1542-E1542*8,$A$1542:$A$1669,0))</f>
        <v>535670934.917159</v>
      </c>
      <c r="AL1542" s="7" t="n">
        <f aca="false">INDEX($AA$1542:$AA$1669,MATCH($A1542+(1-F1542)*4,$A$1542:$A$1669,0))</f>
        <v>30000000</v>
      </c>
      <c r="AM1542" s="7" t="n">
        <f aca="false">INDEX($AA$1542:$AA$1669,MATCH($A1542-F1542*4,$A$1542:$A$1669,0))</f>
        <v>669588668.646449</v>
      </c>
      <c r="AN1542" s="7" t="n">
        <f aca="false">INDEX($AB$1542:$AB$1669,MATCH($A1542+(1-G1542)*2,$A$1542:$A$1669,0))</f>
        <v>15000000</v>
      </c>
      <c r="AO1542" s="7" t="n">
        <f aca="false">INDEX($AB$1542:$AB$1669,MATCH($A1542-G1542*2,$A$1542:$A$1669,0))</f>
        <v>1115981114.41075</v>
      </c>
      <c r="AP1542" s="7" t="n">
        <f aca="false">INDEX($AC$1542:$AC$1669,MATCH($A1542+(1-H1542)*1,$A$1542:$A$1669,0))</f>
        <v>5000000</v>
      </c>
      <c r="AQ1542" s="7" t="n">
        <f aca="false">INDEX($AC$1542:$AC$1669,MATCH($A1542-H1542*1,$A$1542:$A$1669,0))</f>
        <v>1115981114.41075</v>
      </c>
      <c r="AR1542" s="14" t="b">
        <f aca="false">AND(IF(B1542=1,AD1542&gt;=AE1542,AE1542&gt;AD1542),IF(C1542=1,AF1542&gt;=AG1542,AG1542&gt;AF1542),IF(D1542=1,AH1542&gt;=AI1542,AI1542&gt;AH1542),IF(E1542=1,AJ1542&gt;=AK1542,AK1542&gt;AJ1542),IF(F1542=1,AL1542&gt;=AM1542,AM1542&gt;AL1542),IF(G1542=1,AN1542&gt;=AO1542,AO1542&gt;AN1542),IF(H1542=1,AP1542&gt;=AQ1542,AQ1542&gt;AP1542))</f>
        <v>1</v>
      </c>
      <c r="AS1542" s="2"/>
      <c r="AT1542" s="2"/>
      <c r="AU1542" s="2"/>
      <c r="AV1542" s="2"/>
      <c r="AW1542" s="2"/>
      <c r="AX1542" s="2"/>
    </row>
    <row r="1543" customFormat="false" ht="15" hidden="false" customHeight="false" outlineLevel="0" collapsed="false">
      <c r="A1543" s="6" t="n">
        <f aca="false">ROW()-1542</f>
        <v>1</v>
      </c>
      <c r="B1543" s="6" t="n">
        <f aca="false">MOD(INT($A1543/64),2)</f>
        <v>0</v>
      </c>
      <c r="C1543" s="6" t="n">
        <f aca="false">MOD(INT($A1543/32),2)</f>
        <v>0</v>
      </c>
      <c r="D1543" s="6" t="n">
        <f aca="false">MOD(INT($A1543/16),2)</f>
        <v>0</v>
      </c>
      <c r="E1543" s="6" t="n">
        <f aca="false">MOD(INT($A1543/8),2)</f>
        <v>0</v>
      </c>
      <c r="F1543" s="6" t="n">
        <f aca="false">MOD(INT($A1543/4),2)</f>
        <v>0</v>
      </c>
      <c r="G1543" s="6" t="n">
        <f aca="false">MOD(INT($A1543/2),2)</f>
        <v>0</v>
      </c>
      <c r="H1543" s="6" t="n">
        <f aca="false">MOD(INT($A1543/1),2)</f>
        <v>1</v>
      </c>
      <c r="I1543" s="7" t="n">
        <f aca="false">IF(B1543=1,MIN($B$6,$B$1540),0)</f>
        <v>0</v>
      </c>
      <c r="J1543" s="7" t="n">
        <f aca="false">IF(C1543=1,MIN($F$226,MAX(0,$B$1540-I1543)),0)</f>
        <v>0</v>
      </c>
      <c r="K1543" s="7" t="n">
        <f aca="false">IF(D1543=1,MIN($F$225,MAX(0,$B$1540-SUM(I1543:J1543))),0)</f>
        <v>0</v>
      </c>
      <c r="L1543" s="7" t="n">
        <f aca="false">IF(E1543=1,MIN($F$224,MAX(0,$B$1540-SUM(I1543:K1543))),0)</f>
        <v>0</v>
      </c>
      <c r="M1543" s="7" t="n">
        <f aca="false">IF(F1543=1,MIN($F$223,MAX(0,$B$1540-SUM(I1543:L1543))),0)</f>
        <v>0</v>
      </c>
      <c r="N1543" s="7" t="n">
        <f aca="false">IF(G1543=1,MIN($F$222,MAX(0,$B$1540-SUM(I1543:M1543))),0)</f>
        <v>0</v>
      </c>
      <c r="O1543" s="7" t="n">
        <f aca="false">IF(H1543=1,MIN($F$221,MAX(0,$B$1540-SUM(I1543:N1543))),0)</f>
        <v>5000000</v>
      </c>
      <c r="P1543" s="7" t="n">
        <f aca="false">MAX(0,$B$1540-SUM(I1543:O1543))</f>
        <v>7995000000</v>
      </c>
      <c r="Q1543" s="7" t="n">
        <f aca="false">($B$203+$B$204)+$B$22+(1-B1543)*$B$198+(1-C1543)*$E$226+(1-D1543)*$E$225+(1-E1543)*$E$224+(1-F1543)*$E$223+(1-G1543)*$E$222+(1-H1543)*$E$221</f>
        <v>28354101.3672325</v>
      </c>
      <c r="R1543" s="7" t="n">
        <f aca="false">P1543&gt;$B$12*Q1543</f>
        <v>1</v>
      </c>
      <c r="S1543" s="7" t="n">
        <f aca="false">IF(R1543,(P1543+$B$12*$B$13)/(Q1543+$B$13),IF(Q1543&gt;0,P1543/Q1543,0))</f>
        <v>259.20378962952</v>
      </c>
      <c r="T1543" s="7" t="n">
        <f aca="false">IF(R1543,$B$13*(S1543-$B$12),0)</f>
        <v>645509474.073799</v>
      </c>
      <c r="U1543" s="7" t="n">
        <f aca="false">($B$203+$B$204)*S1543</f>
        <v>72929058.575331</v>
      </c>
      <c r="V1543" s="7" t="n">
        <f aca="false">$B$22*S1543</f>
        <v>2332834106.66568</v>
      </c>
      <c r="W1543" s="7" t="n">
        <f aca="false">IF(B1543=1,I1543,S1543*$B$198)</f>
        <v>208476235.207953</v>
      </c>
      <c r="X1543" s="7" t="n">
        <f aca="false">IF(C1543=1,J1543,S1543*$E$226)</f>
        <v>1590078421.87369</v>
      </c>
      <c r="Y1543" s="7" t="n">
        <f aca="false">IF(D1543=1,K1543,S1543*$E$225)</f>
        <v>449453291.456549</v>
      </c>
      <c r="Z1543" s="7" t="n">
        <f aca="false">IF(E1543=1,L1543,S1543*$E$224)</f>
        <v>622089095.110847</v>
      </c>
      <c r="AA1543" s="7" t="n">
        <f aca="false">IF(F1543=1,M1543,S1543*$E$223)</f>
        <v>777611368.888559</v>
      </c>
      <c r="AB1543" s="7" t="n">
        <f aca="false">IF(G1543=1,N1543,S1543*$E$222)</f>
        <v>1296018948.1476</v>
      </c>
      <c r="AC1543" s="7" t="n">
        <f aca="false">IF(H1543=1,O1543,S1543*$E$221)</f>
        <v>5000000</v>
      </c>
      <c r="AD1543" s="7" t="n">
        <f aca="false">INDEX($W$1542:$W$1669,MATCH($A1543+(1-B1543)*64,$A$1542:$A$1669,0))</f>
        <v>30000000</v>
      </c>
      <c r="AE1543" s="7" t="n">
        <f aca="false">INDEX($W$1542:$W$1669,MATCH($A1543-B1543*64,$A$1542:$A$1669,0))</f>
        <v>208476235.207953</v>
      </c>
      <c r="AF1543" s="7" t="n">
        <f aca="false">INDEX($X$1542:$X$1669,MATCH($A1543+(1-C1543)*32,$A$1542:$A$1669,0))</f>
        <v>300000000</v>
      </c>
      <c r="AG1543" s="7" t="n">
        <f aca="false">INDEX($X$1542:$X$1669,MATCH($A1543-C1543*32,$A$1542:$A$1669,0))</f>
        <v>1590078421.87369</v>
      </c>
      <c r="AH1543" s="7" t="n">
        <f aca="false">INDEX($Y$1542:$Y$1669,MATCH($A1543+(1-D1543)*16,$A$1542:$A$1669,0))</f>
        <v>100000000</v>
      </c>
      <c r="AI1543" s="7" t="n">
        <f aca="false">INDEX($Y$1542:$Y$1669,MATCH($A1543-D1543*16,$A$1542:$A$1669,0))</f>
        <v>449453291.456549</v>
      </c>
      <c r="AJ1543" s="7" t="n">
        <f aca="false">INDEX($Z$1542:$Z$1669,MATCH($A1543+(1-E1543)*8,$A$1542:$A$1669,0))</f>
        <v>60000000</v>
      </c>
      <c r="AK1543" s="7" t="n">
        <f aca="false">INDEX($Z$1542:$Z$1669,MATCH($A1543-E1543*8,$A$1542:$A$1669,0))</f>
        <v>622089095.110847</v>
      </c>
      <c r="AL1543" s="7" t="n">
        <f aca="false">INDEX($AA$1542:$AA$1669,MATCH($A1543+(1-F1543)*4,$A$1542:$A$1669,0))</f>
        <v>30000000</v>
      </c>
      <c r="AM1543" s="7" t="n">
        <f aca="false">INDEX($AA$1542:$AA$1669,MATCH($A1543-F1543*4,$A$1542:$A$1669,0))</f>
        <v>777611368.888559</v>
      </c>
      <c r="AN1543" s="7" t="n">
        <f aca="false">INDEX($AB$1542:$AB$1669,MATCH($A1543+(1-G1543)*2,$A$1542:$A$1669,0))</f>
        <v>15000000</v>
      </c>
      <c r="AO1543" s="7" t="n">
        <f aca="false">INDEX($AB$1542:$AB$1669,MATCH($A1543-G1543*2,$A$1542:$A$1669,0))</f>
        <v>1296018948.1476</v>
      </c>
      <c r="AP1543" s="7" t="n">
        <f aca="false">INDEX($AC$1542:$AC$1669,MATCH($A1543+(1-H1543)*1,$A$1542:$A$1669,0))</f>
        <v>5000000</v>
      </c>
      <c r="AQ1543" s="7" t="n">
        <f aca="false">INDEX($AC$1542:$AC$1669,MATCH($A1543-H1543*1,$A$1542:$A$1669,0))</f>
        <v>1115981114.41075</v>
      </c>
      <c r="AR1543" s="14" t="b">
        <f aca="false">AND(IF(B1543=1,AD1543&gt;=AE1543,AE1543&gt;AD1543),IF(C1543=1,AF1543&gt;=AG1543,AG1543&gt;AF1543),IF(D1543=1,AH1543&gt;=AI1543,AI1543&gt;AH1543),IF(E1543=1,AJ1543&gt;=AK1543,AK1543&gt;AJ1543),IF(F1543=1,AL1543&gt;=AM1543,AM1543&gt;AL1543),IF(G1543=1,AN1543&gt;=AO1543,AO1543&gt;AN1543),IF(H1543=1,AP1543&gt;=AQ1543,AQ1543&gt;AP1543))</f>
        <v>0</v>
      </c>
      <c r="AS1543" s="2"/>
      <c r="AT1543" s="2"/>
      <c r="AU1543" s="2"/>
      <c r="AV1543" s="2"/>
      <c r="AW1543" s="2"/>
      <c r="AX1543" s="2"/>
    </row>
    <row r="1544" customFormat="false" ht="15" hidden="false" customHeight="false" outlineLevel="0" collapsed="false">
      <c r="A1544" s="6" t="n">
        <f aca="false">ROW()-1542</f>
        <v>2</v>
      </c>
      <c r="B1544" s="6" t="n">
        <f aca="false">MOD(INT($A1544/64),2)</f>
        <v>0</v>
      </c>
      <c r="C1544" s="6" t="n">
        <f aca="false">MOD(INT($A1544/32),2)</f>
        <v>0</v>
      </c>
      <c r="D1544" s="6" t="n">
        <f aca="false">MOD(INT($A1544/16),2)</f>
        <v>0</v>
      </c>
      <c r="E1544" s="6" t="n">
        <f aca="false">MOD(INT($A1544/8),2)</f>
        <v>0</v>
      </c>
      <c r="F1544" s="6" t="n">
        <f aca="false">MOD(INT($A1544/4),2)</f>
        <v>0</v>
      </c>
      <c r="G1544" s="6" t="n">
        <f aca="false">MOD(INT($A1544/2),2)</f>
        <v>1</v>
      </c>
      <c r="H1544" s="6" t="n">
        <f aca="false">MOD(INT($A1544/1),2)</f>
        <v>0</v>
      </c>
      <c r="I1544" s="7" t="n">
        <f aca="false">IF(B1544=1,MIN($B$6,$B$1540),0)</f>
        <v>0</v>
      </c>
      <c r="J1544" s="7" t="n">
        <f aca="false">IF(C1544=1,MIN($F$226,MAX(0,$B$1540-I1544)),0)</f>
        <v>0</v>
      </c>
      <c r="K1544" s="7" t="n">
        <f aca="false">IF(D1544=1,MIN($F$225,MAX(0,$B$1540-SUM(I1544:J1544))),0)</f>
        <v>0</v>
      </c>
      <c r="L1544" s="7" t="n">
        <f aca="false">IF(E1544=1,MIN($F$224,MAX(0,$B$1540-SUM(I1544:K1544))),0)</f>
        <v>0</v>
      </c>
      <c r="M1544" s="7" t="n">
        <f aca="false">IF(F1544=1,MIN($F$223,MAX(0,$B$1540-SUM(I1544:L1544))),0)</f>
        <v>0</v>
      </c>
      <c r="N1544" s="7" t="n">
        <f aca="false">IF(G1544=1,MIN($F$222,MAX(0,$B$1540-SUM(I1544:M1544))),0)</f>
        <v>15000000</v>
      </c>
      <c r="O1544" s="7" t="n">
        <f aca="false">IF(H1544=1,MIN($F$221,MAX(0,$B$1540-SUM(I1544:N1544))),0)</f>
        <v>0</v>
      </c>
      <c r="P1544" s="7" t="n">
        <f aca="false">MAX(0,$B$1540-SUM(I1544:O1544))</f>
        <v>7985000000</v>
      </c>
      <c r="Q1544" s="7" t="n">
        <f aca="false">($B$203+$B$204)+$B$22+(1-B1544)*$B$198+(1-C1544)*$E$226+(1-D1544)*$E$225+(1-E1544)*$E$224+(1-F1544)*$E$223+(1-G1544)*$E$222+(1-H1544)*$E$221</f>
        <v>28354101.3672325</v>
      </c>
      <c r="R1544" s="7" t="n">
        <f aca="false">P1544&gt;$B$12*Q1544</f>
        <v>1</v>
      </c>
      <c r="S1544" s="7" t="n">
        <f aca="false">IF(R1544,(P1544+$B$12*$B$13)/(Q1544+$B$13),IF(Q1544&gt;0,P1544/Q1544,0))</f>
        <v>258.879683609351</v>
      </c>
      <c r="T1544" s="7" t="n">
        <f aca="false">IF(R1544,$B$13*(S1544-$B$12),0)</f>
        <v>644699209.023379</v>
      </c>
      <c r="U1544" s="7" t="n">
        <f aca="false">($B$203+$B$204)*S1544</f>
        <v>72837868.7552931</v>
      </c>
      <c r="V1544" s="7" t="n">
        <f aca="false">$B$22*S1544</f>
        <v>2329917152.48416</v>
      </c>
      <c r="W1544" s="7" t="n">
        <f aca="false">IF(B1544=1,I1544,S1544*$B$198)</f>
        <v>208215558.452457</v>
      </c>
      <c r="X1544" s="7" t="n">
        <f aca="false">IF(C1544=1,J1544,S1544*$E$226)</f>
        <v>1588090202.5278</v>
      </c>
      <c r="Y1544" s="7" t="n">
        <f aca="false">IF(D1544=1,K1544,S1544*$E$225)</f>
        <v>448891299.219654</v>
      </c>
      <c r="Z1544" s="7" t="n">
        <f aca="false">IF(E1544=1,L1544,S1544*$E$224)</f>
        <v>621311240.662444</v>
      </c>
      <c r="AA1544" s="7" t="n">
        <f aca="false">IF(F1544=1,M1544,S1544*$E$223)</f>
        <v>776639050.828054</v>
      </c>
      <c r="AB1544" s="7" t="n">
        <f aca="false">IF(G1544=1,N1544,S1544*$E$222)</f>
        <v>15000000</v>
      </c>
      <c r="AC1544" s="7" t="n">
        <f aca="false">IF(H1544=1,O1544,S1544*$E$221)</f>
        <v>1294398418.04676</v>
      </c>
      <c r="AD1544" s="7" t="n">
        <f aca="false">INDEX($W$1542:$W$1669,MATCH($A1544+(1-B1544)*64,$A$1542:$A$1669,0))</f>
        <v>30000000</v>
      </c>
      <c r="AE1544" s="7" t="n">
        <f aca="false">INDEX($W$1542:$W$1669,MATCH($A1544-B1544*64,$A$1542:$A$1669,0))</f>
        <v>208215558.452457</v>
      </c>
      <c r="AF1544" s="7" t="n">
        <f aca="false">INDEX($X$1542:$X$1669,MATCH($A1544+(1-C1544)*32,$A$1542:$A$1669,0))</f>
        <v>300000000</v>
      </c>
      <c r="AG1544" s="7" t="n">
        <f aca="false">INDEX($X$1542:$X$1669,MATCH($A1544-C1544*32,$A$1542:$A$1669,0))</f>
        <v>1588090202.5278</v>
      </c>
      <c r="AH1544" s="7" t="n">
        <f aca="false">INDEX($Y$1542:$Y$1669,MATCH($A1544+(1-D1544)*16,$A$1542:$A$1669,0))</f>
        <v>100000000</v>
      </c>
      <c r="AI1544" s="7" t="n">
        <f aca="false">INDEX($Y$1542:$Y$1669,MATCH($A1544-D1544*16,$A$1542:$A$1669,0))</f>
        <v>448891299.219654</v>
      </c>
      <c r="AJ1544" s="7" t="n">
        <f aca="false">INDEX($Z$1542:$Z$1669,MATCH($A1544+(1-E1544)*8,$A$1542:$A$1669,0))</f>
        <v>60000000</v>
      </c>
      <c r="AK1544" s="7" t="n">
        <f aca="false">INDEX($Z$1542:$Z$1669,MATCH($A1544-E1544*8,$A$1542:$A$1669,0))</f>
        <v>621311240.662444</v>
      </c>
      <c r="AL1544" s="7" t="n">
        <f aca="false">INDEX($AA$1542:$AA$1669,MATCH($A1544+(1-F1544)*4,$A$1542:$A$1669,0))</f>
        <v>30000000</v>
      </c>
      <c r="AM1544" s="7" t="n">
        <f aca="false">INDEX($AA$1542:$AA$1669,MATCH($A1544-F1544*4,$A$1542:$A$1669,0))</f>
        <v>776639050.828054</v>
      </c>
      <c r="AN1544" s="7" t="n">
        <f aca="false">INDEX($AB$1542:$AB$1669,MATCH($A1544+(1-G1544)*2,$A$1542:$A$1669,0))</f>
        <v>15000000</v>
      </c>
      <c r="AO1544" s="7" t="n">
        <f aca="false">INDEX($AB$1542:$AB$1669,MATCH($A1544-G1544*2,$A$1542:$A$1669,0))</f>
        <v>1115981114.41075</v>
      </c>
      <c r="AP1544" s="7" t="n">
        <f aca="false">INDEX($AC$1542:$AC$1669,MATCH($A1544+(1-H1544)*1,$A$1542:$A$1669,0))</f>
        <v>5000000</v>
      </c>
      <c r="AQ1544" s="7" t="n">
        <f aca="false">INDEX($AC$1542:$AC$1669,MATCH($A1544-H1544*1,$A$1542:$A$1669,0))</f>
        <v>1294398418.04676</v>
      </c>
      <c r="AR1544" s="14" t="b">
        <f aca="false">AND(IF(B1544=1,AD1544&gt;=AE1544,AE1544&gt;AD1544),IF(C1544=1,AF1544&gt;=AG1544,AG1544&gt;AF1544),IF(D1544=1,AH1544&gt;=AI1544,AI1544&gt;AH1544),IF(E1544=1,AJ1544&gt;=AK1544,AK1544&gt;AJ1544),IF(F1544=1,AL1544&gt;=AM1544,AM1544&gt;AL1544),IF(G1544=1,AN1544&gt;=AO1544,AO1544&gt;AN1544),IF(H1544=1,AP1544&gt;=AQ1544,AQ1544&gt;AP1544))</f>
        <v>0</v>
      </c>
      <c r="AS1544" s="2"/>
      <c r="AT1544" s="2"/>
      <c r="AU1544" s="2"/>
      <c r="AV1544" s="2"/>
      <c r="AW1544" s="2"/>
      <c r="AX1544" s="2"/>
    </row>
    <row r="1545" customFormat="false" ht="15" hidden="false" customHeight="false" outlineLevel="0" collapsed="false">
      <c r="A1545" s="6" t="n">
        <f aca="false">ROW()-1542</f>
        <v>3</v>
      </c>
      <c r="B1545" s="6" t="n">
        <f aca="false">MOD(INT($A1545/64),2)</f>
        <v>0</v>
      </c>
      <c r="C1545" s="6" t="n">
        <f aca="false">MOD(INT($A1545/32),2)</f>
        <v>0</v>
      </c>
      <c r="D1545" s="6" t="n">
        <f aca="false">MOD(INT($A1545/16),2)</f>
        <v>0</v>
      </c>
      <c r="E1545" s="6" t="n">
        <f aca="false">MOD(INT($A1545/8),2)</f>
        <v>0</v>
      </c>
      <c r="F1545" s="6" t="n">
        <f aca="false">MOD(INT($A1545/4),2)</f>
        <v>0</v>
      </c>
      <c r="G1545" s="6" t="n">
        <f aca="false">MOD(INT($A1545/2),2)</f>
        <v>1</v>
      </c>
      <c r="H1545" s="6" t="n">
        <f aca="false">MOD(INT($A1545/1),2)</f>
        <v>1</v>
      </c>
      <c r="I1545" s="7" t="n">
        <f aca="false">IF(B1545=1,MIN($B$6,$B$1540),0)</f>
        <v>0</v>
      </c>
      <c r="J1545" s="7" t="n">
        <f aca="false">IF(C1545=1,MIN($F$226,MAX(0,$B$1540-I1545)),0)</f>
        <v>0</v>
      </c>
      <c r="K1545" s="7" t="n">
        <f aca="false">IF(D1545=1,MIN($F$225,MAX(0,$B$1540-SUM(I1545:J1545))),0)</f>
        <v>0</v>
      </c>
      <c r="L1545" s="7" t="n">
        <f aca="false">IF(E1545=1,MIN($F$224,MAX(0,$B$1540-SUM(I1545:K1545))),0)</f>
        <v>0</v>
      </c>
      <c r="M1545" s="7" t="n">
        <f aca="false">IF(F1545=1,MIN($F$223,MAX(0,$B$1540-SUM(I1545:L1545))),0)</f>
        <v>0</v>
      </c>
      <c r="N1545" s="7" t="n">
        <f aca="false">IF(G1545=1,MIN($F$222,MAX(0,$B$1540-SUM(I1545:M1545))),0)</f>
        <v>15000000</v>
      </c>
      <c r="O1545" s="7" t="n">
        <f aca="false">IF(H1545=1,MIN($F$221,MAX(0,$B$1540-SUM(I1545:N1545))),0)</f>
        <v>5000000</v>
      </c>
      <c r="P1545" s="7" t="n">
        <f aca="false">MAX(0,$B$1540-SUM(I1545:O1545))</f>
        <v>7980000000</v>
      </c>
      <c r="Q1545" s="7" t="n">
        <f aca="false">($B$203+$B$204)+$B$22+(1-B1545)*$B$198+(1-C1545)*$E$226+(1-D1545)*$E$225+(1-E1545)*$E$224+(1-F1545)*$E$223+(1-G1545)*$E$222+(1-H1545)*$E$221</f>
        <v>23354101.3672325</v>
      </c>
      <c r="R1545" s="7" t="n">
        <f aca="false">P1545&gt;$B$12*Q1545</f>
        <v>1</v>
      </c>
      <c r="S1545" s="7" t="n">
        <f aca="false">IF(R1545,(P1545+$B$12*$B$13)/(Q1545+$B$13),IF(Q1545&gt;0,P1545/Q1545,0))</f>
        <v>308.751787061415</v>
      </c>
      <c r="T1545" s="7" t="n">
        <f aca="false">IF(R1545,$B$13*(S1545-$B$12),0)</f>
        <v>769379467.653538</v>
      </c>
      <c r="U1545" s="7" t="n">
        <f aca="false">($B$203+$B$204)*S1545</f>
        <v>86869783.7945333</v>
      </c>
      <c r="V1545" s="7" t="n">
        <f aca="false">$B$22*S1545</f>
        <v>2778766083.55274</v>
      </c>
      <c r="W1545" s="7" t="n">
        <f aca="false">IF(B1545=1,I1545,S1545*$B$198)</f>
        <v>248327427.127095</v>
      </c>
      <c r="X1545" s="7" t="n">
        <f aca="false">IF(C1545=1,J1545,S1545*$E$226)</f>
        <v>1894029230.91131</v>
      </c>
      <c r="Y1545" s="7" t="n">
        <f aca="false">IF(D1545=1,K1545,S1545*$E$225)</f>
        <v>535368356.82915</v>
      </c>
      <c r="Z1545" s="7" t="n">
        <f aca="false">IF(E1545=1,L1545,S1545*$E$224)</f>
        <v>741004288.947396</v>
      </c>
      <c r="AA1545" s="7" t="n">
        <f aca="false">IF(F1545=1,M1545,S1545*$E$223)</f>
        <v>926255361.184245</v>
      </c>
      <c r="AB1545" s="7" t="n">
        <f aca="false">IF(G1545=1,N1545,S1545*$E$222)</f>
        <v>15000000</v>
      </c>
      <c r="AC1545" s="7" t="n">
        <f aca="false">IF(H1545=1,O1545,S1545*$E$221)</f>
        <v>5000000</v>
      </c>
      <c r="AD1545" s="7" t="n">
        <f aca="false">INDEX($W$1542:$W$1669,MATCH($A1545+(1-B1545)*64,$A$1542:$A$1669,0))</f>
        <v>30000000</v>
      </c>
      <c r="AE1545" s="7" t="n">
        <f aca="false">INDEX($W$1542:$W$1669,MATCH($A1545-B1545*64,$A$1542:$A$1669,0))</f>
        <v>248327427.127095</v>
      </c>
      <c r="AF1545" s="7" t="n">
        <f aca="false">INDEX($X$1542:$X$1669,MATCH($A1545+(1-C1545)*32,$A$1542:$A$1669,0))</f>
        <v>300000000</v>
      </c>
      <c r="AG1545" s="7" t="n">
        <f aca="false">INDEX($X$1542:$X$1669,MATCH($A1545-C1545*32,$A$1542:$A$1669,0))</f>
        <v>1894029230.91131</v>
      </c>
      <c r="AH1545" s="7" t="n">
        <f aca="false">INDEX($Y$1542:$Y$1669,MATCH($A1545+(1-D1545)*16,$A$1542:$A$1669,0))</f>
        <v>100000000</v>
      </c>
      <c r="AI1545" s="7" t="n">
        <f aca="false">INDEX($Y$1542:$Y$1669,MATCH($A1545-D1545*16,$A$1542:$A$1669,0))</f>
        <v>535368356.82915</v>
      </c>
      <c r="AJ1545" s="7" t="n">
        <f aca="false">INDEX($Z$1542:$Z$1669,MATCH($A1545+(1-E1545)*8,$A$1542:$A$1669,0))</f>
        <v>60000000</v>
      </c>
      <c r="AK1545" s="7" t="n">
        <f aca="false">INDEX($Z$1542:$Z$1669,MATCH($A1545-E1545*8,$A$1542:$A$1669,0))</f>
        <v>741004288.947396</v>
      </c>
      <c r="AL1545" s="7" t="n">
        <f aca="false">INDEX($AA$1542:$AA$1669,MATCH($A1545+(1-F1545)*4,$A$1542:$A$1669,0))</f>
        <v>30000000</v>
      </c>
      <c r="AM1545" s="7" t="n">
        <f aca="false">INDEX($AA$1542:$AA$1669,MATCH($A1545-F1545*4,$A$1542:$A$1669,0))</f>
        <v>926255361.184245</v>
      </c>
      <c r="AN1545" s="7" t="n">
        <f aca="false">INDEX($AB$1542:$AB$1669,MATCH($A1545+(1-G1545)*2,$A$1542:$A$1669,0))</f>
        <v>15000000</v>
      </c>
      <c r="AO1545" s="7" t="n">
        <f aca="false">INDEX($AB$1542:$AB$1669,MATCH($A1545-G1545*2,$A$1542:$A$1669,0))</f>
        <v>1296018948.1476</v>
      </c>
      <c r="AP1545" s="7" t="n">
        <f aca="false">INDEX($AC$1542:$AC$1669,MATCH($A1545+(1-H1545)*1,$A$1542:$A$1669,0))</f>
        <v>5000000</v>
      </c>
      <c r="AQ1545" s="7" t="n">
        <f aca="false">INDEX($AC$1542:$AC$1669,MATCH($A1545-H1545*1,$A$1542:$A$1669,0))</f>
        <v>1294398418.04676</v>
      </c>
      <c r="AR1545" s="14" t="b">
        <f aca="false">AND(IF(B1545=1,AD1545&gt;=AE1545,AE1545&gt;AD1545),IF(C1545=1,AF1545&gt;=AG1545,AG1545&gt;AF1545),IF(D1545=1,AH1545&gt;=AI1545,AI1545&gt;AH1545),IF(E1545=1,AJ1545&gt;=AK1545,AK1545&gt;AJ1545),IF(F1545=1,AL1545&gt;=AM1545,AM1545&gt;AL1545),IF(G1545=1,AN1545&gt;=AO1545,AO1545&gt;AN1545),IF(H1545=1,AP1545&gt;=AQ1545,AQ1545&gt;AP1545))</f>
        <v>0</v>
      </c>
      <c r="AS1545" s="2"/>
      <c r="AT1545" s="2"/>
      <c r="AU1545" s="2"/>
      <c r="AV1545" s="2"/>
      <c r="AW1545" s="2"/>
      <c r="AX1545" s="2"/>
    </row>
    <row r="1546" customFormat="false" ht="15" hidden="false" customHeight="false" outlineLevel="0" collapsed="false">
      <c r="A1546" s="6" t="n">
        <f aca="false">ROW()-1542</f>
        <v>4</v>
      </c>
      <c r="B1546" s="6" t="n">
        <f aca="false">MOD(INT($A1546/64),2)</f>
        <v>0</v>
      </c>
      <c r="C1546" s="6" t="n">
        <f aca="false">MOD(INT($A1546/32),2)</f>
        <v>0</v>
      </c>
      <c r="D1546" s="6" t="n">
        <f aca="false">MOD(INT($A1546/16),2)</f>
        <v>0</v>
      </c>
      <c r="E1546" s="6" t="n">
        <f aca="false">MOD(INT($A1546/8),2)</f>
        <v>0</v>
      </c>
      <c r="F1546" s="6" t="n">
        <f aca="false">MOD(INT($A1546/4),2)</f>
        <v>1</v>
      </c>
      <c r="G1546" s="6" t="n">
        <f aca="false">MOD(INT($A1546/2),2)</f>
        <v>0</v>
      </c>
      <c r="H1546" s="6" t="n">
        <f aca="false">MOD(INT($A1546/1),2)</f>
        <v>0</v>
      </c>
      <c r="I1546" s="7" t="n">
        <f aca="false">IF(B1546=1,MIN($B$6,$B$1540),0)</f>
        <v>0</v>
      </c>
      <c r="J1546" s="7" t="n">
        <f aca="false">IF(C1546=1,MIN($F$226,MAX(0,$B$1540-I1546)),0)</f>
        <v>0</v>
      </c>
      <c r="K1546" s="7" t="n">
        <f aca="false">IF(D1546=1,MIN($F$225,MAX(0,$B$1540-SUM(I1546:J1546))),0)</f>
        <v>0</v>
      </c>
      <c r="L1546" s="7" t="n">
        <f aca="false">IF(E1546=1,MIN($F$224,MAX(0,$B$1540-SUM(I1546:K1546))),0)</f>
        <v>0</v>
      </c>
      <c r="M1546" s="7" t="n">
        <f aca="false">IF(F1546=1,MIN($F$223,MAX(0,$B$1540-SUM(I1546:L1546))),0)</f>
        <v>30000000</v>
      </c>
      <c r="N1546" s="7" t="n">
        <f aca="false">IF(G1546=1,MIN($F$222,MAX(0,$B$1540-SUM(I1546:M1546))),0)</f>
        <v>0</v>
      </c>
      <c r="O1546" s="7" t="n">
        <f aca="false">IF(H1546=1,MIN($F$221,MAX(0,$B$1540-SUM(I1546:N1546))),0)</f>
        <v>0</v>
      </c>
      <c r="P1546" s="7" t="n">
        <f aca="false">MAX(0,$B$1540-SUM(I1546:O1546))</f>
        <v>7970000000</v>
      </c>
      <c r="Q1546" s="7" t="n">
        <f aca="false">($B$203+$B$204)+$B$22+(1-B1546)*$B$198+(1-C1546)*$E$226+(1-D1546)*$E$225+(1-E1546)*$E$224+(1-F1546)*$E$223+(1-G1546)*$E$222+(1-H1546)*$E$221</f>
        <v>30354101.3672325</v>
      </c>
      <c r="R1546" s="7" t="n">
        <f aca="false">P1546&gt;$B$12*Q1546</f>
        <v>1</v>
      </c>
      <c r="S1546" s="7" t="n">
        <f aca="false">IF(R1546,(P1546+$B$12*$B$13)/(Q1546+$B$13),IF(Q1546&gt;0,P1546/Q1546,0))</f>
        <v>242.663767025188</v>
      </c>
      <c r="T1546" s="7" t="n">
        <f aca="false">IF(R1546,$B$13*(S1546-$B$12),0)</f>
        <v>604159417.562969</v>
      </c>
      <c r="U1546" s="7" t="n">
        <f aca="false">($B$203+$B$204)*S1546</f>
        <v>68275390.9762858</v>
      </c>
      <c r="V1546" s="7" t="n">
        <f aca="false">$B$22*S1546</f>
        <v>2183973903.22669</v>
      </c>
      <c r="W1546" s="7" t="n">
        <f aca="false">IF(B1546=1,I1546,S1546*$B$198)</f>
        <v>195173182.626298</v>
      </c>
      <c r="X1546" s="7" t="n">
        <f aca="false">IF(C1546=1,J1546,S1546*$E$226)</f>
        <v>1488614114.27987</v>
      </c>
      <c r="Y1546" s="7" t="n">
        <f aca="false">IF(D1546=1,K1546,S1546*$E$225)</f>
        <v>420773280.215555</v>
      </c>
      <c r="Z1546" s="7" t="n">
        <f aca="false">IF(E1546=1,L1546,S1546*$E$224)</f>
        <v>582393040.860451</v>
      </c>
      <c r="AA1546" s="7" t="n">
        <f aca="false">IF(F1546=1,M1546,S1546*$E$223)</f>
        <v>30000000</v>
      </c>
      <c r="AB1546" s="7" t="n">
        <f aca="false">IF(G1546=1,N1546,S1546*$E$222)</f>
        <v>1213318835.12594</v>
      </c>
      <c r="AC1546" s="7" t="n">
        <f aca="false">IF(H1546=1,O1546,S1546*$E$221)</f>
        <v>1213318835.12594</v>
      </c>
      <c r="AD1546" s="7" t="n">
        <f aca="false">INDEX($W$1542:$W$1669,MATCH($A1546+(1-B1546)*64,$A$1542:$A$1669,0))</f>
        <v>30000000</v>
      </c>
      <c r="AE1546" s="7" t="n">
        <f aca="false">INDEX($W$1542:$W$1669,MATCH($A1546-B1546*64,$A$1542:$A$1669,0))</f>
        <v>195173182.626298</v>
      </c>
      <c r="AF1546" s="7" t="n">
        <f aca="false">INDEX($X$1542:$X$1669,MATCH($A1546+(1-C1546)*32,$A$1542:$A$1669,0))</f>
        <v>300000000</v>
      </c>
      <c r="AG1546" s="7" t="n">
        <f aca="false">INDEX($X$1542:$X$1669,MATCH($A1546-C1546*32,$A$1542:$A$1669,0))</f>
        <v>1488614114.27987</v>
      </c>
      <c r="AH1546" s="7" t="n">
        <f aca="false">INDEX($Y$1542:$Y$1669,MATCH($A1546+(1-D1546)*16,$A$1542:$A$1669,0))</f>
        <v>100000000</v>
      </c>
      <c r="AI1546" s="7" t="n">
        <f aca="false">INDEX($Y$1542:$Y$1669,MATCH($A1546-D1546*16,$A$1542:$A$1669,0))</f>
        <v>420773280.215555</v>
      </c>
      <c r="AJ1546" s="7" t="n">
        <f aca="false">INDEX($Z$1542:$Z$1669,MATCH($A1546+(1-E1546)*8,$A$1542:$A$1669,0))</f>
        <v>60000000</v>
      </c>
      <c r="AK1546" s="7" t="n">
        <f aca="false">INDEX($Z$1542:$Z$1669,MATCH($A1546-E1546*8,$A$1542:$A$1669,0))</f>
        <v>582393040.860451</v>
      </c>
      <c r="AL1546" s="7" t="n">
        <f aca="false">INDEX($AA$1542:$AA$1669,MATCH($A1546+(1-F1546)*4,$A$1542:$A$1669,0))</f>
        <v>30000000</v>
      </c>
      <c r="AM1546" s="7" t="n">
        <f aca="false">INDEX($AA$1542:$AA$1669,MATCH($A1546-F1546*4,$A$1542:$A$1669,0))</f>
        <v>669588668.646449</v>
      </c>
      <c r="AN1546" s="7" t="n">
        <f aca="false">INDEX($AB$1542:$AB$1669,MATCH($A1546+(1-G1546)*2,$A$1542:$A$1669,0))</f>
        <v>15000000</v>
      </c>
      <c r="AO1546" s="7" t="n">
        <f aca="false">INDEX($AB$1542:$AB$1669,MATCH($A1546-G1546*2,$A$1542:$A$1669,0))</f>
        <v>1213318835.12594</v>
      </c>
      <c r="AP1546" s="7" t="n">
        <f aca="false">INDEX($AC$1542:$AC$1669,MATCH($A1546+(1-H1546)*1,$A$1542:$A$1669,0))</f>
        <v>5000000</v>
      </c>
      <c r="AQ1546" s="7" t="n">
        <f aca="false">INDEX($AC$1542:$AC$1669,MATCH($A1546-H1546*1,$A$1542:$A$1669,0))</f>
        <v>1213318835.12594</v>
      </c>
      <c r="AR1546" s="14" t="b">
        <f aca="false">AND(IF(B1546=1,AD1546&gt;=AE1546,AE1546&gt;AD1546),IF(C1546=1,AF1546&gt;=AG1546,AG1546&gt;AF1546),IF(D1546=1,AH1546&gt;=AI1546,AI1546&gt;AH1546),IF(E1546=1,AJ1546&gt;=AK1546,AK1546&gt;AJ1546),IF(F1546=1,AL1546&gt;=AM1546,AM1546&gt;AL1546),IF(G1546=1,AN1546&gt;=AO1546,AO1546&gt;AN1546),IF(H1546=1,AP1546&gt;=AQ1546,AQ1546&gt;AP1546))</f>
        <v>0</v>
      </c>
      <c r="AS1546" s="2"/>
      <c r="AT1546" s="2"/>
      <c r="AU1546" s="2"/>
      <c r="AV1546" s="2"/>
      <c r="AW1546" s="2"/>
      <c r="AX1546" s="2"/>
    </row>
    <row r="1547" customFormat="false" ht="15" hidden="false" customHeight="false" outlineLevel="0" collapsed="false">
      <c r="A1547" s="6" t="n">
        <f aca="false">ROW()-1542</f>
        <v>5</v>
      </c>
      <c r="B1547" s="6" t="n">
        <f aca="false">MOD(INT($A1547/64),2)</f>
        <v>0</v>
      </c>
      <c r="C1547" s="6" t="n">
        <f aca="false">MOD(INT($A1547/32),2)</f>
        <v>0</v>
      </c>
      <c r="D1547" s="6" t="n">
        <f aca="false">MOD(INT($A1547/16),2)</f>
        <v>0</v>
      </c>
      <c r="E1547" s="6" t="n">
        <f aca="false">MOD(INT($A1547/8),2)</f>
        <v>0</v>
      </c>
      <c r="F1547" s="6" t="n">
        <f aca="false">MOD(INT($A1547/4),2)</f>
        <v>1</v>
      </c>
      <c r="G1547" s="6" t="n">
        <f aca="false">MOD(INT($A1547/2),2)</f>
        <v>0</v>
      </c>
      <c r="H1547" s="6" t="n">
        <f aca="false">MOD(INT($A1547/1),2)</f>
        <v>1</v>
      </c>
      <c r="I1547" s="7" t="n">
        <f aca="false">IF(B1547=1,MIN($B$6,$B$1540),0)</f>
        <v>0</v>
      </c>
      <c r="J1547" s="7" t="n">
        <f aca="false">IF(C1547=1,MIN($F$226,MAX(0,$B$1540-I1547)),0)</f>
        <v>0</v>
      </c>
      <c r="K1547" s="7" t="n">
        <f aca="false">IF(D1547=1,MIN($F$225,MAX(0,$B$1540-SUM(I1547:J1547))),0)</f>
        <v>0</v>
      </c>
      <c r="L1547" s="7" t="n">
        <f aca="false">IF(E1547=1,MIN($F$224,MAX(0,$B$1540-SUM(I1547:K1547))),0)</f>
        <v>0</v>
      </c>
      <c r="M1547" s="7" t="n">
        <f aca="false">IF(F1547=1,MIN($F$223,MAX(0,$B$1540-SUM(I1547:L1547))),0)</f>
        <v>30000000</v>
      </c>
      <c r="N1547" s="7" t="n">
        <f aca="false">IF(G1547=1,MIN($F$222,MAX(0,$B$1540-SUM(I1547:M1547))),0)</f>
        <v>0</v>
      </c>
      <c r="O1547" s="7" t="n">
        <f aca="false">IF(H1547=1,MIN($F$221,MAX(0,$B$1540-SUM(I1547:N1547))),0)</f>
        <v>5000000</v>
      </c>
      <c r="P1547" s="7" t="n">
        <f aca="false">MAX(0,$B$1540-SUM(I1547:O1547))</f>
        <v>7965000000</v>
      </c>
      <c r="Q1547" s="7" t="n">
        <f aca="false">($B$203+$B$204)+$B$22+(1-B1547)*$B$198+(1-C1547)*$E$226+(1-D1547)*$E$225+(1-E1547)*$E$224+(1-F1547)*$E$223+(1-G1547)*$E$222+(1-H1547)*$E$221</f>
        <v>25354101.3672325</v>
      </c>
      <c r="R1547" s="7" t="n">
        <f aca="false">P1547&gt;$B$12*Q1547</f>
        <v>1</v>
      </c>
      <c r="S1547" s="7" t="n">
        <f aca="false">IF(R1547,(P1547+$B$12*$B$13)/(Q1547+$B$13),IF(Q1547&gt;0,P1547/Q1547,0))</f>
        <v>286.044051285494</v>
      </c>
      <c r="T1547" s="7" t="n">
        <f aca="false">IF(R1547,$B$13*(S1547-$B$12),0)</f>
        <v>712610128.213736</v>
      </c>
      <c r="U1547" s="7" t="n">
        <f aca="false">($B$203+$B$204)*S1547</f>
        <v>80480780.7831103</v>
      </c>
      <c r="V1547" s="7" t="n">
        <f aca="false">$B$22*S1547</f>
        <v>2574396461.56945</v>
      </c>
      <c r="W1547" s="7" t="n">
        <f aca="false">IF(B1547=1,I1547,S1547*$B$198)</f>
        <v>230063715.506878</v>
      </c>
      <c r="X1547" s="7" t="n">
        <f aca="false">IF(C1547=1,J1547,S1547*$E$226)</f>
        <v>1754729258.7986</v>
      </c>
      <c r="Y1547" s="7" t="n">
        <f aca="false">IF(D1547=1,K1547,S1547*$E$225)</f>
        <v>495993675.615573</v>
      </c>
      <c r="Z1547" s="7" t="n">
        <f aca="false">IF(E1547=1,L1547,S1547*$E$224)</f>
        <v>686505723.085186</v>
      </c>
      <c r="AA1547" s="7" t="n">
        <f aca="false">IF(F1547=1,M1547,S1547*$E$223)</f>
        <v>30000000</v>
      </c>
      <c r="AB1547" s="7" t="n">
        <f aca="false">IF(G1547=1,N1547,S1547*$E$222)</f>
        <v>1430220256.42747</v>
      </c>
      <c r="AC1547" s="7" t="n">
        <f aca="false">IF(H1547=1,O1547,S1547*$E$221)</f>
        <v>5000000</v>
      </c>
      <c r="AD1547" s="7" t="n">
        <f aca="false">INDEX($W$1542:$W$1669,MATCH($A1547+(1-B1547)*64,$A$1542:$A$1669,0))</f>
        <v>30000000</v>
      </c>
      <c r="AE1547" s="7" t="n">
        <f aca="false">INDEX($W$1542:$W$1669,MATCH($A1547-B1547*64,$A$1542:$A$1669,0))</f>
        <v>230063715.506878</v>
      </c>
      <c r="AF1547" s="7" t="n">
        <f aca="false">INDEX($X$1542:$X$1669,MATCH($A1547+(1-C1547)*32,$A$1542:$A$1669,0))</f>
        <v>300000000</v>
      </c>
      <c r="AG1547" s="7" t="n">
        <f aca="false">INDEX($X$1542:$X$1669,MATCH($A1547-C1547*32,$A$1542:$A$1669,0))</f>
        <v>1754729258.7986</v>
      </c>
      <c r="AH1547" s="7" t="n">
        <f aca="false">INDEX($Y$1542:$Y$1669,MATCH($A1547+(1-D1547)*16,$A$1542:$A$1669,0))</f>
        <v>100000000</v>
      </c>
      <c r="AI1547" s="7" t="n">
        <f aca="false">INDEX($Y$1542:$Y$1669,MATCH($A1547-D1547*16,$A$1542:$A$1669,0))</f>
        <v>495993675.615573</v>
      </c>
      <c r="AJ1547" s="7" t="n">
        <f aca="false">INDEX($Z$1542:$Z$1669,MATCH($A1547+(1-E1547)*8,$A$1542:$A$1669,0))</f>
        <v>60000000</v>
      </c>
      <c r="AK1547" s="7" t="n">
        <f aca="false">INDEX($Z$1542:$Z$1669,MATCH($A1547-E1547*8,$A$1542:$A$1669,0))</f>
        <v>686505723.085186</v>
      </c>
      <c r="AL1547" s="7" t="n">
        <f aca="false">INDEX($AA$1542:$AA$1669,MATCH($A1547+(1-F1547)*4,$A$1542:$A$1669,0))</f>
        <v>30000000</v>
      </c>
      <c r="AM1547" s="7" t="n">
        <f aca="false">INDEX($AA$1542:$AA$1669,MATCH($A1547-F1547*4,$A$1542:$A$1669,0))</f>
        <v>777611368.888559</v>
      </c>
      <c r="AN1547" s="7" t="n">
        <f aca="false">INDEX($AB$1542:$AB$1669,MATCH($A1547+(1-G1547)*2,$A$1542:$A$1669,0))</f>
        <v>15000000</v>
      </c>
      <c r="AO1547" s="7" t="n">
        <f aca="false">INDEX($AB$1542:$AB$1669,MATCH($A1547-G1547*2,$A$1542:$A$1669,0))</f>
        <v>1430220256.42747</v>
      </c>
      <c r="AP1547" s="7" t="n">
        <f aca="false">INDEX($AC$1542:$AC$1669,MATCH($A1547+(1-H1547)*1,$A$1542:$A$1669,0))</f>
        <v>5000000</v>
      </c>
      <c r="AQ1547" s="7" t="n">
        <f aca="false">INDEX($AC$1542:$AC$1669,MATCH($A1547-H1547*1,$A$1542:$A$1669,0))</f>
        <v>1213318835.12594</v>
      </c>
      <c r="AR1547" s="14" t="b">
        <f aca="false">AND(IF(B1547=1,AD1547&gt;=AE1547,AE1547&gt;AD1547),IF(C1547=1,AF1547&gt;=AG1547,AG1547&gt;AF1547),IF(D1547=1,AH1547&gt;=AI1547,AI1547&gt;AH1547),IF(E1547=1,AJ1547&gt;=AK1547,AK1547&gt;AJ1547),IF(F1547=1,AL1547&gt;=AM1547,AM1547&gt;AL1547),IF(G1547=1,AN1547&gt;=AO1547,AO1547&gt;AN1547),IF(H1547=1,AP1547&gt;=AQ1547,AQ1547&gt;AP1547))</f>
        <v>0</v>
      </c>
      <c r="AS1547" s="2"/>
      <c r="AT1547" s="2"/>
      <c r="AU1547" s="2"/>
      <c r="AV1547" s="2"/>
      <c r="AW1547" s="2"/>
      <c r="AX1547" s="2"/>
    </row>
    <row r="1548" customFormat="false" ht="15" hidden="false" customHeight="false" outlineLevel="0" collapsed="false">
      <c r="A1548" s="6" t="n">
        <f aca="false">ROW()-1542</f>
        <v>6</v>
      </c>
      <c r="B1548" s="6" t="n">
        <f aca="false">MOD(INT($A1548/64),2)</f>
        <v>0</v>
      </c>
      <c r="C1548" s="6" t="n">
        <f aca="false">MOD(INT($A1548/32),2)</f>
        <v>0</v>
      </c>
      <c r="D1548" s="6" t="n">
        <f aca="false">MOD(INT($A1548/16),2)</f>
        <v>0</v>
      </c>
      <c r="E1548" s="6" t="n">
        <f aca="false">MOD(INT($A1548/8),2)</f>
        <v>0</v>
      </c>
      <c r="F1548" s="6" t="n">
        <f aca="false">MOD(INT($A1548/4),2)</f>
        <v>1</v>
      </c>
      <c r="G1548" s="6" t="n">
        <f aca="false">MOD(INT($A1548/2),2)</f>
        <v>1</v>
      </c>
      <c r="H1548" s="6" t="n">
        <f aca="false">MOD(INT($A1548/1),2)</f>
        <v>0</v>
      </c>
      <c r="I1548" s="7" t="n">
        <f aca="false">IF(B1548=1,MIN($B$6,$B$1540),0)</f>
        <v>0</v>
      </c>
      <c r="J1548" s="7" t="n">
        <f aca="false">IF(C1548=1,MIN($F$226,MAX(0,$B$1540-I1548)),0)</f>
        <v>0</v>
      </c>
      <c r="K1548" s="7" t="n">
        <f aca="false">IF(D1548=1,MIN($F$225,MAX(0,$B$1540-SUM(I1548:J1548))),0)</f>
        <v>0</v>
      </c>
      <c r="L1548" s="7" t="n">
        <f aca="false">IF(E1548=1,MIN($F$224,MAX(0,$B$1540-SUM(I1548:K1548))),0)</f>
        <v>0</v>
      </c>
      <c r="M1548" s="7" t="n">
        <f aca="false">IF(F1548=1,MIN($F$223,MAX(0,$B$1540-SUM(I1548:L1548))),0)</f>
        <v>30000000</v>
      </c>
      <c r="N1548" s="7" t="n">
        <f aca="false">IF(G1548=1,MIN($F$222,MAX(0,$B$1540-SUM(I1548:M1548))),0)</f>
        <v>15000000</v>
      </c>
      <c r="O1548" s="7" t="n">
        <f aca="false">IF(H1548=1,MIN($F$221,MAX(0,$B$1540-SUM(I1548:N1548))),0)</f>
        <v>0</v>
      </c>
      <c r="P1548" s="7" t="n">
        <f aca="false">MAX(0,$B$1540-SUM(I1548:O1548))</f>
        <v>7955000000</v>
      </c>
      <c r="Q1548" s="7" t="n">
        <f aca="false">($B$203+$B$204)+$B$22+(1-B1548)*$B$198+(1-C1548)*$E$226+(1-D1548)*$E$225+(1-E1548)*$E$224+(1-F1548)*$E$223+(1-G1548)*$E$222+(1-H1548)*$E$221</f>
        <v>25354101.3672325</v>
      </c>
      <c r="R1548" s="7" t="n">
        <f aca="false">P1548&gt;$B$12*Q1548</f>
        <v>1</v>
      </c>
      <c r="S1548" s="7" t="n">
        <f aca="false">IF(R1548,(P1548+$B$12*$B$13)/(Q1548+$B$13),IF(Q1548&gt;0,P1548/Q1548,0))</f>
        <v>285.685037728813</v>
      </c>
      <c r="T1548" s="7" t="n">
        <f aca="false">IF(R1548,$B$13*(S1548-$B$12),0)</f>
        <v>711712594.322033</v>
      </c>
      <c r="U1548" s="7" t="n">
        <f aca="false">($B$203+$B$204)*S1548</f>
        <v>80379769.4485849</v>
      </c>
      <c r="V1548" s="7" t="n">
        <f aca="false">$B$22*S1548</f>
        <v>2571165339.55932</v>
      </c>
      <c r="W1548" s="7" t="n">
        <f aca="false">IF(B1548=1,I1548,S1548*$B$198)</f>
        <v>229774962.804641</v>
      </c>
      <c r="X1548" s="7" t="n">
        <f aca="false">IF(C1548=1,J1548,S1548*$E$226)</f>
        <v>1752526900.14306</v>
      </c>
      <c r="Y1548" s="7" t="n">
        <f aca="false">IF(D1548=1,K1548,S1548*$E$225)</f>
        <v>495371154.52914</v>
      </c>
      <c r="Z1548" s="7" t="n">
        <f aca="false">IF(E1548=1,L1548,S1548*$E$224)</f>
        <v>685644090.549152</v>
      </c>
      <c r="AA1548" s="7" t="n">
        <f aca="false">IF(F1548=1,M1548,S1548*$E$223)</f>
        <v>30000000</v>
      </c>
      <c r="AB1548" s="7" t="n">
        <f aca="false">IF(G1548=1,N1548,S1548*$E$222)</f>
        <v>15000000</v>
      </c>
      <c r="AC1548" s="7" t="n">
        <f aca="false">IF(H1548=1,O1548,S1548*$E$221)</f>
        <v>1428425188.64407</v>
      </c>
      <c r="AD1548" s="7" t="n">
        <f aca="false">INDEX($W$1542:$W$1669,MATCH($A1548+(1-B1548)*64,$A$1542:$A$1669,0))</f>
        <v>30000000</v>
      </c>
      <c r="AE1548" s="7" t="n">
        <f aca="false">INDEX($W$1542:$W$1669,MATCH($A1548-B1548*64,$A$1542:$A$1669,0))</f>
        <v>229774962.804641</v>
      </c>
      <c r="AF1548" s="7" t="n">
        <f aca="false">INDEX($X$1542:$X$1669,MATCH($A1548+(1-C1548)*32,$A$1542:$A$1669,0))</f>
        <v>300000000</v>
      </c>
      <c r="AG1548" s="7" t="n">
        <f aca="false">INDEX($X$1542:$X$1669,MATCH($A1548-C1548*32,$A$1542:$A$1669,0))</f>
        <v>1752526900.14306</v>
      </c>
      <c r="AH1548" s="7" t="n">
        <f aca="false">INDEX($Y$1542:$Y$1669,MATCH($A1548+(1-D1548)*16,$A$1542:$A$1669,0))</f>
        <v>100000000</v>
      </c>
      <c r="AI1548" s="7" t="n">
        <f aca="false">INDEX($Y$1542:$Y$1669,MATCH($A1548-D1548*16,$A$1542:$A$1669,0))</f>
        <v>495371154.52914</v>
      </c>
      <c r="AJ1548" s="7" t="n">
        <f aca="false">INDEX($Z$1542:$Z$1669,MATCH($A1548+(1-E1548)*8,$A$1542:$A$1669,0))</f>
        <v>60000000</v>
      </c>
      <c r="AK1548" s="7" t="n">
        <f aca="false">INDEX($Z$1542:$Z$1669,MATCH($A1548-E1548*8,$A$1542:$A$1669,0))</f>
        <v>685644090.549152</v>
      </c>
      <c r="AL1548" s="7" t="n">
        <f aca="false">INDEX($AA$1542:$AA$1669,MATCH($A1548+(1-F1548)*4,$A$1542:$A$1669,0))</f>
        <v>30000000</v>
      </c>
      <c r="AM1548" s="7" t="n">
        <f aca="false">INDEX($AA$1542:$AA$1669,MATCH($A1548-F1548*4,$A$1542:$A$1669,0))</f>
        <v>776639050.828054</v>
      </c>
      <c r="AN1548" s="7" t="n">
        <f aca="false">INDEX($AB$1542:$AB$1669,MATCH($A1548+(1-G1548)*2,$A$1542:$A$1669,0))</f>
        <v>15000000</v>
      </c>
      <c r="AO1548" s="7" t="n">
        <f aca="false">INDEX($AB$1542:$AB$1669,MATCH($A1548-G1548*2,$A$1542:$A$1669,0))</f>
        <v>1213318835.12594</v>
      </c>
      <c r="AP1548" s="7" t="n">
        <f aca="false">INDEX($AC$1542:$AC$1669,MATCH($A1548+(1-H1548)*1,$A$1542:$A$1669,0))</f>
        <v>5000000</v>
      </c>
      <c r="AQ1548" s="7" t="n">
        <f aca="false">INDEX($AC$1542:$AC$1669,MATCH($A1548-H1548*1,$A$1542:$A$1669,0))</f>
        <v>1428425188.64407</v>
      </c>
      <c r="AR1548" s="14" t="b">
        <f aca="false">AND(IF(B1548=1,AD1548&gt;=AE1548,AE1548&gt;AD1548),IF(C1548=1,AF1548&gt;=AG1548,AG1548&gt;AF1548),IF(D1548=1,AH1548&gt;=AI1548,AI1548&gt;AH1548),IF(E1548=1,AJ1548&gt;=AK1548,AK1548&gt;AJ1548),IF(F1548=1,AL1548&gt;=AM1548,AM1548&gt;AL1548),IF(G1548=1,AN1548&gt;=AO1548,AO1548&gt;AN1548),IF(H1548=1,AP1548&gt;=AQ1548,AQ1548&gt;AP1548))</f>
        <v>0</v>
      </c>
      <c r="AS1548" s="2"/>
      <c r="AT1548" s="2"/>
      <c r="AU1548" s="2"/>
      <c r="AV1548" s="2"/>
      <c r="AW1548" s="2"/>
      <c r="AX1548" s="2"/>
    </row>
    <row r="1549" customFormat="false" ht="15" hidden="false" customHeight="false" outlineLevel="0" collapsed="false">
      <c r="A1549" s="6" t="n">
        <f aca="false">ROW()-1542</f>
        <v>7</v>
      </c>
      <c r="B1549" s="6" t="n">
        <f aca="false">MOD(INT($A1549/64),2)</f>
        <v>0</v>
      </c>
      <c r="C1549" s="6" t="n">
        <f aca="false">MOD(INT($A1549/32),2)</f>
        <v>0</v>
      </c>
      <c r="D1549" s="6" t="n">
        <f aca="false">MOD(INT($A1549/16),2)</f>
        <v>0</v>
      </c>
      <c r="E1549" s="6" t="n">
        <f aca="false">MOD(INT($A1549/8),2)</f>
        <v>0</v>
      </c>
      <c r="F1549" s="6" t="n">
        <f aca="false">MOD(INT($A1549/4),2)</f>
        <v>1</v>
      </c>
      <c r="G1549" s="6" t="n">
        <f aca="false">MOD(INT($A1549/2),2)</f>
        <v>1</v>
      </c>
      <c r="H1549" s="6" t="n">
        <f aca="false">MOD(INT($A1549/1),2)</f>
        <v>1</v>
      </c>
      <c r="I1549" s="7" t="n">
        <f aca="false">IF(B1549=1,MIN($B$6,$B$1540),0)</f>
        <v>0</v>
      </c>
      <c r="J1549" s="7" t="n">
        <f aca="false">IF(C1549=1,MIN($F$226,MAX(0,$B$1540-I1549)),0)</f>
        <v>0</v>
      </c>
      <c r="K1549" s="7" t="n">
        <f aca="false">IF(D1549=1,MIN($F$225,MAX(0,$B$1540-SUM(I1549:J1549))),0)</f>
        <v>0</v>
      </c>
      <c r="L1549" s="7" t="n">
        <f aca="false">IF(E1549=1,MIN($F$224,MAX(0,$B$1540-SUM(I1549:K1549))),0)</f>
        <v>0</v>
      </c>
      <c r="M1549" s="7" t="n">
        <f aca="false">IF(F1549=1,MIN($F$223,MAX(0,$B$1540-SUM(I1549:L1549))),0)</f>
        <v>30000000</v>
      </c>
      <c r="N1549" s="7" t="n">
        <f aca="false">IF(G1549=1,MIN($F$222,MAX(0,$B$1540-SUM(I1549:M1549))),0)</f>
        <v>15000000</v>
      </c>
      <c r="O1549" s="7" t="n">
        <f aca="false">IF(H1549=1,MIN($F$221,MAX(0,$B$1540-SUM(I1549:N1549))),0)</f>
        <v>5000000</v>
      </c>
      <c r="P1549" s="7" t="n">
        <f aca="false">MAX(0,$B$1540-SUM(I1549:O1549))</f>
        <v>7950000000</v>
      </c>
      <c r="Q1549" s="7" t="n">
        <f aca="false">($B$203+$B$204)+$B$22+(1-B1549)*$B$198+(1-C1549)*$E$226+(1-D1549)*$E$225+(1-E1549)*$E$224+(1-F1549)*$E$223+(1-G1549)*$E$222+(1-H1549)*$E$221</f>
        <v>20354101.3672325</v>
      </c>
      <c r="R1549" s="7" t="n">
        <f aca="false">P1549&gt;$B$12*Q1549</f>
        <v>1</v>
      </c>
      <c r="S1549" s="7" t="n">
        <f aca="false">IF(R1549,(P1549+$B$12*$B$13)/(Q1549+$B$13),IF(Q1549&gt;0,P1549/Q1549,0))</f>
        <v>347.968177449412</v>
      </c>
      <c r="T1549" s="7" t="n">
        <f aca="false">IF(R1549,$B$13*(S1549-$B$12),0)</f>
        <v>867420443.62353</v>
      </c>
      <c r="U1549" s="7" t="n">
        <f aca="false">($B$203+$B$204)*S1549</f>
        <v>97903628.7695899</v>
      </c>
      <c r="V1549" s="7" t="n">
        <f aca="false">$B$22*S1549</f>
        <v>3131713597.04471</v>
      </c>
      <c r="W1549" s="7" t="n">
        <f aca="false">IF(B1549=1,I1549,S1549*$B$198)</f>
        <v>279868962.218925</v>
      </c>
      <c r="X1549" s="7" t="n">
        <f aca="false">IF(C1549=1,J1549,S1549*$E$226)</f>
        <v>2134601084.54376</v>
      </c>
      <c r="Y1549" s="7" t="n">
        <f aca="false">IF(D1549=1,K1549,S1549*$E$225)</f>
        <v>603368657.920901</v>
      </c>
      <c r="Z1549" s="7" t="n">
        <f aca="false">IF(E1549=1,L1549,S1549*$E$224)</f>
        <v>835123625.878589</v>
      </c>
      <c r="AA1549" s="7" t="n">
        <f aca="false">IF(F1549=1,M1549,S1549*$E$223)</f>
        <v>30000000</v>
      </c>
      <c r="AB1549" s="7" t="n">
        <f aca="false">IF(G1549=1,N1549,S1549*$E$222)</f>
        <v>15000000</v>
      </c>
      <c r="AC1549" s="7" t="n">
        <f aca="false">IF(H1549=1,O1549,S1549*$E$221)</f>
        <v>5000000</v>
      </c>
      <c r="AD1549" s="7" t="n">
        <f aca="false">INDEX($W$1542:$W$1669,MATCH($A1549+(1-B1549)*64,$A$1542:$A$1669,0))</f>
        <v>30000000</v>
      </c>
      <c r="AE1549" s="7" t="n">
        <f aca="false">INDEX($W$1542:$W$1669,MATCH($A1549-B1549*64,$A$1542:$A$1669,0))</f>
        <v>279868962.218925</v>
      </c>
      <c r="AF1549" s="7" t="n">
        <f aca="false">INDEX($X$1542:$X$1669,MATCH($A1549+(1-C1549)*32,$A$1542:$A$1669,0))</f>
        <v>300000000</v>
      </c>
      <c r="AG1549" s="7" t="n">
        <f aca="false">INDEX($X$1542:$X$1669,MATCH($A1549-C1549*32,$A$1542:$A$1669,0))</f>
        <v>2134601084.54376</v>
      </c>
      <c r="AH1549" s="7" t="n">
        <f aca="false">INDEX($Y$1542:$Y$1669,MATCH($A1549+(1-D1549)*16,$A$1542:$A$1669,0))</f>
        <v>100000000</v>
      </c>
      <c r="AI1549" s="7" t="n">
        <f aca="false">INDEX($Y$1542:$Y$1669,MATCH($A1549-D1549*16,$A$1542:$A$1669,0))</f>
        <v>603368657.920901</v>
      </c>
      <c r="AJ1549" s="7" t="n">
        <f aca="false">INDEX($Z$1542:$Z$1669,MATCH($A1549+(1-E1549)*8,$A$1542:$A$1669,0))</f>
        <v>60000000</v>
      </c>
      <c r="AK1549" s="7" t="n">
        <f aca="false">INDEX($Z$1542:$Z$1669,MATCH($A1549-E1549*8,$A$1542:$A$1669,0))</f>
        <v>835123625.878589</v>
      </c>
      <c r="AL1549" s="7" t="n">
        <f aca="false">INDEX($AA$1542:$AA$1669,MATCH($A1549+(1-F1549)*4,$A$1542:$A$1669,0))</f>
        <v>30000000</v>
      </c>
      <c r="AM1549" s="7" t="n">
        <f aca="false">INDEX($AA$1542:$AA$1669,MATCH($A1549-F1549*4,$A$1542:$A$1669,0))</f>
        <v>926255361.184245</v>
      </c>
      <c r="AN1549" s="7" t="n">
        <f aca="false">INDEX($AB$1542:$AB$1669,MATCH($A1549+(1-G1549)*2,$A$1542:$A$1669,0))</f>
        <v>15000000</v>
      </c>
      <c r="AO1549" s="7" t="n">
        <f aca="false">INDEX($AB$1542:$AB$1669,MATCH($A1549-G1549*2,$A$1542:$A$1669,0))</f>
        <v>1430220256.42747</v>
      </c>
      <c r="AP1549" s="7" t="n">
        <f aca="false">INDEX($AC$1542:$AC$1669,MATCH($A1549+(1-H1549)*1,$A$1542:$A$1669,0))</f>
        <v>5000000</v>
      </c>
      <c r="AQ1549" s="7" t="n">
        <f aca="false">INDEX($AC$1542:$AC$1669,MATCH($A1549-H1549*1,$A$1542:$A$1669,0))</f>
        <v>1428425188.64407</v>
      </c>
      <c r="AR1549" s="14" t="b">
        <f aca="false">AND(IF(B1549=1,AD1549&gt;=AE1549,AE1549&gt;AD1549),IF(C1549=1,AF1549&gt;=AG1549,AG1549&gt;AF1549),IF(D1549=1,AH1549&gt;=AI1549,AI1549&gt;AH1549),IF(E1549=1,AJ1549&gt;=AK1549,AK1549&gt;AJ1549),IF(F1549=1,AL1549&gt;=AM1549,AM1549&gt;AL1549),IF(G1549=1,AN1549&gt;=AO1549,AO1549&gt;AN1549),IF(H1549=1,AP1549&gt;=AQ1549,AQ1549&gt;AP1549))</f>
        <v>0</v>
      </c>
      <c r="AS1549" s="2"/>
      <c r="AT1549" s="2"/>
      <c r="AU1549" s="2"/>
      <c r="AV1549" s="2"/>
      <c r="AW1549" s="2"/>
      <c r="AX1549" s="2"/>
    </row>
    <row r="1550" customFormat="false" ht="15" hidden="false" customHeight="false" outlineLevel="0" collapsed="false">
      <c r="A1550" s="6" t="n">
        <f aca="false">ROW()-1542</f>
        <v>8</v>
      </c>
      <c r="B1550" s="6" t="n">
        <f aca="false">MOD(INT($A1550/64),2)</f>
        <v>0</v>
      </c>
      <c r="C1550" s="6" t="n">
        <f aca="false">MOD(INT($A1550/32),2)</f>
        <v>0</v>
      </c>
      <c r="D1550" s="6" t="n">
        <f aca="false">MOD(INT($A1550/16),2)</f>
        <v>0</v>
      </c>
      <c r="E1550" s="6" t="n">
        <f aca="false">MOD(INT($A1550/8),2)</f>
        <v>1</v>
      </c>
      <c r="F1550" s="6" t="n">
        <f aca="false">MOD(INT($A1550/4),2)</f>
        <v>0</v>
      </c>
      <c r="G1550" s="6" t="n">
        <f aca="false">MOD(INT($A1550/2),2)</f>
        <v>0</v>
      </c>
      <c r="H1550" s="6" t="n">
        <f aca="false">MOD(INT($A1550/1),2)</f>
        <v>0</v>
      </c>
      <c r="I1550" s="7" t="n">
        <f aca="false">IF(B1550=1,MIN($B$6,$B$1540),0)</f>
        <v>0</v>
      </c>
      <c r="J1550" s="7" t="n">
        <f aca="false">IF(C1550=1,MIN($F$226,MAX(0,$B$1540-I1550)),0)</f>
        <v>0</v>
      </c>
      <c r="K1550" s="7" t="n">
        <f aca="false">IF(D1550=1,MIN($F$225,MAX(0,$B$1540-SUM(I1550:J1550))),0)</f>
        <v>0</v>
      </c>
      <c r="L1550" s="7" t="n">
        <f aca="false">IF(E1550=1,MIN($F$224,MAX(0,$B$1540-SUM(I1550:K1550))),0)</f>
        <v>60000000</v>
      </c>
      <c r="M1550" s="7" t="n">
        <f aca="false">IF(F1550=1,MIN($F$223,MAX(0,$B$1540-SUM(I1550:L1550))),0)</f>
        <v>0</v>
      </c>
      <c r="N1550" s="7" t="n">
        <f aca="false">IF(G1550=1,MIN($F$222,MAX(0,$B$1540-SUM(I1550:M1550))),0)</f>
        <v>0</v>
      </c>
      <c r="O1550" s="7" t="n">
        <f aca="false">IF(H1550=1,MIN($F$221,MAX(0,$B$1540-SUM(I1550:N1550))),0)</f>
        <v>0</v>
      </c>
      <c r="P1550" s="7" t="n">
        <f aca="false">MAX(0,$B$1540-SUM(I1550:O1550))</f>
        <v>7940000000</v>
      </c>
      <c r="Q1550" s="7" t="n">
        <f aca="false">($B$203+$B$204)+$B$22+(1-B1550)*$B$198+(1-C1550)*$E$226+(1-D1550)*$E$225+(1-E1550)*$E$224+(1-F1550)*$E$223+(1-G1550)*$E$222+(1-H1550)*$E$221</f>
        <v>30954101.3672325</v>
      </c>
      <c r="R1550" s="7" t="n">
        <f aca="false">P1550&gt;$B$12*Q1550</f>
        <v>1</v>
      </c>
      <c r="S1550" s="7" t="n">
        <f aca="false">IF(R1550,(P1550+$B$12*$B$13)/(Q1550+$B$13),IF(Q1550&gt;0,P1550/Q1550,0))</f>
        <v>237.414836310011</v>
      </c>
      <c r="T1550" s="7" t="n">
        <f aca="false">IF(R1550,$B$13*(S1550-$B$12),0)</f>
        <v>591037090.775027</v>
      </c>
      <c r="U1550" s="7" t="n">
        <f aca="false">($B$203+$B$204)*S1550</f>
        <v>66798562.3537872</v>
      </c>
      <c r="V1550" s="7" t="n">
        <f aca="false">$B$22*S1550</f>
        <v>2136733526.7901</v>
      </c>
      <c r="W1550" s="7" t="n">
        <f aca="false">IF(B1550=1,I1550,S1550*$B$198)</f>
        <v>190951495.451387</v>
      </c>
      <c r="X1550" s="7" t="n">
        <f aca="false">IF(C1550=1,J1550,S1550*$E$226)</f>
        <v>1456414695.1277</v>
      </c>
      <c r="Y1550" s="7" t="n">
        <f aca="false">IF(D1550=1,K1550,S1550*$E$225)</f>
        <v>411671757.471866</v>
      </c>
      <c r="Z1550" s="7" t="n">
        <f aca="false">IF(E1550=1,L1550,S1550*$E$224)</f>
        <v>60000000</v>
      </c>
      <c r="AA1550" s="7" t="n">
        <f aca="false">IF(F1550=1,M1550,S1550*$E$223)</f>
        <v>712244508.930032</v>
      </c>
      <c r="AB1550" s="7" t="n">
        <f aca="false">IF(G1550=1,N1550,S1550*$E$222)</f>
        <v>1187074181.55005</v>
      </c>
      <c r="AC1550" s="7" t="n">
        <f aca="false">IF(H1550=1,O1550,S1550*$E$221)</f>
        <v>1187074181.55005</v>
      </c>
      <c r="AD1550" s="7" t="n">
        <f aca="false">INDEX($W$1542:$W$1669,MATCH($A1550+(1-B1550)*64,$A$1542:$A$1669,0))</f>
        <v>30000000</v>
      </c>
      <c r="AE1550" s="7" t="n">
        <f aca="false">INDEX($W$1542:$W$1669,MATCH($A1550-B1550*64,$A$1542:$A$1669,0))</f>
        <v>190951495.451387</v>
      </c>
      <c r="AF1550" s="7" t="n">
        <f aca="false">INDEX($X$1542:$X$1669,MATCH($A1550+(1-C1550)*32,$A$1542:$A$1669,0))</f>
        <v>300000000</v>
      </c>
      <c r="AG1550" s="7" t="n">
        <f aca="false">INDEX($X$1542:$X$1669,MATCH($A1550-C1550*32,$A$1542:$A$1669,0))</f>
        <v>1456414695.1277</v>
      </c>
      <c r="AH1550" s="7" t="n">
        <f aca="false">INDEX($Y$1542:$Y$1669,MATCH($A1550+(1-D1550)*16,$A$1542:$A$1669,0))</f>
        <v>100000000</v>
      </c>
      <c r="AI1550" s="7" t="n">
        <f aca="false">INDEX($Y$1542:$Y$1669,MATCH($A1550-D1550*16,$A$1542:$A$1669,0))</f>
        <v>411671757.471866</v>
      </c>
      <c r="AJ1550" s="7" t="n">
        <f aca="false">INDEX($Z$1542:$Z$1669,MATCH($A1550+(1-E1550)*8,$A$1542:$A$1669,0))</f>
        <v>60000000</v>
      </c>
      <c r="AK1550" s="7" t="n">
        <f aca="false">INDEX($Z$1542:$Z$1669,MATCH($A1550-E1550*8,$A$1542:$A$1669,0))</f>
        <v>535670934.917159</v>
      </c>
      <c r="AL1550" s="7" t="n">
        <f aca="false">INDEX($AA$1542:$AA$1669,MATCH($A1550+(1-F1550)*4,$A$1542:$A$1669,0))</f>
        <v>30000000</v>
      </c>
      <c r="AM1550" s="7" t="n">
        <f aca="false">INDEX($AA$1542:$AA$1669,MATCH($A1550-F1550*4,$A$1542:$A$1669,0))</f>
        <v>712244508.930032</v>
      </c>
      <c r="AN1550" s="7" t="n">
        <f aca="false">INDEX($AB$1542:$AB$1669,MATCH($A1550+(1-G1550)*2,$A$1542:$A$1669,0))</f>
        <v>15000000</v>
      </c>
      <c r="AO1550" s="7" t="n">
        <f aca="false">INDEX($AB$1542:$AB$1669,MATCH($A1550-G1550*2,$A$1542:$A$1669,0))</f>
        <v>1187074181.55005</v>
      </c>
      <c r="AP1550" s="7" t="n">
        <f aca="false">INDEX($AC$1542:$AC$1669,MATCH($A1550+(1-H1550)*1,$A$1542:$A$1669,0))</f>
        <v>5000000</v>
      </c>
      <c r="AQ1550" s="7" t="n">
        <f aca="false">INDEX($AC$1542:$AC$1669,MATCH($A1550-H1550*1,$A$1542:$A$1669,0))</f>
        <v>1187074181.55005</v>
      </c>
      <c r="AR1550" s="14" t="b">
        <f aca="false">AND(IF(B1550=1,AD1550&gt;=AE1550,AE1550&gt;AD1550),IF(C1550=1,AF1550&gt;=AG1550,AG1550&gt;AF1550),IF(D1550=1,AH1550&gt;=AI1550,AI1550&gt;AH1550),IF(E1550=1,AJ1550&gt;=AK1550,AK1550&gt;AJ1550),IF(F1550=1,AL1550&gt;=AM1550,AM1550&gt;AL1550),IF(G1550=1,AN1550&gt;=AO1550,AO1550&gt;AN1550),IF(H1550=1,AP1550&gt;=AQ1550,AQ1550&gt;AP1550))</f>
        <v>0</v>
      </c>
      <c r="AS1550" s="2"/>
      <c r="AT1550" s="2"/>
      <c r="AU1550" s="2"/>
      <c r="AV1550" s="2"/>
      <c r="AW1550" s="2"/>
      <c r="AX1550" s="2"/>
    </row>
    <row r="1551" customFormat="false" ht="15" hidden="false" customHeight="false" outlineLevel="0" collapsed="false">
      <c r="A1551" s="6" t="n">
        <f aca="false">ROW()-1542</f>
        <v>9</v>
      </c>
      <c r="B1551" s="6" t="n">
        <f aca="false">MOD(INT($A1551/64),2)</f>
        <v>0</v>
      </c>
      <c r="C1551" s="6" t="n">
        <f aca="false">MOD(INT($A1551/32),2)</f>
        <v>0</v>
      </c>
      <c r="D1551" s="6" t="n">
        <f aca="false">MOD(INT($A1551/16),2)</f>
        <v>0</v>
      </c>
      <c r="E1551" s="6" t="n">
        <f aca="false">MOD(INT($A1551/8),2)</f>
        <v>1</v>
      </c>
      <c r="F1551" s="6" t="n">
        <f aca="false">MOD(INT($A1551/4),2)</f>
        <v>0</v>
      </c>
      <c r="G1551" s="6" t="n">
        <f aca="false">MOD(INT($A1551/2),2)</f>
        <v>0</v>
      </c>
      <c r="H1551" s="6" t="n">
        <f aca="false">MOD(INT($A1551/1),2)</f>
        <v>1</v>
      </c>
      <c r="I1551" s="7" t="n">
        <f aca="false">IF(B1551=1,MIN($B$6,$B$1540),0)</f>
        <v>0</v>
      </c>
      <c r="J1551" s="7" t="n">
        <f aca="false">IF(C1551=1,MIN($F$226,MAX(0,$B$1540-I1551)),0)</f>
        <v>0</v>
      </c>
      <c r="K1551" s="7" t="n">
        <f aca="false">IF(D1551=1,MIN($F$225,MAX(0,$B$1540-SUM(I1551:J1551))),0)</f>
        <v>0</v>
      </c>
      <c r="L1551" s="7" t="n">
        <f aca="false">IF(E1551=1,MIN($F$224,MAX(0,$B$1540-SUM(I1551:K1551))),0)</f>
        <v>60000000</v>
      </c>
      <c r="M1551" s="7" t="n">
        <f aca="false">IF(F1551=1,MIN($F$223,MAX(0,$B$1540-SUM(I1551:L1551))),0)</f>
        <v>0</v>
      </c>
      <c r="N1551" s="7" t="n">
        <f aca="false">IF(G1551=1,MIN($F$222,MAX(0,$B$1540-SUM(I1551:M1551))),0)</f>
        <v>0</v>
      </c>
      <c r="O1551" s="7" t="n">
        <f aca="false">IF(H1551=1,MIN($F$221,MAX(0,$B$1540-SUM(I1551:N1551))),0)</f>
        <v>5000000</v>
      </c>
      <c r="P1551" s="7" t="n">
        <f aca="false">MAX(0,$B$1540-SUM(I1551:O1551))</f>
        <v>7935000000</v>
      </c>
      <c r="Q1551" s="7" t="n">
        <f aca="false">($B$203+$B$204)+$B$22+(1-B1551)*$B$198+(1-C1551)*$E$226+(1-D1551)*$E$225+(1-E1551)*$E$224+(1-F1551)*$E$223+(1-G1551)*$E$222+(1-H1551)*$E$221</f>
        <v>25954101.3672325</v>
      </c>
      <c r="R1551" s="7" t="n">
        <f aca="false">P1551&gt;$B$12*Q1551</f>
        <v>1</v>
      </c>
      <c r="S1551" s="7" t="n">
        <f aca="false">IF(R1551,(P1551+$B$12*$B$13)/(Q1551+$B$13),IF(Q1551&gt;0,P1551/Q1551,0))</f>
        <v>278.958027792112</v>
      </c>
      <c r="T1551" s="7" t="n">
        <f aca="false">IF(R1551,$B$13*(S1551-$B$12),0)</f>
        <v>694895069.480279</v>
      </c>
      <c r="U1551" s="7" t="n">
        <f aca="false">($B$203+$B$204)*S1551</f>
        <v>78487071.4197028</v>
      </c>
      <c r="V1551" s="7" t="n">
        <f aca="false">$B$22*S1551</f>
        <v>2510622250.12901</v>
      </c>
      <c r="W1551" s="7" t="n">
        <f aca="false">IF(B1551=1,I1551,S1551*$B$198)</f>
        <v>224364464.340037</v>
      </c>
      <c r="X1551" s="7" t="n">
        <f aca="false">IF(C1551=1,J1551,S1551*$E$226)</f>
        <v>1711260245.20963</v>
      </c>
      <c r="Y1551" s="7" t="n">
        <f aca="false">IF(D1551=1,K1551,S1551*$E$225)</f>
        <v>483706677.084451</v>
      </c>
      <c r="Z1551" s="7" t="n">
        <f aca="false">IF(E1551=1,L1551,S1551*$E$224)</f>
        <v>60000000</v>
      </c>
      <c r="AA1551" s="7" t="n">
        <f aca="false">IF(F1551=1,M1551,S1551*$E$223)</f>
        <v>836874083.376335</v>
      </c>
      <c r="AB1551" s="7" t="n">
        <f aca="false">IF(G1551=1,N1551,S1551*$E$222)</f>
        <v>1394790138.96056</v>
      </c>
      <c r="AC1551" s="7" t="n">
        <f aca="false">IF(H1551=1,O1551,S1551*$E$221)</f>
        <v>5000000</v>
      </c>
      <c r="AD1551" s="7" t="n">
        <f aca="false">INDEX($W$1542:$W$1669,MATCH($A1551+(1-B1551)*64,$A$1542:$A$1669,0))</f>
        <v>30000000</v>
      </c>
      <c r="AE1551" s="7" t="n">
        <f aca="false">INDEX($W$1542:$W$1669,MATCH($A1551-B1551*64,$A$1542:$A$1669,0))</f>
        <v>224364464.340037</v>
      </c>
      <c r="AF1551" s="7" t="n">
        <f aca="false">INDEX($X$1542:$X$1669,MATCH($A1551+(1-C1551)*32,$A$1542:$A$1669,0))</f>
        <v>300000000</v>
      </c>
      <c r="AG1551" s="7" t="n">
        <f aca="false">INDEX($X$1542:$X$1669,MATCH($A1551-C1551*32,$A$1542:$A$1669,0))</f>
        <v>1711260245.20963</v>
      </c>
      <c r="AH1551" s="7" t="n">
        <f aca="false">INDEX($Y$1542:$Y$1669,MATCH($A1551+(1-D1551)*16,$A$1542:$A$1669,0))</f>
        <v>100000000</v>
      </c>
      <c r="AI1551" s="7" t="n">
        <f aca="false">INDEX($Y$1542:$Y$1669,MATCH($A1551-D1551*16,$A$1542:$A$1669,0))</f>
        <v>483706677.084451</v>
      </c>
      <c r="AJ1551" s="7" t="n">
        <f aca="false">INDEX($Z$1542:$Z$1669,MATCH($A1551+(1-E1551)*8,$A$1542:$A$1669,0))</f>
        <v>60000000</v>
      </c>
      <c r="AK1551" s="7" t="n">
        <f aca="false">INDEX($Z$1542:$Z$1669,MATCH($A1551-E1551*8,$A$1542:$A$1669,0))</f>
        <v>622089095.110847</v>
      </c>
      <c r="AL1551" s="7" t="n">
        <f aca="false">INDEX($AA$1542:$AA$1669,MATCH($A1551+(1-F1551)*4,$A$1542:$A$1669,0))</f>
        <v>30000000</v>
      </c>
      <c r="AM1551" s="7" t="n">
        <f aca="false">INDEX($AA$1542:$AA$1669,MATCH($A1551-F1551*4,$A$1542:$A$1669,0))</f>
        <v>836874083.376335</v>
      </c>
      <c r="AN1551" s="7" t="n">
        <f aca="false">INDEX($AB$1542:$AB$1669,MATCH($A1551+(1-G1551)*2,$A$1542:$A$1669,0))</f>
        <v>15000000</v>
      </c>
      <c r="AO1551" s="7" t="n">
        <f aca="false">INDEX($AB$1542:$AB$1669,MATCH($A1551-G1551*2,$A$1542:$A$1669,0))</f>
        <v>1394790138.96056</v>
      </c>
      <c r="AP1551" s="7" t="n">
        <f aca="false">INDEX($AC$1542:$AC$1669,MATCH($A1551+(1-H1551)*1,$A$1542:$A$1669,0))</f>
        <v>5000000</v>
      </c>
      <c r="AQ1551" s="7" t="n">
        <f aca="false">INDEX($AC$1542:$AC$1669,MATCH($A1551-H1551*1,$A$1542:$A$1669,0))</f>
        <v>1187074181.55005</v>
      </c>
      <c r="AR1551" s="14" t="b">
        <f aca="false">AND(IF(B1551=1,AD1551&gt;=AE1551,AE1551&gt;AD1551),IF(C1551=1,AF1551&gt;=AG1551,AG1551&gt;AF1551),IF(D1551=1,AH1551&gt;=AI1551,AI1551&gt;AH1551),IF(E1551=1,AJ1551&gt;=AK1551,AK1551&gt;AJ1551),IF(F1551=1,AL1551&gt;=AM1551,AM1551&gt;AL1551),IF(G1551=1,AN1551&gt;=AO1551,AO1551&gt;AN1551),IF(H1551=1,AP1551&gt;=AQ1551,AQ1551&gt;AP1551))</f>
        <v>0</v>
      </c>
      <c r="AS1551" s="2"/>
      <c r="AT1551" s="2"/>
      <c r="AU1551" s="2"/>
      <c r="AV1551" s="2"/>
      <c r="AW1551" s="2"/>
      <c r="AX1551" s="2"/>
    </row>
    <row r="1552" customFormat="false" ht="15" hidden="false" customHeight="false" outlineLevel="0" collapsed="false">
      <c r="A1552" s="6" t="n">
        <f aca="false">ROW()-1542</f>
        <v>10</v>
      </c>
      <c r="B1552" s="6" t="n">
        <f aca="false">MOD(INT($A1552/64),2)</f>
        <v>0</v>
      </c>
      <c r="C1552" s="6" t="n">
        <f aca="false">MOD(INT($A1552/32),2)</f>
        <v>0</v>
      </c>
      <c r="D1552" s="6" t="n">
        <f aca="false">MOD(INT($A1552/16),2)</f>
        <v>0</v>
      </c>
      <c r="E1552" s="6" t="n">
        <f aca="false">MOD(INT($A1552/8),2)</f>
        <v>1</v>
      </c>
      <c r="F1552" s="6" t="n">
        <f aca="false">MOD(INT($A1552/4),2)</f>
        <v>0</v>
      </c>
      <c r="G1552" s="6" t="n">
        <f aca="false">MOD(INT($A1552/2),2)</f>
        <v>1</v>
      </c>
      <c r="H1552" s="6" t="n">
        <f aca="false">MOD(INT($A1552/1),2)</f>
        <v>0</v>
      </c>
      <c r="I1552" s="7" t="n">
        <f aca="false">IF(B1552=1,MIN($B$6,$B$1540),0)</f>
        <v>0</v>
      </c>
      <c r="J1552" s="7" t="n">
        <f aca="false">IF(C1552=1,MIN($F$226,MAX(0,$B$1540-I1552)),0)</f>
        <v>0</v>
      </c>
      <c r="K1552" s="7" t="n">
        <f aca="false">IF(D1552=1,MIN($F$225,MAX(0,$B$1540-SUM(I1552:J1552))),0)</f>
        <v>0</v>
      </c>
      <c r="L1552" s="7" t="n">
        <f aca="false">IF(E1552=1,MIN($F$224,MAX(0,$B$1540-SUM(I1552:K1552))),0)</f>
        <v>60000000</v>
      </c>
      <c r="M1552" s="7" t="n">
        <f aca="false">IF(F1552=1,MIN($F$223,MAX(0,$B$1540-SUM(I1552:L1552))),0)</f>
        <v>0</v>
      </c>
      <c r="N1552" s="7" t="n">
        <f aca="false">IF(G1552=1,MIN($F$222,MAX(0,$B$1540-SUM(I1552:M1552))),0)</f>
        <v>15000000</v>
      </c>
      <c r="O1552" s="7" t="n">
        <f aca="false">IF(H1552=1,MIN($F$221,MAX(0,$B$1540-SUM(I1552:N1552))),0)</f>
        <v>0</v>
      </c>
      <c r="P1552" s="7" t="n">
        <f aca="false">MAX(0,$B$1540-SUM(I1552:O1552))</f>
        <v>7925000000</v>
      </c>
      <c r="Q1552" s="7" t="n">
        <f aca="false">($B$203+$B$204)+$B$22+(1-B1552)*$B$198+(1-C1552)*$E$226+(1-D1552)*$E$225+(1-E1552)*$E$224+(1-F1552)*$E$223+(1-G1552)*$E$222+(1-H1552)*$E$221</f>
        <v>25954101.3672325</v>
      </c>
      <c r="R1552" s="7" t="n">
        <f aca="false">P1552&gt;$B$12*Q1552</f>
        <v>1</v>
      </c>
      <c r="S1552" s="7" t="n">
        <f aca="false">IF(R1552,(P1552+$B$12*$B$13)/(Q1552+$B$13),IF(Q1552&gt;0,P1552/Q1552,0))</f>
        <v>278.606584607492</v>
      </c>
      <c r="T1552" s="7" t="n">
        <f aca="false">IF(R1552,$B$13*(S1552-$B$12),0)</f>
        <v>694016461.518729</v>
      </c>
      <c r="U1552" s="7" t="n">
        <f aca="false">($B$203+$B$204)*S1552</f>
        <v>78388190.0698827</v>
      </c>
      <c r="V1552" s="7" t="n">
        <f aca="false">$B$22*S1552</f>
        <v>2507459261.46743</v>
      </c>
      <c r="W1552" s="7" t="n">
        <f aca="false">IF(B1552=1,I1552,S1552*$B$198)</f>
        <v>224081800.447955</v>
      </c>
      <c r="X1552" s="7" t="n">
        <f aca="false">IF(C1552=1,J1552,S1552*$E$226)</f>
        <v>1709104326.79047</v>
      </c>
      <c r="Y1552" s="7" t="n">
        <f aca="false">IF(D1552=1,K1552,S1552*$E$225)</f>
        <v>483097282.845605</v>
      </c>
      <c r="Z1552" s="7" t="n">
        <f aca="false">IF(E1552=1,L1552,S1552*$E$224)</f>
        <v>60000000</v>
      </c>
      <c r="AA1552" s="7" t="n">
        <f aca="false">IF(F1552=1,M1552,S1552*$E$223)</f>
        <v>835819753.822475</v>
      </c>
      <c r="AB1552" s="7" t="n">
        <f aca="false">IF(G1552=1,N1552,S1552*$E$222)</f>
        <v>15000000</v>
      </c>
      <c r="AC1552" s="7" t="n">
        <f aca="false">IF(H1552=1,O1552,S1552*$E$221)</f>
        <v>1393032923.03746</v>
      </c>
      <c r="AD1552" s="7" t="n">
        <f aca="false">INDEX($W$1542:$W$1669,MATCH($A1552+(1-B1552)*64,$A$1542:$A$1669,0))</f>
        <v>30000000</v>
      </c>
      <c r="AE1552" s="7" t="n">
        <f aca="false">INDEX($W$1542:$W$1669,MATCH($A1552-B1552*64,$A$1542:$A$1669,0))</f>
        <v>224081800.447955</v>
      </c>
      <c r="AF1552" s="7" t="n">
        <f aca="false">INDEX($X$1542:$X$1669,MATCH($A1552+(1-C1552)*32,$A$1542:$A$1669,0))</f>
        <v>300000000</v>
      </c>
      <c r="AG1552" s="7" t="n">
        <f aca="false">INDEX($X$1542:$X$1669,MATCH($A1552-C1552*32,$A$1542:$A$1669,0))</f>
        <v>1709104326.79047</v>
      </c>
      <c r="AH1552" s="7" t="n">
        <f aca="false">INDEX($Y$1542:$Y$1669,MATCH($A1552+(1-D1552)*16,$A$1542:$A$1669,0))</f>
        <v>100000000</v>
      </c>
      <c r="AI1552" s="7" t="n">
        <f aca="false">INDEX($Y$1542:$Y$1669,MATCH($A1552-D1552*16,$A$1542:$A$1669,0))</f>
        <v>483097282.845605</v>
      </c>
      <c r="AJ1552" s="7" t="n">
        <f aca="false">INDEX($Z$1542:$Z$1669,MATCH($A1552+(1-E1552)*8,$A$1542:$A$1669,0))</f>
        <v>60000000</v>
      </c>
      <c r="AK1552" s="7" t="n">
        <f aca="false">INDEX($Z$1542:$Z$1669,MATCH($A1552-E1552*8,$A$1542:$A$1669,0))</f>
        <v>621311240.662444</v>
      </c>
      <c r="AL1552" s="7" t="n">
        <f aca="false">INDEX($AA$1542:$AA$1669,MATCH($A1552+(1-F1552)*4,$A$1542:$A$1669,0))</f>
        <v>30000000</v>
      </c>
      <c r="AM1552" s="7" t="n">
        <f aca="false">INDEX($AA$1542:$AA$1669,MATCH($A1552-F1552*4,$A$1542:$A$1669,0))</f>
        <v>835819753.822475</v>
      </c>
      <c r="AN1552" s="7" t="n">
        <f aca="false">INDEX($AB$1542:$AB$1669,MATCH($A1552+(1-G1552)*2,$A$1542:$A$1669,0))</f>
        <v>15000000</v>
      </c>
      <c r="AO1552" s="7" t="n">
        <f aca="false">INDEX($AB$1542:$AB$1669,MATCH($A1552-G1552*2,$A$1542:$A$1669,0))</f>
        <v>1187074181.55005</v>
      </c>
      <c r="AP1552" s="7" t="n">
        <f aca="false">INDEX($AC$1542:$AC$1669,MATCH($A1552+(1-H1552)*1,$A$1542:$A$1669,0))</f>
        <v>5000000</v>
      </c>
      <c r="AQ1552" s="7" t="n">
        <f aca="false">INDEX($AC$1542:$AC$1669,MATCH($A1552-H1552*1,$A$1542:$A$1669,0))</f>
        <v>1393032923.03746</v>
      </c>
      <c r="AR1552" s="14" t="b">
        <f aca="false">AND(IF(B1552=1,AD1552&gt;=AE1552,AE1552&gt;AD1552),IF(C1552=1,AF1552&gt;=AG1552,AG1552&gt;AF1552),IF(D1552=1,AH1552&gt;=AI1552,AI1552&gt;AH1552),IF(E1552=1,AJ1552&gt;=AK1552,AK1552&gt;AJ1552),IF(F1552=1,AL1552&gt;=AM1552,AM1552&gt;AL1552),IF(G1552=1,AN1552&gt;=AO1552,AO1552&gt;AN1552),IF(H1552=1,AP1552&gt;=AQ1552,AQ1552&gt;AP1552))</f>
        <v>0</v>
      </c>
      <c r="AS1552" s="2"/>
      <c r="AT1552" s="2"/>
      <c r="AU1552" s="2"/>
      <c r="AV1552" s="2"/>
      <c r="AW1552" s="2"/>
      <c r="AX1552" s="2"/>
    </row>
    <row r="1553" customFormat="false" ht="15" hidden="false" customHeight="false" outlineLevel="0" collapsed="false">
      <c r="A1553" s="6" t="n">
        <f aca="false">ROW()-1542</f>
        <v>11</v>
      </c>
      <c r="B1553" s="6" t="n">
        <f aca="false">MOD(INT($A1553/64),2)</f>
        <v>0</v>
      </c>
      <c r="C1553" s="6" t="n">
        <f aca="false">MOD(INT($A1553/32),2)</f>
        <v>0</v>
      </c>
      <c r="D1553" s="6" t="n">
        <f aca="false">MOD(INT($A1553/16),2)</f>
        <v>0</v>
      </c>
      <c r="E1553" s="6" t="n">
        <f aca="false">MOD(INT($A1553/8),2)</f>
        <v>1</v>
      </c>
      <c r="F1553" s="6" t="n">
        <f aca="false">MOD(INT($A1553/4),2)</f>
        <v>0</v>
      </c>
      <c r="G1553" s="6" t="n">
        <f aca="false">MOD(INT($A1553/2),2)</f>
        <v>1</v>
      </c>
      <c r="H1553" s="6" t="n">
        <f aca="false">MOD(INT($A1553/1),2)</f>
        <v>1</v>
      </c>
      <c r="I1553" s="7" t="n">
        <f aca="false">IF(B1553=1,MIN($B$6,$B$1540),0)</f>
        <v>0</v>
      </c>
      <c r="J1553" s="7" t="n">
        <f aca="false">IF(C1553=1,MIN($F$226,MAX(0,$B$1540-I1553)),0)</f>
        <v>0</v>
      </c>
      <c r="K1553" s="7" t="n">
        <f aca="false">IF(D1553=1,MIN($F$225,MAX(0,$B$1540-SUM(I1553:J1553))),0)</f>
        <v>0</v>
      </c>
      <c r="L1553" s="7" t="n">
        <f aca="false">IF(E1553=1,MIN($F$224,MAX(0,$B$1540-SUM(I1553:K1553))),0)</f>
        <v>60000000</v>
      </c>
      <c r="M1553" s="7" t="n">
        <f aca="false">IF(F1553=1,MIN($F$223,MAX(0,$B$1540-SUM(I1553:L1553))),0)</f>
        <v>0</v>
      </c>
      <c r="N1553" s="7" t="n">
        <f aca="false">IF(G1553=1,MIN($F$222,MAX(0,$B$1540-SUM(I1553:M1553))),0)</f>
        <v>15000000</v>
      </c>
      <c r="O1553" s="7" t="n">
        <f aca="false">IF(H1553=1,MIN($F$221,MAX(0,$B$1540-SUM(I1553:N1553))),0)</f>
        <v>5000000</v>
      </c>
      <c r="P1553" s="7" t="n">
        <f aca="false">MAX(0,$B$1540-SUM(I1553:O1553))</f>
        <v>7920000000</v>
      </c>
      <c r="Q1553" s="7" t="n">
        <f aca="false">($B$203+$B$204)+$B$22+(1-B1553)*$B$198+(1-C1553)*$E$226+(1-D1553)*$E$225+(1-E1553)*$E$224+(1-F1553)*$E$223+(1-G1553)*$E$222+(1-H1553)*$E$221</f>
        <v>20954101.3672325</v>
      </c>
      <c r="R1553" s="7" t="n">
        <f aca="false">P1553&gt;$B$12*Q1553</f>
        <v>1</v>
      </c>
      <c r="S1553" s="7" t="n">
        <f aca="false">IF(R1553,(P1553+$B$12*$B$13)/(Q1553+$B$13),IF(Q1553&gt;0,P1553/Q1553,0))</f>
        <v>337.787403403503</v>
      </c>
      <c r="T1553" s="7" t="n">
        <f aca="false">IF(R1553,$B$13*(S1553-$B$12),0)</f>
        <v>841968508.508757</v>
      </c>
      <c r="U1553" s="7" t="n">
        <f aca="false">($B$203+$B$204)*S1553</f>
        <v>95039186.5953549</v>
      </c>
      <c r="V1553" s="7" t="n">
        <f aca="false">$B$22*S1553</f>
        <v>3040086630.63153</v>
      </c>
      <c r="W1553" s="7" t="n">
        <f aca="false">IF(B1553=1,I1553,S1553*$B$198)</f>
        <v>271680619.573057</v>
      </c>
      <c r="X1553" s="7" t="n">
        <f aca="false">IF(C1553=1,J1553,S1553*$E$226)</f>
        <v>2072147409.9601</v>
      </c>
      <c r="Y1553" s="7" t="n">
        <f aca="false">IF(D1553=1,K1553,S1553*$E$225)</f>
        <v>585715434.520697</v>
      </c>
      <c r="Z1553" s="7" t="n">
        <f aca="false">IF(E1553=1,L1553,S1553*$E$224)</f>
        <v>60000000</v>
      </c>
      <c r="AA1553" s="7" t="n">
        <f aca="false">IF(F1553=1,M1553,S1553*$E$223)</f>
        <v>1013362210.21051</v>
      </c>
      <c r="AB1553" s="7" t="n">
        <f aca="false">IF(G1553=1,N1553,S1553*$E$222)</f>
        <v>15000000</v>
      </c>
      <c r="AC1553" s="7" t="n">
        <f aca="false">IF(H1553=1,O1553,S1553*$E$221)</f>
        <v>5000000</v>
      </c>
      <c r="AD1553" s="7" t="n">
        <f aca="false">INDEX($W$1542:$W$1669,MATCH($A1553+(1-B1553)*64,$A$1542:$A$1669,0))</f>
        <v>30000000</v>
      </c>
      <c r="AE1553" s="7" t="n">
        <f aca="false">INDEX($W$1542:$W$1669,MATCH($A1553-B1553*64,$A$1542:$A$1669,0))</f>
        <v>271680619.573057</v>
      </c>
      <c r="AF1553" s="7" t="n">
        <f aca="false">INDEX($X$1542:$X$1669,MATCH($A1553+(1-C1553)*32,$A$1542:$A$1669,0))</f>
        <v>300000000</v>
      </c>
      <c r="AG1553" s="7" t="n">
        <f aca="false">INDEX($X$1542:$X$1669,MATCH($A1553-C1553*32,$A$1542:$A$1669,0))</f>
        <v>2072147409.9601</v>
      </c>
      <c r="AH1553" s="7" t="n">
        <f aca="false">INDEX($Y$1542:$Y$1669,MATCH($A1553+(1-D1553)*16,$A$1542:$A$1669,0))</f>
        <v>100000000</v>
      </c>
      <c r="AI1553" s="7" t="n">
        <f aca="false">INDEX($Y$1542:$Y$1669,MATCH($A1553-D1553*16,$A$1542:$A$1669,0))</f>
        <v>585715434.520697</v>
      </c>
      <c r="AJ1553" s="7" t="n">
        <f aca="false">INDEX($Z$1542:$Z$1669,MATCH($A1553+(1-E1553)*8,$A$1542:$A$1669,0))</f>
        <v>60000000</v>
      </c>
      <c r="AK1553" s="7" t="n">
        <f aca="false">INDEX($Z$1542:$Z$1669,MATCH($A1553-E1553*8,$A$1542:$A$1669,0))</f>
        <v>741004288.947396</v>
      </c>
      <c r="AL1553" s="7" t="n">
        <f aca="false">INDEX($AA$1542:$AA$1669,MATCH($A1553+(1-F1553)*4,$A$1542:$A$1669,0))</f>
        <v>30000000</v>
      </c>
      <c r="AM1553" s="7" t="n">
        <f aca="false">INDEX($AA$1542:$AA$1669,MATCH($A1553-F1553*4,$A$1542:$A$1669,0))</f>
        <v>1013362210.21051</v>
      </c>
      <c r="AN1553" s="7" t="n">
        <f aca="false">INDEX($AB$1542:$AB$1669,MATCH($A1553+(1-G1553)*2,$A$1542:$A$1669,0))</f>
        <v>15000000</v>
      </c>
      <c r="AO1553" s="7" t="n">
        <f aca="false">INDEX($AB$1542:$AB$1669,MATCH($A1553-G1553*2,$A$1542:$A$1669,0))</f>
        <v>1394790138.96056</v>
      </c>
      <c r="AP1553" s="7" t="n">
        <f aca="false">INDEX($AC$1542:$AC$1669,MATCH($A1553+(1-H1553)*1,$A$1542:$A$1669,0))</f>
        <v>5000000</v>
      </c>
      <c r="AQ1553" s="7" t="n">
        <f aca="false">INDEX($AC$1542:$AC$1669,MATCH($A1553-H1553*1,$A$1542:$A$1669,0))</f>
        <v>1393032923.03746</v>
      </c>
      <c r="AR1553" s="14" t="b">
        <f aca="false">AND(IF(B1553=1,AD1553&gt;=AE1553,AE1553&gt;AD1553),IF(C1553=1,AF1553&gt;=AG1553,AG1553&gt;AF1553),IF(D1553=1,AH1553&gt;=AI1553,AI1553&gt;AH1553),IF(E1553=1,AJ1553&gt;=AK1553,AK1553&gt;AJ1553),IF(F1553=1,AL1553&gt;=AM1553,AM1553&gt;AL1553),IF(G1553=1,AN1553&gt;=AO1553,AO1553&gt;AN1553),IF(H1553=1,AP1553&gt;=AQ1553,AQ1553&gt;AP1553))</f>
        <v>0</v>
      </c>
      <c r="AS1553" s="2"/>
      <c r="AT1553" s="2"/>
      <c r="AU1553" s="2"/>
      <c r="AV1553" s="2"/>
      <c r="AW1553" s="2"/>
      <c r="AX1553" s="2"/>
    </row>
    <row r="1554" customFormat="false" ht="15" hidden="false" customHeight="false" outlineLevel="0" collapsed="false">
      <c r="A1554" s="6" t="n">
        <f aca="false">ROW()-1542</f>
        <v>12</v>
      </c>
      <c r="B1554" s="6" t="n">
        <f aca="false">MOD(INT($A1554/64),2)</f>
        <v>0</v>
      </c>
      <c r="C1554" s="6" t="n">
        <f aca="false">MOD(INT($A1554/32),2)</f>
        <v>0</v>
      </c>
      <c r="D1554" s="6" t="n">
        <f aca="false">MOD(INT($A1554/16),2)</f>
        <v>0</v>
      </c>
      <c r="E1554" s="6" t="n">
        <f aca="false">MOD(INT($A1554/8),2)</f>
        <v>1</v>
      </c>
      <c r="F1554" s="6" t="n">
        <f aca="false">MOD(INT($A1554/4),2)</f>
        <v>1</v>
      </c>
      <c r="G1554" s="6" t="n">
        <f aca="false">MOD(INT($A1554/2),2)</f>
        <v>0</v>
      </c>
      <c r="H1554" s="6" t="n">
        <f aca="false">MOD(INT($A1554/1),2)</f>
        <v>0</v>
      </c>
      <c r="I1554" s="7" t="n">
        <f aca="false">IF(B1554=1,MIN($B$6,$B$1540),0)</f>
        <v>0</v>
      </c>
      <c r="J1554" s="7" t="n">
        <f aca="false">IF(C1554=1,MIN($F$226,MAX(0,$B$1540-I1554)),0)</f>
        <v>0</v>
      </c>
      <c r="K1554" s="7" t="n">
        <f aca="false">IF(D1554=1,MIN($F$225,MAX(0,$B$1540-SUM(I1554:J1554))),0)</f>
        <v>0</v>
      </c>
      <c r="L1554" s="7" t="n">
        <f aca="false">IF(E1554=1,MIN($F$224,MAX(0,$B$1540-SUM(I1554:K1554))),0)</f>
        <v>60000000</v>
      </c>
      <c r="M1554" s="7" t="n">
        <f aca="false">IF(F1554=1,MIN($F$223,MAX(0,$B$1540-SUM(I1554:L1554))),0)</f>
        <v>30000000</v>
      </c>
      <c r="N1554" s="7" t="n">
        <f aca="false">IF(G1554=1,MIN($F$222,MAX(0,$B$1540-SUM(I1554:M1554))),0)</f>
        <v>0</v>
      </c>
      <c r="O1554" s="7" t="n">
        <f aca="false">IF(H1554=1,MIN($F$221,MAX(0,$B$1540-SUM(I1554:N1554))),0)</f>
        <v>0</v>
      </c>
      <c r="P1554" s="7" t="n">
        <f aca="false">MAX(0,$B$1540-SUM(I1554:O1554))</f>
        <v>7910000000</v>
      </c>
      <c r="Q1554" s="7" t="n">
        <f aca="false">($B$203+$B$204)+$B$22+(1-B1554)*$B$198+(1-C1554)*$E$226+(1-D1554)*$E$225+(1-E1554)*$E$224+(1-F1554)*$E$223+(1-G1554)*$E$222+(1-H1554)*$E$221</f>
        <v>27954101.3672325</v>
      </c>
      <c r="R1554" s="7" t="n">
        <f aca="false">P1554&gt;$B$12*Q1554</f>
        <v>1</v>
      </c>
      <c r="S1554" s="7" t="n">
        <f aca="false">IF(R1554,(P1554+$B$12*$B$13)/(Q1554+$B$13),IF(Q1554&gt;0,P1554/Q1554,0))</f>
        <v>259.817221483132</v>
      </c>
      <c r="T1554" s="7" t="n">
        <f aca="false">IF(R1554,$B$13*(S1554-$B$12),0)</f>
        <v>647043053.707831</v>
      </c>
      <c r="U1554" s="7" t="n">
        <f aca="false">($B$203+$B$204)*S1554</f>
        <v>73101652.5318007</v>
      </c>
      <c r="V1554" s="7" t="n">
        <f aca="false">$B$22*S1554</f>
        <v>2338354993.34819</v>
      </c>
      <c r="W1554" s="7" t="n">
        <f aca="false">IF(B1554=1,I1554,S1554*$B$198)</f>
        <v>208969615.198965</v>
      </c>
      <c r="X1554" s="7" t="n">
        <f aca="false">IF(C1554=1,J1554,S1554*$E$226)</f>
        <v>1593841502.47954</v>
      </c>
      <c r="Y1554" s="7" t="n">
        <f aca="false">IF(D1554=1,K1554,S1554*$E$225)</f>
        <v>450516967.902347</v>
      </c>
      <c r="Z1554" s="7" t="n">
        <f aca="false">IF(E1554=1,L1554,S1554*$E$224)</f>
        <v>60000000</v>
      </c>
      <c r="AA1554" s="7" t="n">
        <f aca="false">IF(F1554=1,M1554,S1554*$E$223)</f>
        <v>30000000</v>
      </c>
      <c r="AB1554" s="7" t="n">
        <f aca="false">IF(G1554=1,N1554,S1554*$E$222)</f>
        <v>1299086107.41566</v>
      </c>
      <c r="AC1554" s="7" t="n">
        <f aca="false">IF(H1554=1,O1554,S1554*$E$221)</f>
        <v>1299086107.41566</v>
      </c>
      <c r="AD1554" s="7" t="n">
        <f aca="false">INDEX($W$1542:$W$1669,MATCH($A1554+(1-B1554)*64,$A$1542:$A$1669,0))</f>
        <v>30000000</v>
      </c>
      <c r="AE1554" s="7" t="n">
        <f aca="false">INDEX($W$1542:$W$1669,MATCH($A1554-B1554*64,$A$1542:$A$1669,0))</f>
        <v>208969615.198965</v>
      </c>
      <c r="AF1554" s="7" t="n">
        <f aca="false">INDEX($X$1542:$X$1669,MATCH($A1554+(1-C1554)*32,$A$1542:$A$1669,0))</f>
        <v>300000000</v>
      </c>
      <c r="AG1554" s="7" t="n">
        <f aca="false">INDEX($X$1542:$X$1669,MATCH($A1554-C1554*32,$A$1542:$A$1669,0))</f>
        <v>1593841502.47954</v>
      </c>
      <c r="AH1554" s="7" t="n">
        <f aca="false">INDEX($Y$1542:$Y$1669,MATCH($A1554+(1-D1554)*16,$A$1542:$A$1669,0))</f>
        <v>100000000</v>
      </c>
      <c r="AI1554" s="7" t="n">
        <f aca="false">INDEX($Y$1542:$Y$1669,MATCH($A1554-D1554*16,$A$1542:$A$1669,0))</f>
        <v>450516967.902347</v>
      </c>
      <c r="AJ1554" s="7" t="n">
        <f aca="false">INDEX($Z$1542:$Z$1669,MATCH($A1554+(1-E1554)*8,$A$1542:$A$1669,0))</f>
        <v>60000000</v>
      </c>
      <c r="AK1554" s="7" t="n">
        <f aca="false">INDEX($Z$1542:$Z$1669,MATCH($A1554-E1554*8,$A$1542:$A$1669,0))</f>
        <v>582393040.860451</v>
      </c>
      <c r="AL1554" s="7" t="n">
        <f aca="false">INDEX($AA$1542:$AA$1669,MATCH($A1554+(1-F1554)*4,$A$1542:$A$1669,0))</f>
        <v>30000000</v>
      </c>
      <c r="AM1554" s="7" t="n">
        <f aca="false">INDEX($AA$1542:$AA$1669,MATCH($A1554-F1554*4,$A$1542:$A$1669,0))</f>
        <v>712244508.930032</v>
      </c>
      <c r="AN1554" s="7" t="n">
        <f aca="false">INDEX($AB$1542:$AB$1669,MATCH($A1554+(1-G1554)*2,$A$1542:$A$1669,0))</f>
        <v>15000000</v>
      </c>
      <c r="AO1554" s="7" t="n">
        <f aca="false">INDEX($AB$1542:$AB$1669,MATCH($A1554-G1554*2,$A$1542:$A$1669,0))</f>
        <v>1299086107.41566</v>
      </c>
      <c r="AP1554" s="7" t="n">
        <f aca="false">INDEX($AC$1542:$AC$1669,MATCH($A1554+(1-H1554)*1,$A$1542:$A$1669,0))</f>
        <v>5000000</v>
      </c>
      <c r="AQ1554" s="7" t="n">
        <f aca="false">INDEX($AC$1542:$AC$1669,MATCH($A1554-H1554*1,$A$1542:$A$1669,0))</f>
        <v>1299086107.41566</v>
      </c>
      <c r="AR1554" s="14" t="b">
        <f aca="false">AND(IF(B1554=1,AD1554&gt;=AE1554,AE1554&gt;AD1554),IF(C1554=1,AF1554&gt;=AG1554,AG1554&gt;AF1554),IF(D1554=1,AH1554&gt;=AI1554,AI1554&gt;AH1554),IF(E1554=1,AJ1554&gt;=AK1554,AK1554&gt;AJ1554),IF(F1554=1,AL1554&gt;=AM1554,AM1554&gt;AL1554),IF(G1554=1,AN1554&gt;=AO1554,AO1554&gt;AN1554),IF(H1554=1,AP1554&gt;=AQ1554,AQ1554&gt;AP1554))</f>
        <v>0</v>
      </c>
      <c r="AS1554" s="2"/>
      <c r="AT1554" s="2"/>
      <c r="AU1554" s="2"/>
      <c r="AV1554" s="2"/>
      <c r="AW1554" s="2"/>
      <c r="AX1554" s="2"/>
    </row>
    <row r="1555" customFormat="false" ht="15" hidden="false" customHeight="false" outlineLevel="0" collapsed="false">
      <c r="A1555" s="6" t="n">
        <f aca="false">ROW()-1542</f>
        <v>13</v>
      </c>
      <c r="B1555" s="6" t="n">
        <f aca="false">MOD(INT($A1555/64),2)</f>
        <v>0</v>
      </c>
      <c r="C1555" s="6" t="n">
        <f aca="false">MOD(INT($A1555/32),2)</f>
        <v>0</v>
      </c>
      <c r="D1555" s="6" t="n">
        <f aca="false">MOD(INT($A1555/16),2)</f>
        <v>0</v>
      </c>
      <c r="E1555" s="6" t="n">
        <f aca="false">MOD(INT($A1555/8),2)</f>
        <v>1</v>
      </c>
      <c r="F1555" s="6" t="n">
        <f aca="false">MOD(INT($A1555/4),2)</f>
        <v>1</v>
      </c>
      <c r="G1555" s="6" t="n">
        <f aca="false">MOD(INT($A1555/2),2)</f>
        <v>0</v>
      </c>
      <c r="H1555" s="6" t="n">
        <f aca="false">MOD(INT($A1555/1),2)</f>
        <v>1</v>
      </c>
      <c r="I1555" s="7" t="n">
        <f aca="false">IF(B1555=1,MIN($B$6,$B$1540),0)</f>
        <v>0</v>
      </c>
      <c r="J1555" s="7" t="n">
        <f aca="false">IF(C1555=1,MIN($F$226,MAX(0,$B$1540-I1555)),0)</f>
        <v>0</v>
      </c>
      <c r="K1555" s="7" t="n">
        <f aca="false">IF(D1555=1,MIN($F$225,MAX(0,$B$1540-SUM(I1555:J1555))),0)</f>
        <v>0</v>
      </c>
      <c r="L1555" s="7" t="n">
        <f aca="false">IF(E1555=1,MIN($F$224,MAX(0,$B$1540-SUM(I1555:K1555))),0)</f>
        <v>60000000</v>
      </c>
      <c r="M1555" s="7" t="n">
        <f aca="false">IF(F1555=1,MIN($F$223,MAX(0,$B$1540-SUM(I1555:L1555))),0)</f>
        <v>30000000</v>
      </c>
      <c r="N1555" s="7" t="n">
        <f aca="false">IF(G1555=1,MIN($F$222,MAX(0,$B$1540-SUM(I1555:M1555))),0)</f>
        <v>0</v>
      </c>
      <c r="O1555" s="7" t="n">
        <f aca="false">IF(H1555=1,MIN($F$221,MAX(0,$B$1540-SUM(I1555:N1555))),0)</f>
        <v>5000000</v>
      </c>
      <c r="P1555" s="7" t="n">
        <f aca="false">MAX(0,$B$1540-SUM(I1555:O1555))</f>
        <v>7905000000</v>
      </c>
      <c r="Q1555" s="7" t="n">
        <f aca="false">($B$203+$B$204)+$B$22+(1-B1555)*$B$198+(1-C1555)*$E$226+(1-D1555)*$E$225+(1-E1555)*$E$224+(1-F1555)*$E$223+(1-G1555)*$E$222+(1-H1555)*$E$221</f>
        <v>22954101.3672325</v>
      </c>
      <c r="R1555" s="7" t="n">
        <f aca="false">P1555&gt;$B$12*Q1555</f>
        <v>1</v>
      </c>
      <c r="S1555" s="7" t="n">
        <f aca="false">IF(R1555,(P1555+$B$12*$B$13)/(Q1555+$B$13),IF(Q1555&gt;0,P1555/Q1555,0))</f>
        <v>310.657205529144</v>
      </c>
      <c r="T1555" s="7" t="n">
        <f aca="false">IF(R1555,$B$13*(S1555-$B$12),0)</f>
        <v>774143013.82286</v>
      </c>
      <c r="U1555" s="7" t="n">
        <f aca="false">($B$203+$B$204)*S1555</f>
        <v>87405888.514461</v>
      </c>
      <c r="V1555" s="7" t="n">
        <f aca="false">$B$22*S1555</f>
        <v>2795914849.7623</v>
      </c>
      <c r="W1555" s="7" t="n">
        <f aca="false">IF(B1555=1,I1555,S1555*$B$198)</f>
        <v>249859945.109241</v>
      </c>
      <c r="X1555" s="7" t="n">
        <f aca="false">IF(C1555=1,J1555,S1555*$E$226)</f>
        <v>1905717967.38582</v>
      </c>
      <c r="Y1555" s="7" t="n">
        <f aca="false">IF(D1555=1,K1555,S1555*$E$225)</f>
        <v>538672307.7596</v>
      </c>
      <c r="Z1555" s="7" t="n">
        <f aca="false">IF(E1555=1,L1555,S1555*$E$224)</f>
        <v>60000000</v>
      </c>
      <c r="AA1555" s="7" t="n">
        <f aca="false">IF(F1555=1,M1555,S1555*$E$223)</f>
        <v>30000000</v>
      </c>
      <c r="AB1555" s="7" t="n">
        <f aca="false">IF(G1555=1,N1555,S1555*$E$222)</f>
        <v>1553286027.64572</v>
      </c>
      <c r="AC1555" s="7" t="n">
        <f aca="false">IF(H1555=1,O1555,S1555*$E$221)</f>
        <v>5000000</v>
      </c>
      <c r="AD1555" s="7" t="n">
        <f aca="false">INDEX($W$1542:$W$1669,MATCH($A1555+(1-B1555)*64,$A$1542:$A$1669,0))</f>
        <v>30000000</v>
      </c>
      <c r="AE1555" s="7" t="n">
        <f aca="false">INDEX($W$1542:$W$1669,MATCH($A1555-B1555*64,$A$1542:$A$1669,0))</f>
        <v>249859945.109241</v>
      </c>
      <c r="AF1555" s="7" t="n">
        <f aca="false">INDEX($X$1542:$X$1669,MATCH($A1555+(1-C1555)*32,$A$1542:$A$1669,0))</f>
        <v>300000000</v>
      </c>
      <c r="AG1555" s="7" t="n">
        <f aca="false">INDEX($X$1542:$X$1669,MATCH($A1555-C1555*32,$A$1542:$A$1669,0))</f>
        <v>1905717967.38582</v>
      </c>
      <c r="AH1555" s="7" t="n">
        <f aca="false">INDEX($Y$1542:$Y$1669,MATCH($A1555+(1-D1555)*16,$A$1542:$A$1669,0))</f>
        <v>100000000</v>
      </c>
      <c r="AI1555" s="7" t="n">
        <f aca="false">INDEX($Y$1542:$Y$1669,MATCH($A1555-D1555*16,$A$1542:$A$1669,0))</f>
        <v>538672307.7596</v>
      </c>
      <c r="AJ1555" s="7" t="n">
        <f aca="false">INDEX($Z$1542:$Z$1669,MATCH($A1555+(1-E1555)*8,$A$1542:$A$1669,0))</f>
        <v>60000000</v>
      </c>
      <c r="AK1555" s="7" t="n">
        <f aca="false">INDEX($Z$1542:$Z$1669,MATCH($A1555-E1555*8,$A$1542:$A$1669,0))</f>
        <v>686505723.085186</v>
      </c>
      <c r="AL1555" s="7" t="n">
        <f aca="false">INDEX($AA$1542:$AA$1669,MATCH($A1555+(1-F1555)*4,$A$1542:$A$1669,0))</f>
        <v>30000000</v>
      </c>
      <c r="AM1555" s="7" t="n">
        <f aca="false">INDEX($AA$1542:$AA$1669,MATCH($A1555-F1555*4,$A$1542:$A$1669,0))</f>
        <v>836874083.376335</v>
      </c>
      <c r="AN1555" s="7" t="n">
        <f aca="false">INDEX($AB$1542:$AB$1669,MATCH($A1555+(1-G1555)*2,$A$1542:$A$1669,0))</f>
        <v>15000000</v>
      </c>
      <c r="AO1555" s="7" t="n">
        <f aca="false">INDEX($AB$1542:$AB$1669,MATCH($A1555-G1555*2,$A$1542:$A$1669,0))</f>
        <v>1553286027.64572</v>
      </c>
      <c r="AP1555" s="7" t="n">
        <f aca="false">INDEX($AC$1542:$AC$1669,MATCH($A1555+(1-H1555)*1,$A$1542:$A$1669,0))</f>
        <v>5000000</v>
      </c>
      <c r="AQ1555" s="7" t="n">
        <f aca="false">INDEX($AC$1542:$AC$1669,MATCH($A1555-H1555*1,$A$1542:$A$1669,0))</f>
        <v>1299086107.41566</v>
      </c>
      <c r="AR1555" s="14" t="b">
        <f aca="false">AND(IF(B1555=1,AD1555&gt;=AE1555,AE1555&gt;AD1555),IF(C1555=1,AF1555&gt;=AG1555,AG1555&gt;AF1555),IF(D1555=1,AH1555&gt;=AI1555,AI1555&gt;AH1555),IF(E1555=1,AJ1555&gt;=AK1555,AK1555&gt;AJ1555),IF(F1555=1,AL1555&gt;=AM1555,AM1555&gt;AL1555),IF(G1555=1,AN1555&gt;=AO1555,AO1555&gt;AN1555),IF(H1555=1,AP1555&gt;=AQ1555,AQ1555&gt;AP1555))</f>
        <v>0</v>
      </c>
      <c r="AS1555" s="2"/>
      <c r="AT1555" s="2"/>
      <c r="AU1555" s="2"/>
      <c r="AV1555" s="2"/>
      <c r="AW1555" s="2"/>
      <c r="AX1555" s="2"/>
    </row>
    <row r="1556" customFormat="false" ht="15" hidden="false" customHeight="false" outlineLevel="0" collapsed="false">
      <c r="A1556" s="6" t="n">
        <f aca="false">ROW()-1542</f>
        <v>14</v>
      </c>
      <c r="B1556" s="6" t="n">
        <f aca="false">MOD(INT($A1556/64),2)</f>
        <v>0</v>
      </c>
      <c r="C1556" s="6" t="n">
        <f aca="false">MOD(INT($A1556/32),2)</f>
        <v>0</v>
      </c>
      <c r="D1556" s="6" t="n">
        <f aca="false">MOD(INT($A1556/16),2)</f>
        <v>0</v>
      </c>
      <c r="E1556" s="6" t="n">
        <f aca="false">MOD(INT($A1556/8),2)</f>
        <v>1</v>
      </c>
      <c r="F1556" s="6" t="n">
        <f aca="false">MOD(INT($A1556/4),2)</f>
        <v>1</v>
      </c>
      <c r="G1556" s="6" t="n">
        <f aca="false">MOD(INT($A1556/2),2)</f>
        <v>1</v>
      </c>
      <c r="H1556" s="6" t="n">
        <f aca="false">MOD(INT($A1556/1),2)</f>
        <v>0</v>
      </c>
      <c r="I1556" s="7" t="n">
        <f aca="false">IF(B1556=1,MIN($B$6,$B$1540),0)</f>
        <v>0</v>
      </c>
      <c r="J1556" s="7" t="n">
        <f aca="false">IF(C1556=1,MIN($F$226,MAX(0,$B$1540-I1556)),0)</f>
        <v>0</v>
      </c>
      <c r="K1556" s="7" t="n">
        <f aca="false">IF(D1556=1,MIN($F$225,MAX(0,$B$1540-SUM(I1556:J1556))),0)</f>
        <v>0</v>
      </c>
      <c r="L1556" s="7" t="n">
        <f aca="false">IF(E1556=1,MIN($F$224,MAX(0,$B$1540-SUM(I1556:K1556))),0)</f>
        <v>60000000</v>
      </c>
      <c r="M1556" s="7" t="n">
        <f aca="false">IF(F1556=1,MIN($F$223,MAX(0,$B$1540-SUM(I1556:L1556))),0)</f>
        <v>30000000</v>
      </c>
      <c r="N1556" s="7" t="n">
        <f aca="false">IF(G1556=1,MIN($F$222,MAX(0,$B$1540-SUM(I1556:M1556))),0)</f>
        <v>15000000</v>
      </c>
      <c r="O1556" s="7" t="n">
        <f aca="false">IF(H1556=1,MIN($F$221,MAX(0,$B$1540-SUM(I1556:N1556))),0)</f>
        <v>0</v>
      </c>
      <c r="P1556" s="7" t="n">
        <f aca="false">MAX(0,$B$1540-SUM(I1556:O1556))</f>
        <v>7895000000</v>
      </c>
      <c r="Q1556" s="7" t="n">
        <f aca="false">($B$203+$B$204)+$B$22+(1-B1556)*$B$198+(1-C1556)*$E$226+(1-D1556)*$E$225+(1-E1556)*$E$224+(1-F1556)*$E$223+(1-G1556)*$E$222+(1-H1556)*$E$221</f>
        <v>22954101.3672325</v>
      </c>
      <c r="R1556" s="7" t="n">
        <f aca="false">P1556&gt;$B$12*Q1556</f>
        <v>1</v>
      </c>
      <c r="S1556" s="7" t="n">
        <f aca="false">IF(R1556,(P1556+$B$12*$B$13)/(Q1556+$B$13),IF(Q1556&gt;0,P1556/Q1556,0))</f>
        <v>310.264341532269</v>
      </c>
      <c r="T1556" s="7" t="n">
        <f aca="false">IF(R1556,$B$13*(S1556-$B$12),0)</f>
        <v>773160853.830672</v>
      </c>
      <c r="U1556" s="7" t="n">
        <f aca="false">($B$203+$B$204)*S1556</f>
        <v>87295353.0879488</v>
      </c>
      <c r="V1556" s="7" t="n">
        <f aca="false">$B$22*S1556</f>
        <v>2792379073.79042</v>
      </c>
      <c r="W1556" s="7" t="n">
        <f aca="false">IF(B1556=1,I1556,S1556*$B$198)</f>
        <v>249543966.677235</v>
      </c>
      <c r="X1556" s="7" t="n">
        <f aca="false">IF(C1556=1,J1556,S1556*$E$226)</f>
        <v>1903307954.14853</v>
      </c>
      <c r="Y1556" s="7" t="n">
        <f aca="false">IF(D1556=1,K1556,S1556*$E$225)</f>
        <v>537991090.80385</v>
      </c>
      <c r="Z1556" s="7" t="n">
        <f aca="false">IF(E1556=1,L1556,S1556*$E$224)</f>
        <v>60000000</v>
      </c>
      <c r="AA1556" s="7" t="n">
        <f aca="false">IF(F1556=1,M1556,S1556*$E$223)</f>
        <v>30000000</v>
      </c>
      <c r="AB1556" s="7" t="n">
        <f aca="false">IF(G1556=1,N1556,S1556*$E$222)</f>
        <v>15000000</v>
      </c>
      <c r="AC1556" s="7" t="n">
        <f aca="false">IF(H1556=1,O1556,S1556*$E$221)</f>
        <v>1551321707.66134</v>
      </c>
      <c r="AD1556" s="7" t="n">
        <f aca="false">INDEX($W$1542:$W$1669,MATCH($A1556+(1-B1556)*64,$A$1542:$A$1669,0))</f>
        <v>30000000</v>
      </c>
      <c r="AE1556" s="7" t="n">
        <f aca="false">INDEX($W$1542:$W$1669,MATCH($A1556-B1556*64,$A$1542:$A$1669,0))</f>
        <v>249543966.677235</v>
      </c>
      <c r="AF1556" s="7" t="n">
        <f aca="false">INDEX($X$1542:$X$1669,MATCH($A1556+(1-C1556)*32,$A$1542:$A$1669,0))</f>
        <v>300000000</v>
      </c>
      <c r="AG1556" s="7" t="n">
        <f aca="false">INDEX($X$1542:$X$1669,MATCH($A1556-C1556*32,$A$1542:$A$1669,0))</f>
        <v>1903307954.14853</v>
      </c>
      <c r="AH1556" s="7" t="n">
        <f aca="false">INDEX($Y$1542:$Y$1669,MATCH($A1556+(1-D1556)*16,$A$1542:$A$1669,0))</f>
        <v>100000000</v>
      </c>
      <c r="AI1556" s="7" t="n">
        <f aca="false">INDEX($Y$1542:$Y$1669,MATCH($A1556-D1556*16,$A$1542:$A$1669,0))</f>
        <v>537991090.80385</v>
      </c>
      <c r="AJ1556" s="7" t="n">
        <f aca="false">INDEX($Z$1542:$Z$1669,MATCH($A1556+(1-E1556)*8,$A$1542:$A$1669,0))</f>
        <v>60000000</v>
      </c>
      <c r="AK1556" s="7" t="n">
        <f aca="false">INDEX($Z$1542:$Z$1669,MATCH($A1556-E1556*8,$A$1542:$A$1669,0))</f>
        <v>685644090.549152</v>
      </c>
      <c r="AL1556" s="7" t="n">
        <f aca="false">INDEX($AA$1542:$AA$1669,MATCH($A1556+(1-F1556)*4,$A$1542:$A$1669,0))</f>
        <v>30000000</v>
      </c>
      <c r="AM1556" s="7" t="n">
        <f aca="false">INDEX($AA$1542:$AA$1669,MATCH($A1556-F1556*4,$A$1542:$A$1669,0))</f>
        <v>835819753.822475</v>
      </c>
      <c r="AN1556" s="7" t="n">
        <f aca="false">INDEX($AB$1542:$AB$1669,MATCH($A1556+(1-G1556)*2,$A$1542:$A$1669,0))</f>
        <v>15000000</v>
      </c>
      <c r="AO1556" s="7" t="n">
        <f aca="false">INDEX($AB$1542:$AB$1669,MATCH($A1556-G1556*2,$A$1542:$A$1669,0))</f>
        <v>1299086107.41566</v>
      </c>
      <c r="AP1556" s="7" t="n">
        <f aca="false">INDEX($AC$1542:$AC$1669,MATCH($A1556+(1-H1556)*1,$A$1542:$A$1669,0))</f>
        <v>5000000</v>
      </c>
      <c r="AQ1556" s="7" t="n">
        <f aca="false">INDEX($AC$1542:$AC$1669,MATCH($A1556-H1556*1,$A$1542:$A$1669,0))</f>
        <v>1551321707.66134</v>
      </c>
      <c r="AR1556" s="14" t="b">
        <f aca="false">AND(IF(B1556=1,AD1556&gt;=AE1556,AE1556&gt;AD1556),IF(C1556=1,AF1556&gt;=AG1556,AG1556&gt;AF1556),IF(D1556=1,AH1556&gt;=AI1556,AI1556&gt;AH1556),IF(E1556=1,AJ1556&gt;=AK1556,AK1556&gt;AJ1556),IF(F1556=1,AL1556&gt;=AM1556,AM1556&gt;AL1556),IF(G1556=1,AN1556&gt;=AO1556,AO1556&gt;AN1556),IF(H1556=1,AP1556&gt;=AQ1556,AQ1556&gt;AP1556))</f>
        <v>0</v>
      </c>
      <c r="AS1556" s="2"/>
      <c r="AT1556" s="2"/>
      <c r="AU1556" s="2"/>
      <c r="AV1556" s="2"/>
      <c r="AW1556" s="2"/>
      <c r="AX1556" s="2"/>
    </row>
    <row r="1557" customFormat="false" ht="15" hidden="false" customHeight="false" outlineLevel="0" collapsed="false">
      <c r="A1557" s="6" t="n">
        <f aca="false">ROW()-1542</f>
        <v>15</v>
      </c>
      <c r="B1557" s="6" t="n">
        <f aca="false">MOD(INT($A1557/64),2)</f>
        <v>0</v>
      </c>
      <c r="C1557" s="6" t="n">
        <f aca="false">MOD(INT($A1557/32),2)</f>
        <v>0</v>
      </c>
      <c r="D1557" s="6" t="n">
        <f aca="false">MOD(INT($A1557/16),2)</f>
        <v>0</v>
      </c>
      <c r="E1557" s="6" t="n">
        <f aca="false">MOD(INT($A1557/8),2)</f>
        <v>1</v>
      </c>
      <c r="F1557" s="6" t="n">
        <f aca="false">MOD(INT($A1557/4),2)</f>
        <v>1</v>
      </c>
      <c r="G1557" s="6" t="n">
        <f aca="false">MOD(INT($A1557/2),2)</f>
        <v>1</v>
      </c>
      <c r="H1557" s="6" t="n">
        <f aca="false">MOD(INT($A1557/1),2)</f>
        <v>1</v>
      </c>
      <c r="I1557" s="7" t="n">
        <f aca="false">IF(B1557=1,MIN($B$6,$B$1540),0)</f>
        <v>0</v>
      </c>
      <c r="J1557" s="7" t="n">
        <f aca="false">IF(C1557=1,MIN($F$226,MAX(0,$B$1540-I1557)),0)</f>
        <v>0</v>
      </c>
      <c r="K1557" s="7" t="n">
        <f aca="false">IF(D1557=1,MIN($F$225,MAX(0,$B$1540-SUM(I1557:J1557))),0)</f>
        <v>0</v>
      </c>
      <c r="L1557" s="7" t="n">
        <f aca="false">IF(E1557=1,MIN($F$224,MAX(0,$B$1540-SUM(I1557:K1557))),0)</f>
        <v>60000000</v>
      </c>
      <c r="M1557" s="7" t="n">
        <f aca="false">IF(F1557=1,MIN($F$223,MAX(0,$B$1540-SUM(I1557:L1557))),0)</f>
        <v>30000000</v>
      </c>
      <c r="N1557" s="7" t="n">
        <f aca="false">IF(G1557=1,MIN($F$222,MAX(0,$B$1540-SUM(I1557:M1557))),0)</f>
        <v>15000000</v>
      </c>
      <c r="O1557" s="7" t="n">
        <f aca="false">IF(H1557=1,MIN($F$221,MAX(0,$B$1540-SUM(I1557:N1557))),0)</f>
        <v>5000000</v>
      </c>
      <c r="P1557" s="7" t="n">
        <f aca="false">MAX(0,$B$1540-SUM(I1557:O1557))</f>
        <v>7890000000</v>
      </c>
      <c r="Q1557" s="7" t="n">
        <f aca="false">($B$203+$B$204)+$B$22+(1-B1557)*$B$198+(1-C1557)*$E$226+(1-D1557)*$E$225+(1-E1557)*$E$224+(1-F1557)*$E$223+(1-G1557)*$E$222+(1-H1557)*$E$221</f>
        <v>17954101.3672325</v>
      </c>
      <c r="R1557" s="7" t="n">
        <f aca="false">P1557&gt;$B$12*Q1557</f>
        <v>1</v>
      </c>
      <c r="S1557" s="7" t="n">
        <f aca="false">IF(R1557,(P1557+$B$12*$B$13)/(Q1557+$B$13),IF(Q1557&gt;0,P1557/Q1557,0))</f>
        <v>385.863933022441</v>
      </c>
      <c r="T1557" s="7" t="n">
        <f aca="false">IF(R1557,$B$13*(S1557-$B$12),0)</f>
        <v>962159832.556102</v>
      </c>
      <c r="U1557" s="7" t="n">
        <f aca="false">($B$203+$B$204)*S1557</f>
        <v>108565902.580833</v>
      </c>
      <c r="V1557" s="7" t="n">
        <f aca="false">$B$22*S1557</f>
        <v>3472775397.20197</v>
      </c>
      <c r="W1557" s="7" t="n">
        <f aca="false">IF(B1557=1,I1557,S1557*$B$198)</f>
        <v>310348317.723402</v>
      </c>
      <c r="X1557" s="7" t="n">
        <f aca="false">IF(C1557=1,J1557,S1557*$E$226)</f>
        <v>2367071540.71802</v>
      </c>
      <c r="Y1557" s="7" t="n">
        <f aca="false">IF(D1557=1,K1557,S1557*$E$225)</f>
        <v>669079009.21968</v>
      </c>
      <c r="Z1557" s="7" t="n">
        <f aca="false">IF(E1557=1,L1557,S1557*$E$224)</f>
        <v>60000000</v>
      </c>
      <c r="AA1557" s="7" t="n">
        <f aca="false">IF(F1557=1,M1557,S1557*$E$223)</f>
        <v>30000000</v>
      </c>
      <c r="AB1557" s="7" t="n">
        <f aca="false">IF(G1557=1,N1557,S1557*$E$222)</f>
        <v>15000000</v>
      </c>
      <c r="AC1557" s="7" t="n">
        <f aca="false">IF(H1557=1,O1557,S1557*$E$221)</f>
        <v>5000000</v>
      </c>
      <c r="AD1557" s="7" t="n">
        <f aca="false">INDEX($W$1542:$W$1669,MATCH($A1557+(1-B1557)*64,$A$1542:$A$1669,0))</f>
        <v>30000000</v>
      </c>
      <c r="AE1557" s="7" t="n">
        <f aca="false">INDEX($W$1542:$W$1669,MATCH($A1557-B1557*64,$A$1542:$A$1669,0))</f>
        <v>310348317.723402</v>
      </c>
      <c r="AF1557" s="7" t="n">
        <f aca="false">INDEX($X$1542:$X$1669,MATCH($A1557+(1-C1557)*32,$A$1542:$A$1669,0))</f>
        <v>300000000</v>
      </c>
      <c r="AG1557" s="7" t="n">
        <f aca="false">INDEX($X$1542:$X$1669,MATCH($A1557-C1557*32,$A$1542:$A$1669,0))</f>
        <v>2367071540.71802</v>
      </c>
      <c r="AH1557" s="7" t="n">
        <f aca="false">INDEX($Y$1542:$Y$1669,MATCH($A1557+(1-D1557)*16,$A$1542:$A$1669,0))</f>
        <v>100000000</v>
      </c>
      <c r="AI1557" s="7" t="n">
        <f aca="false">INDEX($Y$1542:$Y$1669,MATCH($A1557-D1557*16,$A$1542:$A$1669,0))</f>
        <v>669079009.21968</v>
      </c>
      <c r="AJ1557" s="7" t="n">
        <f aca="false">INDEX($Z$1542:$Z$1669,MATCH($A1557+(1-E1557)*8,$A$1542:$A$1669,0))</f>
        <v>60000000</v>
      </c>
      <c r="AK1557" s="7" t="n">
        <f aca="false">INDEX($Z$1542:$Z$1669,MATCH($A1557-E1557*8,$A$1542:$A$1669,0))</f>
        <v>835123625.878589</v>
      </c>
      <c r="AL1557" s="7" t="n">
        <f aca="false">INDEX($AA$1542:$AA$1669,MATCH($A1557+(1-F1557)*4,$A$1542:$A$1669,0))</f>
        <v>30000000</v>
      </c>
      <c r="AM1557" s="7" t="n">
        <f aca="false">INDEX($AA$1542:$AA$1669,MATCH($A1557-F1557*4,$A$1542:$A$1669,0))</f>
        <v>1013362210.21051</v>
      </c>
      <c r="AN1557" s="7" t="n">
        <f aca="false">INDEX($AB$1542:$AB$1669,MATCH($A1557+(1-G1557)*2,$A$1542:$A$1669,0))</f>
        <v>15000000</v>
      </c>
      <c r="AO1557" s="7" t="n">
        <f aca="false">INDEX($AB$1542:$AB$1669,MATCH($A1557-G1557*2,$A$1542:$A$1669,0))</f>
        <v>1553286027.64572</v>
      </c>
      <c r="AP1557" s="7" t="n">
        <f aca="false">INDEX($AC$1542:$AC$1669,MATCH($A1557+(1-H1557)*1,$A$1542:$A$1669,0))</f>
        <v>5000000</v>
      </c>
      <c r="AQ1557" s="7" t="n">
        <f aca="false">INDEX($AC$1542:$AC$1669,MATCH($A1557-H1557*1,$A$1542:$A$1669,0))</f>
        <v>1551321707.66134</v>
      </c>
      <c r="AR1557" s="14" t="b">
        <f aca="false">AND(IF(B1557=1,AD1557&gt;=AE1557,AE1557&gt;AD1557),IF(C1557=1,AF1557&gt;=AG1557,AG1557&gt;AF1557),IF(D1557=1,AH1557&gt;=AI1557,AI1557&gt;AH1557),IF(E1557=1,AJ1557&gt;=AK1557,AK1557&gt;AJ1557),IF(F1557=1,AL1557&gt;=AM1557,AM1557&gt;AL1557),IF(G1557=1,AN1557&gt;=AO1557,AO1557&gt;AN1557),IF(H1557=1,AP1557&gt;=AQ1557,AQ1557&gt;AP1557))</f>
        <v>0</v>
      </c>
      <c r="AS1557" s="2"/>
      <c r="AT1557" s="2"/>
      <c r="AU1557" s="2"/>
      <c r="AV1557" s="2"/>
      <c r="AW1557" s="2"/>
      <c r="AX1557" s="2"/>
    </row>
    <row r="1558" customFormat="false" ht="15" hidden="false" customHeight="false" outlineLevel="0" collapsed="false">
      <c r="A1558" s="6" t="n">
        <f aca="false">ROW()-1542</f>
        <v>16</v>
      </c>
      <c r="B1558" s="6" t="n">
        <f aca="false">MOD(INT($A1558/64),2)</f>
        <v>0</v>
      </c>
      <c r="C1558" s="6" t="n">
        <f aca="false">MOD(INT($A1558/32),2)</f>
        <v>0</v>
      </c>
      <c r="D1558" s="6" t="n">
        <f aca="false">MOD(INT($A1558/16),2)</f>
        <v>1</v>
      </c>
      <c r="E1558" s="6" t="n">
        <f aca="false">MOD(INT($A1558/8),2)</f>
        <v>0</v>
      </c>
      <c r="F1558" s="6" t="n">
        <f aca="false">MOD(INT($A1558/4),2)</f>
        <v>0</v>
      </c>
      <c r="G1558" s="6" t="n">
        <f aca="false">MOD(INT($A1558/2),2)</f>
        <v>0</v>
      </c>
      <c r="H1558" s="6" t="n">
        <f aca="false">MOD(INT($A1558/1),2)</f>
        <v>0</v>
      </c>
      <c r="I1558" s="7" t="n">
        <f aca="false">IF(B1558=1,MIN($B$6,$B$1540),0)</f>
        <v>0</v>
      </c>
      <c r="J1558" s="7" t="n">
        <f aca="false">IF(C1558=1,MIN($F$226,MAX(0,$B$1540-I1558)),0)</f>
        <v>0</v>
      </c>
      <c r="K1558" s="7" t="n">
        <f aca="false">IF(D1558=1,MIN($F$225,MAX(0,$B$1540-SUM(I1558:J1558))),0)</f>
        <v>100000000</v>
      </c>
      <c r="L1558" s="7" t="n">
        <f aca="false">IF(E1558=1,MIN($F$224,MAX(0,$B$1540-SUM(I1558:K1558))),0)</f>
        <v>0</v>
      </c>
      <c r="M1558" s="7" t="n">
        <f aca="false">IF(F1558=1,MIN($F$223,MAX(0,$B$1540-SUM(I1558:L1558))),0)</f>
        <v>0</v>
      </c>
      <c r="N1558" s="7" t="n">
        <f aca="false">IF(G1558=1,MIN($F$222,MAX(0,$B$1540-SUM(I1558:M1558))),0)</f>
        <v>0</v>
      </c>
      <c r="O1558" s="7" t="n">
        <f aca="false">IF(H1558=1,MIN($F$221,MAX(0,$B$1540-SUM(I1558:N1558))),0)</f>
        <v>0</v>
      </c>
      <c r="P1558" s="7" t="n">
        <f aca="false">MAX(0,$B$1540-SUM(I1558:O1558))</f>
        <v>7900000000</v>
      </c>
      <c r="Q1558" s="7" t="n">
        <f aca="false">($B$203+$B$204)+$B$22+(1-B1558)*$B$198+(1-C1558)*$E$226+(1-D1558)*$E$225+(1-E1558)*$E$224+(1-F1558)*$E$223+(1-G1558)*$E$222+(1-H1558)*$E$221</f>
        <v>31620124.8227577</v>
      </c>
      <c r="R1558" s="7" t="n">
        <f aca="false">P1558&gt;$B$12*Q1558</f>
        <v>1</v>
      </c>
      <c r="S1558" s="7" t="n">
        <f aca="false">IF(R1558,(P1558+$B$12*$B$13)/(Q1558+$B$13),IF(Q1558&gt;0,P1558/Q1558,0))</f>
        <v>231.608179660853</v>
      </c>
      <c r="T1558" s="7" t="n">
        <f aca="false">IF(R1558,$B$13*(S1558-$B$12),0)</f>
        <v>576520449.152132</v>
      </c>
      <c r="U1558" s="7" t="n">
        <f aca="false">($B$203+$B$204)*S1558</f>
        <v>65164813.0806823</v>
      </c>
      <c r="V1558" s="7" t="n">
        <f aca="false">$B$22*S1558</f>
        <v>2084473616.94768</v>
      </c>
      <c r="W1558" s="7" t="n">
        <f aca="false">IF(B1558=1,I1558,S1558*$B$198)</f>
        <v>186281232.261593</v>
      </c>
      <c r="X1558" s="7" t="n">
        <f aca="false">IF(C1558=1,J1558,S1558*$E$226)</f>
        <v>1420793921.78078</v>
      </c>
      <c r="Y1558" s="7" t="n">
        <f aca="false">IF(D1558=1,K1558,S1558*$E$225)</f>
        <v>100000000</v>
      </c>
      <c r="Z1558" s="7" t="n">
        <f aca="false">IF(E1558=1,L1558,S1558*$E$224)</f>
        <v>555859631.186047</v>
      </c>
      <c r="AA1558" s="7" t="n">
        <f aca="false">IF(F1558=1,M1558,S1558*$E$223)</f>
        <v>694824538.982559</v>
      </c>
      <c r="AB1558" s="7" t="n">
        <f aca="false">IF(G1558=1,N1558,S1558*$E$222)</f>
        <v>1158040898.30426</v>
      </c>
      <c r="AC1558" s="7" t="n">
        <f aca="false">IF(H1558=1,O1558,S1558*$E$221)</f>
        <v>1158040898.30426</v>
      </c>
      <c r="AD1558" s="7" t="n">
        <f aca="false">INDEX($W$1542:$W$1669,MATCH($A1558+(1-B1558)*64,$A$1542:$A$1669,0))</f>
        <v>30000000</v>
      </c>
      <c r="AE1558" s="7" t="n">
        <f aca="false">INDEX($W$1542:$W$1669,MATCH($A1558-B1558*64,$A$1542:$A$1669,0))</f>
        <v>186281232.261593</v>
      </c>
      <c r="AF1558" s="7" t="n">
        <f aca="false">INDEX($X$1542:$X$1669,MATCH($A1558+(1-C1558)*32,$A$1542:$A$1669,0))</f>
        <v>300000000</v>
      </c>
      <c r="AG1558" s="7" t="n">
        <f aca="false">INDEX($X$1542:$X$1669,MATCH($A1558-C1558*32,$A$1542:$A$1669,0))</f>
        <v>1420793921.78078</v>
      </c>
      <c r="AH1558" s="7" t="n">
        <f aca="false">INDEX($Y$1542:$Y$1669,MATCH($A1558+(1-D1558)*16,$A$1542:$A$1669,0))</f>
        <v>100000000</v>
      </c>
      <c r="AI1558" s="7" t="n">
        <f aca="false">INDEX($Y$1542:$Y$1669,MATCH($A1558-D1558*16,$A$1542:$A$1669,0))</f>
        <v>387017015.293001</v>
      </c>
      <c r="AJ1558" s="7" t="n">
        <f aca="false">INDEX($Z$1542:$Z$1669,MATCH($A1558+(1-E1558)*8,$A$1542:$A$1669,0))</f>
        <v>60000000</v>
      </c>
      <c r="AK1558" s="7" t="n">
        <f aca="false">INDEX($Z$1542:$Z$1669,MATCH($A1558-E1558*8,$A$1542:$A$1669,0))</f>
        <v>555859631.186047</v>
      </c>
      <c r="AL1558" s="7" t="n">
        <f aca="false">INDEX($AA$1542:$AA$1669,MATCH($A1558+(1-F1558)*4,$A$1542:$A$1669,0))</f>
        <v>30000000</v>
      </c>
      <c r="AM1558" s="7" t="n">
        <f aca="false">INDEX($AA$1542:$AA$1669,MATCH($A1558-F1558*4,$A$1542:$A$1669,0))</f>
        <v>694824538.982559</v>
      </c>
      <c r="AN1558" s="7" t="n">
        <f aca="false">INDEX($AB$1542:$AB$1669,MATCH($A1558+(1-G1558)*2,$A$1542:$A$1669,0))</f>
        <v>15000000</v>
      </c>
      <c r="AO1558" s="7" t="n">
        <f aca="false">INDEX($AB$1542:$AB$1669,MATCH($A1558-G1558*2,$A$1542:$A$1669,0))</f>
        <v>1158040898.30426</v>
      </c>
      <c r="AP1558" s="7" t="n">
        <f aca="false">INDEX($AC$1542:$AC$1669,MATCH($A1558+(1-H1558)*1,$A$1542:$A$1669,0))</f>
        <v>5000000</v>
      </c>
      <c r="AQ1558" s="7" t="n">
        <f aca="false">INDEX($AC$1542:$AC$1669,MATCH($A1558-H1558*1,$A$1542:$A$1669,0))</f>
        <v>1158040898.30426</v>
      </c>
      <c r="AR1558" s="14" t="b">
        <f aca="false">AND(IF(B1558=1,AD1558&gt;=AE1558,AE1558&gt;AD1558),IF(C1558=1,AF1558&gt;=AG1558,AG1558&gt;AF1558),IF(D1558=1,AH1558&gt;=AI1558,AI1558&gt;AH1558),IF(E1558=1,AJ1558&gt;=AK1558,AK1558&gt;AJ1558),IF(F1558=1,AL1558&gt;=AM1558,AM1558&gt;AL1558),IF(G1558=1,AN1558&gt;=AO1558,AO1558&gt;AN1558),IF(H1558=1,AP1558&gt;=AQ1558,AQ1558&gt;AP1558))</f>
        <v>0</v>
      </c>
      <c r="AS1558" s="2"/>
      <c r="AT1558" s="2"/>
      <c r="AU1558" s="2"/>
      <c r="AV1558" s="2"/>
      <c r="AW1558" s="2"/>
      <c r="AX1558" s="2"/>
    </row>
    <row r="1559" customFormat="false" ht="15" hidden="false" customHeight="false" outlineLevel="0" collapsed="false">
      <c r="A1559" s="6" t="n">
        <f aca="false">ROW()-1542</f>
        <v>17</v>
      </c>
      <c r="B1559" s="6" t="n">
        <f aca="false">MOD(INT($A1559/64),2)</f>
        <v>0</v>
      </c>
      <c r="C1559" s="6" t="n">
        <f aca="false">MOD(INT($A1559/32),2)</f>
        <v>0</v>
      </c>
      <c r="D1559" s="6" t="n">
        <f aca="false">MOD(INT($A1559/16),2)</f>
        <v>1</v>
      </c>
      <c r="E1559" s="6" t="n">
        <f aca="false">MOD(INT($A1559/8),2)</f>
        <v>0</v>
      </c>
      <c r="F1559" s="6" t="n">
        <f aca="false">MOD(INT($A1559/4),2)</f>
        <v>0</v>
      </c>
      <c r="G1559" s="6" t="n">
        <f aca="false">MOD(INT($A1559/2),2)</f>
        <v>0</v>
      </c>
      <c r="H1559" s="6" t="n">
        <f aca="false">MOD(INT($A1559/1),2)</f>
        <v>1</v>
      </c>
      <c r="I1559" s="7" t="n">
        <f aca="false">IF(B1559=1,MIN($B$6,$B$1540),0)</f>
        <v>0</v>
      </c>
      <c r="J1559" s="7" t="n">
        <f aca="false">IF(C1559=1,MIN($F$226,MAX(0,$B$1540-I1559)),0)</f>
        <v>0</v>
      </c>
      <c r="K1559" s="7" t="n">
        <f aca="false">IF(D1559=1,MIN($F$225,MAX(0,$B$1540-SUM(I1559:J1559))),0)</f>
        <v>100000000</v>
      </c>
      <c r="L1559" s="7" t="n">
        <f aca="false">IF(E1559=1,MIN($F$224,MAX(0,$B$1540-SUM(I1559:K1559))),0)</f>
        <v>0</v>
      </c>
      <c r="M1559" s="7" t="n">
        <f aca="false">IF(F1559=1,MIN($F$223,MAX(0,$B$1540-SUM(I1559:L1559))),0)</f>
        <v>0</v>
      </c>
      <c r="N1559" s="7" t="n">
        <f aca="false">IF(G1559=1,MIN($F$222,MAX(0,$B$1540-SUM(I1559:M1559))),0)</f>
        <v>0</v>
      </c>
      <c r="O1559" s="7" t="n">
        <f aca="false">IF(H1559=1,MIN($F$221,MAX(0,$B$1540-SUM(I1559:N1559))),0)</f>
        <v>5000000</v>
      </c>
      <c r="P1559" s="7" t="n">
        <f aca="false">MAX(0,$B$1540-SUM(I1559:O1559))</f>
        <v>7895000000</v>
      </c>
      <c r="Q1559" s="7" t="n">
        <f aca="false">($B$203+$B$204)+$B$22+(1-B1559)*$B$198+(1-C1559)*$E$226+(1-D1559)*$E$225+(1-E1559)*$E$224+(1-F1559)*$E$223+(1-G1559)*$E$222+(1-H1559)*$E$221</f>
        <v>26620124.8227577</v>
      </c>
      <c r="R1559" s="7" t="n">
        <f aca="false">P1559&gt;$B$12*Q1559</f>
        <v>1</v>
      </c>
      <c r="S1559" s="7" t="n">
        <f aca="false">IF(R1559,(P1559+$B$12*$B$13)/(Q1559+$B$13),IF(Q1559&gt;0,P1559/Q1559,0))</f>
        <v>271.204194627216</v>
      </c>
      <c r="T1559" s="7" t="n">
        <f aca="false">IF(R1559,$B$13*(S1559-$B$12),0)</f>
        <v>675510486.568039</v>
      </c>
      <c r="U1559" s="7" t="n">
        <f aca="false">($B$203+$B$204)*S1559</f>
        <v>76305468.4660026</v>
      </c>
      <c r="V1559" s="7" t="n">
        <f aca="false">$B$22*S1559</f>
        <v>2440837751.64494</v>
      </c>
      <c r="W1559" s="7" t="n">
        <f aca="false">IF(B1559=1,I1559,S1559*$B$198)</f>
        <v>218128097.391242</v>
      </c>
      <c r="X1559" s="7" t="n">
        <f aca="false">IF(C1559=1,J1559,S1559*$E$226)</f>
        <v>1663694571.80674</v>
      </c>
      <c r="Y1559" s="7" t="n">
        <f aca="false">IF(D1559=1,K1559,S1559*$E$225)</f>
        <v>100000000</v>
      </c>
      <c r="Z1559" s="7" t="n">
        <f aca="false">IF(E1559=1,L1559,S1559*$E$224)</f>
        <v>650890067.105317</v>
      </c>
      <c r="AA1559" s="7" t="n">
        <f aca="false">IF(F1559=1,M1559,S1559*$E$223)</f>
        <v>813612583.881647</v>
      </c>
      <c r="AB1559" s="7" t="n">
        <f aca="false">IF(G1559=1,N1559,S1559*$E$222)</f>
        <v>1356020973.13608</v>
      </c>
      <c r="AC1559" s="7" t="n">
        <f aca="false">IF(H1559=1,O1559,S1559*$E$221)</f>
        <v>5000000</v>
      </c>
      <c r="AD1559" s="7" t="n">
        <f aca="false">INDEX($W$1542:$W$1669,MATCH($A1559+(1-B1559)*64,$A$1542:$A$1669,0))</f>
        <v>30000000</v>
      </c>
      <c r="AE1559" s="7" t="n">
        <f aca="false">INDEX($W$1542:$W$1669,MATCH($A1559-B1559*64,$A$1542:$A$1669,0))</f>
        <v>218128097.391242</v>
      </c>
      <c r="AF1559" s="7" t="n">
        <f aca="false">INDEX($X$1542:$X$1669,MATCH($A1559+(1-C1559)*32,$A$1542:$A$1669,0))</f>
        <v>300000000</v>
      </c>
      <c r="AG1559" s="7" t="n">
        <f aca="false">INDEX($X$1542:$X$1669,MATCH($A1559-C1559*32,$A$1542:$A$1669,0))</f>
        <v>1663694571.80674</v>
      </c>
      <c r="AH1559" s="7" t="n">
        <f aca="false">INDEX($Y$1542:$Y$1669,MATCH($A1559+(1-D1559)*16,$A$1542:$A$1669,0))</f>
        <v>100000000</v>
      </c>
      <c r="AI1559" s="7" t="n">
        <f aca="false">INDEX($Y$1542:$Y$1669,MATCH($A1559-D1559*16,$A$1542:$A$1669,0))</f>
        <v>449453291.456549</v>
      </c>
      <c r="AJ1559" s="7" t="n">
        <f aca="false">INDEX($Z$1542:$Z$1669,MATCH($A1559+(1-E1559)*8,$A$1542:$A$1669,0))</f>
        <v>60000000</v>
      </c>
      <c r="AK1559" s="7" t="n">
        <f aca="false">INDEX($Z$1542:$Z$1669,MATCH($A1559-E1559*8,$A$1542:$A$1669,0))</f>
        <v>650890067.105317</v>
      </c>
      <c r="AL1559" s="7" t="n">
        <f aca="false">INDEX($AA$1542:$AA$1669,MATCH($A1559+(1-F1559)*4,$A$1542:$A$1669,0))</f>
        <v>30000000</v>
      </c>
      <c r="AM1559" s="7" t="n">
        <f aca="false">INDEX($AA$1542:$AA$1669,MATCH($A1559-F1559*4,$A$1542:$A$1669,0))</f>
        <v>813612583.881647</v>
      </c>
      <c r="AN1559" s="7" t="n">
        <f aca="false">INDEX($AB$1542:$AB$1669,MATCH($A1559+(1-G1559)*2,$A$1542:$A$1669,0))</f>
        <v>15000000</v>
      </c>
      <c r="AO1559" s="7" t="n">
        <f aca="false">INDEX($AB$1542:$AB$1669,MATCH($A1559-G1559*2,$A$1542:$A$1669,0))</f>
        <v>1356020973.13608</v>
      </c>
      <c r="AP1559" s="7" t="n">
        <f aca="false">INDEX($AC$1542:$AC$1669,MATCH($A1559+(1-H1559)*1,$A$1542:$A$1669,0))</f>
        <v>5000000</v>
      </c>
      <c r="AQ1559" s="7" t="n">
        <f aca="false">INDEX($AC$1542:$AC$1669,MATCH($A1559-H1559*1,$A$1542:$A$1669,0))</f>
        <v>1158040898.30426</v>
      </c>
      <c r="AR1559" s="14" t="b">
        <f aca="false">AND(IF(B1559=1,AD1559&gt;=AE1559,AE1559&gt;AD1559),IF(C1559=1,AF1559&gt;=AG1559,AG1559&gt;AF1559),IF(D1559=1,AH1559&gt;=AI1559,AI1559&gt;AH1559),IF(E1559=1,AJ1559&gt;=AK1559,AK1559&gt;AJ1559),IF(F1559=1,AL1559&gt;=AM1559,AM1559&gt;AL1559),IF(G1559=1,AN1559&gt;=AO1559,AO1559&gt;AN1559),IF(H1559=1,AP1559&gt;=AQ1559,AQ1559&gt;AP1559))</f>
        <v>0</v>
      </c>
      <c r="AS1559" s="2"/>
      <c r="AT1559" s="2"/>
      <c r="AU1559" s="2"/>
      <c r="AV1559" s="2"/>
      <c r="AW1559" s="2"/>
      <c r="AX1559" s="2"/>
    </row>
    <row r="1560" customFormat="false" ht="15" hidden="false" customHeight="false" outlineLevel="0" collapsed="false">
      <c r="A1560" s="6" t="n">
        <f aca="false">ROW()-1542</f>
        <v>18</v>
      </c>
      <c r="B1560" s="6" t="n">
        <f aca="false">MOD(INT($A1560/64),2)</f>
        <v>0</v>
      </c>
      <c r="C1560" s="6" t="n">
        <f aca="false">MOD(INT($A1560/32),2)</f>
        <v>0</v>
      </c>
      <c r="D1560" s="6" t="n">
        <f aca="false">MOD(INT($A1560/16),2)</f>
        <v>1</v>
      </c>
      <c r="E1560" s="6" t="n">
        <f aca="false">MOD(INT($A1560/8),2)</f>
        <v>0</v>
      </c>
      <c r="F1560" s="6" t="n">
        <f aca="false">MOD(INT($A1560/4),2)</f>
        <v>0</v>
      </c>
      <c r="G1560" s="6" t="n">
        <f aca="false">MOD(INT($A1560/2),2)</f>
        <v>1</v>
      </c>
      <c r="H1560" s="6" t="n">
        <f aca="false">MOD(INT($A1560/1),2)</f>
        <v>0</v>
      </c>
      <c r="I1560" s="7" t="n">
        <f aca="false">IF(B1560=1,MIN($B$6,$B$1540),0)</f>
        <v>0</v>
      </c>
      <c r="J1560" s="7" t="n">
        <f aca="false">IF(C1560=1,MIN($F$226,MAX(0,$B$1540-I1560)),0)</f>
        <v>0</v>
      </c>
      <c r="K1560" s="7" t="n">
        <f aca="false">IF(D1560=1,MIN($F$225,MAX(0,$B$1540-SUM(I1560:J1560))),0)</f>
        <v>100000000</v>
      </c>
      <c r="L1560" s="7" t="n">
        <f aca="false">IF(E1560=1,MIN($F$224,MAX(0,$B$1540-SUM(I1560:K1560))),0)</f>
        <v>0</v>
      </c>
      <c r="M1560" s="7" t="n">
        <f aca="false">IF(F1560=1,MIN($F$223,MAX(0,$B$1540-SUM(I1560:L1560))),0)</f>
        <v>0</v>
      </c>
      <c r="N1560" s="7" t="n">
        <f aca="false">IF(G1560=1,MIN($F$222,MAX(0,$B$1540-SUM(I1560:M1560))),0)</f>
        <v>15000000</v>
      </c>
      <c r="O1560" s="7" t="n">
        <f aca="false">IF(H1560=1,MIN($F$221,MAX(0,$B$1540-SUM(I1560:N1560))),0)</f>
        <v>0</v>
      </c>
      <c r="P1560" s="7" t="n">
        <f aca="false">MAX(0,$B$1540-SUM(I1560:O1560))</f>
        <v>7885000000</v>
      </c>
      <c r="Q1560" s="7" t="n">
        <f aca="false">($B$203+$B$204)+$B$22+(1-B1560)*$B$198+(1-C1560)*$E$226+(1-D1560)*$E$225+(1-E1560)*$E$224+(1-F1560)*$E$223+(1-G1560)*$E$222+(1-H1560)*$E$221</f>
        <v>26620124.8227577</v>
      </c>
      <c r="R1560" s="7" t="n">
        <f aca="false">P1560&gt;$B$12*Q1560</f>
        <v>1</v>
      </c>
      <c r="S1560" s="7" t="n">
        <f aca="false">IF(R1560,(P1560+$B$12*$B$13)/(Q1560+$B$13),IF(Q1560&gt;0,P1560/Q1560,0))</f>
        <v>270.860789505814</v>
      </c>
      <c r="T1560" s="7" t="n">
        <f aca="false">IF(R1560,$B$13*(S1560-$B$12),0)</f>
        <v>674651973.764534</v>
      </c>
      <c r="U1560" s="7" t="n">
        <f aca="false">($B$203+$B$204)*S1560</f>
        <v>76208848.6895341</v>
      </c>
      <c r="V1560" s="7" t="n">
        <f aca="false">$B$22*S1560</f>
        <v>2437747105.55232</v>
      </c>
      <c r="W1560" s="7" t="n">
        <f aca="false">IF(B1560=1,I1560,S1560*$B$198)</f>
        <v>217851898.470835</v>
      </c>
      <c r="X1560" s="7" t="n">
        <f aca="false">IF(C1560=1,J1560,S1560*$E$226)</f>
        <v>1661587962.66231</v>
      </c>
      <c r="Y1560" s="7" t="n">
        <f aca="false">IF(D1560=1,K1560,S1560*$E$225)</f>
        <v>100000000</v>
      </c>
      <c r="Z1560" s="7" t="n">
        <f aca="false">IF(E1560=1,L1560,S1560*$E$224)</f>
        <v>650065894.813953</v>
      </c>
      <c r="AA1560" s="7" t="n">
        <f aca="false">IF(F1560=1,M1560,S1560*$E$223)</f>
        <v>812582368.517441</v>
      </c>
      <c r="AB1560" s="7" t="n">
        <f aca="false">IF(G1560=1,N1560,S1560*$E$222)</f>
        <v>15000000</v>
      </c>
      <c r="AC1560" s="7" t="n">
        <f aca="false">IF(H1560=1,O1560,S1560*$E$221)</f>
        <v>1354303947.52907</v>
      </c>
      <c r="AD1560" s="7" t="n">
        <f aca="false">INDEX($W$1542:$W$1669,MATCH($A1560+(1-B1560)*64,$A$1542:$A$1669,0))</f>
        <v>30000000</v>
      </c>
      <c r="AE1560" s="7" t="n">
        <f aca="false">INDEX($W$1542:$W$1669,MATCH($A1560-B1560*64,$A$1542:$A$1669,0))</f>
        <v>217851898.470835</v>
      </c>
      <c r="AF1560" s="7" t="n">
        <f aca="false">INDEX($X$1542:$X$1669,MATCH($A1560+(1-C1560)*32,$A$1542:$A$1669,0))</f>
        <v>300000000</v>
      </c>
      <c r="AG1560" s="7" t="n">
        <f aca="false">INDEX($X$1542:$X$1669,MATCH($A1560-C1560*32,$A$1542:$A$1669,0))</f>
        <v>1661587962.66231</v>
      </c>
      <c r="AH1560" s="7" t="n">
        <f aca="false">INDEX($Y$1542:$Y$1669,MATCH($A1560+(1-D1560)*16,$A$1542:$A$1669,0))</f>
        <v>100000000</v>
      </c>
      <c r="AI1560" s="7" t="n">
        <f aca="false">INDEX($Y$1542:$Y$1669,MATCH($A1560-D1560*16,$A$1542:$A$1669,0))</f>
        <v>448891299.219654</v>
      </c>
      <c r="AJ1560" s="7" t="n">
        <f aca="false">INDEX($Z$1542:$Z$1669,MATCH($A1560+(1-E1560)*8,$A$1542:$A$1669,0))</f>
        <v>60000000</v>
      </c>
      <c r="AK1560" s="7" t="n">
        <f aca="false">INDEX($Z$1542:$Z$1669,MATCH($A1560-E1560*8,$A$1542:$A$1669,0))</f>
        <v>650065894.813953</v>
      </c>
      <c r="AL1560" s="7" t="n">
        <f aca="false">INDEX($AA$1542:$AA$1669,MATCH($A1560+(1-F1560)*4,$A$1542:$A$1669,0))</f>
        <v>30000000</v>
      </c>
      <c r="AM1560" s="7" t="n">
        <f aca="false">INDEX($AA$1542:$AA$1669,MATCH($A1560-F1560*4,$A$1542:$A$1669,0))</f>
        <v>812582368.517441</v>
      </c>
      <c r="AN1560" s="7" t="n">
        <f aca="false">INDEX($AB$1542:$AB$1669,MATCH($A1560+(1-G1560)*2,$A$1542:$A$1669,0))</f>
        <v>15000000</v>
      </c>
      <c r="AO1560" s="7" t="n">
        <f aca="false">INDEX($AB$1542:$AB$1669,MATCH($A1560-G1560*2,$A$1542:$A$1669,0))</f>
        <v>1158040898.30426</v>
      </c>
      <c r="AP1560" s="7" t="n">
        <f aca="false">INDEX($AC$1542:$AC$1669,MATCH($A1560+(1-H1560)*1,$A$1542:$A$1669,0))</f>
        <v>5000000</v>
      </c>
      <c r="AQ1560" s="7" t="n">
        <f aca="false">INDEX($AC$1542:$AC$1669,MATCH($A1560-H1560*1,$A$1542:$A$1669,0))</f>
        <v>1354303947.52907</v>
      </c>
      <c r="AR1560" s="14" t="b">
        <f aca="false">AND(IF(B1560=1,AD1560&gt;=AE1560,AE1560&gt;AD1560),IF(C1560=1,AF1560&gt;=AG1560,AG1560&gt;AF1560),IF(D1560=1,AH1560&gt;=AI1560,AI1560&gt;AH1560),IF(E1560=1,AJ1560&gt;=AK1560,AK1560&gt;AJ1560),IF(F1560=1,AL1560&gt;=AM1560,AM1560&gt;AL1560),IF(G1560=1,AN1560&gt;=AO1560,AO1560&gt;AN1560),IF(H1560=1,AP1560&gt;=AQ1560,AQ1560&gt;AP1560))</f>
        <v>0</v>
      </c>
      <c r="AS1560" s="2"/>
      <c r="AT1560" s="2"/>
      <c r="AU1560" s="2"/>
      <c r="AV1560" s="2"/>
      <c r="AW1560" s="2"/>
      <c r="AX1560" s="2"/>
    </row>
    <row r="1561" customFormat="false" ht="15" hidden="false" customHeight="false" outlineLevel="0" collapsed="false">
      <c r="A1561" s="6" t="n">
        <f aca="false">ROW()-1542</f>
        <v>19</v>
      </c>
      <c r="B1561" s="6" t="n">
        <f aca="false">MOD(INT($A1561/64),2)</f>
        <v>0</v>
      </c>
      <c r="C1561" s="6" t="n">
        <f aca="false">MOD(INT($A1561/32),2)</f>
        <v>0</v>
      </c>
      <c r="D1561" s="6" t="n">
        <f aca="false">MOD(INT($A1561/16),2)</f>
        <v>1</v>
      </c>
      <c r="E1561" s="6" t="n">
        <f aca="false">MOD(INT($A1561/8),2)</f>
        <v>0</v>
      </c>
      <c r="F1561" s="6" t="n">
        <f aca="false">MOD(INT($A1561/4),2)</f>
        <v>0</v>
      </c>
      <c r="G1561" s="6" t="n">
        <f aca="false">MOD(INT($A1561/2),2)</f>
        <v>1</v>
      </c>
      <c r="H1561" s="6" t="n">
        <f aca="false">MOD(INT($A1561/1),2)</f>
        <v>1</v>
      </c>
      <c r="I1561" s="7" t="n">
        <f aca="false">IF(B1561=1,MIN($B$6,$B$1540),0)</f>
        <v>0</v>
      </c>
      <c r="J1561" s="7" t="n">
        <f aca="false">IF(C1561=1,MIN($F$226,MAX(0,$B$1540-I1561)),0)</f>
        <v>0</v>
      </c>
      <c r="K1561" s="7" t="n">
        <f aca="false">IF(D1561=1,MIN($F$225,MAX(0,$B$1540-SUM(I1561:J1561))),0)</f>
        <v>100000000</v>
      </c>
      <c r="L1561" s="7" t="n">
        <f aca="false">IF(E1561=1,MIN($F$224,MAX(0,$B$1540-SUM(I1561:K1561))),0)</f>
        <v>0</v>
      </c>
      <c r="M1561" s="7" t="n">
        <f aca="false">IF(F1561=1,MIN($F$223,MAX(0,$B$1540-SUM(I1561:L1561))),0)</f>
        <v>0</v>
      </c>
      <c r="N1561" s="7" t="n">
        <f aca="false">IF(G1561=1,MIN($F$222,MAX(0,$B$1540-SUM(I1561:M1561))),0)</f>
        <v>15000000</v>
      </c>
      <c r="O1561" s="7" t="n">
        <f aca="false">IF(H1561=1,MIN($F$221,MAX(0,$B$1540-SUM(I1561:N1561))),0)</f>
        <v>5000000</v>
      </c>
      <c r="P1561" s="7" t="n">
        <f aca="false">MAX(0,$B$1540-SUM(I1561:O1561))</f>
        <v>7880000000</v>
      </c>
      <c r="Q1561" s="7" t="n">
        <f aca="false">($B$203+$B$204)+$B$22+(1-B1561)*$B$198+(1-C1561)*$E$226+(1-D1561)*$E$225+(1-E1561)*$E$224+(1-F1561)*$E$223+(1-G1561)*$E$222+(1-H1561)*$E$221</f>
        <v>21620124.8227577</v>
      </c>
      <c r="R1561" s="7" t="n">
        <f aca="false">P1561&gt;$B$12*Q1561</f>
        <v>1</v>
      </c>
      <c r="S1561" s="7" t="n">
        <f aca="false">IF(R1561,(P1561+$B$12*$B$13)/(Q1561+$B$13),IF(Q1561&gt;0,P1561/Q1561,0))</f>
        <v>326.801791363979</v>
      </c>
      <c r="T1561" s="7" t="n">
        <f aca="false">IF(R1561,$B$13*(S1561-$B$12),0)</f>
        <v>814504478.409947</v>
      </c>
      <c r="U1561" s="7" t="n">
        <f aca="false">($B$203+$B$204)*S1561</f>
        <v>91948296.8168473</v>
      </c>
      <c r="V1561" s="7" t="n">
        <f aca="false">$B$22*S1561</f>
        <v>2941216122.27581</v>
      </c>
      <c r="W1561" s="7" t="n">
        <f aca="false">IF(B1561=1,I1561,S1561*$B$198)</f>
        <v>262844949.991495</v>
      </c>
      <c r="X1561" s="7" t="n">
        <f aca="false">IF(C1561=1,J1561,S1561*$E$226)</f>
        <v>2004756479.14042</v>
      </c>
      <c r="Y1561" s="7" t="n">
        <f aca="false">IF(D1561=1,K1561,S1561*$E$225)</f>
        <v>100000000</v>
      </c>
      <c r="Z1561" s="7" t="n">
        <f aca="false">IF(E1561=1,L1561,S1561*$E$224)</f>
        <v>784324299.273549</v>
      </c>
      <c r="AA1561" s="7" t="n">
        <f aca="false">IF(F1561=1,M1561,S1561*$E$223)</f>
        <v>980405374.091936</v>
      </c>
      <c r="AB1561" s="7" t="n">
        <f aca="false">IF(G1561=1,N1561,S1561*$E$222)</f>
        <v>15000000</v>
      </c>
      <c r="AC1561" s="7" t="n">
        <f aca="false">IF(H1561=1,O1561,S1561*$E$221)</f>
        <v>5000000</v>
      </c>
      <c r="AD1561" s="7" t="n">
        <f aca="false">INDEX($W$1542:$W$1669,MATCH($A1561+(1-B1561)*64,$A$1542:$A$1669,0))</f>
        <v>30000000</v>
      </c>
      <c r="AE1561" s="7" t="n">
        <f aca="false">INDEX($W$1542:$W$1669,MATCH($A1561-B1561*64,$A$1542:$A$1669,0))</f>
        <v>262844949.991495</v>
      </c>
      <c r="AF1561" s="7" t="n">
        <f aca="false">INDEX($X$1542:$X$1669,MATCH($A1561+(1-C1561)*32,$A$1542:$A$1669,0))</f>
        <v>300000000</v>
      </c>
      <c r="AG1561" s="7" t="n">
        <f aca="false">INDEX($X$1542:$X$1669,MATCH($A1561-C1561*32,$A$1542:$A$1669,0))</f>
        <v>2004756479.14042</v>
      </c>
      <c r="AH1561" s="7" t="n">
        <f aca="false">INDEX($Y$1542:$Y$1669,MATCH($A1561+(1-D1561)*16,$A$1542:$A$1669,0))</f>
        <v>100000000</v>
      </c>
      <c r="AI1561" s="7" t="n">
        <f aca="false">INDEX($Y$1542:$Y$1669,MATCH($A1561-D1561*16,$A$1542:$A$1669,0))</f>
        <v>535368356.82915</v>
      </c>
      <c r="AJ1561" s="7" t="n">
        <f aca="false">INDEX($Z$1542:$Z$1669,MATCH($A1561+(1-E1561)*8,$A$1542:$A$1669,0))</f>
        <v>60000000</v>
      </c>
      <c r="AK1561" s="7" t="n">
        <f aca="false">INDEX($Z$1542:$Z$1669,MATCH($A1561-E1561*8,$A$1542:$A$1669,0))</f>
        <v>784324299.273549</v>
      </c>
      <c r="AL1561" s="7" t="n">
        <f aca="false">INDEX($AA$1542:$AA$1669,MATCH($A1561+(1-F1561)*4,$A$1542:$A$1669,0))</f>
        <v>30000000</v>
      </c>
      <c r="AM1561" s="7" t="n">
        <f aca="false">INDEX($AA$1542:$AA$1669,MATCH($A1561-F1561*4,$A$1542:$A$1669,0))</f>
        <v>980405374.091936</v>
      </c>
      <c r="AN1561" s="7" t="n">
        <f aca="false">INDEX($AB$1542:$AB$1669,MATCH($A1561+(1-G1561)*2,$A$1542:$A$1669,0))</f>
        <v>15000000</v>
      </c>
      <c r="AO1561" s="7" t="n">
        <f aca="false">INDEX($AB$1542:$AB$1669,MATCH($A1561-G1561*2,$A$1542:$A$1669,0))</f>
        <v>1356020973.13608</v>
      </c>
      <c r="AP1561" s="7" t="n">
        <f aca="false">INDEX($AC$1542:$AC$1669,MATCH($A1561+(1-H1561)*1,$A$1542:$A$1669,0))</f>
        <v>5000000</v>
      </c>
      <c r="AQ1561" s="7" t="n">
        <f aca="false">INDEX($AC$1542:$AC$1669,MATCH($A1561-H1561*1,$A$1542:$A$1669,0))</f>
        <v>1354303947.52907</v>
      </c>
      <c r="AR1561" s="14" t="b">
        <f aca="false">AND(IF(B1561=1,AD1561&gt;=AE1561,AE1561&gt;AD1561),IF(C1561=1,AF1561&gt;=AG1561,AG1561&gt;AF1561),IF(D1561=1,AH1561&gt;=AI1561,AI1561&gt;AH1561),IF(E1561=1,AJ1561&gt;=AK1561,AK1561&gt;AJ1561),IF(F1561=1,AL1561&gt;=AM1561,AM1561&gt;AL1561),IF(G1561=1,AN1561&gt;=AO1561,AO1561&gt;AN1561),IF(H1561=1,AP1561&gt;=AQ1561,AQ1561&gt;AP1561))</f>
        <v>0</v>
      </c>
      <c r="AS1561" s="2"/>
      <c r="AT1561" s="2"/>
      <c r="AU1561" s="2"/>
      <c r="AV1561" s="2"/>
      <c r="AW1561" s="2"/>
      <c r="AX1561" s="2"/>
    </row>
    <row r="1562" customFormat="false" ht="15" hidden="false" customHeight="false" outlineLevel="0" collapsed="false">
      <c r="A1562" s="6" t="n">
        <f aca="false">ROW()-1542</f>
        <v>20</v>
      </c>
      <c r="B1562" s="6" t="n">
        <f aca="false">MOD(INT($A1562/64),2)</f>
        <v>0</v>
      </c>
      <c r="C1562" s="6" t="n">
        <f aca="false">MOD(INT($A1562/32),2)</f>
        <v>0</v>
      </c>
      <c r="D1562" s="6" t="n">
        <f aca="false">MOD(INT($A1562/16),2)</f>
        <v>1</v>
      </c>
      <c r="E1562" s="6" t="n">
        <f aca="false">MOD(INT($A1562/8),2)</f>
        <v>0</v>
      </c>
      <c r="F1562" s="6" t="n">
        <f aca="false">MOD(INT($A1562/4),2)</f>
        <v>1</v>
      </c>
      <c r="G1562" s="6" t="n">
        <f aca="false">MOD(INT($A1562/2),2)</f>
        <v>0</v>
      </c>
      <c r="H1562" s="6" t="n">
        <f aca="false">MOD(INT($A1562/1),2)</f>
        <v>0</v>
      </c>
      <c r="I1562" s="7" t="n">
        <f aca="false">IF(B1562=1,MIN($B$6,$B$1540),0)</f>
        <v>0</v>
      </c>
      <c r="J1562" s="7" t="n">
        <f aca="false">IF(C1562=1,MIN($F$226,MAX(0,$B$1540-I1562)),0)</f>
        <v>0</v>
      </c>
      <c r="K1562" s="7" t="n">
        <f aca="false">IF(D1562=1,MIN($F$225,MAX(0,$B$1540-SUM(I1562:J1562))),0)</f>
        <v>100000000</v>
      </c>
      <c r="L1562" s="7" t="n">
        <f aca="false">IF(E1562=1,MIN($F$224,MAX(0,$B$1540-SUM(I1562:K1562))),0)</f>
        <v>0</v>
      </c>
      <c r="M1562" s="7" t="n">
        <f aca="false">IF(F1562=1,MIN($F$223,MAX(0,$B$1540-SUM(I1562:L1562))),0)</f>
        <v>30000000</v>
      </c>
      <c r="N1562" s="7" t="n">
        <f aca="false">IF(G1562=1,MIN($F$222,MAX(0,$B$1540-SUM(I1562:M1562))),0)</f>
        <v>0</v>
      </c>
      <c r="O1562" s="7" t="n">
        <f aca="false">IF(H1562=1,MIN($F$221,MAX(0,$B$1540-SUM(I1562:N1562))),0)</f>
        <v>0</v>
      </c>
      <c r="P1562" s="7" t="n">
        <f aca="false">MAX(0,$B$1540-SUM(I1562:O1562))</f>
        <v>7870000000</v>
      </c>
      <c r="Q1562" s="7" t="n">
        <f aca="false">($B$203+$B$204)+$B$22+(1-B1562)*$B$198+(1-C1562)*$E$226+(1-D1562)*$E$225+(1-E1562)*$E$224+(1-F1562)*$E$223+(1-G1562)*$E$222+(1-H1562)*$E$221</f>
        <v>28620124.8227577</v>
      </c>
      <c r="R1562" s="7" t="n">
        <f aca="false">P1562&gt;$B$12*Q1562</f>
        <v>1</v>
      </c>
      <c r="S1562" s="7" t="n">
        <f aca="false">IF(R1562,(P1562+$B$12*$B$13)/(Q1562+$B$13),IF(Q1562&gt;0,P1562/Q1562,0))</f>
        <v>252.971350366916</v>
      </c>
      <c r="T1562" s="7" t="n">
        <f aca="false">IF(R1562,$B$13*(S1562-$B$12),0)</f>
        <v>629928375.917289</v>
      </c>
      <c r="U1562" s="7" t="n">
        <f aca="false">($B$203+$B$204)*S1562</f>
        <v>71175511.9597538</v>
      </c>
      <c r="V1562" s="7" t="n">
        <f aca="false">$B$22*S1562</f>
        <v>2276742153.30224</v>
      </c>
      <c r="W1562" s="7" t="n">
        <f aca="false">IF(B1562=1,I1562,S1562*$B$198)</f>
        <v>203463517.317188</v>
      </c>
      <c r="X1562" s="7" t="n">
        <f aca="false">IF(C1562=1,J1562,S1562*$E$226)</f>
        <v>1551845696.95377</v>
      </c>
      <c r="Y1562" s="7" t="n">
        <f aca="false">IF(D1562=1,K1562,S1562*$E$225)</f>
        <v>100000000</v>
      </c>
      <c r="Z1562" s="7" t="n">
        <f aca="false">IF(E1562=1,L1562,S1562*$E$224)</f>
        <v>607131240.880598</v>
      </c>
      <c r="AA1562" s="7" t="n">
        <f aca="false">IF(F1562=1,M1562,S1562*$E$223)</f>
        <v>30000000</v>
      </c>
      <c r="AB1562" s="7" t="n">
        <f aca="false">IF(G1562=1,N1562,S1562*$E$222)</f>
        <v>1264856751.83458</v>
      </c>
      <c r="AC1562" s="7" t="n">
        <f aca="false">IF(H1562=1,O1562,S1562*$E$221)</f>
        <v>1264856751.83458</v>
      </c>
      <c r="AD1562" s="7" t="n">
        <f aca="false">INDEX($W$1542:$W$1669,MATCH($A1562+(1-B1562)*64,$A$1542:$A$1669,0))</f>
        <v>30000000</v>
      </c>
      <c r="AE1562" s="7" t="n">
        <f aca="false">INDEX($W$1542:$W$1669,MATCH($A1562-B1562*64,$A$1542:$A$1669,0))</f>
        <v>203463517.317188</v>
      </c>
      <c r="AF1562" s="7" t="n">
        <f aca="false">INDEX($X$1542:$X$1669,MATCH($A1562+(1-C1562)*32,$A$1542:$A$1669,0))</f>
        <v>300000000</v>
      </c>
      <c r="AG1562" s="7" t="n">
        <f aca="false">INDEX($X$1542:$X$1669,MATCH($A1562-C1562*32,$A$1542:$A$1669,0))</f>
        <v>1551845696.95377</v>
      </c>
      <c r="AH1562" s="7" t="n">
        <f aca="false">INDEX($Y$1542:$Y$1669,MATCH($A1562+(1-D1562)*16,$A$1542:$A$1669,0))</f>
        <v>100000000</v>
      </c>
      <c r="AI1562" s="7" t="n">
        <f aca="false">INDEX($Y$1542:$Y$1669,MATCH($A1562-D1562*16,$A$1542:$A$1669,0))</f>
        <v>420773280.215555</v>
      </c>
      <c r="AJ1562" s="7" t="n">
        <f aca="false">INDEX($Z$1542:$Z$1669,MATCH($A1562+(1-E1562)*8,$A$1542:$A$1669,0))</f>
        <v>60000000</v>
      </c>
      <c r="AK1562" s="7" t="n">
        <f aca="false">INDEX($Z$1542:$Z$1669,MATCH($A1562-E1562*8,$A$1542:$A$1669,0))</f>
        <v>607131240.880598</v>
      </c>
      <c r="AL1562" s="7" t="n">
        <f aca="false">INDEX($AA$1542:$AA$1669,MATCH($A1562+(1-F1562)*4,$A$1542:$A$1669,0))</f>
        <v>30000000</v>
      </c>
      <c r="AM1562" s="7" t="n">
        <f aca="false">INDEX($AA$1542:$AA$1669,MATCH($A1562-F1562*4,$A$1542:$A$1669,0))</f>
        <v>694824538.982559</v>
      </c>
      <c r="AN1562" s="7" t="n">
        <f aca="false">INDEX($AB$1542:$AB$1669,MATCH($A1562+(1-G1562)*2,$A$1542:$A$1669,0))</f>
        <v>15000000</v>
      </c>
      <c r="AO1562" s="7" t="n">
        <f aca="false">INDEX($AB$1542:$AB$1669,MATCH($A1562-G1562*2,$A$1542:$A$1669,0))</f>
        <v>1264856751.83458</v>
      </c>
      <c r="AP1562" s="7" t="n">
        <f aca="false">INDEX($AC$1542:$AC$1669,MATCH($A1562+(1-H1562)*1,$A$1542:$A$1669,0))</f>
        <v>5000000</v>
      </c>
      <c r="AQ1562" s="7" t="n">
        <f aca="false">INDEX($AC$1542:$AC$1669,MATCH($A1562-H1562*1,$A$1542:$A$1669,0))</f>
        <v>1264856751.83458</v>
      </c>
      <c r="AR1562" s="14" t="b">
        <f aca="false">AND(IF(B1562=1,AD1562&gt;=AE1562,AE1562&gt;AD1562),IF(C1562=1,AF1562&gt;=AG1562,AG1562&gt;AF1562),IF(D1562=1,AH1562&gt;=AI1562,AI1562&gt;AH1562),IF(E1562=1,AJ1562&gt;=AK1562,AK1562&gt;AJ1562),IF(F1562=1,AL1562&gt;=AM1562,AM1562&gt;AL1562),IF(G1562=1,AN1562&gt;=AO1562,AO1562&gt;AN1562),IF(H1562=1,AP1562&gt;=AQ1562,AQ1562&gt;AP1562))</f>
        <v>0</v>
      </c>
      <c r="AS1562" s="2"/>
      <c r="AT1562" s="2"/>
      <c r="AU1562" s="2"/>
      <c r="AV1562" s="2"/>
      <c r="AW1562" s="2"/>
      <c r="AX1562" s="2"/>
    </row>
    <row r="1563" customFormat="false" ht="15" hidden="false" customHeight="false" outlineLevel="0" collapsed="false">
      <c r="A1563" s="6" t="n">
        <f aca="false">ROW()-1542</f>
        <v>21</v>
      </c>
      <c r="B1563" s="6" t="n">
        <f aca="false">MOD(INT($A1563/64),2)</f>
        <v>0</v>
      </c>
      <c r="C1563" s="6" t="n">
        <f aca="false">MOD(INT($A1563/32),2)</f>
        <v>0</v>
      </c>
      <c r="D1563" s="6" t="n">
        <f aca="false">MOD(INT($A1563/16),2)</f>
        <v>1</v>
      </c>
      <c r="E1563" s="6" t="n">
        <f aca="false">MOD(INT($A1563/8),2)</f>
        <v>0</v>
      </c>
      <c r="F1563" s="6" t="n">
        <f aca="false">MOD(INT($A1563/4),2)</f>
        <v>1</v>
      </c>
      <c r="G1563" s="6" t="n">
        <f aca="false">MOD(INT($A1563/2),2)</f>
        <v>0</v>
      </c>
      <c r="H1563" s="6" t="n">
        <f aca="false">MOD(INT($A1563/1),2)</f>
        <v>1</v>
      </c>
      <c r="I1563" s="7" t="n">
        <f aca="false">IF(B1563=1,MIN($B$6,$B$1540),0)</f>
        <v>0</v>
      </c>
      <c r="J1563" s="7" t="n">
        <f aca="false">IF(C1563=1,MIN($F$226,MAX(0,$B$1540-I1563)),0)</f>
        <v>0</v>
      </c>
      <c r="K1563" s="7" t="n">
        <f aca="false">IF(D1563=1,MIN($F$225,MAX(0,$B$1540-SUM(I1563:J1563))),0)</f>
        <v>100000000</v>
      </c>
      <c r="L1563" s="7" t="n">
        <f aca="false">IF(E1563=1,MIN($F$224,MAX(0,$B$1540-SUM(I1563:K1563))),0)</f>
        <v>0</v>
      </c>
      <c r="M1563" s="7" t="n">
        <f aca="false">IF(F1563=1,MIN($F$223,MAX(0,$B$1540-SUM(I1563:L1563))),0)</f>
        <v>30000000</v>
      </c>
      <c r="N1563" s="7" t="n">
        <f aca="false">IF(G1563=1,MIN($F$222,MAX(0,$B$1540-SUM(I1563:M1563))),0)</f>
        <v>0</v>
      </c>
      <c r="O1563" s="7" t="n">
        <f aca="false">IF(H1563=1,MIN($F$221,MAX(0,$B$1540-SUM(I1563:N1563))),0)</f>
        <v>5000000</v>
      </c>
      <c r="P1563" s="7" t="n">
        <f aca="false">MAX(0,$B$1540-SUM(I1563:O1563))</f>
        <v>7865000000</v>
      </c>
      <c r="Q1563" s="7" t="n">
        <f aca="false">($B$203+$B$204)+$B$22+(1-B1563)*$B$198+(1-C1563)*$E$226+(1-D1563)*$E$225+(1-E1563)*$E$224+(1-F1563)*$E$223+(1-G1563)*$E$222+(1-H1563)*$E$221</f>
        <v>23620124.8227577</v>
      </c>
      <c r="R1563" s="7" t="n">
        <f aca="false">P1563&gt;$B$12*Q1563</f>
        <v>1</v>
      </c>
      <c r="S1563" s="7" t="n">
        <f aca="false">IF(R1563,(P1563+$B$12*$B$13)/(Q1563+$B$13),IF(Q1563&gt;0,P1563/Q1563,0))</f>
        <v>301.204533032908</v>
      </c>
      <c r="T1563" s="7" t="n">
        <f aca="false">IF(R1563,$B$13*(S1563-$B$12),0)</f>
        <v>750511332.582269</v>
      </c>
      <c r="U1563" s="7" t="n">
        <f aca="false">($B$203+$B$204)*S1563</f>
        <v>84746303.5324791</v>
      </c>
      <c r="V1563" s="7" t="n">
        <f aca="false">$B$22*S1563</f>
        <v>2710840797.29617</v>
      </c>
      <c r="W1563" s="7" t="n">
        <f aca="false">IF(B1563=1,I1563,S1563*$B$198)</f>
        <v>242257210.683615</v>
      </c>
      <c r="X1563" s="7" t="n">
        <f aca="false">IF(C1563=1,J1563,S1563*$E$226)</f>
        <v>1847730811.46195</v>
      </c>
      <c r="Y1563" s="7" t="n">
        <f aca="false">IF(D1563=1,K1563,S1563*$E$225)</f>
        <v>100000000</v>
      </c>
      <c r="Z1563" s="7" t="n">
        <f aca="false">IF(E1563=1,L1563,S1563*$E$224)</f>
        <v>722890879.278978</v>
      </c>
      <c r="AA1563" s="7" t="n">
        <f aca="false">IF(F1563=1,M1563,S1563*$E$223)</f>
        <v>30000000</v>
      </c>
      <c r="AB1563" s="7" t="n">
        <f aca="false">IF(G1563=1,N1563,S1563*$E$222)</f>
        <v>1506022665.16454</v>
      </c>
      <c r="AC1563" s="7" t="n">
        <f aca="false">IF(H1563=1,O1563,S1563*$E$221)</f>
        <v>5000000</v>
      </c>
      <c r="AD1563" s="7" t="n">
        <f aca="false">INDEX($W$1542:$W$1669,MATCH($A1563+(1-B1563)*64,$A$1542:$A$1669,0))</f>
        <v>30000000</v>
      </c>
      <c r="AE1563" s="7" t="n">
        <f aca="false">INDEX($W$1542:$W$1669,MATCH($A1563-B1563*64,$A$1542:$A$1669,0))</f>
        <v>242257210.683615</v>
      </c>
      <c r="AF1563" s="7" t="n">
        <f aca="false">INDEX($X$1542:$X$1669,MATCH($A1563+(1-C1563)*32,$A$1542:$A$1669,0))</f>
        <v>300000000</v>
      </c>
      <c r="AG1563" s="7" t="n">
        <f aca="false">INDEX($X$1542:$X$1669,MATCH($A1563-C1563*32,$A$1542:$A$1669,0))</f>
        <v>1847730811.46195</v>
      </c>
      <c r="AH1563" s="7" t="n">
        <f aca="false">INDEX($Y$1542:$Y$1669,MATCH($A1563+(1-D1563)*16,$A$1542:$A$1669,0))</f>
        <v>100000000</v>
      </c>
      <c r="AI1563" s="7" t="n">
        <f aca="false">INDEX($Y$1542:$Y$1669,MATCH($A1563-D1563*16,$A$1542:$A$1669,0))</f>
        <v>495993675.615573</v>
      </c>
      <c r="AJ1563" s="7" t="n">
        <f aca="false">INDEX($Z$1542:$Z$1669,MATCH($A1563+(1-E1563)*8,$A$1542:$A$1669,0))</f>
        <v>60000000</v>
      </c>
      <c r="AK1563" s="7" t="n">
        <f aca="false">INDEX($Z$1542:$Z$1669,MATCH($A1563-E1563*8,$A$1542:$A$1669,0))</f>
        <v>722890879.278978</v>
      </c>
      <c r="AL1563" s="7" t="n">
        <f aca="false">INDEX($AA$1542:$AA$1669,MATCH($A1563+(1-F1563)*4,$A$1542:$A$1669,0))</f>
        <v>30000000</v>
      </c>
      <c r="AM1563" s="7" t="n">
        <f aca="false">INDEX($AA$1542:$AA$1669,MATCH($A1563-F1563*4,$A$1542:$A$1669,0))</f>
        <v>813612583.881647</v>
      </c>
      <c r="AN1563" s="7" t="n">
        <f aca="false">INDEX($AB$1542:$AB$1669,MATCH($A1563+(1-G1563)*2,$A$1542:$A$1669,0))</f>
        <v>15000000</v>
      </c>
      <c r="AO1563" s="7" t="n">
        <f aca="false">INDEX($AB$1542:$AB$1669,MATCH($A1563-G1563*2,$A$1542:$A$1669,0))</f>
        <v>1506022665.16454</v>
      </c>
      <c r="AP1563" s="7" t="n">
        <f aca="false">INDEX($AC$1542:$AC$1669,MATCH($A1563+(1-H1563)*1,$A$1542:$A$1669,0))</f>
        <v>5000000</v>
      </c>
      <c r="AQ1563" s="7" t="n">
        <f aca="false">INDEX($AC$1542:$AC$1669,MATCH($A1563-H1563*1,$A$1542:$A$1669,0))</f>
        <v>1264856751.83458</v>
      </c>
      <c r="AR1563" s="14" t="b">
        <f aca="false">AND(IF(B1563=1,AD1563&gt;=AE1563,AE1563&gt;AD1563),IF(C1563=1,AF1563&gt;=AG1563,AG1563&gt;AF1563),IF(D1563=1,AH1563&gt;=AI1563,AI1563&gt;AH1563),IF(E1563=1,AJ1563&gt;=AK1563,AK1563&gt;AJ1563),IF(F1563=1,AL1563&gt;=AM1563,AM1563&gt;AL1563),IF(G1563=1,AN1563&gt;=AO1563,AO1563&gt;AN1563),IF(H1563=1,AP1563&gt;=AQ1563,AQ1563&gt;AP1563))</f>
        <v>0</v>
      </c>
      <c r="AS1563" s="2"/>
      <c r="AT1563" s="2"/>
      <c r="AU1563" s="2"/>
      <c r="AV1563" s="2"/>
      <c r="AW1563" s="2"/>
      <c r="AX1563" s="2"/>
    </row>
    <row r="1564" customFormat="false" ht="15" hidden="false" customHeight="false" outlineLevel="0" collapsed="false">
      <c r="A1564" s="6" t="n">
        <f aca="false">ROW()-1542</f>
        <v>22</v>
      </c>
      <c r="B1564" s="6" t="n">
        <f aca="false">MOD(INT($A1564/64),2)</f>
        <v>0</v>
      </c>
      <c r="C1564" s="6" t="n">
        <f aca="false">MOD(INT($A1564/32),2)</f>
        <v>0</v>
      </c>
      <c r="D1564" s="6" t="n">
        <f aca="false">MOD(INT($A1564/16),2)</f>
        <v>1</v>
      </c>
      <c r="E1564" s="6" t="n">
        <f aca="false">MOD(INT($A1564/8),2)</f>
        <v>0</v>
      </c>
      <c r="F1564" s="6" t="n">
        <f aca="false">MOD(INT($A1564/4),2)</f>
        <v>1</v>
      </c>
      <c r="G1564" s="6" t="n">
        <f aca="false">MOD(INT($A1564/2),2)</f>
        <v>1</v>
      </c>
      <c r="H1564" s="6" t="n">
        <f aca="false">MOD(INT($A1564/1),2)</f>
        <v>0</v>
      </c>
      <c r="I1564" s="7" t="n">
        <f aca="false">IF(B1564=1,MIN($B$6,$B$1540),0)</f>
        <v>0</v>
      </c>
      <c r="J1564" s="7" t="n">
        <f aca="false">IF(C1564=1,MIN($F$226,MAX(0,$B$1540-I1564)),0)</f>
        <v>0</v>
      </c>
      <c r="K1564" s="7" t="n">
        <f aca="false">IF(D1564=1,MIN($F$225,MAX(0,$B$1540-SUM(I1564:J1564))),0)</f>
        <v>100000000</v>
      </c>
      <c r="L1564" s="7" t="n">
        <f aca="false">IF(E1564=1,MIN($F$224,MAX(0,$B$1540-SUM(I1564:K1564))),0)</f>
        <v>0</v>
      </c>
      <c r="M1564" s="7" t="n">
        <f aca="false">IF(F1564=1,MIN($F$223,MAX(0,$B$1540-SUM(I1564:L1564))),0)</f>
        <v>30000000</v>
      </c>
      <c r="N1564" s="7" t="n">
        <f aca="false">IF(G1564=1,MIN($F$222,MAX(0,$B$1540-SUM(I1564:M1564))),0)</f>
        <v>15000000</v>
      </c>
      <c r="O1564" s="7" t="n">
        <f aca="false">IF(H1564=1,MIN($F$221,MAX(0,$B$1540-SUM(I1564:N1564))),0)</f>
        <v>0</v>
      </c>
      <c r="P1564" s="7" t="n">
        <f aca="false">MAX(0,$B$1540-SUM(I1564:O1564))</f>
        <v>7855000000</v>
      </c>
      <c r="Q1564" s="7" t="n">
        <f aca="false">($B$203+$B$204)+$B$22+(1-B1564)*$B$198+(1-C1564)*$E$226+(1-D1564)*$E$225+(1-E1564)*$E$224+(1-F1564)*$E$223+(1-G1564)*$E$222+(1-H1564)*$E$221</f>
        <v>23620124.8227577</v>
      </c>
      <c r="R1564" s="7" t="n">
        <f aca="false">P1564&gt;$B$12*Q1564</f>
        <v>1</v>
      </c>
      <c r="S1564" s="7" t="n">
        <f aca="false">IF(R1564,(P1564+$B$12*$B$13)/(Q1564+$B$13),IF(Q1564&gt;0,P1564/Q1564,0))</f>
        <v>300.821686470425</v>
      </c>
      <c r="T1564" s="7" t="n">
        <f aca="false">IF(R1564,$B$13*(S1564-$B$12),0)</f>
        <v>749554216.176063</v>
      </c>
      <c r="U1564" s="7" t="n">
        <f aca="false">($B$203+$B$204)*S1564</f>
        <v>84638586.591224</v>
      </c>
      <c r="V1564" s="7" t="n">
        <f aca="false">$B$22*S1564</f>
        <v>2707395178.23383</v>
      </c>
      <c r="W1564" s="7" t="n">
        <f aca="false">IF(B1564=1,I1564,S1564*$B$198)</f>
        <v>241949289.221037</v>
      </c>
      <c r="X1564" s="7" t="n">
        <f aca="false">IF(C1564=1,J1564,S1564*$E$226)</f>
        <v>1845382249.8967</v>
      </c>
      <c r="Y1564" s="7" t="n">
        <f aca="false">IF(D1564=1,K1564,S1564*$E$225)</f>
        <v>100000000</v>
      </c>
      <c r="Z1564" s="7" t="n">
        <f aca="false">IF(E1564=1,L1564,S1564*$E$224)</f>
        <v>721972047.529021</v>
      </c>
      <c r="AA1564" s="7" t="n">
        <f aca="false">IF(F1564=1,M1564,S1564*$E$223)</f>
        <v>30000000</v>
      </c>
      <c r="AB1564" s="7" t="n">
        <f aca="false">IF(G1564=1,N1564,S1564*$E$222)</f>
        <v>15000000</v>
      </c>
      <c r="AC1564" s="7" t="n">
        <f aca="false">IF(H1564=1,O1564,S1564*$E$221)</f>
        <v>1504108432.35213</v>
      </c>
      <c r="AD1564" s="7" t="n">
        <f aca="false">INDEX($W$1542:$W$1669,MATCH($A1564+(1-B1564)*64,$A$1542:$A$1669,0))</f>
        <v>30000000</v>
      </c>
      <c r="AE1564" s="7" t="n">
        <f aca="false">INDEX($W$1542:$W$1669,MATCH($A1564-B1564*64,$A$1542:$A$1669,0))</f>
        <v>241949289.221037</v>
      </c>
      <c r="AF1564" s="7" t="n">
        <f aca="false">INDEX($X$1542:$X$1669,MATCH($A1564+(1-C1564)*32,$A$1542:$A$1669,0))</f>
        <v>300000000</v>
      </c>
      <c r="AG1564" s="7" t="n">
        <f aca="false">INDEX($X$1542:$X$1669,MATCH($A1564-C1564*32,$A$1542:$A$1669,0))</f>
        <v>1845382249.8967</v>
      </c>
      <c r="AH1564" s="7" t="n">
        <f aca="false">INDEX($Y$1542:$Y$1669,MATCH($A1564+(1-D1564)*16,$A$1542:$A$1669,0))</f>
        <v>100000000</v>
      </c>
      <c r="AI1564" s="7" t="n">
        <f aca="false">INDEX($Y$1542:$Y$1669,MATCH($A1564-D1564*16,$A$1542:$A$1669,0))</f>
        <v>495371154.52914</v>
      </c>
      <c r="AJ1564" s="7" t="n">
        <f aca="false">INDEX($Z$1542:$Z$1669,MATCH($A1564+(1-E1564)*8,$A$1542:$A$1669,0))</f>
        <v>60000000</v>
      </c>
      <c r="AK1564" s="7" t="n">
        <f aca="false">INDEX($Z$1542:$Z$1669,MATCH($A1564-E1564*8,$A$1542:$A$1669,0))</f>
        <v>721972047.529021</v>
      </c>
      <c r="AL1564" s="7" t="n">
        <f aca="false">INDEX($AA$1542:$AA$1669,MATCH($A1564+(1-F1564)*4,$A$1542:$A$1669,0))</f>
        <v>30000000</v>
      </c>
      <c r="AM1564" s="7" t="n">
        <f aca="false">INDEX($AA$1542:$AA$1669,MATCH($A1564-F1564*4,$A$1542:$A$1669,0))</f>
        <v>812582368.517441</v>
      </c>
      <c r="AN1564" s="7" t="n">
        <f aca="false">INDEX($AB$1542:$AB$1669,MATCH($A1564+(1-G1564)*2,$A$1542:$A$1669,0))</f>
        <v>15000000</v>
      </c>
      <c r="AO1564" s="7" t="n">
        <f aca="false">INDEX($AB$1542:$AB$1669,MATCH($A1564-G1564*2,$A$1542:$A$1669,0))</f>
        <v>1264856751.83458</v>
      </c>
      <c r="AP1564" s="7" t="n">
        <f aca="false">INDEX($AC$1542:$AC$1669,MATCH($A1564+(1-H1564)*1,$A$1542:$A$1669,0))</f>
        <v>5000000</v>
      </c>
      <c r="AQ1564" s="7" t="n">
        <f aca="false">INDEX($AC$1542:$AC$1669,MATCH($A1564-H1564*1,$A$1542:$A$1669,0))</f>
        <v>1504108432.35213</v>
      </c>
      <c r="AR1564" s="14" t="b">
        <f aca="false">AND(IF(B1564=1,AD1564&gt;=AE1564,AE1564&gt;AD1564),IF(C1564=1,AF1564&gt;=AG1564,AG1564&gt;AF1564),IF(D1564=1,AH1564&gt;=AI1564,AI1564&gt;AH1564),IF(E1564=1,AJ1564&gt;=AK1564,AK1564&gt;AJ1564),IF(F1564=1,AL1564&gt;=AM1564,AM1564&gt;AL1564),IF(G1564=1,AN1564&gt;=AO1564,AO1564&gt;AN1564),IF(H1564=1,AP1564&gt;=AQ1564,AQ1564&gt;AP1564))</f>
        <v>0</v>
      </c>
      <c r="AS1564" s="2"/>
      <c r="AT1564" s="2"/>
      <c r="AU1564" s="2"/>
      <c r="AV1564" s="2"/>
      <c r="AW1564" s="2"/>
      <c r="AX1564" s="2"/>
    </row>
    <row r="1565" customFormat="false" ht="15" hidden="false" customHeight="false" outlineLevel="0" collapsed="false">
      <c r="A1565" s="6" t="n">
        <f aca="false">ROW()-1542</f>
        <v>23</v>
      </c>
      <c r="B1565" s="6" t="n">
        <f aca="false">MOD(INT($A1565/64),2)</f>
        <v>0</v>
      </c>
      <c r="C1565" s="6" t="n">
        <f aca="false">MOD(INT($A1565/32),2)</f>
        <v>0</v>
      </c>
      <c r="D1565" s="6" t="n">
        <f aca="false">MOD(INT($A1565/16),2)</f>
        <v>1</v>
      </c>
      <c r="E1565" s="6" t="n">
        <f aca="false">MOD(INT($A1565/8),2)</f>
        <v>0</v>
      </c>
      <c r="F1565" s="6" t="n">
        <f aca="false">MOD(INT($A1565/4),2)</f>
        <v>1</v>
      </c>
      <c r="G1565" s="6" t="n">
        <f aca="false">MOD(INT($A1565/2),2)</f>
        <v>1</v>
      </c>
      <c r="H1565" s="6" t="n">
        <f aca="false">MOD(INT($A1565/1),2)</f>
        <v>1</v>
      </c>
      <c r="I1565" s="7" t="n">
        <f aca="false">IF(B1565=1,MIN($B$6,$B$1540),0)</f>
        <v>0</v>
      </c>
      <c r="J1565" s="7" t="n">
        <f aca="false">IF(C1565=1,MIN($F$226,MAX(0,$B$1540-I1565)),0)</f>
        <v>0</v>
      </c>
      <c r="K1565" s="7" t="n">
        <f aca="false">IF(D1565=1,MIN($F$225,MAX(0,$B$1540-SUM(I1565:J1565))),0)</f>
        <v>100000000</v>
      </c>
      <c r="L1565" s="7" t="n">
        <f aca="false">IF(E1565=1,MIN($F$224,MAX(0,$B$1540-SUM(I1565:K1565))),0)</f>
        <v>0</v>
      </c>
      <c r="M1565" s="7" t="n">
        <f aca="false">IF(F1565=1,MIN($F$223,MAX(0,$B$1540-SUM(I1565:L1565))),0)</f>
        <v>30000000</v>
      </c>
      <c r="N1565" s="7" t="n">
        <f aca="false">IF(G1565=1,MIN($F$222,MAX(0,$B$1540-SUM(I1565:M1565))),0)</f>
        <v>15000000</v>
      </c>
      <c r="O1565" s="7" t="n">
        <f aca="false">IF(H1565=1,MIN($F$221,MAX(0,$B$1540-SUM(I1565:N1565))),0)</f>
        <v>5000000</v>
      </c>
      <c r="P1565" s="7" t="n">
        <f aca="false">MAX(0,$B$1540-SUM(I1565:O1565))</f>
        <v>7850000000</v>
      </c>
      <c r="Q1565" s="7" t="n">
        <f aca="false">($B$203+$B$204)+$B$22+(1-B1565)*$B$198+(1-C1565)*$E$226+(1-D1565)*$E$225+(1-E1565)*$E$224+(1-F1565)*$E$223+(1-G1565)*$E$222+(1-H1565)*$E$221</f>
        <v>18620124.8227577</v>
      </c>
      <c r="R1565" s="7" t="n">
        <f aca="false">P1565&gt;$B$12*Q1565</f>
        <v>1</v>
      </c>
      <c r="S1565" s="7" t="n">
        <f aca="false">IF(R1565,(P1565+$B$12*$B$13)/(Q1565+$B$13),IF(Q1565&gt;0,P1565/Q1565,0))</f>
        <v>371.801779861577</v>
      </c>
      <c r="T1565" s="7" t="n">
        <f aca="false">IF(R1565,$B$13*(S1565-$B$12),0)</f>
        <v>927004449.653942</v>
      </c>
      <c r="U1565" s="7" t="n">
        <f aca="false">($B$203+$B$204)*S1565</f>
        <v>104609403.360549</v>
      </c>
      <c r="V1565" s="7" t="n">
        <f aca="false">$B$22*S1565</f>
        <v>3346216018.75419</v>
      </c>
      <c r="W1565" s="7" t="n">
        <f aca="false">IF(B1565=1,I1565,S1565*$B$198)</f>
        <v>299038202.411876</v>
      </c>
      <c r="X1565" s="7" t="n">
        <f aca="false">IF(C1565=1,J1565,S1565*$E$226)</f>
        <v>2280807654.15166</v>
      </c>
      <c r="Y1565" s="7" t="n">
        <f aca="false">IF(D1565=1,K1565,S1565*$E$225)</f>
        <v>100000000</v>
      </c>
      <c r="Z1565" s="7" t="n">
        <f aca="false">IF(E1565=1,L1565,S1565*$E$224)</f>
        <v>892324271.667785</v>
      </c>
      <c r="AA1565" s="7" t="n">
        <f aca="false">IF(F1565=1,M1565,S1565*$E$223)</f>
        <v>30000000</v>
      </c>
      <c r="AB1565" s="7" t="n">
        <f aca="false">IF(G1565=1,N1565,S1565*$E$222)</f>
        <v>15000000</v>
      </c>
      <c r="AC1565" s="7" t="n">
        <f aca="false">IF(H1565=1,O1565,S1565*$E$221)</f>
        <v>5000000</v>
      </c>
      <c r="AD1565" s="7" t="n">
        <f aca="false">INDEX($W$1542:$W$1669,MATCH($A1565+(1-B1565)*64,$A$1542:$A$1669,0))</f>
        <v>30000000</v>
      </c>
      <c r="AE1565" s="7" t="n">
        <f aca="false">INDEX($W$1542:$W$1669,MATCH($A1565-B1565*64,$A$1542:$A$1669,0))</f>
        <v>299038202.411876</v>
      </c>
      <c r="AF1565" s="7" t="n">
        <f aca="false">INDEX($X$1542:$X$1669,MATCH($A1565+(1-C1565)*32,$A$1542:$A$1669,0))</f>
        <v>300000000</v>
      </c>
      <c r="AG1565" s="7" t="n">
        <f aca="false">INDEX($X$1542:$X$1669,MATCH($A1565-C1565*32,$A$1542:$A$1669,0))</f>
        <v>2280807654.15166</v>
      </c>
      <c r="AH1565" s="7" t="n">
        <f aca="false">INDEX($Y$1542:$Y$1669,MATCH($A1565+(1-D1565)*16,$A$1542:$A$1669,0))</f>
        <v>100000000</v>
      </c>
      <c r="AI1565" s="7" t="n">
        <f aca="false">INDEX($Y$1542:$Y$1669,MATCH($A1565-D1565*16,$A$1542:$A$1669,0))</f>
        <v>603368657.920901</v>
      </c>
      <c r="AJ1565" s="7" t="n">
        <f aca="false">INDEX($Z$1542:$Z$1669,MATCH($A1565+(1-E1565)*8,$A$1542:$A$1669,0))</f>
        <v>60000000</v>
      </c>
      <c r="AK1565" s="7" t="n">
        <f aca="false">INDEX($Z$1542:$Z$1669,MATCH($A1565-E1565*8,$A$1542:$A$1669,0))</f>
        <v>892324271.667785</v>
      </c>
      <c r="AL1565" s="7" t="n">
        <f aca="false">INDEX($AA$1542:$AA$1669,MATCH($A1565+(1-F1565)*4,$A$1542:$A$1669,0))</f>
        <v>30000000</v>
      </c>
      <c r="AM1565" s="7" t="n">
        <f aca="false">INDEX($AA$1542:$AA$1669,MATCH($A1565-F1565*4,$A$1542:$A$1669,0))</f>
        <v>980405374.091936</v>
      </c>
      <c r="AN1565" s="7" t="n">
        <f aca="false">INDEX($AB$1542:$AB$1669,MATCH($A1565+(1-G1565)*2,$A$1542:$A$1669,0))</f>
        <v>15000000</v>
      </c>
      <c r="AO1565" s="7" t="n">
        <f aca="false">INDEX($AB$1542:$AB$1669,MATCH($A1565-G1565*2,$A$1542:$A$1669,0))</f>
        <v>1506022665.16454</v>
      </c>
      <c r="AP1565" s="7" t="n">
        <f aca="false">INDEX($AC$1542:$AC$1669,MATCH($A1565+(1-H1565)*1,$A$1542:$A$1669,0))</f>
        <v>5000000</v>
      </c>
      <c r="AQ1565" s="7" t="n">
        <f aca="false">INDEX($AC$1542:$AC$1669,MATCH($A1565-H1565*1,$A$1542:$A$1669,0))</f>
        <v>1504108432.35213</v>
      </c>
      <c r="AR1565" s="14" t="b">
        <f aca="false">AND(IF(B1565=1,AD1565&gt;=AE1565,AE1565&gt;AD1565),IF(C1565=1,AF1565&gt;=AG1565,AG1565&gt;AF1565),IF(D1565=1,AH1565&gt;=AI1565,AI1565&gt;AH1565),IF(E1565=1,AJ1565&gt;=AK1565,AK1565&gt;AJ1565),IF(F1565=1,AL1565&gt;=AM1565,AM1565&gt;AL1565),IF(G1565=1,AN1565&gt;=AO1565,AO1565&gt;AN1565),IF(H1565=1,AP1565&gt;=AQ1565,AQ1565&gt;AP1565))</f>
        <v>0</v>
      </c>
      <c r="AS1565" s="2"/>
      <c r="AT1565" s="2"/>
      <c r="AU1565" s="2"/>
      <c r="AV1565" s="2"/>
      <c r="AW1565" s="2"/>
      <c r="AX1565" s="2"/>
    </row>
    <row r="1566" customFormat="false" ht="15" hidden="false" customHeight="false" outlineLevel="0" collapsed="false">
      <c r="A1566" s="6" t="n">
        <f aca="false">ROW()-1542</f>
        <v>24</v>
      </c>
      <c r="B1566" s="6" t="n">
        <f aca="false">MOD(INT($A1566/64),2)</f>
        <v>0</v>
      </c>
      <c r="C1566" s="6" t="n">
        <f aca="false">MOD(INT($A1566/32),2)</f>
        <v>0</v>
      </c>
      <c r="D1566" s="6" t="n">
        <f aca="false">MOD(INT($A1566/16),2)</f>
        <v>1</v>
      </c>
      <c r="E1566" s="6" t="n">
        <f aca="false">MOD(INT($A1566/8),2)</f>
        <v>1</v>
      </c>
      <c r="F1566" s="6" t="n">
        <f aca="false">MOD(INT($A1566/4),2)</f>
        <v>0</v>
      </c>
      <c r="G1566" s="6" t="n">
        <f aca="false">MOD(INT($A1566/2),2)</f>
        <v>0</v>
      </c>
      <c r="H1566" s="6" t="n">
        <f aca="false">MOD(INT($A1566/1),2)</f>
        <v>0</v>
      </c>
      <c r="I1566" s="7" t="n">
        <f aca="false">IF(B1566=1,MIN($B$6,$B$1540),0)</f>
        <v>0</v>
      </c>
      <c r="J1566" s="7" t="n">
        <f aca="false">IF(C1566=1,MIN($F$226,MAX(0,$B$1540-I1566)),0)</f>
        <v>0</v>
      </c>
      <c r="K1566" s="7" t="n">
        <f aca="false">IF(D1566=1,MIN($F$225,MAX(0,$B$1540-SUM(I1566:J1566))),0)</f>
        <v>100000000</v>
      </c>
      <c r="L1566" s="7" t="n">
        <f aca="false">IF(E1566=1,MIN($F$224,MAX(0,$B$1540-SUM(I1566:K1566))),0)</f>
        <v>60000000</v>
      </c>
      <c r="M1566" s="7" t="n">
        <f aca="false">IF(F1566=1,MIN($F$223,MAX(0,$B$1540-SUM(I1566:L1566))),0)</f>
        <v>0</v>
      </c>
      <c r="N1566" s="7" t="n">
        <f aca="false">IF(G1566=1,MIN($F$222,MAX(0,$B$1540-SUM(I1566:M1566))),0)</f>
        <v>0</v>
      </c>
      <c r="O1566" s="7" t="n">
        <f aca="false">IF(H1566=1,MIN($F$221,MAX(0,$B$1540-SUM(I1566:N1566))),0)</f>
        <v>0</v>
      </c>
      <c r="P1566" s="7" t="n">
        <f aca="false">MAX(0,$B$1540-SUM(I1566:O1566))</f>
        <v>7840000000</v>
      </c>
      <c r="Q1566" s="7" t="n">
        <f aca="false">($B$203+$B$204)+$B$22+(1-B1566)*$B$198+(1-C1566)*$E$226+(1-D1566)*$E$225+(1-E1566)*$E$224+(1-F1566)*$E$223+(1-G1566)*$E$222+(1-H1566)*$E$221</f>
        <v>29220124.8227577</v>
      </c>
      <c r="R1566" s="7" t="n">
        <f aca="false">P1566&gt;$B$12*Q1566</f>
        <v>1</v>
      </c>
      <c r="S1566" s="7" t="n">
        <f aca="false">IF(R1566,(P1566+$B$12*$B$13)/(Q1566+$B$13),IF(Q1566&gt;0,P1566/Q1566,0))</f>
        <v>247.240515093225</v>
      </c>
      <c r="T1566" s="7" t="n">
        <f aca="false">IF(R1566,$B$13*(S1566-$B$12),0)</f>
        <v>615601287.733061</v>
      </c>
      <c r="U1566" s="7" t="n">
        <f aca="false">($B$203+$B$204)*S1566</f>
        <v>69563095.6368367</v>
      </c>
      <c r="V1566" s="7" t="n">
        <f aca="false">$B$22*S1566</f>
        <v>2225164635.83902</v>
      </c>
      <c r="W1566" s="7" t="n">
        <f aca="false">IF(B1566=1,I1566,S1566*$B$198)</f>
        <v>198854236.858119</v>
      </c>
      <c r="X1566" s="7" t="n">
        <f aca="false">IF(C1566=1,J1566,S1566*$E$226)</f>
        <v>1516690047.72104</v>
      </c>
      <c r="Y1566" s="7" t="n">
        <f aca="false">IF(D1566=1,K1566,S1566*$E$225)</f>
        <v>100000000</v>
      </c>
      <c r="Z1566" s="7" t="n">
        <f aca="false">IF(E1566=1,L1566,S1566*$E$224)</f>
        <v>60000000</v>
      </c>
      <c r="AA1566" s="7" t="n">
        <f aca="false">IF(F1566=1,M1566,S1566*$E$223)</f>
        <v>741721545.279674</v>
      </c>
      <c r="AB1566" s="7" t="n">
        <f aca="false">IF(G1566=1,N1566,S1566*$E$222)</f>
        <v>1236202575.46612</v>
      </c>
      <c r="AC1566" s="7" t="n">
        <f aca="false">IF(H1566=1,O1566,S1566*$E$221)</f>
        <v>1236202575.46612</v>
      </c>
      <c r="AD1566" s="7" t="n">
        <f aca="false">INDEX($W$1542:$W$1669,MATCH($A1566+(1-B1566)*64,$A$1542:$A$1669,0))</f>
        <v>30000000</v>
      </c>
      <c r="AE1566" s="7" t="n">
        <f aca="false">INDEX($W$1542:$W$1669,MATCH($A1566-B1566*64,$A$1542:$A$1669,0))</f>
        <v>198854236.858119</v>
      </c>
      <c r="AF1566" s="7" t="n">
        <f aca="false">INDEX($X$1542:$X$1669,MATCH($A1566+(1-C1566)*32,$A$1542:$A$1669,0))</f>
        <v>300000000</v>
      </c>
      <c r="AG1566" s="7" t="n">
        <f aca="false">INDEX($X$1542:$X$1669,MATCH($A1566-C1566*32,$A$1542:$A$1669,0))</f>
        <v>1516690047.72104</v>
      </c>
      <c r="AH1566" s="7" t="n">
        <f aca="false">INDEX($Y$1542:$Y$1669,MATCH($A1566+(1-D1566)*16,$A$1542:$A$1669,0))</f>
        <v>100000000</v>
      </c>
      <c r="AI1566" s="7" t="n">
        <f aca="false">INDEX($Y$1542:$Y$1669,MATCH($A1566-D1566*16,$A$1542:$A$1669,0))</f>
        <v>411671757.471866</v>
      </c>
      <c r="AJ1566" s="7" t="n">
        <f aca="false">INDEX($Z$1542:$Z$1669,MATCH($A1566+(1-E1566)*8,$A$1542:$A$1669,0))</f>
        <v>60000000</v>
      </c>
      <c r="AK1566" s="7" t="n">
        <f aca="false">INDEX($Z$1542:$Z$1669,MATCH($A1566-E1566*8,$A$1542:$A$1669,0))</f>
        <v>555859631.186047</v>
      </c>
      <c r="AL1566" s="7" t="n">
        <f aca="false">INDEX($AA$1542:$AA$1669,MATCH($A1566+(1-F1566)*4,$A$1542:$A$1669,0))</f>
        <v>30000000</v>
      </c>
      <c r="AM1566" s="7" t="n">
        <f aca="false">INDEX($AA$1542:$AA$1669,MATCH($A1566-F1566*4,$A$1542:$A$1669,0))</f>
        <v>741721545.279674</v>
      </c>
      <c r="AN1566" s="7" t="n">
        <f aca="false">INDEX($AB$1542:$AB$1669,MATCH($A1566+(1-G1566)*2,$A$1542:$A$1669,0))</f>
        <v>15000000</v>
      </c>
      <c r="AO1566" s="7" t="n">
        <f aca="false">INDEX($AB$1542:$AB$1669,MATCH($A1566-G1566*2,$A$1542:$A$1669,0))</f>
        <v>1236202575.46612</v>
      </c>
      <c r="AP1566" s="7" t="n">
        <f aca="false">INDEX($AC$1542:$AC$1669,MATCH($A1566+(1-H1566)*1,$A$1542:$A$1669,0))</f>
        <v>5000000</v>
      </c>
      <c r="AQ1566" s="7" t="n">
        <f aca="false">INDEX($AC$1542:$AC$1669,MATCH($A1566-H1566*1,$A$1542:$A$1669,0))</f>
        <v>1236202575.46612</v>
      </c>
      <c r="AR1566" s="14" t="b">
        <f aca="false">AND(IF(B1566=1,AD1566&gt;=AE1566,AE1566&gt;AD1566),IF(C1566=1,AF1566&gt;=AG1566,AG1566&gt;AF1566),IF(D1566=1,AH1566&gt;=AI1566,AI1566&gt;AH1566),IF(E1566=1,AJ1566&gt;=AK1566,AK1566&gt;AJ1566),IF(F1566=1,AL1566&gt;=AM1566,AM1566&gt;AL1566),IF(G1566=1,AN1566&gt;=AO1566,AO1566&gt;AN1566),IF(H1566=1,AP1566&gt;=AQ1566,AQ1566&gt;AP1566))</f>
        <v>0</v>
      </c>
      <c r="AS1566" s="2"/>
      <c r="AT1566" s="2"/>
      <c r="AU1566" s="2"/>
      <c r="AV1566" s="2"/>
      <c r="AW1566" s="2"/>
      <c r="AX1566" s="2"/>
    </row>
    <row r="1567" customFormat="false" ht="15" hidden="false" customHeight="false" outlineLevel="0" collapsed="false">
      <c r="A1567" s="6" t="n">
        <f aca="false">ROW()-1542</f>
        <v>25</v>
      </c>
      <c r="B1567" s="6" t="n">
        <f aca="false">MOD(INT($A1567/64),2)</f>
        <v>0</v>
      </c>
      <c r="C1567" s="6" t="n">
        <f aca="false">MOD(INT($A1567/32),2)</f>
        <v>0</v>
      </c>
      <c r="D1567" s="6" t="n">
        <f aca="false">MOD(INT($A1567/16),2)</f>
        <v>1</v>
      </c>
      <c r="E1567" s="6" t="n">
        <f aca="false">MOD(INT($A1567/8),2)</f>
        <v>1</v>
      </c>
      <c r="F1567" s="6" t="n">
        <f aca="false">MOD(INT($A1567/4),2)</f>
        <v>0</v>
      </c>
      <c r="G1567" s="6" t="n">
        <f aca="false">MOD(INT($A1567/2),2)</f>
        <v>0</v>
      </c>
      <c r="H1567" s="6" t="n">
        <f aca="false">MOD(INT($A1567/1),2)</f>
        <v>1</v>
      </c>
      <c r="I1567" s="7" t="n">
        <f aca="false">IF(B1567=1,MIN($B$6,$B$1540),0)</f>
        <v>0</v>
      </c>
      <c r="J1567" s="7" t="n">
        <f aca="false">IF(C1567=1,MIN($F$226,MAX(0,$B$1540-I1567)),0)</f>
        <v>0</v>
      </c>
      <c r="K1567" s="7" t="n">
        <f aca="false">IF(D1567=1,MIN($F$225,MAX(0,$B$1540-SUM(I1567:J1567))),0)</f>
        <v>100000000</v>
      </c>
      <c r="L1567" s="7" t="n">
        <f aca="false">IF(E1567=1,MIN($F$224,MAX(0,$B$1540-SUM(I1567:K1567))),0)</f>
        <v>60000000</v>
      </c>
      <c r="M1567" s="7" t="n">
        <f aca="false">IF(F1567=1,MIN($F$223,MAX(0,$B$1540-SUM(I1567:L1567))),0)</f>
        <v>0</v>
      </c>
      <c r="N1567" s="7" t="n">
        <f aca="false">IF(G1567=1,MIN($F$222,MAX(0,$B$1540-SUM(I1567:M1567))),0)</f>
        <v>0</v>
      </c>
      <c r="O1567" s="7" t="n">
        <f aca="false">IF(H1567=1,MIN($F$221,MAX(0,$B$1540-SUM(I1567:N1567))),0)</f>
        <v>5000000</v>
      </c>
      <c r="P1567" s="7" t="n">
        <f aca="false">MAX(0,$B$1540-SUM(I1567:O1567))</f>
        <v>7835000000</v>
      </c>
      <c r="Q1567" s="7" t="n">
        <f aca="false">($B$203+$B$204)+$B$22+(1-B1567)*$B$198+(1-C1567)*$E$226+(1-D1567)*$E$225+(1-E1567)*$E$224+(1-F1567)*$E$223+(1-G1567)*$E$222+(1-H1567)*$E$221</f>
        <v>24220124.8227577</v>
      </c>
      <c r="R1567" s="7" t="n">
        <f aca="false">P1567&gt;$B$12*Q1567</f>
        <v>1</v>
      </c>
      <c r="S1567" s="7" t="n">
        <f aca="false">IF(R1567,(P1567+$B$12*$B$13)/(Q1567+$B$13),IF(Q1567&gt;0,P1567/Q1567,0))</f>
        <v>293.318240539234</v>
      </c>
      <c r="T1567" s="7" t="n">
        <f aca="false">IF(R1567,$B$13*(S1567-$B$12),0)</f>
        <v>730795601.348084</v>
      </c>
      <c r="U1567" s="7" t="n">
        <f aca="false">($B$203+$B$204)*S1567</f>
        <v>82527432.0876002</v>
      </c>
      <c r="V1567" s="7" t="n">
        <f aca="false">$B$22*S1567</f>
        <v>2639864164.8531</v>
      </c>
      <c r="W1567" s="7" t="n">
        <f aca="false">IF(B1567=1,I1567,S1567*$B$198)</f>
        <v>235914307.398212</v>
      </c>
      <c r="X1567" s="7" t="n">
        <f aca="false">IF(C1567=1,J1567,S1567*$E$226)</f>
        <v>1799352569.99913</v>
      </c>
      <c r="Y1567" s="7" t="n">
        <f aca="false">IF(D1567=1,K1567,S1567*$E$225)</f>
        <v>100000000</v>
      </c>
      <c r="Z1567" s="7" t="n">
        <f aca="false">IF(E1567=1,L1567,S1567*$E$224)</f>
        <v>60000000</v>
      </c>
      <c r="AA1567" s="7" t="n">
        <f aca="false">IF(F1567=1,M1567,S1567*$E$223)</f>
        <v>879954721.617701</v>
      </c>
      <c r="AB1567" s="7" t="n">
        <f aca="false">IF(G1567=1,N1567,S1567*$E$222)</f>
        <v>1466591202.69617</v>
      </c>
      <c r="AC1567" s="7" t="n">
        <f aca="false">IF(H1567=1,O1567,S1567*$E$221)</f>
        <v>5000000</v>
      </c>
      <c r="AD1567" s="7" t="n">
        <f aca="false">INDEX($W$1542:$W$1669,MATCH($A1567+(1-B1567)*64,$A$1542:$A$1669,0))</f>
        <v>30000000</v>
      </c>
      <c r="AE1567" s="7" t="n">
        <f aca="false">INDEX($W$1542:$W$1669,MATCH($A1567-B1567*64,$A$1542:$A$1669,0))</f>
        <v>235914307.398212</v>
      </c>
      <c r="AF1567" s="7" t="n">
        <f aca="false">INDEX($X$1542:$X$1669,MATCH($A1567+(1-C1567)*32,$A$1542:$A$1669,0))</f>
        <v>300000000</v>
      </c>
      <c r="AG1567" s="7" t="n">
        <f aca="false">INDEX($X$1542:$X$1669,MATCH($A1567-C1567*32,$A$1542:$A$1669,0))</f>
        <v>1799352569.99913</v>
      </c>
      <c r="AH1567" s="7" t="n">
        <f aca="false">INDEX($Y$1542:$Y$1669,MATCH($A1567+(1-D1567)*16,$A$1542:$A$1669,0))</f>
        <v>100000000</v>
      </c>
      <c r="AI1567" s="7" t="n">
        <f aca="false">INDEX($Y$1542:$Y$1669,MATCH($A1567-D1567*16,$A$1542:$A$1669,0))</f>
        <v>483706677.084451</v>
      </c>
      <c r="AJ1567" s="7" t="n">
        <f aca="false">INDEX($Z$1542:$Z$1669,MATCH($A1567+(1-E1567)*8,$A$1542:$A$1669,0))</f>
        <v>60000000</v>
      </c>
      <c r="AK1567" s="7" t="n">
        <f aca="false">INDEX($Z$1542:$Z$1669,MATCH($A1567-E1567*8,$A$1542:$A$1669,0))</f>
        <v>650890067.105317</v>
      </c>
      <c r="AL1567" s="7" t="n">
        <f aca="false">INDEX($AA$1542:$AA$1669,MATCH($A1567+(1-F1567)*4,$A$1542:$A$1669,0))</f>
        <v>30000000</v>
      </c>
      <c r="AM1567" s="7" t="n">
        <f aca="false">INDEX($AA$1542:$AA$1669,MATCH($A1567-F1567*4,$A$1542:$A$1669,0))</f>
        <v>879954721.617701</v>
      </c>
      <c r="AN1567" s="7" t="n">
        <f aca="false">INDEX($AB$1542:$AB$1669,MATCH($A1567+(1-G1567)*2,$A$1542:$A$1669,0))</f>
        <v>15000000</v>
      </c>
      <c r="AO1567" s="7" t="n">
        <f aca="false">INDEX($AB$1542:$AB$1669,MATCH($A1567-G1567*2,$A$1542:$A$1669,0))</f>
        <v>1466591202.69617</v>
      </c>
      <c r="AP1567" s="7" t="n">
        <f aca="false">INDEX($AC$1542:$AC$1669,MATCH($A1567+(1-H1567)*1,$A$1542:$A$1669,0))</f>
        <v>5000000</v>
      </c>
      <c r="AQ1567" s="7" t="n">
        <f aca="false">INDEX($AC$1542:$AC$1669,MATCH($A1567-H1567*1,$A$1542:$A$1669,0))</f>
        <v>1236202575.46612</v>
      </c>
      <c r="AR1567" s="14" t="b">
        <f aca="false">AND(IF(B1567=1,AD1567&gt;=AE1567,AE1567&gt;AD1567),IF(C1567=1,AF1567&gt;=AG1567,AG1567&gt;AF1567),IF(D1567=1,AH1567&gt;=AI1567,AI1567&gt;AH1567),IF(E1567=1,AJ1567&gt;=AK1567,AK1567&gt;AJ1567),IF(F1567=1,AL1567&gt;=AM1567,AM1567&gt;AL1567),IF(G1567=1,AN1567&gt;=AO1567,AO1567&gt;AN1567),IF(H1567=1,AP1567&gt;=AQ1567,AQ1567&gt;AP1567))</f>
        <v>0</v>
      </c>
      <c r="AS1567" s="2"/>
      <c r="AT1567" s="2"/>
      <c r="AU1567" s="2"/>
      <c r="AV1567" s="2"/>
      <c r="AW1567" s="2"/>
      <c r="AX1567" s="2"/>
    </row>
    <row r="1568" customFormat="false" ht="15" hidden="false" customHeight="false" outlineLevel="0" collapsed="false">
      <c r="A1568" s="6" t="n">
        <f aca="false">ROW()-1542</f>
        <v>26</v>
      </c>
      <c r="B1568" s="6" t="n">
        <f aca="false">MOD(INT($A1568/64),2)</f>
        <v>0</v>
      </c>
      <c r="C1568" s="6" t="n">
        <f aca="false">MOD(INT($A1568/32),2)</f>
        <v>0</v>
      </c>
      <c r="D1568" s="6" t="n">
        <f aca="false">MOD(INT($A1568/16),2)</f>
        <v>1</v>
      </c>
      <c r="E1568" s="6" t="n">
        <f aca="false">MOD(INT($A1568/8),2)</f>
        <v>1</v>
      </c>
      <c r="F1568" s="6" t="n">
        <f aca="false">MOD(INT($A1568/4),2)</f>
        <v>0</v>
      </c>
      <c r="G1568" s="6" t="n">
        <f aca="false">MOD(INT($A1568/2),2)</f>
        <v>1</v>
      </c>
      <c r="H1568" s="6" t="n">
        <f aca="false">MOD(INT($A1568/1),2)</f>
        <v>0</v>
      </c>
      <c r="I1568" s="7" t="n">
        <f aca="false">IF(B1568=1,MIN($B$6,$B$1540),0)</f>
        <v>0</v>
      </c>
      <c r="J1568" s="7" t="n">
        <f aca="false">IF(C1568=1,MIN($F$226,MAX(0,$B$1540-I1568)),0)</f>
        <v>0</v>
      </c>
      <c r="K1568" s="7" t="n">
        <f aca="false">IF(D1568=1,MIN($F$225,MAX(0,$B$1540-SUM(I1568:J1568))),0)</f>
        <v>100000000</v>
      </c>
      <c r="L1568" s="7" t="n">
        <f aca="false">IF(E1568=1,MIN($F$224,MAX(0,$B$1540-SUM(I1568:K1568))),0)</f>
        <v>60000000</v>
      </c>
      <c r="M1568" s="7" t="n">
        <f aca="false">IF(F1568=1,MIN($F$223,MAX(0,$B$1540-SUM(I1568:L1568))),0)</f>
        <v>0</v>
      </c>
      <c r="N1568" s="7" t="n">
        <f aca="false">IF(G1568=1,MIN($F$222,MAX(0,$B$1540-SUM(I1568:M1568))),0)</f>
        <v>15000000</v>
      </c>
      <c r="O1568" s="7" t="n">
        <f aca="false">IF(H1568=1,MIN($F$221,MAX(0,$B$1540-SUM(I1568:N1568))),0)</f>
        <v>0</v>
      </c>
      <c r="P1568" s="7" t="n">
        <f aca="false">MAX(0,$B$1540-SUM(I1568:O1568))</f>
        <v>7825000000</v>
      </c>
      <c r="Q1568" s="7" t="n">
        <f aca="false">($B$203+$B$204)+$B$22+(1-B1568)*$B$198+(1-C1568)*$E$226+(1-D1568)*$E$225+(1-E1568)*$E$224+(1-F1568)*$E$223+(1-G1568)*$E$222+(1-H1568)*$E$221</f>
        <v>24220124.8227577</v>
      </c>
      <c r="R1568" s="7" t="n">
        <f aca="false">P1568&gt;$B$12*Q1568</f>
        <v>1</v>
      </c>
      <c r="S1568" s="7" t="n">
        <f aca="false">IF(R1568,(P1568+$B$12*$B$13)/(Q1568+$B$13),IF(Q1568&gt;0,P1568/Q1568,0))</f>
        <v>292.943990790539</v>
      </c>
      <c r="T1568" s="7" t="n">
        <f aca="false">IF(R1568,$B$13*(S1568-$B$12),0)</f>
        <v>729859976.976348</v>
      </c>
      <c r="U1568" s="7" t="n">
        <f aca="false">($B$203+$B$204)*S1568</f>
        <v>82422133.9286368</v>
      </c>
      <c r="V1568" s="7" t="n">
        <f aca="false">$B$22*S1568</f>
        <v>2636495917.11485</v>
      </c>
      <c r="W1568" s="7" t="n">
        <f aca="false">IF(B1568=1,I1568,S1568*$B$198)</f>
        <v>235613300.307433</v>
      </c>
      <c r="X1568" s="7" t="n">
        <f aca="false">IF(C1568=1,J1568,S1568*$E$226)</f>
        <v>1797056745.34842</v>
      </c>
      <c r="Y1568" s="7" t="n">
        <f aca="false">IF(D1568=1,K1568,S1568*$E$225)</f>
        <v>100000000</v>
      </c>
      <c r="Z1568" s="7" t="n">
        <f aca="false">IF(E1568=1,L1568,S1568*$E$224)</f>
        <v>60000000</v>
      </c>
      <c r="AA1568" s="7" t="n">
        <f aca="false">IF(F1568=1,M1568,S1568*$E$223)</f>
        <v>878831972.371617</v>
      </c>
      <c r="AB1568" s="7" t="n">
        <f aca="false">IF(G1568=1,N1568,S1568*$E$222)</f>
        <v>15000000</v>
      </c>
      <c r="AC1568" s="7" t="n">
        <f aca="false">IF(H1568=1,O1568,S1568*$E$221)</f>
        <v>1464719953.9527</v>
      </c>
      <c r="AD1568" s="7" t="n">
        <f aca="false">INDEX($W$1542:$W$1669,MATCH($A1568+(1-B1568)*64,$A$1542:$A$1669,0))</f>
        <v>30000000</v>
      </c>
      <c r="AE1568" s="7" t="n">
        <f aca="false">INDEX($W$1542:$W$1669,MATCH($A1568-B1568*64,$A$1542:$A$1669,0))</f>
        <v>235613300.307433</v>
      </c>
      <c r="AF1568" s="7" t="n">
        <f aca="false">INDEX($X$1542:$X$1669,MATCH($A1568+(1-C1568)*32,$A$1542:$A$1669,0))</f>
        <v>300000000</v>
      </c>
      <c r="AG1568" s="7" t="n">
        <f aca="false">INDEX($X$1542:$X$1669,MATCH($A1568-C1568*32,$A$1542:$A$1669,0))</f>
        <v>1797056745.34842</v>
      </c>
      <c r="AH1568" s="7" t="n">
        <f aca="false">INDEX($Y$1542:$Y$1669,MATCH($A1568+(1-D1568)*16,$A$1542:$A$1669,0))</f>
        <v>100000000</v>
      </c>
      <c r="AI1568" s="7" t="n">
        <f aca="false">INDEX($Y$1542:$Y$1669,MATCH($A1568-D1568*16,$A$1542:$A$1669,0))</f>
        <v>483097282.845605</v>
      </c>
      <c r="AJ1568" s="7" t="n">
        <f aca="false">INDEX($Z$1542:$Z$1669,MATCH($A1568+(1-E1568)*8,$A$1542:$A$1669,0))</f>
        <v>60000000</v>
      </c>
      <c r="AK1568" s="7" t="n">
        <f aca="false">INDEX($Z$1542:$Z$1669,MATCH($A1568-E1568*8,$A$1542:$A$1669,0))</f>
        <v>650065894.813953</v>
      </c>
      <c r="AL1568" s="7" t="n">
        <f aca="false">INDEX($AA$1542:$AA$1669,MATCH($A1568+(1-F1568)*4,$A$1542:$A$1669,0))</f>
        <v>30000000</v>
      </c>
      <c r="AM1568" s="7" t="n">
        <f aca="false">INDEX($AA$1542:$AA$1669,MATCH($A1568-F1568*4,$A$1542:$A$1669,0))</f>
        <v>878831972.371617</v>
      </c>
      <c r="AN1568" s="7" t="n">
        <f aca="false">INDEX($AB$1542:$AB$1669,MATCH($A1568+(1-G1568)*2,$A$1542:$A$1669,0))</f>
        <v>15000000</v>
      </c>
      <c r="AO1568" s="7" t="n">
        <f aca="false">INDEX($AB$1542:$AB$1669,MATCH($A1568-G1568*2,$A$1542:$A$1669,0))</f>
        <v>1236202575.46612</v>
      </c>
      <c r="AP1568" s="7" t="n">
        <f aca="false">INDEX($AC$1542:$AC$1669,MATCH($A1568+(1-H1568)*1,$A$1542:$A$1669,0))</f>
        <v>5000000</v>
      </c>
      <c r="AQ1568" s="7" t="n">
        <f aca="false">INDEX($AC$1542:$AC$1669,MATCH($A1568-H1568*1,$A$1542:$A$1669,0))</f>
        <v>1464719953.9527</v>
      </c>
      <c r="AR1568" s="14" t="b">
        <f aca="false">AND(IF(B1568=1,AD1568&gt;=AE1568,AE1568&gt;AD1568),IF(C1568=1,AF1568&gt;=AG1568,AG1568&gt;AF1568),IF(D1568=1,AH1568&gt;=AI1568,AI1568&gt;AH1568),IF(E1568=1,AJ1568&gt;=AK1568,AK1568&gt;AJ1568),IF(F1568=1,AL1568&gt;=AM1568,AM1568&gt;AL1568),IF(G1568=1,AN1568&gt;=AO1568,AO1568&gt;AN1568),IF(H1568=1,AP1568&gt;=AQ1568,AQ1568&gt;AP1568))</f>
        <v>0</v>
      </c>
      <c r="AS1568" s="2"/>
      <c r="AT1568" s="2"/>
      <c r="AU1568" s="2"/>
      <c r="AV1568" s="2"/>
      <c r="AW1568" s="2"/>
      <c r="AX1568" s="2"/>
    </row>
    <row r="1569" customFormat="false" ht="15" hidden="false" customHeight="false" outlineLevel="0" collapsed="false">
      <c r="A1569" s="6" t="n">
        <f aca="false">ROW()-1542</f>
        <v>27</v>
      </c>
      <c r="B1569" s="6" t="n">
        <f aca="false">MOD(INT($A1569/64),2)</f>
        <v>0</v>
      </c>
      <c r="C1569" s="6" t="n">
        <f aca="false">MOD(INT($A1569/32),2)</f>
        <v>0</v>
      </c>
      <c r="D1569" s="6" t="n">
        <f aca="false">MOD(INT($A1569/16),2)</f>
        <v>1</v>
      </c>
      <c r="E1569" s="6" t="n">
        <f aca="false">MOD(INT($A1569/8),2)</f>
        <v>1</v>
      </c>
      <c r="F1569" s="6" t="n">
        <f aca="false">MOD(INT($A1569/4),2)</f>
        <v>0</v>
      </c>
      <c r="G1569" s="6" t="n">
        <f aca="false">MOD(INT($A1569/2),2)</f>
        <v>1</v>
      </c>
      <c r="H1569" s="6" t="n">
        <f aca="false">MOD(INT($A1569/1),2)</f>
        <v>1</v>
      </c>
      <c r="I1569" s="7" t="n">
        <f aca="false">IF(B1569=1,MIN($B$6,$B$1540),0)</f>
        <v>0</v>
      </c>
      <c r="J1569" s="7" t="n">
        <f aca="false">IF(C1569=1,MIN($F$226,MAX(0,$B$1540-I1569)),0)</f>
        <v>0</v>
      </c>
      <c r="K1569" s="7" t="n">
        <f aca="false">IF(D1569=1,MIN($F$225,MAX(0,$B$1540-SUM(I1569:J1569))),0)</f>
        <v>100000000</v>
      </c>
      <c r="L1569" s="7" t="n">
        <f aca="false">IF(E1569=1,MIN($F$224,MAX(0,$B$1540-SUM(I1569:K1569))),0)</f>
        <v>60000000</v>
      </c>
      <c r="M1569" s="7" t="n">
        <f aca="false">IF(F1569=1,MIN($F$223,MAX(0,$B$1540-SUM(I1569:L1569))),0)</f>
        <v>0</v>
      </c>
      <c r="N1569" s="7" t="n">
        <f aca="false">IF(G1569=1,MIN($F$222,MAX(0,$B$1540-SUM(I1569:M1569))),0)</f>
        <v>15000000</v>
      </c>
      <c r="O1569" s="7" t="n">
        <f aca="false">IF(H1569=1,MIN($F$221,MAX(0,$B$1540-SUM(I1569:N1569))),0)</f>
        <v>5000000</v>
      </c>
      <c r="P1569" s="7" t="n">
        <f aca="false">MAX(0,$B$1540-SUM(I1569:O1569))</f>
        <v>7820000000</v>
      </c>
      <c r="Q1569" s="7" t="n">
        <f aca="false">($B$203+$B$204)+$B$22+(1-B1569)*$B$198+(1-C1569)*$E$226+(1-D1569)*$E$225+(1-E1569)*$E$224+(1-F1569)*$E$223+(1-G1569)*$E$222+(1-H1569)*$E$221</f>
        <v>19220124.8227577</v>
      </c>
      <c r="R1569" s="7" t="n">
        <f aca="false">P1569&gt;$B$12*Q1569</f>
        <v>1</v>
      </c>
      <c r="S1569" s="7" t="n">
        <f aca="false">IF(R1569,(P1569+$B$12*$B$13)/(Q1569+$B$13),IF(Q1569&gt;0,P1569/Q1569,0))</f>
        <v>360.149863954916</v>
      </c>
      <c r="T1569" s="7" t="n">
        <f aca="false">IF(R1569,$B$13*(S1569-$B$12),0)</f>
        <v>897874659.887291</v>
      </c>
      <c r="U1569" s="7" t="n">
        <f aca="false">($B$203+$B$204)*S1569</f>
        <v>101331043.661849</v>
      </c>
      <c r="V1569" s="7" t="n">
        <f aca="false">$B$22*S1569</f>
        <v>3241348775.59425</v>
      </c>
      <c r="W1569" s="7" t="n">
        <f aca="false">IF(B1569=1,I1569,S1569*$B$198)</f>
        <v>289666628.158844</v>
      </c>
      <c r="X1569" s="7" t="n">
        <f aca="false">IF(C1569=1,J1569,S1569*$E$226)</f>
        <v>2209329300.83302</v>
      </c>
      <c r="Y1569" s="7" t="n">
        <f aca="false">IF(D1569=1,K1569,S1569*$E$225)</f>
        <v>100000000</v>
      </c>
      <c r="Z1569" s="7" t="n">
        <f aca="false">IF(E1569=1,L1569,S1569*$E$224)</f>
        <v>60000000</v>
      </c>
      <c r="AA1569" s="7" t="n">
        <f aca="false">IF(F1569=1,M1569,S1569*$E$223)</f>
        <v>1080449591.86475</v>
      </c>
      <c r="AB1569" s="7" t="n">
        <f aca="false">IF(G1569=1,N1569,S1569*$E$222)</f>
        <v>15000000</v>
      </c>
      <c r="AC1569" s="7" t="n">
        <f aca="false">IF(H1569=1,O1569,S1569*$E$221)</f>
        <v>5000000</v>
      </c>
      <c r="AD1569" s="7" t="n">
        <f aca="false">INDEX($W$1542:$W$1669,MATCH($A1569+(1-B1569)*64,$A$1542:$A$1669,0))</f>
        <v>30000000</v>
      </c>
      <c r="AE1569" s="7" t="n">
        <f aca="false">INDEX($W$1542:$W$1669,MATCH($A1569-B1569*64,$A$1542:$A$1669,0))</f>
        <v>289666628.158844</v>
      </c>
      <c r="AF1569" s="7" t="n">
        <f aca="false">INDEX($X$1542:$X$1669,MATCH($A1569+(1-C1569)*32,$A$1542:$A$1669,0))</f>
        <v>300000000</v>
      </c>
      <c r="AG1569" s="7" t="n">
        <f aca="false">INDEX($X$1542:$X$1669,MATCH($A1569-C1569*32,$A$1542:$A$1669,0))</f>
        <v>2209329300.83302</v>
      </c>
      <c r="AH1569" s="7" t="n">
        <f aca="false">INDEX($Y$1542:$Y$1669,MATCH($A1569+(1-D1569)*16,$A$1542:$A$1669,0))</f>
        <v>100000000</v>
      </c>
      <c r="AI1569" s="7" t="n">
        <f aca="false">INDEX($Y$1542:$Y$1669,MATCH($A1569-D1569*16,$A$1542:$A$1669,0))</f>
        <v>585715434.520697</v>
      </c>
      <c r="AJ1569" s="7" t="n">
        <f aca="false">INDEX($Z$1542:$Z$1669,MATCH($A1569+(1-E1569)*8,$A$1542:$A$1669,0))</f>
        <v>60000000</v>
      </c>
      <c r="AK1569" s="7" t="n">
        <f aca="false">INDEX($Z$1542:$Z$1669,MATCH($A1569-E1569*8,$A$1542:$A$1669,0))</f>
        <v>784324299.273549</v>
      </c>
      <c r="AL1569" s="7" t="n">
        <f aca="false">INDEX($AA$1542:$AA$1669,MATCH($A1569+(1-F1569)*4,$A$1542:$A$1669,0))</f>
        <v>30000000</v>
      </c>
      <c r="AM1569" s="7" t="n">
        <f aca="false">INDEX($AA$1542:$AA$1669,MATCH($A1569-F1569*4,$A$1542:$A$1669,0))</f>
        <v>1080449591.86475</v>
      </c>
      <c r="AN1569" s="7" t="n">
        <f aca="false">INDEX($AB$1542:$AB$1669,MATCH($A1569+(1-G1569)*2,$A$1542:$A$1669,0))</f>
        <v>15000000</v>
      </c>
      <c r="AO1569" s="7" t="n">
        <f aca="false">INDEX($AB$1542:$AB$1669,MATCH($A1569-G1569*2,$A$1542:$A$1669,0))</f>
        <v>1466591202.69617</v>
      </c>
      <c r="AP1569" s="7" t="n">
        <f aca="false">INDEX($AC$1542:$AC$1669,MATCH($A1569+(1-H1569)*1,$A$1542:$A$1669,0))</f>
        <v>5000000</v>
      </c>
      <c r="AQ1569" s="7" t="n">
        <f aca="false">INDEX($AC$1542:$AC$1669,MATCH($A1569-H1569*1,$A$1542:$A$1669,0))</f>
        <v>1464719953.9527</v>
      </c>
      <c r="AR1569" s="14" t="b">
        <f aca="false">AND(IF(B1569=1,AD1569&gt;=AE1569,AE1569&gt;AD1569),IF(C1569=1,AF1569&gt;=AG1569,AG1569&gt;AF1569),IF(D1569=1,AH1569&gt;=AI1569,AI1569&gt;AH1569),IF(E1569=1,AJ1569&gt;=AK1569,AK1569&gt;AJ1569),IF(F1569=1,AL1569&gt;=AM1569,AM1569&gt;AL1569),IF(G1569=1,AN1569&gt;=AO1569,AO1569&gt;AN1569),IF(H1569=1,AP1569&gt;=AQ1569,AQ1569&gt;AP1569))</f>
        <v>0</v>
      </c>
      <c r="AS1569" s="2"/>
      <c r="AT1569" s="2"/>
      <c r="AU1569" s="2"/>
      <c r="AV1569" s="2"/>
      <c r="AW1569" s="2"/>
      <c r="AX1569" s="2"/>
    </row>
    <row r="1570" customFormat="false" ht="15" hidden="false" customHeight="false" outlineLevel="0" collapsed="false">
      <c r="A1570" s="6" t="n">
        <f aca="false">ROW()-1542</f>
        <v>28</v>
      </c>
      <c r="B1570" s="6" t="n">
        <f aca="false">MOD(INT($A1570/64),2)</f>
        <v>0</v>
      </c>
      <c r="C1570" s="6" t="n">
        <f aca="false">MOD(INT($A1570/32),2)</f>
        <v>0</v>
      </c>
      <c r="D1570" s="6" t="n">
        <f aca="false">MOD(INT($A1570/16),2)</f>
        <v>1</v>
      </c>
      <c r="E1570" s="6" t="n">
        <f aca="false">MOD(INT($A1570/8),2)</f>
        <v>1</v>
      </c>
      <c r="F1570" s="6" t="n">
        <f aca="false">MOD(INT($A1570/4),2)</f>
        <v>1</v>
      </c>
      <c r="G1570" s="6" t="n">
        <f aca="false">MOD(INT($A1570/2),2)</f>
        <v>0</v>
      </c>
      <c r="H1570" s="6" t="n">
        <f aca="false">MOD(INT($A1570/1),2)</f>
        <v>0</v>
      </c>
      <c r="I1570" s="7" t="n">
        <f aca="false">IF(B1570=1,MIN($B$6,$B$1540),0)</f>
        <v>0</v>
      </c>
      <c r="J1570" s="7" t="n">
        <f aca="false">IF(C1570=1,MIN($F$226,MAX(0,$B$1540-I1570)),0)</f>
        <v>0</v>
      </c>
      <c r="K1570" s="7" t="n">
        <f aca="false">IF(D1570=1,MIN($F$225,MAX(0,$B$1540-SUM(I1570:J1570))),0)</f>
        <v>100000000</v>
      </c>
      <c r="L1570" s="7" t="n">
        <f aca="false">IF(E1570=1,MIN($F$224,MAX(0,$B$1540-SUM(I1570:K1570))),0)</f>
        <v>60000000</v>
      </c>
      <c r="M1570" s="7" t="n">
        <f aca="false">IF(F1570=1,MIN($F$223,MAX(0,$B$1540-SUM(I1570:L1570))),0)</f>
        <v>30000000</v>
      </c>
      <c r="N1570" s="7" t="n">
        <f aca="false">IF(G1570=1,MIN($F$222,MAX(0,$B$1540-SUM(I1570:M1570))),0)</f>
        <v>0</v>
      </c>
      <c r="O1570" s="7" t="n">
        <f aca="false">IF(H1570=1,MIN($F$221,MAX(0,$B$1540-SUM(I1570:N1570))),0)</f>
        <v>0</v>
      </c>
      <c r="P1570" s="7" t="n">
        <f aca="false">MAX(0,$B$1540-SUM(I1570:O1570))</f>
        <v>7810000000</v>
      </c>
      <c r="Q1570" s="7" t="n">
        <f aca="false">($B$203+$B$204)+$B$22+(1-B1570)*$B$198+(1-C1570)*$E$226+(1-D1570)*$E$225+(1-E1570)*$E$224+(1-F1570)*$E$223+(1-G1570)*$E$222+(1-H1570)*$E$221</f>
        <v>26220124.8227577</v>
      </c>
      <c r="R1570" s="7" t="n">
        <f aca="false">P1570&gt;$B$12*Q1570</f>
        <v>1</v>
      </c>
      <c r="S1570" s="7" t="n">
        <f aca="false">IF(R1570,(P1570+$B$12*$B$13)/(Q1570+$B$13),IF(Q1570&gt;0,P1570/Q1570,0))</f>
        <v>272.02179824126</v>
      </c>
      <c r="T1570" s="7" t="n">
        <f aca="false">IF(R1570,$B$13*(S1570-$B$12),0)</f>
        <v>677554495.603149</v>
      </c>
      <c r="U1570" s="7" t="n">
        <f aca="false">($B$203+$B$204)*S1570</f>
        <v>76535507.7796456</v>
      </c>
      <c r="V1570" s="7" t="n">
        <f aca="false">$B$22*S1570</f>
        <v>2448196184.17134</v>
      </c>
      <c r="W1570" s="7" t="n">
        <f aca="false">IF(B1570=1,I1570,S1570*$B$198)</f>
        <v>218785691.647838</v>
      </c>
      <c r="X1570" s="7" t="n">
        <f aca="false">IF(C1570=1,J1570,S1570*$E$226)</f>
        <v>1668710138.38543</v>
      </c>
      <c r="Y1570" s="7" t="n">
        <f aca="false">IF(D1570=1,K1570,S1570*$E$225)</f>
        <v>100000000</v>
      </c>
      <c r="Z1570" s="7" t="n">
        <f aca="false">IF(E1570=1,L1570,S1570*$E$224)</f>
        <v>60000000</v>
      </c>
      <c r="AA1570" s="7" t="n">
        <f aca="false">IF(F1570=1,M1570,S1570*$E$223)</f>
        <v>30000000</v>
      </c>
      <c r="AB1570" s="7" t="n">
        <f aca="false">IF(G1570=1,N1570,S1570*$E$222)</f>
        <v>1360108991.2063</v>
      </c>
      <c r="AC1570" s="7" t="n">
        <f aca="false">IF(H1570=1,O1570,S1570*$E$221)</f>
        <v>1360108991.2063</v>
      </c>
      <c r="AD1570" s="7" t="n">
        <f aca="false">INDEX($W$1542:$W$1669,MATCH($A1570+(1-B1570)*64,$A$1542:$A$1669,0))</f>
        <v>30000000</v>
      </c>
      <c r="AE1570" s="7" t="n">
        <f aca="false">INDEX($W$1542:$W$1669,MATCH($A1570-B1570*64,$A$1542:$A$1669,0))</f>
        <v>218785691.647838</v>
      </c>
      <c r="AF1570" s="7" t="n">
        <f aca="false">INDEX($X$1542:$X$1669,MATCH($A1570+(1-C1570)*32,$A$1542:$A$1669,0))</f>
        <v>300000000</v>
      </c>
      <c r="AG1570" s="7" t="n">
        <f aca="false">INDEX($X$1542:$X$1669,MATCH($A1570-C1570*32,$A$1542:$A$1669,0))</f>
        <v>1668710138.38543</v>
      </c>
      <c r="AH1570" s="7" t="n">
        <f aca="false">INDEX($Y$1542:$Y$1669,MATCH($A1570+(1-D1570)*16,$A$1542:$A$1669,0))</f>
        <v>100000000</v>
      </c>
      <c r="AI1570" s="7" t="n">
        <f aca="false">INDEX($Y$1542:$Y$1669,MATCH($A1570-D1570*16,$A$1542:$A$1669,0))</f>
        <v>450516967.902347</v>
      </c>
      <c r="AJ1570" s="7" t="n">
        <f aca="false">INDEX($Z$1542:$Z$1669,MATCH($A1570+(1-E1570)*8,$A$1542:$A$1669,0))</f>
        <v>60000000</v>
      </c>
      <c r="AK1570" s="7" t="n">
        <f aca="false">INDEX($Z$1542:$Z$1669,MATCH($A1570-E1570*8,$A$1542:$A$1669,0))</f>
        <v>607131240.880598</v>
      </c>
      <c r="AL1570" s="7" t="n">
        <f aca="false">INDEX($AA$1542:$AA$1669,MATCH($A1570+(1-F1570)*4,$A$1542:$A$1669,0))</f>
        <v>30000000</v>
      </c>
      <c r="AM1570" s="7" t="n">
        <f aca="false">INDEX($AA$1542:$AA$1669,MATCH($A1570-F1570*4,$A$1542:$A$1669,0))</f>
        <v>741721545.279674</v>
      </c>
      <c r="AN1570" s="7" t="n">
        <f aca="false">INDEX($AB$1542:$AB$1669,MATCH($A1570+(1-G1570)*2,$A$1542:$A$1669,0))</f>
        <v>15000000</v>
      </c>
      <c r="AO1570" s="7" t="n">
        <f aca="false">INDEX($AB$1542:$AB$1669,MATCH($A1570-G1570*2,$A$1542:$A$1669,0))</f>
        <v>1360108991.2063</v>
      </c>
      <c r="AP1570" s="7" t="n">
        <f aca="false">INDEX($AC$1542:$AC$1669,MATCH($A1570+(1-H1570)*1,$A$1542:$A$1669,0))</f>
        <v>5000000</v>
      </c>
      <c r="AQ1570" s="7" t="n">
        <f aca="false">INDEX($AC$1542:$AC$1669,MATCH($A1570-H1570*1,$A$1542:$A$1669,0))</f>
        <v>1360108991.2063</v>
      </c>
      <c r="AR1570" s="14" t="b">
        <f aca="false">AND(IF(B1570=1,AD1570&gt;=AE1570,AE1570&gt;AD1570),IF(C1570=1,AF1570&gt;=AG1570,AG1570&gt;AF1570),IF(D1570=1,AH1570&gt;=AI1570,AI1570&gt;AH1570),IF(E1570=1,AJ1570&gt;=AK1570,AK1570&gt;AJ1570),IF(F1570=1,AL1570&gt;=AM1570,AM1570&gt;AL1570),IF(G1570=1,AN1570&gt;=AO1570,AO1570&gt;AN1570),IF(H1570=1,AP1570&gt;=AQ1570,AQ1570&gt;AP1570))</f>
        <v>0</v>
      </c>
      <c r="AS1570" s="2"/>
      <c r="AT1570" s="2"/>
      <c r="AU1570" s="2"/>
      <c r="AV1570" s="2"/>
      <c r="AW1570" s="2"/>
      <c r="AX1570" s="2"/>
    </row>
    <row r="1571" customFormat="false" ht="15" hidden="false" customHeight="false" outlineLevel="0" collapsed="false">
      <c r="A1571" s="6" t="n">
        <f aca="false">ROW()-1542</f>
        <v>29</v>
      </c>
      <c r="B1571" s="6" t="n">
        <f aca="false">MOD(INT($A1571/64),2)</f>
        <v>0</v>
      </c>
      <c r="C1571" s="6" t="n">
        <f aca="false">MOD(INT($A1571/32),2)</f>
        <v>0</v>
      </c>
      <c r="D1571" s="6" t="n">
        <f aca="false">MOD(INT($A1571/16),2)</f>
        <v>1</v>
      </c>
      <c r="E1571" s="6" t="n">
        <f aca="false">MOD(INT($A1571/8),2)</f>
        <v>1</v>
      </c>
      <c r="F1571" s="6" t="n">
        <f aca="false">MOD(INT($A1571/4),2)</f>
        <v>1</v>
      </c>
      <c r="G1571" s="6" t="n">
        <f aca="false">MOD(INT($A1571/2),2)</f>
        <v>0</v>
      </c>
      <c r="H1571" s="6" t="n">
        <f aca="false">MOD(INT($A1571/1),2)</f>
        <v>1</v>
      </c>
      <c r="I1571" s="7" t="n">
        <f aca="false">IF(B1571=1,MIN($B$6,$B$1540),0)</f>
        <v>0</v>
      </c>
      <c r="J1571" s="7" t="n">
        <f aca="false">IF(C1571=1,MIN($F$226,MAX(0,$B$1540-I1571)),0)</f>
        <v>0</v>
      </c>
      <c r="K1571" s="7" t="n">
        <f aca="false">IF(D1571=1,MIN($F$225,MAX(0,$B$1540-SUM(I1571:J1571))),0)</f>
        <v>100000000</v>
      </c>
      <c r="L1571" s="7" t="n">
        <f aca="false">IF(E1571=1,MIN($F$224,MAX(0,$B$1540-SUM(I1571:K1571))),0)</f>
        <v>60000000</v>
      </c>
      <c r="M1571" s="7" t="n">
        <f aca="false">IF(F1571=1,MIN($F$223,MAX(0,$B$1540-SUM(I1571:L1571))),0)</f>
        <v>30000000</v>
      </c>
      <c r="N1571" s="7" t="n">
        <f aca="false">IF(G1571=1,MIN($F$222,MAX(0,$B$1540-SUM(I1571:M1571))),0)</f>
        <v>0</v>
      </c>
      <c r="O1571" s="7" t="n">
        <f aca="false">IF(H1571=1,MIN($F$221,MAX(0,$B$1540-SUM(I1571:N1571))),0)</f>
        <v>5000000</v>
      </c>
      <c r="P1571" s="7" t="n">
        <f aca="false">MAX(0,$B$1540-SUM(I1571:O1571))</f>
        <v>7805000000</v>
      </c>
      <c r="Q1571" s="7" t="n">
        <f aca="false">($B$203+$B$204)+$B$22+(1-B1571)*$B$198+(1-C1571)*$E$226+(1-D1571)*$E$225+(1-E1571)*$E$224+(1-F1571)*$E$223+(1-G1571)*$E$222+(1-H1571)*$E$221</f>
        <v>21220124.8227577</v>
      </c>
      <c r="R1571" s="7" t="n">
        <f aca="false">P1571&gt;$B$12*Q1571</f>
        <v>1</v>
      </c>
      <c r="S1571" s="7" t="n">
        <f aca="false">IF(R1571,(P1571+$B$12*$B$13)/(Q1571+$B$13),IF(Q1571&gt;0,P1571/Q1571,0))</f>
        <v>329.150881723408</v>
      </c>
      <c r="T1571" s="7" t="n">
        <f aca="false">IF(R1571,$B$13*(S1571-$B$12),0)</f>
        <v>820377204.308519</v>
      </c>
      <c r="U1571" s="7" t="n">
        <f aca="false">($B$203+$B$204)*S1571</f>
        <v>92609232.1707108</v>
      </c>
      <c r="V1571" s="7" t="n">
        <f aca="false">$B$22*S1571</f>
        <v>2962357935.51067</v>
      </c>
      <c r="W1571" s="7" t="n">
        <f aca="false">IF(B1571=1,I1571,S1571*$B$198)</f>
        <v>264734310.926368</v>
      </c>
      <c r="X1571" s="7" t="n">
        <f aca="false">IF(C1571=1,J1571,S1571*$E$226)</f>
        <v>2019166908.46669</v>
      </c>
      <c r="Y1571" s="7" t="n">
        <f aca="false">IF(D1571=1,K1571,S1571*$E$225)</f>
        <v>100000000</v>
      </c>
      <c r="Z1571" s="7" t="n">
        <f aca="false">IF(E1571=1,L1571,S1571*$E$224)</f>
        <v>60000000</v>
      </c>
      <c r="AA1571" s="7" t="n">
        <f aca="false">IF(F1571=1,M1571,S1571*$E$223)</f>
        <v>30000000</v>
      </c>
      <c r="AB1571" s="7" t="n">
        <f aca="false">IF(G1571=1,N1571,S1571*$E$222)</f>
        <v>1645754408.61704</v>
      </c>
      <c r="AC1571" s="7" t="n">
        <f aca="false">IF(H1571=1,O1571,S1571*$E$221)</f>
        <v>5000000</v>
      </c>
      <c r="AD1571" s="7" t="n">
        <f aca="false">INDEX($W$1542:$W$1669,MATCH($A1571+(1-B1571)*64,$A$1542:$A$1669,0))</f>
        <v>30000000</v>
      </c>
      <c r="AE1571" s="7" t="n">
        <f aca="false">INDEX($W$1542:$W$1669,MATCH($A1571-B1571*64,$A$1542:$A$1669,0))</f>
        <v>264734310.926368</v>
      </c>
      <c r="AF1571" s="7" t="n">
        <f aca="false">INDEX($X$1542:$X$1669,MATCH($A1571+(1-C1571)*32,$A$1542:$A$1669,0))</f>
        <v>300000000</v>
      </c>
      <c r="AG1571" s="7" t="n">
        <f aca="false">INDEX($X$1542:$X$1669,MATCH($A1571-C1571*32,$A$1542:$A$1669,0))</f>
        <v>2019166908.46669</v>
      </c>
      <c r="AH1571" s="7" t="n">
        <f aca="false">INDEX($Y$1542:$Y$1669,MATCH($A1571+(1-D1571)*16,$A$1542:$A$1669,0))</f>
        <v>100000000</v>
      </c>
      <c r="AI1571" s="7" t="n">
        <f aca="false">INDEX($Y$1542:$Y$1669,MATCH($A1571-D1571*16,$A$1542:$A$1669,0))</f>
        <v>538672307.7596</v>
      </c>
      <c r="AJ1571" s="7" t="n">
        <f aca="false">INDEX($Z$1542:$Z$1669,MATCH($A1571+(1-E1571)*8,$A$1542:$A$1669,0))</f>
        <v>60000000</v>
      </c>
      <c r="AK1571" s="7" t="n">
        <f aca="false">INDEX($Z$1542:$Z$1669,MATCH($A1571-E1571*8,$A$1542:$A$1669,0))</f>
        <v>722890879.278978</v>
      </c>
      <c r="AL1571" s="7" t="n">
        <f aca="false">INDEX($AA$1542:$AA$1669,MATCH($A1571+(1-F1571)*4,$A$1542:$A$1669,0))</f>
        <v>30000000</v>
      </c>
      <c r="AM1571" s="7" t="n">
        <f aca="false">INDEX($AA$1542:$AA$1669,MATCH($A1571-F1571*4,$A$1542:$A$1669,0))</f>
        <v>879954721.617701</v>
      </c>
      <c r="AN1571" s="7" t="n">
        <f aca="false">INDEX($AB$1542:$AB$1669,MATCH($A1571+(1-G1571)*2,$A$1542:$A$1669,0))</f>
        <v>15000000</v>
      </c>
      <c r="AO1571" s="7" t="n">
        <f aca="false">INDEX($AB$1542:$AB$1669,MATCH($A1571-G1571*2,$A$1542:$A$1669,0))</f>
        <v>1645754408.61704</v>
      </c>
      <c r="AP1571" s="7" t="n">
        <f aca="false">INDEX($AC$1542:$AC$1669,MATCH($A1571+(1-H1571)*1,$A$1542:$A$1669,0))</f>
        <v>5000000</v>
      </c>
      <c r="AQ1571" s="7" t="n">
        <f aca="false">INDEX($AC$1542:$AC$1669,MATCH($A1571-H1571*1,$A$1542:$A$1669,0))</f>
        <v>1360108991.2063</v>
      </c>
      <c r="AR1571" s="14" t="b">
        <f aca="false">AND(IF(B1571=1,AD1571&gt;=AE1571,AE1571&gt;AD1571),IF(C1571=1,AF1571&gt;=AG1571,AG1571&gt;AF1571),IF(D1571=1,AH1571&gt;=AI1571,AI1571&gt;AH1571),IF(E1571=1,AJ1571&gt;=AK1571,AK1571&gt;AJ1571),IF(F1571=1,AL1571&gt;=AM1571,AM1571&gt;AL1571),IF(G1571=1,AN1571&gt;=AO1571,AO1571&gt;AN1571),IF(H1571=1,AP1571&gt;=AQ1571,AQ1571&gt;AP1571))</f>
        <v>0</v>
      </c>
      <c r="AS1571" s="2"/>
      <c r="AT1571" s="2"/>
      <c r="AU1571" s="2"/>
      <c r="AV1571" s="2"/>
      <c r="AW1571" s="2"/>
      <c r="AX1571" s="2"/>
    </row>
    <row r="1572" customFormat="false" ht="15" hidden="false" customHeight="false" outlineLevel="0" collapsed="false">
      <c r="A1572" s="6" t="n">
        <f aca="false">ROW()-1542</f>
        <v>30</v>
      </c>
      <c r="B1572" s="6" t="n">
        <f aca="false">MOD(INT($A1572/64),2)</f>
        <v>0</v>
      </c>
      <c r="C1572" s="6" t="n">
        <f aca="false">MOD(INT($A1572/32),2)</f>
        <v>0</v>
      </c>
      <c r="D1572" s="6" t="n">
        <f aca="false">MOD(INT($A1572/16),2)</f>
        <v>1</v>
      </c>
      <c r="E1572" s="6" t="n">
        <f aca="false">MOD(INT($A1572/8),2)</f>
        <v>1</v>
      </c>
      <c r="F1572" s="6" t="n">
        <f aca="false">MOD(INT($A1572/4),2)</f>
        <v>1</v>
      </c>
      <c r="G1572" s="6" t="n">
        <f aca="false">MOD(INT($A1572/2),2)</f>
        <v>1</v>
      </c>
      <c r="H1572" s="6" t="n">
        <f aca="false">MOD(INT($A1572/1),2)</f>
        <v>0</v>
      </c>
      <c r="I1572" s="7" t="n">
        <f aca="false">IF(B1572=1,MIN($B$6,$B$1540),0)</f>
        <v>0</v>
      </c>
      <c r="J1572" s="7" t="n">
        <f aca="false">IF(C1572=1,MIN($F$226,MAX(0,$B$1540-I1572)),0)</f>
        <v>0</v>
      </c>
      <c r="K1572" s="7" t="n">
        <f aca="false">IF(D1572=1,MIN($F$225,MAX(0,$B$1540-SUM(I1572:J1572))),0)</f>
        <v>100000000</v>
      </c>
      <c r="L1572" s="7" t="n">
        <f aca="false">IF(E1572=1,MIN($F$224,MAX(0,$B$1540-SUM(I1572:K1572))),0)</f>
        <v>60000000</v>
      </c>
      <c r="M1572" s="7" t="n">
        <f aca="false">IF(F1572=1,MIN($F$223,MAX(0,$B$1540-SUM(I1572:L1572))),0)</f>
        <v>30000000</v>
      </c>
      <c r="N1572" s="7" t="n">
        <f aca="false">IF(G1572=1,MIN($F$222,MAX(0,$B$1540-SUM(I1572:M1572))),0)</f>
        <v>15000000</v>
      </c>
      <c r="O1572" s="7" t="n">
        <f aca="false">IF(H1572=1,MIN($F$221,MAX(0,$B$1540-SUM(I1572:N1572))),0)</f>
        <v>0</v>
      </c>
      <c r="P1572" s="7" t="n">
        <f aca="false">MAX(0,$B$1540-SUM(I1572:O1572))</f>
        <v>7795000000</v>
      </c>
      <c r="Q1572" s="7" t="n">
        <f aca="false">($B$203+$B$204)+$B$22+(1-B1572)*$B$198+(1-C1572)*$E$226+(1-D1572)*$E$225+(1-E1572)*$E$224+(1-F1572)*$E$223+(1-G1572)*$E$222+(1-H1572)*$E$221</f>
        <v>21220124.8227577</v>
      </c>
      <c r="R1572" s="7" t="n">
        <f aca="false">P1572&gt;$B$12*Q1572</f>
        <v>1</v>
      </c>
      <c r="S1572" s="7" t="n">
        <f aca="false">IF(R1572,(P1572+$B$12*$B$13)/(Q1572+$B$13),IF(Q1572&gt;0,P1572/Q1572,0))</f>
        <v>328.729298781719</v>
      </c>
      <c r="T1572" s="7" t="n">
        <f aca="false">IF(R1572,$B$13*(S1572-$B$12),0)</f>
        <v>819323246.954298</v>
      </c>
      <c r="U1572" s="7" t="n">
        <f aca="false">($B$203+$B$204)*S1572</f>
        <v>92490616.4394643</v>
      </c>
      <c r="V1572" s="7" t="n">
        <f aca="false">$B$22*S1572</f>
        <v>2958563689.03547</v>
      </c>
      <c r="W1572" s="7" t="n">
        <f aca="false">IF(B1572=1,I1572,S1572*$B$198)</f>
        <v>264395233.999149</v>
      </c>
      <c r="X1572" s="7" t="n">
        <f aca="false">IF(C1572=1,J1572,S1572*$E$226)</f>
        <v>2016580719.66302</v>
      </c>
      <c r="Y1572" s="7" t="n">
        <f aca="false">IF(D1572=1,K1572,S1572*$E$225)</f>
        <v>100000000</v>
      </c>
      <c r="Z1572" s="7" t="n">
        <f aca="false">IF(E1572=1,L1572,S1572*$E$224)</f>
        <v>60000000</v>
      </c>
      <c r="AA1572" s="7" t="n">
        <f aca="false">IF(F1572=1,M1572,S1572*$E$223)</f>
        <v>30000000</v>
      </c>
      <c r="AB1572" s="7" t="n">
        <f aca="false">IF(G1572=1,N1572,S1572*$E$222)</f>
        <v>15000000</v>
      </c>
      <c r="AC1572" s="7" t="n">
        <f aca="false">IF(H1572=1,O1572,S1572*$E$221)</f>
        <v>1643646493.9086</v>
      </c>
      <c r="AD1572" s="7" t="n">
        <f aca="false">INDEX($W$1542:$W$1669,MATCH($A1572+(1-B1572)*64,$A$1542:$A$1669,0))</f>
        <v>30000000</v>
      </c>
      <c r="AE1572" s="7" t="n">
        <f aca="false">INDEX($W$1542:$W$1669,MATCH($A1572-B1572*64,$A$1542:$A$1669,0))</f>
        <v>264395233.999149</v>
      </c>
      <c r="AF1572" s="7" t="n">
        <f aca="false">INDEX($X$1542:$X$1669,MATCH($A1572+(1-C1572)*32,$A$1542:$A$1669,0))</f>
        <v>300000000</v>
      </c>
      <c r="AG1572" s="7" t="n">
        <f aca="false">INDEX($X$1542:$X$1669,MATCH($A1572-C1572*32,$A$1542:$A$1669,0))</f>
        <v>2016580719.66302</v>
      </c>
      <c r="AH1572" s="7" t="n">
        <f aca="false">INDEX($Y$1542:$Y$1669,MATCH($A1572+(1-D1572)*16,$A$1542:$A$1669,0))</f>
        <v>100000000</v>
      </c>
      <c r="AI1572" s="7" t="n">
        <f aca="false">INDEX($Y$1542:$Y$1669,MATCH($A1572-D1572*16,$A$1542:$A$1669,0))</f>
        <v>537991090.80385</v>
      </c>
      <c r="AJ1572" s="7" t="n">
        <f aca="false">INDEX($Z$1542:$Z$1669,MATCH($A1572+(1-E1572)*8,$A$1542:$A$1669,0))</f>
        <v>60000000</v>
      </c>
      <c r="AK1572" s="7" t="n">
        <f aca="false">INDEX($Z$1542:$Z$1669,MATCH($A1572-E1572*8,$A$1542:$A$1669,0))</f>
        <v>721972047.529021</v>
      </c>
      <c r="AL1572" s="7" t="n">
        <f aca="false">INDEX($AA$1542:$AA$1669,MATCH($A1572+(1-F1572)*4,$A$1542:$A$1669,0))</f>
        <v>30000000</v>
      </c>
      <c r="AM1572" s="7" t="n">
        <f aca="false">INDEX($AA$1542:$AA$1669,MATCH($A1572-F1572*4,$A$1542:$A$1669,0))</f>
        <v>878831972.371617</v>
      </c>
      <c r="AN1572" s="7" t="n">
        <f aca="false">INDEX($AB$1542:$AB$1669,MATCH($A1572+(1-G1572)*2,$A$1542:$A$1669,0))</f>
        <v>15000000</v>
      </c>
      <c r="AO1572" s="7" t="n">
        <f aca="false">INDEX($AB$1542:$AB$1669,MATCH($A1572-G1572*2,$A$1542:$A$1669,0))</f>
        <v>1360108991.2063</v>
      </c>
      <c r="AP1572" s="7" t="n">
        <f aca="false">INDEX($AC$1542:$AC$1669,MATCH($A1572+(1-H1572)*1,$A$1542:$A$1669,0))</f>
        <v>5000000</v>
      </c>
      <c r="AQ1572" s="7" t="n">
        <f aca="false">INDEX($AC$1542:$AC$1669,MATCH($A1572-H1572*1,$A$1542:$A$1669,0))</f>
        <v>1643646493.9086</v>
      </c>
      <c r="AR1572" s="14" t="b">
        <f aca="false">AND(IF(B1572=1,AD1572&gt;=AE1572,AE1572&gt;AD1572),IF(C1572=1,AF1572&gt;=AG1572,AG1572&gt;AF1572),IF(D1572=1,AH1572&gt;=AI1572,AI1572&gt;AH1572),IF(E1572=1,AJ1572&gt;=AK1572,AK1572&gt;AJ1572),IF(F1572=1,AL1572&gt;=AM1572,AM1572&gt;AL1572),IF(G1572=1,AN1572&gt;=AO1572,AO1572&gt;AN1572),IF(H1572=1,AP1572&gt;=AQ1572,AQ1572&gt;AP1572))</f>
        <v>0</v>
      </c>
      <c r="AS1572" s="2"/>
      <c r="AT1572" s="2"/>
      <c r="AU1572" s="2"/>
      <c r="AV1572" s="2"/>
      <c r="AW1572" s="2"/>
      <c r="AX1572" s="2"/>
    </row>
    <row r="1573" customFormat="false" ht="15" hidden="false" customHeight="false" outlineLevel="0" collapsed="false">
      <c r="A1573" s="6" t="n">
        <f aca="false">ROW()-1542</f>
        <v>31</v>
      </c>
      <c r="B1573" s="6" t="n">
        <f aca="false">MOD(INT($A1573/64),2)</f>
        <v>0</v>
      </c>
      <c r="C1573" s="6" t="n">
        <f aca="false">MOD(INT($A1573/32),2)</f>
        <v>0</v>
      </c>
      <c r="D1573" s="6" t="n">
        <f aca="false">MOD(INT($A1573/16),2)</f>
        <v>1</v>
      </c>
      <c r="E1573" s="6" t="n">
        <f aca="false">MOD(INT($A1573/8),2)</f>
        <v>1</v>
      </c>
      <c r="F1573" s="6" t="n">
        <f aca="false">MOD(INT($A1573/4),2)</f>
        <v>1</v>
      </c>
      <c r="G1573" s="6" t="n">
        <f aca="false">MOD(INT($A1573/2),2)</f>
        <v>1</v>
      </c>
      <c r="H1573" s="6" t="n">
        <f aca="false">MOD(INT($A1573/1),2)</f>
        <v>1</v>
      </c>
      <c r="I1573" s="7" t="n">
        <f aca="false">IF(B1573=1,MIN($B$6,$B$1540),0)</f>
        <v>0</v>
      </c>
      <c r="J1573" s="7" t="n">
        <f aca="false">IF(C1573=1,MIN($F$226,MAX(0,$B$1540-I1573)),0)</f>
        <v>0</v>
      </c>
      <c r="K1573" s="7" t="n">
        <f aca="false">IF(D1573=1,MIN($F$225,MAX(0,$B$1540-SUM(I1573:J1573))),0)</f>
        <v>100000000</v>
      </c>
      <c r="L1573" s="7" t="n">
        <f aca="false">IF(E1573=1,MIN($F$224,MAX(0,$B$1540-SUM(I1573:K1573))),0)</f>
        <v>60000000</v>
      </c>
      <c r="M1573" s="7" t="n">
        <f aca="false">IF(F1573=1,MIN($F$223,MAX(0,$B$1540-SUM(I1573:L1573))),0)</f>
        <v>30000000</v>
      </c>
      <c r="N1573" s="7" t="n">
        <f aca="false">IF(G1573=1,MIN($F$222,MAX(0,$B$1540-SUM(I1573:M1573))),0)</f>
        <v>15000000</v>
      </c>
      <c r="O1573" s="7" t="n">
        <f aca="false">IF(H1573=1,MIN($F$221,MAX(0,$B$1540-SUM(I1573:N1573))),0)</f>
        <v>5000000</v>
      </c>
      <c r="P1573" s="7" t="n">
        <f aca="false">MAX(0,$B$1540-SUM(I1573:O1573))</f>
        <v>7790000000</v>
      </c>
      <c r="Q1573" s="7" t="n">
        <f aca="false">($B$203+$B$204)+$B$22+(1-B1573)*$B$198+(1-C1573)*$E$226+(1-D1573)*$E$225+(1-E1573)*$E$224+(1-F1573)*$E$223+(1-G1573)*$E$222+(1-H1573)*$E$221</f>
        <v>16220124.8227577</v>
      </c>
      <c r="R1573" s="7" t="n">
        <f aca="false">P1573&gt;$B$12*Q1573</f>
        <v>1</v>
      </c>
      <c r="S1573" s="7" t="n">
        <f aca="false">IF(R1573,(P1573+$B$12*$B$13)/(Q1573+$B$13),IF(Q1573&gt;0,P1573/Q1573,0))</f>
        <v>416.263250046644</v>
      </c>
      <c r="T1573" s="7" t="n">
        <f aca="false">IF(R1573,$B$13*(S1573-$B$12),0)</f>
        <v>1038158125.11661</v>
      </c>
      <c r="U1573" s="7" t="n">
        <f aca="false">($B$203+$B$204)*S1573</f>
        <v>117118993.471506</v>
      </c>
      <c r="V1573" s="7" t="n">
        <f aca="false">$B$22*S1573</f>
        <v>3746369250.4198</v>
      </c>
      <c r="W1573" s="7" t="n">
        <f aca="false">IF(B1573=1,I1573,S1573*$B$198)</f>
        <v>334798327.40558</v>
      </c>
      <c r="X1573" s="7" t="n">
        <f aca="false">IF(C1573=1,J1573,S1573*$E$226)</f>
        <v>2553555303.5865</v>
      </c>
      <c r="Y1573" s="7" t="n">
        <f aca="false">IF(D1573=1,K1573,S1573*$E$225)</f>
        <v>100000000</v>
      </c>
      <c r="Z1573" s="7" t="n">
        <f aca="false">IF(E1573=1,L1573,S1573*$E$224)</f>
        <v>60000000</v>
      </c>
      <c r="AA1573" s="7" t="n">
        <f aca="false">IF(F1573=1,M1573,S1573*$E$223)</f>
        <v>30000000</v>
      </c>
      <c r="AB1573" s="7" t="n">
        <f aca="false">IF(G1573=1,N1573,S1573*$E$222)</f>
        <v>15000000</v>
      </c>
      <c r="AC1573" s="7" t="n">
        <f aca="false">IF(H1573=1,O1573,S1573*$E$221)</f>
        <v>5000000</v>
      </c>
      <c r="AD1573" s="7" t="n">
        <f aca="false">INDEX($W$1542:$W$1669,MATCH($A1573+(1-B1573)*64,$A$1542:$A$1669,0))</f>
        <v>30000000</v>
      </c>
      <c r="AE1573" s="7" t="n">
        <f aca="false">INDEX($W$1542:$W$1669,MATCH($A1573-B1573*64,$A$1542:$A$1669,0))</f>
        <v>334798327.40558</v>
      </c>
      <c r="AF1573" s="7" t="n">
        <f aca="false">INDEX($X$1542:$X$1669,MATCH($A1573+(1-C1573)*32,$A$1542:$A$1669,0))</f>
        <v>300000000</v>
      </c>
      <c r="AG1573" s="7" t="n">
        <f aca="false">INDEX($X$1542:$X$1669,MATCH($A1573-C1573*32,$A$1542:$A$1669,0))</f>
        <v>2553555303.5865</v>
      </c>
      <c r="AH1573" s="7" t="n">
        <f aca="false">INDEX($Y$1542:$Y$1669,MATCH($A1573+(1-D1573)*16,$A$1542:$A$1669,0))</f>
        <v>100000000</v>
      </c>
      <c r="AI1573" s="7" t="n">
        <f aca="false">INDEX($Y$1542:$Y$1669,MATCH($A1573-D1573*16,$A$1542:$A$1669,0))</f>
        <v>669079009.21968</v>
      </c>
      <c r="AJ1573" s="7" t="n">
        <f aca="false">INDEX($Z$1542:$Z$1669,MATCH($A1573+(1-E1573)*8,$A$1542:$A$1669,0))</f>
        <v>60000000</v>
      </c>
      <c r="AK1573" s="7" t="n">
        <f aca="false">INDEX($Z$1542:$Z$1669,MATCH($A1573-E1573*8,$A$1542:$A$1669,0))</f>
        <v>892324271.667785</v>
      </c>
      <c r="AL1573" s="7" t="n">
        <f aca="false">INDEX($AA$1542:$AA$1669,MATCH($A1573+(1-F1573)*4,$A$1542:$A$1669,0))</f>
        <v>30000000</v>
      </c>
      <c r="AM1573" s="7" t="n">
        <f aca="false">INDEX($AA$1542:$AA$1669,MATCH($A1573-F1573*4,$A$1542:$A$1669,0))</f>
        <v>1080449591.86475</v>
      </c>
      <c r="AN1573" s="7" t="n">
        <f aca="false">INDEX($AB$1542:$AB$1669,MATCH($A1573+(1-G1573)*2,$A$1542:$A$1669,0))</f>
        <v>15000000</v>
      </c>
      <c r="AO1573" s="7" t="n">
        <f aca="false">INDEX($AB$1542:$AB$1669,MATCH($A1573-G1573*2,$A$1542:$A$1669,0))</f>
        <v>1645754408.61704</v>
      </c>
      <c r="AP1573" s="7" t="n">
        <f aca="false">INDEX($AC$1542:$AC$1669,MATCH($A1573+(1-H1573)*1,$A$1542:$A$1669,0))</f>
        <v>5000000</v>
      </c>
      <c r="AQ1573" s="7" t="n">
        <f aca="false">INDEX($AC$1542:$AC$1669,MATCH($A1573-H1573*1,$A$1542:$A$1669,0))</f>
        <v>1643646493.9086</v>
      </c>
      <c r="AR1573" s="14" t="b">
        <f aca="false">AND(IF(B1573=1,AD1573&gt;=AE1573,AE1573&gt;AD1573),IF(C1573=1,AF1573&gt;=AG1573,AG1573&gt;AF1573),IF(D1573=1,AH1573&gt;=AI1573,AI1573&gt;AH1573),IF(E1573=1,AJ1573&gt;=AK1573,AK1573&gt;AJ1573),IF(F1573=1,AL1573&gt;=AM1573,AM1573&gt;AL1573),IF(G1573=1,AN1573&gt;=AO1573,AO1573&gt;AN1573),IF(H1573=1,AP1573&gt;=AQ1573,AQ1573&gt;AP1573))</f>
        <v>0</v>
      </c>
      <c r="AS1573" s="2"/>
      <c r="AT1573" s="2"/>
      <c r="AU1573" s="2"/>
      <c r="AV1573" s="2"/>
      <c r="AW1573" s="2"/>
      <c r="AX1573" s="2"/>
    </row>
    <row r="1574" customFormat="false" ht="15" hidden="false" customHeight="false" outlineLevel="0" collapsed="false">
      <c r="A1574" s="6" t="n">
        <f aca="false">ROW()-1542</f>
        <v>32</v>
      </c>
      <c r="B1574" s="6" t="n">
        <f aca="false">MOD(INT($A1574/64),2)</f>
        <v>0</v>
      </c>
      <c r="C1574" s="6" t="n">
        <f aca="false">MOD(INT($A1574/32),2)</f>
        <v>1</v>
      </c>
      <c r="D1574" s="6" t="n">
        <f aca="false">MOD(INT($A1574/16),2)</f>
        <v>0</v>
      </c>
      <c r="E1574" s="6" t="n">
        <f aca="false">MOD(INT($A1574/8),2)</f>
        <v>0</v>
      </c>
      <c r="F1574" s="6" t="n">
        <f aca="false">MOD(INT($A1574/4),2)</f>
        <v>0</v>
      </c>
      <c r="G1574" s="6" t="n">
        <f aca="false">MOD(INT($A1574/2),2)</f>
        <v>0</v>
      </c>
      <c r="H1574" s="6" t="n">
        <f aca="false">MOD(INT($A1574/1),2)</f>
        <v>0</v>
      </c>
      <c r="I1574" s="7" t="n">
        <f aca="false">IF(B1574=1,MIN($B$6,$B$1540),0)</f>
        <v>0</v>
      </c>
      <c r="J1574" s="7" t="n">
        <f aca="false">IF(C1574=1,MIN($F$226,MAX(0,$B$1540-I1574)),0)</f>
        <v>300000000</v>
      </c>
      <c r="K1574" s="7" t="n">
        <f aca="false">IF(D1574=1,MIN($F$225,MAX(0,$B$1540-SUM(I1574:J1574))),0)</f>
        <v>0</v>
      </c>
      <c r="L1574" s="7" t="n">
        <f aca="false">IF(E1574=1,MIN($F$224,MAX(0,$B$1540-SUM(I1574:K1574))),0)</f>
        <v>0</v>
      </c>
      <c r="M1574" s="7" t="n">
        <f aca="false">IF(F1574=1,MIN($F$223,MAX(0,$B$1540-SUM(I1574:L1574))),0)</f>
        <v>0</v>
      </c>
      <c r="N1574" s="7" t="n">
        <f aca="false">IF(G1574=1,MIN($F$222,MAX(0,$B$1540-SUM(I1574:M1574))),0)</f>
        <v>0</v>
      </c>
      <c r="O1574" s="7" t="n">
        <f aca="false">IF(H1574=1,MIN($F$221,MAX(0,$B$1540-SUM(I1574:N1574))),0)</f>
        <v>0</v>
      </c>
      <c r="P1574" s="7" t="n">
        <f aca="false">MAX(0,$B$1540-SUM(I1574:O1574))</f>
        <v>7700000000</v>
      </c>
      <c r="Q1574" s="7" t="n">
        <f aca="false">($B$203+$B$204)+$B$22+(1-B1574)*$B$198+(1-C1574)*$E$226+(1-D1574)*$E$225+(1-E1574)*$E$224+(1-F1574)*$E$223+(1-G1574)*$E$222+(1-H1574)*$E$221</f>
        <v>27219629.2434013</v>
      </c>
      <c r="R1574" s="7" t="n">
        <f aca="false">P1574&gt;$B$12*Q1574</f>
        <v>1</v>
      </c>
      <c r="S1574" s="7" t="n">
        <f aca="false">IF(R1574,(P1574+$B$12*$B$13)/(Q1574+$B$13),IF(Q1574&gt;0,P1574/Q1574,0))</f>
        <v>259.172142994018</v>
      </c>
      <c r="T1574" s="7" t="n">
        <f aca="false">IF(R1574,$B$13*(S1574-$B$12),0)</f>
        <v>645430357.485045</v>
      </c>
      <c r="U1574" s="7" t="n">
        <f aca="false">($B$203+$B$204)*S1574</f>
        <v>72920154.5414143</v>
      </c>
      <c r="V1574" s="7" t="n">
        <f aca="false">$B$22*S1574</f>
        <v>2332549286.94616</v>
      </c>
      <c r="W1574" s="7" t="n">
        <f aca="false">IF(B1574=1,I1574,S1574*$B$198)</f>
        <v>208450781.986625</v>
      </c>
      <c r="X1574" s="7" t="n">
        <f aca="false">IF(C1574=1,J1574,S1574*$E$226)</f>
        <v>300000000</v>
      </c>
      <c r="Y1574" s="7" t="n">
        <f aca="false">IF(D1574=1,K1574,S1574*$E$225)</f>
        <v>449398416.932877</v>
      </c>
      <c r="Z1574" s="7" t="n">
        <f aca="false">IF(E1574=1,L1574,S1574*$E$224)</f>
        <v>622013143.185643</v>
      </c>
      <c r="AA1574" s="7" t="n">
        <f aca="false">IF(F1574=1,M1574,S1574*$E$223)</f>
        <v>777516428.982054</v>
      </c>
      <c r="AB1574" s="7" t="n">
        <f aca="false">IF(G1574=1,N1574,S1574*$E$222)</f>
        <v>1295860714.97009</v>
      </c>
      <c r="AC1574" s="7" t="n">
        <f aca="false">IF(H1574=1,O1574,S1574*$E$221)</f>
        <v>1295860714.97009</v>
      </c>
      <c r="AD1574" s="7" t="n">
        <f aca="false">INDEX($W$1542:$W$1669,MATCH($A1574+(1-B1574)*64,$A$1542:$A$1669,0))</f>
        <v>30000000</v>
      </c>
      <c r="AE1574" s="7" t="n">
        <f aca="false">INDEX($W$1542:$W$1669,MATCH($A1574-B1574*64,$A$1542:$A$1669,0))</f>
        <v>208450781.986625</v>
      </c>
      <c r="AF1574" s="7" t="n">
        <f aca="false">INDEX($X$1542:$X$1669,MATCH($A1574+(1-C1574)*32,$A$1542:$A$1669,0))</f>
        <v>300000000</v>
      </c>
      <c r="AG1574" s="7" t="n">
        <f aca="false">INDEX($X$1542:$X$1669,MATCH($A1574-C1574*32,$A$1542:$A$1669,0))</f>
        <v>1369191007.41495</v>
      </c>
      <c r="AH1574" s="7" t="n">
        <f aca="false">INDEX($Y$1542:$Y$1669,MATCH($A1574+(1-D1574)*16,$A$1542:$A$1669,0))</f>
        <v>100000000</v>
      </c>
      <c r="AI1574" s="7" t="n">
        <f aca="false">INDEX($Y$1542:$Y$1669,MATCH($A1574-D1574*16,$A$1542:$A$1669,0))</f>
        <v>449398416.932877</v>
      </c>
      <c r="AJ1574" s="7" t="n">
        <f aca="false">INDEX($Z$1542:$Z$1669,MATCH($A1574+(1-E1574)*8,$A$1542:$A$1669,0))</f>
        <v>60000000</v>
      </c>
      <c r="AK1574" s="7" t="n">
        <f aca="false">INDEX($Z$1542:$Z$1669,MATCH($A1574-E1574*8,$A$1542:$A$1669,0))</f>
        <v>622013143.185643</v>
      </c>
      <c r="AL1574" s="7" t="n">
        <f aca="false">INDEX($AA$1542:$AA$1669,MATCH($A1574+(1-F1574)*4,$A$1542:$A$1669,0))</f>
        <v>30000000</v>
      </c>
      <c r="AM1574" s="7" t="n">
        <f aca="false">INDEX($AA$1542:$AA$1669,MATCH($A1574-F1574*4,$A$1542:$A$1669,0))</f>
        <v>777516428.982054</v>
      </c>
      <c r="AN1574" s="7" t="n">
        <f aca="false">INDEX($AB$1542:$AB$1669,MATCH($A1574+(1-G1574)*2,$A$1542:$A$1669,0))</f>
        <v>15000000</v>
      </c>
      <c r="AO1574" s="7" t="n">
        <f aca="false">INDEX($AB$1542:$AB$1669,MATCH($A1574-G1574*2,$A$1542:$A$1669,0))</f>
        <v>1295860714.97009</v>
      </c>
      <c r="AP1574" s="7" t="n">
        <f aca="false">INDEX($AC$1542:$AC$1669,MATCH($A1574+(1-H1574)*1,$A$1542:$A$1669,0))</f>
        <v>5000000</v>
      </c>
      <c r="AQ1574" s="7" t="n">
        <f aca="false">INDEX($AC$1542:$AC$1669,MATCH($A1574-H1574*1,$A$1542:$A$1669,0))</f>
        <v>1295860714.97009</v>
      </c>
      <c r="AR1574" s="14" t="b">
        <f aca="false">AND(IF(B1574=1,AD1574&gt;=AE1574,AE1574&gt;AD1574),IF(C1574=1,AF1574&gt;=AG1574,AG1574&gt;AF1574),IF(D1574=1,AH1574&gt;=AI1574,AI1574&gt;AH1574),IF(E1574=1,AJ1574&gt;=AK1574,AK1574&gt;AJ1574),IF(F1574=1,AL1574&gt;=AM1574,AM1574&gt;AL1574),IF(G1574=1,AN1574&gt;=AO1574,AO1574&gt;AN1574),IF(H1574=1,AP1574&gt;=AQ1574,AQ1574&gt;AP1574))</f>
        <v>0</v>
      </c>
      <c r="AS1574" s="2"/>
      <c r="AT1574" s="2"/>
      <c r="AU1574" s="2"/>
      <c r="AV1574" s="2"/>
      <c r="AW1574" s="2"/>
      <c r="AX1574" s="2"/>
    </row>
    <row r="1575" customFormat="false" ht="15" hidden="false" customHeight="false" outlineLevel="0" collapsed="false">
      <c r="A1575" s="6" t="n">
        <f aca="false">ROW()-1542</f>
        <v>33</v>
      </c>
      <c r="B1575" s="6" t="n">
        <f aca="false">MOD(INT($A1575/64),2)</f>
        <v>0</v>
      </c>
      <c r="C1575" s="6" t="n">
        <f aca="false">MOD(INT($A1575/32),2)</f>
        <v>1</v>
      </c>
      <c r="D1575" s="6" t="n">
        <f aca="false">MOD(INT($A1575/16),2)</f>
        <v>0</v>
      </c>
      <c r="E1575" s="6" t="n">
        <f aca="false">MOD(INT($A1575/8),2)</f>
        <v>0</v>
      </c>
      <c r="F1575" s="6" t="n">
        <f aca="false">MOD(INT($A1575/4),2)</f>
        <v>0</v>
      </c>
      <c r="G1575" s="6" t="n">
        <f aca="false">MOD(INT($A1575/2),2)</f>
        <v>0</v>
      </c>
      <c r="H1575" s="6" t="n">
        <f aca="false">MOD(INT($A1575/1),2)</f>
        <v>1</v>
      </c>
      <c r="I1575" s="7" t="n">
        <f aca="false">IF(B1575=1,MIN($B$6,$B$1540),0)</f>
        <v>0</v>
      </c>
      <c r="J1575" s="7" t="n">
        <f aca="false">IF(C1575=1,MIN($F$226,MAX(0,$B$1540-I1575)),0)</f>
        <v>300000000</v>
      </c>
      <c r="K1575" s="7" t="n">
        <f aca="false">IF(D1575=1,MIN($F$225,MAX(0,$B$1540-SUM(I1575:J1575))),0)</f>
        <v>0</v>
      </c>
      <c r="L1575" s="7" t="n">
        <f aca="false">IF(E1575=1,MIN($F$224,MAX(0,$B$1540-SUM(I1575:K1575))),0)</f>
        <v>0</v>
      </c>
      <c r="M1575" s="7" t="n">
        <f aca="false">IF(F1575=1,MIN($F$223,MAX(0,$B$1540-SUM(I1575:L1575))),0)</f>
        <v>0</v>
      </c>
      <c r="N1575" s="7" t="n">
        <f aca="false">IF(G1575=1,MIN($F$222,MAX(0,$B$1540-SUM(I1575:M1575))),0)</f>
        <v>0</v>
      </c>
      <c r="O1575" s="7" t="n">
        <f aca="false">IF(H1575=1,MIN($F$221,MAX(0,$B$1540-SUM(I1575:N1575))),0)</f>
        <v>5000000</v>
      </c>
      <c r="P1575" s="7" t="n">
        <f aca="false">MAX(0,$B$1540-SUM(I1575:O1575))</f>
        <v>7695000000</v>
      </c>
      <c r="Q1575" s="7" t="n">
        <f aca="false">($B$203+$B$204)+$B$22+(1-B1575)*$B$198+(1-C1575)*$E$226+(1-D1575)*$E$225+(1-E1575)*$E$224+(1-F1575)*$E$223+(1-G1575)*$E$222+(1-H1575)*$E$221</f>
        <v>22219629.2434013</v>
      </c>
      <c r="R1575" s="7" t="n">
        <f aca="false">P1575&gt;$B$12*Q1575</f>
        <v>1</v>
      </c>
      <c r="S1575" s="7" t="n">
        <f aca="false">IF(R1575,(P1575+$B$12*$B$13)/(Q1575+$B$13),IF(Q1575&gt;0,P1575/Q1575,0))</f>
        <v>311.39221078952</v>
      </c>
      <c r="T1575" s="7" t="n">
        <f aca="false">IF(R1575,$B$13*(S1575-$B$12),0)</f>
        <v>775980526.9738</v>
      </c>
      <c r="U1575" s="7" t="n">
        <f aca="false">($B$203+$B$204)*S1575</f>
        <v>87612688.1209164</v>
      </c>
      <c r="V1575" s="7" t="n">
        <f aca="false">$B$22*S1575</f>
        <v>2802529897.10568</v>
      </c>
      <c r="W1575" s="7" t="n">
        <f aca="false">IF(B1575=1,I1575,S1575*$B$198)</f>
        <v>250451105.947438</v>
      </c>
      <c r="X1575" s="7" t="n">
        <f aca="false">IF(C1575=1,J1575,S1575*$E$226)</f>
        <v>300000000</v>
      </c>
      <c r="Y1575" s="7" t="n">
        <f aca="false">IF(D1575=1,K1575,S1575*$E$225)</f>
        <v>539946789.641158</v>
      </c>
      <c r="Z1575" s="7" t="n">
        <f aca="false">IF(E1575=1,L1575,S1575*$E$224)</f>
        <v>747341305.894848</v>
      </c>
      <c r="AA1575" s="7" t="n">
        <f aca="false">IF(F1575=1,M1575,S1575*$E$223)</f>
        <v>934176632.36856</v>
      </c>
      <c r="AB1575" s="7" t="n">
        <f aca="false">IF(G1575=1,N1575,S1575*$E$222)</f>
        <v>1556961053.9476</v>
      </c>
      <c r="AC1575" s="7" t="n">
        <f aca="false">IF(H1575=1,O1575,S1575*$E$221)</f>
        <v>5000000</v>
      </c>
      <c r="AD1575" s="7" t="n">
        <f aca="false">INDEX($W$1542:$W$1669,MATCH($A1575+(1-B1575)*64,$A$1542:$A$1669,0))</f>
        <v>30000000</v>
      </c>
      <c r="AE1575" s="7" t="n">
        <f aca="false">INDEX($W$1542:$W$1669,MATCH($A1575-B1575*64,$A$1542:$A$1669,0))</f>
        <v>250451105.947438</v>
      </c>
      <c r="AF1575" s="7" t="n">
        <f aca="false">INDEX($X$1542:$X$1669,MATCH($A1575+(1-C1575)*32,$A$1542:$A$1669,0))</f>
        <v>300000000</v>
      </c>
      <c r="AG1575" s="7" t="n">
        <f aca="false">INDEX($X$1542:$X$1669,MATCH($A1575-C1575*32,$A$1542:$A$1669,0))</f>
        <v>1590078421.87369</v>
      </c>
      <c r="AH1575" s="7" t="n">
        <f aca="false">INDEX($Y$1542:$Y$1669,MATCH($A1575+(1-D1575)*16,$A$1542:$A$1669,0))</f>
        <v>100000000</v>
      </c>
      <c r="AI1575" s="7" t="n">
        <f aca="false">INDEX($Y$1542:$Y$1669,MATCH($A1575-D1575*16,$A$1542:$A$1669,0))</f>
        <v>539946789.641158</v>
      </c>
      <c r="AJ1575" s="7" t="n">
        <f aca="false">INDEX($Z$1542:$Z$1669,MATCH($A1575+(1-E1575)*8,$A$1542:$A$1669,0))</f>
        <v>60000000</v>
      </c>
      <c r="AK1575" s="7" t="n">
        <f aca="false">INDEX($Z$1542:$Z$1669,MATCH($A1575-E1575*8,$A$1542:$A$1669,0))</f>
        <v>747341305.894848</v>
      </c>
      <c r="AL1575" s="7" t="n">
        <f aca="false">INDEX($AA$1542:$AA$1669,MATCH($A1575+(1-F1575)*4,$A$1542:$A$1669,0))</f>
        <v>30000000</v>
      </c>
      <c r="AM1575" s="7" t="n">
        <f aca="false">INDEX($AA$1542:$AA$1669,MATCH($A1575-F1575*4,$A$1542:$A$1669,0))</f>
        <v>934176632.36856</v>
      </c>
      <c r="AN1575" s="7" t="n">
        <f aca="false">INDEX($AB$1542:$AB$1669,MATCH($A1575+(1-G1575)*2,$A$1542:$A$1669,0))</f>
        <v>15000000</v>
      </c>
      <c r="AO1575" s="7" t="n">
        <f aca="false">INDEX($AB$1542:$AB$1669,MATCH($A1575-G1575*2,$A$1542:$A$1669,0))</f>
        <v>1556961053.9476</v>
      </c>
      <c r="AP1575" s="7" t="n">
        <f aca="false">INDEX($AC$1542:$AC$1669,MATCH($A1575+(1-H1575)*1,$A$1542:$A$1669,0))</f>
        <v>5000000</v>
      </c>
      <c r="AQ1575" s="7" t="n">
        <f aca="false">INDEX($AC$1542:$AC$1669,MATCH($A1575-H1575*1,$A$1542:$A$1669,0))</f>
        <v>1295860714.97009</v>
      </c>
      <c r="AR1575" s="14" t="b">
        <f aca="false">AND(IF(B1575=1,AD1575&gt;=AE1575,AE1575&gt;AD1575),IF(C1575=1,AF1575&gt;=AG1575,AG1575&gt;AF1575),IF(D1575=1,AH1575&gt;=AI1575,AI1575&gt;AH1575),IF(E1575=1,AJ1575&gt;=AK1575,AK1575&gt;AJ1575),IF(F1575=1,AL1575&gt;=AM1575,AM1575&gt;AL1575),IF(G1575=1,AN1575&gt;=AO1575,AO1575&gt;AN1575),IF(H1575=1,AP1575&gt;=AQ1575,AQ1575&gt;AP1575))</f>
        <v>0</v>
      </c>
      <c r="AS1575" s="2"/>
      <c r="AT1575" s="2"/>
      <c r="AU1575" s="2"/>
      <c r="AV1575" s="2"/>
      <c r="AW1575" s="2"/>
      <c r="AX1575" s="2"/>
    </row>
    <row r="1576" customFormat="false" ht="15" hidden="false" customHeight="false" outlineLevel="0" collapsed="false">
      <c r="A1576" s="6" t="n">
        <f aca="false">ROW()-1542</f>
        <v>34</v>
      </c>
      <c r="B1576" s="6" t="n">
        <f aca="false">MOD(INT($A1576/64),2)</f>
        <v>0</v>
      </c>
      <c r="C1576" s="6" t="n">
        <f aca="false">MOD(INT($A1576/32),2)</f>
        <v>1</v>
      </c>
      <c r="D1576" s="6" t="n">
        <f aca="false">MOD(INT($A1576/16),2)</f>
        <v>0</v>
      </c>
      <c r="E1576" s="6" t="n">
        <f aca="false">MOD(INT($A1576/8),2)</f>
        <v>0</v>
      </c>
      <c r="F1576" s="6" t="n">
        <f aca="false">MOD(INT($A1576/4),2)</f>
        <v>0</v>
      </c>
      <c r="G1576" s="6" t="n">
        <f aca="false">MOD(INT($A1576/2),2)</f>
        <v>1</v>
      </c>
      <c r="H1576" s="6" t="n">
        <f aca="false">MOD(INT($A1576/1),2)</f>
        <v>0</v>
      </c>
      <c r="I1576" s="7" t="n">
        <f aca="false">IF(B1576=1,MIN($B$6,$B$1540),0)</f>
        <v>0</v>
      </c>
      <c r="J1576" s="7" t="n">
        <f aca="false">IF(C1576=1,MIN($F$226,MAX(0,$B$1540-I1576)),0)</f>
        <v>300000000</v>
      </c>
      <c r="K1576" s="7" t="n">
        <f aca="false">IF(D1576=1,MIN($F$225,MAX(0,$B$1540-SUM(I1576:J1576))),0)</f>
        <v>0</v>
      </c>
      <c r="L1576" s="7" t="n">
        <f aca="false">IF(E1576=1,MIN($F$224,MAX(0,$B$1540-SUM(I1576:K1576))),0)</f>
        <v>0</v>
      </c>
      <c r="M1576" s="7" t="n">
        <f aca="false">IF(F1576=1,MIN($F$223,MAX(0,$B$1540-SUM(I1576:L1576))),0)</f>
        <v>0</v>
      </c>
      <c r="N1576" s="7" t="n">
        <f aca="false">IF(G1576=1,MIN($F$222,MAX(0,$B$1540-SUM(I1576:M1576))),0)</f>
        <v>15000000</v>
      </c>
      <c r="O1576" s="7" t="n">
        <f aca="false">IF(H1576=1,MIN($F$221,MAX(0,$B$1540-SUM(I1576:N1576))),0)</f>
        <v>0</v>
      </c>
      <c r="P1576" s="7" t="n">
        <f aca="false">MAX(0,$B$1540-SUM(I1576:O1576))</f>
        <v>7685000000</v>
      </c>
      <c r="Q1576" s="7" t="n">
        <f aca="false">($B$203+$B$204)+$B$22+(1-B1576)*$B$198+(1-C1576)*$E$226+(1-D1576)*$E$225+(1-E1576)*$E$224+(1-F1576)*$E$223+(1-G1576)*$E$222+(1-H1576)*$E$221</f>
        <v>22219629.2434013</v>
      </c>
      <c r="R1576" s="7" t="n">
        <f aca="false">P1576&gt;$B$12*Q1576</f>
        <v>1</v>
      </c>
      <c r="S1576" s="7" t="n">
        <f aca="false">IF(R1576,(P1576+$B$12*$B$13)/(Q1576+$B$13),IF(Q1576&gt;0,P1576/Q1576,0))</f>
        <v>310.987673977841</v>
      </c>
      <c r="T1576" s="7" t="n">
        <f aca="false">IF(R1576,$B$13*(S1576-$B$12),0)</f>
        <v>774969184.944604</v>
      </c>
      <c r="U1576" s="7" t="n">
        <f aca="false">($B$203+$B$204)*S1576</f>
        <v>87498868.4546339</v>
      </c>
      <c r="V1576" s="7" t="n">
        <f aca="false">$B$22*S1576</f>
        <v>2798889065.80057</v>
      </c>
      <c r="W1576" s="7" t="n">
        <f aca="false">IF(B1576=1,I1576,S1576*$B$198)</f>
        <v>250125739.132307</v>
      </c>
      <c r="X1576" s="7" t="n">
        <f aca="false">IF(C1576=1,J1576,S1576*$E$226)</f>
        <v>300000000</v>
      </c>
      <c r="Y1576" s="7" t="n">
        <f aca="false">IF(D1576=1,K1576,S1576*$E$225)</f>
        <v>539245332.298331</v>
      </c>
      <c r="Z1576" s="7" t="n">
        <f aca="false">IF(E1576=1,L1576,S1576*$E$224)</f>
        <v>746370417.546819</v>
      </c>
      <c r="AA1576" s="7" t="n">
        <f aca="false">IF(F1576=1,M1576,S1576*$E$223)</f>
        <v>932963021.933524</v>
      </c>
      <c r="AB1576" s="7" t="n">
        <f aca="false">IF(G1576=1,N1576,S1576*$E$222)</f>
        <v>15000000</v>
      </c>
      <c r="AC1576" s="7" t="n">
        <f aca="false">IF(H1576=1,O1576,S1576*$E$221)</f>
        <v>1554938369.88921</v>
      </c>
      <c r="AD1576" s="7" t="n">
        <f aca="false">INDEX($W$1542:$W$1669,MATCH($A1576+(1-B1576)*64,$A$1542:$A$1669,0))</f>
        <v>30000000</v>
      </c>
      <c r="AE1576" s="7" t="n">
        <f aca="false">INDEX($W$1542:$W$1669,MATCH($A1576-B1576*64,$A$1542:$A$1669,0))</f>
        <v>250125739.132307</v>
      </c>
      <c r="AF1576" s="7" t="n">
        <f aca="false">INDEX($X$1542:$X$1669,MATCH($A1576+(1-C1576)*32,$A$1542:$A$1669,0))</f>
        <v>300000000</v>
      </c>
      <c r="AG1576" s="7" t="n">
        <f aca="false">INDEX($X$1542:$X$1669,MATCH($A1576-C1576*32,$A$1542:$A$1669,0))</f>
        <v>1588090202.5278</v>
      </c>
      <c r="AH1576" s="7" t="n">
        <f aca="false">INDEX($Y$1542:$Y$1669,MATCH($A1576+(1-D1576)*16,$A$1542:$A$1669,0))</f>
        <v>100000000</v>
      </c>
      <c r="AI1576" s="7" t="n">
        <f aca="false">INDEX($Y$1542:$Y$1669,MATCH($A1576-D1576*16,$A$1542:$A$1669,0))</f>
        <v>539245332.298331</v>
      </c>
      <c r="AJ1576" s="7" t="n">
        <f aca="false">INDEX($Z$1542:$Z$1669,MATCH($A1576+(1-E1576)*8,$A$1542:$A$1669,0))</f>
        <v>60000000</v>
      </c>
      <c r="AK1576" s="7" t="n">
        <f aca="false">INDEX($Z$1542:$Z$1669,MATCH($A1576-E1576*8,$A$1542:$A$1669,0))</f>
        <v>746370417.546819</v>
      </c>
      <c r="AL1576" s="7" t="n">
        <f aca="false">INDEX($AA$1542:$AA$1669,MATCH($A1576+(1-F1576)*4,$A$1542:$A$1669,0))</f>
        <v>30000000</v>
      </c>
      <c r="AM1576" s="7" t="n">
        <f aca="false">INDEX($AA$1542:$AA$1669,MATCH($A1576-F1576*4,$A$1542:$A$1669,0))</f>
        <v>932963021.933524</v>
      </c>
      <c r="AN1576" s="7" t="n">
        <f aca="false">INDEX($AB$1542:$AB$1669,MATCH($A1576+(1-G1576)*2,$A$1542:$A$1669,0))</f>
        <v>15000000</v>
      </c>
      <c r="AO1576" s="7" t="n">
        <f aca="false">INDEX($AB$1542:$AB$1669,MATCH($A1576-G1576*2,$A$1542:$A$1669,0))</f>
        <v>1295860714.97009</v>
      </c>
      <c r="AP1576" s="7" t="n">
        <f aca="false">INDEX($AC$1542:$AC$1669,MATCH($A1576+(1-H1576)*1,$A$1542:$A$1669,0))</f>
        <v>5000000</v>
      </c>
      <c r="AQ1576" s="7" t="n">
        <f aca="false">INDEX($AC$1542:$AC$1669,MATCH($A1576-H1576*1,$A$1542:$A$1669,0))</f>
        <v>1554938369.88921</v>
      </c>
      <c r="AR1576" s="14" t="b">
        <f aca="false">AND(IF(B1576=1,AD1576&gt;=AE1576,AE1576&gt;AD1576),IF(C1576=1,AF1576&gt;=AG1576,AG1576&gt;AF1576),IF(D1576=1,AH1576&gt;=AI1576,AI1576&gt;AH1576),IF(E1576=1,AJ1576&gt;=AK1576,AK1576&gt;AJ1576),IF(F1576=1,AL1576&gt;=AM1576,AM1576&gt;AL1576),IF(G1576=1,AN1576&gt;=AO1576,AO1576&gt;AN1576),IF(H1576=1,AP1576&gt;=AQ1576,AQ1576&gt;AP1576))</f>
        <v>0</v>
      </c>
      <c r="AS1576" s="2"/>
      <c r="AT1576" s="2"/>
      <c r="AU1576" s="2"/>
      <c r="AV1576" s="2"/>
      <c r="AW1576" s="2"/>
      <c r="AX1576" s="2"/>
    </row>
    <row r="1577" customFormat="false" ht="15" hidden="false" customHeight="false" outlineLevel="0" collapsed="false">
      <c r="A1577" s="6" t="n">
        <f aca="false">ROW()-1542</f>
        <v>35</v>
      </c>
      <c r="B1577" s="6" t="n">
        <f aca="false">MOD(INT($A1577/64),2)</f>
        <v>0</v>
      </c>
      <c r="C1577" s="6" t="n">
        <f aca="false">MOD(INT($A1577/32),2)</f>
        <v>1</v>
      </c>
      <c r="D1577" s="6" t="n">
        <f aca="false">MOD(INT($A1577/16),2)</f>
        <v>0</v>
      </c>
      <c r="E1577" s="6" t="n">
        <f aca="false">MOD(INT($A1577/8),2)</f>
        <v>0</v>
      </c>
      <c r="F1577" s="6" t="n">
        <f aca="false">MOD(INT($A1577/4),2)</f>
        <v>0</v>
      </c>
      <c r="G1577" s="6" t="n">
        <f aca="false">MOD(INT($A1577/2),2)</f>
        <v>1</v>
      </c>
      <c r="H1577" s="6" t="n">
        <f aca="false">MOD(INT($A1577/1),2)</f>
        <v>1</v>
      </c>
      <c r="I1577" s="7" t="n">
        <f aca="false">IF(B1577=1,MIN($B$6,$B$1540),0)</f>
        <v>0</v>
      </c>
      <c r="J1577" s="7" t="n">
        <f aca="false">IF(C1577=1,MIN($F$226,MAX(0,$B$1540-I1577)),0)</f>
        <v>300000000</v>
      </c>
      <c r="K1577" s="7" t="n">
        <f aca="false">IF(D1577=1,MIN($F$225,MAX(0,$B$1540-SUM(I1577:J1577))),0)</f>
        <v>0</v>
      </c>
      <c r="L1577" s="7" t="n">
        <f aca="false">IF(E1577=1,MIN($F$224,MAX(0,$B$1540-SUM(I1577:K1577))),0)</f>
        <v>0</v>
      </c>
      <c r="M1577" s="7" t="n">
        <f aca="false">IF(F1577=1,MIN($F$223,MAX(0,$B$1540-SUM(I1577:L1577))),0)</f>
        <v>0</v>
      </c>
      <c r="N1577" s="7" t="n">
        <f aca="false">IF(G1577=1,MIN($F$222,MAX(0,$B$1540-SUM(I1577:M1577))),0)</f>
        <v>15000000</v>
      </c>
      <c r="O1577" s="7" t="n">
        <f aca="false">IF(H1577=1,MIN($F$221,MAX(0,$B$1540-SUM(I1577:N1577))),0)</f>
        <v>5000000</v>
      </c>
      <c r="P1577" s="7" t="n">
        <f aca="false">MAX(0,$B$1540-SUM(I1577:O1577))</f>
        <v>7680000000</v>
      </c>
      <c r="Q1577" s="7" t="n">
        <f aca="false">($B$203+$B$204)+$B$22+(1-B1577)*$B$198+(1-C1577)*$E$226+(1-D1577)*$E$225+(1-E1577)*$E$224+(1-F1577)*$E$223+(1-G1577)*$E$222+(1-H1577)*$E$221</f>
        <v>17219629.2434013</v>
      </c>
      <c r="R1577" s="7" t="n">
        <f aca="false">P1577&gt;$B$12*Q1577</f>
        <v>1</v>
      </c>
      <c r="S1577" s="7" t="n">
        <f aca="false">IF(R1577,(P1577+$B$12*$B$13)/(Q1577+$B$13),IF(Q1577&gt;0,P1577/Q1577,0))</f>
        <v>389.586432136941</v>
      </c>
      <c r="T1577" s="7" t="n">
        <f aca="false">IF(R1577,$B$13*(S1577-$B$12),0)</f>
        <v>971466080.342353</v>
      </c>
      <c r="U1577" s="7" t="n">
        <f aca="false">($B$203+$B$204)*S1577</f>
        <v>109613257.468491</v>
      </c>
      <c r="V1577" s="7" t="n">
        <f aca="false">$B$22*S1577</f>
        <v>3506277889.23247</v>
      </c>
      <c r="W1577" s="7" t="n">
        <f aca="false">IF(B1577=1,I1577,S1577*$B$198)</f>
        <v>313342304.046153</v>
      </c>
      <c r="X1577" s="7" t="n">
        <f aca="false">IF(C1577=1,J1577,S1577*$E$226)</f>
        <v>300000000</v>
      </c>
      <c r="Y1577" s="7" t="n">
        <f aca="false">IF(D1577=1,K1577,S1577*$E$225)</f>
        <v>675533735.371051</v>
      </c>
      <c r="Z1577" s="7" t="n">
        <f aca="false">IF(E1577=1,L1577,S1577*$E$224)</f>
        <v>935007437.128658</v>
      </c>
      <c r="AA1577" s="7" t="n">
        <f aca="false">IF(F1577=1,M1577,S1577*$E$223)</f>
        <v>1168759296.41082</v>
      </c>
      <c r="AB1577" s="7" t="n">
        <f aca="false">IF(G1577=1,N1577,S1577*$E$222)</f>
        <v>15000000</v>
      </c>
      <c r="AC1577" s="7" t="n">
        <f aca="false">IF(H1577=1,O1577,S1577*$E$221)</f>
        <v>5000000</v>
      </c>
      <c r="AD1577" s="7" t="n">
        <f aca="false">INDEX($W$1542:$W$1669,MATCH($A1577+(1-B1577)*64,$A$1542:$A$1669,0))</f>
        <v>30000000</v>
      </c>
      <c r="AE1577" s="7" t="n">
        <f aca="false">INDEX($W$1542:$W$1669,MATCH($A1577-B1577*64,$A$1542:$A$1669,0))</f>
        <v>313342304.046153</v>
      </c>
      <c r="AF1577" s="7" t="n">
        <f aca="false">INDEX($X$1542:$X$1669,MATCH($A1577+(1-C1577)*32,$A$1542:$A$1669,0))</f>
        <v>300000000</v>
      </c>
      <c r="AG1577" s="7" t="n">
        <f aca="false">INDEX($X$1542:$X$1669,MATCH($A1577-C1577*32,$A$1542:$A$1669,0))</f>
        <v>1894029230.91131</v>
      </c>
      <c r="AH1577" s="7" t="n">
        <f aca="false">INDEX($Y$1542:$Y$1669,MATCH($A1577+(1-D1577)*16,$A$1542:$A$1669,0))</f>
        <v>100000000</v>
      </c>
      <c r="AI1577" s="7" t="n">
        <f aca="false">INDEX($Y$1542:$Y$1669,MATCH($A1577-D1577*16,$A$1542:$A$1669,0))</f>
        <v>675533735.371051</v>
      </c>
      <c r="AJ1577" s="7" t="n">
        <f aca="false">INDEX($Z$1542:$Z$1669,MATCH($A1577+(1-E1577)*8,$A$1542:$A$1669,0))</f>
        <v>60000000</v>
      </c>
      <c r="AK1577" s="7" t="n">
        <f aca="false">INDEX($Z$1542:$Z$1669,MATCH($A1577-E1577*8,$A$1542:$A$1669,0))</f>
        <v>935007437.128658</v>
      </c>
      <c r="AL1577" s="7" t="n">
        <f aca="false">INDEX($AA$1542:$AA$1669,MATCH($A1577+(1-F1577)*4,$A$1542:$A$1669,0))</f>
        <v>30000000</v>
      </c>
      <c r="AM1577" s="7" t="n">
        <f aca="false">INDEX($AA$1542:$AA$1669,MATCH($A1577-F1577*4,$A$1542:$A$1669,0))</f>
        <v>1168759296.41082</v>
      </c>
      <c r="AN1577" s="7" t="n">
        <f aca="false">INDEX($AB$1542:$AB$1669,MATCH($A1577+(1-G1577)*2,$A$1542:$A$1669,0))</f>
        <v>15000000</v>
      </c>
      <c r="AO1577" s="7" t="n">
        <f aca="false">INDEX($AB$1542:$AB$1669,MATCH($A1577-G1577*2,$A$1542:$A$1669,0))</f>
        <v>1556961053.9476</v>
      </c>
      <c r="AP1577" s="7" t="n">
        <f aca="false">INDEX($AC$1542:$AC$1669,MATCH($A1577+(1-H1577)*1,$A$1542:$A$1669,0))</f>
        <v>5000000</v>
      </c>
      <c r="AQ1577" s="7" t="n">
        <f aca="false">INDEX($AC$1542:$AC$1669,MATCH($A1577-H1577*1,$A$1542:$A$1669,0))</f>
        <v>1554938369.88921</v>
      </c>
      <c r="AR1577" s="14" t="b">
        <f aca="false">AND(IF(B1577=1,AD1577&gt;=AE1577,AE1577&gt;AD1577),IF(C1577=1,AF1577&gt;=AG1577,AG1577&gt;AF1577),IF(D1577=1,AH1577&gt;=AI1577,AI1577&gt;AH1577),IF(E1577=1,AJ1577&gt;=AK1577,AK1577&gt;AJ1577),IF(F1577=1,AL1577&gt;=AM1577,AM1577&gt;AL1577),IF(G1577=1,AN1577&gt;=AO1577,AO1577&gt;AN1577),IF(H1577=1,AP1577&gt;=AQ1577,AQ1577&gt;AP1577))</f>
        <v>0</v>
      </c>
      <c r="AS1577" s="2"/>
      <c r="AT1577" s="2"/>
      <c r="AU1577" s="2"/>
      <c r="AV1577" s="2"/>
      <c r="AW1577" s="2"/>
      <c r="AX1577" s="2"/>
    </row>
    <row r="1578" customFormat="false" ht="15" hidden="false" customHeight="false" outlineLevel="0" collapsed="false">
      <c r="A1578" s="6" t="n">
        <f aca="false">ROW()-1542</f>
        <v>36</v>
      </c>
      <c r="B1578" s="6" t="n">
        <f aca="false">MOD(INT($A1578/64),2)</f>
        <v>0</v>
      </c>
      <c r="C1578" s="6" t="n">
        <f aca="false">MOD(INT($A1578/32),2)</f>
        <v>1</v>
      </c>
      <c r="D1578" s="6" t="n">
        <f aca="false">MOD(INT($A1578/16),2)</f>
        <v>0</v>
      </c>
      <c r="E1578" s="6" t="n">
        <f aca="false">MOD(INT($A1578/8),2)</f>
        <v>0</v>
      </c>
      <c r="F1578" s="6" t="n">
        <f aca="false">MOD(INT($A1578/4),2)</f>
        <v>1</v>
      </c>
      <c r="G1578" s="6" t="n">
        <f aca="false">MOD(INT($A1578/2),2)</f>
        <v>0</v>
      </c>
      <c r="H1578" s="6" t="n">
        <f aca="false">MOD(INT($A1578/1),2)</f>
        <v>0</v>
      </c>
      <c r="I1578" s="7" t="n">
        <f aca="false">IF(B1578=1,MIN($B$6,$B$1540),0)</f>
        <v>0</v>
      </c>
      <c r="J1578" s="7" t="n">
        <f aca="false">IF(C1578=1,MIN($F$226,MAX(0,$B$1540-I1578)),0)</f>
        <v>300000000</v>
      </c>
      <c r="K1578" s="7" t="n">
        <f aca="false">IF(D1578=1,MIN($F$225,MAX(0,$B$1540-SUM(I1578:J1578))),0)</f>
        <v>0</v>
      </c>
      <c r="L1578" s="7" t="n">
        <f aca="false">IF(E1578=1,MIN($F$224,MAX(0,$B$1540-SUM(I1578:K1578))),0)</f>
        <v>0</v>
      </c>
      <c r="M1578" s="7" t="n">
        <f aca="false">IF(F1578=1,MIN($F$223,MAX(0,$B$1540-SUM(I1578:L1578))),0)</f>
        <v>30000000</v>
      </c>
      <c r="N1578" s="7" t="n">
        <f aca="false">IF(G1578=1,MIN($F$222,MAX(0,$B$1540-SUM(I1578:M1578))),0)</f>
        <v>0</v>
      </c>
      <c r="O1578" s="7" t="n">
        <f aca="false">IF(H1578=1,MIN($F$221,MAX(0,$B$1540-SUM(I1578:N1578))),0)</f>
        <v>0</v>
      </c>
      <c r="P1578" s="7" t="n">
        <f aca="false">MAX(0,$B$1540-SUM(I1578:O1578))</f>
        <v>7670000000</v>
      </c>
      <c r="Q1578" s="7" t="n">
        <f aca="false">($B$203+$B$204)+$B$22+(1-B1578)*$B$198+(1-C1578)*$E$226+(1-D1578)*$E$225+(1-E1578)*$E$224+(1-F1578)*$E$223+(1-G1578)*$E$222+(1-H1578)*$E$221</f>
        <v>24219629.2434013</v>
      </c>
      <c r="R1578" s="7" t="n">
        <f aca="false">P1578&gt;$B$12*Q1578</f>
        <v>1</v>
      </c>
      <c r="S1578" s="7" t="n">
        <f aca="false">IF(R1578,(P1578+$B$12*$B$13)/(Q1578+$B$13),IF(Q1578&gt;0,P1578/Q1578,0))</f>
        <v>287.148445440904</v>
      </c>
      <c r="T1578" s="7" t="n">
        <f aca="false">IF(R1578,$B$13*(S1578-$B$12),0)</f>
        <v>715371113.60226</v>
      </c>
      <c r="U1578" s="7" t="n">
        <f aca="false">($B$203+$B$204)*S1578</f>
        <v>80791510.9084886</v>
      </c>
      <c r="V1578" s="7" t="n">
        <f aca="false">$B$22*S1578</f>
        <v>2584336008.96814</v>
      </c>
      <c r="W1578" s="7" t="n">
        <f aca="false">IF(B1578=1,I1578,S1578*$B$198)</f>
        <v>230951973.876999</v>
      </c>
      <c r="X1578" s="7" t="n">
        <f aca="false">IF(C1578=1,J1578,S1578*$E$226)</f>
        <v>300000000</v>
      </c>
      <c r="Y1578" s="7" t="n">
        <f aca="false">IF(D1578=1,K1578,S1578*$E$225)</f>
        <v>497908669.176909</v>
      </c>
      <c r="Z1578" s="7" t="n">
        <f aca="false">IF(E1578=1,L1578,S1578*$E$224)</f>
        <v>689156269.058169</v>
      </c>
      <c r="AA1578" s="7" t="n">
        <f aca="false">IF(F1578=1,M1578,S1578*$E$223)</f>
        <v>30000000</v>
      </c>
      <c r="AB1578" s="7" t="n">
        <f aca="false">IF(G1578=1,N1578,S1578*$E$222)</f>
        <v>1435742227.20452</v>
      </c>
      <c r="AC1578" s="7" t="n">
        <f aca="false">IF(H1578=1,O1578,S1578*$E$221)</f>
        <v>1435742227.20452</v>
      </c>
      <c r="AD1578" s="7" t="n">
        <f aca="false">INDEX($W$1542:$W$1669,MATCH($A1578+(1-B1578)*64,$A$1542:$A$1669,0))</f>
        <v>30000000</v>
      </c>
      <c r="AE1578" s="7" t="n">
        <f aca="false">INDEX($W$1542:$W$1669,MATCH($A1578-B1578*64,$A$1542:$A$1669,0))</f>
        <v>230951973.876999</v>
      </c>
      <c r="AF1578" s="7" t="n">
        <f aca="false">INDEX($X$1542:$X$1669,MATCH($A1578+(1-C1578)*32,$A$1542:$A$1669,0))</f>
        <v>300000000</v>
      </c>
      <c r="AG1578" s="7" t="n">
        <f aca="false">INDEX($X$1542:$X$1669,MATCH($A1578-C1578*32,$A$1542:$A$1669,0))</f>
        <v>1488614114.27987</v>
      </c>
      <c r="AH1578" s="7" t="n">
        <f aca="false">INDEX($Y$1542:$Y$1669,MATCH($A1578+(1-D1578)*16,$A$1542:$A$1669,0))</f>
        <v>100000000</v>
      </c>
      <c r="AI1578" s="7" t="n">
        <f aca="false">INDEX($Y$1542:$Y$1669,MATCH($A1578-D1578*16,$A$1542:$A$1669,0))</f>
        <v>497908669.176909</v>
      </c>
      <c r="AJ1578" s="7" t="n">
        <f aca="false">INDEX($Z$1542:$Z$1669,MATCH($A1578+(1-E1578)*8,$A$1542:$A$1669,0))</f>
        <v>60000000</v>
      </c>
      <c r="AK1578" s="7" t="n">
        <f aca="false">INDEX($Z$1542:$Z$1669,MATCH($A1578-E1578*8,$A$1542:$A$1669,0))</f>
        <v>689156269.058169</v>
      </c>
      <c r="AL1578" s="7" t="n">
        <f aca="false">INDEX($AA$1542:$AA$1669,MATCH($A1578+(1-F1578)*4,$A$1542:$A$1669,0))</f>
        <v>30000000</v>
      </c>
      <c r="AM1578" s="7" t="n">
        <f aca="false">INDEX($AA$1542:$AA$1669,MATCH($A1578-F1578*4,$A$1542:$A$1669,0))</f>
        <v>777516428.982054</v>
      </c>
      <c r="AN1578" s="7" t="n">
        <f aca="false">INDEX($AB$1542:$AB$1669,MATCH($A1578+(1-G1578)*2,$A$1542:$A$1669,0))</f>
        <v>15000000</v>
      </c>
      <c r="AO1578" s="7" t="n">
        <f aca="false">INDEX($AB$1542:$AB$1669,MATCH($A1578-G1578*2,$A$1542:$A$1669,0))</f>
        <v>1435742227.20452</v>
      </c>
      <c r="AP1578" s="7" t="n">
        <f aca="false">INDEX($AC$1542:$AC$1669,MATCH($A1578+(1-H1578)*1,$A$1542:$A$1669,0))</f>
        <v>5000000</v>
      </c>
      <c r="AQ1578" s="7" t="n">
        <f aca="false">INDEX($AC$1542:$AC$1669,MATCH($A1578-H1578*1,$A$1542:$A$1669,0))</f>
        <v>1435742227.20452</v>
      </c>
      <c r="AR1578" s="14" t="b">
        <f aca="false">AND(IF(B1578=1,AD1578&gt;=AE1578,AE1578&gt;AD1578),IF(C1578=1,AF1578&gt;=AG1578,AG1578&gt;AF1578),IF(D1578=1,AH1578&gt;=AI1578,AI1578&gt;AH1578),IF(E1578=1,AJ1578&gt;=AK1578,AK1578&gt;AJ1578),IF(F1578=1,AL1578&gt;=AM1578,AM1578&gt;AL1578),IF(G1578=1,AN1578&gt;=AO1578,AO1578&gt;AN1578),IF(H1578=1,AP1578&gt;=AQ1578,AQ1578&gt;AP1578))</f>
        <v>0</v>
      </c>
      <c r="AS1578" s="2"/>
      <c r="AT1578" s="2"/>
      <c r="AU1578" s="2"/>
      <c r="AV1578" s="2"/>
      <c r="AW1578" s="2"/>
      <c r="AX1578" s="2"/>
    </row>
    <row r="1579" customFormat="false" ht="15" hidden="false" customHeight="false" outlineLevel="0" collapsed="false">
      <c r="A1579" s="6" t="n">
        <f aca="false">ROW()-1542</f>
        <v>37</v>
      </c>
      <c r="B1579" s="6" t="n">
        <f aca="false">MOD(INT($A1579/64),2)</f>
        <v>0</v>
      </c>
      <c r="C1579" s="6" t="n">
        <f aca="false">MOD(INT($A1579/32),2)</f>
        <v>1</v>
      </c>
      <c r="D1579" s="6" t="n">
        <f aca="false">MOD(INT($A1579/16),2)</f>
        <v>0</v>
      </c>
      <c r="E1579" s="6" t="n">
        <f aca="false">MOD(INT($A1579/8),2)</f>
        <v>0</v>
      </c>
      <c r="F1579" s="6" t="n">
        <f aca="false">MOD(INT($A1579/4),2)</f>
        <v>1</v>
      </c>
      <c r="G1579" s="6" t="n">
        <f aca="false">MOD(INT($A1579/2),2)</f>
        <v>0</v>
      </c>
      <c r="H1579" s="6" t="n">
        <f aca="false">MOD(INT($A1579/1),2)</f>
        <v>1</v>
      </c>
      <c r="I1579" s="7" t="n">
        <f aca="false">IF(B1579=1,MIN($B$6,$B$1540),0)</f>
        <v>0</v>
      </c>
      <c r="J1579" s="7" t="n">
        <f aca="false">IF(C1579=1,MIN($F$226,MAX(0,$B$1540-I1579)),0)</f>
        <v>300000000</v>
      </c>
      <c r="K1579" s="7" t="n">
        <f aca="false">IF(D1579=1,MIN($F$225,MAX(0,$B$1540-SUM(I1579:J1579))),0)</f>
        <v>0</v>
      </c>
      <c r="L1579" s="7" t="n">
        <f aca="false">IF(E1579=1,MIN($F$224,MAX(0,$B$1540-SUM(I1579:K1579))),0)</f>
        <v>0</v>
      </c>
      <c r="M1579" s="7" t="n">
        <f aca="false">IF(F1579=1,MIN($F$223,MAX(0,$B$1540-SUM(I1579:L1579))),0)</f>
        <v>30000000</v>
      </c>
      <c r="N1579" s="7" t="n">
        <f aca="false">IF(G1579=1,MIN($F$222,MAX(0,$B$1540-SUM(I1579:M1579))),0)</f>
        <v>0</v>
      </c>
      <c r="O1579" s="7" t="n">
        <f aca="false">IF(H1579=1,MIN($F$221,MAX(0,$B$1540-SUM(I1579:N1579))),0)</f>
        <v>5000000</v>
      </c>
      <c r="P1579" s="7" t="n">
        <f aca="false">MAX(0,$B$1540-SUM(I1579:O1579))</f>
        <v>7665000000</v>
      </c>
      <c r="Q1579" s="7" t="n">
        <f aca="false">($B$203+$B$204)+$B$22+(1-B1579)*$B$198+(1-C1579)*$E$226+(1-D1579)*$E$225+(1-E1579)*$E$224+(1-F1579)*$E$223+(1-G1579)*$E$222+(1-H1579)*$E$221</f>
        <v>19219629.2434013</v>
      </c>
      <c r="R1579" s="7" t="n">
        <f aca="false">P1579&gt;$B$12*Q1579</f>
        <v>1</v>
      </c>
      <c r="S1579" s="7" t="n">
        <f aca="false">IF(R1579,(P1579+$B$12*$B$13)/(Q1579+$B$13),IF(Q1579&gt;0,P1579/Q1579,0))</f>
        <v>353.021679793613</v>
      </c>
      <c r="T1579" s="7" t="n">
        <f aca="false">IF(R1579,$B$13*(S1579-$B$12),0)</f>
        <v>880054199.484032</v>
      </c>
      <c r="U1579" s="7" t="n">
        <f aca="false">($B$203+$B$204)*S1579</f>
        <v>99325472.0574428</v>
      </c>
      <c r="V1579" s="7" t="n">
        <f aca="false">$B$22*S1579</f>
        <v>3177195118.14251</v>
      </c>
      <c r="W1579" s="7" t="n">
        <f aca="false">IF(B1579=1,I1579,S1579*$B$198)</f>
        <v>283933467.390085</v>
      </c>
      <c r="X1579" s="7" t="n">
        <f aca="false">IF(C1579=1,J1579,S1579*$E$226)</f>
        <v>300000000</v>
      </c>
      <c r="Y1579" s="7" t="n">
        <f aca="false">IF(D1579=1,K1579,S1579*$E$225)</f>
        <v>612131312.453192</v>
      </c>
      <c r="Z1579" s="7" t="n">
        <f aca="false">IF(E1579=1,L1579,S1579*$E$224)</f>
        <v>847252031.50467</v>
      </c>
      <c r="AA1579" s="7" t="n">
        <f aca="false">IF(F1579=1,M1579,S1579*$E$223)</f>
        <v>30000000</v>
      </c>
      <c r="AB1579" s="7" t="n">
        <f aca="false">IF(G1579=1,N1579,S1579*$E$222)</f>
        <v>1765108398.96806</v>
      </c>
      <c r="AC1579" s="7" t="n">
        <f aca="false">IF(H1579=1,O1579,S1579*$E$221)</f>
        <v>5000000</v>
      </c>
      <c r="AD1579" s="7" t="n">
        <f aca="false">INDEX($W$1542:$W$1669,MATCH($A1579+(1-B1579)*64,$A$1542:$A$1669,0))</f>
        <v>30000000</v>
      </c>
      <c r="AE1579" s="7" t="n">
        <f aca="false">INDEX($W$1542:$W$1669,MATCH($A1579-B1579*64,$A$1542:$A$1669,0))</f>
        <v>283933467.390085</v>
      </c>
      <c r="AF1579" s="7" t="n">
        <f aca="false">INDEX($X$1542:$X$1669,MATCH($A1579+(1-C1579)*32,$A$1542:$A$1669,0))</f>
        <v>300000000</v>
      </c>
      <c r="AG1579" s="7" t="n">
        <f aca="false">INDEX($X$1542:$X$1669,MATCH($A1579-C1579*32,$A$1542:$A$1669,0))</f>
        <v>1754729258.7986</v>
      </c>
      <c r="AH1579" s="7" t="n">
        <f aca="false">INDEX($Y$1542:$Y$1669,MATCH($A1579+(1-D1579)*16,$A$1542:$A$1669,0))</f>
        <v>100000000</v>
      </c>
      <c r="AI1579" s="7" t="n">
        <f aca="false">INDEX($Y$1542:$Y$1669,MATCH($A1579-D1579*16,$A$1542:$A$1669,0))</f>
        <v>612131312.453192</v>
      </c>
      <c r="AJ1579" s="7" t="n">
        <f aca="false">INDEX($Z$1542:$Z$1669,MATCH($A1579+(1-E1579)*8,$A$1542:$A$1669,0))</f>
        <v>60000000</v>
      </c>
      <c r="AK1579" s="7" t="n">
        <f aca="false">INDEX($Z$1542:$Z$1669,MATCH($A1579-E1579*8,$A$1542:$A$1669,0))</f>
        <v>847252031.50467</v>
      </c>
      <c r="AL1579" s="7" t="n">
        <f aca="false">INDEX($AA$1542:$AA$1669,MATCH($A1579+(1-F1579)*4,$A$1542:$A$1669,0))</f>
        <v>30000000</v>
      </c>
      <c r="AM1579" s="7" t="n">
        <f aca="false">INDEX($AA$1542:$AA$1669,MATCH($A1579-F1579*4,$A$1542:$A$1669,0))</f>
        <v>934176632.36856</v>
      </c>
      <c r="AN1579" s="7" t="n">
        <f aca="false">INDEX($AB$1542:$AB$1669,MATCH($A1579+(1-G1579)*2,$A$1542:$A$1669,0))</f>
        <v>15000000</v>
      </c>
      <c r="AO1579" s="7" t="n">
        <f aca="false">INDEX($AB$1542:$AB$1669,MATCH($A1579-G1579*2,$A$1542:$A$1669,0))</f>
        <v>1765108398.96806</v>
      </c>
      <c r="AP1579" s="7" t="n">
        <f aca="false">INDEX($AC$1542:$AC$1669,MATCH($A1579+(1-H1579)*1,$A$1542:$A$1669,0))</f>
        <v>5000000</v>
      </c>
      <c r="AQ1579" s="7" t="n">
        <f aca="false">INDEX($AC$1542:$AC$1669,MATCH($A1579-H1579*1,$A$1542:$A$1669,0))</f>
        <v>1435742227.20452</v>
      </c>
      <c r="AR1579" s="14" t="b">
        <f aca="false">AND(IF(B1579=1,AD1579&gt;=AE1579,AE1579&gt;AD1579),IF(C1579=1,AF1579&gt;=AG1579,AG1579&gt;AF1579),IF(D1579=1,AH1579&gt;=AI1579,AI1579&gt;AH1579),IF(E1579=1,AJ1579&gt;=AK1579,AK1579&gt;AJ1579),IF(F1579=1,AL1579&gt;=AM1579,AM1579&gt;AL1579),IF(G1579=1,AN1579&gt;=AO1579,AO1579&gt;AN1579),IF(H1579=1,AP1579&gt;=AQ1579,AQ1579&gt;AP1579))</f>
        <v>0</v>
      </c>
      <c r="AS1579" s="2"/>
      <c r="AT1579" s="2"/>
      <c r="AU1579" s="2"/>
      <c r="AV1579" s="2"/>
      <c r="AW1579" s="2"/>
      <c r="AX1579" s="2"/>
    </row>
    <row r="1580" customFormat="false" ht="15" hidden="false" customHeight="false" outlineLevel="0" collapsed="false">
      <c r="A1580" s="6" t="n">
        <f aca="false">ROW()-1542</f>
        <v>38</v>
      </c>
      <c r="B1580" s="6" t="n">
        <f aca="false">MOD(INT($A1580/64),2)</f>
        <v>0</v>
      </c>
      <c r="C1580" s="6" t="n">
        <f aca="false">MOD(INT($A1580/32),2)</f>
        <v>1</v>
      </c>
      <c r="D1580" s="6" t="n">
        <f aca="false">MOD(INT($A1580/16),2)</f>
        <v>0</v>
      </c>
      <c r="E1580" s="6" t="n">
        <f aca="false">MOD(INT($A1580/8),2)</f>
        <v>0</v>
      </c>
      <c r="F1580" s="6" t="n">
        <f aca="false">MOD(INT($A1580/4),2)</f>
        <v>1</v>
      </c>
      <c r="G1580" s="6" t="n">
        <f aca="false">MOD(INT($A1580/2),2)</f>
        <v>1</v>
      </c>
      <c r="H1580" s="6" t="n">
        <f aca="false">MOD(INT($A1580/1),2)</f>
        <v>0</v>
      </c>
      <c r="I1580" s="7" t="n">
        <f aca="false">IF(B1580=1,MIN($B$6,$B$1540),0)</f>
        <v>0</v>
      </c>
      <c r="J1580" s="7" t="n">
        <f aca="false">IF(C1580=1,MIN($F$226,MAX(0,$B$1540-I1580)),0)</f>
        <v>300000000</v>
      </c>
      <c r="K1580" s="7" t="n">
        <f aca="false">IF(D1580=1,MIN($F$225,MAX(0,$B$1540-SUM(I1580:J1580))),0)</f>
        <v>0</v>
      </c>
      <c r="L1580" s="7" t="n">
        <f aca="false">IF(E1580=1,MIN($F$224,MAX(0,$B$1540-SUM(I1580:K1580))),0)</f>
        <v>0</v>
      </c>
      <c r="M1580" s="7" t="n">
        <f aca="false">IF(F1580=1,MIN($F$223,MAX(0,$B$1540-SUM(I1580:L1580))),0)</f>
        <v>30000000</v>
      </c>
      <c r="N1580" s="7" t="n">
        <f aca="false">IF(G1580=1,MIN($F$222,MAX(0,$B$1540-SUM(I1580:M1580))),0)</f>
        <v>15000000</v>
      </c>
      <c r="O1580" s="7" t="n">
        <f aca="false">IF(H1580=1,MIN($F$221,MAX(0,$B$1540-SUM(I1580:N1580))),0)</f>
        <v>0</v>
      </c>
      <c r="P1580" s="7" t="n">
        <f aca="false">MAX(0,$B$1540-SUM(I1580:O1580))</f>
        <v>7655000000</v>
      </c>
      <c r="Q1580" s="7" t="n">
        <f aca="false">($B$203+$B$204)+$B$22+(1-B1580)*$B$198+(1-C1580)*$E$226+(1-D1580)*$E$225+(1-E1580)*$E$224+(1-F1580)*$E$223+(1-G1580)*$E$222+(1-H1580)*$E$221</f>
        <v>19219629.2434013</v>
      </c>
      <c r="R1580" s="7" t="n">
        <f aca="false">P1580&gt;$B$12*Q1580</f>
        <v>1</v>
      </c>
      <c r="S1580" s="7" t="n">
        <f aca="false">IF(R1580,(P1580+$B$12*$B$13)/(Q1580+$B$13),IF(Q1580&gt;0,P1580/Q1580,0))</f>
        <v>352.561266777905</v>
      </c>
      <c r="T1580" s="7" t="n">
        <f aca="false">IF(R1580,$B$13*(S1580-$B$12),0)</f>
        <v>878903166.944763</v>
      </c>
      <c r="U1580" s="7" t="n">
        <f aca="false">($B$203+$B$204)*S1580</f>
        <v>99195931.1744204</v>
      </c>
      <c r="V1580" s="7" t="n">
        <f aca="false">$B$22*S1580</f>
        <v>3173051401.00115</v>
      </c>
      <c r="W1580" s="7" t="n">
        <f aca="false">IF(B1580=1,I1580,S1580*$B$198)</f>
        <v>283563159.639984</v>
      </c>
      <c r="X1580" s="7" t="n">
        <f aca="false">IF(C1580=1,J1580,S1580*$E$226)</f>
        <v>300000000</v>
      </c>
      <c r="Y1580" s="7" t="n">
        <f aca="false">IF(D1580=1,K1580,S1580*$E$225)</f>
        <v>611332967.083185</v>
      </c>
      <c r="Z1580" s="7" t="n">
        <f aca="false">IF(E1580=1,L1580,S1580*$E$224)</f>
        <v>846147040.266973</v>
      </c>
      <c r="AA1580" s="7" t="n">
        <f aca="false">IF(F1580=1,M1580,S1580*$E$223)</f>
        <v>30000000</v>
      </c>
      <c r="AB1580" s="7" t="n">
        <f aca="false">IF(G1580=1,N1580,S1580*$E$222)</f>
        <v>15000000</v>
      </c>
      <c r="AC1580" s="7" t="n">
        <f aca="false">IF(H1580=1,O1580,S1580*$E$221)</f>
        <v>1762806333.88953</v>
      </c>
      <c r="AD1580" s="7" t="n">
        <f aca="false">INDEX($W$1542:$W$1669,MATCH($A1580+(1-B1580)*64,$A$1542:$A$1669,0))</f>
        <v>30000000</v>
      </c>
      <c r="AE1580" s="7" t="n">
        <f aca="false">INDEX($W$1542:$W$1669,MATCH($A1580-B1580*64,$A$1542:$A$1669,0))</f>
        <v>283563159.639984</v>
      </c>
      <c r="AF1580" s="7" t="n">
        <f aca="false">INDEX($X$1542:$X$1669,MATCH($A1580+(1-C1580)*32,$A$1542:$A$1669,0))</f>
        <v>300000000</v>
      </c>
      <c r="AG1580" s="7" t="n">
        <f aca="false">INDEX($X$1542:$X$1669,MATCH($A1580-C1580*32,$A$1542:$A$1669,0))</f>
        <v>1752526900.14306</v>
      </c>
      <c r="AH1580" s="7" t="n">
        <f aca="false">INDEX($Y$1542:$Y$1669,MATCH($A1580+(1-D1580)*16,$A$1542:$A$1669,0))</f>
        <v>100000000</v>
      </c>
      <c r="AI1580" s="7" t="n">
        <f aca="false">INDEX($Y$1542:$Y$1669,MATCH($A1580-D1580*16,$A$1542:$A$1669,0))</f>
        <v>611332967.083185</v>
      </c>
      <c r="AJ1580" s="7" t="n">
        <f aca="false">INDEX($Z$1542:$Z$1669,MATCH($A1580+(1-E1580)*8,$A$1542:$A$1669,0))</f>
        <v>60000000</v>
      </c>
      <c r="AK1580" s="7" t="n">
        <f aca="false">INDEX($Z$1542:$Z$1669,MATCH($A1580-E1580*8,$A$1542:$A$1669,0))</f>
        <v>846147040.266973</v>
      </c>
      <c r="AL1580" s="7" t="n">
        <f aca="false">INDEX($AA$1542:$AA$1669,MATCH($A1580+(1-F1580)*4,$A$1542:$A$1669,0))</f>
        <v>30000000</v>
      </c>
      <c r="AM1580" s="7" t="n">
        <f aca="false">INDEX($AA$1542:$AA$1669,MATCH($A1580-F1580*4,$A$1542:$A$1669,0))</f>
        <v>932963021.933524</v>
      </c>
      <c r="AN1580" s="7" t="n">
        <f aca="false">INDEX($AB$1542:$AB$1669,MATCH($A1580+(1-G1580)*2,$A$1542:$A$1669,0))</f>
        <v>15000000</v>
      </c>
      <c r="AO1580" s="7" t="n">
        <f aca="false">INDEX($AB$1542:$AB$1669,MATCH($A1580-G1580*2,$A$1542:$A$1669,0))</f>
        <v>1435742227.20452</v>
      </c>
      <c r="AP1580" s="7" t="n">
        <f aca="false">INDEX($AC$1542:$AC$1669,MATCH($A1580+(1-H1580)*1,$A$1542:$A$1669,0))</f>
        <v>5000000</v>
      </c>
      <c r="AQ1580" s="7" t="n">
        <f aca="false">INDEX($AC$1542:$AC$1669,MATCH($A1580-H1580*1,$A$1542:$A$1669,0))</f>
        <v>1762806333.88953</v>
      </c>
      <c r="AR1580" s="14" t="b">
        <f aca="false">AND(IF(B1580=1,AD1580&gt;=AE1580,AE1580&gt;AD1580),IF(C1580=1,AF1580&gt;=AG1580,AG1580&gt;AF1580),IF(D1580=1,AH1580&gt;=AI1580,AI1580&gt;AH1580),IF(E1580=1,AJ1580&gt;=AK1580,AK1580&gt;AJ1580),IF(F1580=1,AL1580&gt;=AM1580,AM1580&gt;AL1580),IF(G1580=1,AN1580&gt;=AO1580,AO1580&gt;AN1580),IF(H1580=1,AP1580&gt;=AQ1580,AQ1580&gt;AP1580))</f>
        <v>0</v>
      </c>
      <c r="AS1580" s="2"/>
      <c r="AT1580" s="2"/>
      <c r="AU1580" s="2"/>
      <c r="AV1580" s="2"/>
      <c r="AW1580" s="2"/>
      <c r="AX1580" s="2"/>
    </row>
    <row r="1581" customFormat="false" ht="15" hidden="false" customHeight="false" outlineLevel="0" collapsed="false">
      <c r="A1581" s="6" t="n">
        <f aca="false">ROW()-1542</f>
        <v>39</v>
      </c>
      <c r="B1581" s="6" t="n">
        <f aca="false">MOD(INT($A1581/64),2)</f>
        <v>0</v>
      </c>
      <c r="C1581" s="6" t="n">
        <f aca="false">MOD(INT($A1581/32),2)</f>
        <v>1</v>
      </c>
      <c r="D1581" s="6" t="n">
        <f aca="false">MOD(INT($A1581/16),2)</f>
        <v>0</v>
      </c>
      <c r="E1581" s="6" t="n">
        <f aca="false">MOD(INT($A1581/8),2)</f>
        <v>0</v>
      </c>
      <c r="F1581" s="6" t="n">
        <f aca="false">MOD(INT($A1581/4),2)</f>
        <v>1</v>
      </c>
      <c r="G1581" s="6" t="n">
        <f aca="false">MOD(INT($A1581/2),2)</f>
        <v>1</v>
      </c>
      <c r="H1581" s="6" t="n">
        <f aca="false">MOD(INT($A1581/1),2)</f>
        <v>1</v>
      </c>
      <c r="I1581" s="7" t="n">
        <f aca="false">IF(B1581=1,MIN($B$6,$B$1540),0)</f>
        <v>0</v>
      </c>
      <c r="J1581" s="7" t="n">
        <f aca="false">IF(C1581=1,MIN($F$226,MAX(0,$B$1540-I1581)),0)</f>
        <v>300000000</v>
      </c>
      <c r="K1581" s="7" t="n">
        <f aca="false">IF(D1581=1,MIN($F$225,MAX(0,$B$1540-SUM(I1581:J1581))),0)</f>
        <v>0</v>
      </c>
      <c r="L1581" s="7" t="n">
        <f aca="false">IF(E1581=1,MIN($F$224,MAX(0,$B$1540-SUM(I1581:K1581))),0)</f>
        <v>0</v>
      </c>
      <c r="M1581" s="7" t="n">
        <f aca="false">IF(F1581=1,MIN($F$223,MAX(0,$B$1540-SUM(I1581:L1581))),0)</f>
        <v>30000000</v>
      </c>
      <c r="N1581" s="7" t="n">
        <f aca="false">IF(G1581=1,MIN($F$222,MAX(0,$B$1540-SUM(I1581:M1581))),0)</f>
        <v>15000000</v>
      </c>
      <c r="O1581" s="7" t="n">
        <f aca="false">IF(H1581=1,MIN($F$221,MAX(0,$B$1540-SUM(I1581:N1581))),0)</f>
        <v>5000000</v>
      </c>
      <c r="P1581" s="7" t="n">
        <f aca="false">MAX(0,$B$1540-SUM(I1581:O1581))</f>
        <v>7650000000</v>
      </c>
      <c r="Q1581" s="7" t="n">
        <f aca="false">($B$203+$B$204)+$B$22+(1-B1581)*$B$198+(1-C1581)*$E$226+(1-D1581)*$E$225+(1-E1581)*$E$224+(1-F1581)*$E$223+(1-G1581)*$E$222+(1-H1581)*$E$221</f>
        <v>14219629.2434013</v>
      </c>
      <c r="R1581" s="7" t="n">
        <f aca="false">P1581&gt;$B$12*Q1581</f>
        <v>1</v>
      </c>
      <c r="S1581" s="7" t="n">
        <f aca="false">IF(R1581,(P1581+$B$12*$B$13)/(Q1581+$B$13),IF(Q1581&gt;0,P1581/Q1581,0))</f>
        <v>457.695555840163</v>
      </c>
      <c r="T1581" s="7" t="n">
        <f aca="false">IF(R1581,$B$13*(S1581-$B$12),0)</f>
        <v>1141738889.60041</v>
      </c>
      <c r="U1581" s="7" t="n">
        <f aca="false">($B$203+$B$204)*S1581</f>
        <v>128776303.962396</v>
      </c>
      <c r="V1581" s="7" t="n">
        <f aca="false">$B$22*S1581</f>
        <v>4119260002.56147</v>
      </c>
      <c r="W1581" s="7" t="n">
        <f aca="false">IF(B1581=1,I1581,S1581*$B$198)</f>
        <v>368122111.522175</v>
      </c>
      <c r="X1581" s="7" t="n">
        <f aca="false">IF(C1581=1,J1581,S1581*$E$226)</f>
        <v>300000000</v>
      </c>
      <c r="Y1581" s="7" t="n">
        <f aca="false">IF(D1581=1,K1581,S1581*$E$225)</f>
        <v>793633358.337166</v>
      </c>
      <c r="Z1581" s="7" t="n">
        <f aca="false">IF(E1581=1,L1581,S1581*$E$224)</f>
        <v>1098469334.01639</v>
      </c>
      <c r="AA1581" s="7" t="n">
        <f aca="false">IF(F1581=1,M1581,S1581*$E$223)</f>
        <v>30000000</v>
      </c>
      <c r="AB1581" s="7" t="n">
        <f aca="false">IF(G1581=1,N1581,S1581*$E$222)</f>
        <v>15000000</v>
      </c>
      <c r="AC1581" s="7" t="n">
        <f aca="false">IF(H1581=1,O1581,S1581*$E$221)</f>
        <v>5000000</v>
      </c>
      <c r="AD1581" s="7" t="n">
        <f aca="false">INDEX($W$1542:$W$1669,MATCH($A1581+(1-B1581)*64,$A$1542:$A$1669,0))</f>
        <v>30000000</v>
      </c>
      <c r="AE1581" s="7" t="n">
        <f aca="false">INDEX($W$1542:$W$1669,MATCH($A1581-B1581*64,$A$1542:$A$1669,0))</f>
        <v>368122111.522175</v>
      </c>
      <c r="AF1581" s="7" t="n">
        <f aca="false">INDEX($X$1542:$X$1669,MATCH($A1581+(1-C1581)*32,$A$1542:$A$1669,0))</f>
        <v>300000000</v>
      </c>
      <c r="AG1581" s="7" t="n">
        <f aca="false">INDEX($X$1542:$X$1669,MATCH($A1581-C1581*32,$A$1542:$A$1669,0))</f>
        <v>2134601084.54376</v>
      </c>
      <c r="AH1581" s="7" t="n">
        <f aca="false">INDEX($Y$1542:$Y$1669,MATCH($A1581+(1-D1581)*16,$A$1542:$A$1669,0))</f>
        <v>100000000</v>
      </c>
      <c r="AI1581" s="7" t="n">
        <f aca="false">INDEX($Y$1542:$Y$1669,MATCH($A1581-D1581*16,$A$1542:$A$1669,0))</f>
        <v>793633358.337166</v>
      </c>
      <c r="AJ1581" s="7" t="n">
        <f aca="false">INDEX($Z$1542:$Z$1669,MATCH($A1581+(1-E1581)*8,$A$1542:$A$1669,0))</f>
        <v>60000000</v>
      </c>
      <c r="AK1581" s="7" t="n">
        <f aca="false">INDEX($Z$1542:$Z$1669,MATCH($A1581-E1581*8,$A$1542:$A$1669,0))</f>
        <v>1098469334.01639</v>
      </c>
      <c r="AL1581" s="7" t="n">
        <f aca="false">INDEX($AA$1542:$AA$1669,MATCH($A1581+(1-F1581)*4,$A$1542:$A$1669,0))</f>
        <v>30000000</v>
      </c>
      <c r="AM1581" s="7" t="n">
        <f aca="false">INDEX($AA$1542:$AA$1669,MATCH($A1581-F1581*4,$A$1542:$A$1669,0))</f>
        <v>1168759296.41082</v>
      </c>
      <c r="AN1581" s="7" t="n">
        <f aca="false">INDEX($AB$1542:$AB$1669,MATCH($A1581+(1-G1581)*2,$A$1542:$A$1669,0))</f>
        <v>15000000</v>
      </c>
      <c r="AO1581" s="7" t="n">
        <f aca="false">INDEX($AB$1542:$AB$1669,MATCH($A1581-G1581*2,$A$1542:$A$1669,0))</f>
        <v>1765108398.96806</v>
      </c>
      <c r="AP1581" s="7" t="n">
        <f aca="false">INDEX($AC$1542:$AC$1669,MATCH($A1581+(1-H1581)*1,$A$1542:$A$1669,0))</f>
        <v>5000000</v>
      </c>
      <c r="AQ1581" s="7" t="n">
        <f aca="false">INDEX($AC$1542:$AC$1669,MATCH($A1581-H1581*1,$A$1542:$A$1669,0))</f>
        <v>1762806333.88953</v>
      </c>
      <c r="AR1581" s="14" t="b">
        <f aca="false">AND(IF(B1581=1,AD1581&gt;=AE1581,AE1581&gt;AD1581),IF(C1581=1,AF1581&gt;=AG1581,AG1581&gt;AF1581),IF(D1581=1,AH1581&gt;=AI1581,AI1581&gt;AH1581),IF(E1581=1,AJ1581&gt;=AK1581,AK1581&gt;AJ1581),IF(F1581=1,AL1581&gt;=AM1581,AM1581&gt;AL1581),IF(G1581=1,AN1581&gt;=AO1581,AO1581&gt;AN1581),IF(H1581=1,AP1581&gt;=AQ1581,AQ1581&gt;AP1581))</f>
        <v>0</v>
      </c>
      <c r="AS1581" s="2"/>
      <c r="AT1581" s="2"/>
      <c r="AU1581" s="2"/>
      <c r="AV1581" s="2"/>
      <c r="AW1581" s="2"/>
      <c r="AX1581" s="2"/>
    </row>
    <row r="1582" customFormat="false" ht="15" hidden="false" customHeight="false" outlineLevel="0" collapsed="false">
      <c r="A1582" s="6" t="n">
        <f aca="false">ROW()-1542</f>
        <v>40</v>
      </c>
      <c r="B1582" s="6" t="n">
        <f aca="false">MOD(INT($A1582/64),2)</f>
        <v>0</v>
      </c>
      <c r="C1582" s="6" t="n">
        <f aca="false">MOD(INT($A1582/32),2)</f>
        <v>1</v>
      </c>
      <c r="D1582" s="6" t="n">
        <f aca="false">MOD(INT($A1582/16),2)</f>
        <v>0</v>
      </c>
      <c r="E1582" s="6" t="n">
        <f aca="false">MOD(INT($A1582/8),2)</f>
        <v>1</v>
      </c>
      <c r="F1582" s="6" t="n">
        <f aca="false">MOD(INT($A1582/4),2)</f>
        <v>0</v>
      </c>
      <c r="G1582" s="6" t="n">
        <f aca="false">MOD(INT($A1582/2),2)</f>
        <v>0</v>
      </c>
      <c r="H1582" s="6" t="n">
        <f aca="false">MOD(INT($A1582/1),2)</f>
        <v>0</v>
      </c>
      <c r="I1582" s="7" t="n">
        <f aca="false">IF(B1582=1,MIN($B$6,$B$1540),0)</f>
        <v>0</v>
      </c>
      <c r="J1582" s="7" t="n">
        <f aca="false">IF(C1582=1,MIN($F$226,MAX(0,$B$1540-I1582)),0)</f>
        <v>300000000</v>
      </c>
      <c r="K1582" s="7" t="n">
        <f aca="false">IF(D1582=1,MIN($F$225,MAX(0,$B$1540-SUM(I1582:J1582))),0)</f>
        <v>0</v>
      </c>
      <c r="L1582" s="7" t="n">
        <f aca="false">IF(E1582=1,MIN($F$224,MAX(0,$B$1540-SUM(I1582:K1582))),0)</f>
        <v>60000000</v>
      </c>
      <c r="M1582" s="7" t="n">
        <f aca="false">IF(F1582=1,MIN($F$223,MAX(0,$B$1540-SUM(I1582:L1582))),0)</f>
        <v>0</v>
      </c>
      <c r="N1582" s="7" t="n">
        <f aca="false">IF(G1582=1,MIN($F$222,MAX(0,$B$1540-SUM(I1582:M1582))),0)</f>
        <v>0</v>
      </c>
      <c r="O1582" s="7" t="n">
        <f aca="false">IF(H1582=1,MIN($F$221,MAX(0,$B$1540-SUM(I1582:N1582))),0)</f>
        <v>0</v>
      </c>
      <c r="P1582" s="7" t="n">
        <f aca="false">MAX(0,$B$1540-SUM(I1582:O1582))</f>
        <v>7640000000</v>
      </c>
      <c r="Q1582" s="7" t="n">
        <f aca="false">($B$203+$B$204)+$B$22+(1-B1582)*$B$198+(1-C1582)*$E$226+(1-D1582)*$E$225+(1-E1582)*$E$224+(1-F1582)*$E$223+(1-G1582)*$E$222+(1-H1582)*$E$221</f>
        <v>24819629.2434013</v>
      </c>
      <c r="R1582" s="7" t="n">
        <f aca="false">P1582&gt;$B$12*Q1582</f>
        <v>1</v>
      </c>
      <c r="S1582" s="7" t="n">
        <f aca="false">IF(R1582,(P1582+$B$12*$B$13)/(Q1582+$B$13),IF(Q1582&gt;0,P1582/Q1582,0))</f>
        <v>279.743913502997</v>
      </c>
      <c r="T1582" s="7" t="n">
        <f aca="false">IF(R1582,$B$13*(S1582-$B$12),0)</f>
        <v>696859783.757492</v>
      </c>
      <c r="U1582" s="7" t="n">
        <f aca="false">($B$203+$B$204)*S1582</f>
        <v>78708186.6477039</v>
      </c>
      <c r="V1582" s="7" t="n">
        <f aca="false">$B$22*S1582</f>
        <v>2517695221.52697</v>
      </c>
      <c r="W1582" s="7" t="n">
        <f aca="false">IF(B1582=1,I1582,S1582*$B$198)</f>
        <v>224996548.055107</v>
      </c>
      <c r="X1582" s="7" t="n">
        <f aca="false">IF(C1582=1,J1582,S1582*$E$226)</f>
        <v>300000000</v>
      </c>
      <c r="Y1582" s="7" t="n">
        <f aca="false">IF(D1582=1,K1582,S1582*$E$225)</f>
        <v>485069384.473764</v>
      </c>
      <c r="Z1582" s="7" t="n">
        <f aca="false">IF(E1582=1,L1582,S1582*$E$224)</f>
        <v>60000000</v>
      </c>
      <c r="AA1582" s="7" t="n">
        <f aca="false">IF(F1582=1,M1582,S1582*$E$223)</f>
        <v>839231740.508991</v>
      </c>
      <c r="AB1582" s="7" t="n">
        <f aca="false">IF(G1582=1,N1582,S1582*$E$222)</f>
        <v>1398719567.51498</v>
      </c>
      <c r="AC1582" s="7" t="n">
        <f aca="false">IF(H1582=1,O1582,S1582*$E$221)</f>
        <v>1398719567.51498</v>
      </c>
      <c r="AD1582" s="7" t="n">
        <f aca="false">INDEX($W$1542:$W$1669,MATCH($A1582+(1-B1582)*64,$A$1542:$A$1669,0))</f>
        <v>30000000</v>
      </c>
      <c r="AE1582" s="7" t="n">
        <f aca="false">INDEX($W$1542:$W$1669,MATCH($A1582-B1582*64,$A$1542:$A$1669,0))</f>
        <v>224996548.055107</v>
      </c>
      <c r="AF1582" s="7" t="n">
        <f aca="false">INDEX($X$1542:$X$1669,MATCH($A1582+(1-C1582)*32,$A$1542:$A$1669,0))</f>
        <v>300000000</v>
      </c>
      <c r="AG1582" s="7" t="n">
        <f aca="false">INDEX($X$1542:$X$1669,MATCH($A1582-C1582*32,$A$1542:$A$1669,0))</f>
        <v>1456414695.1277</v>
      </c>
      <c r="AH1582" s="7" t="n">
        <f aca="false">INDEX($Y$1542:$Y$1669,MATCH($A1582+(1-D1582)*16,$A$1542:$A$1669,0))</f>
        <v>100000000</v>
      </c>
      <c r="AI1582" s="7" t="n">
        <f aca="false">INDEX($Y$1542:$Y$1669,MATCH($A1582-D1582*16,$A$1542:$A$1669,0))</f>
        <v>485069384.473764</v>
      </c>
      <c r="AJ1582" s="7" t="n">
        <f aca="false">INDEX($Z$1542:$Z$1669,MATCH($A1582+(1-E1582)*8,$A$1542:$A$1669,0))</f>
        <v>60000000</v>
      </c>
      <c r="AK1582" s="7" t="n">
        <f aca="false">INDEX($Z$1542:$Z$1669,MATCH($A1582-E1582*8,$A$1542:$A$1669,0))</f>
        <v>622013143.185643</v>
      </c>
      <c r="AL1582" s="7" t="n">
        <f aca="false">INDEX($AA$1542:$AA$1669,MATCH($A1582+(1-F1582)*4,$A$1542:$A$1669,0))</f>
        <v>30000000</v>
      </c>
      <c r="AM1582" s="7" t="n">
        <f aca="false">INDEX($AA$1542:$AA$1669,MATCH($A1582-F1582*4,$A$1542:$A$1669,0))</f>
        <v>839231740.508991</v>
      </c>
      <c r="AN1582" s="7" t="n">
        <f aca="false">INDEX($AB$1542:$AB$1669,MATCH($A1582+(1-G1582)*2,$A$1542:$A$1669,0))</f>
        <v>15000000</v>
      </c>
      <c r="AO1582" s="7" t="n">
        <f aca="false">INDEX($AB$1542:$AB$1669,MATCH($A1582-G1582*2,$A$1542:$A$1669,0))</f>
        <v>1398719567.51498</v>
      </c>
      <c r="AP1582" s="7" t="n">
        <f aca="false">INDEX($AC$1542:$AC$1669,MATCH($A1582+(1-H1582)*1,$A$1542:$A$1669,0))</f>
        <v>5000000</v>
      </c>
      <c r="AQ1582" s="7" t="n">
        <f aca="false">INDEX($AC$1542:$AC$1669,MATCH($A1582-H1582*1,$A$1542:$A$1669,0))</f>
        <v>1398719567.51498</v>
      </c>
      <c r="AR1582" s="14" t="b">
        <f aca="false">AND(IF(B1582=1,AD1582&gt;=AE1582,AE1582&gt;AD1582),IF(C1582=1,AF1582&gt;=AG1582,AG1582&gt;AF1582),IF(D1582=1,AH1582&gt;=AI1582,AI1582&gt;AH1582),IF(E1582=1,AJ1582&gt;=AK1582,AK1582&gt;AJ1582),IF(F1582=1,AL1582&gt;=AM1582,AM1582&gt;AL1582),IF(G1582=1,AN1582&gt;=AO1582,AO1582&gt;AN1582),IF(H1582=1,AP1582&gt;=AQ1582,AQ1582&gt;AP1582))</f>
        <v>0</v>
      </c>
      <c r="AS1582" s="2"/>
      <c r="AT1582" s="2"/>
      <c r="AU1582" s="2"/>
      <c r="AV1582" s="2"/>
      <c r="AW1582" s="2"/>
      <c r="AX1582" s="2"/>
    </row>
    <row r="1583" customFormat="false" ht="15" hidden="false" customHeight="false" outlineLevel="0" collapsed="false">
      <c r="A1583" s="6" t="n">
        <f aca="false">ROW()-1542</f>
        <v>41</v>
      </c>
      <c r="B1583" s="6" t="n">
        <f aca="false">MOD(INT($A1583/64),2)</f>
        <v>0</v>
      </c>
      <c r="C1583" s="6" t="n">
        <f aca="false">MOD(INT($A1583/32),2)</f>
        <v>1</v>
      </c>
      <c r="D1583" s="6" t="n">
        <f aca="false">MOD(INT($A1583/16),2)</f>
        <v>0</v>
      </c>
      <c r="E1583" s="6" t="n">
        <f aca="false">MOD(INT($A1583/8),2)</f>
        <v>1</v>
      </c>
      <c r="F1583" s="6" t="n">
        <f aca="false">MOD(INT($A1583/4),2)</f>
        <v>0</v>
      </c>
      <c r="G1583" s="6" t="n">
        <f aca="false">MOD(INT($A1583/2),2)</f>
        <v>0</v>
      </c>
      <c r="H1583" s="6" t="n">
        <f aca="false">MOD(INT($A1583/1),2)</f>
        <v>1</v>
      </c>
      <c r="I1583" s="7" t="n">
        <f aca="false">IF(B1583=1,MIN($B$6,$B$1540),0)</f>
        <v>0</v>
      </c>
      <c r="J1583" s="7" t="n">
        <f aca="false">IF(C1583=1,MIN($F$226,MAX(0,$B$1540-I1583)),0)</f>
        <v>300000000</v>
      </c>
      <c r="K1583" s="7" t="n">
        <f aca="false">IF(D1583=1,MIN($F$225,MAX(0,$B$1540-SUM(I1583:J1583))),0)</f>
        <v>0</v>
      </c>
      <c r="L1583" s="7" t="n">
        <f aca="false">IF(E1583=1,MIN($F$224,MAX(0,$B$1540-SUM(I1583:K1583))),0)</f>
        <v>60000000</v>
      </c>
      <c r="M1583" s="7" t="n">
        <f aca="false">IF(F1583=1,MIN($F$223,MAX(0,$B$1540-SUM(I1583:L1583))),0)</f>
        <v>0</v>
      </c>
      <c r="N1583" s="7" t="n">
        <f aca="false">IF(G1583=1,MIN($F$222,MAX(0,$B$1540-SUM(I1583:M1583))),0)</f>
        <v>0</v>
      </c>
      <c r="O1583" s="7" t="n">
        <f aca="false">IF(H1583=1,MIN($F$221,MAX(0,$B$1540-SUM(I1583:N1583))),0)</f>
        <v>5000000</v>
      </c>
      <c r="P1583" s="7" t="n">
        <f aca="false">MAX(0,$B$1540-SUM(I1583:O1583))</f>
        <v>7635000000</v>
      </c>
      <c r="Q1583" s="7" t="n">
        <f aca="false">($B$203+$B$204)+$B$22+(1-B1583)*$B$198+(1-C1583)*$E$226+(1-D1583)*$E$225+(1-E1583)*$E$224+(1-F1583)*$E$223+(1-G1583)*$E$222+(1-H1583)*$E$221</f>
        <v>19819629.2434013</v>
      </c>
      <c r="R1583" s="7" t="n">
        <f aca="false">P1583&gt;$B$12*Q1583</f>
        <v>1</v>
      </c>
      <c r="S1583" s="7" t="n">
        <f aca="false">IF(R1583,(P1583+$B$12*$B$13)/(Q1583+$B$13),IF(Q1583&gt;0,P1583/Q1583,0))</f>
        <v>342.187583705406</v>
      </c>
      <c r="T1583" s="7" t="n">
        <f aca="false">IF(R1583,$B$13*(S1583-$B$12),0)</f>
        <v>852968959.263514</v>
      </c>
      <c r="U1583" s="7" t="n">
        <f aca="false">($B$203+$B$204)*S1583</f>
        <v>96277212.503225</v>
      </c>
      <c r="V1583" s="7" t="n">
        <f aca="false">$B$22*S1583</f>
        <v>3079688253.34865</v>
      </c>
      <c r="W1583" s="7" t="n">
        <f aca="false">IF(B1583=1,I1583,S1583*$B$198)</f>
        <v>275219661.285711</v>
      </c>
      <c r="X1583" s="7" t="n">
        <f aca="false">IF(C1583=1,J1583,S1583*$E$226)</f>
        <v>300000000</v>
      </c>
      <c r="Y1583" s="7" t="n">
        <f aca="false">IF(D1583=1,K1583,S1583*$E$225)</f>
        <v>593345243.955656</v>
      </c>
      <c r="Z1583" s="7" t="n">
        <f aca="false">IF(E1583=1,L1583,S1583*$E$224)</f>
        <v>60000000</v>
      </c>
      <c r="AA1583" s="7" t="n">
        <f aca="false">IF(F1583=1,M1583,S1583*$E$223)</f>
        <v>1026562751.11622</v>
      </c>
      <c r="AB1583" s="7" t="n">
        <f aca="false">IF(G1583=1,N1583,S1583*$E$222)</f>
        <v>1710937918.52703</v>
      </c>
      <c r="AC1583" s="7" t="n">
        <f aca="false">IF(H1583=1,O1583,S1583*$E$221)</f>
        <v>5000000</v>
      </c>
      <c r="AD1583" s="7" t="n">
        <f aca="false">INDEX($W$1542:$W$1669,MATCH($A1583+(1-B1583)*64,$A$1542:$A$1669,0))</f>
        <v>30000000</v>
      </c>
      <c r="AE1583" s="7" t="n">
        <f aca="false">INDEX($W$1542:$W$1669,MATCH($A1583-B1583*64,$A$1542:$A$1669,0))</f>
        <v>275219661.285711</v>
      </c>
      <c r="AF1583" s="7" t="n">
        <f aca="false">INDEX($X$1542:$X$1669,MATCH($A1583+(1-C1583)*32,$A$1542:$A$1669,0))</f>
        <v>300000000</v>
      </c>
      <c r="AG1583" s="7" t="n">
        <f aca="false">INDEX($X$1542:$X$1669,MATCH($A1583-C1583*32,$A$1542:$A$1669,0))</f>
        <v>1711260245.20963</v>
      </c>
      <c r="AH1583" s="7" t="n">
        <f aca="false">INDEX($Y$1542:$Y$1669,MATCH($A1583+(1-D1583)*16,$A$1542:$A$1669,0))</f>
        <v>100000000</v>
      </c>
      <c r="AI1583" s="7" t="n">
        <f aca="false">INDEX($Y$1542:$Y$1669,MATCH($A1583-D1583*16,$A$1542:$A$1669,0))</f>
        <v>593345243.955656</v>
      </c>
      <c r="AJ1583" s="7" t="n">
        <f aca="false">INDEX($Z$1542:$Z$1669,MATCH($A1583+(1-E1583)*8,$A$1542:$A$1669,0))</f>
        <v>60000000</v>
      </c>
      <c r="AK1583" s="7" t="n">
        <f aca="false">INDEX($Z$1542:$Z$1669,MATCH($A1583-E1583*8,$A$1542:$A$1669,0))</f>
        <v>747341305.894848</v>
      </c>
      <c r="AL1583" s="7" t="n">
        <f aca="false">INDEX($AA$1542:$AA$1669,MATCH($A1583+(1-F1583)*4,$A$1542:$A$1669,0))</f>
        <v>30000000</v>
      </c>
      <c r="AM1583" s="7" t="n">
        <f aca="false">INDEX($AA$1542:$AA$1669,MATCH($A1583-F1583*4,$A$1542:$A$1669,0))</f>
        <v>1026562751.11622</v>
      </c>
      <c r="AN1583" s="7" t="n">
        <f aca="false">INDEX($AB$1542:$AB$1669,MATCH($A1583+(1-G1583)*2,$A$1542:$A$1669,0))</f>
        <v>15000000</v>
      </c>
      <c r="AO1583" s="7" t="n">
        <f aca="false">INDEX($AB$1542:$AB$1669,MATCH($A1583-G1583*2,$A$1542:$A$1669,0))</f>
        <v>1710937918.52703</v>
      </c>
      <c r="AP1583" s="7" t="n">
        <f aca="false">INDEX($AC$1542:$AC$1669,MATCH($A1583+(1-H1583)*1,$A$1542:$A$1669,0))</f>
        <v>5000000</v>
      </c>
      <c r="AQ1583" s="7" t="n">
        <f aca="false">INDEX($AC$1542:$AC$1669,MATCH($A1583-H1583*1,$A$1542:$A$1669,0))</f>
        <v>1398719567.51498</v>
      </c>
      <c r="AR1583" s="14" t="b">
        <f aca="false">AND(IF(B1583=1,AD1583&gt;=AE1583,AE1583&gt;AD1583),IF(C1583=1,AF1583&gt;=AG1583,AG1583&gt;AF1583),IF(D1583=1,AH1583&gt;=AI1583,AI1583&gt;AH1583),IF(E1583=1,AJ1583&gt;=AK1583,AK1583&gt;AJ1583),IF(F1583=1,AL1583&gt;=AM1583,AM1583&gt;AL1583),IF(G1583=1,AN1583&gt;=AO1583,AO1583&gt;AN1583),IF(H1583=1,AP1583&gt;=AQ1583,AQ1583&gt;AP1583))</f>
        <v>0</v>
      </c>
      <c r="AS1583" s="2"/>
      <c r="AT1583" s="2"/>
      <c r="AU1583" s="2"/>
      <c r="AV1583" s="2"/>
      <c r="AW1583" s="2"/>
      <c r="AX1583" s="2"/>
    </row>
    <row r="1584" customFormat="false" ht="15" hidden="false" customHeight="false" outlineLevel="0" collapsed="false">
      <c r="A1584" s="6" t="n">
        <f aca="false">ROW()-1542</f>
        <v>42</v>
      </c>
      <c r="B1584" s="6" t="n">
        <f aca="false">MOD(INT($A1584/64),2)</f>
        <v>0</v>
      </c>
      <c r="C1584" s="6" t="n">
        <f aca="false">MOD(INT($A1584/32),2)</f>
        <v>1</v>
      </c>
      <c r="D1584" s="6" t="n">
        <f aca="false">MOD(INT($A1584/16),2)</f>
        <v>0</v>
      </c>
      <c r="E1584" s="6" t="n">
        <f aca="false">MOD(INT($A1584/8),2)</f>
        <v>1</v>
      </c>
      <c r="F1584" s="6" t="n">
        <f aca="false">MOD(INT($A1584/4),2)</f>
        <v>0</v>
      </c>
      <c r="G1584" s="6" t="n">
        <f aca="false">MOD(INT($A1584/2),2)</f>
        <v>1</v>
      </c>
      <c r="H1584" s="6" t="n">
        <f aca="false">MOD(INT($A1584/1),2)</f>
        <v>0</v>
      </c>
      <c r="I1584" s="7" t="n">
        <f aca="false">IF(B1584=1,MIN($B$6,$B$1540),0)</f>
        <v>0</v>
      </c>
      <c r="J1584" s="7" t="n">
        <f aca="false">IF(C1584=1,MIN($F$226,MAX(0,$B$1540-I1584)),0)</f>
        <v>300000000</v>
      </c>
      <c r="K1584" s="7" t="n">
        <f aca="false">IF(D1584=1,MIN($F$225,MAX(0,$B$1540-SUM(I1584:J1584))),0)</f>
        <v>0</v>
      </c>
      <c r="L1584" s="7" t="n">
        <f aca="false">IF(E1584=1,MIN($F$224,MAX(0,$B$1540-SUM(I1584:K1584))),0)</f>
        <v>60000000</v>
      </c>
      <c r="M1584" s="7" t="n">
        <f aca="false">IF(F1584=1,MIN($F$223,MAX(0,$B$1540-SUM(I1584:L1584))),0)</f>
        <v>0</v>
      </c>
      <c r="N1584" s="7" t="n">
        <f aca="false">IF(G1584=1,MIN($F$222,MAX(0,$B$1540-SUM(I1584:M1584))),0)</f>
        <v>15000000</v>
      </c>
      <c r="O1584" s="7" t="n">
        <f aca="false">IF(H1584=1,MIN($F$221,MAX(0,$B$1540-SUM(I1584:N1584))),0)</f>
        <v>0</v>
      </c>
      <c r="P1584" s="7" t="n">
        <f aca="false">MAX(0,$B$1540-SUM(I1584:O1584))</f>
        <v>7625000000</v>
      </c>
      <c r="Q1584" s="7" t="n">
        <f aca="false">($B$203+$B$204)+$B$22+(1-B1584)*$B$198+(1-C1584)*$E$226+(1-D1584)*$E$225+(1-E1584)*$E$224+(1-F1584)*$E$223+(1-G1584)*$E$222+(1-H1584)*$E$221</f>
        <v>19819629.2434013</v>
      </c>
      <c r="R1584" s="7" t="n">
        <f aca="false">P1584&gt;$B$12*Q1584</f>
        <v>1</v>
      </c>
      <c r="S1584" s="7" t="n">
        <f aca="false">IF(R1584,(P1584+$B$12*$B$13)/(Q1584+$B$13),IF(Q1584&gt;0,P1584/Q1584,0))</f>
        <v>341.739547589261</v>
      </c>
      <c r="T1584" s="7" t="n">
        <f aca="false">IF(R1584,$B$13*(S1584-$B$12),0)</f>
        <v>851848868.973152</v>
      </c>
      <c r="U1584" s="7" t="n">
        <f aca="false">($B$203+$B$204)*S1584</f>
        <v>96151153.9598493</v>
      </c>
      <c r="V1584" s="7" t="n">
        <f aca="false">$B$22*S1584</f>
        <v>3075655928.30335</v>
      </c>
      <c r="W1584" s="7" t="n">
        <f aca="false">IF(B1584=1,I1584,S1584*$B$198)</f>
        <v>274859308.210378</v>
      </c>
      <c r="X1584" s="7" t="n">
        <f aca="false">IF(C1584=1,J1584,S1584*$E$226)</f>
        <v>300000000</v>
      </c>
      <c r="Y1584" s="7" t="n">
        <f aca="false">IF(D1584=1,K1584,S1584*$E$225)</f>
        <v>592568359.839184</v>
      </c>
      <c r="Z1584" s="7" t="n">
        <f aca="false">IF(E1584=1,L1584,S1584*$E$224)</f>
        <v>60000000</v>
      </c>
      <c r="AA1584" s="7" t="n">
        <f aca="false">IF(F1584=1,M1584,S1584*$E$223)</f>
        <v>1025218642.76778</v>
      </c>
      <c r="AB1584" s="7" t="n">
        <f aca="false">IF(G1584=1,N1584,S1584*$E$222)</f>
        <v>15000000</v>
      </c>
      <c r="AC1584" s="7" t="n">
        <f aca="false">IF(H1584=1,O1584,S1584*$E$221)</f>
        <v>1708697737.9463</v>
      </c>
      <c r="AD1584" s="7" t="n">
        <f aca="false">INDEX($W$1542:$W$1669,MATCH($A1584+(1-B1584)*64,$A$1542:$A$1669,0))</f>
        <v>30000000</v>
      </c>
      <c r="AE1584" s="7" t="n">
        <f aca="false">INDEX($W$1542:$W$1669,MATCH($A1584-B1584*64,$A$1542:$A$1669,0))</f>
        <v>274859308.210378</v>
      </c>
      <c r="AF1584" s="7" t="n">
        <f aca="false">INDEX($X$1542:$X$1669,MATCH($A1584+(1-C1584)*32,$A$1542:$A$1669,0))</f>
        <v>300000000</v>
      </c>
      <c r="AG1584" s="7" t="n">
        <f aca="false">INDEX($X$1542:$X$1669,MATCH($A1584-C1584*32,$A$1542:$A$1669,0))</f>
        <v>1709104326.79047</v>
      </c>
      <c r="AH1584" s="7" t="n">
        <f aca="false">INDEX($Y$1542:$Y$1669,MATCH($A1584+(1-D1584)*16,$A$1542:$A$1669,0))</f>
        <v>100000000</v>
      </c>
      <c r="AI1584" s="7" t="n">
        <f aca="false">INDEX($Y$1542:$Y$1669,MATCH($A1584-D1584*16,$A$1542:$A$1669,0))</f>
        <v>592568359.839184</v>
      </c>
      <c r="AJ1584" s="7" t="n">
        <f aca="false">INDEX($Z$1542:$Z$1669,MATCH($A1584+(1-E1584)*8,$A$1542:$A$1669,0))</f>
        <v>60000000</v>
      </c>
      <c r="AK1584" s="7" t="n">
        <f aca="false">INDEX($Z$1542:$Z$1669,MATCH($A1584-E1584*8,$A$1542:$A$1669,0))</f>
        <v>746370417.546819</v>
      </c>
      <c r="AL1584" s="7" t="n">
        <f aca="false">INDEX($AA$1542:$AA$1669,MATCH($A1584+(1-F1584)*4,$A$1542:$A$1669,0))</f>
        <v>30000000</v>
      </c>
      <c r="AM1584" s="7" t="n">
        <f aca="false">INDEX($AA$1542:$AA$1669,MATCH($A1584-F1584*4,$A$1542:$A$1669,0))</f>
        <v>1025218642.76778</v>
      </c>
      <c r="AN1584" s="7" t="n">
        <f aca="false">INDEX($AB$1542:$AB$1669,MATCH($A1584+(1-G1584)*2,$A$1542:$A$1669,0))</f>
        <v>15000000</v>
      </c>
      <c r="AO1584" s="7" t="n">
        <f aca="false">INDEX($AB$1542:$AB$1669,MATCH($A1584-G1584*2,$A$1542:$A$1669,0))</f>
        <v>1398719567.51498</v>
      </c>
      <c r="AP1584" s="7" t="n">
        <f aca="false">INDEX($AC$1542:$AC$1669,MATCH($A1584+(1-H1584)*1,$A$1542:$A$1669,0))</f>
        <v>5000000</v>
      </c>
      <c r="AQ1584" s="7" t="n">
        <f aca="false">INDEX($AC$1542:$AC$1669,MATCH($A1584-H1584*1,$A$1542:$A$1669,0))</f>
        <v>1708697737.9463</v>
      </c>
      <c r="AR1584" s="14" t="b">
        <f aca="false">AND(IF(B1584=1,AD1584&gt;=AE1584,AE1584&gt;AD1584),IF(C1584=1,AF1584&gt;=AG1584,AG1584&gt;AF1584),IF(D1584=1,AH1584&gt;=AI1584,AI1584&gt;AH1584),IF(E1584=1,AJ1584&gt;=AK1584,AK1584&gt;AJ1584),IF(F1584=1,AL1584&gt;=AM1584,AM1584&gt;AL1584),IF(G1584=1,AN1584&gt;=AO1584,AO1584&gt;AN1584),IF(H1584=1,AP1584&gt;=AQ1584,AQ1584&gt;AP1584))</f>
        <v>0</v>
      </c>
      <c r="AS1584" s="2"/>
      <c r="AT1584" s="2"/>
      <c r="AU1584" s="2"/>
      <c r="AV1584" s="2"/>
      <c r="AW1584" s="2"/>
      <c r="AX1584" s="2"/>
    </row>
    <row r="1585" customFormat="false" ht="15" hidden="false" customHeight="false" outlineLevel="0" collapsed="false">
      <c r="A1585" s="6" t="n">
        <f aca="false">ROW()-1542</f>
        <v>43</v>
      </c>
      <c r="B1585" s="6" t="n">
        <f aca="false">MOD(INT($A1585/64),2)</f>
        <v>0</v>
      </c>
      <c r="C1585" s="6" t="n">
        <f aca="false">MOD(INT($A1585/32),2)</f>
        <v>1</v>
      </c>
      <c r="D1585" s="6" t="n">
        <f aca="false">MOD(INT($A1585/16),2)</f>
        <v>0</v>
      </c>
      <c r="E1585" s="6" t="n">
        <f aca="false">MOD(INT($A1585/8),2)</f>
        <v>1</v>
      </c>
      <c r="F1585" s="6" t="n">
        <f aca="false">MOD(INT($A1585/4),2)</f>
        <v>0</v>
      </c>
      <c r="G1585" s="6" t="n">
        <f aca="false">MOD(INT($A1585/2),2)</f>
        <v>1</v>
      </c>
      <c r="H1585" s="6" t="n">
        <f aca="false">MOD(INT($A1585/1),2)</f>
        <v>1</v>
      </c>
      <c r="I1585" s="7" t="n">
        <f aca="false">IF(B1585=1,MIN($B$6,$B$1540),0)</f>
        <v>0</v>
      </c>
      <c r="J1585" s="7" t="n">
        <f aca="false">IF(C1585=1,MIN($F$226,MAX(0,$B$1540-I1585)),0)</f>
        <v>300000000</v>
      </c>
      <c r="K1585" s="7" t="n">
        <f aca="false">IF(D1585=1,MIN($F$225,MAX(0,$B$1540-SUM(I1585:J1585))),0)</f>
        <v>0</v>
      </c>
      <c r="L1585" s="7" t="n">
        <f aca="false">IF(E1585=1,MIN($F$224,MAX(0,$B$1540-SUM(I1585:K1585))),0)</f>
        <v>60000000</v>
      </c>
      <c r="M1585" s="7" t="n">
        <f aca="false">IF(F1585=1,MIN($F$223,MAX(0,$B$1540-SUM(I1585:L1585))),0)</f>
        <v>0</v>
      </c>
      <c r="N1585" s="7" t="n">
        <f aca="false">IF(G1585=1,MIN($F$222,MAX(0,$B$1540-SUM(I1585:M1585))),0)</f>
        <v>15000000</v>
      </c>
      <c r="O1585" s="7" t="n">
        <f aca="false">IF(H1585=1,MIN($F$221,MAX(0,$B$1540-SUM(I1585:N1585))),0)</f>
        <v>5000000</v>
      </c>
      <c r="P1585" s="7" t="n">
        <f aca="false">MAX(0,$B$1540-SUM(I1585:O1585))</f>
        <v>7620000000</v>
      </c>
      <c r="Q1585" s="7" t="n">
        <f aca="false">($B$203+$B$204)+$B$22+(1-B1585)*$B$198+(1-C1585)*$E$226+(1-D1585)*$E$225+(1-E1585)*$E$224+(1-F1585)*$E$223+(1-G1585)*$E$222+(1-H1585)*$E$221</f>
        <v>14819629.2434013</v>
      </c>
      <c r="R1585" s="7" t="n">
        <f aca="false">P1585&gt;$B$12*Q1585</f>
        <v>1</v>
      </c>
      <c r="S1585" s="7" t="n">
        <f aca="false">IF(R1585,(P1585+$B$12*$B$13)/(Q1585+$B$13),IF(Q1585&gt;0,P1585/Q1585,0))</f>
        <v>440.107573486548</v>
      </c>
      <c r="T1585" s="7" t="n">
        <f aca="false">IF(R1585,$B$13*(S1585-$B$12),0)</f>
        <v>1097768933.71637</v>
      </c>
      <c r="U1585" s="7" t="n">
        <f aca="false">($B$203+$B$204)*S1585</f>
        <v>123827784.509335</v>
      </c>
      <c r="V1585" s="7" t="n">
        <f aca="false">$B$22*S1585</f>
        <v>3960968161.37893</v>
      </c>
      <c r="W1585" s="7" t="n">
        <f aca="false">IF(B1585=1,I1585,S1585*$B$198)</f>
        <v>353976190.46436</v>
      </c>
      <c r="X1585" s="7" t="n">
        <f aca="false">IF(C1585=1,J1585,S1585*$E$226)</f>
        <v>300000000</v>
      </c>
      <c r="Y1585" s="7" t="n">
        <f aca="false">IF(D1585=1,K1585,S1585*$E$225)</f>
        <v>763136209.471361</v>
      </c>
      <c r="Z1585" s="7" t="n">
        <f aca="false">IF(E1585=1,L1585,S1585*$E$224)</f>
        <v>60000000</v>
      </c>
      <c r="AA1585" s="7" t="n">
        <f aca="false">IF(F1585=1,M1585,S1585*$E$223)</f>
        <v>1320322720.45964</v>
      </c>
      <c r="AB1585" s="7" t="n">
        <f aca="false">IF(G1585=1,N1585,S1585*$E$222)</f>
        <v>15000000</v>
      </c>
      <c r="AC1585" s="7" t="n">
        <f aca="false">IF(H1585=1,O1585,S1585*$E$221)</f>
        <v>5000000</v>
      </c>
      <c r="AD1585" s="7" t="n">
        <f aca="false">INDEX($W$1542:$W$1669,MATCH($A1585+(1-B1585)*64,$A$1542:$A$1669,0))</f>
        <v>30000000</v>
      </c>
      <c r="AE1585" s="7" t="n">
        <f aca="false">INDEX($W$1542:$W$1669,MATCH($A1585-B1585*64,$A$1542:$A$1669,0))</f>
        <v>353976190.46436</v>
      </c>
      <c r="AF1585" s="7" t="n">
        <f aca="false">INDEX($X$1542:$X$1669,MATCH($A1585+(1-C1585)*32,$A$1542:$A$1669,0))</f>
        <v>300000000</v>
      </c>
      <c r="AG1585" s="7" t="n">
        <f aca="false">INDEX($X$1542:$X$1669,MATCH($A1585-C1585*32,$A$1542:$A$1669,0))</f>
        <v>2072147409.9601</v>
      </c>
      <c r="AH1585" s="7" t="n">
        <f aca="false">INDEX($Y$1542:$Y$1669,MATCH($A1585+(1-D1585)*16,$A$1542:$A$1669,0))</f>
        <v>100000000</v>
      </c>
      <c r="AI1585" s="7" t="n">
        <f aca="false">INDEX($Y$1542:$Y$1669,MATCH($A1585-D1585*16,$A$1542:$A$1669,0))</f>
        <v>763136209.471361</v>
      </c>
      <c r="AJ1585" s="7" t="n">
        <f aca="false">INDEX($Z$1542:$Z$1669,MATCH($A1585+(1-E1585)*8,$A$1542:$A$1669,0))</f>
        <v>60000000</v>
      </c>
      <c r="AK1585" s="7" t="n">
        <f aca="false">INDEX($Z$1542:$Z$1669,MATCH($A1585-E1585*8,$A$1542:$A$1669,0))</f>
        <v>935007437.128658</v>
      </c>
      <c r="AL1585" s="7" t="n">
        <f aca="false">INDEX($AA$1542:$AA$1669,MATCH($A1585+(1-F1585)*4,$A$1542:$A$1669,0))</f>
        <v>30000000</v>
      </c>
      <c r="AM1585" s="7" t="n">
        <f aca="false">INDEX($AA$1542:$AA$1669,MATCH($A1585-F1585*4,$A$1542:$A$1669,0))</f>
        <v>1320322720.45964</v>
      </c>
      <c r="AN1585" s="7" t="n">
        <f aca="false">INDEX($AB$1542:$AB$1669,MATCH($A1585+(1-G1585)*2,$A$1542:$A$1669,0))</f>
        <v>15000000</v>
      </c>
      <c r="AO1585" s="7" t="n">
        <f aca="false">INDEX($AB$1542:$AB$1669,MATCH($A1585-G1585*2,$A$1542:$A$1669,0))</f>
        <v>1710937918.52703</v>
      </c>
      <c r="AP1585" s="7" t="n">
        <f aca="false">INDEX($AC$1542:$AC$1669,MATCH($A1585+(1-H1585)*1,$A$1542:$A$1669,0))</f>
        <v>5000000</v>
      </c>
      <c r="AQ1585" s="7" t="n">
        <f aca="false">INDEX($AC$1542:$AC$1669,MATCH($A1585-H1585*1,$A$1542:$A$1669,0))</f>
        <v>1708697737.9463</v>
      </c>
      <c r="AR1585" s="14" t="b">
        <f aca="false">AND(IF(B1585=1,AD1585&gt;=AE1585,AE1585&gt;AD1585),IF(C1585=1,AF1585&gt;=AG1585,AG1585&gt;AF1585),IF(D1585=1,AH1585&gt;=AI1585,AI1585&gt;AH1585),IF(E1585=1,AJ1585&gt;=AK1585,AK1585&gt;AJ1585),IF(F1585=1,AL1585&gt;=AM1585,AM1585&gt;AL1585),IF(G1585=1,AN1585&gt;=AO1585,AO1585&gt;AN1585),IF(H1585=1,AP1585&gt;=AQ1585,AQ1585&gt;AP1585))</f>
        <v>0</v>
      </c>
      <c r="AS1585" s="2"/>
      <c r="AT1585" s="2"/>
      <c r="AU1585" s="2"/>
      <c r="AV1585" s="2"/>
      <c r="AW1585" s="2"/>
      <c r="AX1585" s="2"/>
    </row>
    <row r="1586" customFormat="false" ht="15" hidden="false" customHeight="false" outlineLevel="0" collapsed="false">
      <c r="A1586" s="6" t="n">
        <f aca="false">ROW()-1542</f>
        <v>44</v>
      </c>
      <c r="B1586" s="6" t="n">
        <f aca="false">MOD(INT($A1586/64),2)</f>
        <v>0</v>
      </c>
      <c r="C1586" s="6" t="n">
        <f aca="false">MOD(INT($A1586/32),2)</f>
        <v>1</v>
      </c>
      <c r="D1586" s="6" t="n">
        <f aca="false">MOD(INT($A1586/16),2)</f>
        <v>0</v>
      </c>
      <c r="E1586" s="6" t="n">
        <f aca="false">MOD(INT($A1586/8),2)</f>
        <v>1</v>
      </c>
      <c r="F1586" s="6" t="n">
        <f aca="false">MOD(INT($A1586/4),2)</f>
        <v>1</v>
      </c>
      <c r="G1586" s="6" t="n">
        <f aca="false">MOD(INT($A1586/2),2)</f>
        <v>0</v>
      </c>
      <c r="H1586" s="6" t="n">
        <f aca="false">MOD(INT($A1586/1),2)</f>
        <v>0</v>
      </c>
      <c r="I1586" s="7" t="n">
        <f aca="false">IF(B1586=1,MIN($B$6,$B$1540),0)</f>
        <v>0</v>
      </c>
      <c r="J1586" s="7" t="n">
        <f aca="false">IF(C1586=1,MIN($F$226,MAX(0,$B$1540-I1586)),0)</f>
        <v>300000000</v>
      </c>
      <c r="K1586" s="7" t="n">
        <f aca="false">IF(D1586=1,MIN($F$225,MAX(0,$B$1540-SUM(I1586:J1586))),0)</f>
        <v>0</v>
      </c>
      <c r="L1586" s="7" t="n">
        <f aca="false">IF(E1586=1,MIN($F$224,MAX(0,$B$1540-SUM(I1586:K1586))),0)</f>
        <v>60000000</v>
      </c>
      <c r="M1586" s="7" t="n">
        <f aca="false">IF(F1586=1,MIN($F$223,MAX(0,$B$1540-SUM(I1586:L1586))),0)</f>
        <v>30000000</v>
      </c>
      <c r="N1586" s="7" t="n">
        <f aca="false">IF(G1586=1,MIN($F$222,MAX(0,$B$1540-SUM(I1586:M1586))),0)</f>
        <v>0</v>
      </c>
      <c r="O1586" s="7" t="n">
        <f aca="false">IF(H1586=1,MIN($F$221,MAX(0,$B$1540-SUM(I1586:N1586))),0)</f>
        <v>0</v>
      </c>
      <c r="P1586" s="7" t="n">
        <f aca="false">MAX(0,$B$1540-SUM(I1586:O1586))</f>
        <v>7610000000</v>
      </c>
      <c r="Q1586" s="7" t="n">
        <f aca="false">($B$203+$B$204)+$B$22+(1-B1586)*$B$198+(1-C1586)*$E$226+(1-D1586)*$E$225+(1-E1586)*$E$224+(1-F1586)*$E$223+(1-G1586)*$E$222+(1-H1586)*$E$221</f>
        <v>21819629.2434013</v>
      </c>
      <c r="R1586" s="7" t="n">
        <f aca="false">P1586&gt;$B$12*Q1586</f>
        <v>1</v>
      </c>
      <c r="S1586" s="7" t="n">
        <f aca="false">IF(R1586,(P1586+$B$12*$B$13)/(Q1586+$B$13),IF(Q1586&gt;0,P1586/Q1586,0))</f>
        <v>313.018752210851</v>
      </c>
      <c r="T1586" s="7" t="n">
        <f aca="false">IF(R1586,$B$13*(S1586-$B$12),0)</f>
        <v>780046880.527128</v>
      </c>
      <c r="U1586" s="7" t="n">
        <f aca="false">($B$203+$B$204)*S1586</f>
        <v>88070328.5541871</v>
      </c>
      <c r="V1586" s="7" t="n">
        <f aca="false">$B$22*S1586</f>
        <v>2817168769.89766</v>
      </c>
      <c r="W1586" s="7" t="n">
        <f aca="false">IF(B1586=1,I1586,S1586*$B$198)</f>
        <v>251759324.598152</v>
      </c>
      <c r="X1586" s="7" t="n">
        <f aca="false">IF(C1586=1,J1586,S1586*$E$226)</f>
        <v>300000000</v>
      </c>
      <c r="Y1586" s="7" t="n">
        <f aca="false">IF(D1586=1,K1586,S1586*$E$225)</f>
        <v>542767174.314363</v>
      </c>
      <c r="Z1586" s="7" t="n">
        <f aca="false">IF(E1586=1,L1586,S1586*$E$224)</f>
        <v>60000000</v>
      </c>
      <c r="AA1586" s="7" t="n">
        <f aca="false">IF(F1586=1,M1586,S1586*$E$223)</f>
        <v>30000000</v>
      </c>
      <c r="AB1586" s="7" t="n">
        <f aca="false">IF(G1586=1,N1586,S1586*$E$222)</f>
        <v>1565093761.05426</v>
      </c>
      <c r="AC1586" s="7" t="n">
        <f aca="false">IF(H1586=1,O1586,S1586*$E$221)</f>
        <v>1565093761.05426</v>
      </c>
      <c r="AD1586" s="7" t="n">
        <f aca="false">INDEX($W$1542:$W$1669,MATCH($A1586+(1-B1586)*64,$A$1542:$A$1669,0))</f>
        <v>30000000</v>
      </c>
      <c r="AE1586" s="7" t="n">
        <f aca="false">INDEX($W$1542:$W$1669,MATCH($A1586-B1586*64,$A$1542:$A$1669,0))</f>
        <v>251759324.598152</v>
      </c>
      <c r="AF1586" s="7" t="n">
        <f aca="false">INDEX($X$1542:$X$1669,MATCH($A1586+(1-C1586)*32,$A$1542:$A$1669,0))</f>
        <v>300000000</v>
      </c>
      <c r="AG1586" s="7" t="n">
        <f aca="false">INDEX($X$1542:$X$1669,MATCH($A1586-C1586*32,$A$1542:$A$1669,0))</f>
        <v>1593841502.47954</v>
      </c>
      <c r="AH1586" s="7" t="n">
        <f aca="false">INDEX($Y$1542:$Y$1669,MATCH($A1586+(1-D1586)*16,$A$1542:$A$1669,0))</f>
        <v>100000000</v>
      </c>
      <c r="AI1586" s="7" t="n">
        <f aca="false">INDEX($Y$1542:$Y$1669,MATCH($A1586-D1586*16,$A$1542:$A$1669,0))</f>
        <v>542767174.314363</v>
      </c>
      <c r="AJ1586" s="7" t="n">
        <f aca="false">INDEX($Z$1542:$Z$1669,MATCH($A1586+(1-E1586)*8,$A$1542:$A$1669,0))</f>
        <v>60000000</v>
      </c>
      <c r="AK1586" s="7" t="n">
        <f aca="false">INDEX($Z$1542:$Z$1669,MATCH($A1586-E1586*8,$A$1542:$A$1669,0))</f>
        <v>689156269.058169</v>
      </c>
      <c r="AL1586" s="7" t="n">
        <f aca="false">INDEX($AA$1542:$AA$1669,MATCH($A1586+(1-F1586)*4,$A$1542:$A$1669,0))</f>
        <v>30000000</v>
      </c>
      <c r="AM1586" s="7" t="n">
        <f aca="false">INDEX($AA$1542:$AA$1669,MATCH($A1586-F1586*4,$A$1542:$A$1669,0))</f>
        <v>839231740.508991</v>
      </c>
      <c r="AN1586" s="7" t="n">
        <f aca="false">INDEX($AB$1542:$AB$1669,MATCH($A1586+(1-G1586)*2,$A$1542:$A$1669,0))</f>
        <v>15000000</v>
      </c>
      <c r="AO1586" s="7" t="n">
        <f aca="false">INDEX($AB$1542:$AB$1669,MATCH($A1586-G1586*2,$A$1542:$A$1669,0))</f>
        <v>1565093761.05426</v>
      </c>
      <c r="AP1586" s="7" t="n">
        <f aca="false">INDEX($AC$1542:$AC$1669,MATCH($A1586+(1-H1586)*1,$A$1542:$A$1669,0))</f>
        <v>5000000</v>
      </c>
      <c r="AQ1586" s="7" t="n">
        <f aca="false">INDEX($AC$1542:$AC$1669,MATCH($A1586-H1586*1,$A$1542:$A$1669,0))</f>
        <v>1565093761.05426</v>
      </c>
      <c r="AR1586" s="14" t="b">
        <f aca="false">AND(IF(B1586=1,AD1586&gt;=AE1586,AE1586&gt;AD1586),IF(C1586=1,AF1586&gt;=AG1586,AG1586&gt;AF1586),IF(D1586=1,AH1586&gt;=AI1586,AI1586&gt;AH1586),IF(E1586=1,AJ1586&gt;=AK1586,AK1586&gt;AJ1586),IF(F1586=1,AL1586&gt;=AM1586,AM1586&gt;AL1586),IF(G1586=1,AN1586&gt;=AO1586,AO1586&gt;AN1586),IF(H1586=1,AP1586&gt;=AQ1586,AQ1586&gt;AP1586))</f>
        <v>0</v>
      </c>
      <c r="AS1586" s="2"/>
      <c r="AT1586" s="2"/>
      <c r="AU1586" s="2"/>
      <c r="AV1586" s="2"/>
      <c r="AW1586" s="2"/>
      <c r="AX1586" s="2"/>
    </row>
    <row r="1587" customFormat="false" ht="15" hidden="false" customHeight="false" outlineLevel="0" collapsed="false">
      <c r="A1587" s="6" t="n">
        <f aca="false">ROW()-1542</f>
        <v>45</v>
      </c>
      <c r="B1587" s="6" t="n">
        <f aca="false">MOD(INT($A1587/64),2)</f>
        <v>0</v>
      </c>
      <c r="C1587" s="6" t="n">
        <f aca="false">MOD(INT($A1587/32),2)</f>
        <v>1</v>
      </c>
      <c r="D1587" s="6" t="n">
        <f aca="false">MOD(INT($A1587/16),2)</f>
        <v>0</v>
      </c>
      <c r="E1587" s="6" t="n">
        <f aca="false">MOD(INT($A1587/8),2)</f>
        <v>1</v>
      </c>
      <c r="F1587" s="6" t="n">
        <f aca="false">MOD(INT($A1587/4),2)</f>
        <v>1</v>
      </c>
      <c r="G1587" s="6" t="n">
        <f aca="false">MOD(INT($A1587/2),2)</f>
        <v>0</v>
      </c>
      <c r="H1587" s="6" t="n">
        <f aca="false">MOD(INT($A1587/1),2)</f>
        <v>1</v>
      </c>
      <c r="I1587" s="7" t="n">
        <f aca="false">IF(B1587=1,MIN($B$6,$B$1540),0)</f>
        <v>0</v>
      </c>
      <c r="J1587" s="7" t="n">
        <f aca="false">IF(C1587=1,MIN($F$226,MAX(0,$B$1540-I1587)),0)</f>
        <v>300000000</v>
      </c>
      <c r="K1587" s="7" t="n">
        <f aca="false">IF(D1587=1,MIN($F$225,MAX(0,$B$1540-SUM(I1587:J1587))),0)</f>
        <v>0</v>
      </c>
      <c r="L1587" s="7" t="n">
        <f aca="false">IF(E1587=1,MIN($F$224,MAX(0,$B$1540-SUM(I1587:K1587))),0)</f>
        <v>60000000</v>
      </c>
      <c r="M1587" s="7" t="n">
        <f aca="false">IF(F1587=1,MIN($F$223,MAX(0,$B$1540-SUM(I1587:L1587))),0)</f>
        <v>30000000</v>
      </c>
      <c r="N1587" s="7" t="n">
        <f aca="false">IF(G1587=1,MIN($F$222,MAX(0,$B$1540-SUM(I1587:M1587))),0)</f>
        <v>0</v>
      </c>
      <c r="O1587" s="7" t="n">
        <f aca="false">IF(H1587=1,MIN($F$221,MAX(0,$B$1540-SUM(I1587:N1587))),0)</f>
        <v>5000000</v>
      </c>
      <c r="P1587" s="7" t="n">
        <f aca="false">MAX(0,$B$1540-SUM(I1587:O1587))</f>
        <v>7605000000</v>
      </c>
      <c r="Q1587" s="7" t="n">
        <f aca="false">($B$203+$B$204)+$B$22+(1-B1587)*$B$198+(1-C1587)*$E$226+(1-D1587)*$E$225+(1-E1587)*$E$224+(1-F1587)*$E$223+(1-G1587)*$E$222+(1-H1587)*$E$221</f>
        <v>16819629.2434013</v>
      </c>
      <c r="R1587" s="7" t="n">
        <f aca="false">P1587&gt;$B$12*Q1587</f>
        <v>1</v>
      </c>
      <c r="S1587" s="7" t="n">
        <f aca="false">IF(R1587,(P1587+$B$12*$B$13)/(Q1587+$B$13),IF(Q1587&gt;0,P1587/Q1587,0))</f>
        <v>393.770496532607</v>
      </c>
      <c r="T1587" s="7" t="n">
        <f aca="false">IF(R1587,$B$13*(S1587-$B$12),0)</f>
        <v>981926241.331517</v>
      </c>
      <c r="U1587" s="7" t="n">
        <f aca="false">($B$203+$B$204)*S1587</f>
        <v>110790477.438271</v>
      </c>
      <c r="V1587" s="7" t="n">
        <f aca="false">$B$22*S1587</f>
        <v>3543934468.79346</v>
      </c>
      <c r="W1587" s="7" t="n">
        <f aca="false">IF(B1587=1,I1587,S1587*$B$198)</f>
        <v>316707524.88001</v>
      </c>
      <c r="X1587" s="7" t="n">
        <f aca="false">IF(C1587=1,J1587,S1587*$E$226)</f>
        <v>300000000</v>
      </c>
      <c r="Y1587" s="7" t="n">
        <f aca="false">IF(D1587=1,K1587,S1587*$E$225)</f>
        <v>682788804.893707</v>
      </c>
      <c r="Z1587" s="7" t="n">
        <f aca="false">IF(E1587=1,L1587,S1587*$E$224)</f>
        <v>60000000</v>
      </c>
      <c r="AA1587" s="7" t="n">
        <f aca="false">IF(F1587=1,M1587,S1587*$E$223)</f>
        <v>30000000</v>
      </c>
      <c r="AB1587" s="7" t="n">
        <f aca="false">IF(G1587=1,N1587,S1587*$E$222)</f>
        <v>1968852482.66303</v>
      </c>
      <c r="AC1587" s="7" t="n">
        <f aca="false">IF(H1587=1,O1587,S1587*$E$221)</f>
        <v>5000000</v>
      </c>
      <c r="AD1587" s="7" t="n">
        <f aca="false">INDEX($W$1542:$W$1669,MATCH($A1587+(1-B1587)*64,$A$1542:$A$1669,0))</f>
        <v>30000000</v>
      </c>
      <c r="AE1587" s="7" t="n">
        <f aca="false">INDEX($W$1542:$W$1669,MATCH($A1587-B1587*64,$A$1542:$A$1669,0))</f>
        <v>316707524.88001</v>
      </c>
      <c r="AF1587" s="7" t="n">
        <f aca="false">INDEX($X$1542:$X$1669,MATCH($A1587+(1-C1587)*32,$A$1542:$A$1669,0))</f>
        <v>300000000</v>
      </c>
      <c r="AG1587" s="7" t="n">
        <f aca="false">INDEX($X$1542:$X$1669,MATCH($A1587-C1587*32,$A$1542:$A$1669,0))</f>
        <v>1905717967.38582</v>
      </c>
      <c r="AH1587" s="7" t="n">
        <f aca="false">INDEX($Y$1542:$Y$1669,MATCH($A1587+(1-D1587)*16,$A$1542:$A$1669,0))</f>
        <v>100000000</v>
      </c>
      <c r="AI1587" s="7" t="n">
        <f aca="false">INDEX($Y$1542:$Y$1669,MATCH($A1587-D1587*16,$A$1542:$A$1669,0))</f>
        <v>682788804.893707</v>
      </c>
      <c r="AJ1587" s="7" t="n">
        <f aca="false">INDEX($Z$1542:$Z$1669,MATCH($A1587+(1-E1587)*8,$A$1542:$A$1669,0))</f>
        <v>60000000</v>
      </c>
      <c r="AK1587" s="7" t="n">
        <f aca="false">INDEX($Z$1542:$Z$1669,MATCH($A1587-E1587*8,$A$1542:$A$1669,0))</f>
        <v>847252031.50467</v>
      </c>
      <c r="AL1587" s="7" t="n">
        <f aca="false">INDEX($AA$1542:$AA$1669,MATCH($A1587+(1-F1587)*4,$A$1542:$A$1669,0))</f>
        <v>30000000</v>
      </c>
      <c r="AM1587" s="7" t="n">
        <f aca="false">INDEX($AA$1542:$AA$1669,MATCH($A1587-F1587*4,$A$1542:$A$1669,0))</f>
        <v>1026562751.11622</v>
      </c>
      <c r="AN1587" s="7" t="n">
        <f aca="false">INDEX($AB$1542:$AB$1669,MATCH($A1587+(1-G1587)*2,$A$1542:$A$1669,0))</f>
        <v>15000000</v>
      </c>
      <c r="AO1587" s="7" t="n">
        <f aca="false">INDEX($AB$1542:$AB$1669,MATCH($A1587-G1587*2,$A$1542:$A$1669,0))</f>
        <v>1968852482.66303</v>
      </c>
      <c r="AP1587" s="7" t="n">
        <f aca="false">INDEX($AC$1542:$AC$1669,MATCH($A1587+(1-H1587)*1,$A$1542:$A$1669,0))</f>
        <v>5000000</v>
      </c>
      <c r="AQ1587" s="7" t="n">
        <f aca="false">INDEX($AC$1542:$AC$1669,MATCH($A1587-H1587*1,$A$1542:$A$1669,0))</f>
        <v>1565093761.05426</v>
      </c>
      <c r="AR1587" s="14" t="b">
        <f aca="false">AND(IF(B1587=1,AD1587&gt;=AE1587,AE1587&gt;AD1587),IF(C1587=1,AF1587&gt;=AG1587,AG1587&gt;AF1587),IF(D1587=1,AH1587&gt;=AI1587,AI1587&gt;AH1587),IF(E1587=1,AJ1587&gt;=AK1587,AK1587&gt;AJ1587),IF(F1587=1,AL1587&gt;=AM1587,AM1587&gt;AL1587),IF(G1587=1,AN1587&gt;=AO1587,AO1587&gt;AN1587),IF(H1587=1,AP1587&gt;=AQ1587,AQ1587&gt;AP1587))</f>
        <v>0</v>
      </c>
      <c r="AS1587" s="2"/>
      <c r="AT1587" s="2"/>
      <c r="AU1587" s="2"/>
      <c r="AV1587" s="2"/>
      <c r="AW1587" s="2"/>
      <c r="AX1587" s="2"/>
    </row>
    <row r="1588" customFormat="false" ht="15" hidden="false" customHeight="false" outlineLevel="0" collapsed="false">
      <c r="A1588" s="6" t="n">
        <f aca="false">ROW()-1542</f>
        <v>46</v>
      </c>
      <c r="B1588" s="6" t="n">
        <f aca="false">MOD(INT($A1588/64),2)</f>
        <v>0</v>
      </c>
      <c r="C1588" s="6" t="n">
        <f aca="false">MOD(INT($A1588/32),2)</f>
        <v>1</v>
      </c>
      <c r="D1588" s="6" t="n">
        <f aca="false">MOD(INT($A1588/16),2)</f>
        <v>0</v>
      </c>
      <c r="E1588" s="6" t="n">
        <f aca="false">MOD(INT($A1588/8),2)</f>
        <v>1</v>
      </c>
      <c r="F1588" s="6" t="n">
        <f aca="false">MOD(INT($A1588/4),2)</f>
        <v>1</v>
      </c>
      <c r="G1588" s="6" t="n">
        <f aca="false">MOD(INT($A1588/2),2)</f>
        <v>1</v>
      </c>
      <c r="H1588" s="6" t="n">
        <f aca="false">MOD(INT($A1588/1),2)</f>
        <v>0</v>
      </c>
      <c r="I1588" s="7" t="n">
        <f aca="false">IF(B1588=1,MIN($B$6,$B$1540),0)</f>
        <v>0</v>
      </c>
      <c r="J1588" s="7" t="n">
        <f aca="false">IF(C1588=1,MIN($F$226,MAX(0,$B$1540-I1588)),0)</f>
        <v>300000000</v>
      </c>
      <c r="K1588" s="7" t="n">
        <f aca="false">IF(D1588=1,MIN($F$225,MAX(0,$B$1540-SUM(I1588:J1588))),0)</f>
        <v>0</v>
      </c>
      <c r="L1588" s="7" t="n">
        <f aca="false">IF(E1588=1,MIN($F$224,MAX(0,$B$1540-SUM(I1588:K1588))),0)</f>
        <v>60000000</v>
      </c>
      <c r="M1588" s="7" t="n">
        <f aca="false">IF(F1588=1,MIN($F$223,MAX(0,$B$1540-SUM(I1588:L1588))),0)</f>
        <v>30000000</v>
      </c>
      <c r="N1588" s="7" t="n">
        <f aca="false">IF(G1588=1,MIN($F$222,MAX(0,$B$1540-SUM(I1588:M1588))),0)</f>
        <v>15000000</v>
      </c>
      <c r="O1588" s="7" t="n">
        <f aca="false">IF(H1588=1,MIN($F$221,MAX(0,$B$1540-SUM(I1588:N1588))),0)</f>
        <v>0</v>
      </c>
      <c r="P1588" s="7" t="n">
        <f aca="false">MAX(0,$B$1540-SUM(I1588:O1588))</f>
        <v>7595000000</v>
      </c>
      <c r="Q1588" s="7" t="n">
        <f aca="false">($B$203+$B$204)+$B$22+(1-B1588)*$B$198+(1-C1588)*$E$226+(1-D1588)*$E$225+(1-E1588)*$E$224+(1-F1588)*$E$223+(1-G1588)*$E$222+(1-H1588)*$E$221</f>
        <v>16819629.2434013</v>
      </c>
      <c r="R1588" s="7" t="n">
        <f aca="false">P1588&gt;$B$12*Q1588</f>
        <v>1</v>
      </c>
      <c r="S1588" s="7" t="n">
        <f aca="false">IF(R1588,(P1588+$B$12*$B$13)/(Q1588+$B$13),IF(Q1588&gt;0,P1588/Q1588,0))</f>
        <v>393.252888255863</v>
      </c>
      <c r="T1588" s="7" t="n">
        <f aca="false">IF(R1588,$B$13*(S1588-$B$12),0)</f>
        <v>980632220.639658</v>
      </c>
      <c r="U1588" s="7" t="n">
        <f aca="false">($B$203+$B$204)*S1588</f>
        <v>110644844.211274</v>
      </c>
      <c r="V1588" s="7" t="n">
        <f aca="false">$B$22*S1588</f>
        <v>3539275994.30277</v>
      </c>
      <c r="W1588" s="7" t="n">
        <f aca="false">IF(B1588=1,I1588,S1588*$B$198)</f>
        <v>316291215.284374</v>
      </c>
      <c r="X1588" s="7" t="n">
        <f aca="false">IF(C1588=1,J1588,S1588*$E$226)</f>
        <v>300000000</v>
      </c>
      <c r="Y1588" s="7" t="n">
        <f aca="false">IF(D1588=1,K1588,S1588*$E$225)</f>
        <v>681891284.282608</v>
      </c>
      <c r="Z1588" s="7" t="n">
        <f aca="false">IF(E1588=1,L1588,S1588*$E$224)</f>
        <v>60000000</v>
      </c>
      <c r="AA1588" s="7" t="n">
        <f aca="false">IF(F1588=1,M1588,S1588*$E$223)</f>
        <v>30000000</v>
      </c>
      <c r="AB1588" s="7" t="n">
        <f aca="false">IF(G1588=1,N1588,S1588*$E$222)</f>
        <v>15000000</v>
      </c>
      <c r="AC1588" s="7" t="n">
        <f aca="false">IF(H1588=1,O1588,S1588*$E$221)</f>
        <v>1966264441.27932</v>
      </c>
      <c r="AD1588" s="7" t="n">
        <f aca="false">INDEX($W$1542:$W$1669,MATCH($A1588+(1-B1588)*64,$A$1542:$A$1669,0))</f>
        <v>30000000</v>
      </c>
      <c r="AE1588" s="7" t="n">
        <f aca="false">INDEX($W$1542:$W$1669,MATCH($A1588-B1588*64,$A$1542:$A$1669,0))</f>
        <v>316291215.284374</v>
      </c>
      <c r="AF1588" s="7" t="n">
        <f aca="false">INDEX($X$1542:$X$1669,MATCH($A1588+(1-C1588)*32,$A$1542:$A$1669,0))</f>
        <v>300000000</v>
      </c>
      <c r="AG1588" s="7" t="n">
        <f aca="false">INDEX($X$1542:$X$1669,MATCH($A1588-C1588*32,$A$1542:$A$1669,0))</f>
        <v>1903307954.14853</v>
      </c>
      <c r="AH1588" s="7" t="n">
        <f aca="false">INDEX($Y$1542:$Y$1669,MATCH($A1588+(1-D1588)*16,$A$1542:$A$1669,0))</f>
        <v>100000000</v>
      </c>
      <c r="AI1588" s="7" t="n">
        <f aca="false">INDEX($Y$1542:$Y$1669,MATCH($A1588-D1588*16,$A$1542:$A$1669,0))</f>
        <v>681891284.282608</v>
      </c>
      <c r="AJ1588" s="7" t="n">
        <f aca="false">INDEX($Z$1542:$Z$1669,MATCH($A1588+(1-E1588)*8,$A$1542:$A$1669,0))</f>
        <v>60000000</v>
      </c>
      <c r="AK1588" s="7" t="n">
        <f aca="false">INDEX($Z$1542:$Z$1669,MATCH($A1588-E1588*8,$A$1542:$A$1669,0))</f>
        <v>846147040.266973</v>
      </c>
      <c r="AL1588" s="7" t="n">
        <f aca="false">INDEX($AA$1542:$AA$1669,MATCH($A1588+(1-F1588)*4,$A$1542:$A$1669,0))</f>
        <v>30000000</v>
      </c>
      <c r="AM1588" s="7" t="n">
        <f aca="false">INDEX($AA$1542:$AA$1669,MATCH($A1588-F1588*4,$A$1542:$A$1669,0))</f>
        <v>1025218642.76778</v>
      </c>
      <c r="AN1588" s="7" t="n">
        <f aca="false">INDEX($AB$1542:$AB$1669,MATCH($A1588+(1-G1588)*2,$A$1542:$A$1669,0))</f>
        <v>15000000</v>
      </c>
      <c r="AO1588" s="7" t="n">
        <f aca="false">INDEX($AB$1542:$AB$1669,MATCH($A1588-G1588*2,$A$1542:$A$1669,0))</f>
        <v>1565093761.05426</v>
      </c>
      <c r="AP1588" s="7" t="n">
        <f aca="false">INDEX($AC$1542:$AC$1669,MATCH($A1588+(1-H1588)*1,$A$1542:$A$1669,0))</f>
        <v>5000000</v>
      </c>
      <c r="AQ1588" s="7" t="n">
        <f aca="false">INDEX($AC$1542:$AC$1669,MATCH($A1588-H1588*1,$A$1542:$A$1669,0))</f>
        <v>1966264441.27932</v>
      </c>
      <c r="AR1588" s="14" t="b">
        <f aca="false">AND(IF(B1588=1,AD1588&gt;=AE1588,AE1588&gt;AD1588),IF(C1588=1,AF1588&gt;=AG1588,AG1588&gt;AF1588),IF(D1588=1,AH1588&gt;=AI1588,AI1588&gt;AH1588),IF(E1588=1,AJ1588&gt;=AK1588,AK1588&gt;AJ1588),IF(F1588=1,AL1588&gt;=AM1588,AM1588&gt;AL1588),IF(G1588=1,AN1588&gt;=AO1588,AO1588&gt;AN1588),IF(H1588=1,AP1588&gt;=AQ1588,AQ1588&gt;AP1588))</f>
        <v>0</v>
      </c>
      <c r="AS1588" s="2"/>
      <c r="AT1588" s="2"/>
      <c r="AU1588" s="2"/>
      <c r="AV1588" s="2"/>
      <c r="AW1588" s="2"/>
      <c r="AX1588" s="2"/>
    </row>
    <row r="1589" customFormat="false" ht="15" hidden="false" customHeight="false" outlineLevel="0" collapsed="false">
      <c r="A1589" s="6" t="n">
        <f aca="false">ROW()-1542</f>
        <v>47</v>
      </c>
      <c r="B1589" s="6" t="n">
        <f aca="false">MOD(INT($A1589/64),2)</f>
        <v>0</v>
      </c>
      <c r="C1589" s="6" t="n">
        <f aca="false">MOD(INT($A1589/32),2)</f>
        <v>1</v>
      </c>
      <c r="D1589" s="6" t="n">
        <f aca="false">MOD(INT($A1589/16),2)</f>
        <v>0</v>
      </c>
      <c r="E1589" s="6" t="n">
        <f aca="false">MOD(INT($A1589/8),2)</f>
        <v>1</v>
      </c>
      <c r="F1589" s="6" t="n">
        <f aca="false">MOD(INT($A1589/4),2)</f>
        <v>1</v>
      </c>
      <c r="G1589" s="6" t="n">
        <f aca="false">MOD(INT($A1589/2),2)</f>
        <v>1</v>
      </c>
      <c r="H1589" s="6" t="n">
        <f aca="false">MOD(INT($A1589/1),2)</f>
        <v>1</v>
      </c>
      <c r="I1589" s="7" t="n">
        <f aca="false">IF(B1589=1,MIN($B$6,$B$1540),0)</f>
        <v>0</v>
      </c>
      <c r="J1589" s="7" t="n">
        <f aca="false">IF(C1589=1,MIN($F$226,MAX(0,$B$1540-I1589)),0)</f>
        <v>300000000</v>
      </c>
      <c r="K1589" s="7" t="n">
        <f aca="false">IF(D1589=1,MIN($F$225,MAX(0,$B$1540-SUM(I1589:J1589))),0)</f>
        <v>0</v>
      </c>
      <c r="L1589" s="7" t="n">
        <f aca="false">IF(E1589=1,MIN($F$224,MAX(0,$B$1540-SUM(I1589:K1589))),0)</f>
        <v>60000000</v>
      </c>
      <c r="M1589" s="7" t="n">
        <f aca="false">IF(F1589=1,MIN($F$223,MAX(0,$B$1540-SUM(I1589:L1589))),0)</f>
        <v>30000000</v>
      </c>
      <c r="N1589" s="7" t="n">
        <f aca="false">IF(G1589=1,MIN($F$222,MAX(0,$B$1540-SUM(I1589:M1589))),0)</f>
        <v>15000000</v>
      </c>
      <c r="O1589" s="7" t="n">
        <f aca="false">IF(H1589=1,MIN($F$221,MAX(0,$B$1540-SUM(I1589:N1589))),0)</f>
        <v>5000000</v>
      </c>
      <c r="P1589" s="7" t="n">
        <f aca="false">MAX(0,$B$1540-SUM(I1589:O1589))</f>
        <v>7590000000</v>
      </c>
      <c r="Q1589" s="7" t="n">
        <f aca="false">($B$203+$B$204)+$B$22+(1-B1589)*$B$198+(1-C1589)*$E$226+(1-D1589)*$E$225+(1-E1589)*$E$224+(1-F1589)*$E$223+(1-G1589)*$E$222+(1-H1589)*$E$221</f>
        <v>11819629.2434013</v>
      </c>
      <c r="R1589" s="7" t="n">
        <f aca="false">P1589&gt;$B$12*Q1589</f>
        <v>1</v>
      </c>
      <c r="S1589" s="7" t="n">
        <f aca="false">IF(R1589,(P1589+$B$12*$B$13)/(Q1589+$B$13),IF(Q1589&gt;0,P1589/Q1589,0))</f>
        <v>530.21624170184</v>
      </c>
      <c r="T1589" s="7" t="n">
        <f aca="false">IF(R1589,$B$13*(S1589-$B$12),0)</f>
        <v>1323040604.2546</v>
      </c>
      <c r="U1589" s="7" t="n">
        <f aca="false">($B$203+$B$204)*S1589</f>
        <v>149180578.740511</v>
      </c>
      <c r="V1589" s="7" t="n">
        <f aca="false">$B$22*S1589</f>
        <v>4771946175.31656</v>
      </c>
      <c r="W1589" s="7" t="n">
        <f aca="false">IF(B1589=1,I1589,S1589*$B$198)</f>
        <v>426450115.077796</v>
      </c>
      <c r="X1589" s="7" t="n">
        <f aca="false">IF(C1589=1,J1589,S1589*$E$226)</f>
        <v>300000000</v>
      </c>
      <c r="Y1589" s="7" t="n">
        <f aca="false">IF(D1589=1,K1589,S1589*$E$225)</f>
        <v>919382526.610534</v>
      </c>
      <c r="Z1589" s="7" t="n">
        <f aca="false">IF(E1589=1,L1589,S1589*$E$224)</f>
        <v>60000000</v>
      </c>
      <c r="AA1589" s="7" t="n">
        <f aca="false">IF(F1589=1,M1589,S1589*$E$223)</f>
        <v>30000000</v>
      </c>
      <c r="AB1589" s="7" t="n">
        <f aca="false">IF(G1589=1,N1589,S1589*$E$222)</f>
        <v>15000000</v>
      </c>
      <c r="AC1589" s="7" t="n">
        <f aca="false">IF(H1589=1,O1589,S1589*$E$221)</f>
        <v>5000000</v>
      </c>
      <c r="AD1589" s="7" t="n">
        <f aca="false">INDEX($W$1542:$W$1669,MATCH($A1589+(1-B1589)*64,$A$1542:$A$1669,0))</f>
        <v>30000000</v>
      </c>
      <c r="AE1589" s="7" t="n">
        <f aca="false">INDEX($W$1542:$W$1669,MATCH($A1589-B1589*64,$A$1542:$A$1669,0))</f>
        <v>426450115.077796</v>
      </c>
      <c r="AF1589" s="7" t="n">
        <f aca="false">INDEX($X$1542:$X$1669,MATCH($A1589+(1-C1589)*32,$A$1542:$A$1669,0))</f>
        <v>300000000</v>
      </c>
      <c r="AG1589" s="7" t="n">
        <f aca="false">INDEX($X$1542:$X$1669,MATCH($A1589-C1589*32,$A$1542:$A$1669,0))</f>
        <v>2367071540.71802</v>
      </c>
      <c r="AH1589" s="7" t="n">
        <f aca="false">INDEX($Y$1542:$Y$1669,MATCH($A1589+(1-D1589)*16,$A$1542:$A$1669,0))</f>
        <v>100000000</v>
      </c>
      <c r="AI1589" s="7" t="n">
        <f aca="false">INDEX($Y$1542:$Y$1669,MATCH($A1589-D1589*16,$A$1542:$A$1669,0))</f>
        <v>919382526.610534</v>
      </c>
      <c r="AJ1589" s="7" t="n">
        <f aca="false">INDEX($Z$1542:$Z$1669,MATCH($A1589+(1-E1589)*8,$A$1542:$A$1669,0))</f>
        <v>60000000</v>
      </c>
      <c r="AK1589" s="7" t="n">
        <f aca="false">INDEX($Z$1542:$Z$1669,MATCH($A1589-E1589*8,$A$1542:$A$1669,0))</f>
        <v>1098469334.01639</v>
      </c>
      <c r="AL1589" s="7" t="n">
        <f aca="false">INDEX($AA$1542:$AA$1669,MATCH($A1589+(1-F1589)*4,$A$1542:$A$1669,0))</f>
        <v>30000000</v>
      </c>
      <c r="AM1589" s="7" t="n">
        <f aca="false">INDEX($AA$1542:$AA$1669,MATCH($A1589-F1589*4,$A$1542:$A$1669,0))</f>
        <v>1320322720.45964</v>
      </c>
      <c r="AN1589" s="7" t="n">
        <f aca="false">INDEX($AB$1542:$AB$1669,MATCH($A1589+(1-G1589)*2,$A$1542:$A$1669,0))</f>
        <v>15000000</v>
      </c>
      <c r="AO1589" s="7" t="n">
        <f aca="false">INDEX($AB$1542:$AB$1669,MATCH($A1589-G1589*2,$A$1542:$A$1669,0))</f>
        <v>1968852482.66303</v>
      </c>
      <c r="AP1589" s="7" t="n">
        <f aca="false">INDEX($AC$1542:$AC$1669,MATCH($A1589+(1-H1589)*1,$A$1542:$A$1669,0))</f>
        <v>5000000</v>
      </c>
      <c r="AQ1589" s="7" t="n">
        <f aca="false">INDEX($AC$1542:$AC$1669,MATCH($A1589-H1589*1,$A$1542:$A$1669,0))</f>
        <v>1966264441.27932</v>
      </c>
      <c r="AR1589" s="14" t="b">
        <f aca="false">AND(IF(B1589=1,AD1589&gt;=AE1589,AE1589&gt;AD1589),IF(C1589=1,AF1589&gt;=AG1589,AG1589&gt;AF1589),IF(D1589=1,AH1589&gt;=AI1589,AI1589&gt;AH1589),IF(E1589=1,AJ1589&gt;=AK1589,AK1589&gt;AJ1589),IF(F1589=1,AL1589&gt;=AM1589,AM1589&gt;AL1589),IF(G1589=1,AN1589&gt;=AO1589,AO1589&gt;AN1589),IF(H1589=1,AP1589&gt;=AQ1589,AQ1589&gt;AP1589))</f>
        <v>0</v>
      </c>
      <c r="AS1589" s="2"/>
      <c r="AT1589" s="2"/>
      <c r="AU1589" s="2"/>
      <c r="AV1589" s="2"/>
      <c r="AW1589" s="2"/>
      <c r="AX1589" s="2"/>
    </row>
    <row r="1590" customFormat="false" ht="15" hidden="false" customHeight="false" outlineLevel="0" collapsed="false">
      <c r="A1590" s="6" t="n">
        <f aca="false">ROW()-1542</f>
        <v>48</v>
      </c>
      <c r="B1590" s="6" t="n">
        <f aca="false">MOD(INT($A1590/64),2)</f>
        <v>0</v>
      </c>
      <c r="C1590" s="6" t="n">
        <f aca="false">MOD(INT($A1590/32),2)</f>
        <v>1</v>
      </c>
      <c r="D1590" s="6" t="n">
        <f aca="false">MOD(INT($A1590/16),2)</f>
        <v>1</v>
      </c>
      <c r="E1590" s="6" t="n">
        <f aca="false">MOD(INT($A1590/8),2)</f>
        <v>0</v>
      </c>
      <c r="F1590" s="6" t="n">
        <f aca="false">MOD(INT($A1590/4),2)</f>
        <v>0</v>
      </c>
      <c r="G1590" s="6" t="n">
        <f aca="false">MOD(INT($A1590/2),2)</f>
        <v>0</v>
      </c>
      <c r="H1590" s="6" t="n">
        <f aca="false">MOD(INT($A1590/1),2)</f>
        <v>0</v>
      </c>
      <c r="I1590" s="7" t="n">
        <f aca="false">IF(B1590=1,MIN($B$6,$B$1540),0)</f>
        <v>0</v>
      </c>
      <c r="J1590" s="7" t="n">
        <f aca="false">IF(C1590=1,MIN($F$226,MAX(0,$B$1540-I1590)),0)</f>
        <v>300000000</v>
      </c>
      <c r="K1590" s="7" t="n">
        <f aca="false">IF(D1590=1,MIN($F$225,MAX(0,$B$1540-SUM(I1590:J1590))),0)</f>
        <v>100000000</v>
      </c>
      <c r="L1590" s="7" t="n">
        <f aca="false">IF(E1590=1,MIN($F$224,MAX(0,$B$1540-SUM(I1590:K1590))),0)</f>
        <v>0</v>
      </c>
      <c r="M1590" s="7" t="n">
        <f aca="false">IF(F1590=1,MIN($F$223,MAX(0,$B$1540-SUM(I1590:L1590))),0)</f>
        <v>0</v>
      </c>
      <c r="N1590" s="7" t="n">
        <f aca="false">IF(G1590=1,MIN($F$222,MAX(0,$B$1540-SUM(I1590:M1590))),0)</f>
        <v>0</v>
      </c>
      <c r="O1590" s="7" t="n">
        <f aca="false">IF(H1590=1,MIN($F$221,MAX(0,$B$1540-SUM(I1590:N1590))),0)</f>
        <v>0</v>
      </c>
      <c r="P1590" s="7" t="n">
        <f aca="false">MAX(0,$B$1540-SUM(I1590:O1590))</f>
        <v>7600000000</v>
      </c>
      <c r="Q1590" s="7" t="n">
        <f aca="false">($B$203+$B$204)+$B$22+(1-B1590)*$B$198+(1-C1590)*$E$226+(1-D1590)*$E$225+(1-E1590)*$E$224+(1-F1590)*$E$223+(1-G1590)*$E$222+(1-H1590)*$E$221</f>
        <v>25485652.6989266</v>
      </c>
      <c r="R1590" s="7" t="n">
        <f aca="false">P1590&gt;$B$12*Q1590</f>
        <v>1</v>
      </c>
      <c r="S1590" s="7" t="n">
        <f aca="false">IF(R1590,(P1590+$B$12*$B$13)/(Q1590+$B$13),IF(Q1590&gt;0,P1590/Q1590,0))</f>
        <v>271.657055198559</v>
      </c>
      <c r="T1590" s="7" t="n">
        <f aca="false">IF(R1590,$B$13*(S1590-$B$12),0)</f>
        <v>676642637.996398</v>
      </c>
      <c r="U1590" s="7" t="n">
        <f aca="false">($B$203+$B$204)*S1590</f>
        <v>76432884.4084206</v>
      </c>
      <c r="V1590" s="7" t="n">
        <f aca="false">$B$22*S1590</f>
        <v>2444913496.78703</v>
      </c>
      <c r="W1590" s="7" t="n">
        <f aca="false">IF(B1590=1,I1590,S1590*$B$198)</f>
        <v>218492330.75034</v>
      </c>
      <c r="X1590" s="7" t="n">
        <f aca="false">IF(C1590=1,J1590,S1590*$E$226)</f>
        <v>300000000</v>
      </c>
      <c r="Y1590" s="7" t="n">
        <f aca="false">IF(D1590=1,K1590,S1590*$E$225)</f>
        <v>100000000</v>
      </c>
      <c r="Z1590" s="7" t="n">
        <f aca="false">IF(E1590=1,L1590,S1590*$E$224)</f>
        <v>651976932.476542</v>
      </c>
      <c r="AA1590" s="7" t="n">
        <f aca="false">IF(F1590=1,M1590,S1590*$E$223)</f>
        <v>814971165.595677</v>
      </c>
      <c r="AB1590" s="7" t="n">
        <f aca="false">IF(G1590=1,N1590,S1590*$E$222)</f>
        <v>1358285275.9928</v>
      </c>
      <c r="AC1590" s="7" t="n">
        <f aca="false">IF(H1590=1,O1590,S1590*$E$221)</f>
        <v>1358285275.9928</v>
      </c>
      <c r="AD1590" s="7" t="n">
        <f aca="false">INDEX($W$1542:$W$1669,MATCH($A1590+(1-B1590)*64,$A$1542:$A$1669,0))</f>
        <v>30000000</v>
      </c>
      <c r="AE1590" s="7" t="n">
        <f aca="false">INDEX($W$1542:$W$1669,MATCH($A1590-B1590*64,$A$1542:$A$1669,0))</f>
        <v>218492330.75034</v>
      </c>
      <c r="AF1590" s="7" t="n">
        <f aca="false">INDEX($X$1542:$X$1669,MATCH($A1590+(1-C1590)*32,$A$1542:$A$1669,0))</f>
        <v>300000000</v>
      </c>
      <c r="AG1590" s="7" t="n">
        <f aca="false">INDEX($X$1542:$X$1669,MATCH($A1590-C1590*32,$A$1542:$A$1669,0))</f>
        <v>1420793921.78078</v>
      </c>
      <c r="AH1590" s="7" t="n">
        <f aca="false">INDEX($Y$1542:$Y$1669,MATCH($A1590+(1-D1590)*16,$A$1542:$A$1669,0))</f>
        <v>100000000</v>
      </c>
      <c r="AI1590" s="7" t="n">
        <f aca="false">INDEX($Y$1542:$Y$1669,MATCH($A1590-D1590*16,$A$1542:$A$1669,0))</f>
        <v>449398416.932877</v>
      </c>
      <c r="AJ1590" s="7" t="n">
        <f aca="false">INDEX($Z$1542:$Z$1669,MATCH($A1590+(1-E1590)*8,$A$1542:$A$1669,0))</f>
        <v>60000000</v>
      </c>
      <c r="AK1590" s="7" t="n">
        <f aca="false">INDEX($Z$1542:$Z$1669,MATCH($A1590-E1590*8,$A$1542:$A$1669,0))</f>
        <v>651976932.476542</v>
      </c>
      <c r="AL1590" s="7" t="n">
        <f aca="false">INDEX($AA$1542:$AA$1669,MATCH($A1590+(1-F1590)*4,$A$1542:$A$1669,0))</f>
        <v>30000000</v>
      </c>
      <c r="AM1590" s="7" t="n">
        <f aca="false">INDEX($AA$1542:$AA$1669,MATCH($A1590-F1590*4,$A$1542:$A$1669,0))</f>
        <v>814971165.595677</v>
      </c>
      <c r="AN1590" s="7" t="n">
        <f aca="false">INDEX($AB$1542:$AB$1669,MATCH($A1590+(1-G1590)*2,$A$1542:$A$1669,0))</f>
        <v>15000000</v>
      </c>
      <c r="AO1590" s="7" t="n">
        <f aca="false">INDEX($AB$1542:$AB$1669,MATCH($A1590-G1590*2,$A$1542:$A$1669,0))</f>
        <v>1358285275.9928</v>
      </c>
      <c r="AP1590" s="7" t="n">
        <f aca="false">INDEX($AC$1542:$AC$1669,MATCH($A1590+(1-H1590)*1,$A$1542:$A$1669,0))</f>
        <v>5000000</v>
      </c>
      <c r="AQ1590" s="7" t="n">
        <f aca="false">INDEX($AC$1542:$AC$1669,MATCH($A1590-H1590*1,$A$1542:$A$1669,0))</f>
        <v>1358285275.9928</v>
      </c>
      <c r="AR1590" s="14" t="b">
        <f aca="false">AND(IF(B1590=1,AD1590&gt;=AE1590,AE1590&gt;AD1590),IF(C1590=1,AF1590&gt;=AG1590,AG1590&gt;AF1590),IF(D1590=1,AH1590&gt;=AI1590,AI1590&gt;AH1590),IF(E1590=1,AJ1590&gt;=AK1590,AK1590&gt;AJ1590),IF(F1590=1,AL1590&gt;=AM1590,AM1590&gt;AL1590),IF(G1590=1,AN1590&gt;=AO1590,AO1590&gt;AN1590),IF(H1590=1,AP1590&gt;=AQ1590,AQ1590&gt;AP1590))</f>
        <v>0</v>
      </c>
      <c r="AS1590" s="2"/>
      <c r="AT1590" s="2"/>
      <c r="AU1590" s="2"/>
      <c r="AV1590" s="2"/>
      <c r="AW1590" s="2"/>
      <c r="AX1590" s="2"/>
    </row>
    <row r="1591" customFormat="false" ht="15" hidden="false" customHeight="false" outlineLevel="0" collapsed="false">
      <c r="A1591" s="6" t="n">
        <f aca="false">ROW()-1542</f>
        <v>49</v>
      </c>
      <c r="B1591" s="6" t="n">
        <f aca="false">MOD(INT($A1591/64),2)</f>
        <v>0</v>
      </c>
      <c r="C1591" s="6" t="n">
        <f aca="false">MOD(INT($A1591/32),2)</f>
        <v>1</v>
      </c>
      <c r="D1591" s="6" t="n">
        <f aca="false">MOD(INT($A1591/16),2)</f>
        <v>1</v>
      </c>
      <c r="E1591" s="6" t="n">
        <f aca="false">MOD(INT($A1591/8),2)</f>
        <v>0</v>
      </c>
      <c r="F1591" s="6" t="n">
        <f aca="false">MOD(INT($A1591/4),2)</f>
        <v>0</v>
      </c>
      <c r="G1591" s="6" t="n">
        <f aca="false">MOD(INT($A1591/2),2)</f>
        <v>0</v>
      </c>
      <c r="H1591" s="6" t="n">
        <f aca="false">MOD(INT($A1591/1),2)</f>
        <v>1</v>
      </c>
      <c r="I1591" s="7" t="n">
        <f aca="false">IF(B1591=1,MIN($B$6,$B$1540),0)</f>
        <v>0</v>
      </c>
      <c r="J1591" s="7" t="n">
        <f aca="false">IF(C1591=1,MIN($F$226,MAX(0,$B$1540-I1591)),0)</f>
        <v>300000000</v>
      </c>
      <c r="K1591" s="7" t="n">
        <f aca="false">IF(D1591=1,MIN($F$225,MAX(0,$B$1540-SUM(I1591:J1591))),0)</f>
        <v>100000000</v>
      </c>
      <c r="L1591" s="7" t="n">
        <f aca="false">IF(E1591=1,MIN($F$224,MAX(0,$B$1540-SUM(I1591:K1591))),0)</f>
        <v>0</v>
      </c>
      <c r="M1591" s="7" t="n">
        <f aca="false">IF(F1591=1,MIN($F$223,MAX(0,$B$1540-SUM(I1591:L1591))),0)</f>
        <v>0</v>
      </c>
      <c r="N1591" s="7" t="n">
        <f aca="false">IF(G1591=1,MIN($F$222,MAX(0,$B$1540-SUM(I1591:M1591))),0)</f>
        <v>0</v>
      </c>
      <c r="O1591" s="7" t="n">
        <f aca="false">IF(H1591=1,MIN($F$221,MAX(0,$B$1540-SUM(I1591:N1591))),0)</f>
        <v>5000000</v>
      </c>
      <c r="P1591" s="7" t="n">
        <f aca="false">MAX(0,$B$1540-SUM(I1591:O1591))</f>
        <v>7595000000</v>
      </c>
      <c r="Q1591" s="7" t="n">
        <f aca="false">($B$203+$B$204)+$B$22+(1-B1591)*$B$198+(1-C1591)*$E$226+(1-D1591)*$E$225+(1-E1591)*$E$224+(1-F1591)*$E$223+(1-G1591)*$E$222+(1-H1591)*$E$221</f>
        <v>20485652.6989266</v>
      </c>
      <c r="R1591" s="7" t="n">
        <f aca="false">P1591&gt;$B$12*Q1591</f>
        <v>1</v>
      </c>
      <c r="S1591" s="7" t="n">
        <f aca="false">IF(R1591,(P1591+$B$12*$B$13)/(Q1591+$B$13),IF(Q1591&gt;0,P1591/Q1591,0))</f>
        <v>330.532271565854</v>
      </c>
      <c r="T1591" s="7" t="n">
        <f aca="false">IF(R1591,$B$13*(S1591-$B$12),0)</f>
        <v>823830678.914635</v>
      </c>
      <c r="U1591" s="7" t="n">
        <f aca="false">($B$203+$B$204)*S1591</f>
        <v>92997897.2472481</v>
      </c>
      <c r="V1591" s="7" t="n">
        <f aca="false">$B$22*S1591</f>
        <v>2974790444.09268</v>
      </c>
      <c r="W1591" s="7" t="n">
        <f aca="false">IF(B1591=1,I1591,S1591*$B$198)</f>
        <v>265845355.460552</v>
      </c>
      <c r="X1591" s="7" t="n">
        <f aca="false">IF(C1591=1,J1591,S1591*$E$226)</f>
        <v>300000000</v>
      </c>
      <c r="Y1591" s="7" t="n">
        <f aca="false">IF(D1591=1,K1591,S1591*$E$225)</f>
        <v>100000000</v>
      </c>
      <c r="Z1591" s="7" t="n">
        <f aca="false">IF(E1591=1,L1591,S1591*$E$224)</f>
        <v>793277451.758049</v>
      </c>
      <c r="AA1591" s="7" t="n">
        <f aca="false">IF(F1591=1,M1591,S1591*$E$223)</f>
        <v>991596814.697562</v>
      </c>
      <c r="AB1591" s="7" t="n">
        <f aca="false">IF(G1591=1,N1591,S1591*$E$222)</f>
        <v>1652661357.82927</v>
      </c>
      <c r="AC1591" s="7" t="n">
        <f aca="false">IF(H1591=1,O1591,S1591*$E$221)</f>
        <v>5000000</v>
      </c>
      <c r="AD1591" s="7" t="n">
        <f aca="false">INDEX($W$1542:$W$1669,MATCH($A1591+(1-B1591)*64,$A$1542:$A$1669,0))</f>
        <v>30000000</v>
      </c>
      <c r="AE1591" s="7" t="n">
        <f aca="false">INDEX($W$1542:$W$1669,MATCH($A1591-B1591*64,$A$1542:$A$1669,0))</f>
        <v>265845355.460552</v>
      </c>
      <c r="AF1591" s="7" t="n">
        <f aca="false">INDEX($X$1542:$X$1669,MATCH($A1591+(1-C1591)*32,$A$1542:$A$1669,0))</f>
        <v>300000000</v>
      </c>
      <c r="AG1591" s="7" t="n">
        <f aca="false">INDEX($X$1542:$X$1669,MATCH($A1591-C1591*32,$A$1542:$A$1669,0))</f>
        <v>1663694571.80674</v>
      </c>
      <c r="AH1591" s="7" t="n">
        <f aca="false">INDEX($Y$1542:$Y$1669,MATCH($A1591+(1-D1591)*16,$A$1542:$A$1669,0))</f>
        <v>100000000</v>
      </c>
      <c r="AI1591" s="7" t="n">
        <f aca="false">INDEX($Y$1542:$Y$1669,MATCH($A1591-D1591*16,$A$1542:$A$1669,0))</f>
        <v>539946789.641158</v>
      </c>
      <c r="AJ1591" s="7" t="n">
        <f aca="false">INDEX($Z$1542:$Z$1669,MATCH($A1591+(1-E1591)*8,$A$1542:$A$1669,0))</f>
        <v>60000000</v>
      </c>
      <c r="AK1591" s="7" t="n">
        <f aca="false">INDEX($Z$1542:$Z$1669,MATCH($A1591-E1591*8,$A$1542:$A$1669,0))</f>
        <v>793277451.758049</v>
      </c>
      <c r="AL1591" s="7" t="n">
        <f aca="false">INDEX($AA$1542:$AA$1669,MATCH($A1591+(1-F1591)*4,$A$1542:$A$1669,0))</f>
        <v>30000000</v>
      </c>
      <c r="AM1591" s="7" t="n">
        <f aca="false">INDEX($AA$1542:$AA$1669,MATCH($A1591-F1591*4,$A$1542:$A$1669,0))</f>
        <v>991596814.697562</v>
      </c>
      <c r="AN1591" s="7" t="n">
        <f aca="false">INDEX($AB$1542:$AB$1669,MATCH($A1591+(1-G1591)*2,$A$1542:$A$1669,0))</f>
        <v>15000000</v>
      </c>
      <c r="AO1591" s="7" t="n">
        <f aca="false">INDEX($AB$1542:$AB$1669,MATCH($A1591-G1591*2,$A$1542:$A$1669,0))</f>
        <v>1652661357.82927</v>
      </c>
      <c r="AP1591" s="7" t="n">
        <f aca="false">INDEX($AC$1542:$AC$1669,MATCH($A1591+(1-H1591)*1,$A$1542:$A$1669,0))</f>
        <v>5000000</v>
      </c>
      <c r="AQ1591" s="7" t="n">
        <f aca="false">INDEX($AC$1542:$AC$1669,MATCH($A1591-H1591*1,$A$1542:$A$1669,0))</f>
        <v>1358285275.9928</v>
      </c>
      <c r="AR1591" s="14" t="b">
        <f aca="false">AND(IF(B1591=1,AD1591&gt;=AE1591,AE1591&gt;AD1591),IF(C1591=1,AF1591&gt;=AG1591,AG1591&gt;AF1591),IF(D1591=1,AH1591&gt;=AI1591,AI1591&gt;AH1591),IF(E1591=1,AJ1591&gt;=AK1591,AK1591&gt;AJ1591),IF(F1591=1,AL1591&gt;=AM1591,AM1591&gt;AL1591),IF(G1591=1,AN1591&gt;=AO1591,AO1591&gt;AN1591),IF(H1591=1,AP1591&gt;=AQ1591,AQ1591&gt;AP1591))</f>
        <v>0</v>
      </c>
      <c r="AS1591" s="2"/>
      <c r="AT1591" s="2"/>
      <c r="AU1591" s="2"/>
      <c r="AV1591" s="2"/>
      <c r="AW1591" s="2"/>
      <c r="AX1591" s="2"/>
    </row>
    <row r="1592" customFormat="false" ht="15" hidden="false" customHeight="false" outlineLevel="0" collapsed="false">
      <c r="A1592" s="6" t="n">
        <f aca="false">ROW()-1542</f>
        <v>50</v>
      </c>
      <c r="B1592" s="6" t="n">
        <f aca="false">MOD(INT($A1592/64),2)</f>
        <v>0</v>
      </c>
      <c r="C1592" s="6" t="n">
        <f aca="false">MOD(INT($A1592/32),2)</f>
        <v>1</v>
      </c>
      <c r="D1592" s="6" t="n">
        <f aca="false">MOD(INT($A1592/16),2)</f>
        <v>1</v>
      </c>
      <c r="E1592" s="6" t="n">
        <f aca="false">MOD(INT($A1592/8),2)</f>
        <v>0</v>
      </c>
      <c r="F1592" s="6" t="n">
        <f aca="false">MOD(INT($A1592/4),2)</f>
        <v>0</v>
      </c>
      <c r="G1592" s="6" t="n">
        <f aca="false">MOD(INT($A1592/2),2)</f>
        <v>1</v>
      </c>
      <c r="H1592" s="6" t="n">
        <f aca="false">MOD(INT($A1592/1),2)</f>
        <v>0</v>
      </c>
      <c r="I1592" s="7" t="n">
        <f aca="false">IF(B1592=1,MIN($B$6,$B$1540),0)</f>
        <v>0</v>
      </c>
      <c r="J1592" s="7" t="n">
        <f aca="false">IF(C1592=1,MIN($F$226,MAX(0,$B$1540-I1592)),0)</f>
        <v>300000000</v>
      </c>
      <c r="K1592" s="7" t="n">
        <f aca="false">IF(D1592=1,MIN($F$225,MAX(0,$B$1540-SUM(I1592:J1592))),0)</f>
        <v>100000000</v>
      </c>
      <c r="L1592" s="7" t="n">
        <f aca="false">IF(E1592=1,MIN($F$224,MAX(0,$B$1540-SUM(I1592:K1592))),0)</f>
        <v>0</v>
      </c>
      <c r="M1592" s="7" t="n">
        <f aca="false">IF(F1592=1,MIN($F$223,MAX(0,$B$1540-SUM(I1592:L1592))),0)</f>
        <v>0</v>
      </c>
      <c r="N1592" s="7" t="n">
        <f aca="false">IF(G1592=1,MIN($F$222,MAX(0,$B$1540-SUM(I1592:M1592))),0)</f>
        <v>15000000</v>
      </c>
      <c r="O1592" s="7" t="n">
        <f aca="false">IF(H1592=1,MIN($F$221,MAX(0,$B$1540-SUM(I1592:N1592))),0)</f>
        <v>0</v>
      </c>
      <c r="P1592" s="7" t="n">
        <f aca="false">MAX(0,$B$1540-SUM(I1592:O1592))</f>
        <v>7585000000</v>
      </c>
      <c r="Q1592" s="7" t="n">
        <f aca="false">($B$203+$B$204)+$B$22+(1-B1592)*$B$198+(1-C1592)*$E$226+(1-D1592)*$E$225+(1-E1592)*$E$224+(1-F1592)*$E$223+(1-G1592)*$E$222+(1-H1592)*$E$221</f>
        <v>20485652.6989266</v>
      </c>
      <c r="R1592" s="7" t="n">
        <f aca="false">P1592&gt;$B$12*Q1592</f>
        <v>1</v>
      </c>
      <c r="S1592" s="7" t="n">
        <f aca="false">IF(R1592,(P1592+$B$12*$B$13)/(Q1592+$B$13),IF(Q1592&gt;0,P1592/Q1592,0))</f>
        <v>330.097217572348</v>
      </c>
      <c r="T1592" s="7" t="n">
        <f aca="false">IF(R1592,$B$13*(S1592-$B$12),0)</f>
        <v>822743043.930871</v>
      </c>
      <c r="U1592" s="7" t="n">
        <f aca="false">($B$203+$B$204)*S1592</f>
        <v>92875491.3278703</v>
      </c>
      <c r="V1592" s="7" t="n">
        <f aca="false">$B$22*S1592</f>
        <v>2970874958.15113</v>
      </c>
      <c r="W1592" s="7" t="n">
        <f aca="false">IF(B1592=1,I1592,S1592*$B$198)</f>
        <v>265495443.837702</v>
      </c>
      <c r="X1592" s="7" t="n">
        <f aca="false">IF(C1592=1,J1592,S1592*$E$226)</f>
        <v>300000000</v>
      </c>
      <c r="Y1592" s="7" t="n">
        <f aca="false">IF(D1592=1,K1592,S1592*$E$225)</f>
        <v>100000000</v>
      </c>
      <c r="Z1592" s="7" t="n">
        <f aca="false">IF(E1592=1,L1592,S1592*$E$224)</f>
        <v>792233322.173636</v>
      </c>
      <c r="AA1592" s="7" t="n">
        <f aca="false">IF(F1592=1,M1592,S1592*$E$223)</f>
        <v>990291652.717045</v>
      </c>
      <c r="AB1592" s="7" t="n">
        <f aca="false">IF(G1592=1,N1592,S1592*$E$222)</f>
        <v>15000000</v>
      </c>
      <c r="AC1592" s="7" t="n">
        <f aca="false">IF(H1592=1,O1592,S1592*$E$221)</f>
        <v>1650486087.86174</v>
      </c>
      <c r="AD1592" s="7" t="n">
        <f aca="false">INDEX($W$1542:$W$1669,MATCH($A1592+(1-B1592)*64,$A$1542:$A$1669,0))</f>
        <v>30000000</v>
      </c>
      <c r="AE1592" s="7" t="n">
        <f aca="false">INDEX($W$1542:$W$1669,MATCH($A1592-B1592*64,$A$1542:$A$1669,0))</f>
        <v>265495443.837702</v>
      </c>
      <c r="AF1592" s="7" t="n">
        <f aca="false">INDEX($X$1542:$X$1669,MATCH($A1592+(1-C1592)*32,$A$1542:$A$1669,0))</f>
        <v>300000000</v>
      </c>
      <c r="AG1592" s="7" t="n">
        <f aca="false">INDEX($X$1542:$X$1669,MATCH($A1592-C1592*32,$A$1542:$A$1669,0))</f>
        <v>1661587962.66231</v>
      </c>
      <c r="AH1592" s="7" t="n">
        <f aca="false">INDEX($Y$1542:$Y$1669,MATCH($A1592+(1-D1592)*16,$A$1542:$A$1669,0))</f>
        <v>100000000</v>
      </c>
      <c r="AI1592" s="7" t="n">
        <f aca="false">INDEX($Y$1542:$Y$1669,MATCH($A1592-D1592*16,$A$1542:$A$1669,0))</f>
        <v>539245332.298331</v>
      </c>
      <c r="AJ1592" s="7" t="n">
        <f aca="false">INDEX($Z$1542:$Z$1669,MATCH($A1592+(1-E1592)*8,$A$1542:$A$1669,0))</f>
        <v>60000000</v>
      </c>
      <c r="AK1592" s="7" t="n">
        <f aca="false">INDEX($Z$1542:$Z$1669,MATCH($A1592-E1592*8,$A$1542:$A$1669,0))</f>
        <v>792233322.173636</v>
      </c>
      <c r="AL1592" s="7" t="n">
        <f aca="false">INDEX($AA$1542:$AA$1669,MATCH($A1592+(1-F1592)*4,$A$1542:$A$1669,0))</f>
        <v>30000000</v>
      </c>
      <c r="AM1592" s="7" t="n">
        <f aca="false">INDEX($AA$1542:$AA$1669,MATCH($A1592-F1592*4,$A$1542:$A$1669,0))</f>
        <v>990291652.717045</v>
      </c>
      <c r="AN1592" s="7" t="n">
        <f aca="false">INDEX($AB$1542:$AB$1669,MATCH($A1592+(1-G1592)*2,$A$1542:$A$1669,0))</f>
        <v>15000000</v>
      </c>
      <c r="AO1592" s="7" t="n">
        <f aca="false">INDEX($AB$1542:$AB$1669,MATCH($A1592-G1592*2,$A$1542:$A$1669,0))</f>
        <v>1358285275.9928</v>
      </c>
      <c r="AP1592" s="7" t="n">
        <f aca="false">INDEX($AC$1542:$AC$1669,MATCH($A1592+(1-H1592)*1,$A$1542:$A$1669,0))</f>
        <v>5000000</v>
      </c>
      <c r="AQ1592" s="7" t="n">
        <f aca="false">INDEX($AC$1542:$AC$1669,MATCH($A1592-H1592*1,$A$1542:$A$1669,0))</f>
        <v>1650486087.86174</v>
      </c>
      <c r="AR1592" s="14" t="b">
        <f aca="false">AND(IF(B1592=1,AD1592&gt;=AE1592,AE1592&gt;AD1592),IF(C1592=1,AF1592&gt;=AG1592,AG1592&gt;AF1592),IF(D1592=1,AH1592&gt;=AI1592,AI1592&gt;AH1592),IF(E1592=1,AJ1592&gt;=AK1592,AK1592&gt;AJ1592),IF(F1592=1,AL1592&gt;=AM1592,AM1592&gt;AL1592),IF(G1592=1,AN1592&gt;=AO1592,AO1592&gt;AN1592),IF(H1592=1,AP1592&gt;=AQ1592,AQ1592&gt;AP1592))</f>
        <v>0</v>
      </c>
      <c r="AS1592" s="2"/>
      <c r="AT1592" s="2"/>
      <c r="AU1592" s="2"/>
      <c r="AV1592" s="2"/>
      <c r="AW1592" s="2"/>
      <c r="AX1592" s="2"/>
    </row>
    <row r="1593" customFormat="false" ht="15" hidden="false" customHeight="false" outlineLevel="0" collapsed="false">
      <c r="A1593" s="6" t="n">
        <f aca="false">ROW()-1542</f>
        <v>51</v>
      </c>
      <c r="B1593" s="6" t="n">
        <f aca="false">MOD(INT($A1593/64),2)</f>
        <v>0</v>
      </c>
      <c r="C1593" s="6" t="n">
        <f aca="false">MOD(INT($A1593/32),2)</f>
        <v>1</v>
      </c>
      <c r="D1593" s="6" t="n">
        <f aca="false">MOD(INT($A1593/16),2)</f>
        <v>1</v>
      </c>
      <c r="E1593" s="6" t="n">
        <f aca="false">MOD(INT($A1593/8),2)</f>
        <v>0</v>
      </c>
      <c r="F1593" s="6" t="n">
        <f aca="false">MOD(INT($A1593/4),2)</f>
        <v>0</v>
      </c>
      <c r="G1593" s="6" t="n">
        <f aca="false">MOD(INT($A1593/2),2)</f>
        <v>1</v>
      </c>
      <c r="H1593" s="6" t="n">
        <f aca="false">MOD(INT($A1593/1),2)</f>
        <v>1</v>
      </c>
      <c r="I1593" s="7" t="n">
        <f aca="false">IF(B1593=1,MIN($B$6,$B$1540),0)</f>
        <v>0</v>
      </c>
      <c r="J1593" s="7" t="n">
        <f aca="false">IF(C1593=1,MIN($F$226,MAX(0,$B$1540-I1593)),0)</f>
        <v>300000000</v>
      </c>
      <c r="K1593" s="7" t="n">
        <f aca="false">IF(D1593=1,MIN($F$225,MAX(0,$B$1540-SUM(I1593:J1593))),0)</f>
        <v>100000000</v>
      </c>
      <c r="L1593" s="7" t="n">
        <f aca="false">IF(E1593=1,MIN($F$224,MAX(0,$B$1540-SUM(I1593:K1593))),0)</f>
        <v>0</v>
      </c>
      <c r="M1593" s="7" t="n">
        <f aca="false">IF(F1593=1,MIN($F$223,MAX(0,$B$1540-SUM(I1593:L1593))),0)</f>
        <v>0</v>
      </c>
      <c r="N1593" s="7" t="n">
        <f aca="false">IF(G1593=1,MIN($F$222,MAX(0,$B$1540-SUM(I1593:M1593))),0)</f>
        <v>15000000</v>
      </c>
      <c r="O1593" s="7" t="n">
        <f aca="false">IF(H1593=1,MIN($F$221,MAX(0,$B$1540-SUM(I1593:N1593))),0)</f>
        <v>5000000</v>
      </c>
      <c r="P1593" s="7" t="n">
        <f aca="false">MAX(0,$B$1540-SUM(I1593:O1593))</f>
        <v>7580000000</v>
      </c>
      <c r="Q1593" s="7" t="n">
        <f aca="false">($B$203+$B$204)+$B$22+(1-B1593)*$B$198+(1-C1593)*$E$226+(1-D1593)*$E$225+(1-E1593)*$E$224+(1-F1593)*$E$223+(1-G1593)*$E$222+(1-H1593)*$E$221</f>
        <v>15485652.6989266</v>
      </c>
      <c r="R1593" s="7" t="n">
        <f aca="false">P1593&gt;$B$12*Q1593</f>
        <v>1</v>
      </c>
      <c r="S1593" s="7" t="n">
        <f aca="false">IF(R1593,(P1593+$B$12*$B$13)/(Q1593+$B$13),IF(Q1593&gt;0,P1593/Q1593,0))</f>
        <v>421.586034542552</v>
      </c>
      <c r="T1593" s="7" t="n">
        <f aca="false">IF(R1593,$B$13*(S1593-$B$12),0)</f>
        <v>1051465086.35638</v>
      </c>
      <c r="U1593" s="7" t="n">
        <f aca="false">($B$203+$B$204)*S1593</f>
        <v>118616601.445683</v>
      </c>
      <c r="V1593" s="7" t="n">
        <f aca="false">$B$22*S1593</f>
        <v>3794274310.88297</v>
      </c>
      <c r="W1593" s="7" t="n">
        <f aca="false">IF(B1593=1,I1593,S1593*$B$198)</f>
        <v>339079414.78519</v>
      </c>
      <c r="X1593" s="7" t="n">
        <f aca="false">IF(C1593=1,J1593,S1593*$E$226)</f>
        <v>300000000</v>
      </c>
      <c r="Y1593" s="7" t="n">
        <f aca="false">IF(D1593=1,K1593,S1593*$E$225)</f>
        <v>100000000</v>
      </c>
      <c r="Z1593" s="7" t="n">
        <f aca="false">IF(E1593=1,L1593,S1593*$E$224)</f>
        <v>1011806482.90212</v>
      </c>
      <c r="AA1593" s="7" t="n">
        <f aca="false">IF(F1593=1,M1593,S1593*$E$223)</f>
        <v>1264758103.62766</v>
      </c>
      <c r="AB1593" s="7" t="n">
        <f aca="false">IF(G1593=1,N1593,S1593*$E$222)</f>
        <v>15000000</v>
      </c>
      <c r="AC1593" s="7" t="n">
        <f aca="false">IF(H1593=1,O1593,S1593*$E$221)</f>
        <v>5000000</v>
      </c>
      <c r="AD1593" s="7" t="n">
        <f aca="false">INDEX($W$1542:$W$1669,MATCH($A1593+(1-B1593)*64,$A$1542:$A$1669,0))</f>
        <v>30000000</v>
      </c>
      <c r="AE1593" s="7" t="n">
        <f aca="false">INDEX($W$1542:$W$1669,MATCH($A1593-B1593*64,$A$1542:$A$1669,0))</f>
        <v>339079414.78519</v>
      </c>
      <c r="AF1593" s="7" t="n">
        <f aca="false">INDEX($X$1542:$X$1669,MATCH($A1593+(1-C1593)*32,$A$1542:$A$1669,0))</f>
        <v>300000000</v>
      </c>
      <c r="AG1593" s="7" t="n">
        <f aca="false">INDEX($X$1542:$X$1669,MATCH($A1593-C1593*32,$A$1542:$A$1669,0))</f>
        <v>2004756479.14042</v>
      </c>
      <c r="AH1593" s="7" t="n">
        <f aca="false">INDEX($Y$1542:$Y$1669,MATCH($A1593+(1-D1593)*16,$A$1542:$A$1669,0))</f>
        <v>100000000</v>
      </c>
      <c r="AI1593" s="7" t="n">
        <f aca="false">INDEX($Y$1542:$Y$1669,MATCH($A1593-D1593*16,$A$1542:$A$1669,0))</f>
        <v>675533735.371051</v>
      </c>
      <c r="AJ1593" s="7" t="n">
        <f aca="false">INDEX($Z$1542:$Z$1669,MATCH($A1593+(1-E1593)*8,$A$1542:$A$1669,0))</f>
        <v>60000000</v>
      </c>
      <c r="AK1593" s="7" t="n">
        <f aca="false">INDEX($Z$1542:$Z$1669,MATCH($A1593-E1593*8,$A$1542:$A$1669,0))</f>
        <v>1011806482.90212</v>
      </c>
      <c r="AL1593" s="7" t="n">
        <f aca="false">INDEX($AA$1542:$AA$1669,MATCH($A1593+(1-F1593)*4,$A$1542:$A$1669,0))</f>
        <v>30000000</v>
      </c>
      <c r="AM1593" s="7" t="n">
        <f aca="false">INDEX($AA$1542:$AA$1669,MATCH($A1593-F1593*4,$A$1542:$A$1669,0))</f>
        <v>1264758103.62766</v>
      </c>
      <c r="AN1593" s="7" t="n">
        <f aca="false">INDEX($AB$1542:$AB$1669,MATCH($A1593+(1-G1593)*2,$A$1542:$A$1669,0))</f>
        <v>15000000</v>
      </c>
      <c r="AO1593" s="7" t="n">
        <f aca="false">INDEX($AB$1542:$AB$1669,MATCH($A1593-G1593*2,$A$1542:$A$1669,0))</f>
        <v>1652661357.82927</v>
      </c>
      <c r="AP1593" s="7" t="n">
        <f aca="false">INDEX($AC$1542:$AC$1669,MATCH($A1593+(1-H1593)*1,$A$1542:$A$1669,0))</f>
        <v>5000000</v>
      </c>
      <c r="AQ1593" s="7" t="n">
        <f aca="false">INDEX($AC$1542:$AC$1669,MATCH($A1593-H1593*1,$A$1542:$A$1669,0))</f>
        <v>1650486087.86174</v>
      </c>
      <c r="AR1593" s="14" t="b">
        <f aca="false">AND(IF(B1593=1,AD1593&gt;=AE1593,AE1593&gt;AD1593),IF(C1593=1,AF1593&gt;=AG1593,AG1593&gt;AF1593),IF(D1593=1,AH1593&gt;=AI1593,AI1593&gt;AH1593),IF(E1593=1,AJ1593&gt;=AK1593,AK1593&gt;AJ1593),IF(F1593=1,AL1593&gt;=AM1593,AM1593&gt;AL1593),IF(G1593=1,AN1593&gt;=AO1593,AO1593&gt;AN1593),IF(H1593=1,AP1593&gt;=AQ1593,AQ1593&gt;AP1593))</f>
        <v>0</v>
      </c>
      <c r="AS1593" s="2"/>
      <c r="AT1593" s="2"/>
      <c r="AU1593" s="2"/>
      <c r="AV1593" s="2"/>
      <c r="AW1593" s="2"/>
      <c r="AX1593" s="2"/>
    </row>
    <row r="1594" customFormat="false" ht="15" hidden="false" customHeight="false" outlineLevel="0" collapsed="false">
      <c r="A1594" s="6" t="n">
        <f aca="false">ROW()-1542</f>
        <v>52</v>
      </c>
      <c r="B1594" s="6" t="n">
        <f aca="false">MOD(INT($A1594/64),2)</f>
        <v>0</v>
      </c>
      <c r="C1594" s="6" t="n">
        <f aca="false">MOD(INT($A1594/32),2)</f>
        <v>1</v>
      </c>
      <c r="D1594" s="6" t="n">
        <f aca="false">MOD(INT($A1594/16),2)</f>
        <v>1</v>
      </c>
      <c r="E1594" s="6" t="n">
        <f aca="false">MOD(INT($A1594/8),2)</f>
        <v>0</v>
      </c>
      <c r="F1594" s="6" t="n">
        <f aca="false">MOD(INT($A1594/4),2)</f>
        <v>1</v>
      </c>
      <c r="G1594" s="6" t="n">
        <f aca="false">MOD(INT($A1594/2),2)</f>
        <v>0</v>
      </c>
      <c r="H1594" s="6" t="n">
        <f aca="false">MOD(INT($A1594/1),2)</f>
        <v>0</v>
      </c>
      <c r="I1594" s="7" t="n">
        <f aca="false">IF(B1594=1,MIN($B$6,$B$1540),0)</f>
        <v>0</v>
      </c>
      <c r="J1594" s="7" t="n">
        <f aca="false">IF(C1594=1,MIN($F$226,MAX(0,$B$1540-I1594)),0)</f>
        <v>300000000</v>
      </c>
      <c r="K1594" s="7" t="n">
        <f aca="false">IF(D1594=1,MIN($F$225,MAX(0,$B$1540-SUM(I1594:J1594))),0)</f>
        <v>100000000</v>
      </c>
      <c r="L1594" s="7" t="n">
        <f aca="false">IF(E1594=1,MIN($F$224,MAX(0,$B$1540-SUM(I1594:K1594))),0)</f>
        <v>0</v>
      </c>
      <c r="M1594" s="7" t="n">
        <f aca="false">IF(F1594=1,MIN($F$223,MAX(0,$B$1540-SUM(I1594:L1594))),0)</f>
        <v>30000000</v>
      </c>
      <c r="N1594" s="7" t="n">
        <f aca="false">IF(G1594=1,MIN($F$222,MAX(0,$B$1540-SUM(I1594:M1594))),0)</f>
        <v>0</v>
      </c>
      <c r="O1594" s="7" t="n">
        <f aca="false">IF(H1594=1,MIN($F$221,MAX(0,$B$1540-SUM(I1594:N1594))),0)</f>
        <v>0</v>
      </c>
      <c r="P1594" s="7" t="n">
        <f aca="false">MAX(0,$B$1540-SUM(I1594:O1594))</f>
        <v>7570000000</v>
      </c>
      <c r="Q1594" s="7" t="n">
        <f aca="false">($B$203+$B$204)+$B$22+(1-B1594)*$B$198+(1-C1594)*$E$226+(1-D1594)*$E$225+(1-E1594)*$E$224+(1-F1594)*$E$223+(1-G1594)*$E$222+(1-H1594)*$E$221</f>
        <v>22485652.6989266</v>
      </c>
      <c r="R1594" s="7" t="n">
        <f aca="false">P1594&gt;$B$12*Q1594</f>
        <v>1</v>
      </c>
      <c r="S1594" s="7" t="n">
        <f aca="false">IF(R1594,(P1594+$B$12*$B$13)/(Q1594+$B$13),IF(Q1594&gt;0,P1594/Q1594,0))</f>
        <v>303.073931717835</v>
      </c>
      <c r="T1594" s="7" t="n">
        <f aca="false">IF(R1594,$B$13*(S1594-$B$12),0)</f>
        <v>755184829.294586</v>
      </c>
      <c r="U1594" s="7" t="n">
        <f aca="false">($B$203+$B$204)*S1594</f>
        <v>85272273.7985333</v>
      </c>
      <c r="V1594" s="7" t="n">
        <f aca="false">$B$22*S1594</f>
        <v>2727665385.46051</v>
      </c>
      <c r="W1594" s="7" t="n">
        <f aca="false">IF(B1594=1,I1594,S1594*$B$198)</f>
        <v>243760758.145222</v>
      </c>
      <c r="X1594" s="7" t="n">
        <f aca="false">IF(C1594=1,J1594,S1594*$E$226)</f>
        <v>300000000</v>
      </c>
      <c r="Y1594" s="7" t="n">
        <f aca="false">IF(D1594=1,K1594,S1594*$E$225)</f>
        <v>100000000</v>
      </c>
      <c r="Z1594" s="7" t="n">
        <f aca="false">IF(E1594=1,L1594,S1594*$E$224)</f>
        <v>727377436.122803</v>
      </c>
      <c r="AA1594" s="7" t="n">
        <f aca="false">IF(F1594=1,M1594,S1594*$E$223)</f>
        <v>30000000</v>
      </c>
      <c r="AB1594" s="7" t="n">
        <f aca="false">IF(G1594=1,N1594,S1594*$E$222)</f>
        <v>1515369658.58917</v>
      </c>
      <c r="AC1594" s="7" t="n">
        <f aca="false">IF(H1594=1,O1594,S1594*$E$221)</f>
        <v>1515369658.58917</v>
      </c>
      <c r="AD1594" s="7" t="n">
        <f aca="false">INDEX($W$1542:$W$1669,MATCH($A1594+(1-B1594)*64,$A$1542:$A$1669,0))</f>
        <v>30000000</v>
      </c>
      <c r="AE1594" s="7" t="n">
        <f aca="false">INDEX($W$1542:$W$1669,MATCH($A1594-B1594*64,$A$1542:$A$1669,0))</f>
        <v>243760758.145222</v>
      </c>
      <c r="AF1594" s="7" t="n">
        <f aca="false">INDEX($X$1542:$X$1669,MATCH($A1594+(1-C1594)*32,$A$1542:$A$1669,0))</f>
        <v>300000000</v>
      </c>
      <c r="AG1594" s="7" t="n">
        <f aca="false">INDEX($X$1542:$X$1669,MATCH($A1594-C1594*32,$A$1542:$A$1669,0))</f>
        <v>1551845696.95377</v>
      </c>
      <c r="AH1594" s="7" t="n">
        <f aca="false">INDEX($Y$1542:$Y$1669,MATCH($A1594+(1-D1594)*16,$A$1542:$A$1669,0))</f>
        <v>100000000</v>
      </c>
      <c r="AI1594" s="7" t="n">
        <f aca="false">INDEX($Y$1542:$Y$1669,MATCH($A1594-D1594*16,$A$1542:$A$1669,0))</f>
        <v>497908669.176909</v>
      </c>
      <c r="AJ1594" s="7" t="n">
        <f aca="false">INDEX($Z$1542:$Z$1669,MATCH($A1594+(1-E1594)*8,$A$1542:$A$1669,0))</f>
        <v>60000000</v>
      </c>
      <c r="AK1594" s="7" t="n">
        <f aca="false">INDEX($Z$1542:$Z$1669,MATCH($A1594-E1594*8,$A$1542:$A$1669,0))</f>
        <v>727377436.122803</v>
      </c>
      <c r="AL1594" s="7" t="n">
        <f aca="false">INDEX($AA$1542:$AA$1669,MATCH($A1594+(1-F1594)*4,$A$1542:$A$1669,0))</f>
        <v>30000000</v>
      </c>
      <c r="AM1594" s="7" t="n">
        <f aca="false">INDEX($AA$1542:$AA$1669,MATCH($A1594-F1594*4,$A$1542:$A$1669,0))</f>
        <v>814971165.595677</v>
      </c>
      <c r="AN1594" s="7" t="n">
        <f aca="false">INDEX($AB$1542:$AB$1669,MATCH($A1594+(1-G1594)*2,$A$1542:$A$1669,0))</f>
        <v>15000000</v>
      </c>
      <c r="AO1594" s="7" t="n">
        <f aca="false">INDEX($AB$1542:$AB$1669,MATCH($A1594-G1594*2,$A$1542:$A$1669,0))</f>
        <v>1515369658.58917</v>
      </c>
      <c r="AP1594" s="7" t="n">
        <f aca="false">INDEX($AC$1542:$AC$1669,MATCH($A1594+(1-H1594)*1,$A$1542:$A$1669,0))</f>
        <v>5000000</v>
      </c>
      <c r="AQ1594" s="7" t="n">
        <f aca="false">INDEX($AC$1542:$AC$1669,MATCH($A1594-H1594*1,$A$1542:$A$1669,0))</f>
        <v>1515369658.58917</v>
      </c>
      <c r="AR1594" s="14" t="b">
        <f aca="false">AND(IF(B1594=1,AD1594&gt;=AE1594,AE1594&gt;AD1594),IF(C1594=1,AF1594&gt;=AG1594,AG1594&gt;AF1594),IF(D1594=1,AH1594&gt;=AI1594,AI1594&gt;AH1594),IF(E1594=1,AJ1594&gt;=AK1594,AK1594&gt;AJ1594),IF(F1594=1,AL1594&gt;=AM1594,AM1594&gt;AL1594),IF(G1594=1,AN1594&gt;=AO1594,AO1594&gt;AN1594),IF(H1594=1,AP1594&gt;=AQ1594,AQ1594&gt;AP1594))</f>
        <v>0</v>
      </c>
      <c r="AS1594" s="2"/>
      <c r="AT1594" s="2"/>
      <c r="AU1594" s="2"/>
      <c r="AV1594" s="2"/>
      <c r="AW1594" s="2"/>
      <c r="AX1594" s="2"/>
    </row>
    <row r="1595" customFormat="false" ht="15" hidden="false" customHeight="false" outlineLevel="0" collapsed="false">
      <c r="A1595" s="6" t="n">
        <f aca="false">ROW()-1542</f>
        <v>53</v>
      </c>
      <c r="B1595" s="6" t="n">
        <f aca="false">MOD(INT($A1595/64),2)</f>
        <v>0</v>
      </c>
      <c r="C1595" s="6" t="n">
        <f aca="false">MOD(INT($A1595/32),2)</f>
        <v>1</v>
      </c>
      <c r="D1595" s="6" t="n">
        <f aca="false">MOD(INT($A1595/16),2)</f>
        <v>1</v>
      </c>
      <c r="E1595" s="6" t="n">
        <f aca="false">MOD(INT($A1595/8),2)</f>
        <v>0</v>
      </c>
      <c r="F1595" s="6" t="n">
        <f aca="false">MOD(INT($A1595/4),2)</f>
        <v>1</v>
      </c>
      <c r="G1595" s="6" t="n">
        <f aca="false">MOD(INT($A1595/2),2)</f>
        <v>0</v>
      </c>
      <c r="H1595" s="6" t="n">
        <f aca="false">MOD(INT($A1595/1),2)</f>
        <v>1</v>
      </c>
      <c r="I1595" s="7" t="n">
        <f aca="false">IF(B1595=1,MIN($B$6,$B$1540),0)</f>
        <v>0</v>
      </c>
      <c r="J1595" s="7" t="n">
        <f aca="false">IF(C1595=1,MIN($F$226,MAX(0,$B$1540-I1595)),0)</f>
        <v>300000000</v>
      </c>
      <c r="K1595" s="7" t="n">
        <f aca="false">IF(D1595=1,MIN($F$225,MAX(0,$B$1540-SUM(I1595:J1595))),0)</f>
        <v>100000000</v>
      </c>
      <c r="L1595" s="7" t="n">
        <f aca="false">IF(E1595=1,MIN($F$224,MAX(0,$B$1540-SUM(I1595:K1595))),0)</f>
        <v>0</v>
      </c>
      <c r="M1595" s="7" t="n">
        <f aca="false">IF(F1595=1,MIN($F$223,MAX(0,$B$1540-SUM(I1595:L1595))),0)</f>
        <v>30000000</v>
      </c>
      <c r="N1595" s="7" t="n">
        <f aca="false">IF(G1595=1,MIN($F$222,MAX(0,$B$1540-SUM(I1595:M1595))),0)</f>
        <v>0</v>
      </c>
      <c r="O1595" s="7" t="n">
        <f aca="false">IF(H1595=1,MIN($F$221,MAX(0,$B$1540-SUM(I1595:N1595))),0)</f>
        <v>5000000</v>
      </c>
      <c r="P1595" s="7" t="n">
        <f aca="false">MAX(0,$B$1540-SUM(I1595:O1595))</f>
        <v>7565000000</v>
      </c>
      <c r="Q1595" s="7" t="n">
        <f aca="false">($B$203+$B$204)+$B$22+(1-B1595)*$B$198+(1-C1595)*$E$226+(1-D1595)*$E$225+(1-E1595)*$E$224+(1-F1595)*$E$223+(1-G1595)*$E$222+(1-H1595)*$E$221</f>
        <v>17485652.6989266</v>
      </c>
      <c r="R1595" s="7" t="n">
        <f aca="false">P1595&gt;$B$12*Q1595</f>
        <v>1</v>
      </c>
      <c r="S1595" s="7" t="n">
        <f aca="false">IF(R1595,(P1595+$B$12*$B$13)/(Q1595+$B$13),IF(Q1595&gt;0,P1595/Q1595,0))</f>
        <v>378.646627858516</v>
      </c>
      <c r="T1595" s="7" t="n">
        <f aca="false">IF(R1595,$B$13*(S1595-$B$12),0)</f>
        <v>944116569.64629</v>
      </c>
      <c r="U1595" s="7" t="n">
        <f aca="false">($B$203+$B$204)*S1595</f>
        <v>106535256.069807</v>
      </c>
      <c r="V1595" s="7" t="n">
        <f aca="false">$B$22*S1595</f>
        <v>3407819650.72665</v>
      </c>
      <c r="W1595" s="7" t="n">
        <f aca="false">IF(B1595=1,I1595,S1595*$B$198)</f>
        <v>304543477.404237</v>
      </c>
      <c r="X1595" s="7" t="n">
        <f aca="false">IF(C1595=1,J1595,S1595*$E$226)</f>
        <v>300000000</v>
      </c>
      <c r="Y1595" s="7" t="n">
        <f aca="false">IF(D1595=1,K1595,S1595*$E$225)</f>
        <v>100000000</v>
      </c>
      <c r="Z1595" s="7" t="n">
        <f aca="false">IF(E1595=1,L1595,S1595*$E$224)</f>
        <v>908751906.860439</v>
      </c>
      <c r="AA1595" s="7" t="n">
        <f aca="false">IF(F1595=1,M1595,S1595*$E$223)</f>
        <v>30000000</v>
      </c>
      <c r="AB1595" s="7" t="n">
        <f aca="false">IF(G1595=1,N1595,S1595*$E$222)</f>
        <v>1893233139.29258</v>
      </c>
      <c r="AC1595" s="7" t="n">
        <f aca="false">IF(H1595=1,O1595,S1595*$E$221)</f>
        <v>5000000</v>
      </c>
      <c r="AD1595" s="7" t="n">
        <f aca="false">INDEX($W$1542:$W$1669,MATCH($A1595+(1-B1595)*64,$A$1542:$A$1669,0))</f>
        <v>30000000</v>
      </c>
      <c r="AE1595" s="7" t="n">
        <f aca="false">INDEX($W$1542:$W$1669,MATCH($A1595-B1595*64,$A$1542:$A$1669,0))</f>
        <v>304543477.404237</v>
      </c>
      <c r="AF1595" s="7" t="n">
        <f aca="false">INDEX($X$1542:$X$1669,MATCH($A1595+(1-C1595)*32,$A$1542:$A$1669,0))</f>
        <v>300000000</v>
      </c>
      <c r="AG1595" s="7" t="n">
        <f aca="false">INDEX($X$1542:$X$1669,MATCH($A1595-C1595*32,$A$1542:$A$1669,0))</f>
        <v>1847730811.46195</v>
      </c>
      <c r="AH1595" s="7" t="n">
        <f aca="false">INDEX($Y$1542:$Y$1669,MATCH($A1595+(1-D1595)*16,$A$1542:$A$1669,0))</f>
        <v>100000000</v>
      </c>
      <c r="AI1595" s="7" t="n">
        <f aca="false">INDEX($Y$1542:$Y$1669,MATCH($A1595-D1595*16,$A$1542:$A$1669,0))</f>
        <v>612131312.453192</v>
      </c>
      <c r="AJ1595" s="7" t="n">
        <f aca="false">INDEX($Z$1542:$Z$1669,MATCH($A1595+(1-E1595)*8,$A$1542:$A$1669,0))</f>
        <v>60000000</v>
      </c>
      <c r="AK1595" s="7" t="n">
        <f aca="false">INDEX($Z$1542:$Z$1669,MATCH($A1595-E1595*8,$A$1542:$A$1669,0))</f>
        <v>908751906.860439</v>
      </c>
      <c r="AL1595" s="7" t="n">
        <f aca="false">INDEX($AA$1542:$AA$1669,MATCH($A1595+(1-F1595)*4,$A$1542:$A$1669,0))</f>
        <v>30000000</v>
      </c>
      <c r="AM1595" s="7" t="n">
        <f aca="false">INDEX($AA$1542:$AA$1669,MATCH($A1595-F1595*4,$A$1542:$A$1669,0))</f>
        <v>991596814.697562</v>
      </c>
      <c r="AN1595" s="7" t="n">
        <f aca="false">INDEX($AB$1542:$AB$1669,MATCH($A1595+(1-G1595)*2,$A$1542:$A$1669,0))</f>
        <v>15000000</v>
      </c>
      <c r="AO1595" s="7" t="n">
        <f aca="false">INDEX($AB$1542:$AB$1669,MATCH($A1595-G1595*2,$A$1542:$A$1669,0))</f>
        <v>1893233139.29258</v>
      </c>
      <c r="AP1595" s="7" t="n">
        <f aca="false">INDEX($AC$1542:$AC$1669,MATCH($A1595+(1-H1595)*1,$A$1542:$A$1669,0))</f>
        <v>5000000</v>
      </c>
      <c r="AQ1595" s="7" t="n">
        <f aca="false">INDEX($AC$1542:$AC$1669,MATCH($A1595-H1595*1,$A$1542:$A$1669,0))</f>
        <v>1515369658.58917</v>
      </c>
      <c r="AR1595" s="14" t="b">
        <f aca="false">AND(IF(B1595=1,AD1595&gt;=AE1595,AE1595&gt;AD1595),IF(C1595=1,AF1595&gt;=AG1595,AG1595&gt;AF1595),IF(D1595=1,AH1595&gt;=AI1595,AI1595&gt;AH1595),IF(E1595=1,AJ1595&gt;=AK1595,AK1595&gt;AJ1595),IF(F1595=1,AL1595&gt;=AM1595,AM1595&gt;AL1595),IF(G1595=1,AN1595&gt;=AO1595,AO1595&gt;AN1595),IF(H1595=1,AP1595&gt;=AQ1595,AQ1595&gt;AP1595))</f>
        <v>0</v>
      </c>
      <c r="AS1595" s="2"/>
      <c r="AT1595" s="2"/>
      <c r="AU1595" s="2"/>
      <c r="AV1595" s="2"/>
      <c r="AW1595" s="2"/>
      <c r="AX1595" s="2"/>
    </row>
    <row r="1596" customFormat="false" ht="15" hidden="false" customHeight="false" outlineLevel="0" collapsed="false">
      <c r="A1596" s="6" t="n">
        <f aca="false">ROW()-1542</f>
        <v>54</v>
      </c>
      <c r="B1596" s="6" t="n">
        <f aca="false">MOD(INT($A1596/64),2)</f>
        <v>0</v>
      </c>
      <c r="C1596" s="6" t="n">
        <f aca="false">MOD(INT($A1596/32),2)</f>
        <v>1</v>
      </c>
      <c r="D1596" s="6" t="n">
        <f aca="false">MOD(INT($A1596/16),2)</f>
        <v>1</v>
      </c>
      <c r="E1596" s="6" t="n">
        <f aca="false">MOD(INT($A1596/8),2)</f>
        <v>0</v>
      </c>
      <c r="F1596" s="6" t="n">
        <f aca="false">MOD(INT($A1596/4),2)</f>
        <v>1</v>
      </c>
      <c r="G1596" s="6" t="n">
        <f aca="false">MOD(INT($A1596/2),2)</f>
        <v>1</v>
      </c>
      <c r="H1596" s="6" t="n">
        <f aca="false">MOD(INT($A1596/1),2)</f>
        <v>0</v>
      </c>
      <c r="I1596" s="7" t="n">
        <f aca="false">IF(B1596=1,MIN($B$6,$B$1540),0)</f>
        <v>0</v>
      </c>
      <c r="J1596" s="7" t="n">
        <f aca="false">IF(C1596=1,MIN($F$226,MAX(0,$B$1540-I1596)),0)</f>
        <v>300000000</v>
      </c>
      <c r="K1596" s="7" t="n">
        <f aca="false">IF(D1596=1,MIN($F$225,MAX(0,$B$1540-SUM(I1596:J1596))),0)</f>
        <v>100000000</v>
      </c>
      <c r="L1596" s="7" t="n">
        <f aca="false">IF(E1596=1,MIN($F$224,MAX(0,$B$1540-SUM(I1596:K1596))),0)</f>
        <v>0</v>
      </c>
      <c r="M1596" s="7" t="n">
        <f aca="false">IF(F1596=1,MIN($F$223,MAX(0,$B$1540-SUM(I1596:L1596))),0)</f>
        <v>30000000</v>
      </c>
      <c r="N1596" s="7" t="n">
        <f aca="false">IF(G1596=1,MIN($F$222,MAX(0,$B$1540-SUM(I1596:M1596))),0)</f>
        <v>15000000</v>
      </c>
      <c r="O1596" s="7" t="n">
        <f aca="false">IF(H1596=1,MIN($F$221,MAX(0,$B$1540-SUM(I1596:N1596))),0)</f>
        <v>0</v>
      </c>
      <c r="P1596" s="7" t="n">
        <f aca="false">MAX(0,$B$1540-SUM(I1596:O1596))</f>
        <v>7555000000</v>
      </c>
      <c r="Q1596" s="7" t="n">
        <f aca="false">($B$203+$B$204)+$B$22+(1-B1596)*$B$198+(1-C1596)*$E$226+(1-D1596)*$E$225+(1-E1596)*$E$224+(1-F1596)*$E$223+(1-G1596)*$E$222+(1-H1596)*$E$221</f>
        <v>17485652.6989266</v>
      </c>
      <c r="R1596" s="7" t="n">
        <f aca="false">P1596&gt;$B$12*Q1596</f>
        <v>1</v>
      </c>
      <c r="S1596" s="7" t="n">
        <f aca="false">IF(R1596,(P1596+$B$12*$B$13)/(Q1596+$B$13),IF(Q1596&gt;0,P1596/Q1596,0))</f>
        <v>378.146268918498</v>
      </c>
      <c r="T1596" s="7" t="n">
        <f aca="false">IF(R1596,$B$13*(S1596-$B$12),0)</f>
        <v>942865672.296246</v>
      </c>
      <c r="U1596" s="7" t="n">
        <f aca="false">($B$203+$B$204)*S1596</f>
        <v>106394476.081608</v>
      </c>
      <c r="V1596" s="7" t="n">
        <f aca="false">$B$22*S1596</f>
        <v>3403316420.26648</v>
      </c>
      <c r="W1596" s="7" t="n">
        <f aca="false">IF(B1596=1,I1596,S1596*$B$198)</f>
        <v>304141041.358774</v>
      </c>
      <c r="X1596" s="7" t="n">
        <f aca="false">IF(C1596=1,J1596,S1596*$E$226)</f>
        <v>300000000</v>
      </c>
      <c r="Y1596" s="7" t="n">
        <f aca="false">IF(D1596=1,K1596,S1596*$E$225)</f>
        <v>100000000</v>
      </c>
      <c r="Z1596" s="7" t="n">
        <f aca="false">IF(E1596=1,L1596,S1596*$E$224)</f>
        <v>907551045.404396</v>
      </c>
      <c r="AA1596" s="7" t="n">
        <f aca="false">IF(F1596=1,M1596,S1596*$E$223)</f>
        <v>30000000</v>
      </c>
      <c r="AB1596" s="7" t="n">
        <f aca="false">IF(G1596=1,N1596,S1596*$E$222)</f>
        <v>15000000</v>
      </c>
      <c r="AC1596" s="7" t="n">
        <f aca="false">IF(H1596=1,O1596,S1596*$E$221)</f>
        <v>1890731344.59249</v>
      </c>
      <c r="AD1596" s="7" t="n">
        <f aca="false">INDEX($W$1542:$W$1669,MATCH($A1596+(1-B1596)*64,$A$1542:$A$1669,0))</f>
        <v>30000000</v>
      </c>
      <c r="AE1596" s="7" t="n">
        <f aca="false">INDEX($W$1542:$W$1669,MATCH($A1596-B1596*64,$A$1542:$A$1669,0))</f>
        <v>304141041.358774</v>
      </c>
      <c r="AF1596" s="7" t="n">
        <f aca="false">INDEX($X$1542:$X$1669,MATCH($A1596+(1-C1596)*32,$A$1542:$A$1669,0))</f>
        <v>300000000</v>
      </c>
      <c r="AG1596" s="7" t="n">
        <f aca="false">INDEX($X$1542:$X$1669,MATCH($A1596-C1596*32,$A$1542:$A$1669,0))</f>
        <v>1845382249.8967</v>
      </c>
      <c r="AH1596" s="7" t="n">
        <f aca="false">INDEX($Y$1542:$Y$1669,MATCH($A1596+(1-D1596)*16,$A$1542:$A$1669,0))</f>
        <v>100000000</v>
      </c>
      <c r="AI1596" s="7" t="n">
        <f aca="false">INDEX($Y$1542:$Y$1669,MATCH($A1596-D1596*16,$A$1542:$A$1669,0))</f>
        <v>611332967.083185</v>
      </c>
      <c r="AJ1596" s="7" t="n">
        <f aca="false">INDEX($Z$1542:$Z$1669,MATCH($A1596+(1-E1596)*8,$A$1542:$A$1669,0))</f>
        <v>60000000</v>
      </c>
      <c r="AK1596" s="7" t="n">
        <f aca="false">INDEX($Z$1542:$Z$1669,MATCH($A1596-E1596*8,$A$1542:$A$1669,0))</f>
        <v>907551045.404396</v>
      </c>
      <c r="AL1596" s="7" t="n">
        <f aca="false">INDEX($AA$1542:$AA$1669,MATCH($A1596+(1-F1596)*4,$A$1542:$A$1669,0))</f>
        <v>30000000</v>
      </c>
      <c r="AM1596" s="7" t="n">
        <f aca="false">INDEX($AA$1542:$AA$1669,MATCH($A1596-F1596*4,$A$1542:$A$1669,0))</f>
        <v>990291652.717045</v>
      </c>
      <c r="AN1596" s="7" t="n">
        <f aca="false">INDEX($AB$1542:$AB$1669,MATCH($A1596+(1-G1596)*2,$A$1542:$A$1669,0))</f>
        <v>15000000</v>
      </c>
      <c r="AO1596" s="7" t="n">
        <f aca="false">INDEX($AB$1542:$AB$1669,MATCH($A1596-G1596*2,$A$1542:$A$1669,0))</f>
        <v>1515369658.58917</v>
      </c>
      <c r="AP1596" s="7" t="n">
        <f aca="false">INDEX($AC$1542:$AC$1669,MATCH($A1596+(1-H1596)*1,$A$1542:$A$1669,0))</f>
        <v>5000000</v>
      </c>
      <c r="AQ1596" s="7" t="n">
        <f aca="false">INDEX($AC$1542:$AC$1669,MATCH($A1596-H1596*1,$A$1542:$A$1669,0))</f>
        <v>1890731344.59249</v>
      </c>
      <c r="AR1596" s="14" t="b">
        <f aca="false">AND(IF(B1596=1,AD1596&gt;=AE1596,AE1596&gt;AD1596),IF(C1596=1,AF1596&gt;=AG1596,AG1596&gt;AF1596),IF(D1596=1,AH1596&gt;=AI1596,AI1596&gt;AH1596),IF(E1596=1,AJ1596&gt;=AK1596,AK1596&gt;AJ1596),IF(F1596=1,AL1596&gt;=AM1596,AM1596&gt;AL1596),IF(G1596=1,AN1596&gt;=AO1596,AO1596&gt;AN1596),IF(H1596=1,AP1596&gt;=AQ1596,AQ1596&gt;AP1596))</f>
        <v>0</v>
      </c>
      <c r="AS1596" s="2"/>
      <c r="AT1596" s="2"/>
      <c r="AU1596" s="2"/>
      <c r="AV1596" s="2"/>
      <c r="AW1596" s="2"/>
      <c r="AX1596" s="2"/>
    </row>
    <row r="1597" customFormat="false" ht="15" hidden="false" customHeight="false" outlineLevel="0" collapsed="false">
      <c r="A1597" s="6" t="n">
        <f aca="false">ROW()-1542</f>
        <v>55</v>
      </c>
      <c r="B1597" s="6" t="n">
        <f aca="false">MOD(INT($A1597/64),2)</f>
        <v>0</v>
      </c>
      <c r="C1597" s="6" t="n">
        <f aca="false">MOD(INT($A1597/32),2)</f>
        <v>1</v>
      </c>
      <c r="D1597" s="6" t="n">
        <f aca="false">MOD(INT($A1597/16),2)</f>
        <v>1</v>
      </c>
      <c r="E1597" s="6" t="n">
        <f aca="false">MOD(INT($A1597/8),2)</f>
        <v>0</v>
      </c>
      <c r="F1597" s="6" t="n">
        <f aca="false">MOD(INT($A1597/4),2)</f>
        <v>1</v>
      </c>
      <c r="G1597" s="6" t="n">
        <f aca="false">MOD(INT($A1597/2),2)</f>
        <v>1</v>
      </c>
      <c r="H1597" s="6" t="n">
        <f aca="false">MOD(INT($A1597/1),2)</f>
        <v>1</v>
      </c>
      <c r="I1597" s="7" t="n">
        <f aca="false">IF(B1597=1,MIN($B$6,$B$1540),0)</f>
        <v>0</v>
      </c>
      <c r="J1597" s="7" t="n">
        <f aca="false">IF(C1597=1,MIN($F$226,MAX(0,$B$1540-I1597)),0)</f>
        <v>300000000</v>
      </c>
      <c r="K1597" s="7" t="n">
        <f aca="false">IF(D1597=1,MIN($F$225,MAX(0,$B$1540-SUM(I1597:J1597))),0)</f>
        <v>100000000</v>
      </c>
      <c r="L1597" s="7" t="n">
        <f aca="false">IF(E1597=1,MIN($F$224,MAX(0,$B$1540-SUM(I1597:K1597))),0)</f>
        <v>0</v>
      </c>
      <c r="M1597" s="7" t="n">
        <f aca="false">IF(F1597=1,MIN($F$223,MAX(0,$B$1540-SUM(I1597:L1597))),0)</f>
        <v>30000000</v>
      </c>
      <c r="N1597" s="7" t="n">
        <f aca="false">IF(G1597=1,MIN($F$222,MAX(0,$B$1540-SUM(I1597:M1597))),0)</f>
        <v>15000000</v>
      </c>
      <c r="O1597" s="7" t="n">
        <f aca="false">IF(H1597=1,MIN($F$221,MAX(0,$B$1540-SUM(I1597:N1597))),0)</f>
        <v>5000000</v>
      </c>
      <c r="P1597" s="7" t="n">
        <f aca="false">MAX(0,$B$1540-SUM(I1597:O1597))</f>
        <v>7550000000</v>
      </c>
      <c r="Q1597" s="7" t="n">
        <f aca="false">($B$203+$B$204)+$B$22+(1-B1597)*$B$198+(1-C1597)*$E$226+(1-D1597)*$E$225+(1-E1597)*$E$224+(1-F1597)*$E$223+(1-G1597)*$E$222+(1-H1597)*$E$221</f>
        <v>12485652.6989266</v>
      </c>
      <c r="R1597" s="7" t="n">
        <f aca="false">P1597&gt;$B$12*Q1597</f>
        <v>1</v>
      </c>
      <c r="S1597" s="7" t="n">
        <f aca="false">IF(R1597,(P1597+$B$12*$B$13)/(Q1597+$B$13),IF(Q1597&gt;0,P1597/Q1597,0))</f>
        <v>503.982052149186</v>
      </c>
      <c r="T1597" s="7" t="n">
        <f aca="false">IF(R1597,$B$13*(S1597-$B$12),0)</f>
        <v>1257455130.37296</v>
      </c>
      <c r="U1597" s="7" t="n">
        <f aca="false">($B$203+$B$204)*S1597</f>
        <v>141799379.764615</v>
      </c>
      <c r="V1597" s="7" t="n">
        <f aca="false">$B$22*S1597</f>
        <v>4535838469.34267</v>
      </c>
      <c r="W1597" s="7" t="n">
        <f aca="false">IF(B1597=1,I1597,S1597*$B$198)</f>
        <v>405350095.361702</v>
      </c>
      <c r="X1597" s="7" t="n">
        <f aca="false">IF(C1597=1,J1597,S1597*$E$226)</f>
        <v>300000000</v>
      </c>
      <c r="Y1597" s="7" t="n">
        <f aca="false">IF(D1597=1,K1597,S1597*$E$225)</f>
        <v>100000000</v>
      </c>
      <c r="Z1597" s="7" t="n">
        <f aca="false">IF(E1597=1,L1597,S1597*$E$224)</f>
        <v>1209556925.15805</v>
      </c>
      <c r="AA1597" s="7" t="n">
        <f aca="false">IF(F1597=1,M1597,S1597*$E$223)</f>
        <v>30000000</v>
      </c>
      <c r="AB1597" s="7" t="n">
        <f aca="false">IF(G1597=1,N1597,S1597*$E$222)</f>
        <v>15000000</v>
      </c>
      <c r="AC1597" s="7" t="n">
        <f aca="false">IF(H1597=1,O1597,S1597*$E$221)</f>
        <v>5000000</v>
      </c>
      <c r="AD1597" s="7" t="n">
        <f aca="false">INDEX($W$1542:$W$1669,MATCH($A1597+(1-B1597)*64,$A$1542:$A$1669,0))</f>
        <v>30000000</v>
      </c>
      <c r="AE1597" s="7" t="n">
        <f aca="false">INDEX($W$1542:$W$1669,MATCH($A1597-B1597*64,$A$1542:$A$1669,0))</f>
        <v>405350095.361702</v>
      </c>
      <c r="AF1597" s="7" t="n">
        <f aca="false">INDEX($X$1542:$X$1669,MATCH($A1597+(1-C1597)*32,$A$1542:$A$1669,0))</f>
        <v>300000000</v>
      </c>
      <c r="AG1597" s="7" t="n">
        <f aca="false">INDEX($X$1542:$X$1669,MATCH($A1597-C1597*32,$A$1542:$A$1669,0))</f>
        <v>2280807654.15166</v>
      </c>
      <c r="AH1597" s="7" t="n">
        <f aca="false">INDEX($Y$1542:$Y$1669,MATCH($A1597+(1-D1597)*16,$A$1542:$A$1669,0))</f>
        <v>100000000</v>
      </c>
      <c r="AI1597" s="7" t="n">
        <f aca="false">INDEX($Y$1542:$Y$1669,MATCH($A1597-D1597*16,$A$1542:$A$1669,0))</f>
        <v>793633358.337166</v>
      </c>
      <c r="AJ1597" s="7" t="n">
        <f aca="false">INDEX($Z$1542:$Z$1669,MATCH($A1597+(1-E1597)*8,$A$1542:$A$1669,0))</f>
        <v>60000000</v>
      </c>
      <c r="AK1597" s="7" t="n">
        <f aca="false">INDEX($Z$1542:$Z$1669,MATCH($A1597-E1597*8,$A$1542:$A$1669,0))</f>
        <v>1209556925.15805</v>
      </c>
      <c r="AL1597" s="7" t="n">
        <f aca="false">INDEX($AA$1542:$AA$1669,MATCH($A1597+(1-F1597)*4,$A$1542:$A$1669,0))</f>
        <v>30000000</v>
      </c>
      <c r="AM1597" s="7" t="n">
        <f aca="false">INDEX($AA$1542:$AA$1669,MATCH($A1597-F1597*4,$A$1542:$A$1669,0))</f>
        <v>1264758103.62766</v>
      </c>
      <c r="AN1597" s="7" t="n">
        <f aca="false">INDEX($AB$1542:$AB$1669,MATCH($A1597+(1-G1597)*2,$A$1542:$A$1669,0))</f>
        <v>15000000</v>
      </c>
      <c r="AO1597" s="7" t="n">
        <f aca="false">INDEX($AB$1542:$AB$1669,MATCH($A1597-G1597*2,$A$1542:$A$1669,0))</f>
        <v>1893233139.29258</v>
      </c>
      <c r="AP1597" s="7" t="n">
        <f aca="false">INDEX($AC$1542:$AC$1669,MATCH($A1597+(1-H1597)*1,$A$1542:$A$1669,0))</f>
        <v>5000000</v>
      </c>
      <c r="AQ1597" s="7" t="n">
        <f aca="false">INDEX($AC$1542:$AC$1669,MATCH($A1597-H1597*1,$A$1542:$A$1669,0))</f>
        <v>1890731344.59249</v>
      </c>
      <c r="AR1597" s="14" t="b">
        <f aca="false">AND(IF(B1597=1,AD1597&gt;=AE1597,AE1597&gt;AD1597),IF(C1597=1,AF1597&gt;=AG1597,AG1597&gt;AF1597),IF(D1597=1,AH1597&gt;=AI1597,AI1597&gt;AH1597),IF(E1597=1,AJ1597&gt;=AK1597,AK1597&gt;AJ1597),IF(F1597=1,AL1597&gt;=AM1597,AM1597&gt;AL1597),IF(G1597=1,AN1597&gt;=AO1597,AO1597&gt;AN1597),IF(H1597=1,AP1597&gt;=AQ1597,AQ1597&gt;AP1597))</f>
        <v>0</v>
      </c>
      <c r="AS1597" s="2"/>
      <c r="AT1597" s="2"/>
      <c r="AU1597" s="2"/>
      <c r="AV1597" s="2"/>
      <c r="AW1597" s="2"/>
      <c r="AX1597" s="2"/>
    </row>
    <row r="1598" customFormat="false" ht="15" hidden="false" customHeight="false" outlineLevel="0" collapsed="false">
      <c r="A1598" s="6" t="n">
        <f aca="false">ROW()-1542</f>
        <v>56</v>
      </c>
      <c r="B1598" s="6" t="n">
        <f aca="false">MOD(INT($A1598/64),2)</f>
        <v>0</v>
      </c>
      <c r="C1598" s="6" t="n">
        <f aca="false">MOD(INT($A1598/32),2)</f>
        <v>1</v>
      </c>
      <c r="D1598" s="6" t="n">
        <f aca="false">MOD(INT($A1598/16),2)</f>
        <v>1</v>
      </c>
      <c r="E1598" s="6" t="n">
        <f aca="false">MOD(INT($A1598/8),2)</f>
        <v>1</v>
      </c>
      <c r="F1598" s="6" t="n">
        <f aca="false">MOD(INT($A1598/4),2)</f>
        <v>0</v>
      </c>
      <c r="G1598" s="6" t="n">
        <f aca="false">MOD(INT($A1598/2),2)</f>
        <v>0</v>
      </c>
      <c r="H1598" s="6" t="n">
        <f aca="false">MOD(INT($A1598/1),2)</f>
        <v>0</v>
      </c>
      <c r="I1598" s="7" t="n">
        <f aca="false">IF(B1598=1,MIN($B$6,$B$1540),0)</f>
        <v>0</v>
      </c>
      <c r="J1598" s="7" t="n">
        <f aca="false">IF(C1598=1,MIN($F$226,MAX(0,$B$1540-I1598)),0)</f>
        <v>300000000</v>
      </c>
      <c r="K1598" s="7" t="n">
        <f aca="false">IF(D1598=1,MIN($F$225,MAX(0,$B$1540-SUM(I1598:J1598))),0)</f>
        <v>100000000</v>
      </c>
      <c r="L1598" s="7" t="n">
        <f aca="false">IF(E1598=1,MIN($F$224,MAX(0,$B$1540-SUM(I1598:K1598))),0)</f>
        <v>60000000</v>
      </c>
      <c r="M1598" s="7" t="n">
        <f aca="false">IF(F1598=1,MIN($F$223,MAX(0,$B$1540-SUM(I1598:L1598))),0)</f>
        <v>0</v>
      </c>
      <c r="N1598" s="7" t="n">
        <f aca="false">IF(G1598=1,MIN($F$222,MAX(0,$B$1540-SUM(I1598:M1598))),0)</f>
        <v>0</v>
      </c>
      <c r="O1598" s="7" t="n">
        <f aca="false">IF(H1598=1,MIN($F$221,MAX(0,$B$1540-SUM(I1598:N1598))),0)</f>
        <v>0</v>
      </c>
      <c r="P1598" s="7" t="n">
        <f aca="false">MAX(0,$B$1540-SUM(I1598:O1598))</f>
        <v>7540000000</v>
      </c>
      <c r="Q1598" s="7" t="n">
        <f aca="false">($B$203+$B$204)+$B$22+(1-B1598)*$B$198+(1-C1598)*$E$226+(1-D1598)*$E$225+(1-E1598)*$E$224+(1-F1598)*$E$223+(1-G1598)*$E$222+(1-H1598)*$E$221</f>
        <v>23085652.6989266</v>
      </c>
      <c r="R1598" s="7" t="n">
        <f aca="false">P1598&gt;$B$12*Q1598</f>
        <v>1</v>
      </c>
      <c r="S1598" s="7" t="n">
        <f aca="false">IF(R1598,(P1598+$B$12*$B$13)/(Q1598+$B$13),IF(Q1598&gt;0,P1598/Q1598,0))</f>
        <v>294.794121094141</v>
      </c>
      <c r="T1598" s="7" t="n">
        <f aca="false">IF(R1598,$B$13*(S1598-$B$12),0)</f>
        <v>734485302.735353</v>
      </c>
      <c r="U1598" s="7" t="n">
        <f aca="false">($B$203+$B$204)*S1598</f>
        <v>82942682.8815523</v>
      </c>
      <c r="V1598" s="7" t="n">
        <f aca="false">$B$22*S1598</f>
        <v>2653147089.84727</v>
      </c>
      <c r="W1598" s="7" t="n">
        <f aca="false">IF(B1598=1,I1598,S1598*$B$198)</f>
        <v>237101350.311989</v>
      </c>
      <c r="X1598" s="7" t="n">
        <f aca="false">IF(C1598=1,J1598,S1598*$E$226)</f>
        <v>300000000</v>
      </c>
      <c r="Y1598" s="7" t="n">
        <f aca="false">IF(D1598=1,K1598,S1598*$E$225)</f>
        <v>100000000</v>
      </c>
      <c r="Z1598" s="7" t="n">
        <f aca="false">IF(E1598=1,L1598,S1598*$E$224)</f>
        <v>60000000</v>
      </c>
      <c r="AA1598" s="7" t="n">
        <f aca="false">IF(F1598=1,M1598,S1598*$E$223)</f>
        <v>884382363.282423</v>
      </c>
      <c r="AB1598" s="7" t="n">
        <f aca="false">IF(G1598=1,N1598,S1598*$E$222)</f>
        <v>1473970605.47071</v>
      </c>
      <c r="AC1598" s="7" t="n">
        <f aca="false">IF(H1598=1,O1598,S1598*$E$221)</f>
        <v>1473970605.47071</v>
      </c>
      <c r="AD1598" s="7" t="n">
        <f aca="false">INDEX($W$1542:$W$1669,MATCH($A1598+(1-B1598)*64,$A$1542:$A$1669,0))</f>
        <v>30000000</v>
      </c>
      <c r="AE1598" s="7" t="n">
        <f aca="false">INDEX($W$1542:$W$1669,MATCH($A1598-B1598*64,$A$1542:$A$1669,0))</f>
        <v>237101350.311989</v>
      </c>
      <c r="AF1598" s="7" t="n">
        <f aca="false">INDEX($X$1542:$X$1669,MATCH($A1598+(1-C1598)*32,$A$1542:$A$1669,0))</f>
        <v>300000000</v>
      </c>
      <c r="AG1598" s="7" t="n">
        <f aca="false">INDEX($X$1542:$X$1669,MATCH($A1598-C1598*32,$A$1542:$A$1669,0))</f>
        <v>1516690047.72104</v>
      </c>
      <c r="AH1598" s="7" t="n">
        <f aca="false">INDEX($Y$1542:$Y$1669,MATCH($A1598+(1-D1598)*16,$A$1542:$A$1669,0))</f>
        <v>100000000</v>
      </c>
      <c r="AI1598" s="7" t="n">
        <f aca="false">INDEX($Y$1542:$Y$1669,MATCH($A1598-D1598*16,$A$1542:$A$1669,0))</f>
        <v>485069384.473764</v>
      </c>
      <c r="AJ1598" s="7" t="n">
        <f aca="false">INDEX($Z$1542:$Z$1669,MATCH($A1598+(1-E1598)*8,$A$1542:$A$1669,0))</f>
        <v>60000000</v>
      </c>
      <c r="AK1598" s="7" t="n">
        <f aca="false">INDEX($Z$1542:$Z$1669,MATCH($A1598-E1598*8,$A$1542:$A$1669,0))</f>
        <v>651976932.476542</v>
      </c>
      <c r="AL1598" s="7" t="n">
        <f aca="false">INDEX($AA$1542:$AA$1669,MATCH($A1598+(1-F1598)*4,$A$1542:$A$1669,0))</f>
        <v>30000000</v>
      </c>
      <c r="AM1598" s="7" t="n">
        <f aca="false">INDEX($AA$1542:$AA$1669,MATCH($A1598-F1598*4,$A$1542:$A$1669,0))</f>
        <v>884382363.282423</v>
      </c>
      <c r="AN1598" s="7" t="n">
        <f aca="false">INDEX($AB$1542:$AB$1669,MATCH($A1598+(1-G1598)*2,$A$1542:$A$1669,0))</f>
        <v>15000000</v>
      </c>
      <c r="AO1598" s="7" t="n">
        <f aca="false">INDEX($AB$1542:$AB$1669,MATCH($A1598-G1598*2,$A$1542:$A$1669,0))</f>
        <v>1473970605.47071</v>
      </c>
      <c r="AP1598" s="7" t="n">
        <f aca="false">INDEX($AC$1542:$AC$1669,MATCH($A1598+(1-H1598)*1,$A$1542:$A$1669,0))</f>
        <v>5000000</v>
      </c>
      <c r="AQ1598" s="7" t="n">
        <f aca="false">INDEX($AC$1542:$AC$1669,MATCH($A1598-H1598*1,$A$1542:$A$1669,0))</f>
        <v>1473970605.47071</v>
      </c>
      <c r="AR1598" s="14" t="b">
        <f aca="false">AND(IF(B1598=1,AD1598&gt;=AE1598,AE1598&gt;AD1598),IF(C1598=1,AF1598&gt;=AG1598,AG1598&gt;AF1598),IF(D1598=1,AH1598&gt;=AI1598,AI1598&gt;AH1598),IF(E1598=1,AJ1598&gt;=AK1598,AK1598&gt;AJ1598),IF(F1598=1,AL1598&gt;=AM1598,AM1598&gt;AL1598),IF(G1598=1,AN1598&gt;=AO1598,AO1598&gt;AN1598),IF(H1598=1,AP1598&gt;=AQ1598,AQ1598&gt;AP1598))</f>
        <v>0</v>
      </c>
      <c r="AS1598" s="2"/>
      <c r="AT1598" s="2"/>
      <c r="AU1598" s="2"/>
      <c r="AV1598" s="2"/>
      <c r="AW1598" s="2"/>
      <c r="AX1598" s="2"/>
    </row>
    <row r="1599" customFormat="false" ht="15" hidden="false" customHeight="false" outlineLevel="0" collapsed="false">
      <c r="A1599" s="6" t="n">
        <f aca="false">ROW()-1542</f>
        <v>57</v>
      </c>
      <c r="B1599" s="6" t="n">
        <f aca="false">MOD(INT($A1599/64),2)</f>
        <v>0</v>
      </c>
      <c r="C1599" s="6" t="n">
        <f aca="false">MOD(INT($A1599/32),2)</f>
        <v>1</v>
      </c>
      <c r="D1599" s="6" t="n">
        <f aca="false">MOD(INT($A1599/16),2)</f>
        <v>1</v>
      </c>
      <c r="E1599" s="6" t="n">
        <f aca="false">MOD(INT($A1599/8),2)</f>
        <v>1</v>
      </c>
      <c r="F1599" s="6" t="n">
        <f aca="false">MOD(INT($A1599/4),2)</f>
        <v>0</v>
      </c>
      <c r="G1599" s="6" t="n">
        <f aca="false">MOD(INT($A1599/2),2)</f>
        <v>0</v>
      </c>
      <c r="H1599" s="6" t="n">
        <f aca="false">MOD(INT($A1599/1),2)</f>
        <v>1</v>
      </c>
      <c r="I1599" s="7" t="n">
        <f aca="false">IF(B1599=1,MIN($B$6,$B$1540),0)</f>
        <v>0</v>
      </c>
      <c r="J1599" s="7" t="n">
        <f aca="false">IF(C1599=1,MIN($F$226,MAX(0,$B$1540-I1599)),0)</f>
        <v>300000000</v>
      </c>
      <c r="K1599" s="7" t="n">
        <f aca="false">IF(D1599=1,MIN($F$225,MAX(0,$B$1540-SUM(I1599:J1599))),0)</f>
        <v>100000000</v>
      </c>
      <c r="L1599" s="7" t="n">
        <f aca="false">IF(E1599=1,MIN($F$224,MAX(0,$B$1540-SUM(I1599:K1599))),0)</f>
        <v>60000000</v>
      </c>
      <c r="M1599" s="7" t="n">
        <f aca="false">IF(F1599=1,MIN($F$223,MAX(0,$B$1540-SUM(I1599:L1599))),0)</f>
        <v>0</v>
      </c>
      <c r="N1599" s="7" t="n">
        <f aca="false">IF(G1599=1,MIN($F$222,MAX(0,$B$1540-SUM(I1599:M1599))),0)</f>
        <v>0</v>
      </c>
      <c r="O1599" s="7" t="n">
        <f aca="false">IF(H1599=1,MIN($F$221,MAX(0,$B$1540-SUM(I1599:N1599))),0)</f>
        <v>5000000</v>
      </c>
      <c r="P1599" s="7" t="n">
        <f aca="false">MAX(0,$B$1540-SUM(I1599:O1599))</f>
        <v>7535000000</v>
      </c>
      <c r="Q1599" s="7" t="n">
        <f aca="false">($B$203+$B$204)+$B$22+(1-B1599)*$B$198+(1-C1599)*$E$226+(1-D1599)*$E$225+(1-E1599)*$E$224+(1-F1599)*$E$223+(1-G1599)*$E$222+(1-H1599)*$E$221</f>
        <v>18085652.6989266</v>
      </c>
      <c r="R1599" s="7" t="n">
        <f aca="false">P1599&gt;$B$12*Q1599</f>
        <v>1</v>
      </c>
      <c r="S1599" s="7" t="n">
        <f aca="false">IF(R1599,(P1599+$B$12*$B$13)/(Q1599+$B$13),IF(Q1599&gt;0,P1599/Q1599,0))</f>
        <v>366.153073222353</v>
      </c>
      <c r="T1599" s="7" t="n">
        <f aca="false">IF(R1599,$B$13*(S1599-$B$12),0)</f>
        <v>912882683.055884</v>
      </c>
      <c r="U1599" s="7" t="n">
        <f aca="false">($B$203+$B$204)*S1599</f>
        <v>103020094.585567</v>
      </c>
      <c r="V1599" s="7" t="n">
        <f aca="false">$B$22*S1599</f>
        <v>3295377659.00118</v>
      </c>
      <c r="W1599" s="7" t="n">
        <f aca="false">IF(B1599=1,I1599,S1599*$B$198)</f>
        <v>294494977.57854</v>
      </c>
      <c r="X1599" s="7" t="n">
        <f aca="false">IF(C1599=1,J1599,S1599*$E$226)</f>
        <v>300000000</v>
      </c>
      <c r="Y1599" s="7" t="n">
        <f aca="false">IF(D1599=1,K1599,S1599*$E$225)</f>
        <v>100000000</v>
      </c>
      <c r="Z1599" s="7" t="n">
        <f aca="false">IF(E1599=1,L1599,S1599*$E$224)</f>
        <v>60000000</v>
      </c>
      <c r="AA1599" s="7" t="n">
        <f aca="false">IF(F1599=1,M1599,S1599*$E$223)</f>
        <v>1098459219.66706</v>
      </c>
      <c r="AB1599" s="7" t="n">
        <f aca="false">IF(G1599=1,N1599,S1599*$E$222)</f>
        <v>1830765366.11177</v>
      </c>
      <c r="AC1599" s="7" t="n">
        <f aca="false">IF(H1599=1,O1599,S1599*$E$221)</f>
        <v>5000000</v>
      </c>
      <c r="AD1599" s="7" t="n">
        <f aca="false">INDEX($W$1542:$W$1669,MATCH($A1599+(1-B1599)*64,$A$1542:$A$1669,0))</f>
        <v>30000000</v>
      </c>
      <c r="AE1599" s="7" t="n">
        <f aca="false">INDEX($W$1542:$W$1669,MATCH($A1599-B1599*64,$A$1542:$A$1669,0))</f>
        <v>294494977.57854</v>
      </c>
      <c r="AF1599" s="7" t="n">
        <f aca="false">INDEX($X$1542:$X$1669,MATCH($A1599+(1-C1599)*32,$A$1542:$A$1669,0))</f>
        <v>300000000</v>
      </c>
      <c r="AG1599" s="7" t="n">
        <f aca="false">INDEX($X$1542:$X$1669,MATCH($A1599-C1599*32,$A$1542:$A$1669,0))</f>
        <v>1799352569.99913</v>
      </c>
      <c r="AH1599" s="7" t="n">
        <f aca="false">INDEX($Y$1542:$Y$1669,MATCH($A1599+(1-D1599)*16,$A$1542:$A$1669,0))</f>
        <v>100000000</v>
      </c>
      <c r="AI1599" s="7" t="n">
        <f aca="false">INDEX($Y$1542:$Y$1669,MATCH($A1599-D1599*16,$A$1542:$A$1669,0))</f>
        <v>593345243.955656</v>
      </c>
      <c r="AJ1599" s="7" t="n">
        <f aca="false">INDEX($Z$1542:$Z$1669,MATCH($A1599+(1-E1599)*8,$A$1542:$A$1669,0))</f>
        <v>60000000</v>
      </c>
      <c r="AK1599" s="7" t="n">
        <f aca="false">INDEX($Z$1542:$Z$1669,MATCH($A1599-E1599*8,$A$1542:$A$1669,0))</f>
        <v>793277451.758049</v>
      </c>
      <c r="AL1599" s="7" t="n">
        <f aca="false">INDEX($AA$1542:$AA$1669,MATCH($A1599+(1-F1599)*4,$A$1542:$A$1669,0))</f>
        <v>30000000</v>
      </c>
      <c r="AM1599" s="7" t="n">
        <f aca="false">INDEX($AA$1542:$AA$1669,MATCH($A1599-F1599*4,$A$1542:$A$1669,0))</f>
        <v>1098459219.66706</v>
      </c>
      <c r="AN1599" s="7" t="n">
        <f aca="false">INDEX($AB$1542:$AB$1669,MATCH($A1599+(1-G1599)*2,$A$1542:$A$1669,0))</f>
        <v>15000000</v>
      </c>
      <c r="AO1599" s="7" t="n">
        <f aca="false">INDEX($AB$1542:$AB$1669,MATCH($A1599-G1599*2,$A$1542:$A$1669,0))</f>
        <v>1830765366.11177</v>
      </c>
      <c r="AP1599" s="7" t="n">
        <f aca="false">INDEX($AC$1542:$AC$1669,MATCH($A1599+(1-H1599)*1,$A$1542:$A$1669,0))</f>
        <v>5000000</v>
      </c>
      <c r="AQ1599" s="7" t="n">
        <f aca="false">INDEX($AC$1542:$AC$1669,MATCH($A1599-H1599*1,$A$1542:$A$1669,0))</f>
        <v>1473970605.47071</v>
      </c>
      <c r="AR1599" s="14" t="b">
        <f aca="false">AND(IF(B1599=1,AD1599&gt;=AE1599,AE1599&gt;AD1599),IF(C1599=1,AF1599&gt;=AG1599,AG1599&gt;AF1599),IF(D1599=1,AH1599&gt;=AI1599,AI1599&gt;AH1599),IF(E1599=1,AJ1599&gt;=AK1599,AK1599&gt;AJ1599),IF(F1599=1,AL1599&gt;=AM1599,AM1599&gt;AL1599),IF(G1599=1,AN1599&gt;=AO1599,AO1599&gt;AN1599),IF(H1599=1,AP1599&gt;=AQ1599,AQ1599&gt;AP1599))</f>
        <v>0</v>
      </c>
      <c r="AS1599" s="2"/>
      <c r="AT1599" s="2"/>
      <c r="AU1599" s="2"/>
      <c r="AV1599" s="2"/>
      <c r="AW1599" s="2"/>
      <c r="AX1599" s="2"/>
    </row>
    <row r="1600" customFormat="false" ht="15" hidden="false" customHeight="false" outlineLevel="0" collapsed="false">
      <c r="A1600" s="6" t="n">
        <f aca="false">ROW()-1542</f>
        <v>58</v>
      </c>
      <c r="B1600" s="6" t="n">
        <f aca="false">MOD(INT($A1600/64),2)</f>
        <v>0</v>
      </c>
      <c r="C1600" s="6" t="n">
        <f aca="false">MOD(INT($A1600/32),2)</f>
        <v>1</v>
      </c>
      <c r="D1600" s="6" t="n">
        <f aca="false">MOD(INT($A1600/16),2)</f>
        <v>1</v>
      </c>
      <c r="E1600" s="6" t="n">
        <f aca="false">MOD(INT($A1600/8),2)</f>
        <v>1</v>
      </c>
      <c r="F1600" s="6" t="n">
        <f aca="false">MOD(INT($A1600/4),2)</f>
        <v>0</v>
      </c>
      <c r="G1600" s="6" t="n">
        <f aca="false">MOD(INT($A1600/2),2)</f>
        <v>1</v>
      </c>
      <c r="H1600" s="6" t="n">
        <f aca="false">MOD(INT($A1600/1),2)</f>
        <v>0</v>
      </c>
      <c r="I1600" s="7" t="n">
        <f aca="false">IF(B1600=1,MIN($B$6,$B$1540),0)</f>
        <v>0</v>
      </c>
      <c r="J1600" s="7" t="n">
        <f aca="false">IF(C1600=1,MIN($F$226,MAX(0,$B$1540-I1600)),0)</f>
        <v>300000000</v>
      </c>
      <c r="K1600" s="7" t="n">
        <f aca="false">IF(D1600=1,MIN($F$225,MAX(0,$B$1540-SUM(I1600:J1600))),0)</f>
        <v>100000000</v>
      </c>
      <c r="L1600" s="7" t="n">
        <f aca="false">IF(E1600=1,MIN($F$224,MAX(0,$B$1540-SUM(I1600:K1600))),0)</f>
        <v>60000000</v>
      </c>
      <c r="M1600" s="7" t="n">
        <f aca="false">IF(F1600=1,MIN($F$223,MAX(0,$B$1540-SUM(I1600:L1600))),0)</f>
        <v>0</v>
      </c>
      <c r="N1600" s="7" t="n">
        <f aca="false">IF(G1600=1,MIN($F$222,MAX(0,$B$1540-SUM(I1600:M1600))),0)</f>
        <v>15000000</v>
      </c>
      <c r="O1600" s="7" t="n">
        <f aca="false">IF(H1600=1,MIN($F$221,MAX(0,$B$1540-SUM(I1600:N1600))),0)</f>
        <v>0</v>
      </c>
      <c r="P1600" s="7" t="n">
        <f aca="false">MAX(0,$B$1540-SUM(I1600:O1600))</f>
        <v>7525000000</v>
      </c>
      <c r="Q1600" s="7" t="n">
        <f aca="false">($B$203+$B$204)+$B$22+(1-B1600)*$B$198+(1-C1600)*$E$226+(1-D1600)*$E$225+(1-E1600)*$E$224+(1-F1600)*$E$223+(1-G1600)*$E$222+(1-H1600)*$E$221</f>
        <v>18085652.6989266</v>
      </c>
      <c r="R1600" s="7" t="n">
        <f aca="false">P1600&gt;$B$12*Q1600</f>
        <v>1</v>
      </c>
      <c r="S1600" s="7" t="n">
        <f aca="false">IF(R1600,(P1600+$B$12*$B$13)/(Q1600+$B$13),IF(Q1600&gt;0,P1600/Q1600,0))</f>
        <v>365.667298000831</v>
      </c>
      <c r="T1600" s="7" t="n">
        <f aca="false">IF(R1600,$B$13*(S1600-$B$12),0)</f>
        <v>911668245.002078</v>
      </c>
      <c r="U1600" s="7" t="n">
        <f aca="false">($B$203+$B$204)*S1600</f>
        <v>102883417.843165</v>
      </c>
      <c r="V1600" s="7" t="n">
        <f aca="false">$B$22*S1600</f>
        <v>3291005682.00748</v>
      </c>
      <c r="W1600" s="7" t="n">
        <f aca="false">IF(B1600=1,I1600,S1600*$B$198)</f>
        <v>294104271.140625</v>
      </c>
      <c r="X1600" s="7" t="n">
        <f aca="false">IF(C1600=1,J1600,S1600*$E$226)</f>
        <v>300000000</v>
      </c>
      <c r="Y1600" s="7" t="n">
        <f aca="false">IF(D1600=1,K1600,S1600*$E$225)</f>
        <v>100000000</v>
      </c>
      <c r="Z1600" s="7" t="n">
        <f aca="false">IF(E1600=1,L1600,S1600*$E$224)</f>
        <v>60000000</v>
      </c>
      <c r="AA1600" s="7" t="n">
        <f aca="false">IF(F1600=1,M1600,S1600*$E$223)</f>
        <v>1097001894.00249</v>
      </c>
      <c r="AB1600" s="7" t="n">
        <f aca="false">IF(G1600=1,N1600,S1600*$E$222)</f>
        <v>15000000</v>
      </c>
      <c r="AC1600" s="7" t="n">
        <f aca="false">IF(H1600=1,O1600,S1600*$E$221)</f>
        <v>1828336490.00416</v>
      </c>
      <c r="AD1600" s="7" t="n">
        <f aca="false">INDEX($W$1542:$W$1669,MATCH($A1600+(1-B1600)*64,$A$1542:$A$1669,0))</f>
        <v>30000000</v>
      </c>
      <c r="AE1600" s="7" t="n">
        <f aca="false">INDEX($W$1542:$W$1669,MATCH($A1600-B1600*64,$A$1542:$A$1669,0))</f>
        <v>294104271.140625</v>
      </c>
      <c r="AF1600" s="7" t="n">
        <f aca="false">INDEX($X$1542:$X$1669,MATCH($A1600+(1-C1600)*32,$A$1542:$A$1669,0))</f>
        <v>300000000</v>
      </c>
      <c r="AG1600" s="7" t="n">
        <f aca="false">INDEX($X$1542:$X$1669,MATCH($A1600-C1600*32,$A$1542:$A$1669,0))</f>
        <v>1797056745.34842</v>
      </c>
      <c r="AH1600" s="7" t="n">
        <f aca="false">INDEX($Y$1542:$Y$1669,MATCH($A1600+(1-D1600)*16,$A$1542:$A$1669,0))</f>
        <v>100000000</v>
      </c>
      <c r="AI1600" s="7" t="n">
        <f aca="false">INDEX($Y$1542:$Y$1669,MATCH($A1600-D1600*16,$A$1542:$A$1669,0))</f>
        <v>592568359.839184</v>
      </c>
      <c r="AJ1600" s="7" t="n">
        <f aca="false">INDEX($Z$1542:$Z$1669,MATCH($A1600+(1-E1600)*8,$A$1542:$A$1669,0))</f>
        <v>60000000</v>
      </c>
      <c r="AK1600" s="7" t="n">
        <f aca="false">INDEX($Z$1542:$Z$1669,MATCH($A1600-E1600*8,$A$1542:$A$1669,0))</f>
        <v>792233322.173636</v>
      </c>
      <c r="AL1600" s="7" t="n">
        <f aca="false">INDEX($AA$1542:$AA$1669,MATCH($A1600+(1-F1600)*4,$A$1542:$A$1669,0))</f>
        <v>30000000</v>
      </c>
      <c r="AM1600" s="7" t="n">
        <f aca="false">INDEX($AA$1542:$AA$1669,MATCH($A1600-F1600*4,$A$1542:$A$1669,0))</f>
        <v>1097001894.00249</v>
      </c>
      <c r="AN1600" s="7" t="n">
        <f aca="false">INDEX($AB$1542:$AB$1669,MATCH($A1600+(1-G1600)*2,$A$1542:$A$1669,0))</f>
        <v>15000000</v>
      </c>
      <c r="AO1600" s="7" t="n">
        <f aca="false">INDEX($AB$1542:$AB$1669,MATCH($A1600-G1600*2,$A$1542:$A$1669,0))</f>
        <v>1473970605.47071</v>
      </c>
      <c r="AP1600" s="7" t="n">
        <f aca="false">INDEX($AC$1542:$AC$1669,MATCH($A1600+(1-H1600)*1,$A$1542:$A$1669,0))</f>
        <v>5000000</v>
      </c>
      <c r="AQ1600" s="7" t="n">
        <f aca="false">INDEX($AC$1542:$AC$1669,MATCH($A1600-H1600*1,$A$1542:$A$1669,0))</f>
        <v>1828336490.00416</v>
      </c>
      <c r="AR1600" s="14" t="b">
        <f aca="false">AND(IF(B1600=1,AD1600&gt;=AE1600,AE1600&gt;AD1600),IF(C1600=1,AF1600&gt;=AG1600,AG1600&gt;AF1600),IF(D1600=1,AH1600&gt;=AI1600,AI1600&gt;AH1600),IF(E1600=1,AJ1600&gt;=AK1600,AK1600&gt;AJ1600),IF(F1600=1,AL1600&gt;=AM1600,AM1600&gt;AL1600),IF(G1600=1,AN1600&gt;=AO1600,AO1600&gt;AN1600),IF(H1600=1,AP1600&gt;=AQ1600,AQ1600&gt;AP1600))</f>
        <v>0</v>
      </c>
      <c r="AS1600" s="2"/>
      <c r="AT1600" s="2"/>
      <c r="AU1600" s="2"/>
      <c r="AV1600" s="2"/>
      <c r="AW1600" s="2"/>
      <c r="AX1600" s="2"/>
    </row>
    <row r="1601" customFormat="false" ht="15" hidden="false" customHeight="false" outlineLevel="0" collapsed="false">
      <c r="A1601" s="6" t="n">
        <f aca="false">ROW()-1542</f>
        <v>59</v>
      </c>
      <c r="B1601" s="6" t="n">
        <f aca="false">MOD(INT($A1601/64),2)</f>
        <v>0</v>
      </c>
      <c r="C1601" s="6" t="n">
        <f aca="false">MOD(INT($A1601/32),2)</f>
        <v>1</v>
      </c>
      <c r="D1601" s="6" t="n">
        <f aca="false">MOD(INT($A1601/16),2)</f>
        <v>1</v>
      </c>
      <c r="E1601" s="6" t="n">
        <f aca="false">MOD(INT($A1601/8),2)</f>
        <v>1</v>
      </c>
      <c r="F1601" s="6" t="n">
        <f aca="false">MOD(INT($A1601/4),2)</f>
        <v>0</v>
      </c>
      <c r="G1601" s="6" t="n">
        <f aca="false">MOD(INT($A1601/2),2)</f>
        <v>1</v>
      </c>
      <c r="H1601" s="6" t="n">
        <f aca="false">MOD(INT($A1601/1),2)</f>
        <v>1</v>
      </c>
      <c r="I1601" s="7" t="n">
        <f aca="false">IF(B1601=1,MIN($B$6,$B$1540),0)</f>
        <v>0</v>
      </c>
      <c r="J1601" s="7" t="n">
        <f aca="false">IF(C1601=1,MIN($F$226,MAX(0,$B$1540-I1601)),0)</f>
        <v>300000000</v>
      </c>
      <c r="K1601" s="7" t="n">
        <f aca="false">IF(D1601=1,MIN($F$225,MAX(0,$B$1540-SUM(I1601:J1601))),0)</f>
        <v>100000000</v>
      </c>
      <c r="L1601" s="7" t="n">
        <f aca="false">IF(E1601=1,MIN($F$224,MAX(0,$B$1540-SUM(I1601:K1601))),0)</f>
        <v>60000000</v>
      </c>
      <c r="M1601" s="7" t="n">
        <f aca="false">IF(F1601=1,MIN($F$223,MAX(0,$B$1540-SUM(I1601:L1601))),0)</f>
        <v>0</v>
      </c>
      <c r="N1601" s="7" t="n">
        <f aca="false">IF(G1601=1,MIN($F$222,MAX(0,$B$1540-SUM(I1601:M1601))),0)</f>
        <v>15000000</v>
      </c>
      <c r="O1601" s="7" t="n">
        <f aca="false">IF(H1601=1,MIN($F$221,MAX(0,$B$1540-SUM(I1601:N1601))),0)</f>
        <v>5000000</v>
      </c>
      <c r="P1601" s="7" t="n">
        <f aca="false">MAX(0,$B$1540-SUM(I1601:O1601))</f>
        <v>7520000000</v>
      </c>
      <c r="Q1601" s="7" t="n">
        <f aca="false">($B$203+$B$204)+$B$22+(1-B1601)*$B$198+(1-C1601)*$E$226+(1-D1601)*$E$225+(1-E1601)*$E$224+(1-F1601)*$E$223+(1-G1601)*$E$222+(1-H1601)*$E$221</f>
        <v>13085652.6989266</v>
      </c>
      <c r="R1601" s="7" t="n">
        <f aca="false">P1601&gt;$B$12*Q1601</f>
        <v>1</v>
      </c>
      <c r="S1601" s="7" t="n">
        <f aca="false">IF(R1601,(P1601+$B$12*$B$13)/(Q1601+$B$13),IF(Q1601&gt;0,P1601/Q1601,0))</f>
        <v>482.655436080524</v>
      </c>
      <c r="T1601" s="7" t="n">
        <f aca="false">IF(R1601,$B$13*(S1601-$B$12),0)</f>
        <v>1204138590.20131</v>
      </c>
      <c r="U1601" s="7" t="n">
        <f aca="false">($B$203+$B$204)*S1601</f>
        <v>135798965.825034</v>
      </c>
      <c r="V1601" s="7" t="n">
        <f aca="false">$B$22*S1601</f>
        <v>4343898924.72472</v>
      </c>
      <c r="W1601" s="7" t="n">
        <f aca="false">IF(B1601=1,I1601,S1601*$B$198)</f>
        <v>388197211.007369</v>
      </c>
      <c r="X1601" s="7" t="n">
        <f aca="false">IF(C1601=1,J1601,S1601*$E$226)</f>
        <v>300000000</v>
      </c>
      <c r="Y1601" s="7" t="n">
        <f aca="false">IF(D1601=1,K1601,S1601*$E$225)</f>
        <v>100000000</v>
      </c>
      <c r="Z1601" s="7" t="n">
        <f aca="false">IF(E1601=1,L1601,S1601*$E$224)</f>
        <v>60000000</v>
      </c>
      <c r="AA1601" s="7" t="n">
        <f aca="false">IF(F1601=1,M1601,S1601*$E$223)</f>
        <v>1447966308.24157</v>
      </c>
      <c r="AB1601" s="7" t="n">
        <f aca="false">IF(G1601=1,N1601,S1601*$E$222)</f>
        <v>15000000</v>
      </c>
      <c r="AC1601" s="7" t="n">
        <f aca="false">IF(H1601=1,O1601,S1601*$E$221)</f>
        <v>5000000</v>
      </c>
      <c r="AD1601" s="7" t="n">
        <f aca="false">INDEX($W$1542:$W$1669,MATCH($A1601+(1-B1601)*64,$A$1542:$A$1669,0))</f>
        <v>30000000</v>
      </c>
      <c r="AE1601" s="7" t="n">
        <f aca="false">INDEX($W$1542:$W$1669,MATCH($A1601-B1601*64,$A$1542:$A$1669,0))</f>
        <v>388197211.007369</v>
      </c>
      <c r="AF1601" s="7" t="n">
        <f aca="false">INDEX($X$1542:$X$1669,MATCH($A1601+(1-C1601)*32,$A$1542:$A$1669,0))</f>
        <v>300000000</v>
      </c>
      <c r="AG1601" s="7" t="n">
        <f aca="false">INDEX($X$1542:$X$1669,MATCH($A1601-C1601*32,$A$1542:$A$1669,0))</f>
        <v>2209329300.83302</v>
      </c>
      <c r="AH1601" s="7" t="n">
        <f aca="false">INDEX($Y$1542:$Y$1669,MATCH($A1601+(1-D1601)*16,$A$1542:$A$1669,0))</f>
        <v>100000000</v>
      </c>
      <c r="AI1601" s="7" t="n">
        <f aca="false">INDEX($Y$1542:$Y$1669,MATCH($A1601-D1601*16,$A$1542:$A$1669,0))</f>
        <v>763136209.471361</v>
      </c>
      <c r="AJ1601" s="7" t="n">
        <f aca="false">INDEX($Z$1542:$Z$1669,MATCH($A1601+(1-E1601)*8,$A$1542:$A$1669,0))</f>
        <v>60000000</v>
      </c>
      <c r="AK1601" s="7" t="n">
        <f aca="false">INDEX($Z$1542:$Z$1669,MATCH($A1601-E1601*8,$A$1542:$A$1669,0))</f>
        <v>1011806482.90212</v>
      </c>
      <c r="AL1601" s="7" t="n">
        <f aca="false">INDEX($AA$1542:$AA$1669,MATCH($A1601+(1-F1601)*4,$A$1542:$A$1669,0))</f>
        <v>30000000</v>
      </c>
      <c r="AM1601" s="7" t="n">
        <f aca="false">INDEX($AA$1542:$AA$1669,MATCH($A1601-F1601*4,$A$1542:$A$1669,0))</f>
        <v>1447966308.24157</v>
      </c>
      <c r="AN1601" s="7" t="n">
        <f aca="false">INDEX($AB$1542:$AB$1669,MATCH($A1601+(1-G1601)*2,$A$1542:$A$1669,0))</f>
        <v>15000000</v>
      </c>
      <c r="AO1601" s="7" t="n">
        <f aca="false">INDEX($AB$1542:$AB$1669,MATCH($A1601-G1601*2,$A$1542:$A$1669,0))</f>
        <v>1830765366.11177</v>
      </c>
      <c r="AP1601" s="7" t="n">
        <f aca="false">INDEX($AC$1542:$AC$1669,MATCH($A1601+(1-H1601)*1,$A$1542:$A$1669,0))</f>
        <v>5000000</v>
      </c>
      <c r="AQ1601" s="7" t="n">
        <f aca="false">INDEX($AC$1542:$AC$1669,MATCH($A1601-H1601*1,$A$1542:$A$1669,0))</f>
        <v>1828336490.00416</v>
      </c>
      <c r="AR1601" s="14" t="b">
        <f aca="false">AND(IF(B1601=1,AD1601&gt;=AE1601,AE1601&gt;AD1601),IF(C1601=1,AF1601&gt;=AG1601,AG1601&gt;AF1601),IF(D1601=1,AH1601&gt;=AI1601,AI1601&gt;AH1601),IF(E1601=1,AJ1601&gt;=AK1601,AK1601&gt;AJ1601),IF(F1601=1,AL1601&gt;=AM1601,AM1601&gt;AL1601),IF(G1601=1,AN1601&gt;=AO1601,AO1601&gt;AN1601),IF(H1601=1,AP1601&gt;=AQ1601,AQ1601&gt;AP1601))</f>
        <v>0</v>
      </c>
      <c r="AS1601" s="2"/>
      <c r="AT1601" s="2"/>
      <c r="AU1601" s="2"/>
      <c r="AV1601" s="2"/>
      <c r="AW1601" s="2"/>
      <c r="AX1601" s="2"/>
    </row>
    <row r="1602" customFormat="false" ht="15" hidden="false" customHeight="false" outlineLevel="0" collapsed="false">
      <c r="A1602" s="6" t="n">
        <f aca="false">ROW()-1542</f>
        <v>60</v>
      </c>
      <c r="B1602" s="6" t="n">
        <f aca="false">MOD(INT($A1602/64),2)</f>
        <v>0</v>
      </c>
      <c r="C1602" s="6" t="n">
        <f aca="false">MOD(INT($A1602/32),2)</f>
        <v>1</v>
      </c>
      <c r="D1602" s="6" t="n">
        <f aca="false">MOD(INT($A1602/16),2)</f>
        <v>1</v>
      </c>
      <c r="E1602" s="6" t="n">
        <f aca="false">MOD(INT($A1602/8),2)</f>
        <v>1</v>
      </c>
      <c r="F1602" s="6" t="n">
        <f aca="false">MOD(INT($A1602/4),2)</f>
        <v>1</v>
      </c>
      <c r="G1602" s="6" t="n">
        <f aca="false">MOD(INT($A1602/2),2)</f>
        <v>0</v>
      </c>
      <c r="H1602" s="6" t="n">
        <f aca="false">MOD(INT($A1602/1),2)</f>
        <v>0</v>
      </c>
      <c r="I1602" s="7" t="n">
        <f aca="false">IF(B1602=1,MIN($B$6,$B$1540),0)</f>
        <v>0</v>
      </c>
      <c r="J1602" s="7" t="n">
        <f aca="false">IF(C1602=1,MIN($F$226,MAX(0,$B$1540-I1602)),0)</f>
        <v>300000000</v>
      </c>
      <c r="K1602" s="7" t="n">
        <f aca="false">IF(D1602=1,MIN($F$225,MAX(0,$B$1540-SUM(I1602:J1602))),0)</f>
        <v>100000000</v>
      </c>
      <c r="L1602" s="7" t="n">
        <f aca="false">IF(E1602=1,MIN($F$224,MAX(0,$B$1540-SUM(I1602:K1602))),0)</f>
        <v>60000000</v>
      </c>
      <c r="M1602" s="7" t="n">
        <f aca="false">IF(F1602=1,MIN($F$223,MAX(0,$B$1540-SUM(I1602:L1602))),0)</f>
        <v>30000000</v>
      </c>
      <c r="N1602" s="7" t="n">
        <f aca="false">IF(G1602=1,MIN($F$222,MAX(0,$B$1540-SUM(I1602:M1602))),0)</f>
        <v>0</v>
      </c>
      <c r="O1602" s="7" t="n">
        <f aca="false">IF(H1602=1,MIN($F$221,MAX(0,$B$1540-SUM(I1602:N1602))),0)</f>
        <v>0</v>
      </c>
      <c r="P1602" s="7" t="n">
        <f aca="false">MAX(0,$B$1540-SUM(I1602:O1602))</f>
        <v>7510000000</v>
      </c>
      <c r="Q1602" s="7" t="n">
        <f aca="false">($B$203+$B$204)+$B$22+(1-B1602)*$B$198+(1-C1602)*$E$226+(1-D1602)*$E$225+(1-E1602)*$E$224+(1-F1602)*$E$223+(1-G1602)*$E$222+(1-H1602)*$E$221</f>
        <v>20085652.6989266</v>
      </c>
      <c r="R1602" s="7" t="n">
        <f aca="false">P1602&gt;$B$12*Q1602</f>
        <v>1</v>
      </c>
      <c r="S1602" s="7" t="n">
        <f aca="false">IF(R1602,(P1602+$B$12*$B$13)/(Q1602+$B$13),IF(Q1602&gt;0,P1602/Q1602,0))</f>
        <v>332.622665377169</v>
      </c>
      <c r="T1602" s="7" t="n">
        <f aca="false">IF(R1602,$B$13*(S1602-$B$12),0)</f>
        <v>829056663.442922</v>
      </c>
      <c r="U1602" s="7" t="n">
        <f aca="false">($B$203+$B$204)*S1602</f>
        <v>93586046.258992</v>
      </c>
      <c r="V1602" s="7" t="n">
        <f aca="false">$B$22*S1602</f>
        <v>2993603988.39452</v>
      </c>
      <c r="W1602" s="7" t="n">
        <f aca="false">IF(B1602=1,I1602,S1602*$B$198)</f>
        <v>267526648.131882</v>
      </c>
      <c r="X1602" s="7" t="n">
        <f aca="false">IF(C1602=1,J1602,S1602*$E$226)</f>
        <v>300000000</v>
      </c>
      <c r="Y1602" s="7" t="n">
        <f aca="false">IF(D1602=1,K1602,S1602*$E$225)</f>
        <v>100000000</v>
      </c>
      <c r="Z1602" s="7" t="n">
        <f aca="false">IF(E1602=1,L1602,S1602*$E$224)</f>
        <v>60000000</v>
      </c>
      <c r="AA1602" s="7" t="n">
        <f aca="false">IF(F1602=1,M1602,S1602*$E$223)</f>
        <v>30000000</v>
      </c>
      <c r="AB1602" s="7" t="n">
        <f aca="false">IF(G1602=1,N1602,S1602*$E$222)</f>
        <v>1663113326.88584</v>
      </c>
      <c r="AC1602" s="7" t="n">
        <f aca="false">IF(H1602=1,O1602,S1602*$E$221)</f>
        <v>1663113326.88584</v>
      </c>
      <c r="AD1602" s="7" t="n">
        <f aca="false">INDEX($W$1542:$W$1669,MATCH($A1602+(1-B1602)*64,$A$1542:$A$1669,0))</f>
        <v>30000000</v>
      </c>
      <c r="AE1602" s="7" t="n">
        <f aca="false">INDEX($W$1542:$W$1669,MATCH($A1602-B1602*64,$A$1542:$A$1669,0))</f>
        <v>267526648.131882</v>
      </c>
      <c r="AF1602" s="7" t="n">
        <f aca="false">INDEX($X$1542:$X$1669,MATCH($A1602+(1-C1602)*32,$A$1542:$A$1669,0))</f>
        <v>300000000</v>
      </c>
      <c r="AG1602" s="7" t="n">
        <f aca="false">INDEX($X$1542:$X$1669,MATCH($A1602-C1602*32,$A$1542:$A$1669,0))</f>
        <v>1668710138.38543</v>
      </c>
      <c r="AH1602" s="7" t="n">
        <f aca="false">INDEX($Y$1542:$Y$1669,MATCH($A1602+(1-D1602)*16,$A$1542:$A$1669,0))</f>
        <v>100000000</v>
      </c>
      <c r="AI1602" s="7" t="n">
        <f aca="false">INDEX($Y$1542:$Y$1669,MATCH($A1602-D1602*16,$A$1542:$A$1669,0))</f>
        <v>542767174.314363</v>
      </c>
      <c r="AJ1602" s="7" t="n">
        <f aca="false">INDEX($Z$1542:$Z$1669,MATCH($A1602+(1-E1602)*8,$A$1542:$A$1669,0))</f>
        <v>60000000</v>
      </c>
      <c r="AK1602" s="7" t="n">
        <f aca="false">INDEX($Z$1542:$Z$1669,MATCH($A1602-E1602*8,$A$1542:$A$1669,0))</f>
        <v>727377436.122803</v>
      </c>
      <c r="AL1602" s="7" t="n">
        <f aca="false">INDEX($AA$1542:$AA$1669,MATCH($A1602+(1-F1602)*4,$A$1542:$A$1669,0))</f>
        <v>30000000</v>
      </c>
      <c r="AM1602" s="7" t="n">
        <f aca="false">INDEX($AA$1542:$AA$1669,MATCH($A1602-F1602*4,$A$1542:$A$1669,0))</f>
        <v>884382363.282423</v>
      </c>
      <c r="AN1602" s="7" t="n">
        <f aca="false">INDEX($AB$1542:$AB$1669,MATCH($A1602+(1-G1602)*2,$A$1542:$A$1669,0))</f>
        <v>15000000</v>
      </c>
      <c r="AO1602" s="7" t="n">
        <f aca="false">INDEX($AB$1542:$AB$1669,MATCH($A1602-G1602*2,$A$1542:$A$1669,0))</f>
        <v>1663113326.88584</v>
      </c>
      <c r="AP1602" s="7" t="n">
        <f aca="false">INDEX($AC$1542:$AC$1669,MATCH($A1602+(1-H1602)*1,$A$1542:$A$1669,0))</f>
        <v>5000000</v>
      </c>
      <c r="AQ1602" s="7" t="n">
        <f aca="false">INDEX($AC$1542:$AC$1669,MATCH($A1602-H1602*1,$A$1542:$A$1669,0))</f>
        <v>1663113326.88584</v>
      </c>
      <c r="AR1602" s="14" t="b">
        <f aca="false">AND(IF(B1602=1,AD1602&gt;=AE1602,AE1602&gt;AD1602),IF(C1602=1,AF1602&gt;=AG1602,AG1602&gt;AF1602),IF(D1602=1,AH1602&gt;=AI1602,AI1602&gt;AH1602),IF(E1602=1,AJ1602&gt;=AK1602,AK1602&gt;AJ1602),IF(F1602=1,AL1602&gt;=AM1602,AM1602&gt;AL1602),IF(G1602=1,AN1602&gt;=AO1602,AO1602&gt;AN1602),IF(H1602=1,AP1602&gt;=AQ1602,AQ1602&gt;AP1602))</f>
        <v>0</v>
      </c>
      <c r="AS1602" s="2"/>
      <c r="AT1602" s="2"/>
      <c r="AU1602" s="2"/>
      <c r="AV1602" s="2"/>
      <c r="AW1602" s="2"/>
      <c r="AX1602" s="2"/>
    </row>
    <row r="1603" customFormat="false" ht="15" hidden="false" customHeight="false" outlineLevel="0" collapsed="false">
      <c r="A1603" s="6" t="n">
        <f aca="false">ROW()-1542</f>
        <v>61</v>
      </c>
      <c r="B1603" s="6" t="n">
        <f aca="false">MOD(INT($A1603/64),2)</f>
        <v>0</v>
      </c>
      <c r="C1603" s="6" t="n">
        <f aca="false">MOD(INT($A1603/32),2)</f>
        <v>1</v>
      </c>
      <c r="D1603" s="6" t="n">
        <f aca="false">MOD(INT($A1603/16),2)</f>
        <v>1</v>
      </c>
      <c r="E1603" s="6" t="n">
        <f aca="false">MOD(INT($A1603/8),2)</f>
        <v>1</v>
      </c>
      <c r="F1603" s="6" t="n">
        <f aca="false">MOD(INT($A1603/4),2)</f>
        <v>1</v>
      </c>
      <c r="G1603" s="6" t="n">
        <f aca="false">MOD(INT($A1603/2),2)</f>
        <v>0</v>
      </c>
      <c r="H1603" s="6" t="n">
        <f aca="false">MOD(INT($A1603/1),2)</f>
        <v>1</v>
      </c>
      <c r="I1603" s="7" t="n">
        <f aca="false">IF(B1603=1,MIN($B$6,$B$1540),0)</f>
        <v>0</v>
      </c>
      <c r="J1603" s="7" t="n">
        <f aca="false">IF(C1603=1,MIN($F$226,MAX(0,$B$1540-I1603)),0)</f>
        <v>300000000</v>
      </c>
      <c r="K1603" s="7" t="n">
        <f aca="false">IF(D1603=1,MIN($F$225,MAX(0,$B$1540-SUM(I1603:J1603))),0)</f>
        <v>100000000</v>
      </c>
      <c r="L1603" s="7" t="n">
        <f aca="false">IF(E1603=1,MIN($F$224,MAX(0,$B$1540-SUM(I1603:K1603))),0)</f>
        <v>60000000</v>
      </c>
      <c r="M1603" s="7" t="n">
        <f aca="false">IF(F1603=1,MIN($F$223,MAX(0,$B$1540-SUM(I1603:L1603))),0)</f>
        <v>30000000</v>
      </c>
      <c r="N1603" s="7" t="n">
        <f aca="false">IF(G1603=1,MIN($F$222,MAX(0,$B$1540-SUM(I1603:M1603))),0)</f>
        <v>0</v>
      </c>
      <c r="O1603" s="7" t="n">
        <f aca="false">IF(H1603=1,MIN($F$221,MAX(0,$B$1540-SUM(I1603:N1603))),0)</f>
        <v>5000000</v>
      </c>
      <c r="P1603" s="7" t="n">
        <f aca="false">MAX(0,$B$1540-SUM(I1603:O1603))</f>
        <v>7505000000</v>
      </c>
      <c r="Q1603" s="7" t="n">
        <f aca="false">($B$203+$B$204)+$B$22+(1-B1603)*$B$198+(1-C1603)*$E$226+(1-D1603)*$E$225+(1-E1603)*$E$224+(1-F1603)*$E$223+(1-G1603)*$E$222+(1-H1603)*$E$221</f>
        <v>15085652.6989266</v>
      </c>
      <c r="R1603" s="7" t="n">
        <f aca="false">P1603&gt;$B$12*Q1603</f>
        <v>1</v>
      </c>
      <c r="S1603" s="7" t="n">
        <f aca="false">IF(R1603,(P1603+$B$12*$B$13)/(Q1603+$B$13),IF(Q1603&gt;0,P1603/Q1603,0))</f>
        <v>426.910512139152</v>
      </c>
      <c r="T1603" s="7" t="n">
        <f aca="false">IF(R1603,$B$13*(S1603-$B$12),0)</f>
        <v>1064776280.34788</v>
      </c>
      <c r="U1603" s="7" t="n">
        <f aca="false">($B$203+$B$204)*S1603</f>
        <v>120114685.787275</v>
      </c>
      <c r="V1603" s="7" t="n">
        <f aca="false">$B$22*S1603</f>
        <v>3842194609.25237</v>
      </c>
      <c r="W1603" s="7" t="n">
        <f aca="false">IF(B1603=1,I1603,S1603*$B$198)</f>
        <v>343361863.91672</v>
      </c>
      <c r="X1603" s="7" t="n">
        <f aca="false">IF(C1603=1,J1603,S1603*$E$226)</f>
        <v>300000000</v>
      </c>
      <c r="Y1603" s="7" t="n">
        <f aca="false">IF(D1603=1,K1603,S1603*$E$225)</f>
        <v>100000000</v>
      </c>
      <c r="Z1603" s="7" t="n">
        <f aca="false">IF(E1603=1,L1603,S1603*$E$224)</f>
        <v>60000000</v>
      </c>
      <c r="AA1603" s="7" t="n">
        <f aca="false">IF(F1603=1,M1603,S1603*$E$223)</f>
        <v>30000000</v>
      </c>
      <c r="AB1603" s="7" t="n">
        <f aca="false">IF(G1603=1,N1603,S1603*$E$222)</f>
        <v>2134552560.69576</v>
      </c>
      <c r="AC1603" s="7" t="n">
        <f aca="false">IF(H1603=1,O1603,S1603*$E$221)</f>
        <v>5000000</v>
      </c>
      <c r="AD1603" s="7" t="n">
        <f aca="false">INDEX($W$1542:$W$1669,MATCH($A1603+(1-B1603)*64,$A$1542:$A$1669,0))</f>
        <v>30000000</v>
      </c>
      <c r="AE1603" s="7" t="n">
        <f aca="false">INDEX($W$1542:$W$1669,MATCH($A1603-B1603*64,$A$1542:$A$1669,0))</f>
        <v>343361863.91672</v>
      </c>
      <c r="AF1603" s="7" t="n">
        <f aca="false">INDEX($X$1542:$X$1669,MATCH($A1603+(1-C1603)*32,$A$1542:$A$1669,0))</f>
        <v>300000000</v>
      </c>
      <c r="AG1603" s="7" t="n">
        <f aca="false">INDEX($X$1542:$X$1669,MATCH($A1603-C1603*32,$A$1542:$A$1669,0))</f>
        <v>2019166908.46669</v>
      </c>
      <c r="AH1603" s="7" t="n">
        <f aca="false">INDEX($Y$1542:$Y$1669,MATCH($A1603+(1-D1603)*16,$A$1542:$A$1669,0))</f>
        <v>100000000</v>
      </c>
      <c r="AI1603" s="7" t="n">
        <f aca="false">INDEX($Y$1542:$Y$1669,MATCH($A1603-D1603*16,$A$1542:$A$1669,0))</f>
        <v>682788804.893707</v>
      </c>
      <c r="AJ1603" s="7" t="n">
        <f aca="false">INDEX($Z$1542:$Z$1669,MATCH($A1603+(1-E1603)*8,$A$1542:$A$1669,0))</f>
        <v>60000000</v>
      </c>
      <c r="AK1603" s="7" t="n">
        <f aca="false">INDEX($Z$1542:$Z$1669,MATCH($A1603-E1603*8,$A$1542:$A$1669,0))</f>
        <v>908751906.860439</v>
      </c>
      <c r="AL1603" s="7" t="n">
        <f aca="false">INDEX($AA$1542:$AA$1669,MATCH($A1603+(1-F1603)*4,$A$1542:$A$1669,0))</f>
        <v>30000000</v>
      </c>
      <c r="AM1603" s="7" t="n">
        <f aca="false">INDEX($AA$1542:$AA$1669,MATCH($A1603-F1603*4,$A$1542:$A$1669,0))</f>
        <v>1098459219.66706</v>
      </c>
      <c r="AN1603" s="7" t="n">
        <f aca="false">INDEX($AB$1542:$AB$1669,MATCH($A1603+(1-G1603)*2,$A$1542:$A$1669,0))</f>
        <v>15000000</v>
      </c>
      <c r="AO1603" s="7" t="n">
        <f aca="false">INDEX($AB$1542:$AB$1669,MATCH($A1603-G1603*2,$A$1542:$A$1669,0))</f>
        <v>2134552560.69576</v>
      </c>
      <c r="AP1603" s="7" t="n">
        <f aca="false">INDEX($AC$1542:$AC$1669,MATCH($A1603+(1-H1603)*1,$A$1542:$A$1669,0))</f>
        <v>5000000</v>
      </c>
      <c r="AQ1603" s="7" t="n">
        <f aca="false">INDEX($AC$1542:$AC$1669,MATCH($A1603-H1603*1,$A$1542:$A$1669,0))</f>
        <v>1663113326.88584</v>
      </c>
      <c r="AR1603" s="14" t="b">
        <f aca="false">AND(IF(B1603=1,AD1603&gt;=AE1603,AE1603&gt;AD1603),IF(C1603=1,AF1603&gt;=AG1603,AG1603&gt;AF1603),IF(D1603=1,AH1603&gt;=AI1603,AI1603&gt;AH1603),IF(E1603=1,AJ1603&gt;=AK1603,AK1603&gt;AJ1603),IF(F1603=1,AL1603&gt;=AM1603,AM1603&gt;AL1603),IF(G1603=1,AN1603&gt;=AO1603,AO1603&gt;AN1603),IF(H1603=1,AP1603&gt;=AQ1603,AQ1603&gt;AP1603))</f>
        <v>0</v>
      </c>
      <c r="AS1603" s="2"/>
      <c r="AT1603" s="2"/>
      <c r="AU1603" s="2"/>
      <c r="AV1603" s="2"/>
      <c r="AW1603" s="2"/>
      <c r="AX1603" s="2"/>
    </row>
    <row r="1604" customFormat="false" ht="15" hidden="false" customHeight="false" outlineLevel="0" collapsed="false">
      <c r="A1604" s="6" t="n">
        <f aca="false">ROW()-1542</f>
        <v>62</v>
      </c>
      <c r="B1604" s="6" t="n">
        <f aca="false">MOD(INT($A1604/64),2)</f>
        <v>0</v>
      </c>
      <c r="C1604" s="6" t="n">
        <f aca="false">MOD(INT($A1604/32),2)</f>
        <v>1</v>
      </c>
      <c r="D1604" s="6" t="n">
        <f aca="false">MOD(INT($A1604/16),2)</f>
        <v>1</v>
      </c>
      <c r="E1604" s="6" t="n">
        <f aca="false">MOD(INT($A1604/8),2)</f>
        <v>1</v>
      </c>
      <c r="F1604" s="6" t="n">
        <f aca="false">MOD(INT($A1604/4),2)</f>
        <v>1</v>
      </c>
      <c r="G1604" s="6" t="n">
        <f aca="false">MOD(INT($A1604/2),2)</f>
        <v>1</v>
      </c>
      <c r="H1604" s="6" t="n">
        <f aca="false">MOD(INT($A1604/1),2)</f>
        <v>0</v>
      </c>
      <c r="I1604" s="7" t="n">
        <f aca="false">IF(B1604=1,MIN($B$6,$B$1540),0)</f>
        <v>0</v>
      </c>
      <c r="J1604" s="7" t="n">
        <f aca="false">IF(C1604=1,MIN($F$226,MAX(0,$B$1540-I1604)),0)</f>
        <v>300000000</v>
      </c>
      <c r="K1604" s="7" t="n">
        <f aca="false">IF(D1604=1,MIN($F$225,MAX(0,$B$1540-SUM(I1604:J1604))),0)</f>
        <v>100000000</v>
      </c>
      <c r="L1604" s="7" t="n">
        <f aca="false">IF(E1604=1,MIN($F$224,MAX(0,$B$1540-SUM(I1604:K1604))),0)</f>
        <v>60000000</v>
      </c>
      <c r="M1604" s="7" t="n">
        <f aca="false">IF(F1604=1,MIN($F$223,MAX(0,$B$1540-SUM(I1604:L1604))),0)</f>
        <v>30000000</v>
      </c>
      <c r="N1604" s="7" t="n">
        <f aca="false">IF(G1604=1,MIN($F$222,MAX(0,$B$1540-SUM(I1604:M1604))),0)</f>
        <v>15000000</v>
      </c>
      <c r="O1604" s="7" t="n">
        <f aca="false">IF(H1604=1,MIN($F$221,MAX(0,$B$1540-SUM(I1604:N1604))),0)</f>
        <v>0</v>
      </c>
      <c r="P1604" s="7" t="n">
        <f aca="false">MAX(0,$B$1540-SUM(I1604:O1604))</f>
        <v>7495000000</v>
      </c>
      <c r="Q1604" s="7" t="n">
        <f aca="false">($B$203+$B$204)+$B$22+(1-B1604)*$B$198+(1-C1604)*$E$226+(1-D1604)*$E$225+(1-E1604)*$E$224+(1-F1604)*$E$223+(1-G1604)*$E$222+(1-H1604)*$E$221</f>
        <v>15085652.6989266</v>
      </c>
      <c r="R1604" s="7" t="n">
        <f aca="false">P1604&gt;$B$12*Q1604</f>
        <v>1</v>
      </c>
      <c r="S1604" s="7" t="n">
        <f aca="false">IF(R1604,(P1604+$B$12*$B$13)/(Q1604+$B$13),IF(Q1604&gt;0,P1604/Q1604,0))</f>
        <v>426.341866768337</v>
      </c>
      <c r="T1604" s="7" t="n">
        <f aca="false">IF(R1604,$B$13*(S1604-$B$12),0)</f>
        <v>1063354666.92084</v>
      </c>
      <c r="U1604" s="7" t="n">
        <f aca="false">($B$203+$B$204)*S1604</f>
        <v>119954692.865814</v>
      </c>
      <c r="V1604" s="7" t="n">
        <f aca="false">$B$22*S1604</f>
        <v>3837076800.91503</v>
      </c>
      <c r="W1604" s="7" t="n">
        <f aca="false">IF(B1604=1,I1604,S1604*$B$198)</f>
        <v>342904505.456625</v>
      </c>
      <c r="X1604" s="7" t="n">
        <f aca="false">IF(C1604=1,J1604,S1604*$E$226)</f>
        <v>300000000</v>
      </c>
      <c r="Y1604" s="7" t="n">
        <f aca="false">IF(D1604=1,K1604,S1604*$E$225)</f>
        <v>100000000</v>
      </c>
      <c r="Z1604" s="7" t="n">
        <f aca="false">IF(E1604=1,L1604,S1604*$E$224)</f>
        <v>60000000</v>
      </c>
      <c r="AA1604" s="7" t="n">
        <f aca="false">IF(F1604=1,M1604,S1604*$E$223)</f>
        <v>30000000</v>
      </c>
      <c r="AB1604" s="7" t="n">
        <f aca="false">IF(G1604=1,N1604,S1604*$E$222)</f>
        <v>15000000</v>
      </c>
      <c r="AC1604" s="7" t="n">
        <f aca="false">IF(H1604=1,O1604,S1604*$E$221)</f>
        <v>2131709333.84169</v>
      </c>
      <c r="AD1604" s="7" t="n">
        <f aca="false">INDEX($W$1542:$W$1669,MATCH($A1604+(1-B1604)*64,$A$1542:$A$1669,0))</f>
        <v>30000000</v>
      </c>
      <c r="AE1604" s="7" t="n">
        <f aca="false">INDEX($W$1542:$W$1669,MATCH($A1604-B1604*64,$A$1542:$A$1669,0))</f>
        <v>342904505.456625</v>
      </c>
      <c r="AF1604" s="7" t="n">
        <f aca="false">INDEX($X$1542:$X$1669,MATCH($A1604+(1-C1604)*32,$A$1542:$A$1669,0))</f>
        <v>300000000</v>
      </c>
      <c r="AG1604" s="7" t="n">
        <f aca="false">INDEX($X$1542:$X$1669,MATCH($A1604-C1604*32,$A$1542:$A$1669,0))</f>
        <v>2016580719.66302</v>
      </c>
      <c r="AH1604" s="7" t="n">
        <f aca="false">INDEX($Y$1542:$Y$1669,MATCH($A1604+(1-D1604)*16,$A$1542:$A$1669,0))</f>
        <v>100000000</v>
      </c>
      <c r="AI1604" s="7" t="n">
        <f aca="false">INDEX($Y$1542:$Y$1669,MATCH($A1604-D1604*16,$A$1542:$A$1669,0))</f>
        <v>681891284.282608</v>
      </c>
      <c r="AJ1604" s="7" t="n">
        <f aca="false">INDEX($Z$1542:$Z$1669,MATCH($A1604+(1-E1604)*8,$A$1542:$A$1669,0))</f>
        <v>60000000</v>
      </c>
      <c r="AK1604" s="7" t="n">
        <f aca="false">INDEX($Z$1542:$Z$1669,MATCH($A1604-E1604*8,$A$1542:$A$1669,0))</f>
        <v>907551045.404396</v>
      </c>
      <c r="AL1604" s="7" t="n">
        <f aca="false">INDEX($AA$1542:$AA$1669,MATCH($A1604+(1-F1604)*4,$A$1542:$A$1669,0))</f>
        <v>30000000</v>
      </c>
      <c r="AM1604" s="7" t="n">
        <f aca="false">INDEX($AA$1542:$AA$1669,MATCH($A1604-F1604*4,$A$1542:$A$1669,0))</f>
        <v>1097001894.00249</v>
      </c>
      <c r="AN1604" s="7" t="n">
        <f aca="false">INDEX($AB$1542:$AB$1669,MATCH($A1604+(1-G1604)*2,$A$1542:$A$1669,0))</f>
        <v>15000000</v>
      </c>
      <c r="AO1604" s="7" t="n">
        <f aca="false">INDEX($AB$1542:$AB$1669,MATCH($A1604-G1604*2,$A$1542:$A$1669,0))</f>
        <v>1663113326.88584</v>
      </c>
      <c r="AP1604" s="7" t="n">
        <f aca="false">INDEX($AC$1542:$AC$1669,MATCH($A1604+(1-H1604)*1,$A$1542:$A$1669,0))</f>
        <v>5000000</v>
      </c>
      <c r="AQ1604" s="7" t="n">
        <f aca="false">INDEX($AC$1542:$AC$1669,MATCH($A1604-H1604*1,$A$1542:$A$1669,0))</f>
        <v>2131709333.84169</v>
      </c>
      <c r="AR1604" s="14" t="b">
        <f aca="false">AND(IF(B1604=1,AD1604&gt;=AE1604,AE1604&gt;AD1604),IF(C1604=1,AF1604&gt;=AG1604,AG1604&gt;AF1604),IF(D1604=1,AH1604&gt;=AI1604,AI1604&gt;AH1604),IF(E1604=1,AJ1604&gt;=AK1604,AK1604&gt;AJ1604),IF(F1604=1,AL1604&gt;=AM1604,AM1604&gt;AL1604),IF(G1604=1,AN1604&gt;=AO1604,AO1604&gt;AN1604),IF(H1604=1,AP1604&gt;=AQ1604,AQ1604&gt;AP1604))</f>
        <v>0</v>
      </c>
      <c r="AS1604" s="2"/>
      <c r="AT1604" s="2"/>
      <c r="AU1604" s="2"/>
      <c r="AV1604" s="2"/>
      <c r="AW1604" s="2"/>
      <c r="AX1604" s="2"/>
    </row>
    <row r="1605" customFormat="false" ht="15" hidden="false" customHeight="false" outlineLevel="0" collapsed="false">
      <c r="A1605" s="6" t="n">
        <f aca="false">ROW()-1542</f>
        <v>63</v>
      </c>
      <c r="B1605" s="6" t="n">
        <f aca="false">MOD(INT($A1605/64),2)</f>
        <v>0</v>
      </c>
      <c r="C1605" s="6" t="n">
        <f aca="false">MOD(INT($A1605/32),2)</f>
        <v>1</v>
      </c>
      <c r="D1605" s="6" t="n">
        <f aca="false">MOD(INT($A1605/16),2)</f>
        <v>1</v>
      </c>
      <c r="E1605" s="6" t="n">
        <f aca="false">MOD(INT($A1605/8),2)</f>
        <v>1</v>
      </c>
      <c r="F1605" s="6" t="n">
        <f aca="false">MOD(INT($A1605/4),2)</f>
        <v>1</v>
      </c>
      <c r="G1605" s="6" t="n">
        <f aca="false">MOD(INT($A1605/2),2)</f>
        <v>1</v>
      </c>
      <c r="H1605" s="6" t="n">
        <f aca="false">MOD(INT($A1605/1),2)</f>
        <v>1</v>
      </c>
      <c r="I1605" s="7" t="n">
        <f aca="false">IF(B1605=1,MIN($B$6,$B$1540),0)</f>
        <v>0</v>
      </c>
      <c r="J1605" s="7" t="n">
        <f aca="false">IF(C1605=1,MIN($F$226,MAX(0,$B$1540-I1605)),0)</f>
        <v>300000000</v>
      </c>
      <c r="K1605" s="7" t="n">
        <f aca="false">IF(D1605=1,MIN($F$225,MAX(0,$B$1540-SUM(I1605:J1605))),0)</f>
        <v>100000000</v>
      </c>
      <c r="L1605" s="7" t="n">
        <f aca="false">IF(E1605=1,MIN($F$224,MAX(0,$B$1540-SUM(I1605:K1605))),0)</f>
        <v>60000000</v>
      </c>
      <c r="M1605" s="7" t="n">
        <f aca="false">IF(F1605=1,MIN($F$223,MAX(0,$B$1540-SUM(I1605:L1605))),0)</f>
        <v>30000000</v>
      </c>
      <c r="N1605" s="7" t="n">
        <f aca="false">IF(G1605=1,MIN($F$222,MAX(0,$B$1540-SUM(I1605:M1605))),0)</f>
        <v>15000000</v>
      </c>
      <c r="O1605" s="7" t="n">
        <f aca="false">IF(H1605=1,MIN($F$221,MAX(0,$B$1540-SUM(I1605:N1605))),0)</f>
        <v>5000000</v>
      </c>
      <c r="P1605" s="7" t="n">
        <f aca="false">MAX(0,$B$1540-SUM(I1605:O1605))</f>
        <v>7490000000</v>
      </c>
      <c r="Q1605" s="7" t="n">
        <f aca="false">($B$203+$B$204)+$B$22+(1-B1605)*$B$198+(1-C1605)*$E$226+(1-D1605)*$E$225+(1-E1605)*$E$224+(1-F1605)*$E$223+(1-G1605)*$E$222+(1-H1605)*$E$221</f>
        <v>10085652.6989266</v>
      </c>
      <c r="R1605" s="7" t="n">
        <f aca="false">P1605&gt;$B$12*Q1605</f>
        <v>1</v>
      </c>
      <c r="S1605" s="7" t="n">
        <f aca="false">IF(R1605,(P1605+$B$12*$B$13)/(Q1605+$B$13),IF(Q1605&gt;0,P1605/Q1605,0))</f>
        <v>595.320733793888</v>
      </c>
      <c r="T1605" s="7" t="n">
        <f aca="false">IF(R1605,$B$13*(S1605-$B$12),0)</f>
        <v>1485801834.48472</v>
      </c>
      <c r="U1605" s="7" t="n">
        <f aca="false">($B$203+$B$204)*S1605</f>
        <v>167498248.108249</v>
      </c>
      <c r="V1605" s="7" t="n">
        <f aca="false">$B$22*S1605</f>
        <v>5357886604.145</v>
      </c>
      <c r="W1605" s="7" t="n">
        <f aca="false">IF(B1605=1,I1605,S1605*$B$198)</f>
        <v>478813313.262034</v>
      </c>
      <c r="X1605" s="7" t="n">
        <f aca="false">IF(C1605=1,J1605,S1605*$E$226)</f>
        <v>300000000</v>
      </c>
      <c r="Y1605" s="7" t="n">
        <f aca="false">IF(D1605=1,K1605,S1605*$E$225)</f>
        <v>100000000</v>
      </c>
      <c r="Z1605" s="7" t="n">
        <f aca="false">IF(E1605=1,L1605,S1605*$E$224)</f>
        <v>60000000</v>
      </c>
      <c r="AA1605" s="7" t="n">
        <f aca="false">IF(F1605=1,M1605,S1605*$E$223)</f>
        <v>30000000</v>
      </c>
      <c r="AB1605" s="7" t="n">
        <f aca="false">IF(G1605=1,N1605,S1605*$E$222)</f>
        <v>15000000</v>
      </c>
      <c r="AC1605" s="7" t="n">
        <f aca="false">IF(H1605=1,O1605,S1605*$E$221)</f>
        <v>5000000</v>
      </c>
      <c r="AD1605" s="7" t="n">
        <f aca="false">INDEX($W$1542:$W$1669,MATCH($A1605+(1-B1605)*64,$A$1542:$A$1669,0))</f>
        <v>30000000</v>
      </c>
      <c r="AE1605" s="7" t="n">
        <f aca="false">INDEX($W$1542:$W$1669,MATCH($A1605-B1605*64,$A$1542:$A$1669,0))</f>
        <v>478813313.262034</v>
      </c>
      <c r="AF1605" s="7" t="n">
        <f aca="false">INDEX($X$1542:$X$1669,MATCH($A1605+(1-C1605)*32,$A$1542:$A$1669,0))</f>
        <v>300000000</v>
      </c>
      <c r="AG1605" s="7" t="n">
        <f aca="false">INDEX($X$1542:$X$1669,MATCH($A1605-C1605*32,$A$1542:$A$1669,0))</f>
        <v>2553555303.5865</v>
      </c>
      <c r="AH1605" s="7" t="n">
        <f aca="false">INDEX($Y$1542:$Y$1669,MATCH($A1605+(1-D1605)*16,$A$1542:$A$1669,0))</f>
        <v>100000000</v>
      </c>
      <c r="AI1605" s="7" t="n">
        <f aca="false">INDEX($Y$1542:$Y$1669,MATCH($A1605-D1605*16,$A$1542:$A$1669,0))</f>
        <v>919382526.610534</v>
      </c>
      <c r="AJ1605" s="7" t="n">
        <f aca="false">INDEX($Z$1542:$Z$1669,MATCH($A1605+(1-E1605)*8,$A$1542:$A$1669,0))</f>
        <v>60000000</v>
      </c>
      <c r="AK1605" s="7" t="n">
        <f aca="false">INDEX($Z$1542:$Z$1669,MATCH($A1605-E1605*8,$A$1542:$A$1669,0))</f>
        <v>1209556925.15805</v>
      </c>
      <c r="AL1605" s="7" t="n">
        <f aca="false">INDEX($AA$1542:$AA$1669,MATCH($A1605+(1-F1605)*4,$A$1542:$A$1669,0))</f>
        <v>30000000</v>
      </c>
      <c r="AM1605" s="7" t="n">
        <f aca="false">INDEX($AA$1542:$AA$1669,MATCH($A1605-F1605*4,$A$1542:$A$1669,0))</f>
        <v>1447966308.24157</v>
      </c>
      <c r="AN1605" s="7" t="n">
        <f aca="false">INDEX($AB$1542:$AB$1669,MATCH($A1605+(1-G1605)*2,$A$1542:$A$1669,0))</f>
        <v>15000000</v>
      </c>
      <c r="AO1605" s="7" t="n">
        <f aca="false">INDEX($AB$1542:$AB$1669,MATCH($A1605-G1605*2,$A$1542:$A$1669,0))</f>
        <v>2134552560.69576</v>
      </c>
      <c r="AP1605" s="7" t="n">
        <f aca="false">INDEX($AC$1542:$AC$1669,MATCH($A1605+(1-H1605)*1,$A$1542:$A$1669,0))</f>
        <v>5000000</v>
      </c>
      <c r="AQ1605" s="7" t="n">
        <f aca="false">INDEX($AC$1542:$AC$1669,MATCH($A1605-H1605*1,$A$1542:$A$1669,0))</f>
        <v>2131709333.84169</v>
      </c>
      <c r="AR1605" s="14" t="b">
        <f aca="false">AND(IF(B1605=1,AD1605&gt;=AE1605,AE1605&gt;AD1605),IF(C1605=1,AF1605&gt;=AG1605,AG1605&gt;AF1605),IF(D1605=1,AH1605&gt;=AI1605,AI1605&gt;AH1605),IF(E1605=1,AJ1605&gt;=AK1605,AK1605&gt;AJ1605),IF(F1605=1,AL1605&gt;=AM1605,AM1605&gt;AL1605),IF(G1605=1,AN1605&gt;=AO1605,AO1605&gt;AN1605),IF(H1605=1,AP1605&gt;=AQ1605,AQ1605&gt;AP1605))</f>
        <v>0</v>
      </c>
      <c r="AS1605" s="2"/>
      <c r="AT1605" s="2"/>
      <c r="AU1605" s="2"/>
      <c r="AV1605" s="2"/>
      <c r="AW1605" s="2"/>
      <c r="AX1605" s="2"/>
    </row>
    <row r="1606" customFormat="false" ht="15" hidden="false" customHeight="false" outlineLevel="0" collapsed="false">
      <c r="A1606" s="6" t="n">
        <f aca="false">ROW()-1542</f>
        <v>64</v>
      </c>
      <c r="B1606" s="6" t="n">
        <f aca="false">MOD(INT($A1606/64),2)</f>
        <v>1</v>
      </c>
      <c r="C1606" s="6" t="n">
        <f aca="false">MOD(INT($A1606/32),2)</f>
        <v>0</v>
      </c>
      <c r="D1606" s="6" t="n">
        <f aca="false">MOD(INT($A1606/16),2)</f>
        <v>0</v>
      </c>
      <c r="E1606" s="6" t="n">
        <f aca="false">MOD(INT($A1606/8),2)</f>
        <v>0</v>
      </c>
      <c r="F1606" s="6" t="n">
        <f aca="false">MOD(INT($A1606/4),2)</f>
        <v>0</v>
      </c>
      <c r="G1606" s="6" t="n">
        <f aca="false">MOD(INT($A1606/2),2)</f>
        <v>0</v>
      </c>
      <c r="H1606" s="6" t="n">
        <f aca="false">MOD(INT($A1606/1),2)</f>
        <v>0</v>
      </c>
      <c r="I1606" s="7" t="n">
        <f aca="false">IF(B1606=1,MIN($B$6,$B$1540),0)</f>
        <v>30000000</v>
      </c>
      <c r="J1606" s="7" t="n">
        <f aca="false">IF(C1606=1,MIN($F$226,MAX(0,$B$1540-I1606)),0)</f>
        <v>0</v>
      </c>
      <c r="K1606" s="7" t="n">
        <f aca="false">IF(D1606=1,MIN($F$225,MAX(0,$B$1540-SUM(I1606:J1606))),0)</f>
        <v>0</v>
      </c>
      <c r="L1606" s="7" t="n">
        <f aca="false">IF(E1606=1,MIN($F$224,MAX(0,$B$1540-SUM(I1606:K1606))),0)</f>
        <v>0</v>
      </c>
      <c r="M1606" s="7" t="n">
        <f aca="false">IF(F1606=1,MIN($F$223,MAX(0,$B$1540-SUM(I1606:L1606))),0)</f>
        <v>0</v>
      </c>
      <c r="N1606" s="7" t="n">
        <f aca="false">IF(G1606=1,MIN($F$222,MAX(0,$B$1540-SUM(I1606:M1606))),0)</f>
        <v>0</v>
      </c>
      <c r="O1606" s="7" t="n">
        <f aca="false">IF(H1606=1,MIN($F$221,MAX(0,$B$1540-SUM(I1606:N1606))),0)</f>
        <v>0</v>
      </c>
      <c r="P1606" s="7" t="n">
        <f aca="false">MAX(0,$B$1540-SUM(I1606:O1606))</f>
        <v>7970000000</v>
      </c>
      <c r="Q1606" s="7" t="n">
        <f aca="false">($B$203+$B$204)+$B$22+(1-B1606)*$B$198+(1-C1606)*$E$226+(1-D1606)*$E$225+(1-E1606)*$E$224+(1-F1606)*$E$223+(1-G1606)*$E$222+(1-H1606)*$E$221</f>
        <v>32549806.6634169</v>
      </c>
      <c r="R1606" s="7" t="n">
        <f aca="false">P1606&gt;$B$12*Q1606</f>
        <v>1</v>
      </c>
      <c r="S1606" s="7" t="n">
        <f aca="false">IF(R1606,(P1606+$B$12*$B$13)/(Q1606+$B$13),IF(Q1606&gt;0,P1606/Q1606,0))</f>
        <v>227.462025013715</v>
      </c>
      <c r="T1606" s="7" t="n">
        <f aca="false">IF(R1606,$B$13*(S1606-$B$12),0)</f>
        <v>566155062.534287</v>
      </c>
      <c r="U1606" s="7" t="n">
        <f aca="false">($B$203+$B$204)*S1606</f>
        <v>63998259.3217434</v>
      </c>
      <c r="V1606" s="7" t="n">
        <f aca="false">$B$22*S1606</f>
        <v>2047158225.12343</v>
      </c>
      <c r="W1606" s="7" t="n">
        <f aca="false">IF(B1606=1,I1606,S1606*$B$198)</f>
        <v>30000000</v>
      </c>
      <c r="X1606" s="7" t="n">
        <f aca="false">IF(C1606=1,J1606,S1606*$E$226)</f>
        <v>1395359451.67682</v>
      </c>
      <c r="Y1606" s="7" t="n">
        <f aca="false">IF(D1606=1,K1606,S1606*$E$225)</f>
        <v>394413816.132506</v>
      </c>
      <c r="Z1606" s="7" t="n">
        <f aca="false">IF(E1606=1,L1606,S1606*$E$224)</f>
        <v>545908860.032916</v>
      </c>
      <c r="AA1606" s="7" t="n">
        <f aca="false">IF(F1606=1,M1606,S1606*$E$223)</f>
        <v>682386075.041145</v>
      </c>
      <c r="AB1606" s="7" t="n">
        <f aca="false">IF(G1606=1,N1606,S1606*$E$222)</f>
        <v>1137310125.06857</v>
      </c>
      <c r="AC1606" s="7" t="n">
        <f aca="false">IF(H1606=1,O1606,S1606*$E$221)</f>
        <v>1137310125.06857</v>
      </c>
      <c r="AD1606" s="7" t="n">
        <f aca="false">INDEX($W$1542:$W$1669,MATCH($A1606+(1-B1606)*64,$A$1542:$A$1669,0))</f>
        <v>30000000</v>
      </c>
      <c r="AE1606" s="7" t="n">
        <f aca="false">INDEX($W$1542:$W$1669,MATCH($A1606-B1606*64,$A$1542:$A$1669,0))</f>
        <v>179515539.975757</v>
      </c>
      <c r="AF1606" s="7" t="n">
        <f aca="false">INDEX($X$1542:$X$1669,MATCH($A1606+(1-C1606)*32,$A$1542:$A$1669,0))</f>
        <v>300000000</v>
      </c>
      <c r="AG1606" s="7" t="n">
        <f aca="false">INDEX($X$1542:$X$1669,MATCH($A1606-C1606*32,$A$1542:$A$1669,0))</f>
        <v>1395359451.67682</v>
      </c>
      <c r="AH1606" s="7" t="n">
        <f aca="false">INDEX($Y$1542:$Y$1669,MATCH($A1606+(1-D1606)*16,$A$1542:$A$1669,0))</f>
        <v>100000000</v>
      </c>
      <c r="AI1606" s="7" t="n">
        <f aca="false">INDEX($Y$1542:$Y$1669,MATCH($A1606-D1606*16,$A$1542:$A$1669,0))</f>
        <v>394413816.132506</v>
      </c>
      <c r="AJ1606" s="7" t="n">
        <f aca="false">INDEX($Z$1542:$Z$1669,MATCH($A1606+(1-E1606)*8,$A$1542:$A$1669,0))</f>
        <v>60000000</v>
      </c>
      <c r="AK1606" s="7" t="n">
        <f aca="false">INDEX($Z$1542:$Z$1669,MATCH($A1606-E1606*8,$A$1542:$A$1669,0))</f>
        <v>545908860.032916</v>
      </c>
      <c r="AL1606" s="7" t="n">
        <f aca="false">INDEX($AA$1542:$AA$1669,MATCH($A1606+(1-F1606)*4,$A$1542:$A$1669,0))</f>
        <v>30000000</v>
      </c>
      <c r="AM1606" s="7" t="n">
        <f aca="false">INDEX($AA$1542:$AA$1669,MATCH($A1606-F1606*4,$A$1542:$A$1669,0))</f>
        <v>682386075.041145</v>
      </c>
      <c r="AN1606" s="7" t="n">
        <f aca="false">INDEX($AB$1542:$AB$1669,MATCH($A1606+(1-G1606)*2,$A$1542:$A$1669,0))</f>
        <v>15000000</v>
      </c>
      <c r="AO1606" s="7" t="n">
        <f aca="false">INDEX($AB$1542:$AB$1669,MATCH($A1606-G1606*2,$A$1542:$A$1669,0))</f>
        <v>1137310125.06857</v>
      </c>
      <c r="AP1606" s="7" t="n">
        <f aca="false">INDEX($AC$1542:$AC$1669,MATCH($A1606+(1-H1606)*1,$A$1542:$A$1669,0))</f>
        <v>5000000</v>
      </c>
      <c r="AQ1606" s="7" t="n">
        <f aca="false">INDEX($AC$1542:$AC$1669,MATCH($A1606-H1606*1,$A$1542:$A$1669,0))</f>
        <v>1137310125.06857</v>
      </c>
      <c r="AR1606" s="14" t="b">
        <f aca="false">AND(IF(B1606=1,AD1606&gt;=AE1606,AE1606&gt;AD1606),IF(C1606=1,AF1606&gt;=AG1606,AG1606&gt;AF1606),IF(D1606=1,AH1606&gt;=AI1606,AI1606&gt;AH1606),IF(E1606=1,AJ1606&gt;=AK1606,AK1606&gt;AJ1606),IF(F1606=1,AL1606&gt;=AM1606,AM1606&gt;AL1606),IF(G1606=1,AN1606&gt;=AO1606,AO1606&gt;AN1606),IF(H1606=1,AP1606&gt;=AQ1606,AQ1606&gt;AP1606))</f>
        <v>0</v>
      </c>
      <c r="AS1606" s="2"/>
      <c r="AT1606" s="2"/>
      <c r="AU1606" s="2"/>
      <c r="AV1606" s="2"/>
      <c r="AW1606" s="2"/>
      <c r="AX1606" s="2"/>
    </row>
    <row r="1607" customFormat="false" ht="15" hidden="false" customHeight="false" outlineLevel="0" collapsed="false">
      <c r="A1607" s="6" t="n">
        <f aca="false">ROW()-1542</f>
        <v>65</v>
      </c>
      <c r="B1607" s="6" t="n">
        <f aca="false">MOD(INT($A1607/64),2)</f>
        <v>1</v>
      </c>
      <c r="C1607" s="6" t="n">
        <f aca="false">MOD(INT($A1607/32),2)</f>
        <v>0</v>
      </c>
      <c r="D1607" s="6" t="n">
        <f aca="false">MOD(INT($A1607/16),2)</f>
        <v>0</v>
      </c>
      <c r="E1607" s="6" t="n">
        <f aca="false">MOD(INT($A1607/8),2)</f>
        <v>0</v>
      </c>
      <c r="F1607" s="6" t="n">
        <f aca="false">MOD(INT($A1607/4),2)</f>
        <v>0</v>
      </c>
      <c r="G1607" s="6" t="n">
        <f aca="false">MOD(INT($A1607/2),2)</f>
        <v>0</v>
      </c>
      <c r="H1607" s="6" t="n">
        <f aca="false">MOD(INT($A1607/1),2)</f>
        <v>1</v>
      </c>
      <c r="I1607" s="7" t="n">
        <f aca="false">IF(B1607=1,MIN($B$6,$B$1540),0)</f>
        <v>30000000</v>
      </c>
      <c r="J1607" s="7" t="n">
        <f aca="false">IF(C1607=1,MIN($F$226,MAX(0,$B$1540-I1607)),0)</f>
        <v>0</v>
      </c>
      <c r="K1607" s="7" t="n">
        <f aca="false">IF(D1607=1,MIN($F$225,MAX(0,$B$1540-SUM(I1607:J1607))),0)</f>
        <v>0</v>
      </c>
      <c r="L1607" s="7" t="n">
        <f aca="false">IF(E1607=1,MIN($F$224,MAX(0,$B$1540-SUM(I1607:K1607))),0)</f>
        <v>0</v>
      </c>
      <c r="M1607" s="7" t="n">
        <f aca="false">IF(F1607=1,MIN($F$223,MAX(0,$B$1540-SUM(I1607:L1607))),0)</f>
        <v>0</v>
      </c>
      <c r="N1607" s="7" t="n">
        <f aca="false">IF(G1607=1,MIN($F$222,MAX(0,$B$1540-SUM(I1607:M1607))),0)</f>
        <v>0</v>
      </c>
      <c r="O1607" s="7" t="n">
        <f aca="false">IF(H1607=1,MIN($F$221,MAX(0,$B$1540-SUM(I1607:N1607))),0)</f>
        <v>5000000</v>
      </c>
      <c r="P1607" s="7" t="n">
        <f aca="false">MAX(0,$B$1540-SUM(I1607:O1607))</f>
        <v>7965000000</v>
      </c>
      <c r="Q1607" s="7" t="n">
        <f aca="false">($B$203+$B$204)+$B$22+(1-B1607)*$B$198+(1-C1607)*$E$226+(1-D1607)*$E$225+(1-E1607)*$E$224+(1-F1607)*$E$223+(1-G1607)*$E$222+(1-H1607)*$E$221</f>
        <v>27549806.6634169</v>
      </c>
      <c r="R1607" s="7" t="n">
        <f aca="false">P1607&gt;$B$12*Q1607</f>
        <v>1</v>
      </c>
      <c r="S1607" s="7" t="n">
        <f aca="false">IF(R1607,(P1607+$B$12*$B$13)/(Q1607+$B$13),IF(Q1607&gt;0,P1607/Q1607,0))</f>
        <v>265.143136834213</v>
      </c>
      <c r="T1607" s="7" t="n">
        <f aca="false">IF(R1607,$B$13*(S1607-$B$12),0)</f>
        <v>660357842.085534</v>
      </c>
      <c r="U1607" s="7" t="n">
        <f aca="false">($B$203+$B$204)*S1607</f>
        <v>74600141.3971117</v>
      </c>
      <c r="V1607" s="7" t="n">
        <f aca="false">$B$22*S1607</f>
        <v>2386288231.50792</v>
      </c>
      <c r="W1607" s="7" t="n">
        <f aca="false">IF(B1607=1,I1607,S1607*$B$198)</f>
        <v>30000000</v>
      </c>
      <c r="X1607" s="7" t="n">
        <f aca="false">IF(C1607=1,J1607,S1607*$E$226)</f>
        <v>1626513181.73463</v>
      </c>
      <c r="Y1607" s="7" t="n">
        <f aca="false">IF(D1607=1,K1607,S1607*$E$225)</f>
        <v>459751980.198979</v>
      </c>
      <c r="Z1607" s="7" t="n">
        <f aca="false">IF(E1607=1,L1607,S1607*$E$224)</f>
        <v>636343528.402112</v>
      </c>
      <c r="AA1607" s="7" t="n">
        <f aca="false">IF(F1607=1,M1607,S1607*$E$223)</f>
        <v>795429410.50264</v>
      </c>
      <c r="AB1607" s="7" t="n">
        <f aca="false">IF(G1607=1,N1607,S1607*$E$222)</f>
        <v>1325715684.17107</v>
      </c>
      <c r="AC1607" s="7" t="n">
        <f aca="false">IF(H1607=1,O1607,S1607*$E$221)</f>
        <v>5000000</v>
      </c>
      <c r="AD1607" s="7" t="n">
        <f aca="false">INDEX($W$1542:$W$1669,MATCH($A1607+(1-B1607)*64,$A$1542:$A$1669,0))</f>
        <v>30000000</v>
      </c>
      <c r="AE1607" s="7" t="n">
        <f aca="false">INDEX($W$1542:$W$1669,MATCH($A1607-B1607*64,$A$1542:$A$1669,0))</f>
        <v>208476235.207953</v>
      </c>
      <c r="AF1607" s="7" t="n">
        <f aca="false">INDEX($X$1542:$X$1669,MATCH($A1607+(1-C1607)*32,$A$1542:$A$1669,0))</f>
        <v>300000000</v>
      </c>
      <c r="AG1607" s="7" t="n">
        <f aca="false">INDEX($X$1542:$X$1669,MATCH($A1607-C1607*32,$A$1542:$A$1669,0))</f>
        <v>1626513181.73463</v>
      </c>
      <c r="AH1607" s="7" t="n">
        <f aca="false">INDEX($Y$1542:$Y$1669,MATCH($A1607+(1-D1607)*16,$A$1542:$A$1669,0))</f>
        <v>100000000</v>
      </c>
      <c r="AI1607" s="7" t="n">
        <f aca="false">INDEX($Y$1542:$Y$1669,MATCH($A1607-D1607*16,$A$1542:$A$1669,0))</f>
        <v>459751980.198979</v>
      </c>
      <c r="AJ1607" s="7" t="n">
        <f aca="false">INDEX($Z$1542:$Z$1669,MATCH($A1607+(1-E1607)*8,$A$1542:$A$1669,0))</f>
        <v>60000000</v>
      </c>
      <c r="AK1607" s="7" t="n">
        <f aca="false">INDEX($Z$1542:$Z$1669,MATCH($A1607-E1607*8,$A$1542:$A$1669,0))</f>
        <v>636343528.402112</v>
      </c>
      <c r="AL1607" s="7" t="n">
        <f aca="false">INDEX($AA$1542:$AA$1669,MATCH($A1607+(1-F1607)*4,$A$1542:$A$1669,0))</f>
        <v>30000000</v>
      </c>
      <c r="AM1607" s="7" t="n">
        <f aca="false">INDEX($AA$1542:$AA$1669,MATCH($A1607-F1607*4,$A$1542:$A$1669,0))</f>
        <v>795429410.50264</v>
      </c>
      <c r="AN1607" s="7" t="n">
        <f aca="false">INDEX($AB$1542:$AB$1669,MATCH($A1607+(1-G1607)*2,$A$1542:$A$1669,0))</f>
        <v>15000000</v>
      </c>
      <c r="AO1607" s="7" t="n">
        <f aca="false">INDEX($AB$1542:$AB$1669,MATCH($A1607-G1607*2,$A$1542:$A$1669,0))</f>
        <v>1325715684.17107</v>
      </c>
      <c r="AP1607" s="7" t="n">
        <f aca="false">INDEX($AC$1542:$AC$1669,MATCH($A1607+(1-H1607)*1,$A$1542:$A$1669,0))</f>
        <v>5000000</v>
      </c>
      <c r="AQ1607" s="7" t="n">
        <f aca="false">INDEX($AC$1542:$AC$1669,MATCH($A1607-H1607*1,$A$1542:$A$1669,0))</f>
        <v>1137310125.06857</v>
      </c>
      <c r="AR1607" s="14" t="b">
        <f aca="false">AND(IF(B1607=1,AD1607&gt;=AE1607,AE1607&gt;AD1607),IF(C1607=1,AF1607&gt;=AG1607,AG1607&gt;AF1607),IF(D1607=1,AH1607&gt;=AI1607,AI1607&gt;AH1607),IF(E1607=1,AJ1607&gt;=AK1607,AK1607&gt;AJ1607),IF(F1607=1,AL1607&gt;=AM1607,AM1607&gt;AL1607),IF(G1607=1,AN1607&gt;=AO1607,AO1607&gt;AN1607),IF(H1607=1,AP1607&gt;=AQ1607,AQ1607&gt;AP1607))</f>
        <v>0</v>
      </c>
      <c r="AS1607" s="2"/>
      <c r="AT1607" s="2"/>
      <c r="AU1607" s="2"/>
      <c r="AV1607" s="2"/>
      <c r="AW1607" s="2"/>
      <c r="AX1607" s="2"/>
    </row>
    <row r="1608" customFormat="false" ht="15" hidden="false" customHeight="false" outlineLevel="0" collapsed="false">
      <c r="A1608" s="6" t="n">
        <f aca="false">ROW()-1542</f>
        <v>66</v>
      </c>
      <c r="B1608" s="6" t="n">
        <f aca="false">MOD(INT($A1608/64),2)</f>
        <v>1</v>
      </c>
      <c r="C1608" s="6" t="n">
        <f aca="false">MOD(INT($A1608/32),2)</f>
        <v>0</v>
      </c>
      <c r="D1608" s="6" t="n">
        <f aca="false">MOD(INT($A1608/16),2)</f>
        <v>0</v>
      </c>
      <c r="E1608" s="6" t="n">
        <f aca="false">MOD(INT($A1608/8),2)</f>
        <v>0</v>
      </c>
      <c r="F1608" s="6" t="n">
        <f aca="false">MOD(INT($A1608/4),2)</f>
        <v>0</v>
      </c>
      <c r="G1608" s="6" t="n">
        <f aca="false">MOD(INT($A1608/2),2)</f>
        <v>1</v>
      </c>
      <c r="H1608" s="6" t="n">
        <f aca="false">MOD(INT($A1608/1),2)</f>
        <v>0</v>
      </c>
      <c r="I1608" s="7" t="n">
        <f aca="false">IF(B1608=1,MIN($B$6,$B$1540),0)</f>
        <v>30000000</v>
      </c>
      <c r="J1608" s="7" t="n">
        <f aca="false">IF(C1608=1,MIN($F$226,MAX(0,$B$1540-I1608)),0)</f>
        <v>0</v>
      </c>
      <c r="K1608" s="7" t="n">
        <f aca="false">IF(D1608=1,MIN($F$225,MAX(0,$B$1540-SUM(I1608:J1608))),0)</f>
        <v>0</v>
      </c>
      <c r="L1608" s="7" t="n">
        <f aca="false">IF(E1608=1,MIN($F$224,MAX(0,$B$1540-SUM(I1608:K1608))),0)</f>
        <v>0</v>
      </c>
      <c r="M1608" s="7" t="n">
        <f aca="false">IF(F1608=1,MIN($F$223,MAX(0,$B$1540-SUM(I1608:L1608))),0)</f>
        <v>0</v>
      </c>
      <c r="N1608" s="7" t="n">
        <f aca="false">IF(G1608=1,MIN($F$222,MAX(0,$B$1540-SUM(I1608:M1608))),0)</f>
        <v>15000000</v>
      </c>
      <c r="O1608" s="7" t="n">
        <f aca="false">IF(H1608=1,MIN($F$221,MAX(0,$B$1540-SUM(I1608:N1608))),0)</f>
        <v>0</v>
      </c>
      <c r="P1608" s="7" t="n">
        <f aca="false">MAX(0,$B$1540-SUM(I1608:O1608))</f>
        <v>7955000000</v>
      </c>
      <c r="Q1608" s="7" t="n">
        <f aca="false">($B$203+$B$204)+$B$22+(1-B1608)*$B$198+(1-C1608)*$E$226+(1-D1608)*$E$225+(1-E1608)*$E$224+(1-F1608)*$E$223+(1-G1608)*$E$222+(1-H1608)*$E$221</f>
        <v>27549806.6634169</v>
      </c>
      <c r="R1608" s="7" t="n">
        <f aca="false">P1608&gt;$B$12*Q1608</f>
        <v>1</v>
      </c>
      <c r="S1608" s="7" t="n">
        <f aca="false">IF(R1608,(P1608+$B$12*$B$13)/(Q1608+$B$13),IF(Q1608&gt;0,P1608/Q1608,0))</f>
        <v>264.810355990995</v>
      </c>
      <c r="T1608" s="7" t="n">
        <f aca="false">IF(R1608,$B$13*(S1608-$B$12),0)</f>
        <v>659525889.977488</v>
      </c>
      <c r="U1608" s="7" t="n">
        <f aca="false">($B$203+$B$204)*S1608</f>
        <v>74506510.8462524</v>
      </c>
      <c r="V1608" s="7" t="n">
        <f aca="false">$B$22*S1608</f>
        <v>2383293203.91896</v>
      </c>
      <c r="W1608" s="7" t="n">
        <f aca="false">IF(B1608=1,I1608,S1608*$B$198)</f>
        <v>30000000</v>
      </c>
      <c r="X1608" s="7" t="n">
        <f aca="false">IF(C1608=1,J1608,S1608*$E$226)</f>
        <v>1624471746.92857</v>
      </c>
      <c r="Y1608" s="7" t="n">
        <f aca="false">IF(D1608=1,K1608,S1608*$E$225)</f>
        <v>459174946.022388</v>
      </c>
      <c r="Z1608" s="7" t="n">
        <f aca="false">IF(E1608=1,L1608,S1608*$E$224)</f>
        <v>635544854.378388</v>
      </c>
      <c r="AA1608" s="7" t="n">
        <f aca="false">IF(F1608=1,M1608,S1608*$E$223)</f>
        <v>794431067.972985</v>
      </c>
      <c r="AB1608" s="7" t="n">
        <f aca="false">IF(G1608=1,N1608,S1608*$E$222)</f>
        <v>15000000</v>
      </c>
      <c r="AC1608" s="7" t="n">
        <f aca="false">IF(H1608=1,O1608,S1608*$E$221)</f>
        <v>1324051779.95498</v>
      </c>
      <c r="AD1608" s="7" t="n">
        <f aca="false">INDEX($W$1542:$W$1669,MATCH($A1608+(1-B1608)*64,$A$1542:$A$1669,0))</f>
        <v>30000000</v>
      </c>
      <c r="AE1608" s="7" t="n">
        <f aca="false">INDEX($W$1542:$W$1669,MATCH($A1608-B1608*64,$A$1542:$A$1669,0))</f>
        <v>208215558.452457</v>
      </c>
      <c r="AF1608" s="7" t="n">
        <f aca="false">INDEX($X$1542:$X$1669,MATCH($A1608+(1-C1608)*32,$A$1542:$A$1669,0))</f>
        <v>300000000</v>
      </c>
      <c r="AG1608" s="7" t="n">
        <f aca="false">INDEX($X$1542:$X$1669,MATCH($A1608-C1608*32,$A$1542:$A$1669,0))</f>
        <v>1624471746.92857</v>
      </c>
      <c r="AH1608" s="7" t="n">
        <f aca="false">INDEX($Y$1542:$Y$1669,MATCH($A1608+(1-D1608)*16,$A$1542:$A$1669,0))</f>
        <v>100000000</v>
      </c>
      <c r="AI1608" s="7" t="n">
        <f aca="false">INDEX($Y$1542:$Y$1669,MATCH($A1608-D1608*16,$A$1542:$A$1669,0))</f>
        <v>459174946.022388</v>
      </c>
      <c r="AJ1608" s="7" t="n">
        <f aca="false">INDEX($Z$1542:$Z$1669,MATCH($A1608+(1-E1608)*8,$A$1542:$A$1669,0))</f>
        <v>60000000</v>
      </c>
      <c r="AK1608" s="7" t="n">
        <f aca="false">INDEX($Z$1542:$Z$1669,MATCH($A1608-E1608*8,$A$1542:$A$1669,0))</f>
        <v>635544854.378388</v>
      </c>
      <c r="AL1608" s="7" t="n">
        <f aca="false">INDEX($AA$1542:$AA$1669,MATCH($A1608+(1-F1608)*4,$A$1542:$A$1669,0))</f>
        <v>30000000</v>
      </c>
      <c r="AM1608" s="7" t="n">
        <f aca="false">INDEX($AA$1542:$AA$1669,MATCH($A1608-F1608*4,$A$1542:$A$1669,0))</f>
        <v>794431067.972985</v>
      </c>
      <c r="AN1608" s="7" t="n">
        <f aca="false">INDEX($AB$1542:$AB$1669,MATCH($A1608+(1-G1608)*2,$A$1542:$A$1669,0))</f>
        <v>15000000</v>
      </c>
      <c r="AO1608" s="7" t="n">
        <f aca="false">INDEX($AB$1542:$AB$1669,MATCH($A1608-G1608*2,$A$1542:$A$1669,0))</f>
        <v>1137310125.06857</v>
      </c>
      <c r="AP1608" s="7" t="n">
        <f aca="false">INDEX($AC$1542:$AC$1669,MATCH($A1608+(1-H1608)*1,$A$1542:$A$1669,0))</f>
        <v>5000000</v>
      </c>
      <c r="AQ1608" s="7" t="n">
        <f aca="false">INDEX($AC$1542:$AC$1669,MATCH($A1608-H1608*1,$A$1542:$A$1669,0))</f>
        <v>1324051779.95498</v>
      </c>
      <c r="AR1608" s="14" t="b">
        <f aca="false">AND(IF(B1608=1,AD1608&gt;=AE1608,AE1608&gt;AD1608),IF(C1608=1,AF1608&gt;=AG1608,AG1608&gt;AF1608),IF(D1608=1,AH1608&gt;=AI1608,AI1608&gt;AH1608),IF(E1608=1,AJ1608&gt;=AK1608,AK1608&gt;AJ1608),IF(F1608=1,AL1608&gt;=AM1608,AM1608&gt;AL1608),IF(G1608=1,AN1608&gt;=AO1608,AO1608&gt;AN1608),IF(H1608=1,AP1608&gt;=AQ1608,AQ1608&gt;AP1608))</f>
        <v>0</v>
      </c>
      <c r="AS1608" s="2"/>
      <c r="AT1608" s="2"/>
      <c r="AU1608" s="2"/>
      <c r="AV1608" s="2"/>
      <c r="AW1608" s="2"/>
      <c r="AX1608" s="2"/>
    </row>
    <row r="1609" customFormat="false" ht="15" hidden="false" customHeight="false" outlineLevel="0" collapsed="false">
      <c r="A1609" s="6" t="n">
        <f aca="false">ROW()-1542</f>
        <v>67</v>
      </c>
      <c r="B1609" s="6" t="n">
        <f aca="false">MOD(INT($A1609/64),2)</f>
        <v>1</v>
      </c>
      <c r="C1609" s="6" t="n">
        <f aca="false">MOD(INT($A1609/32),2)</f>
        <v>0</v>
      </c>
      <c r="D1609" s="6" t="n">
        <f aca="false">MOD(INT($A1609/16),2)</f>
        <v>0</v>
      </c>
      <c r="E1609" s="6" t="n">
        <f aca="false">MOD(INT($A1609/8),2)</f>
        <v>0</v>
      </c>
      <c r="F1609" s="6" t="n">
        <f aca="false">MOD(INT($A1609/4),2)</f>
        <v>0</v>
      </c>
      <c r="G1609" s="6" t="n">
        <f aca="false">MOD(INT($A1609/2),2)</f>
        <v>1</v>
      </c>
      <c r="H1609" s="6" t="n">
        <f aca="false">MOD(INT($A1609/1),2)</f>
        <v>1</v>
      </c>
      <c r="I1609" s="7" t="n">
        <f aca="false">IF(B1609=1,MIN($B$6,$B$1540),0)</f>
        <v>30000000</v>
      </c>
      <c r="J1609" s="7" t="n">
        <f aca="false">IF(C1609=1,MIN($F$226,MAX(0,$B$1540-I1609)),0)</f>
        <v>0</v>
      </c>
      <c r="K1609" s="7" t="n">
        <f aca="false">IF(D1609=1,MIN($F$225,MAX(0,$B$1540-SUM(I1609:J1609))),0)</f>
        <v>0</v>
      </c>
      <c r="L1609" s="7" t="n">
        <f aca="false">IF(E1609=1,MIN($F$224,MAX(0,$B$1540-SUM(I1609:K1609))),0)</f>
        <v>0</v>
      </c>
      <c r="M1609" s="7" t="n">
        <f aca="false">IF(F1609=1,MIN($F$223,MAX(0,$B$1540-SUM(I1609:L1609))),0)</f>
        <v>0</v>
      </c>
      <c r="N1609" s="7" t="n">
        <f aca="false">IF(G1609=1,MIN($F$222,MAX(0,$B$1540-SUM(I1609:M1609))),0)</f>
        <v>15000000</v>
      </c>
      <c r="O1609" s="7" t="n">
        <f aca="false">IF(H1609=1,MIN($F$221,MAX(0,$B$1540-SUM(I1609:N1609))),0)</f>
        <v>5000000</v>
      </c>
      <c r="P1609" s="7" t="n">
        <f aca="false">MAX(0,$B$1540-SUM(I1609:O1609))</f>
        <v>7950000000</v>
      </c>
      <c r="Q1609" s="7" t="n">
        <f aca="false">($B$203+$B$204)+$B$22+(1-B1609)*$B$198+(1-C1609)*$E$226+(1-D1609)*$E$225+(1-E1609)*$E$224+(1-F1609)*$E$223+(1-G1609)*$E$222+(1-H1609)*$E$221</f>
        <v>22549806.6634169</v>
      </c>
      <c r="R1609" s="7" t="n">
        <f aca="false">P1609&gt;$B$12*Q1609</f>
        <v>1</v>
      </c>
      <c r="S1609" s="7" t="n">
        <f aca="false">IF(R1609,(P1609+$B$12*$B$13)/(Q1609+$B$13),IF(Q1609&gt;0,P1609/Q1609,0))</f>
        <v>317.467520083257</v>
      </c>
      <c r="T1609" s="7" t="n">
        <f aca="false">IF(R1609,$B$13*(S1609-$B$12),0)</f>
        <v>791168800.208142</v>
      </c>
      <c r="U1609" s="7" t="n">
        <f aca="false">($B$203+$B$204)*S1609</f>
        <v>89322024.9634813</v>
      </c>
      <c r="V1609" s="7" t="n">
        <f aca="false">$B$22*S1609</f>
        <v>2857207680.74931</v>
      </c>
      <c r="W1609" s="7" t="n">
        <f aca="false">IF(B1609=1,I1609,S1609*$B$198)</f>
        <v>30000000</v>
      </c>
      <c r="X1609" s="7" t="n">
        <f aca="false">IF(C1609=1,J1609,S1609*$E$226)</f>
        <v>1947495652.17255</v>
      </c>
      <c r="Y1609" s="7" t="n">
        <f aca="false">IF(D1609=1,K1609,S1609*$E$225)</f>
        <v>550481233.456927</v>
      </c>
      <c r="Z1609" s="7" t="n">
        <f aca="false">IF(E1609=1,L1609,S1609*$E$224)</f>
        <v>761922048.199816</v>
      </c>
      <c r="AA1609" s="7" t="n">
        <f aca="false">IF(F1609=1,M1609,S1609*$E$223)</f>
        <v>952402560.249771</v>
      </c>
      <c r="AB1609" s="7" t="n">
        <f aca="false">IF(G1609=1,N1609,S1609*$E$222)</f>
        <v>15000000</v>
      </c>
      <c r="AC1609" s="7" t="n">
        <f aca="false">IF(H1609=1,O1609,S1609*$E$221)</f>
        <v>5000000</v>
      </c>
      <c r="AD1609" s="7" t="n">
        <f aca="false">INDEX($W$1542:$W$1669,MATCH($A1609+(1-B1609)*64,$A$1542:$A$1669,0))</f>
        <v>30000000</v>
      </c>
      <c r="AE1609" s="7" t="n">
        <f aca="false">INDEX($W$1542:$W$1669,MATCH($A1609-B1609*64,$A$1542:$A$1669,0))</f>
        <v>248327427.127095</v>
      </c>
      <c r="AF1609" s="7" t="n">
        <f aca="false">INDEX($X$1542:$X$1669,MATCH($A1609+(1-C1609)*32,$A$1542:$A$1669,0))</f>
        <v>300000000</v>
      </c>
      <c r="AG1609" s="7" t="n">
        <f aca="false">INDEX($X$1542:$X$1669,MATCH($A1609-C1609*32,$A$1542:$A$1669,0))</f>
        <v>1947495652.17255</v>
      </c>
      <c r="AH1609" s="7" t="n">
        <f aca="false">INDEX($Y$1542:$Y$1669,MATCH($A1609+(1-D1609)*16,$A$1542:$A$1669,0))</f>
        <v>100000000</v>
      </c>
      <c r="AI1609" s="7" t="n">
        <f aca="false">INDEX($Y$1542:$Y$1669,MATCH($A1609-D1609*16,$A$1542:$A$1669,0))</f>
        <v>550481233.456927</v>
      </c>
      <c r="AJ1609" s="7" t="n">
        <f aca="false">INDEX($Z$1542:$Z$1669,MATCH($A1609+(1-E1609)*8,$A$1542:$A$1669,0))</f>
        <v>60000000</v>
      </c>
      <c r="AK1609" s="7" t="n">
        <f aca="false">INDEX($Z$1542:$Z$1669,MATCH($A1609-E1609*8,$A$1542:$A$1669,0))</f>
        <v>761922048.199816</v>
      </c>
      <c r="AL1609" s="7" t="n">
        <f aca="false">INDEX($AA$1542:$AA$1669,MATCH($A1609+(1-F1609)*4,$A$1542:$A$1669,0))</f>
        <v>30000000</v>
      </c>
      <c r="AM1609" s="7" t="n">
        <f aca="false">INDEX($AA$1542:$AA$1669,MATCH($A1609-F1609*4,$A$1542:$A$1669,0))</f>
        <v>952402560.249771</v>
      </c>
      <c r="AN1609" s="7" t="n">
        <f aca="false">INDEX($AB$1542:$AB$1669,MATCH($A1609+(1-G1609)*2,$A$1542:$A$1669,0))</f>
        <v>15000000</v>
      </c>
      <c r="AO1609" s="7" t="n">
        <f aca="false">INDEX($AB$1542:$AB$1669,MATCH($A1609-G1609*2,$A$1542:$A$1669,0))</f>
        <v>1325715684.17107</v>
      </c>
      <c r="AP1609" s="7" t="n">
        <f aca="false">INDEX($AC$1542:$AC$1669,MATCH($A1609+(1-H1609)*1,$A$1542:$A$1669,0))</f>
        <v>5000000</v>
      </c>
      <c r="AQ1609" s="7" t="n">
        <f aca="false">INDEX($AC$1542:$AC$1669,MATCH($A1609-H1609*1,$A$1542:$A$1669,0))</f>
        <v>1324051779.95498</v>
      </c>
      <c r="AR1609" s="14" t="b">
        <f aca="false">AND(IF(B1609=1,AD1609&gt;=AE1609,AE1609&gt;AD1609),IF(C1609=1,AF1609&gt;=AG1609,AG1609&gt;AF1609),IF(D1609=1,AH1609&gt;=AI1609,AI1609&gt;AH1609),IF(E1609=1,AJ1609&gt;=AK1609,AK1609&gt;AJ1609),IF(F1609=1,AL1609&gt;=AM1609,AM1609&gt;AL1609),IF(G1609=1,AN1609&gt;=AO1609,AO1609&gt;AN1609),IF(H1609=1,AP1609&gt;=AQ1609,AQ1609&gt;AP1609))</f>
        <v>0</v>
      </c>
      <c r="AS1609" s="2"/>
      <c r="AT1609" s="2"/>
      <c r="AU1609" s="2"/>
      <c r="AV1609" s="2"/>
      <c r="AW1609" s="2"/>
      <c r="AX1609" s="2"/>
    </row>
    <row r="1610" customFormat="false" ht="15" hidden="false" customHeight="false" outlineLevel="0" collapsed="false">
      <c r="A1610" s="6" t="n">
        <f aca="false">ROW()-1542</f>
        <v>68</v>
      </c>
      <c r="B1610" s="6" t="n">
        <f aca="false">MOD(INT($A1610/64),2)</f>
        <v>1</v>
      </c>
      <c r="C1610" s="6" t="n">
        <f aca="false">MOD(INT($A1610/32),2)</f>
        <v>0</v>
      </c>
      <c r="D1610" s="6" t="n">
        <f aca="false">MOD(INT($A1610/16),2)</f>
        <v>0</v>
      </c>
      <c r="E1610" s="6" t="n">
        <f aca="false">MOD(INT($A1610/8),2)</f>
        <v>0</v>
      </c>
      <c r="F1610" s="6" t="n">
        <f aca="false">MOD(INT($A1610/4),2)</f>
        <v>1</v>
      </c>
      <c r="G1610" s="6" t="n">
        <f aca="false">MOD(INT($A1610/2),2)</f>
        <v>0</v>
      </c>
      <c r="H1610" s="6" t="n">
        <f aca="false">MOD(INT($A1610/1),2)</f>
        <v>0</v>
      </c>
      <c r="I1610" s="7" t="n">
        <f aca="false">IF(B1610=1,MIN($B$6,$B$1540),0)</f>
        <v>30000000</v>
      </c>
      <c r="J1610" s="7" t="n">
        <f aca="false">IF(C1610=1,MIN($F$226,MAX(0,$B$1540-I1610)),0)</f>
        <v>0</v>
      </c>
      <c r="K1610" s="7" t="n">
        <f aca="false">IF(D1610=1,MIN($F$225,MAX(0,$B$1540-SUM(I1610:J1610))),0)</f>
        <v>0</v>
      </c>
      <c r="L1610" s="7" t="n">
        <f aca="false">IF(E1610=1,MIN($F$224,MAX(0,$B$1540-SUM(I1610:K1610))),0)</f>
        <v>0</v>
      </c>
      <c r="M1610" s="7" t="n">
        <f aca="false">IF(F1610=1,MIN($F$223,MAX(0,$B$1540-SUM(I1610:L1610))),0)</f>
        <v>30000000</v>
      </c>
      <c r="N1610" s="7" t="n">
        <f aca="false">IF(G1610=1,MIN($F$222,MAX(0,$B$1540-SUM(I1610:M1610))),0)</f>
        <v>0</v>
      </c>
      <c r="O1610" s="7" t="n">
        <f aca="false">IF(H1610=1,MIN($F$221,MAX(0,$B$1540-SUM(I1610:N1610))),0)</f>
        <v>0</v>
      </c>
      <c r="P1610" s="7" t="n">
        <f aca="false">MAX(0,$B$1540-SUM(I1610:O1610))</f>
        <v>7940000000</v>
      </c>
      <c r="Q1610" s="7" t="n">
        <f aca="false">($B$203+$B$204)+$B$22+(1-B1610)*$B$198+(1-C1610)*$E$226+(1-D1610)*$E$225+(1-E1610)*$E$224+(1-F1610)*$E$223+(1-G1610)*$E$222+(1-H1610)*$E$221</f>
        <v>29549806.6634169</v>
      </c>
      <c r="R1610" s="7" t="n">
        <f aca="false">P1610&gt;$B$12*Q1610</f>
        <v>1</v>
      </c>
      <c r="S1610" s="7" t="n">
        <f aca="false">IF(R1610,(P1610+$B$12*$B$13)/(Q1610+$B$13),IF(Q1610&gt;0,P1610/Q1610,0))</f>
        <v>247.817407556032</v>
      </c>
      <c r="T1610" s="7" t="n">
        <f aca="false">IF(R1610,$B$13*(S1610-$B$12),0)</f>
        <v>617043518.890079</v>
      </c>
      <c r="U1610" s="7" t="n">
        <f aca="false">($B$203+$B$204)*S1610</f>
        <v>69725408.9435668</v>
      </c>
      <c r="V1610" s="7" t="n">
        <f aca="false">$B$22*S1610</f>
        <v>2230356668.00429</v>
      </c>
      <c r="W1610" s="7" t="n">
        <f aca="false">IF(B1610=1,I1610,S1610*$B$198)</f>
        <v>30000000</v>
      </c>
      <c r="X1610" s="7" t="n">
        <f aca="false">IF(C1610=1,J1610,S1610*$E$226)</f>
        <v>1520228978.45258</v>
      </c>
      <c r="Y1610" s="7" t="n">
        <f aca="false">IF(D1610=1,K1610,S1610*$E$225)</f>
        <v>429709572.014693</v>
      </c>
      <c r="Z1610" s="7" t="n">
        <f aca="false">IF(E1610=1,L1610,S1610*$E$224)</f>
        <v>594761778.134476</v>
      </c>
      <c r="AA1610" s="7" t="n">
        <f aca="false">IF(F1610=1,M1610,S1610*$E$223)</f>
        <v>30000000</v>
      </c>
      <c r="AB1610" s="7" t="n">
        <f aca="false">IF(G1610=1,N1610,S1610*$E$222)</f>
        <v>1239087037.78016</v>
      </c>
      <c r="AC1610" s="7" t="n">
        <f aca="false">IF(H1610=1,O1610,S1610*$E$221)</f>
        <v>1239087037.78016</v>
      </c>
      <c r="AD1610" s="7" t="n">
        <f aca="false">INDEX($W$1542:$W$1669,MATCH($A1610+(1-B1610)*64,$A$1542:$A$1669,0))</f>
        <v>30000000</v>
      </c>
      <c r="AE1610" s="7" t="n">
        <f aca="false">INDEX($W$1542:$W$1669,MATCH($A1610-B1610*64,$A$1542:$A$1669,0))</f>
        <v>195173182.626298</v>
      </c>
      <c r="AF1610" s="7" t="n">
        <f aca="false">INDEX($X$1542:$X$1669,MATCH($A1610+(1-C1610)*32,$A$1542:$A$1669,0))</f>
        <v>300000000</v>
      </c>
      <c r="AG1610" s="7" t="n">
        <f aca="false">INDEX($X$1542:$X$1669,MATCH($A1610-C1610*32,$A$1542:$A$1669,0))</f>
        <v>1520228978.45258</v>
      </c>
      <c r="AH1610" s="7" t="n">
        <f aca="false">INDEX($Y$1542:$Y$1669,MATCH($A1610+(1-D1610)*16,$A$1542:$A$1669,0))</f>
        <v>100000000</v>
      </c>
      <c r="AI1610" s="7" t="n">
        <f aca="false">INDEX($Y$1542:$Y$1669,MATCH($A1610-D1610*16,$A$1542:$A$1669,0))</f>
        <v>429709572.014693</v>
      </c>
      <c r="AJ1610" s="7" t="n">
        <f aca="false">INDEX($Z$1542:$Z$1669,MATCH($A1610+(1-E1610)*8,$A$1542:$A$1669,0))</f>
        <v>60000000</v>
      </c>
      <c r="AK1610" s="7" t="n">
        <f aca="false">INDEX($Z$1542:$Z$1669,MATCH($A1610-E1610*8,$A$1542:$A$1669,0))</f>
        <v>594761778.134476</v>
      </c>
      <c r="AL1610" s="7" t="n">
        <f aca="false">INDEX($AA$1542:$AA$1669,MATCH($A1610+(1-F1610)*4,$A$1542:$A$1669,0))</f>
        <v>30000000</v>
      </c>
      <c r="AM1610" s="7" t="n">
        <f aca="false">INDEX($AA$1542:$AA$1669,MATCH($A1610-F1610*4,$A$1542:$A$1669,0))</f>
        <v>682386075.041145</v>
      </c>
      <c r="AN1610" s="7" t="n">
        <f aca="false">INDEX($AB$1542:$AB$1669,MATCH($A1610+(1-G1610)*2,$A$1542:$A$1669,0))</f>
        <v>15000000</v>
      </c>
      <c r="AO1610" s="7" t="n">
        <f aca="false">INDEX($AB$1542:$AB$1669,MATCH($A1610-G1610*2,$A$1542:$A$1669,0))</f>
        <v>1239087037.78016</v>
      </c>
      <c r="AP1610" s="7" t="n">
        <f aca="false">INDEX($AC$1542:$AC$1669,MATCH($A1610+(1-H1610)*1,$A$1542:$A$1669,0))</f>
        <v>5000000</v>
      </c>
      <c r="AQ1610" s="7" t="n">
        <f aca="false">INDEX($AC$1542:$AC$1669,MATCH($A1610-H1610*1,$A$1542:$A$1669,0))</f>
        <v>1239087037.78016</v>
      </c>
      <c r="AR1610" s="14" t="b">
        <f aca="false">AND(IF(B1610=1,AD1610&gt;=AE1610,AE1610&gt;AD1610),IF(C1610=1,AF1610&gt;=AG1610,AG1610&gt;AF1610),IF(D1610=1,AH1610&gt;=AI1610,AI1610&gt;AH1610),IF(E1610=1,AJ1610&gt;=AK1610,AK1610&gt;AJ1610),IF(F1610=1,AL1610&gt;=AM1610,AM1610&gt;AL1610),IF(G1610=1,AN1610&gt;=AO1610,AO1610&gt;AN1610),IF(H1610=1,AP1610&gt;=AQ1610,AQ1610&gt;AP1610))</f>
        <v>0</v>
      </c>
      <c r="AS1610" s="2"/>
      <c r="AT1610" s="2"/>
      <c r="AU1610" s="2"/>
      <c r="AV1610" s="2"/>
      <c r="AW1610" s="2"/>
      <c r="AX1610" s="2"/>
    </row>
    <row r="1611" customFormat="false" ht="15" hidden="false" customHeight="false" outlineLevel="0" collapsed="false">
      <c r="A1611" s="6" t="n">
        <f aca="false">ROW()-1542</f>
        <v>69</v>
      </c>
      <c r="B1611" s="6" t="n">
        <f aca="false">MOD(INT($A1611/64),2)</f>
        <v>1</v>
      </c>
      <c r="C1611" s="6" t="n">
        <f aca="false">MOD(INT($A1611/32),2)</f>
        <v>0</v>
      </c>
      <c r="D1611" s="6" t="n">
        <f aca="false">MOD(INT($A1611/16),2)</f>
        <v>0</v>
      </c>
      <c r="E1611" s="6" t="n">
        <f aca="false">MOD(INT($A1611/8),2)</f>
        <v>0</v>
      </c>
      <c r="F1611" s="6" t="n">
        <f aca="false">MOD(INT($A1611/4),2)</f>
        <v>1</v>
      </c>
      <c r="G1611" s="6" t="n">
        <f aca="false">MOD(INT($A1611/2),2)</f>
        <v>0</v>
      </c>
      <c r="H1611" s="6" t="n">
        <f aca="false">MOD(INT($A1611/1),2)</f>
        <v>1</v>
      </c>
      <c r="I1611" s="7" t="n">
        <f aca="false">IF(B1611=1,MIN($B$6,$B$1540),0)</f>
        <v>30000000</v>
      </c>
      <c r="J1611" s="7" t="n">
        <f aca="false">IF(C1611=1,MIN($F$226,MAX(0,$B$1540-I1611)),0)</f>
        <v>0</v>
      </c>
      <c r="K1611" s="7" t="n">
        <f aca="false">IF(D1611=1,MIN($F$225,MAX(0,$B$1540-SUM(I1611:J1611))),0)</f>
        <v>0</v>
      </c>
      <c r="L1611" s="7" t="n">
        <f aca="false">IF(E1611=1,MIN($F$224,MAX(0,$B$1540-SUM(I1611:K1611))),0)</f>
        <v>0</v>
      </c>
      <c r="M1611" s="7" t="n">
        <f aca="false">IF(F1611=1,MIN($F$223,MAX(0,$B$1540-SUM(I1611:L1611))),0)</f>
        <v>30000000</v>
      </c>
      <c r="N1611" s="7" t="n">
        <f aca="false">IF(G1611=1,MIN($F$222,MAX(0,$B$1540-SUM(I1611:M1611))),0)</f>
        <v>0</v>
      </c>
      <c r="O1611" s="7" t="n">
        <f aca="false">IF(H1611=1,MIN($F$221,MAX(0,$B$1540-SUM(I1611:N1611))),0)</f>
        <v>5000000</v>
      </c>
      <c r="P1611" s="7" t="n">
        <f aca="false">MAX(0,$B$1540-SUM(I1611:O1611))</f>
        <v>7935000000</v>
      </c>
      <c r="Q1611" s="7" t="n">
        <f aca="false">($B$203+$B$204)+$B$22+(1-B1611)*$B$198+(1-C1611)*$E$226+(1-D1611)*$E$225+(1-E1611)*$E$224+(1-F1611)*$E$223+(1-G1611)*$E$222+(1-H1611)*$E$221</f>
        <v>24549806.6634169</v>
      </c>
      <c r="R1611" s="7" t="n">
        <f aca="false">P1611&gt;$B$12*Q1611</f>
        <v>1</v>
      </c>
      <c r="S1611" s="7" t="n">
        <f aca="false">IF(R1611,(P1611+$B$12*$B$13)/(Q1611+$B$13),IF(Q1611&gt;0,P1611/Q1611,0))</f>
        <v>293.440174961951</v>
      </c>
      <c r="T1611" s="7" t="n">
        <f aca="false">IF(R1611,$B$13*(S1611-$B$12),0)</f>
        <v>731100437.404878</v>
      </c>
      <c r="U1611" s="7" t="n">
        <f aca="false">($B$203+$B$204)*S1611</f>
        <v>82561739.312311</v>
      </c>
      <c r="V1611" s="7" t="n">
        <f aca="false">$B$22*S1611</f>
        <v>2640961574.65756</v>
      </c>
      <c r="W1611" s="7" t="n">
        <f aca="false">IF(B1611=1,I1611,S1611*$B$198)</f>
        <v>30000000</v>
      </c>
      <c r="X1611" s="7" t="n">
        <f aca="false">IF(C1611=1,J1611,S1611*$E$226)</f>
        <v>1800100573.31623</v>
      </c>
      <c r="Y1611" s="7" t="n">
        <f aca="false">IF(D1611=1,K1611,S1611*$E$225)</f>
        <v>508818380.590584</v>
      </c>
      <c r="Z1611" s="7" t="n">
        <f aca="false">IF(E1611=1,L1611,S1611*$E$224)</f>
        <v>704256419.908683</v>
      </c>
      <c r="AA1611" s="7" t="n">
        <f aca="false">IF(F1611=1,M1611,S1611*$E$223)</f>
        <v>30000000</v>
      </c>
      <c r="AB1611" s="7" t="n">
        <f aca="false">IF(G1611=1,N1611,S1611*$E$222)</f>
        <v>1467200874.80976</v>
      </c>
      <c r="AC1611" s="7" t="n">
        <f aca="false">IF(H1611=1,O1611,S1611*$E$221)</f>
        <v>5000000</v>
      </c>
      <c r="AD1611" s="7" t="n">
        <f aca="false">INDEX($W$1542:$W$1669,MATCH($A1611+(1-B1611)*64,$A$1542:$A$1669,0))</f>
        <v>30000000</v>
      </c>
      <c r="AE1611" s="7" t="n">
        <f aca="false">INDEX($W$1542:$W$1669,MATCH($A1611-B1611*64,$A$1542:$A$1669,0))</f>
        <v>230063715.506878</v>
      </c>
      <c r="AF1611" s="7" t="n">
        <f aca="false">INDEX($X$1542:$X$1669,MATCH($A1611+(1-C1611)*32,$A$1542:$A$1669,0))</f>
        <v>300000000</v>
      </c>
      <c r="AG1611" s="7" t="n">
        <f aca="false">INDEX($X$1542:$X$1669,MATCH($A1611-C1611*32,$A$1542:$A$1669,0))</f>
        <v>1800100573.31623</v>
      </c>
      <c r="AH1611" s="7" t="n">
        <f aca="false">INDEX($Y$1542:$Y$1669,MATCH($A1611+(1-D1611)*16,$A$1542:$A$1669,0))</f>
        <v>100000000</v>
      </c>
      <c r="AI1611" s="7" t="n">
        <f aca="false">INDEX($Y$1542:$Y$1669,MATCH($A1611-D1611*16,$A$1542:$A$1669,0))</f>
        <v>508818380.590584</v>
      </c>
      <c r="AJ1611" s="7" t="n">
        <f aca="false">INDEX($Z$1542:$Z$1669,MATCH($A1611+(1-E1611)*8,$A$1542:$A$1669,0))</f>
        <v>60000000</v>
      </c>
      <c r="AK1611" s="7" t="n">
        <f aca="false">INDEX($Z$1542:$Z$1669,MATCH($A1611-E1611*8,$A$1542:$A$1669,0))</f>
        <v>704256419.908683</v>
      </c>
      <c r="AL1611" s="7" t="n">
        <f aca="false">INDEX($AA$1542:$AA$1669,MATCH($A1611+(1-F1611)*4,$A$1542:$A$1669,0))</f>
        <v>30000000</v>
      </c>
      <c r="AM1611" s="7" t="n">
        <f aca="false">INDEX($AA$1542:$AA$1669,MATCH($A1611-F1611*4,$A$1542:$A$1669,0))</f>
        <v>795429410.50264</v>
      </c>
      <c r="AN1611" s="7" t="n">
        <f aca="false">INDEX($AB$1542:$AB$1669,MATCH($A1611+(1-G1611)*2,$A$1542:$A$1669,0))</f>
        <v>15000000</v>
      </c>
      <c r="AO1611" s="7" t="n">
        <f aca="false">INDEX($AB$1542:$AB$1669,MATCH($A1611-G1611*2,$A$1542:$A$1669,0))</f>
        <v>1467200874.80976</v>
      </c>
      <c r="AP1611" s="7" t="n">
        <f aca="false">INDEX($AC$1542:$AC$1669,MATCH($A1611+(1-H1611)*1,$A$1542:$A$1669,0))</f>
        <v>5000000</v>
      </c>
      <c r="AQ1611" s="7" t="n">
        <f aca="false">INDEX($AC$1542:$AC$1669,MATCH($A1611-H1611*1,$A$1542:$A$1669,0))</f>
        <v>1239087037.78016</v>
      </c>
      <c r="AR1611" s="14" t="b">
        <f aca="false">AND(IF(B1611=1,AD1611&gt;=AE1611,AE1611&gt;AD1611),IF(C1611=1,AF1611&gt;=AG1611,AG1611&gt;AF1611),IF(D1611=1,AH1611&gt;=AI1611,AI1611&gt;AH1611),IF(E1611=1,AJ1611&gt;=AK1611,AK1611&gt;AJ1611),IF(F1611=1,AL1611&gt;=AM1611,AM1611&gt;AL1611),IF(G1611=1,AN1611&gt;=AO1611,AO1611&gt;AN1611),IF(H1611=1,AP1611&gt;=AQ1611,AQ1611&gt;AP1611))</f>
        <v>0</v>
      </c>
      <c r="AS1611" s="2"/>
      <c r="AT1611" s="2"/>
      <c r="AU1611" s="2"/>
      <c r="AV1611" s="2"/>
      <c r="AW1611" s="2"/>
      <c r="AX1611" s="2"/>
    </row>
    <row r="1612" customFormat="false" ht="15" hidden="false" customHeight="false" outlineLevel="0" collapsed="false">
      <c r="A1612" s="6" t="n">
        <f aca="false">ROW()-1542</f>
        <v>70</v>
      </c>
      <c r="B1612" s="6" t="n">
        <f aca="false">MOD(INT($A1612/64),2)</f>
        <v>1</v>
      </c>
      <c r="C1612" s="6" t="n">
        <f aca="false">MOD(INT($A1612/32),2)</f>
        <v>0</v>
      </c>
      <c r="D1612" s="6" t="n">
        <f aca="false">MOD(INT($A1612/16),2)</f>
        <v>0</v>
      </c>
      <c r="E1612" s="6" t="n">
        <f aca="false">MOD(INT($A1612/8),2)</f>
        <v>0</v>
      </c>
      <c r="F1612" s="6" t="n">
        <f aca="false">MOD(INT($A1612/4),2)</f>
        <v>1</v>
      </c>
      <c r="G1612" s="6" t="n">
        <f aca="false">MOD(INT($A1612/2),2)</f>
        <v>1</v>
      </c>
      <c r="H1612" s="6" t="n">
        <f aca="false">MOD(INT($A1612/1),2)</f>
        <v>0</v>
      </c>
      <c r="I1612" s="7" t="n">
        <f aca="false">IF(B1612=1,MIN($B$6,$B$1540),0)</f>
        <v>30000000</v>
      </c>
      <c r="J1612" s="7" t="n">
        <f aca="false">IF(C1612=1,MIN($F$226,MAX(0,$B$1540-I1612)),0)</f>
        <v>0</v>
      </c>
      <c r="K1612" s="7" t="n">
        <f aca="false">IF(D1612=1,MIN($F$225,MAX(0,$B$1540-SUM(I1612:J1612))),0)</f>
        <v>0</v>
      </c>
      <c r="L1612" s="7" t="n">
        <f aca="false">IF(E1612=1,MIN($F$224,MAX(0,$B$1540-SUM(I1612:K1612))),0)</f>
        <v>0</v>
      </c>
      <c r="M1612" s="7" t="n">
        <f aca="false">IF(F1612=1,MIN($F$223,MAX(0,$B$1540-SUM(I1612:L1612))),0)</f>
        <v>30000000</v>
      </c>
      <c r="N1612" s="7" t="n">
        <f aca="false">IF(G1612=1,MIN($F$222,MAX(0,$B$1540-SUM(I1612:M1612))),0)</f>
        <v>15000000</v>
      </c>
      <c r="O1612" s="7" t="n">
        <f aca="false">IF(H1612=1,MIN($F$221,MAX(0,$B$1540-SUM(I1612:N1612))),0)</f>
        <v>0</v>
      </c>
      <c r="P1612" s="7" t="n">
        <f aca="false">MAX(0,$B$1540-SUM(I1612:O1612))</f>
        <v>7925000000</v>
      </c>
      <c r="Q1612" s="7" t="n">
        <f aca="false">($B$203+$B$204)+$B$22+(1-B1612)*$B$198+(1-C1612)*$E$226+(1-D1612)*$E$225+(1-E1612)*$E$224+(1-F1612)*$E$223+(1-G1612)*$E$222+(1-H1612)*$E$221</f>
        <v>24549806.6634169</v>
      </c>
      <c r="R1612" s="7" t="n">
        <f aca="false">P1612&gt;$B$12*Q1612</f>
        <v>1</v>
      </c>
      <c r="S1612" s="7" t="n">
        <f aca="false">IF(R1612,(P1612+$B$12*$B$13)/(Q1612+$B$13),IF(Q1612&gt;0,P1612/Q1612,0))</f>
        <v>293.07048655255</v>
      </c>
      <c r="T1612" s="7" t="n">
        <f aca="false">IF(R1612,$B$13*(S1612-$B$12),0)</f>
        <v>730176216.381376</v>
      </c>
      <c r="U1612" s="7" t="n">
        <f aca="false">($B$203+$B$204)*S1612</f>
        <v>82457724.5226263</v>
      </c>
      <c r="V1612" s="7" t="n">
        <f aca="false">$B$22*S1612</f>
        <v>2637634378.97295</v>
      </c>
      <c r="W1612" s="7" t="n">
        <f aca="false">IF(B1612=1,I1612,S1612*$B$198)</f>
        <v>30000000</v>
      </c>
      <c r="X1612" s="7" t="n">
        <f aca="false">IF(C1612=1,J1612,S1612*$E$226)</f>
        <v>1797832730.07426</v>
      </c>
      <c r="Y1612" s="7" t="n">
        <f aca="false">IF(D1612=1,K1612,S1612*$E$225)</f>
        <v>508177349.559918</v>
      </c>
      <c r="Z1612" s="7" t="n">
        <f aca="false">IF(E1612=1,L1612,S1612*$E$224)</f>
        <v>703369167.726121</v>
      </c>
      <c r="AA1612" s="7" t="n">
        <f aca="false">IF(F1612=1,M1612,S1612*$E$223)</f>
        <v>30000000</v>
      </c>
      <c r="AB1612" s="7" t="n">
        <f aca="false">IF(G1612=1,N1612,S1612*$E$222)</f>
        <v>15000000</v>
      </c>
      <c r="AC1612" s="7" t="n">
        <f aca="false">IF(H1612=1,O1612,S1612*$E$221)</f>
        <v>1465352432.76275</v>
      </c>
      <c r="AD1612" s="7" t="n">
        <f aca="false">INDEX($W$1542:$W$1669,MATCH($A1612+(1-B1612)*64,$A$1542:$A$1669,0))</f>
        <v>30000000</v>
      </c>
      <c r="AE1612" s="7" t="n">
        <f aca="false">INDEX($W$1542:$W$1669,MATCH($A1612-B1612*64,$A$1542:$A$1669,0))</f>
        <v>229774962.804641</v>
      </c>
      <c r="AF1612" s="7" t="n">
        <f aca="false">INDEX($X$1542:$X$1669,MATCH($A1612+(1-C1612)*32,$A$1542:$A$1669,0))</f>
        <v>300000000</v>
      </c>
      <c r="AG1612" s="7" t="n">
        <f aca="false">INDEX($X$1542:$X$1669,MATCH($A1612-C1612*32,$A$1542:$A$1669,0))</f>
        <v>1797832730.07426</v>
      </c>
      <c r="AH1612" s="7" t="n">
        <f aca="false">INDEX($Y$1542:$Y$1669,MATCH($A1612+(1-D1612)*16,$A$1542:$A$1669,0))</f>
        <v>100000000</v>
      </c>
      <c r="AI1612" s="7" t="n">
        <f aca="false">INDEX($Y$1542:$Y$1669,MATCH($A1612-D1612*16,$A$1542:$A$1669,0))</f>
        <v>508177349.559918</v>
      </c>
      <c r="AJ1612" s="7" t="n">
        <f aca="false">INDEX($Z$1542:$Z$1669,MATCH($A1612+(1-E1612)*8,$A$1542:$A$1669,0))</f>
        <v>60000000</v>
      </c>
      <c r="AK1612" s="7" t="n">
        <f aca="false">INDEX($Z$1542:$Z$1669,MATCH($A1612-E1612*8,$A$1542:$A$1669,0))</f>
        <v>703369167.726121</v>
      </c>
      <c r="AL1612" s="7" t="n">
        <f aca="false">INDEX($AA$1542:$AA$1669,MATCH($A1612+(1-F1612)*4,$A$1542:$A$1669,0))</f>
        <v>30000000</v>
      </c>
      <c r="AM1612" s="7" t="n">
        <f aca="false">INDEX($AA$1542:$AA$1669,MATCH($A1612-F1612*4,$A$1542:$A$1669,0))</f>
        <v>794431067.972985</v>
      </c>
      <c r="AN1612" s="7" t="n">
        <f aca="false">INDEX($AB$1542:$AB$1669,MATCH($A1612+(1-G1612)*2,$A$1542:$A$1669,0))</f>
        <v>15000000</v>
      </c>
      <c r="AO1612" s="7" t="n">
        <f aca="false">INDEX($AB$1542:$AB$1669,MATCH($A1612-G1612*2,$A$1542:$A$1669,0))</f>
        <v>1239087037.78016</v>
      </c>
      <c r="AP1612" s="7" t="n">
        <f aca="false">INDEX($AC$1542:$AC$1669,MATCH($A1612+(1-H1612)*1,$A$1542:$A$1669,0))</f>
        <v>5000000</v>
      </c>
      <c r="AQ1612" s="7" t="n">
        <f aca="false">INDEX($AC$1542:$AC$1669,MATCH($A1612-H1612*1,$A$1542:$A$1669,0))</f>
        <v>1465352432.76275</v>
      </c>
      <c r="AR1612" s="14" t="b">
        <f aca="false">AND(IF(B1612=1,AD1612&gt;=AE1612,AE1612&gt;AD1612),IF(C1612=1,AF1612&gt;=AG1612,AG1612&gt;AF1612),IF(D1612=1,AH1612&gt;=AI1612,AI1612&gt;AH1612),IF(E1612=1,AJ1612&gt;=AK1612,AK1612&gt;AJ1612),IF(F1612=1,AL1612&gt;=AM1612,AM1612&gt;AL1612),IF(G1612=1,AN1612&gt;=AO1612,AO1612&gt;AN1612),IF(H1612=1,AP1612&gt;=AQ1612,AQ1612&gt;AP1612))</f>
        <v>0</v>
      </c>
      <c r="AS1612" s="2"/>
      <c r="AT1612" s="2"/>
      <c r="AU1612" s="2"/>
      <c r="AV1612" s="2"/>
      <c r="AW1612" s="2"/>
      <c r="AX1612" s="2"/>
    </row>
    <row r="1613" customFormat="false" ht="15" hidden="false" customHeight="false" outlineLevel="0" collapsed="false">
      <c r="A1613" s="6" t="n">
        <f aca="false">ROW()-1542</f>
        <v>71</v>
      </c>
      <c r="B1613" s="6" t="n">
        <f aca="false">MOD(INT($A1613/64),2)</f>
        <v>1</v>
      </c>
      <c r="C1613" s="6" t="n">
        <f aca="false">MOD(INT($A1613/32),2)</f>
        <v>0</v>
      </c>
      <c r="D1613" s="6" t="n">
        <f aca="false">MOD(INT($A1613/16),2)</f>
        <v>0</v>
      </c>
      <c r="E1613" s="6" t="n">
        <f aca="false">MOD(INT($A1613/8),2)</f>
        <v>0</v>
      </c>
      <c r="F1613" s="6" t="n">
        <f aca="false">MOD(INT($A1613/4),2)</f>
        <v>1</v>
      </c>
      <c r="G1613" s="6" t="n">
        <f aca="false">MOD(INT($A1613/2),2)</f>
        <v>1</v>
      </c>
      <c r="H1613" s="6" t="n">
        <f aca="false">MOD(INT($A1613/1),2)</f>
        <v>1</v>
      </c>
      <c r="I1613" s="7" t="n">
        <f aca="false">IF(B1613=1,MIN($B$6,$B$1540),0)</f>
        <v>30000000</v>
      </c>
      <c r="J1613" s="7" t="n">
        <f aca="false">IF(C1613=1,MIN($F$226,MAX(0,$B$1540-I1613)),0)</f>
        <v>0</v>
      </c>
      <c r="K1613" s="7" t="n">
        <f aca="false">IF(D1613=1,MIN($F$225,MAX(0,$B$1540-SUM(I1613:J1613))),0)</f>
        <v>0</v>
      </c>
      <c r="L1613" s="7" t="n">
        <f aca="false">IF(E1613=1,MIN($F$224,MAX(0,$B$1540-SUM(I1613:K1613))),0)</f>
        <v>0</v>
      </c>
      <c r="M1613" s="7" t="n">
        <f aca="false">IF(F1613=1,MIN($F$223,MAX(0,$B$1540-SUM(I1613:L1613))),0)</f>
        <v>30000000</v>
      </c>
      <c r="N1613" s="7" t="n">
        <f aca="false">IF(G1613=1,MIN($F$222,MAX(0,$B$1540-SUM(I1613:M1613))),0)</f>
        <v>15000000</v>
      </c>
      <c r="O1613" s="7" t="n">
        <f aca="false">IF(H1613=1,MIN($F$221,MAX(0,$B$1540-SUM(I1613:N1613))),0)</f>
        <v>5000000</v>
      </c>
      <c r="P1613" s="7" t="n">
        <f aca="false">MAX(0,$B$1540-SUM(I1613:O1613))</f>
        <v>7920000000</v>
      </c>
      <c r="Q1613" s="7" t="n">
        <f aca="false">($B$203+$B$204)+$B$22+(1-B1613)*$B$198+(1-C1613)*$E$226+(1-D1613)*$E$225+(1-E1613)*$E$224+(1-F1613)*$E$223+(1-G1613)*$E$222+(1-H1613)*$E$221</f>
        <v>19549806.6634169</v>
      </c>
      <c r="R1613" s="7" t="n">
        <f aca="false">P1613&gt;$B$12*Q1613</f>
        <v>1</v>
      </c>
      <c r="S1613" s="7" t="n">
        <f aca="false">IF(R1613,(P1613+$B$12*$B$13)/(Q1613+$B$13),IF(Q1613&gt;0,P1613/Q1613,0))</f>
        <v>359.300202533944</v>
      </c>
      <c r="T1613" s="7" t="n">
        <f aca="false">IF(R1613,$B$13*(S1613-$B$12),0)</f>
        <v>895750506.334861</v>
      </c>
      <c r="U1613" s="7" t="n">
        <f aca="false">($B$203+$B$204)*S1613</f>
        <v>101091984.627921</v>
      </c>
      <c r="V1613" s="7" t="n">
        <f aca="false">$B$22*S1613</f>
        <v>3233701822.8055</v>
      </c>
      <c r="W1613" s="7" t="n">
        <f aca="false">IF(B1613=1,I1613,S1613*$B$198)</f>
        <v>30000000</v>
      </c>
      <c r="X1613" s="7" t="n">
        <f aca="false">IF(C1613=1,J1613,S1613*$E$226)</f>
        <v>2204117076.53137</v>
      </c>
      <c r="Y1613" s="7" t="n">
        <f aca="false">IF(D1613=1,K1613,S1613*$E$225)</f>
        <v>623018123.618879</v>
      </c>
      <c r="Z1613" s="7" t="n">
        <f aca="false">IF(E1613=1,L1613,S1613*$E$224)</f>
        <v>862320486.081466</v>
      </c>
      <c r="AA1613" s="7" t="n">
        <f aca="false">IF(F1613=1,M1613,S1613*$E$223)</f>
        <v>30000000</v>
      </c>
      <c r="AB1613" s="7" t="n">
        <f aca="false">IF(G1613=1,N1613,S1613*$E$222)</f>
        <v>15000000</v>
      </c>
      <c r="AC1613" s="7" t="n">
        <f aca="false">IF(H1613=1,O1613,S1613*$E$221)</f>
        <v>5000000</v>
      </c>
      <c r="AD1613" s="7" t="n">
        <f aca="false">INDEX($W$1542:$W$1669,MATCH($A1613+(1-B1613)*64,$A$1542:$A$1669,0))</f>
        <v>30000000</v>
      </c>
      <c r="AE1613" s="7" t="n">
        <f aca="false">INDEX($W$1542:$W$1669,MATCH($A1613-B1613*64,$A$1542:$A$1669,0))</f>
        <v>279868962.218925</v>
      </c>
      <c r="AF1613" s="7" t="n">
        <f aca="false">INDEX($X$1542:$X$1669,MATCH($A1613+(1-C1613)*32,$A$1542:$A$1669,0))</f>
        <v>300000000</v>
      </c>
      <c r="AG1613" s="7" t="n">
        <f aca="false">INDEX($X$1542:$X$1669,MATCH($A1613-C1613*32,$A$1542:$A$1669,0))</f>
        <v>2204117076.53137</v>
      </c>
      <c r="AH1613" s="7" t="n">
        <f aca="false">INDEX($Y$1542:$Y$1669,MATCH($A1613+(1-D1613)*16,$A$1542:$A$1669,0))</f>
        <v>100000000</v>
      </c>
      <c r="AI1613" s="7" t="n">
        <f aca="false">INDEX($Y$1542:$Y$1669,MATCH($A1613-D1613*16,$A$1542:$A$1669,0))</f>
        <v>623018123.618879</v>
      </c>
      <c r="AJ1613" s="7" t="n">
        <f aca="false">INDEX($Z$1542:$Z$1669,MATCH($A1613+(1-E1613)*8,$A$1542:$A$1669,0))</f>
        <v>60000000</v>
      </c>
      <c r="AK1613" s="7" t="n">
        <f aca="false">INDEX($Z$1542:$Z$1669,MATCH($A1613-E1613*8,$A$1542:$A$1669,0))</f>
        <v>862320486.081466</v>
      </c>
      <c r="AL1613" s="7" t="n">
        <f aca="false">INDEX($AA$1542:$AA$1669,MATCH($A1613+(1-F1613)*4,$A$1542:$A$1669,0))</f>
        <v>30000000</v>
      </c>
      <c r="AM1613" s="7" t="n">
        <f aca="false">INDEX($AA$1542:$AA$1669,MATCH($A1613-F1613*4,$A$1542:$A$1669,0))</f>
        <v>952402560.249771</v>
      </c>
      <c r="AN1613" s="7" t="n">
        <f aca="false">INDEX($AB$1542:$AB$1669,MATCH($A1613+(1-G1613)*2,$A$1542:$A$1669,0))</f>
        <v>15000000</v>
      </c>
      <c r="AO1613" s="7" t="n">
        <f aca="false">INDEX($AB$1542:$AB$1669,MATCH($A1613-G1613*2,$A$1542:$A$1669,0))</f>
        <v>1467200874.80976</v>
      </c>
      <c r="AP1613" s="7" t="n">
        <f aca="false">INDEX($AC$1542:$AC$1669,MATCH($A1613+(1-H1613)*1,$A$1542:$A$1669,0))</f>
        <v>5000000</v>
      </c>
      <c r="AQ1613" s="7" t="n">
        <f aca="false">INDEX($AC$1542:$AC$1669,MATCH($A1613-H1613*1,$A$1542:$A$1669,0))</f>
        <v>1465352432.76275</v>
      </c>
      <c r="AR1613" s="14" t="b">
        <f aca="false">AND(IF(B1613=1,AD1613&gt;=AE1613,AE1613&gt;AD1613),IF(C1613=1,AF1613&gt;=AG1613,AG1613&gt;AF1613),IF(D1613=1,AH1613&gt;=AI1613,AI1613&gt;AH1613),IF(E1613=1,AJ1613&gt;=AK1613,AK1613&gt;AJ1613),IF(F1613=1,AL1613&gt;=AM1613,AM1613&gt;AL1613),IF(G1613=1,AN1613&gt;=AO1613,AO1613&gt;AN1613),IF(H1613=1,AP1613&gt;=AQ1613,AQ1613&gt;AP1613))</f>
        <v>0</v>
      </c>
      <c r="AS1613" s="2"/>
      <c r="AT1613" s="2"/>
      <c r="AU1613" s="2"/>
      <c r="AV1613" s="2"/>
      <c r="AW1613" s="2"/>
      <c r="AX1613" s="2"/>
    </row>
    <row r="1614" customFormat="false" ht="15" hidden="false" customHeight="false" outlineLevel="0" collapsed="false">
      <c r="A1614" s="6" t="n">
        <f aca="false">ROW()-1542</f>
        <v>72</v>
      </c>
      <c r="B1614" s="6" t="n">
        <f aca="false">MOD(INT($A1614/64),2)</f>
        <v>1</v>
      </c>
      <c r="C1614" s="6" t="n">
        <f aca="false">MOD(INT($A1614/32),2)</f>
        <v>0</v>
      </c>
      <c r="D1614" s="6" t="n">
        <f aca="false">MOD(INT($A1614/16),2)</f>
        <v>0</v>
      </c>
      <c r="E1614" s="6" t="n">
        <f aca="false">MOD(INT($A1614/8),2)</f>
        <v>1</v>
      </c>
      <c r="F1614" s="6" t="n">
        <f aca="false">MOD(INT($A1614/4),2)</f>
        <v>0</v>
      </c>
      <c r="G1614" s="6" t="n">
        <f aca="false">MOD(INT($A1614/2),2)</f>
        <v>0</v>
      </c>
      <c r="H1614" s="6" t="n">
        <f aca="false">MOD(INT($A1614/1),2)</f>
        <v>0</v>
      </c>
      <c r="I1614" s="7" t="n">
        <f aca="false">IF(B1614=1,MIN($B$6,$B$1540),0)</f>
        <v>30000000</v>
      </c>
      <c r="J1614" s="7" t="n">
        <f aca="false">IF(C1614=1,MIN($F$226,MAX(0,$B$1540-I1614)),0)</f>
        <v>0</v>
      </c>
      <c r="K1614" s="7" t="n">
        <f aca="false">IF(D1614=1,MIN($F$225,MAX(0,$B$1540-SUM(I1614:J1614))),0)</f>
        <v>0</v>
      </c>
      <c r="L1614" s="7" t="n">
        <f aca="false">IF(E1614=1,MIN($F$224,MAX(0,$B$1540-SUM(I1614:K1614))),0)</f>
        <v>60000000</v>
      </c>
      <c r="M1614" s="7" t="n">
        <f aca="false">IF(F1614=1,MIN($F$223,MAX(0,$B$1540-SUM(I1614:L1614))),0)</f>
        <v>0</v>
      </c>
      <c r="N1614" s="7" t="n">
        <f aca="false">IF(G1614=1,MIN($F$222,MAX(0,$B$1540-SUM(I1614:M1614))),0)</f>
        <v>0</v>
      </c>
      <c r="O1614" s="7" t="n">
        <f aca="false">IF(H1614=1,MIN($F$221,MAX(0,$B$1540-SUM(I1614:N1614))),0)</f>
        <v>0</v>
      </c>
      <c r="P1614" s="7" t="n">
        <f aca="false">MAX(0,$B$1540-SUM(I1614:O1614))</f>
        <v>7910000000</v>
      </c>
      <c r="Q1614" s="7" t="n">
        <f aca="false">($B$203+$B$204)+$B$22+(1-B1614)*$B$198+(1-C1614)*$E$226+(1-D1614)*$E$225+(1-E1614)*$E$224+(1-F1614)*$E$223+(1-G1614)*$E$222+(1-H1614)*$E$221</f>
        <v>30149806.6634169</v>
      </c>
      <c r="R1614" s="7" t="n">
        <f aca="false">P1614&gt;$B$12*Q1614</f>
        <v>1</v>
      </c>
      <c r="S1614" s="7" t="n">
        <f aca="false">IF(R1614,(P1614+$B$12*$B$13)/(Q1614+$B$13),IF(Q1614&gt;0,P1614/Q1614,0))</f>
        <v>242.344467199119</v>
      </c>
      <c r="T1614" s="7" t="n">
        <f aca="false">IF(R1614,$B$13*(S1614-$B$12),0)</f>
        <v>603361167.997797</v>
      </c>
      <c r="U1614" s="7" t="n">
        <f aca="false">($B$203+$B$204)*S1614</f>
        <v>68185553.4173838</v>
      </c>
      <c r="V1614" s="7" t="n">
        <f aca="false">$B$22*S1614</f>
        <v>2181100204.79207</v>
      </c>
      <c r="W1614" s="7" t="n">
        <f aca="false">IF(B1614=1,I1614,S1614*$B$198)</f>
        <v>30000000</v>
      </c>
      <c r="X1614" s="7" t="n">
        <f aca="false">IF(C1614=1,J1614,S1614*$E$226)</f>
        <v>1486655378.39771</v>
      </c>
      <c r="Y1614" s="7" t="n">
        <f aca="false">IF(D1614=1,K1614,S1614*$E$225)</f>
        <v>420219621.806497</v>
      </c>
      <c r="Z1614" s="7" t="n">
        <f aca="false">IF(E1614=1,L1614,S1614*$E$224)</f>
        <v>60000000</v>
      </c>
      <c r="AA1614" s="7" t="n">
        <f aca="false">IF(F1614=1,M1614,S1614*$E$223)</f>
        <v>727033401.597356</v>
      </c>
      <c r="AB1614" s="7" t="n">
        <f aca="false">IF(G1614=1,N1614,S1614*$E$222)</f>
        <v>1211722335.99559</v>
      </c>
      <c r="AC1614" s="7" t="n">
        <f aca="false">IF(H1614=1,O1614,S1614*$E$221)</f>
        <v>1211722335.99559</v>
      </c>
      <c r="AD1614" s="7" t="n">
        <f aca="false">INDEX($W$1542:$W$1669,MATCH($A1614+(1-B1614)*64,$A$1542:$A$1669,0))</f>
        <v>30000000</v>
      </c>
      <c r="AE1614" s="7" t="n">
        <f aca="false">INDEX($W$1542:$W$1669,MATCH($A1614-B1614*64,$A$1542:$A$1669,0))</f>
        <v>190951495.451387</v>
      </c>
      <c r="AF1614" s="7" t="n">
        <f aca="false">INDEX($X$1542:$X$1669,MATCH($A1614+(1-C1614)*32,$A$1542:$A$1669,0))</f>
        <v>300000000</v>
      </c>
      <c r="AG1614" s="7" t="n">
        <f aca="false">INDEX($X$1542:$X$1669,MATCH($A1614-C1614*32,$A$1542:$A$1669,0))</f>
        <v>1486655378.39771</v>
      </c>
      <c r="AH1614" s="7" t="n">
        <f aca="false">INDEX($Y$1542:$Y$1669,MATCH($A1614+(1-D1614)*16,$A$1542:$A$1669,0))</f>
        <v>100000000</v>
      </c>
      <c r="AI1614" s="7" t="n">
        <f aca="false">INDEX($Y$1542:$Y$1669,MATCH($A1614-D1614*16,$A$1542:$A$1669,0))</f>
        <v>420219621.806497</v>
      </c>
      <c r="AJ1614" s="7" t="n">
        <f aca="false">INDEX($Z$1542:$Z$1669,MATCH($A1614+(1-E1614)*8,$A$1542:$A$1669,0))</f>
        <v>60000000</v>
      </c>
      <c r="AK1614" s="7" t="n">
        <f aca="false">INDEX($Z$1542:$Z$1669,MATCH($A1614-E1614*8,$A$1542:$A$1669,0))</f>
        <v>545908860.032916</v>
      </c>
      <c r="AL1614" s="7" t="n">
        <f aca="false">INDEX($AA$1542:$AA$1669,MATCH($A1614+(1-F1614)*4,$A$1542:$A$1669,0))</f>
        <v>30000000</v>
      </c>
      <c r="AM1614" s="7" t="n">
        <f aca="false">INDEX($AA$1542:$AA$1669,MATCH($A1614-F1614*4,$A$1542:$A$1669,0))</f>
        <v>727033401.597356</v>
      </c>
      <c r="AN1614" s="7" t="n">
        <f aca="false">INDEX($AB$1542:$AB$1669,MATCH($A1614+(1-G1614)*2,$A$1542:$A$1669,0))</f>
        <v>15000000</v>
      </c>
      <c r="AO1614" s="7" t="n">
        <f aca="false">INDEX($AB$1542:$AB$1669,MATCH($A1614-G1614*2,$A$1542:$A$1669,0))</f>
        <v>1211722335.99559</v>
      </c>
      <c r="AP1614" s="7" t="n">
        <f aca="false">INDEX($AC$1542:$AC$1669,MATCH($A1614+(1-H1614)*1,$A$1542:$A$1669,0))</f>
        <v>5000000</v>
      </c>
      <c r="AQ1614" s="7" t="n">
        <f aca="false">INDEX($AC$1542:$AC$1669,MATCH($A1614-H1614*1,$A$1542:$A$1669,0))</f>
        <v>1211722335.99559</v>
      </c>
      <c r="AR1614" s="14" t="b">
        <f aca="false">AND(IF(B1614=1,AD1614&gt;=AE1614,AE1614&gt;AD1614),IF(C1614=1,AF1614&gt;=AG1614,AG1614&gt;AF1614),IF(D1614=1,AH1614&gt;=AI1614,AI1614&gt;AH1614),IF(E1614=1,AJ1614&gt;=AK1614,AK1614&gt;AJ1614),IF(F1614=1,AL1614&gt;=AM1614,AM1614&gt;AL1614),IF(G1614=1,AN1614&gt;=AO1614,AO1614&gt;AN1614),IF(H1614=1,AP1614&gt;=AQ1614,AQ1614&gt;AP1614))</f>
        <v>0</v>
      </c>
      <c r="AS1614" s="2"/>
      <c r="AT1614" s="2"/>
      <c r="AU1614" s="2"/>
      <c r="AV1614" s="2"/>
      <c r="AW1614" s="2"/>
      <c r="AX1614" s="2"/>
    </row>
    <row r="1615" customFormat="false" ht="15" hidden="false" customHeight="false" outlineLevel="0" collapsed="false">
      <c r="A1615" s="6" t="n">
        <f aca="false">ROW()-1542</f>
        <v>73</v>
      </c>
      <c r="B1615" s="6" t="n">
        <f aca="false">MOD(INT($A1615/64),2)</f>
        <v>1</v>
      </c>
      <c r="C1615" s="6" t="n">
        <f aca="false">MOD(INT($A1615/32),2)</f>
        <v>0</v>
      </c>
      <c r="D1615" s="6" t="n">
        <f aca="false">MOD(INT($A1615/16),2)</f>
        <v>0</v>
      </c>
      <c r="E1615" s="6" t="n">
        <f aca="false">MOD(INT($A1615/8),2)</f>
        <v>1</v>
      </c>
      <c r="F1615" s="6" t="n">
        <f aca="false">MOD(INT($A1615/4),2)</f>
        <v>0</v>
      </c>
      <c r="G1615" s="6" t="n">
        <f aca="false">MOD(INT($A1615/2),2)</f>
        <v>0</v>
      </c>
      <c r="H1615" s="6" t="n">
        <f aca="false">MOD(INT($A1615/1),2)</f>
        <v>1</v>
      </c>
      <c r="I1615" s="7" t="n">
        <f aca="false">IF(B1615=1,MIN($B$6,$B$1540),0)</f>
        <v>30000000</v>
      </c>
      <c r="J1615" s="7" t="n">
        <f aca="false">IF(C1615=1,MIN($F$226,MAX(0,$B$1540-I1615)),0)</f>
        <v>0</v>
      </c>
      <c r="K1615" s="7" t="n">
        <f aca="false">IF(D1615=1,MIN($F$225,MAX(0,$B$1540-SUM(I1615:J1615))),0)</f>
        <v>0</v>
      </c>
      <c r="L1615" s="7" t="n">
        <f aca="false">IF(E1615=1,MIN($F$224,MAX(0,$B$1540-SUM(I1615:K1615))),0)</f>
        <v>60000000</v>
      </c>
      <c r="M1615" s="7" t="n">
        <f aca="false">IF(F1615=1,MIN($F$223,MAX(0,$B$1540-SUM(I1615:L1615))),0)</f>
        <v>0</v>
      </c>
      <c r="N1615" s="7" t="n">
        <f aca="false">IF(G1615=1,MIN($F$222,MAX(0,$B$1540-SUM(I1615:M1615))),0)</f>
        <v>0</v>
      </c>
      <c r="O1615" s="7" t="n">
        <f aca="false">IF(H1615=1,MIN($F$221,MAX(0,$B$1540-SUM(I1615:N1615))),0)</f>
        <v>5000000</v>
      </c>
      <c r="P1615" s="7" t="n">
        <f aca="false">MAX(0,$B$1540-SUM(I1615:O1615))</f>
        <v>7905000000</v>
      </c>
      <c r="Q1615" s="7" t="n">
        <f aca="false">($B$203+$B$204)+$B$22+(1-B1615)*$B$198+(1-C1615)*$E$226+(1-D1615)*$E$225+(1-E1615)*$E$224+(1-F1615)*$E$223+(1-G1615)*$E$222+(1-H1615)*$E$221</f>
        <v>25149806.6634169</v>
      </c>
      <c r="R1615" s="7" t="n">
        <f aca="false">P1615&gt;$B$12*Q1615</f>
        <v>1</v>
      </c>
      <c r="S1615" s="7" t="n">
        <f aca="false">IF(R1615,(P1615+$B$12*$B$13)/(Q1615+$B$13),IF(Q1615&gt;0,P1615/Q1615,0))</f>
        <v>285.987533159222</v>
      </c>
      <c r="T1615" s="7" t="n">
        <f aca="false">IF(R1615,$B$13*(S1615-$B$12),0)</f>
        <v>712468832.898054</v>
      </c>
      <c r="U1615" s="7" t="n">
        <f aca="false">($B$203+$B$204)*S1615</f>
        <v>80464878.9564147</v>
      </c>
      <c r="V1615" s="7" t="n">
        <f aca="false">$B$22*S1615</f>
        <v>2573887798.43299</v>
      </c>
      <c r="W1615" s="7" t="n">
        <f aca="false">IF(B1615=1,I1615,S1615*$B$198)</f>
        <v>30000000</v>
      </c>
      <c r="X1615" s="7" t="n">
        <f aca="false">IF(C1615=1,J1615,S1615*$E$226)</f>
        <v>1754382549.92849</v>
      </c>
      <c r="Y1615" s="7" t="n">
        <f aca="false">IF(D1615=1,K1615,S1615*$E$225)</f>
        <v>495895674.510279</v>
      </c>
      <c r="Z1615" s="7" t="n">
        <f aca="false">IF(E1615=1,L1615,S1615*$E$224)</f>
        <v>60000000</v>
      </c>
      <c r="AA1615" s="7" t="n">
        <f aca="false">IF(F1615=1,M1615,S1615*$E$223)</f>
        <v>857962599.477665</v>
      </c>
      <c r="AB1615" s="7" t="n">
        <f aca="false">IF(G1615=1,N1615,S1615*$E$222)</f>
        <v>1429937665.79611</v>
      </c>
      <c r="AC1615" s="7" t="n">
        <f aca="false">IF(H1615=1,O1615,S1615*$E$221)</f>
        <v>5000000</v>
      </c>
      <c r="AD1615" s="7" t="n">
        <f aca="false">INDEX($W$1542:$W$1669,MATCH($A1615+(1-B1615)*64,$A$1542:$A$1669,0))</f>
        <v>30000000</v>
      </c>
      <c r="AE1615" s="7" t="n">
        <f aca="false">INDEX($W$1542:$W$1669,MATCH($A1615-B1615*64,$A$1542:$A$1669,0))</f>
        <v>224364464.340037</v>
      </c>
      <c r="AF1615" s="7" t="n">
        <f aca="false">INDEX($X$1542:$X$1669,MATCH($A1615+(1-C1615)*32,$A$1542:$A$1669,0))</f>
        <v>300000000</v>
      </c>
      <c r="AG1615" s="7" t="n">
        <f aca="false">INDEX($X$1542:$X$1669,MATCH($A1615-C1615*32,$A$1542:$A$1669,0))</f>
        <v>1754382549.92849</v>
      </c>
      <c r="AH1615" s="7" t="n">
        <f aca="false">INDEX($Y$1542:$Y$1669,MATCH($A1615+(1-D1615)*16,$A$1542:$A$1669,0))</f>
        <v>100000000</v>
      </c>
      <c r="AI1615" s="7" t="n">
        <f aca="false">INDEX($Y$1542:$Y$1669,MATCH($A1615-D1615*16,$A$1542:$A$1669,0))</f>
        <v>495895674.510279</v>
      </c>
      <c r="AJ1615" s="7" t="n">
        <f aca="false">INDEX($Z$1542:$Z$1669,MATCH($A1615+(1-E1615)*8,$A$1542:$A$1669,0))</f>
        <v>60000000</v>
      </c>
      <c r="AK1615" s="7" t="n">
        <f aca="false">INDEX($Z$1542:$Z$1669,MATCH($A1615-E1615*8,$A$1542:$A$1669,0))</f>
        <v>636343528.402112</v>
      </c>
      <c r="AL1615" s="7" t="n">
        <f aca="false">INDEX($AA$1542:$AA$1669,MATCH($A1615+(1-F1615)*4,$A$1542:$A$1669,0))</f>
        <v>30000000</v>
      </c>
      <c r="AM1615" s="7" t="n">
        <f aca="false">INDEX($AA$1542:$AA$1669,MATCH($A1615-F1615*4,$A$1542:$A$1669,0))</f>
        <v>857962599.477665</v>
      </c>
      <c r="AN1615" s="7" t="n">
        <f aca="false">INDEX($AB$1542:$AB$1669,MATCH($A1615+(1-G1615)*2,$A$1542:$A$1669,0))</f>
        <v>15000000</v>
      </c>
      <c r="AO1615" s="7" t="n">
        <f aca="false">INDEX($AB$1542:$AB$1669,MATCH($A1615-G1615*2,$A$1542:$A$1669,0))</f>
        <v>1429937665.79611</v>
      </c>
      <c r="AP1615" s="7" t="n">
        <f aca="false">INDEX($AC$1542:$AC$1669,MATCH($A1615+(1-H1615)*1,$A$1542:$A$1669,0))</f>
        <v>5000000</v>
      </c>
      <c r="AQ1615" s="7" t="n">
        <f aca="false">INDEX($AC$1542:$AC$1669,MATCH($A1615-H1615*1,$A$1542:$A$1669,0))</f>
        <v>1211722335.99559</v>
      </c>
      <c r="AR1615" s="14" t="b">
        <f aca="false">AND(IF(B1615=1,AD1615&gt;=AE1615,AE1615&gt;AD1615),IF(C1615=1,AF1615&gt;=AG1615,AG1615&gt;AF1615),IF(D1615=1,AH1615&gt;=AI1615,AI1615&gt;AH1615),IF(E1615=1,AJ1615&gt;=AK1615,AK1615&gt;AJ1615),IF(F1615=1,AL1615&gt;=AM1615,AM1615&gt;AL1615),IF(G1615=1,AN1615&gt;=AO1615,AO1615&gt;AN1615),IF(H1615=1,AP1615&gt;=AQ1615,AQ1615&gt;AP1615))</f>
        <v>0</v>
      </c>
      <c r="AS1615" s="2"/>
      <c r="AT1615" s="2"/>
      <c r="AU1615" s="2"/>
      <c r="AV1615" s="2"/>
      <c r="AW1615" s="2"/>
      <c r="AX1615" s="2"/>
    </row>
    <row r="1616" customFormat="false" ht="15" hidden="false" customHeight="false" outlineLevel="0" collapsed="false">
      <c r="A1616" s="6" t="n">
        <f aca="false">ROW()-1542</f>
        <v>74</v>
      </c>
      <c r="B1616" s="6" t="n">
        <f aca="false">MOD(INT($A1616/64),2)</f>
        <v>1</v>
      </c>
      <c r="C1616" s="6" t="n">
        <f aca="false">MOD(INT($A1616/32),2)</f>
        <v>0</v>
      </c>
      <c r="D1616" s="6" t="n">
        <f aca="false">MOD(INT($A1616/16),2)</f>
        <v>0</v>
      </c>
      <c r="E1616" s="6" t="n">
        <f aca="false">MOD(INT($A1616/8),2)</f>
        <v>1</v>
      </c>
      <c r="F1616" s="6" t="n">
        <f aca="false">MOD(INT($A1616/4),2)</f>
        <v>0</v>
      </c>
      <c r="G1616" s="6" t="n">
        <f aca="false">MOD(INT($A1616/2),2)</f>
        <v>1</v>
      </c>
      <c r="H1616" s="6" t="n">
        <f aca="false">MOD(INT($A1616/1),2)</f>
        <v>0</v>
      </c>
      <c r="I1616" s="7" t="n">
        <f aca="false">IF(B1616=1,MIN($B$6,$B$1540),0)</f>
        <v>30000000</v>
      </c>
      <c r="J1616" s="7" t="n">
        <f aca="false">IF(C1616=1,MIN($F$226,MAX(0,$B$1540-I1616)),0)</f>
        <v>0</v>
      </c>
      <c r="K1616" s="7" t="n">
        <f aca="false">IF(D1616=1,MIN($F$225,MAX(0,$B$1540-SUM(I1616:J1616))),0)</f>
        <v>0</v>
      </c>
      <c r="L1616" s="7" t="n">
        <f aca="false">IF(E1616=1,MIN($F$224,MAX(0,$B$1540-SUM(I1616:K1616))),0)</f>
        <v>60000000</v>
      </c>
      <c r="M1616" s="7" t="n">
        <f aca="false">IF(F1616=1,MIN($F$223,MAX(0,$B$1540-SUM(I1616:L1616))),0)</f>
        <v>0</v>
      </c>
      <c r="N1616" s="7" t="n">
        <f aca="false">IF(G1616=1,MIN($F$222,MAX(0,$B$1540-SUM(I1616:M1616))),0)</f>
        <v>15000000</v>
      </c>
      <c r="O1616" s="7" t="n">
        <f aca="false">IF(H1616=1,MIN($F$221,MAX(0,$B$1540-SUM(I1616:N1616))),0)</f>
        <v>0</v>
      </c>
      <c r="P1616" s="7" t="n">
        <f aca="false">MAX(0,$B$1540-SUM(I1616:O1616))</f>
        <v>7895000000</v>
      </c>
      <c r="Q1616" s="7" t="n">
        <f aca="false">($B$203+$B$204)+$B$22+(1-B1616)*$B$198+(1-C1616)*$E$226+(1-D1616)*$E$225+(1-E1616)*$E$224+(1-F1616)*$E$223+(1-G1616)*$E$222+(1-H1616)*$E$221</f>
        <v>25149806.6634169</v>
      </c>
      <c r="R1616" s="7" t="n">
        <f aca="false">P1616&gt;$B$12*Q1616</f>
        <v>1</v>
      </c>
      <c r="S1616" s="7" t="n">
        <f aca="false">IF(R1616,(P1616+$B$12*$B$13)/(Q1616+$B$13),IF(Q1616&gt;0,P1616/Q1616,0))</f>
        <v>285.625866977547</v>
      </c>
      <c r="T1616" s="7" t="n">
        <f aca="false">IF(R1616,$B$13*(S1616-$B$12),0)</f>
        <v>711564667.443867</v>
      </c>
      <c r="U1616" s="7" t="n">
        <f aca="false">($B$203+$B$204)*S1616</f>
        <v>80363121.2846393</v>
      </c>
      <c r="V1616" s="7" t="n">
        <f aca="false">$B$22*S1616</f>
        <v>2570632802.79792</v>
      </c>
      <c r="W1616" s="7" t="n">
        <f aca="false">IF(B1616=1,I1616,S1616*$B$198)</f>
        <v>30000000</v>
      </c>
      <c r="X1616" s="7" t="n">
        <f aca="false">IF(C1616=1,J1616,S1616*$E$226)</f>
        <v>1752163918.81887</v>
      </c>
      <c r="Y1616" s="7" t="n">
        <f aca="false">IF(D1616=1,K1616,S1616*$E$225)</f>
        <v>495268553.834325</v>
      </c>
      <c r="Z1616" s="7" t="n">
        <f aca="false">IF(E1616=1,L1616,S1616*$E$224)</f>
        <v>60000000</v>
      </c>
      <c r="AA1616" s="7" t="n">
        <f aca="false">IF(F1616=1,M1616,S1616*$E$223)</f>
        <v>856877600.932641</v>
      </c>
      <c r="AB1616" s="7" t="n">
        <f aca="false">IF(G1616=1,N1616,S1616*$E$222)</f>
        <v>15000000</v>
      </c>
      <c r="AC1616" s="7" t="n">
        <f aca="false">IF(H1616=1,O1616,S1616*$E$221)</f>
        <v>1428129334.88773</v>
      </c>
      <c r="AD1616" s="7" t="n">
        <f aca="false">INDEX($W$1542:$W$1669,MATCH($A1616+(1-B1616)*64,$A$1542:$A$1669,0))</f>
        <v>30000000</v>
      </c>
      <c r="AE1616" s="7" t="n">
        <f aca="false">INDEX($W$1542:$W$1669,MATCH($A1616-B1616*64,$A$1542:$A$1669,0))</f>
        <v>224081800.447955</v>
      </c>
      <c r="AF1616" s="7" t="n">
        <f aca="false">INDEX($X$1542:$X$1669,MATCH($A1616+(1-C1616)*32,$A$1542:$A$1669,0))</f>
        <v>300000000</v>
      </c>
      <c r="AG1616" s="7" t="n">
        <f aca="false">INDEX($X$1542:$X$1669,MATCH($A1616-C1616*32,$A$1542:$A$1669,0))</f>
        <v>1752163918.81887</v>
      </c>
      <c r="AH1616" s="7" t="n">
        <f aca="false">INDEX($Y$1542:$Y$1669,MATCH($A1616+(1-D1616)*16,$A$1542:$A$1669,0))</f>
        <v>100000000</v>
      </c>
      <c r="AI1616" s="7" t="n">
        <f aca="false">INDEX($Y$1542:$Y$1669,MATCH($A1616-D1616*16,$A$1542:$A$1669,0))</f>
        <v>495268553.834325</v>
      </c>
      <c r="AJ1616" s="7" t="n">
        <f aca="false">INDEX($Z$1542:$Z$1669,MATCH($A1616+(1-E1616)*8,$A$1542:$A$1669,0))</f>
        <v>60000000</v>
      </c>
      <c r="AK1616" s="7" t="n">
        <f aca="false">INDEX($Z$1542:$Z$1669,MATCH($A1616-E1616*8,$A$1542:$A$1669,0))</f>
        <v>635544854.378388</v>
      </c>
      <c r="AL1616" s="7" t="n">
        <f aca="false">INDEX($AA$1542:$AA$1669,MATCH($A1616+(1-F1616)*4,$A$1542:$A$1669,0))</f>
        <v>30000000</v>
      </c>
      <c r="AM1616" s="7" t="n">
        <f aca="false">INDEX($AA$1542:$AA$1669,MATCH($A1616-F1616*4,$A$1542:$A$1669,0))</f>
        <v>856877600.932641</v>
      </c>
      <c r="AN1616" s="7" t="n">
        <f aca="false">INDEX($AB$1542:$AB$1669,MATCH($A1616+(1-G1616)*2,$A$1542:$A$1669,0))</f>
        <v>15000000</v>
      </c>
      <c r="AO1616" s="7" t="n">
        <f aca="false">INDEX($AB$1542:$AB$1669,MATCH($A1616-G1616*2,$A$1542:$A$1669,0))</f>
        <v>1211722335.99559</v>
      </c>
      <c r="AP1616" s="7" t="n">
        <f aca="false">INDEX($AC$1542:$AC$1669,MATCH($A1616+(1-H1616)*1,$A$1542:$A$1669,0))</f>
        <v>5000000</v>
      </c>
      <c r="AQ1616" s="7" t="n">
        <f aca="false">INDEX($AC$1542:$AC$1669,MATCH($A1616-H1616*1,$A$1542:$A$1669,0))</f>
        <v>1428129334.88773</v>
      </c>
      <c r="AR1616" s="14" t="b">
        <f aca="false">AND(IF(B1616=1,AD1616&gt;=AE1616,AE1616&gt;AD1616),IF(C1616=1,AF1616&gt;=AG1616,AG1616&gt;AF1616),IF(D1616=1,AH1616&gt;=AI1616,AI1616&gt;AH1616),IF(E1616=1,AJ1616&gt;=AK1616,AK1616&gt;AJ1616),IF(F1616=1,AL1616&gt;=AM1616,AM1616&gt;AL1616),IF(G1616=1,AN1616&gt;=AO1616,AO1616&gt;AN1616),IF(H1616=1,AP1616&gt;=AQ1616,AQ1616&gt;AP1616))</f>
        <v>0</v>
      </c>
      <c r="AS1616" s="2"/>
      <c r="AT1616" s="2"/>
      <c r="AU1616" s="2"/>
      <c r="AV1616" s="2"/>
      <c r="AW1616" s="2"/>
      <c r="AX1616" s="2"/>
    </row>
    <row r="1617" customFormat="false" ht="15" hidden="false" customHeight="false" outlineLevel="0" collapsed="false">
      <c r="A1617" s="6" t="n">
        <f aca="false">ROW()-1542</f>
        <v>75</v>
      </c>
      <c r="B1617" s="6" t="n">
        <f aca="false">MOD(INT($A1617/64),2)</f>
        <v>1</v>
      </c>
      <c r="C1617" s="6" t="n">
        <f aca="false">MOD(INT($A1617/32),2)</f>
        <v>0</v>
      </c>
      <c r="D1617" s="6" t="n">
        <f aca="false">MOD(INT($A1617/16),2)</f>
        <v>0</v>
      </c>
      <c r="E1617" s="6" t="n">
        <f aca="false">MOD(INT($A1617/8),2)</f>
        <v>1</v>
      </c>
      <c r="F1617" s="6" t="n">
        <f aca="false">MOD(INT($A1617/4),2)</f>
        <v>0</v>
      </c>
      <c r="G1617" s="6" t="n">
        <f aca="false">MOD(INT($A1617/2),2)</f>
        <v>1</v>
      </c>
      <c r="H1617" s="6" t="n">
        <f aca="false">MOD(INT($A1617/1),2)</f>
        <v>1</v>
      </c>
      <c r="I1617" s="7" t="n">
        <f aca="false">IF(B1617=1,MIN($B$6,$B$1540),0)</f>
        <v>30000000</v>
      </c>
      <c r="J1617" s="7" t="n">
        <f aca="false">IF(C1617=1,MIN($F$226,MAX(0,$B$1540-I1617)),0)</f>
        <v>0</v>
      </c>
      <c r="K1617" s="7" t="n">
        <f aca="false">IF(D1617=1,MIN($F$225,MAX(0,$B$1540-SUM(I1617:J1617))),0)</f>
        <v>0</v>
      </c>
      <c r="L1617" s="7" t="n">
        <f aca="false">IF(E1617=1,MIN($F$224,MAX(0,$B$1540-SUM(I1617:K1617))),0)</f>
        <v>60000000</v>
      </c>
      <c r="M1617" s="7" t="n">
        <f aca="false">IF(F1617=1,MIN($F$223,MAX(0,$B$1540-SUM(I1617:L1617))),0)</f>
        <v>0</v>
      </c>
      <c r="N1617" s="7" t="n">
        <f aca="false">IF(G1617=1,MIN($F$222,MAX(0,$B$1540-SUM(I1617:M1617))),0)</f>
        <v>15000000</v>
      </c>
      <c r="O1617" s="7" t="n">
        <f aca="false">IF(H1617=1,MIN($F$221,MAX(0,$B$1540-SUM(I1617:N1617))),0)</f>
        <v>5000000</v>
      </c>
      <c r="P1617" s="7" t="n">
        <f aca="false">MAX(0,$B$1540-SUM(I1617:O1617))</f>
        <v>7890000000</v>
      </c>
      <c r="Q1617" s="7" t="n">
        <f aca="false">($B$203+$B$204)+$B$22+(1-B1617)*$B$198+(1-C1617)*$E$226+(1-D1617)*$E$225+(1-E1617)*$E$224+(1-F1617)*$E$223+(1-G1617)*$E$222+(1-H1617)*$E$221</f>
        <v>20149806.6634169</v>
      </c>
      <c r="R1617" s="7" t="n">
        <f aca="false">P1617&gt;$B$12*Q1617</f>
        <v>1</v>
      </c>
      <c r="S1617" s="7" t="n">
        <f aca="false">IF(R1617,(P1617+$B$12*$B$13)/(Q1617+$B$13),IF(Q1617&gt;0,P1617/Q1617,0))</f>
        <v>348.457720513247</v>
      </c>
      <c r="T1617" s="7" t="n">
        <f aca="false">IF(R1617,$B$13*(S1617-$B$12),0)</f>
        <v>868644301.283118</v>
      </c>
      <c r="U1617" s="7" t="n">
        <f aca="false">($B$203+$B$204)*S1617</f>
        <v>98041365.6245509</v>
      </c>
      <c r="V1617" s="7" t="n">
        <f aca="false">$B$22*S1617</f>
        <v>3136119484.61922</v>
      </c>
      <c r="W1617" s="7" t="n">
        <f aca="false">IF(B1617=1,I1617,S1617*$B$198)</f>
        <v>30000000</v>
      </c>
      <c r="X1617" s="7" t="n">
        <f aca="false">IF(C1617=1,J1617,S1617*$E$226)</f>
        <v>2137604172.82227</v>
      </c>
      <c r="Y1617" s="7" t="n">
        <f aca="false">IF(D1617=1,K1617,S1617*$E$225)</f>
        <v>604217514.111101</v>
      </c>
      <c r="Z1617" s="7" t="n">
        <f aca="false">IF(E1617=1,L1617,S1617*$E$224)</f>
        <v>60000000</v>
      </c>
      <c r="AA1617" s="7" t="n">
        <f aca="false">IF(F1617=1,M1617,S1617*$E$223)</f>
        <v>1045373161.53974</v>
      </c>
      <c r="AB1617" s="7" t="n">
        <f aca="false">IF(G1617=1,N1617,S1617*$E$222)</f>
        <v>15000000</v>
      </c>
      <c r="AC1617" s="7" t="n">
        <f aca="false">IF(H1617=1,O1617,S1617*$E$221)</f>
        <v>5000000</v>
      </c>
      <c r="AD1617" s="7" t="n">
        <f aca="false">INDEX($W$1542:$W$1669,MATCH($A1617+(1-B1617)*64,$A$1542:$A$1669,0))</f>
        <v>30000000</v>
      </c>
      <c r="AE1617" s="7" t="n">
        <f aca="false">INDEX($W$1542:$W$1669,MATCH($A1617-B1617*64,$A$1542:$A$1669,0))</f>
        <v>271680619.573057</v>
      </c>
      <c r="AF1617" s="7" t="n">
        <f aca="false">INDEX($X$1542:$X$1669,MATCH($A1617+(1-C1617)*32,$A$1542:$A$1669,0))</f>
        <v>300000000</v>
      </c>
      <c r="AG1617" s="7" t="n">
        <f aca="false">INDEX($X$1542:$X$1669,MATCH($A1617-C1617*32,$A$1542:$A$1669,0))</f>
        <v>2137604172.82227</v>
      </c>
      <c r="AH1617" s="7" t="n">
        <f aca="false">INDEX($Y$1542:$Y$1669,MATCH($A1617+(1-D1617)*16,$A$1542:$A$1669,0))</f>
        <v>100000000</v>
      </c>
      <c r="AI1617" s="7" t="n">
        <f aca="false">INDEX($Y$1542:$Y$1669,MATCH($A1617-D1617*16,$A$1542:$A$1669,0))</f>
        <v>604217514.111101</v>
      </c>
      <c r="AJ1617" s="7" t="n">
        <f aca="false">INDEX($Z$1542:$Z$1669,MATCH($A1617+(1-E1617)*8,$A$1542:$A$1669,0))</f>
        <v>60000000</v>
      </c>
      <c r="AK1617" s="7" t="n">
        <f aca="false">INDEX($Z$1542:$Z$1669,MATCH($A1617-E1617*8,$A$1542:$A$1669,0))</f>
        <v>761922048.199816</v>
      </c>
      <c r="AL1617" s="7" t="n">
        <f aca="false">INDEX($AA$1542:$AA$1669,MATCH($A1617+(1-F1617)*4,$A$1542:$A$1669,0))</f>
        <v>30000000</v>
      </c>
      <c r="AM1617" s="7" t="n">
        <f aca="false">INDEX($AA$1542:$AA$1669,MATCH($A1617-F1617*4,$A$1542:$A$1669,0))</f>
        <v>1045373161.53974</v>
      </c>
      <c r="AN1617" s="7" t="n">
        <f aca="false">INDEX($AB$1542:$AB$1669,MATCH($A1617+(1-G1617)*2,$A$1542:$A$1669,0))</f>
        <v>15000000</v>
      </c>
      <c r="AO1617" s="7" t="n">
        <f aca="false">INDEX($AB$1542:$AB$1669,MATCH($A1617-G1617*2,$A$1542:$A$1669,0))</f>
        <v>1429937665.79611</v>
      </c>
      <c r="AP1617" s="7" t="n">
        <f aca="false">INDEX($AC$1542:$AC$1669,MATCH($A1617+(1-H1617)*1,$A$1542:$A$1669,0))</f>
        <v>5000000</v>
      </c>
      <c r="AQ1617" s="7" t="n">
        <f aca="false">INDEX($AC$1542:$AC$1669,MATCH($A1617-H1617*1,$A$1542:$A$1669,0))</f>
        <v>1428129334.88773</v>
      </c>
      <c r="AR1617" s="14" t="b">
        <f aca="false">AND(IF(B1617=1,AD1617&gt;=AE1617,AE1617&gt;AD1617),IF(C1617=1,AF1617&gt;=AG1617,AG1617&gt;AF1617),IF(D1617=1,AH1617&gt;=AI1617,AI1617&gt;AH1617),IF(E1617=1,AJ1617&gt;=AK1617,AK1617&gt;AJ1617),IF(F1617=1,AL1617&gt;=AM1617,AM1617&gt;AL1617),IF(G1617=1,AN1617&gt;=AO1617,AO1617&gt;AN1617),IF(H1617=1,AP1617&gt;=AQ1617,AQ1617&gt;AP1617))</f>
        <v>0</v>
      </c>
      <c r="AS1617" s="2"/>
      <c r="AT1617" s="2"/>
      <c r="AU1617" s="2"/>
      <c r="AV1617" s="2"/>
      <c r="AW1617" s="2"/>
      <c r="AX1617" s="2"/>
    </row>
    <row r="1618" customFormat="false" ht="15" hidden="false" customHeight="false" outlineLevel="0" collapsed="false">
      <c r="A1618" s="6" t="n">
        <f aca="false">ROW()-1542</f>
        <v>76</v>
      </c>
      <c r="B1618" s="6" t="n">
        <f aca="false">MOD(INT($A1618/64),2)</f>
        <v>1</v>
      </c>
      <c r="C1618" s="6" t="n">
        <f aca="false">MOD(INT($A1618/32),2)</f>
        <v>0</v>
      </c>
      <c r="D1618" s="6" t="n">
        <f aca="false">MOD(INT($A1618/16),2)</f>
        <v>0</v>
      </c>
      <c r="E1618" s="6" t="n">
        <f aca="false">MOD(INT($A1618/8),2)</f>
        <v>1</v>
      </c>
      <c r="F1618" s="6" t="n">
        <f aca="false">MOD(INT($A1618/4),2)</f>
        <v>1</v>
      </c>
      <c r="G1618" s="6" t="n">
        <f aca="false">MOD(INT($A1618/2),2)</f>
        <v>0</v>
      </c>
      <c r="H1618" s="6" t="n">
        <f aca="false">MOD(INT($A1618/1),2)</f>
        <v>0</v>
      </c>
      <c r="I1618" s="7" t="n">
        <f aca="false">IF(B1618=1,MIN($B$6,$B$1540),0)</f>
        <v>30000000</v>
      </c>
      <c r="J1618" s="7" t="n">
        <f aca="false">IF(C1618=1,MIN($F$226,MAX(0,$B$1540-I1618)),0)</f>
        <v>0</v>
      </c>
      <c r="K1618" s="7" t="n">
        <f aca="false">IF(D1618=1,MIN($F$225,MAX(0,$B$1540-SUM(I1618:J1618))),0)</f>
        <v>0</v>
      </c>
      <c r="L1618" s="7" t="n">
        <f aca="false">IF(E1618=1,MIN($F$224,MAX(0,$B$1540-SUM(I1618:K1618))),0)</f>
        <v>60000000</v>
      </c>
      <c r="M1618" s="7" t="n">
        <f aca="false">IF(F1618=1,MIN($F$223,MAX(0,$B$1540-SUM(I1618:L1618))),0)</f>
        <v>30000000</v>
      </c>
      <c r="N1618" s="7" t="n">
        <f aca="false">IF(G1618=1,MIN($F$222,MAX(0,$B$1540-SUM(I1618:M1618))),0)</f>
        <v>0</v>
      </c>
      <c r="O1618" s="7" t="n">
        <f aca="false">IF(H1618=1,MIN($F$221,MAX(0,$B$1540-SUM(I1618:N1618))),0)</f>
        <v>0</v>
      </c>
      <c r="P1618" s="7" t="n">
        <f aca="false">MAX(0,$B$1540-SUM(I1618:O1618))</f>
        <v>7880000000</v>
      </c>
      <c r="Q1618" s="7" t="n">
        <f aca="false">($B$203+$B$204)+$B$22+(1-B1618)*$B$198+(1-C1618)*$E$226+(1-D1618)*$E$225+(1-E1618)*$E$224+(1-F1618)*$E$223+(1-G1618)*$E$222+(1-H1618)*$E$221</f>
        <v>27149806.6634169</v>
      </c>
      <c r="R1618" s="7" t="n">
        <f aca="false">P1618&gt;$B$12*Q1618</f>
        <v>1</v>
      </c>
      <c r="S1618" s="7" t="n">
        <f aca="false">IF(R1618,(P1618+$B$12*$B$13)/(Q1618+$B$13),IF(Q1618&gt;0,P1618/Q1618,0))</f>
        <v>265.85333555398</v>
      </c>
      <c r="T1618" s="7" t="n">
        <f aca="false">IF(R1618,$B$13*(S1618-$B$12),0)</f>
        <v>662133338.88495</v>
      </c>
      <c r="U1618" s="7" t="n">
        <f aca="false">($B$203+$B$204)*S1618</f>
        <v>74799961.4850356</v>
      </c>
      <c r="V1618" s="7" t="n">
        <f aca="false">$B$22*S1618</f>
        <v>2392680019.98582</v>
      </c>
      <c r="W1618" s="7" t="n">
        <f aca="false">IF(B1618=1,I1618,S1618*$B$198)</f>
        <v>30000000</v>
      </c>
      <c r="X1618" s="7" t="n">
        <f aca="false">IF(C1618=1,J1618,S1618*$E$226)</f>
        <v>1630869875.98342</v>
      </c>
      <c r="Y1618" s="7" t="n">
        <f aca="false">IF(D1618=1,K1618,S1618*$E$225)</f>
        <v>460983448.120971</v>
      </c>
      <c r="Z1618" s="7" t="n">
        <f aca="false">IF(E1618=1,L1618,S1618*$E$224)</f>
        <v>60000000</v>
      </c>
      <c r="AA1618" s="7" t="n">
        <f aca="false">IF(F1618=1,M1618,S1618*$E$223)</f>
        <v>30000000</v>
      </c>
      <c r="AB1618" s="7" t="n">
        <f aca="false">IF(G1618=1,N1618,S1618*$E$222)</f>
        <v>1329266677.7699</v>
      </c>
      <c r="AC1618" s="7" t="n">
        <f aca="false">IF(H1618=1,O1618,S1618*$E$221)</f>
        <v>1329266677.7699</v>
      </c>
      <c r="AD1618" s="7" t="n">
        <f aca="false">INDEX($W$1542:$W$1669,MATCH($A1618+(1-B1618)*64,$A$1542:$A$1669,0))</f>
        <v>30000000</v>
      </c>
      <c r="AE1618" s="7" t="n">
        <f aca="false">INDEX($W$1542:$W$1669,MATCH($A1618-B1618*64,$A$1542:$A$1669,0))</f>
        <v>208969615.198965</v>
      </c>
      <c r="AF1618" s="7" t="n">
        <f aca="false">INDEX($X$1542:$X$1669,MATCH($A1618+(1-C1618)*32,$A$1542:$A$1669,0))</f>
        <v>300000000</v>
      </c>
      <c r="AG1618" s="7" t="n">
        <f aca="false">INDEX($X$1542:$X$1669,MATCH($A1618-C1618*32,$A$1542:$A$1669,0))</f>
        <v>1630869875.98342</v>
      </c>
      <c r="AH1618" s="7" t="n">
        <f aca="false">INDEX($Y$1542:$Y$1669,MATCH($A1618+(1-D1618)*16,$A$1542:$A$1669,0))</f>
        <v>100000000</v>
      </c>
      <c r="AI1618" s="7" t="n">
        <f aca="false">INDEX($Y$1542:$Y$1669,MATCH($A1618-D1618*16,$A$1542:$A$1669,0))</f>
        <v>460983448.120971</v>
      </c>
      <c r="AJ1618" s="7" t="n">
        <f aca="false">INDEX($Z$1542:$Z$1669,MATCH($A1618+(1-E1618)*8,$A$1542:$A$1669,0))</f>
        <v>60000000</v>
      </c>
      <c r="AK1618" s="7" t="n">
        <f aca="false">INDEX($Z$1542:$Z$1669,MATCH($A1618-E1618*8,$A$1542:$A$1669,0))</f>
        <v>594761778.134476</v>
      </c>
      <c r="AL1618" s="7" t="n">
        <f aca="false">INDEX($AA$1542:$AA$1669,MATCH($A1618+(1-F1618)*4,$A$1542:$A$1669,0))</f>
        <v>30000000</v>
      </c>
      <c r="AM1618" s="7" t="n">
        <f aca="false">INDEX($AA$1542:$AA$1669,MATCH($A1618-F1618*4,$A$1542:$A$1669,0))</f>
        <v>727033401.597356</v>
      </c>
      <c r="AN1618" s="7" t="n">
        <f aca="false">INDEX($AB$1542:$AB$1669,MATCH($A1618+(1-G1618)*2,$A$1542:$A$1669,0))</f>
        <v>15000000</v>
      </c>
      <c r="AO1618" s="7" t="n">
        <f aca="false">INDEX($AB$1542:$AB$1669,MATCH($A1618-G1618*2,$A$1542:$A$1669,0))</f>
        <v>1329266677.7699</v>
      </c>
      <c r="AP1618" s="7" t="n">
        <f aca="false">INDEX($AC$1542:$AC$1669,MATCH($A1618+(1-H1618)*1,$A$1542:$A$1669,0))</f>
        <v>5000000</v>
      </c>
      <c r="AQ1618" s="7" t="n">
        <f aca="false">INDEX($AC$1542:$AC$1669,MATCH($A1618-H1618*1,$A$1542:$A$1669,0))</f>
        <v>1329266677.7699</v>
      </c>
      <c r="AR1618" s="14" t="b">
        <f aca="false">AND(IF(B1618=1,AD1618&gt;=AE1618,AE1618&gt;AD1618),IF(C1618=1,AF1618&gt;=AG1618,AG1618&gt;AF1618),IF(D1618=1,AH1618&gt;=AI1618,AI1618&gt;AH1618),IF(E1618=1,AJ1618&gt;=AK1618,AK1618&gt;AJ1618),IF(F1618=1,AL1618&gt;=AM1618,AM1618&gt;AL1618),IF(G1618=1,AN1618&gt;=AO1618,AO1618&gt;AN1618),IF(H1618=1,AP1618&gt;=AQ1618,AQ1618&gt;AP1618))</f>
        <v>0</v>
      </c>
      <c r="AS1618" s="2"/>
      <c r="AT1618" s="2"/>
      <c r="AU1618" s="2"/>
      <c r="AV1618" s="2"/>
      <c r="AW1618" s="2"/>
      <c r="AX1618" s="2"/>
    </row>
    <row r="1619" customFormat="false" ht="15" hidden="false" customHeight="false" outlineLevel="0" collapsed="false">
      <c r="A1619" s="6" t="n">
        <f aca="false">ROW()-1542</f>
        <v>77</v>
      </c>
      <c r="B1619" s="6" t="n">
        <f aca="false">MOD(INT($A1619/64),2)</f>
        <v>1</v>
      </c>
      <c r="C1619" s="6" t="n">
        <f aca="false">MOD(INT($A1619/32),2)</f>
        <v>0</v>
      </c>
      <c r="D1619" s="6" t="n">
        <f aca="false">MOD(INT($A1619/16),2)</f>
        <v>0</v>
      </c>
      <c r="E1619" s="6" t="n">
        <f aca="false">MOD(INT($A1619/8),2)</f>
        <v>1</v>
      </c>
      <c r="F1619" s="6" t="n">
        <f aca="false">MOD(INT($A1619/4),2)</f>
        <v>1</v>
      </c>
      <c r="G1619" s="6" t="n">
        <f aca="false">MOD(INT($A1619/2),2)</f>
        <v>0</v>
      </c>
      <c r="H1619" s="6" t="n">
        <f aca="false">MOD(INT($A1619/1),2)</f>
        <v>1</v>
      </c>
      <c r="I1619" s="7" t="n">
        <f aca="false">IF(B1619=1,MIN($B$6,$B$1540),0)</f>
        <v>30000000</v>
      </c>
      <c r="J1619" s="7" t="n">
        <f aca="false">IF(C1619=1,MIN($F$226,MAX(0,$B$1540-I1619)),0)</f>
        <v>0</v>
      </c>
      <c r="K1619" s="7" t="n">
        <f aca="false">IF(D1619=1,MIN($F$225,MAX(0,$B$1540-SUM(I1619:J1619))),0)</f>
        <v>0</v>
      </c>
      <c r="L1619" s="7" t="n">
        <f aca="false">IF(E1619=1,MIN($F$224,MAX(0,$B$1540-SUM(I1619:K1619))),0)</f>
        <v>60000000</v>
      </c>
      <c r="M1619" s="7" t="n">
        <f aca="false">IF(F1619=1,MIN($F$223,MAX(0,$B$1540-SUM(I1619:L1619))),0)</f>
        <v>30000000</v>
      </c>
      <c r="N1619" s="7" t="n">
        <f aca="false">IF(G1619=1,MIN($F$222,MAX(0,$B$1540-SUM(I1619:M1619))),0)</f>
        <v>0</v>
      </c>
      <c r="O1619" s="7" t="n">
        <f aca="false">IF(H1619=1,MIN($F$221,MAX(0,$B$1540-SUM(I1619:N1619))),0)</f>
        <v>5000000</v>
      </c>
      <c r="P1619" s="7" t="n">
        <f aca="false">MAX(0,$B$1540-SUM(I1619:O1619))</f>
        <v>7875000000</v>
      </c>
      <c r="Q1619" s="7" t="n">
        <f aca="false">($B$203+$B$204)+$B$22+(1-B1619)*$B$198+(1-C1619)*$E$226+(1-D1619)*$E$225+(1-E1619)*$E$224+(1-F1619)*$E$223+(1-G1619)*$E$222+(1-H1619)*$E$221</f>
        <v>22149806.6634169</v>
      </c>
      <c r="R1619" s="7" t="n">
        <f aca="false">P1619&gt;$B$12*Q1619</f>
        <v>1</v>
      </c>
      <c r="S1619" s="7" t="n">
        <f aca="false">IF(R1619,(P1619+$B$12*$B$13)/(Q1619+$B$13),IF(Q1619&gt;0,P1619/Q1619,0))</f>
        <v>319.576543035979</v>
      </c>
      <c r="T1619" s="7" t="n">
        <f aca="false">IF(R1619,$B$13*(S1619-$B$12),0)</f>
        <v>796441357.589947</v>
      </c>
      <c r="U1619" s="7" t="n">
        <f aca="false">($B$203+$B$204)*S1619</f>
        <v>89915415.4331022</v>
      </c>
      <c r="V1619" s="7" t="n">
        <f aca="false">$B$22*S1619</f>
        <v>2876188887.32381</v>
      </c>
      <c r="W1619" s="7" t="n">
        <f aca="false">IF(B1619=1,I1619,S1619*$B$198)</f>
        <v>30000000</v>
      </c>
      <c r="X1619" s="7" t="n">
        <f aca="false">IF(C1619=1,J1619,S1619*$E$226)</f>
        <v>1960433394.68454</v>
      </c>
      <c r="Y1619" s="7" t="n">
        <f aca="false">IF(D1619=1,K1619,S1619*$E$225)</f>
        <v>554138229.788706</v>
      </c>
      <c r="Z1619" s="7" t="n">
        <f aca="false">IF(E1619=1,L1619,S1619*$E$224)</f>
        <v>60000000</v>
      </c>
      <c r="AA1619" s="7" t="n">
        <f aca="false">IF(F1619=1,M1619,S1619*$E$223)</f>
        <v>30000000</v>
      </c>
      <c r="AB1619" s="7" t="n">
        <f aca="false">IF(G1619=1,N1619,S1619*$E$222)</f>
        <v>1597882715.17989</v>
      </c>
      <c r="AC1619" s="7" t="n">
        <f aca="false">IF(H1619=1,O1619,S1619*$E$221)</f>
        <v>5000000</v>
      </c>
      <c r="AD1619" s="7" t="n">
        <f aca="false">INDEX($W$1542:$W$1669,MATCH($A1619+(1-B1619)*64,$A$1542:$A$1669,0))</f>
        <v>30000000</v>
      </c>
      <c r="AE1619" s="7" t="n">
        <f aca="false">INDEX($W$1542:$W$1669,MATCH($A1619-B1619*64,$A$1542:$A$1669,0))</f>
        <v>249859945.109241</v>
      </c>
      <c r="AF1619" s="7" t="n">
        <f aca="false">INDEX($X$1542:$X$1669,MATCH($A1619+(1-C1619)*32,$A$1542:$A$1669,0))</f>
        <v>300000000</v>
      </c>
      <c r="AG1619" s="7" t="n">
        <f aca="false">INDEX($X$1542:$X$1669,MATCH($A1619-C1619*32,$A$1542:$A$1669,0))</f>
        <v>1960433394.68454</v>
      </c>
      <c r="AH1619" s="7" t="n">
        <f aca="false">INDEX($Y$1542:$Y$1669,MATCH($A1619+(1-D1619)*16,$A$1542:$A$1669,0))</f>
        <v>100000000</v>
      </c>
      <c r="AI1619" s="7" t="n">
        <f aca="false">INDEX($Y$1542:$Y$1669,MATCH($A1619-D1619*16,$A$1542:$A$1669,0))</f>
        <v>554138229.788706</v>
      </c>
      <c r="AJ1619" s="7" t="n">
        <f aca="false">INDEX($Z$1542:$Z$1669,MATCH($A1619+(1-E1619)*8,$A$1542:$A$1669,0))</f>
        <v>60000000</v>
      </c>
      <c r="AK1619" s="7" t="n">
        <f aca="false">INDEX($Z$1542:$Z$1669,MATCH($A1619-E1619*8,$A$1542:$A$1669,0))</f>
        <v>704256419.908683</v>
      </c>
      <c r="AL1619" s="7" t="n">
        <f aca="false">INDEX($AA$1542:$AA$1669,MATCH($A1619+(1-F1619)*4,$A$1542:$A$1669,0))</f>
        <v>30000000</v>
      </c>
      <c r="AM1619" s="7" t="n">
        <f aca="false">INDEX($AA$1542:$AA$1669,MATCH($A1619-F1619*4,$A$1542:$A$1669,0))</f>
        <v>857962599.477665</v>
      </c>
      <c r="AN1619" s="7" t="n">
        <f aca="false">INDEX($AB$1542:$AB$1669,MATCH($A1619+(1-G1619)*2,$A$1542:$A$1669,0))</f>
        <v>15000000</v>
      </c>
      <c r="AO1619" s="7" t="n">
        <f aca="false">INDEX($AB$1542:$AB$1669,MATCH($A1619-G1619*2,$A$1542:$A$1669,0))</f>
        <v>1597882715.17989</v>
      </c>
      <c r="AP1619" s="7" t="n">
        <f aca="false">INDEX($AC$1542:$AC$1669,MATCH($A1619+(1-H1619)*1,$A$1542:$A$1669,0))</f>
        <v>5000000</v>
      </c>
      <c r="AQ1619" s="7" t="n">
        <f aca="false">INDEX($AC$1542:$AC$1669,MATCH($A1619-H1619*1,$A$1542:$A$1669,0))</f>
        <v>1329266677.7699</v>
      </c>
      <c r="AR1619" s="14" t="b">
        <f aca="false">AND(IF(B1619=1,AD1619&gt;=AE1619,AE1619&gt;AD1619),IF(C1619=1,AF1619&gt;=AG1619,AG1619&gt;AF1619),IF(D1619=1,AH1619&gt;=AI1619,AI1619&gt;AH1619),IF(E1619=1,AJ1619&gt;=AK1619,AK1619&gt;AJ1619),IF(F1619=1,AL1619&gt;=AM1619,AM1619&gt;AL1619),IF(G1619=1,AN1619&gt;=AO1619,AO1619&gt;AN1619),IF(H1619=1,AP1619&gt;=AQ1619,AQ1619&gt;AP1619))</f>
        <v>0</v>
      </c>
      <c r="AS1619" s="2"/>
      <c r="AT1619" s="2"/>
      <c r="AU1619" s="2"/>
      <c r="AV1619" s="2"/>
      <c r="AW1619" s="2"/>
      <c r="AX1619" s="2"/>
    </row>
    <row r="1620" customFormat="false" ht="15" hidden="false" customHeight="false" outlineLevel="0" collapsed="false">
      <c r="A1620" s="6" t="n">
        <f aca="false">ROW()-1542</f>
        <v>78</v>
      </c>
      <c r="B1620" s="6" t="n">
        <f aca="false">MOD(INT($A1620/64),2)</f>
        <v>1</v>
      </c>
      <c r="C1620" s="6" t="n">
        <f aca="false">MOD(INT($A1620/32),2)</f>
        <v>0</v>
      </c>
      <c r="D1620" s="6" t="n">
        <f aca="false">MOD(INT($A1620/16),2)</f>
        <v>0</v>
      </c>
      <c r="E1620" s="6" t="n">
        <f aca="false">MOD(INT($A1620/8),2)</f>
        <v>1</v>
      </c>
      <c r="F1620" s="6" t="n">
        <f aca="false">MOD(INT($A1620/4),2)</f>
        <v>1</v>
      </c>
      <c r="G1620" s="6" t="n">
        <f aca="false">MOD(INT($A1620/2),2)</f>
        <v>1</v>
      </c>
      <c r="H1620" s="6" t="n">
        <f aca="false">MOD(INT($A1620/1),2)</f>
        <v>0</v>
      </c>
      <c r="I1620" s="7" t="n">
        <f aca="false">IF(B1620=1,MIN($B$6,$B$1540),0)</f>
        <v>30000000</v>
      </c>
      <c r="J1620" s="7" t="n">
        <f aca="false">IF(C1620=1,MIN($F$226,MAX(0,$B$1540-I1620)),0)</f>
        <v>0</v>
      </c>
      <c r="K1620" s="7" t="n">
        <f aca="false">IF(D1620=1,MIN($F$225,MAX(0,$B$1540-SUM(I1620:J1620))),0)</f>
        <v>0</v>
      </c>
      <c r="L1620" s="7" t="n">
        <f aca="false">IF(E1620=1,MIN($F$224,MAX(0,$B$1540-SUM(I1620:K1620))),0)</f>
        <v>60000000</v>
      </c>
      <c r="M1620" s="7" t="n">
        <f aca="false">IF(F1620=1,MIN($F$223,MAX(0,$B$1540-SUM(I1620:L1620))),0)</f>
        <v>30000000</v>
      </c>
      <c r="N1620" s="7" t="n">
        <f aca="false">IF(G1620=1,MIN($F$222,MAX(0,$B$1540-SUM(I1620:M1620))),0)</f>
        <v>15000000</v>
      </c>
      <c r="O1620" s="7" t="n">
        <f aca="false">IF(H1620=1,MIN($F$221,MAX(0,$B$1540-SUM(I1620:N1620))),0)</f>
        <v>0</v>
      </c>
      <c r="P1620" s="7" t="n">
        <f aca="false">MAX(0,$B$1540-SUM(I1620:O1620))</f>
        <v>7865000000</v>
      </c>
      <c r="Q1620" s="7" t="n">
        <f aca="false">($B$203+$B$204)+$B$22+(1-B1620)*$B$198+(1-C1620)*$E$226+(1-D1620)*$E$225+(1-E1620)*$E$224+(1-F1620)*$E$223+(1-G1620)*$E$222+(1-H1620)*$E$221</f>
        <v>22149806.6634169</v>
      </c>
      <c r="R1620" s="7" t="n">
        <f aca="false">P1620&gt;$B$12*Q1620</f>
        <v>1</v>
      </c>
      <c r="S1620" s="7" t="n">
        <f aca="false">IF(R1620,(P1620+$B$12*$B$13)/(Q1620+$B$13),IF(Q1620&gt;0,P1620/Q1620,0))</f>
        <v>319.170860340916</v>
      </c>
      <c r="T1620" s="7" t="n">
        <f aca="false">IF(R1620,$B$13*(S1620-$B$12),0)</f>
        <v>795427150.852289</v>
      </c>
      <c r="U1620" s="7" t="n">
        <f aca="false">($B$203+$B$204)*S1620</f>
        <v>89801273.363368</v>
      </c>
      <c r="V1620" s="7" t="n">
        <f aca="false">$B$22*S1620</f>
        <v>2872537743.06824</v>
      </c>
      <c r="W1620" s="7" t="n">
        <f aca="false">IF(B1620=1,I1620,S1620*$B$198)</f>
        <v>30000000</v>
      </c>
      <c r="X1620" s="7" t="n">
        <f aca="false">IF(C1620=1,J1620,S1620*$E$226)</f>
        <v>1957944745.50056</v>
      </c>
      <c r="Y1620" s="7" t="n">
        <f aca="false">IF(D1620=1,K1620,S1620*$E$225)</f>
        <v>553434785.510967</v>
      </c>
      <c r="Z1620" s="7" t="n">
        <f aca="false">IF(E1620=1,L1620,S1620*$E$224)</f>
        <v>60000000</v>
      </c>
      <c r="AA1620" s="7" t="n">
        <f aca="false">IF(F1620=1,M1620,S1620*$E$223)</f>
        <v>30000000</v>
      </c>
      <c r="AB1620" s="7" t="n">
        <f aca="false">IF(G1620=1,N1620,S1620*$E$222)</f>
        <v>15000000</v>
      </c>
      <c r="AC1620" s="7" t="n">
        <f aca="false">IF(H1620=1,O1620,S1620*$E$221)</f>
        <v>1595854301.70458</v>
      </c>
      <c r="AD1620" s="7" t="n">
        <f aca="false">INDEX($W$1542:$W$1669,MATCH($A1620+(1-B1620)*64,$A$1542:$A$1669,0))</f>
        <v>30000000</v>
      </c>
      <c r="AE1620" s="7" t="n">
        <f aca="false">INDEX($W$1542:$W$1669,MATCH($A1620-B1620*64,$A$1542:$A$1669,0))</f>
        <v>249543966.677235</v>
      </c>
      <c r="AF1620" s="7" t="n">
        <f aca="false">INDEX($X$1542:$X$1669,MATCH($A1620+(1-C1620)*32,$A$1542:$A$1669,0))</f>
        <v>300000000</v>
      </c>
      <c r="AG1620" s="7" t="n">
        <f aca="false">INDEX($X$1542:$X$1669,MATCH($A1620-C1620*32,$A$1542:$A$1669,0))</f>
        <v>1957944745.50056</v>
      </c>
      <c r="AH1620" s="7" t="n">
        <f aca="false">INDEX($Y$1542:$Y$1669,MATCH($A1620+(1-D1620)*16,$A$1542:$A$1669,0))</f>
        <v>100000000</v>
      </c>
      <c r="AI1620" s="7" t="n">
        <f aca="false">INDEX($Y$1542:$Y$1669,MATCH($A1620-D1620*16,$A$1542:$A$1669,0))</f>
        <v>553434785.510967</v>
      </c>
      <c r="AJ1620" s="7" t="n">
        <f aca="false">INDEX($Z$1542:$Z$1669,MATCH($A1620+(1-E1620)*8,$A$1542:$A$1669,0))</f>
        <v>60000000</v>
      </c>
      <c r="AK1620" s="7" t="n">
        <f aca="false">INDEX($Z$1542:$Z$1669,MATCH($A1620-E1620*8,$A$1542:$A$1669,0))</f>
        <v>703369167.726121</v>
      </c>
      <c r="AL1620" s="7" t="n">
        <f aca="false">INDEX($AA$1542:$AA$1669,MATCH($A1620+(1-F1620)*4,$A$1542:$A$1669,0))</f>
        <v>30000000</v>
      </c>
      <c r="AM1620" s="7" t="n">
        <f aca="false">INDEX($AA$1542:$AA$1669,MATCH($A1620-F1620*4,$A$1542:$A$1669,0))</f>
        <v>856877600.932641</v>
      </c>
      <c r="AN1620" s="7" t="n">
        <f aca="false">INDEX($AB$1542:$AB$1669,MATCH($A1620+(1-G1620)*2,$A$1542:$A$1669,0))</f>
        <v>15000000</v>
      </c>
      <c r="AO1620" s="7" t="n">
        <f aca="false">INDEX($AB$1542:$AB$1669,MATCH($A1620-G1620*2,$A$1542:$A$1669,0))</f>
        <v>1329266677.7699</v>
      </c>
      <c r="AP1620" s="7" t="n">
        <f aca="false">INDEX($AC$1542:$AC$1669,MATCH($A1620+(1-H1620)*1,$A$1542:$A$1669,0))</f>
        <v>5000000</v>
      </c>
      <c r="AQ1620" s="7" t="n">
        <f aca="false">INDEX($AC$1542:$AC$1669,MATCH($A1620-H1620*1,$A$1542:$A$1669,0))</f>
        <v>1595854301.70458</v>
      </c>
      <c r="AR1620" s="14" t="b">
        <f aca="false">AND(IF(B1620=1,AD1620&gt;=AE1620,AE1620&gt;AD1620),IF(C1620=1,AF1620&gt;=AG1620,AG1620&gt;AF1620),IF(D1620=1,AH1620&gt;=AI1620,AI1620&gt;AH1620),IF(E1620=1,AJ1620&gt;=AK1620,AK1620&gt;AJ1620),IF(F1620=1,AL1620&gt;=AM1620,AM1620&gt;AL1620),IF(G1620=1,AN1620&gt;=AO1620,AO1620&gt;AN1620),IF(H1620=1,AP1620&gt;=AQ1620,AQ1620&gt;AP1620))</f>
        <v>0</v>
      </c>
      <c r="AS1620" s="2"/>
      <c r="AT1620" s="2"/>
      <c r="AU1620" s="2"/>
      <c r="AV1620" s="2"/>
      <c r="AW1620" s="2"/>
      <c r="AX1620" s="2"/>
    </row>
    <row r="1621" customFormat="false" ht="15" hidden="false" customHeight="false" outlineLevel="0" collapsed="false">
      <c r="A1621" s="6" t="n">
        <f aca="false">ROW()-1542</f>
        <v>79</v>
      </c>
      <c r="B1621" s="6" t="n">
        <f aca="false">MOD(INT($A1621/64),2)</f>
        <v>1</v>
      </c>
      <c r="C1621" s="6" t="n">
        <f aca="false">MOD(INT($A1621/32),2)</f>
        <v>0</v>
      </c>
      <c r="D1621" s="6" t="n">
        <f aca="false">MOD(INT($A1621/16),2)</f>
        <v>0</v>
      </c>
      <c r="E1621" s="6" t="n">
        <f aca="false">MOD(INT($A1621/8),2)</f>
        <v>1</v>
      </c>
      <c r="F1621" s="6" t="n">
        <f aca="false">MOD(INT($A1621/4),2)</f>
        <v>1</v>
      </c>
      <c r="G1621" s="6" t="n">
        <f aca="false">MOD(INT($A1621/2),2)</f>
        <v>1</v>
      </c>
      <c r="H1621" s="6" t="n">
        <f aca="false">MOD(INT($A1621/1),2)</f>
        <v>1</v>
      </c>
      <c r="I1621" s="7" t="n">
        <f aca="false">IF(B1621=1,MIN($B$6,$B$1540),0)</f>
        <v>30000000</v>
      </c>
      <c r="J1621" s="7" t="n">
        <f aca="false">IF(C1621=1,MIN($F$226,MAX(0,$B$1540-I1621)),0)</f>
        <v>0</v>
      </c>
      <c r="K1621" s="7" t="n">
        <f aca="false">IF(D1621=1,MIN($F$225,MAX(0,$B$1540-SUM(I1621:J1621))),0)</f>
        <v>0</v>
      </c>
      <c r="L1621" s="7" t="n">
        <f aca="false">IF(E1621=1,MIN($F$224,MAX(0,$B$1540-SUM(I1621:K1621))),0)</f>
        <v>60000000</v>
      </c>
      <c r="M1621" s="7" t="n">
        <f aca="false">IF(F1621=1,MIN($F$223,MAX(0,$B$1540-SUM(I1621:L1621))),0)</f>
        <v>30000000</v>
      </c>
      <c r="N1621" s="7" t="n">
        <f aca="false">IF(G1621=1,MIN($F$222,MAX(0,$B$1540-SUM(I1621:M1621))),0)</f>
        <v>15000000</v>
      </c>
      <c r="O1621" s="7" t="n">
        <f aca="false">IF(H1621=1,MIN($F$221,MAX(0,$B$1540-SUM(I1621:N1621))),0)</f>
        <v>5000000</v>
      </c>
      <c r="P1621" s="7" t="n">
        <f aca="false">MAX(0,$B$1540-SUM(I1621:O1621))</f>
        <v>7860000000</v>
      </c>
      <c r="Q1621" s="7" t="n">
        <f aca="false">($B$203+$B$204)+$B$22+(1-B1621)*$B$198+(1-C1621)*$E$226+(1-D1621)*$E$225+(1-E1621)*$E$224+(1-F1621)*$E$223+(1-G1621)*$E$222+(1-H1621)*$E$221</f>
        <v>17149806.6634169</v>
      </c>
      <c r="R1621" s="7" t="n">
        <f aca="false">P1621&gt;$B$12*Q1621</f>
        <v>1</v>
      </c>
      <c r="S1621" s="7" t="n">
        <f aca="false">IF(R1621,(P1621+$B$12*$B$13)/(Q1621+$B$13),IF(Q1621&gt;0,P1621/Q1621,0))</f>
        <v>400.131163358368</v>
      </c>
      <c r="T1621" s="7" t="n">
        <f aca="false">IF(R1621,$B$13*(S1621-$B$12),0)</f>
        <v>997827908.395919</v>
      </c>
      <c r="U1621" s="7" t="n">
        <f aca="false">($B$203+$B$204)*S1621</f>
        <v>112580101.903936</v>
      </c>
      <c r="V1621" s="7" t="n">
        <f aca="false">$B$22*S1621</f>
        <v>3601180470.22531</v>
      </c>
      <c r="W1621" s="7" t="n">
        <f aca="false">IF(B1621=1,I1621,S1621*$B$198)</f>
        <v>30000000</v>
      </c>
      <c r="X1621" s="7" t="n">
        <f aca="false">IF(C1621=1,J1621,S1621*$E$226)</f>
        <v>2454593467.49804</v>
      </c>
      <c r="Y1621" s="7" t="n">
        <f aca="false">IF(D1621=1,K1621,S1621*$E$225)</f>
        <v>693818051.976795</v>
      </c>
      <c r="Z1621" s="7" t="n">
        <f aca="false">IF(E1621=1,L1621,S1621*$E$224)</f>
        <v>60000000</v>
      </c>
      <c r="AA1621" s="7" t="n">
        <f aca="false">IF(F1621=1,M1621,S1621*$E$223)</f>
        <v>30000000</v>
      </c>
      <c r="AB1621" s="7" t="n">
        <f aca="false">IF(G1621=1,N1621,S1621*$E$222)</f>
        <v>15000000</v>
      </c>
      <c r="AC1621" s="7" t="n">
        <f aca="false">IF(H1621=1,O1621,S1621*$E$221)</f>
        <v>5000000</v>
      </c>
      <c r="AD1621" s="7" t="n">
        <f aca="false">INDEX($W$1542:$W$1669,MATCH($A1621+(1-B1621)*64,$A$1542:$A$1669,0))</f>
        <v>30000000</v>
      </c>
      <c r="AE1621" s="7" t="n">
        <f aca="false">INDEX($W$1542:$W$1669,MATCH($A1621-B1621*64,$A$1542:$A$1669,0))</f>
        <v>310348317.723402</v>
      </c>
      <c r="AF1621" s="7" t="n">
        <f aca="false">INDEX($X$1542:$X$1669,MATCH($A1621+(1-C1621)*32,$A$1542:$A$1669,0))</f>
        <v>300000000</v>
      </c>
      <c r="AG1621" s="7" t="n">
        <f aca="false">INDEX($X$1542:$X$1669,MATCH($A1621-C1621*32,$A$1542:$A$1669,0))</f>
        <v>2454593467.49804</v>
      </c>
      <c r="AH1621" s="7" t="n">
        <f aca="false">INDEX($Y$1542:$Y$1669,MATCH($A1621+(1-D1621)*16,$A$1542:$A$1669,0))</f>
        <v>100000000</v>
      </c>
      <c r="AI1621" s="7" t="n">
        <f aca="false">INDEX($Y$1542:$Y$1669,MATCH($A1621-D1621*16,$A$1542:$A$1669,0))</f>
        <v>693818051.976795</v>
      </c>
      <c r="AJ1621" s="7" t="n">
        <f aca="false">INDEX($Z$1542:$Z$1669,MATCH($A1621+(1-E1621)*8,$A$1542:$A$1669,0))</f>
        <v>60000000</v>
      </c>
      <c r="AK1621" s="7" t="n">
        <f aca="false">INDEX($Z$1542:$Z$1669,MATCH($A1621-E1621*8,$A$1542:$A$1669,0))</f>
        <v>862320486.081466</v>
      </c>
      <c r="AL1621" s="7" t="n">
        <f aca="false">INDEX($AA$1542:$AA$1669,MATCH($A1621+(1-F1621)*4,$A$1542:$A$1669,0))</f>
        <v>30000000</v>
      </c>
      <c r="AM1621" s="7" t="n">
        <f aca="false">INDEX($AA$1542:$AA$1669,MATCH($A1621-F1621*4,$A$1542:$A$1669,0))</f>
        <v>1045373161.53974</v>
      </c>
      <c r="AN1621" s="7" t="n">
        <f aca="false">INDEX($AB$1542:$AB$1669,MATCH($A1621+(1-G1621)*2,$A$1542:$A$1669,0))</f>
        <v>15000000</v>
      </c>
      <c r="AO1621" s="7" t="n">
        <f aca="false">INDEX($AB$1542:$AB$1669,MATCH($A1621-G1621*2,$A$1542:$A$1669,0))</f>
        <v>1597882715.17989</v>
      </c>
      <c r="AP1621" s="7" t="n">
        <f aca="false">INDEX($AC$1542:$AC$1669,MATCH($A1621+(1-H1621)*1,$A$1542:$A$1669,0))</f>
        <v>5000000</v>
      </c>
      <c r="AQ1621" s="7" t="n">
        <f aca="false">INDEX($AC$1542:$AC$1669,MATCH($A1621-H1621*1,$A$1542:$A$1669,0))</f>
        <v>1595854301.70458</v>
      </c>
      <c r="AR1621" s="14" t="b">
        <f aca="false">AND(IF(B1621=1,AD1621&gt;=AE1621,AE1621&gt;AD1621),IF(C1621=1,AF1621&gt;=AG1621,AG1621&gt;AF1621),IF(D1621=1,AH1621&gt;=AI1621,AI1621&gt;AH1621),IF(E1621=1,AJ1621&gt;=AK1621,AK1621&gt;AJ1621),IF(F1621=1,AL1621&gt;=AM1621,AM1621&gt;AL1621),IF(G1621=1,AN1621&gt;=AO1621,AO1621&gt;AN1621),IF(H1621=1,AP1621&gt;=AQ1621,AQ1621&gt;AP1621))</f>
        <v>0</v>
      </c>
      <c r="AS1621" s="2"/>
      <c r="AT1621" s="2"/>
      <c r="AU1621" s="2"/>
      <c r="AV1621" s="2"/>
      <c r="AW1621" s="2"/>
      <c r="AX1621" s="2"/>
    </row>
    <row r="1622" customFormat="false" ht="15" hidden="false" customHeight="false" outlineLevel="0" collapsed="false">
      <c r="A1622" s="6" t="n">
        <f aca="false">ROW()-1542</f>
        <v>80</v>
      </c>
      <c r="B1622" s="6" t="n">
        <f aca="false">MOD(INT($A1622/64),2)</f>
        <v>1</v>
      </c>
      <c r="C1622" s="6" t="n">
        <f aca="false">MOD(INT($A1622/32),2)</f>
        <v>0</v>
      </c>
      <c r="D1622" s="6" t="n">
        <f aca="false">MOD(INT($A1622/16),2)</f>
        <v>1</v>
      </c>
      <c r="E1622" s="6" t="n">
        <f aca="false">MOD(INT($A1622/8),2)</f>
        <v>0</v>
      </c>
      <c r="F1622" s="6" t="n">
        <f aca="false">MOD(INT($A1622/4),2)</f>
        <v>0</v>
      </c>
      <c r="G1622" s="6" t="n">
        <f aca="false">MOD(INT($A1622/2),2)</f>
        <v>0</v>
      </c>
      <c r="H1622" s="6" t="n">
        <f aca="false">MOD(INT($A1622/1),2)</f>
        <v>0</v>
      </c>
      <c r="I1622" s="7" t="n">
        <f aca="false">IF(B1622=1,MIN($B$6,$B$1540),0)</f>
        <v>30000000</v>
      </c>
      <c r="J1622" s="7" t="n">
        <f aca="false">IF(C1622=1,MIN($F$226,MAX(0,$B$1540-I1622)),0)</f>
        <v>0</v>
      </c>
      <c r="K1622" s="7" t="n">
        <f aca="false">IF(D1622=1,MIN($F$225,MAX(0,$B$1540-SUM(I1622:J1622))),0)</f>
        <v>100000000</v>
      </c>
      <c r="L1622" s="7" t="n">
        <f aca="false">IF(E1622=1,MIN($F$224,MAX(0,$B$1540-SUM(I1622:K1622))),0)</f>
        <v>0</v>
      </c>
      <c r="M1622" s="7" t="n">
        <f aca="false">IF(F1622=1,MIN($F$223,MAX(0,$B$1540-SUM(I1622:L1622))),0)</f>
        <v>0</v>
      </c>
      <c r="N1622" s="7" t="n">
        <f aca="false">IF(G1622=1,MIN($F$222,MAX(0,$B$1540-SUM(I1622:M1622))),0)</f>
        <v>0</v>
      </c>
      <c r="O1622" s="7" t="n">
        <f aca="false">IF(H1622=1,MIN($F$221,MAX(0,$B$1540-SUM(I1622:N1622))),0)</f>
        <v>0</v>
      </c>
      <c r="P1622" s="7" t="n">
        <f aca="false">MAX(0,$B$1540-SUM(I1622:O1622))</f>
        <v>7870000000</v>
      </c>
      <c r="Q1622" s="7" t="n">
        <f aca="false">($B$203+$B$204)+$B$22+(1-B1622)*$B$198+(1-C1622)*$E$226+(1-D1622)*$E$225+(1-E1622)*$E$224+(1-F1622)*$E$223+(1-G1622)*$E$222+(1-H1622)*$E$221</f>
        <v>30815830.1189422</v>
      </c>
      <c r="R1622" s="7" t="n">
        <f aca="false">P1622&gt;$B$12*Q1622</f>
        <v>1</v>
      </c>
      <c r="S1622" s="7" t="n">
        <f aca="false">IF(R1622,(P1622+$B$12*$B$13)/(Q1622+$B$13),IF(Q1622&gt;0,P1622/Q1622,0))</f>
        <v>236.299079803627</v>
      </c>
      <c r="T1622" s="7" t="n">
        <f aca="false">IF(R1622,$B$13*(S1622-$B$12),0)</f>
        <v>588247699.509068</v>
      </c>
      <c r="U1622" s="7" t="n">
        <f aca="false">($B$203+$B$204)*S1622</f>
        <v>66484635.3401191</v>
      </c>
      <c r="V1622" s="7" t="n">
        <f aca="false">$B$22*S1622</f>
        <v>2126691718.23265</v>
      </c>
      <c r="W1622" s="7" t="n">
        <f aca="false">IF(B1622=1,I1622,S1622*$B$198)</f>
        <v>30000000</v>
      </c>
      <c r="X1622" s="7" t="n">
        <f aca="false">IF(C1622=1,J1622,S1622*$E$226)</f>
        <v>1449570117.94231</v>
      </c>
      <c r="Y1622" s="7" t="n">
        <f aca="false">IF(D1622=1,K1622,S1622*$E$225)</f>
        <v>100000000</v>
      </c>
      <c r="Z1622" s="7" t="n">
        <f aca="false">IF(E1622=1,L1622,S1622*$E$224)</f>
        <v>567117791.528705</v>
      </c>
      <c r="AA1622" s="7" t="n">
        <f aca="false">IF(F1622=1,M1622,S1622*$E$223)</f>
        <v>708897239.410882</v>
      </c>
      <c r="AB1622" s="7" t="n">
        <f aca="false">IF(G1622=1,N1622,S1622*$E$222)</f>
        <v>1181495399.01814</v>
      </c>
      <c r="AC1622" s="7" t="n">
        <f aca="false">IF(H1622=1,O1622,S1622*$E$221)</f>
        <v>1181495399.01814</v>
      </c>
      <c r="AD1622" s="7" t="n">
        <f aca="false">INDEX($W$1542:$W$1669,MATCH($A1622+(1-B1622)*64,$A$1542:$A$1669,0))</f>
        <v>30000000</v>
      </c>
      <c r="AE1622" s="7" t="n">
        <f aca="false">INDEX($W$1542:$W$1669,MATCH($A1622-B1622*64,$A$1542:$A$1669,0))</f>
        <v>186281232.261593</v>
      </c>
      <c r="AF1622" s="7" t="n">
        <f aca="false">INDEX($X$1542:$X$1669,MATCH($A1622+(1-C1622)*32,$A$1542:$A$1669,0))</f>
        <v>300000000</v>
      </c>
      <c r="AG1622" s="7" t="n">
        <f aca="false">INDEX($X$1542:$X$1669,MATCH($A1622-C1622*32,$A$1542:$A$1669,0))</f>
        <v>1449570117.94231</v>
      </c>
      <c r="AH1622" s="7" t="n">
        <f aca="false">INDEX($Y$1542:$Y$1669,MATCH($A1622+(1-D1622)*16,$A$1542:$A$1669,0))</f>
        <v>100000000</v>
      </c>
      <c r="AI1622" s="7" t="n">
        <f aca="false">INDEX($Y$1542:$Y$1669,MATCH($A1622-D1622*16,$A$1542:$A$1669,0))</f>
        <v>394413816.132506</v>
      </c>
      <c r="AJ1622" s="7" t="n">
        <f aca="false">INDEX($Z$1542:$Z$1669,MATCH($A1622+(1-E1622)*8,$A$1542:$A$1669,0))</f>
        <v>60000000</v>
      </c>
      <c r="AK1622" s="7" t="n">
        <f aca="false">INDEX($Z$1542:$Z$1669,MATCH($A1622-E1622*8,$A$1542:$A$1669,0))</f>
        <v>567117791.528705</v>
      </c>
      <c r="AL1622" s="7" t="n">
        <f aca="false">INDEX($AA$1542:$AA$1669,MATCH($A1622+(1-F1622)*4,$A$1542:$A$1669,0))</f>
        <v>30000000</v>
      </c>
      <c r="AM1622" s="7" t="n">
        <f aca="false">INDEX($AA$1542:$AA$1669,MATCH($A1622-F1622*4,$A$1542:$A$1669,0))</f>
        <v>708897239.410882</v>
      </c>
      <c r="AN1622" s="7" t="n">
        <f aca="false">INDEX($AB$1542:$AB$1669,MATCH($A1622+(1-G1622)*2,$A$1542:$A$1669,0))</f>
        <v>15000000</v>
      </c>
      <c r="AO1622" s="7" t="n">
        <f aca="false">INDEX($AB$1542:$AB$1669,MATCH($A1622-G1622*2,$A$1542:$A$1669,0))</f>
        <v>1181495399.01814</v>
      </c>
      <c r="AP1622" s="7" t="n">
        <f aca="false">INDEX($AC$1542:$AC$1669,MATCH($A1622+(1-H1622)*1,$A$1542:$A$1669,0))</f>
        <v>5000000</v>
      </c>
      <c r="AQ1622" s="7" t="n">
        <f aca="false">INDEX($AC$1542:$AC$1669,MATCH($A1622-H1622*1,$A$1542:$A$1669,0))</f>
        <v>1181495399.01814</v>
      </c>
      <c r="AR1622" s="14" t="b">
        <f aca="false">AND(IF(B1622=1,AD1622&gt;=AE1622,AE1622&gt;AD1622),IF(C1622=1,AF1622&gt;=AG1622,AG1622&gt;AF1622),IF(D1622=1,AH1622&gt;=AI1622,AI1622&gt;AH1622),IF(E1622=1,AJ1622&gt;=AK1622,AK1622&gt;AJ1622),IF(F1622=1,AL1622&gt;=AM1622,AM1622&gt;AL1622),IF(G1622=1,AN1622&gt;=AO1622,AO1622&gt;AN1622),IF(H1622=1,AP1622&gt;=AQ1622,AQ1622&gt;AP1622))</f>
        <v>0</v>
      </c>
      <c r="AS1622" s="2"/>
      <c r="AT1622" s="2"/>
      <c r="AU1622" s="2"/>
      <c r="AV1622" s="2"/>
      <c r="AW1622" s="2"/>
      <c r="AX1622" s="2"/>
    </row>
    <row r="1623" customFormat="false" ht="15" hidden="false" customHeight="false" outlineLevel="0" collapsed="false">
      <c r="A1623" s="6" t="n">
        <f aca="false">ROW()-1542</f>
        <v>81</v>
      </c>
      <c r="B1623" s="6" t="n">
        <f aca="false">MOD(INT($A1623/64),2)</f>
        <v>1</v>
      </c>
      <c r="C1623" s="6" t="n">
        <f aca="false">MOD(INT($A1623/32),2)</f>
        <v>0</v>
      </c>
      <c r="D1623" s="6" t="n">
        <f aca="false">MOD(INT($A1623/16),2)</f>
        <v>1</v>
      </c>
      <c r="E1623" s="6" t="n">
        <f aca="false">MOD(INT($A1623/8),2)</f>
        <v>0</v>
      </c>
      <c r="F1623" s="6" t="n">
        <f aca="false">MOD(INT($A1623/4),2)</f>
        <v>0</v>
      </c>
      <c r="G1623" s="6" t="n">
        <f aca="false">MOD(INT($A1623/2),2)</f>
        <v>0</v>
      </c>
      <c r="H1623" s="6" t="n">
        <f aca="false">MOD(INT($A1623/1),2)</f>
        <v>1</v>
      </c>
      <c r="I1623" s="7" t="n">
        <f aca="false">IF(B1623=1,MIN($B$6,$B$1540),0)</f>
        <v>30000000</v>
      </c>
      <c r="J1623" s="7" t="n">
        <f aca="false">IF(C1623=1,MIN($F$226,MAX(0,$B$1540-I1623)),0)</f>
        <v>0</v>
      </c>
      <c r="K1623" s="7" t="n">
        <f aca="false">IF(D1623=1,MIN($F$225,MAX(0,$B$1540-SUM(I1623:J1623))),0)</f>
        <v>100000000</v>
      </c>
      <c r="L1623" s="7" t="n">
        <f aca="false">IF(E1623=1,MIN($F$224,MAX(0,$B$1540-SUM(I1623:K1623))),0)</f>
        <v>0</v>
      </c>
      <c r="M1623" s="7" t="n">
        <f aca="false">IF(F1623=1,MIN($F$223,MAX(0,$B$1540-SUM(I1623:L1623))),0)</f>
        <v>0</v>
      </c>
      <c r="N1623" s="7" t="n">
        <f aca="false">IF(G1623=1,MIN($F$222,MAX(0,$B$1540-SUM(I1623:M1623))),0)</f>
        <v>0</v>
      </c>
      <c r="O1623" s="7" t="n">
        <f aca="false">IF(H1623=1,MIN($F$221,MAX(0,$B$1540-SUM(I1623:N1623))),0)</f>
        <v>5000000</v>
      </c>
      <c r="P1623" s="7" t="n">
        <f aca="false">MAX(0,$B$1540-SUM(I1623:O1623))</f>
        <v>7865000000</v>
      </c>
      <c r="Q1623" s="7" t="n">
        <f aca="false">($B$203+$B$204)+$B$22+(1-B1623)*$B$198+(1-C1623)*$E$226+(1-D1623)*$E$225+(1-E1623)*$E$224+(1-F1623)*$E$223+(1-G1623)*$E$222+(1-H1623)*$E$221</f>
        <v>25815830.1189422</v>
      </c>
      <c r="R1623" s="7" t="n">
        <f aca="false">P1623&gt;$B$12*Q1623</f>
        <v>1</v>
      </c>
      <c r="S1623" s="7" t="n">
        <f aca="false">IF(R1623,(P1623+$B$12*$B$13)/(Q1623+$B$13),IF(Q1623&gt;0,P1623/Q1623,0))</f>
        <v>277.848114180377</v>
      </c>
      <c r="T1623" s="7" t="n">
        <f aca="false">IF(R1623,$B$13*(S1623-$B$12),0)</f>
        <v>692120285.450943</v>
      </c>
      <c r="U1623" s="7" t="n">
        <f aca="false">($B$203+$B$204)*S1623</f>
        <v>78174788.3511588</v>
      </c>
      <c r="V1623" s="7" t="n">
        <f aca="false">$B$22*S1623</f>
        <v>2500633027.62339</v>
      </c>
      <c r="W1623" s="7" t="n">
        <f aca="false">IF(B1623=1,I1623,S1623*$B$198)</f>
        <v>30000000</v>
      </c>
      <c r="X1623" s="7" t="n">
        <f aca="false">IF(C1623=1,J1623,S1623*$E$226)</f>
        <v>1704451511.09858</v>
      </c>
      <c r="Y1623" s="7" t="n">
        <f aca="false">IF(D1623=1,K1623,S1623*$E$225)</f>
        <v>100000000</v>
      </c>
      <c r="Z1623" s="7" t="n">
        <f aca="false">IF(E1623=1,L1623,S1623*$E$224)</f>
        <v>666835474.032905</v>
      </c>
      <c r="AA1623" s="7" t="n">
        <f aca="false">IF(F1623=1,M1623,S1623*$E$223)</f>
        <v>833544342.541131</v>
      </c>
      <c r="AB1623" s="7" t="n">
        <f aca="false">IF(G1623=1,N1623,S1623*$E$222)</f>
        <v>1389240570.90189</v>
      </c>
      <c r="AC1623" s="7" t="n">
        <f aca="false">IF(H1623=1,O1623,S1623*$E$221)</f>
        <v>5000000</v>
      </c>
      <c r="AD1623" s="7" t="n">
        <f aca="false">INDEX($W$1542:$W$1669,MATCH($A1623+(1-B1623)*64,$A$1542:$A$1669,0))</f>
        <v>30000000</v>
      </c>
      <c r="AE1623" s="7" t="n">
        <f aca="false">INDEX($W$1542:$W$1669,MATCH($A1623-B1623*64,$A$1542:$A$1669,0))</f>
        <v>218128097.391242</v>
      </c>
      <c r="AF1623" s="7" t="n">
        <f aca="false">INDEX($X$1542:$X$1669,MATCH($A1623+(1-C1623)*32,$A$1542:$A$1669,0))</f>
        <v>300000000</v>
      </c>
      <c r="AG1623" s="7" t="n">
        <f aca="false">INDEX($X$1542:$X$1669,MATCH($A1623-C1623*32,$A$1542:$A$1669,0))</f>
        <v>1704451511.09858</v>
      </c>
      <c r="AH1623" s="7" t="n">
        <f aca="false">INDEX($Y$1542:$Y$1669,MATCH($A1623+(1-D1623)*16,$A$1542:$A$1669,0))</f>
        <v>100000000</v>
      </c>
      <c r="AI1623" s="7" t="n">
        <f aca="false">INDEX($Y$1542:$Y$1669,MATCH($A1623-D1623*16,$A$1542:$A$1669,0))</f>
        <v>459751980.198979</v>
      </c>
      <c r="AJ1623" s="7" t="n">
        <f aca="false">INDEX($Z$1542:$Z$1669,MATCH($A1623+(1-E1623)*8,$A$1542:$A$1669,0))</f>
        <v>60000000</v>
      </c>
      <c r="AK1623" s="7" t="n">
        <f aca="false">INDEX($Z$1542:$Z$1669,MATCH($A1623-E1623*8,$A$1542:$A$1669,0))</f>
        <v>666835474.032905</v>
      </c>
      <c r="AL1623" s="7" t="n">
        <f aca="false">INDEX($AA$1542:$AA$1669,MATCH($A1623+(1-F1623)*4,$A$1542:$A$1669,0))</f>
        <v>30000000</v>
      </c>
      <c r="AM1623" s="7" t="n">
        <f aca="false">INDEX($AA$1542:$AA$1669,MATCH($A1623-F1623*4,$A$1542:$A$1669,0))</f>
        <v>833544342.541131</v>
      </c>
      <c r="AN1623" s="7" t="n">
        <f aca="false">INDEX($AB$1542:$AB$1669,MATCH($A1623+(1-G1623)*2,$A$1542:$A$1669,0))</f>
        <v>15000000</v>
      </c>
      <c r="AO1623" s="7" t="n">
        <f aca="false">INDEX($AB$1542:$AB$1669,MATCH($A1623-G1623*2,$A$1542:$A$1669,0))</f>
        <v>1389240570.90189</v>
      </c>
      <c r="AP1623" s="7" t="n">
        <f aca="false">INDEX($AC$1542:$AC$1669,MATCH($A1623+(1-H1623)*1,$A$1542:$A$1669,0))</f>
        <v>5000000</v>
      </c>
      <c r="AQ1623" s="7" t="n">
        <f aca="false">INDEX($AC$1542:$AC$1669,MATCH($A1623-H1623*1,$A$1542:$A$1669,0))</f>
        <v>1181495399.01814</v>
      </c>
      <c r="AR1623" s="14" t="b">
        <f aca="false">AND(IF(B1623=1,AD1623&gt;=AE1623,AE1623&gt;AD1623),IF(C1623=1,AF1623&gt;=AG1623,AG1623&gt;AF1623),IF(D1623=1,AH1623&gt;=AI1623,AI1623&gt;AH1623),IF(E1623=1,AJ1623&gt;=AK1623,AK1623&gt;AJ1623),IF(F1623=1,AL1623&gt;=AM1623,AM1623&gt;AL1623),IF(G1623=1,AN1623&gt;=AO1623,AO1623&gt;AN1623),IF(H1623=1,AP1623&gt;=AQ1623,AQ1623&gt;AP1623))</f>
        <v>0</v>
      </c>
      <c r="AS1623" s="2"/>
      <c r="AT1623" s="2"/>
      <c r="AU1623" s="2"/>
      <c r="AV1623" s="2"/>
      <c r="AW1623" s="2"/>
      <c r="AX1623" s="2"/>
    </row>
    <row r="1624" customFormat="false" ht="15" hidden="false" customHeight="false" outlineLevel="0" collapsed="false">
      <c r="A1624" s="6" t="n">
        <f aca="false">ROW()-1542</f>
        <v>82</v>
      </c>
      <c r="B1624" s="6" t="n">
        <f aca="false">MOD(INT($A1624/64),2)</f>
        <v>1</v>
      </c>
      <c r="C1624" s="6" t="n">
        <f aca="false">MOD(INT($A1624/32),2)</f>
        <v>0</v>
      </c>
      <c r="D1624" s="6" t="n">
        <f aca="false">MOD(INT($A1624/16),2)</f>
        <v>1</v>
      </c>
      <c r="E1624" s="6" t="n">
        <f aca="false">MOD(INT($A1624/8),2)</f>
        <v>0</v>
      </c>
      <c r="F1624" s="6" t="n">
        <f aca="false">MOD(INT($A1624/4),2)</f>
        <v>0</v>
      </c>
      <c r="G1624" s="6" t="n">
        <f aca="false">MOD(INT($A1624/2),2)</f>
        <v>1</v>
      </c>
      <c r="H1624" s="6" t="n">
        <f aca="false">MOD(INT($A1624/1),2)</f>
        <v>0</v>
      </c>
      <c r="I1624" s="7" t="n">
        <f aca="false">IF(B1624=1,MIN($B$6,$B$1540),0)</f>
        <v>30000000</v>
      </c>
      <c r="J1624" s="7" t="n">
        <f aca="false">IF(C1624=1,MIN($F$226,MAX(0,$B$1540-I1624)),0)</f>
        <v>0</v>
      </c>
      <c r="K1624" s="7" t="n">
        <f aca="false">IF(D1624=1,MIN($F$225,MAX(0,$B$1540-SUM(I1624:J1624))),0)</f>
        <v>100000000</v>
      </c>
      <c r="L1624" s="7" t="n">
        <f aca="false">IF(E1624=1,MIN($F$224,MAX(0,$B$1540-SUM(I1624:K1624))),0)</f>
        <v>0</v>
      </c>
      <c r="M1624" s="7" t="n">
        <f aca="false">IF(F1624=1,MIN($F$223,MAX(0,$B$1540-SUM(I1624:L1624))),0)</f>
        <v>0</v>
      </c>
      <c r="N1624" s="7" t="n">
        <f aca="false">IF(G1624=1,MIN($F$222,MAX(0,$B$1540-SUM(I1624:M1624))),0)</f>
        <v>15000000</v>
      </c>
      <c r="O1624" s="7" t="n">
        <f aca="false">IF(H1624=1,MIN($F$221,MAX(0,$B$1540-SUM(I1624:N1624))),0)</f>
        <v>0</v>
      </c>
      <c r="P1624" s="7" t="n">
        <f aca="false">MAX(0,$B$1540-SUM(I1624:O1624))</f>
        <v>7855000000</v>
      </c>
      <c r="Q1624" s="7" t="n">
        <f aca="false">($B$203+$B$204)+$B$22+(1-B1624)*$B$198+(1-C1624)*$E$226+(1-D1624)*$E$225+(1-E1624)*$E$224+(1-F1624)*$E$223+(1-G1624)*$E$222+(1-H1624)*$E$221</f>
        <v>25815830.1189422</v>
      </c>
      <c r="R1624" s="7" t="n">
        <f aca="false">P1624&gt;$B$12*Q1624</f>
        <v>1</v>
      </c>
      <c r="S1624" s="7" t="n">
        <f aca="false">IF(R1624,(P1624+$B$12*$B$13)/(Q1624+$B$13),IF(Q1624&gt;0,P1624/Q1624,0))</f>
        <v>277.494954836011</v>
      </c>
      <c r="T1624" s="7" t="n">
        <f aca="false">IF(R1624,$B$13*(S1624-$B$12),0)</f>
        <v>691237387.090026</v>
      </c>
      <c r="U1624" s="7" t="n">
        <f aca="false">($B$203+$B$204)*S1624</f>
        <v>78075424.1460731</v>
      </c>
      <c r="V1624" s="7" t="n">
        <f aca="false">$B$22*S1624</f>
        <v>2497454593.5241</v>
      </c>
      <c r="W1624" s="7" t="n">
        <f aca="false">IF(B1624=1,I1624,S1624*$B$198)</f>
        <v>30000000</v>
      </c>
      <c r="X1624" s="7" t="n">
        <f aca="false">IF(C1624=1,J1624,S1624*$E$226)</f>
        <v>1702285064.9453</v>
      </c>
      <c r="Y1624" s="7" t="n">
        <f aca="false">IF(D1624=1,K1624,S1624*$E$225)</f>
        <v>100000000</v>
      </c>
      <c r="Z1624" s="7" t="n">
        <f aca="false">IF(E1624=1,L1624,S1624*$E$224)</f>
        <v>665987891.606425</v>
      </c>
      <c r="AA1624" s="7" t="n">
        <f aca="false">IF(F1624=1,M1624,S1624*$E$223)</f>
        <v>832484864.508032</v>
      </c>
      <c r="AB1624" s="7" t="n">
        <f aca="false">IF(G1624=1,N1624,S1624*$E$222)</f>
        <v>15000000</v>
      </c>
      <c r="AC1624" s="7" t="n">
        <f aca="false">IF(H1624=1,O1624,S1624*$E$221)</f>
        <v>1387474774.18005</v>
      </c>
      <c r="AD1624" s="7" t="n">
        <f aca="false">INDEX($W$1542:$W$1669,MATCH($A1624+(1-B1624)*64,$A$1542:$A$1669,0))</f>
        <v>30000000</v>
      </c>
      <c r="AE1624" s="7" t="n">
        <f aca="false">INDEX($W$1542:$W$1669,MATCH($A1624-B1624*64,$A$1542:$A$1669,0))</f>
        <v>217851898.470835</v>
      </c>
      <c r="AF1624" s="7" t="n">
        <f aca="false">INDEX($X$1542:$X$1669,MATCH($A1624+(1-C1624)*32,$A$1542:$A$1669,0))</f>
        <v>300000000</v>
      </c>
      <c r="AG1624" s="7" t="n">
        <f aca="false">INDEX($X$1542:$X$1669,MATCH($A1624-C1624*32,$A$1542:$A$1669,0))</f>
        <v>1702285064.9453</v>
      </c>
      <c r="AH1624" s="7" t="n">
        <f aca="false">INDEX($Y$1542:$Y$1669,MATCH($A1624+(1-D1624)*16,$A$1542:$A$1669,0))</f>
        <v>100000000</v>
      </c>
      <c r="AI1624" s="7" t="n">
        <f aca="false">INDEX($Y$1542:$Y$1669,MATCH($A1624-D1624*16,$A$1542:$A$1669,0))</f>
        <v>459174946.022388</v>
      </c>
      <c r="AJ1624" s="7" t="n">
        <f aca="false">INDEX($Z$1542:$Z$1669,MATCH($A1624+(1-E1624)*8,$A$1542:$A$1669,0))</f>
        <v>60000000</v>
      </c>
      <c r="AK1624" s="7" t="n">
        <f aca="false">INDEX($Z$1542:$Z$1669,MATCH($A1624-E1624*8,$A$1542:$A$1669,0))</f>
        <v>665987891.606425</v>
      </c>
      <c r="AL1624" s="7" t="n">
        <f aca="false">INDEX($AA$1542:$AA$1669,MATCH($A1624+(1-F1624)*4,$A$1542:$A$1669,0))</f>
        <v>30000000</v>
      </c>
      <c r="AM1624" s="7" t="n">
        <f aca="false">INDEX($AA$1542:$AA$1669,MATCH($A1624-F1624*4,$A$1542:$A$1669,0))</f>
        <v>832484864.508032</v>
      </c>
      <c r="AN1624" s="7" t="n">
        <f aca="false">INDEX($AB$1542:$AB$1669,MATCH($A1624+(1-G1624)*2,$A$1542:$A$1669,0))</f>
        <v>15000000</v>
      </c>
      <c r="AO1624" s="7" t="n">
        <f aca="false">INDEX($AB$1542:$AB$1669,MATCH($A1624-G1624*2,$A$1542:$A$1669,0))</f>
        <v>1181495399.01814</v>
      </c>
      <c r="AP1624" s="7" t="n">
        <f aca="false">INDEX($AC$1542:$AC$1669,MATCH($A1624+(1-H1624)*1,$A$1542:$A$1669,0))</f>
        <v>5000000</v>
      </c>
      <c r="AQ1624" s="7" t="n">
        <f aca="false">INDEX($AC$1542:$AC$1669,MATCH($A1624-H1624*1,$A$1542:$A$1669,0))</f>
        <v>1387474774.18005</v>
      </c>
      <c r="AR1624" s="14" t="b">
        <f aca="false">AND(IF(B1624=1,AD1624&gt;=AE1624,AE1624&gt;AD1624),IF(C1624=1,AF1624&gt;=AG1624,AG1624&gt;AF1624),IF(D1624=1,AH1624&gt;=AI1624,AI1624&gt;AH1624),IF(E1624=1,AJ1624&gt;=AK1624,AK1624&gt;AJ1624),IF(F1624=1,AL1624&gt;=AM1624,AM1624&gt;AL1624),IF(G1624=1,AN1624&gt;=AO1624,AO1624&gt;AN1624),IF(H1624=1,AP1624&gt;=AQ1624,AQ1624&gt;AP1624))</f>
        <v>0</v>
      </c>
      <c r="AS1624" s="2"/>
      <c r="AT1624" s="2"/>
      <c r="AU1624" s="2"/>
      <c r="AV1624" s="2"/>
      <c r="AW1624" s="2"/>
      <c r="AX1624" s="2"/>
    </row>
    <row r="1625" customFormat="false" ht="15" hidden="false" customHeight="false" outlineLevel="0" collapsed="false">
      <c r="A1625" s="6" t="n">
        <f aca="false">ROW()-1542</f>
        <v>83</v>
      </c>
      <c r="B1625" s="6" t="n">
        <f aca="false">MOD(INT($A1625/64),2)</f>
        <v>1</v>
      </c>
      <c r="C1625" s="6" t="n">
        <f aca="false">MOD(INT($A1625/32),2)</f>
        <v>0</v>
      </c>
      <c r="D1625" s="6" t="n">
        <f aca="false">MOD(INT($A1625/16),2)</f>
        <v>1</v>
      </c>
      <c r="E1625" s="6" t="n">
        <f aca="false">MOD(INT($A1625/8),2)</f>
        <v>0</v>
      </c>
      <c r="F1625" s="6" t="n">
        <f aca="false">MOD(INT($A1625/4),2)</f>
        <v>0</v>
      </c>
      <c r="G1625" s="6" t="n">
        <f aca="false">MOD(INT($A1625/2),2)</f>
        <v>1</v>
      </c>
      <c r="H1625" s="6" t="n">
        <f aca="false">MOD(INT($A1625/1),2)</f>
        <v>1</v>
      </c>
      <c r="I1625" s="7" t="n">
        <f aca="false">IF(B1625=1,MIN($B$6,$B$1540),0)</f>
        <v>30000000</v>
      </c>
      <c r="J1625" s="7" t="n">
        <f aca="false">IF(C1625=1,MIN($F$226,MAX(0,$B$1540-I1625)),0)</f>
        <v>0</v>
      </c>
      <c r="K1625" s="7" t="n">
        <f aca="false">IF(D1625=1,MIN($F$225,MAX(0,$B$1540-SUM(I1625:J1625))),0)</f>
        <v>100000000</v>
      </c>
      <c r="L1625" s="7" t="n">
        <f aca="false">IF(E1625=1,MIN($F$224,MAX(0,$B$1540-SUM(I1625:K1625))),0)</f>
        <v>0</v>
      </c>
      <c r="M1625" s="7" t="n">
        <f aca="false">IF(F1625=1,MIN($F$223,MAX(0,$B$1540-SUM(I1625:L1625))),0)</f>
        <v>0</v>
      </c>
      <c r="N1625" s="7" t="n">
        <f aca="false">IF(G1625=1,MIN($F$222,MAX(0,$B$1540-SUM(I1625:M1625))),0)</f>
        <v>15000000</v>
      </c>
      <c r="O1625" s="7" t="n">
        <f aca="false">IF(H1625=1,MIN($F$221,MAX(0,$B$1540-SUM(I1625:N1625))),0)</f>
        <v>5000000</v>
      </c>
      <c r="P1625" s="7" t="n">
        <f aca="false">MAX(0,$B$1540-SUM(I1625:O1625))</f>
        <v>7850000000</v>
      </c>
      <c r="Q1625" s="7" t="n">
        <f aca="false">($B$203+$B$204)+$B$22+(1-B1625)*$B$198+(1-C1625)*$E$226+(1-D1625)*$E$225+(1-E1625)*$E$224+(1-F1625)*$E$223+(1-G1625)*$E$222+(1-H1625)*$E$221</f>
        <v>20815830.1189422</v>
      </c>
      <c r="R1625" s="7" t="n">
        <f aca="false">P1625&gt;$B$12*Q1625</f>
        <v>1</v>
      </c>
      <c r="S1625" s="7" t="n">
        <f aca="false">IF(R1625,(P1625+$B$12*$B$13)/(Q1625+$B$13),IF(Q1625&gt;0,P1625/Q1625,0))</f>
        <v>336.78835194551</v>
      </c>
      <c r="T1625" s="7" t="n">
        <f aca="false">IF(R1625,$B$13*(S1625-$B$12),0)</f>
        <v>839470879.863774</v>
      </c>
      <c r="U1625" s="7" t="n">
        <f aca="false">($B$203+$B$204)*S1625</f>
        <v>94758095.4801212</v>
      </c>
      <c r="V1625" s="7" t="n">
        <f aca="false">$B$22*S1625</f>
        <v>3031095167.50959</v>
      </c>
      <c r="W1625" s="7" t="n">
        <f aca="false">IF(B1625=1,I1625,S1625*$B$198)</f>
        <v>30000000</v>
      </c>
      <c r="X1625" s="7" t="n">
        <f aca="false">IF(C1625=1,J1625,S1625*$E$226)</f>
        <v>2066018756.64077</v>
      </c>
      <c r="Y1625" s="7" t="n">
        <f aca="false">IF(D1625=1,K1625,S1625*$E$225)</f>
        <v>100000000</v>
      </c>
      <c r="Z1625" s="7" t="n">
        <f aca="false">IF(E1625=1,L1625,S1625*$E$224)</f>
        <v>808292044.669223</v>
      </c>
      <c r="AA1625" s="7" t="n">
        <f aca="false">IF(F1625=1,M1625,S1625*$E$223)</f>
        <v>1010365055.83653</v>
      </c>
      <c r="AB1625" s="7" t="n">
        <f aca="false">IF(G1625=1,N1625,S1625*$E$222)</f>
        <v>15000000</v>
      </c>
      <c r="AC1625" s="7" t="n">
        <f aca="false">IF(H1625=1,O1625,S1625*$E$221)</f>
        <v>5000000</v>
      </c>
      <c r="AD1625" s="7" t="n">
        <f aca="false">INDEX($W$1542:$W$1669,MATCH($A1625+(1-B1625)*64,$A$1542:$A$1669,0))</f>
        <v>30000000</v>
      </c>
      <c r="AE1625" s="7" t="n">
        <f aca="false">INDEX($W$1542:$W$1669,MATCH($A1625-B1625*64,$A$1542:$A$1669,0))</f>
        <v>262844949.991495</v>
      </c>
      <c r="AF1625" s="7" t="n">
        <f aca="false">INDEX($X$1542:$X$1669,MATCH($A1625+(1-C1625)*32,$A$1542:$A$1669,0))</f>
        <v>300000000</v>
      </c>
      <c r="AG1625" s="7" t="n">
        <f aca="false">INDEX($X$1542:$X$1669,MATCH($A1625-C1625*32,$A$1542:$A$1669,0))</f>
        <v>2066018756.64077</v>
      </c>
      <c r="AH1625" s="7" t="n">
        <f aca="false">INDEX($Y$1542:$Y$1669,MATCH($A1625+(1-D1625)*16,$A$1542:$A$1669,0))</f>
        <v>100000000</v>
      </c>
      <c r="AI1625" s="7" t="n">
        <f aca="false">INDEX($Y$1542:$Y$1669,MATCH($A1625-D1625*16,$A$1542:$A$1669,0))</f>
        <v>550481233.456927</v>
      </c>
      <c r="AJ1625" s="7" t="n">
        <f aca="false">INDEX($Z$1542:$Z$1669,MATCH($A1625+(1-E1625)*8,$A$1542:$A$1669,0))</f>
        <v>60000000</v>
      </c>
      <c r="AK1625" s="7" t="n">
        <f aca="false">INDEX($Z$1542:$Z$1669,MATCH($A1625-E1625*8,$A$1542:$A$1669,0))</f>
        <v>808292044.669223</v>
      </c>
      <c r="AL1625" s="7" t="n">
        <f aca="false">INDEX($AA$1542:$AA$1669,MATCH($A1625+(1-F1625)*4,$A$1542:$A$1669,0))</f>
        <v>30000000</v>
      </c>
      <c r="AM1625" s="7" t="n">
        <f aca="false">INDEX($AA$1542:$AA$1669,MATCH($A1625-F1625*4,$A$1542:$A$1669,0))</f>
        <v>1010365055.83653</v>
      </c>
      <c r="AN1625" s="7" t="n">
        <f aca="false">INDEX($AB$1542:$AB$1669,MATCH($A1625+(1-G1625)*2,$A$1542:$A$1669,0))</f>
        <v>15000000</v>
      </c>
      <c r="AO1625" s="7" t="n">
        <f aca="false">INDEX($AB$1542:$AB$1669,MATCH($A1625-G1625*2,$A$1542:$A$1669,0))</f>
        <v>1389240570.90189</v>
      </c>
      <c r="AP1625" s="7" t="n">
        <f aca="false">INDEX($AC$1542:$AC$1669,MATCH($A1625+(1-H1625)*1,$A$1542:$A$1669,0))</f>
        <v>5000000</v>
      </c>
      <c r="AQ1625" s="7" t="n">
        <f aca="false">INDEX($AC$1542:$AC$1669,MATCH($A1625-H1625*1,$A$1542:$A$1669,0))</f>
        <v>1387474774.18005</v>
      </c>
      <c r="AR1625" s="14" t="b">
        <f aca="false">AND(IF(B1625=1,AD1625&gt;=AE1625,AE1625&gt;AD1625),IF(C1625=1,AF1625&gt;=AG1625,AG1625&gt;AF1625),IF(D1625=1,AH1625&gt;=AI1625,AI1625&gt;AH1625),IF(E1625=1,AJ1625&gt;=AK1625,AK1625&gt;AJ1625),IF(F1625=1,AL1625&gt;=AM1625,AM1625&gt;AL1625),IF(G1625=1,AN1625&gt;=AO1625,AO1625&gt;AN1625),IF(H1625=1,AP1625&gt;=AQ1625,AQ1625&gt;AP1625))</f>
        <v>0</v>
      </c>
      <c r="AS1625" s="2"/>
      <c r="AT1625" s="2"/>
      <c r="AU1625" s="2"/>
      <c r="AV1625" s="2"/>
      <c r="AW1625" s="2"/>
      <c r="AX1625" s="2"/>
    </row>
    <row r="1626" customFormat="false" ht="15" hidden="false" customHeight="false" outlineLevel="0" collapsed="false">
      <c r="A1626" s="6" t="n">
        <f aca="false">ROW()-1542</f>
        <v>84</v>
      </c>
      <c r="B1626" s="6" t="n">
        <f aca="false">MOD(INT($A1626/64),2)</f>
        <v>1</v>
      </c>
      <c r="C1626" s="6" t="n">
        <f aca="false">MOD(INT($A1626/32),2)</f>
        <v>0</v>
      </c>
      <c r="D1626" s="6" t="n">
        <f aca="false">MOD(INT($A1626/16),2)</f>
        <v>1</v>
      </c>
      <c r="E1626" s="6" t="n">
        <f aca="false">MOD(INT($A1626/8),2)</f>
        <v>0</v>
      </c>
      <c r="F1626" s="6" t="n">
        <f aca="false">MOD(INT($A1626/4),2)</f>
        <v>1</v>
      </c>
      <c r="G1626" s="6" t="n">
        <f aca="false">MOD(INT($A1626/2),2)</f>
        <v>0</v>
      </c>
      <c r="H1626" s="6" t="n">
        <f aca="false">MOD(INT($A1626/1),2)</f>
        <v>0</v>
      </c>
      <c r="I1626" s="7" t="n">
        <f aca="false">IF(B1626=1,MIN($B$6,$B$1540),0)</f>
        <v>30000000</v>
      </c>
      <c r="J1626" s="7" t="n">
        <f aca="false">IF(C1626=1,MIN($F$226,MAX(0,$B$1540-I1626)),0)</f>
        <v>0</v>
      </c>
      <c r="K1626" s="7" t="n">
        <f aca="false">IF(D1626=1,MIN($F$225,MAX(0,$B$1540-SUM(I1626:J1626))),0)</f>
        <v>100000000</v>
      </c>
      <c r="L1626" s="7" t="n">
        <f aca="false">IF(E1626=1,MIN($F$224,MAX(0,$B$1540-SUM(I1626:K1626))),0)</f>
        <v>0</v>
      </c>
      <c r="M1626" s="7" t="n">
        <f aca="false">IF(F1626=1,MIN($F$223,MAX(0,$B$1540-SUM(I1626:L1626))),0)</f>
        <v>30000000</v>
      </c>
      <c r="N1626" s="7" t="n">
        <f aca="false">IF(G1626=1,MIN($F$222,MAX(0,$B$1540-SUM(I1626:M1626))),0)</f>
        <v>0</v>
      </c>
      <c r="O1626" s="7" t="n">
        <f aca="false">IF(H1626=1,MIN($F$221,MAX(0,$B$1540-SUM(I1626:N1626))),0)</f>
        <v>0</v>
      </c>
      <c r="P1626" s="7" t="n">
        <f aca="false">MAX(0,$B$1540-SUM(I1626:O1626))</f>
        <v>7840000000</v>
      </c>
      <c r="Q1626" s="7" t="n">
        <f aca="false">($B$203+$B$204)+$B$22+(1-B1626)*$B$198+(1-C1626)*$E$226+(1-D1626)*$E$225+(1-E1626)*$E$224+(1-F1626)*$E$223+(1-G1626)*$E$222+(1-H1626)*$E$221</f>
        <v>27815830.1189422</v>
      </c>
      <c r="R1626" s="7" t="n">
        <f aca="false">P1626&gt;$B$12*Q1626</f>
        <v>1</v>
      </c>
      <c r="S1626" s="7" t="n">
        <f aca="false">IF(R1626,(P1626+$B$12*$B$13)/(Q1626+$B$13),IF(Q1626&gt;0,P1626/Q1626,0))</f>
        <v>258.693229551375</v>
      </c>
      <c r="T1626" s="7" t="n">
        <f aca="false">IF(R1626,$B$13*(S1626-$B$12),0)</f>
        <v>644233073.878438</v>
      </c>
      <c r="U1626" s="7" t="n">
        <f aca="false">($B$203+$B$204)*S1626</f>
        <v>72785408.4153606</v>
      </c>
      <c r="V1626" s="7" t="n">
        <f aca="false">$B$22*S1626</f>
        <v>2328239065.96238</v>
      </c>
      <c r="W1626" s="7" t="n">
        <f aca="false">IF(B1626=1,I1626,S1626*$B$198)</f>
        <v>30000000</v>
      </c>
      <c r="X1626" s="7" t="n">
        <f aca="false">IF(C1626=1,J1626,S1626*$E$226)</f>
        <v>1586946405.30677</v>
      </c>
      <c r="Y1626" s="7" t="n">
        <f aca="false">IF(D1626=1,K1626,S1626*$E$225)</f>
        <v>100000000</v>
      </c>
      <c r="Z1626" s="7" t="n">
        <f aca="false">IF(E1626=1,L1626,S1626*$E$224)</f>
        <v>620863750.923301</v>
      </c>
      <c r="AA1626" s="7" t="n">
        <f aca="false">IF(F1626=1,M1626,S1626*$E$223)</f>
        <v>30000000</v>
      </c>
      <c r="AB1626" s="7" t="n">
        <f aca="false">IF(G1626=1,N1626,S1626*$E$222)</f>
        <v>1293466147.75688</v>
      </c>
      <c r="AC1626" s="7" t="n">
        <f aca="false">IF(H1626=1,O1626,S1626*$E$221)</f>
        <v>1293466147.75688</v>
      </c>
      <c r="AD1626" s="7" t="n">
        <f aca="false">INDEX($W$1542:$W$1669,MATCH($A1626+(1-B1626)*64,$A$1542:$A$1669,0))</f>
        <v>30000000</v>
      </c>
      <c r="AE1626" s="7" t="n">
        <f aca="false">INDEX($W$1542:$W$1669,MATCH($A1626-B1626*64,$A$1542:$A$1669,0))</f>
        <v>203463517.317188</v>
      </c>
      <c r="AF1626" s="7" t="n">
        <f aca="false">INDEX($X$1542:$X$1669,MATCH($A1626+(1-C1626)*32,$A$1542:$A$1669,0))</f>
        <v>300000000</v>
      </c>
      <c r="AG1626" s="7" t="n">
        <f aca="false">INDEX($X$1542:$X$1669,MATCH($A1626-C1626*32,$A$1542:$A$1669,0))</f>
        <v>1586946405.30677</v>
      </c>
      <c r="AH1626" s="7" t="n">
        <f aca="false">INDEX($Y$1542:$Y$1669,MATCH($A1626+(1-D1626)*16,$A$1542:$A$1669,0))</f>
        <v>100000000</v>
      </c>
      <c r="AI1626" s="7" t="n">
        <f aca="false">INDEX($Y$1542:$Y$1669,MATCH($A1626-D1626*16,$A$1542:$A$1669,0))</f>
        <v>429709572.014693</v>
      </c>
      <c r="AJ1626" s="7" t="n">
        <f aca="false">INDEX($Z$1542:$Z$1669,MATCH($A1626+(1-E1626)*8,$A$1542:$A$1669,0))</f>
        <v>60000000</v>
      </c>
      <c r="AK1626" s="7" t="n">
        <f aca="false">INDEX($Z$1542:$Z$1669,MATCH($A1626-E1626*8,$A$1542:$A$1669,0))</f>
        <v>620863750.923301</v>
      </c>
      <c r="AL1626" s="7" t="n">
        <f aca="false">INDEX($AA$1542:$AA$1669,MATCH($A1626+(1-F1626)*4,$A$1542:$A$1669,0))</f>
        <v>30000000</v>
      </c>
      <c r="AM1626" s="7" t="n">
        <f aca="false">INDEX($AA$1542:$AA$1669,MATCH($A1626-F1626*4,$A$1542:$A$1669,0))</f>
        <v>708897239.410882</v>
      </c>
      <c r="AN1626" s="7" t="n">
        <f aca="false">INDEX($AB$1542:$AB$1669,MATCH($A1626+(1-G1626)*2,$A$1542:$A$1669,0))</f>
        <v>15000000</v>
      </c>
      <c r="AO1626" s="7" t="n">
        <f aca="false">INDEX($AB$1542:$AB$1669,MATCH($A1626-G1626*2,$A$1542:$A$1669,0))</f>
        <v>1293466147.75688</v>
      </c>
      <c r="AP1626" s="7" t="n">
        <f aca="false">INDEX($AC$1542:$AC$1669,MATCH($A1626+(1-H1626)*1,$A$1542:$A$1669,0))</f>
        <v>5000000</v>
      </c>
      <c r="AQ1626" s="7" t="n">
        <f aca="false">INDEX($AC$1542:$AC$1669,MATCH($A1626-H1626*1,$A$1542:$A$1669,0))</f>
        <v>1293466147.75688</v>
      </c>
      <c r="AR1626" s="14" t="b">
        <f aca="false">AND(IF(B1626=1,AD1626&gt;=AE1626,AE1626&gt;AD1626),IF(C1626=1,AF1626&gt;=AG1626,AG1626&gt;AF1626),IF(D1626=1,AH1626&gt;=AI1626,AI1626&gt;AH1626),IF(E1626=1,AJ1626&gt;=AK1626,AK1626&gt;AJ1626),IF(F1626=1,AL1626&gt;=AM1626,AM1626&gt;AL1626),IF(G1626=1,AN1626&gt;=AO1626,AO1626&gt;AN1626),IF(H1626=1,AP1626&gt;=AQ1626,AQ1626&gt;AP1626))</f>
        <v>0</v>
      </c>
      <c r="AS1626" s="2"/>
      <c r="AT1626" s="2"/>
      <c r="AU1626" s="2"/>
      <c r="AV1626" s="2"/>
      <c r="AW1626" s="2"/>
      <c r="AX1626" s="2"/>
    </row>
    <row r="1627" customFormat="false" ht="15" hidden="false" customHeight="false" outlineLevel="0" collapsed="false">
      <c r="A1627" s="6" t="n">
        <f aca="false">ROW()-1542</f>
        <v>85</v>
      </c>
      <c r="B1627" s="6" t="n">
        <f aca="false">MOD(INT($A1627/64),2)</f>
        <v>1</v>
      </c>
      <c r="C1627" s="6" t="n">
        <f aca="false">MOD(INT($A1627/32),2)</f>
        <v>0</v>
      </c>
      <c r="D1627" s="6" t="n">
        <f aca="false">MOD(INT($A1627/16),2)</f>
        <v>1</v>
      </c>
      <c r="E1627" s="6" t="n">
        <f aca="false">MOD(INT($A1627/8),2)</f>
        <v>0</v>
      </c>
      <c r="F1627" s="6" t="n">
        <f aca="false">MOD(INT($A1627/4),2)</f>
        <v>1</v>
      </c>
      <c r="G1627" s="6" t="n">
        <f aca="false">MOD(INT($A1627/2),2)</f>
        <v>0</v>
      </c>
      <c r="H1627" s="6" t="n">
        <f aca="false">MOD(INT($A1627/1),2)</f>
        <v>1</v>
      </c>
      <c r="I1627" s="7" t="n">
        <f aca="false">IF(B1627=1,MIN($B$6,$B$1540),0)</f>
        <v>30000000</v>
      </c>
      <c r="J1627" s="7" t="n">
        <f aca="false">IF(C1627=1,MIN($F$226,MAX(0,$B$1540-I1627)),0)</f>
        <v>0</v>
      </c>
      <c r="K1627" s="7" t="n">
        <f aca="false">IF(D1627=1,MIN($F$225,MAX(0,$B$1540-SUM(I1627:J1627))),0)</f>
        <v>100000000</v>
      </c>
      <c r="L1627" s="7" t="n">
        <f aca="false">IF(E1627=1,MIN($F$224,MAX(0,$B$1540-SUM(I1627:K1627))),0)</f>
        <v>0</v>
      </c>
      <c r="M1627" s="7" t="n">
        <f aca="false">IF(F1627=1,MIN($F$223,MAX(0,$B$1540-SUM(I1627:L1627))),0)</f>
        <v>30000000</v>
      </c>
      <c r="N1627" s="7" t="n">
        <f aca="false">IF(G1627=1,MIN($F$222,MAX(0,$B$1540-SUM(I1627:M1627))),0)</f>
        <v>0</v>
      </c>
      <c r="O1627" s="7" t="n">
        <f aca="false">IF(H1627=1,MIN($F$221,MAX(0,$B$1540-SUM(I1627:N1627))),0)</f>
        <v>5000000</v>
      </c>
      <c r="P1627" s="7" t="n">
        <f aca="false">MAX(0,$B$1540-SUM(I1627:O1627))</f>
        <v>7835000000</v>
      </c>
      <c r="Q1627" s="7" t="n">
        <f aca="false">($B$203+$B$204)+$B$22+(1-B1627)*$B$198+(1-C1627)*$E$226+(1-D1627)*$E$225+(1-E1627)*$E$224+(1-F1627)*$E$223+(1-G1627)*$E$222+(1-H1627)*$E$221</f>
        <v>22815830.1189422</v>
      </c>
      <c r="R1627" s="7" t="n">
        <f aca="false">P1627&gt;$B$12*Q1627</f>
        <v>1</v>
      </c>
      <c r="S1627" s="7" t="n">
        <f aca="false">IF(R1627,(P1627+$B$12*$B$13)/(Q1627+$B$13),IF(Q1627&gt;0,P1627/Q1627,0))</f>
        <v>309.588900035149</v>
      </c>
      <c r="T1627" s="7" t="n">
        <f aca="false">IF(R1627,$B$13*(S1627-$B$12),0)</f>
        <v>771472250.087873</v>
      </c>
      <c r="U1627" s="7" t="n">
        <f aca="false">($B$203+$B$204)*S1627</f>
        <v>87105312.2225045</v>
      </c>
      <c r="V1627" s="7" t="n">
        <f aca="false">$B$22*S1627</f>
        <v>2786300100.31634</v>
      </c>
      <c r="W1627" s="7" t="n">
        <f aca="false">IF(B1627=1,I1627,S1627*$B$198)</f>
        <v>30000000</v>
      </c>
      <c r="X1627" s="7" t="n">
        <f aca="false">IF(C1627=1,J1627,S1627*$E$226)</f>
        <v>1899164477.11318</v>
      </c>
      <c r="Y1627" s="7" t="n">
        <f aca="false">IF(D1627=1,K1627,S1627*$E$225)</f>
        <v>100000000</v>
      </c>
      <c r="Z1627" s="7" t="n">
        <f aca="false">IF(E1627=1,L1627,S1627*$E$224)</f>
        <v>743013360.084358</v>
      </c>
      <c r="AA1627" s="7" t="n">
        <f aca="false">IF(F1627=1,M1627,S1627*$E$223)</f>
        <v>30000000</v>
      </c>
      <c r="AB1627" s="7" t="n">
        <f aca="false">IF(G1627=1,N1627,S1627*$E$222)</f>
        <v>1547944500.17575</v>
      </c>
      <c r="AC1627" s="7" t="n">
        <f aca="false">IF(H1627=1,O1627,S1627*$E$221)</f>
        <v>5000000</v>
      </c>
      <c r="AD1627" s="7" t="n">
        <f aca="false">INDEX($W$1542:$W$1669,MATCH($A1627+(1-B1627)*64,$A$1542:$A$1669,0))</f>
        <v>30000000</v>
      </c>
      <c r="AE1627" s="7" t="n">
        <f aca="false">INDEX($W$1542:$W$1669,MATCH($A1627-B1627*64,$A$1542:$A$1669,0))</f>
        <v>242257210.683615</v>
      </c>
      <c r="AF1627" s="7" t="n">
        <f aca="false">INDEX($X$1542:$X$1669,MATCH($A1627+(1-C1627)*32,$A$1542:$A$1669,0))</f>
        <v>300000000</v>
      </c>
      <c r="AG1627" s="7" t="n">
        <f aca="false">INDEX($X$1542:$X$1669,MATCH($A1627-C1627*32,$A$1542:$A$1669,0))</f>
        <v>1899164477.11318</v>
      </c>
      <c r="AH1627" s="7" t="n">
        <f aca="false">INDEX($Y$1542:$Y$1669,MATCH($A1627+(1-D1627)*16,$A$1542:$A$1669,0))</f>
        <v>100000000</v>
      </c>
      <c r="AI1627" s="7" t="n">
        <f aca="false">INDEX($Y$1542:$Y$1669,MATCH($A1627-D1627*16,$A$1542:$A$1669,0))</f>
        <v>508818380.590584</v>
      </c>
      <c r="AJ1627" s="7" t="n">
        <f aca="false">INDEX($Z$1542:$Z$1669,MATCH($A1627+(1-E1627)*8,$A$1542:$A$1669,0))</f>
        <v>60000000</v>
      </c>
      <c r="AK1627" s="7" t="n">
        <f aca="false">INDEX($Z$1542:$Z$1669,MATCH($A1627-E1627*8,$A$1542:$A$1669,0))</f>
        <v>743013360.084358</v>
      </c>
      <c r="AL1627" s="7" t="n">
        <f aca="false">INDEX($AA$1542:$AA$1669,MATCH($A1627+(1-F1627)*4,$A$1542:$A$1669,0))</f>
        <v>30000000</v>
      </c>
      <c r="AM1627" s="7" t="n">
        <f aca="false">INDEX($AA$1542:$AA$1669,MATCH($A1627-F1627*4,$A$1542:$A$1669,0))</f>
        <v>833544342.541131</v>
      </c>
      <c r="AN1627" s="7" t="n">
        <f aca="false">INDEX($AB$1542:$AB$1669,MATCH($A1627+(1-G1627)*2,$A$1542:$A$1669,0))</f>
        <v>15000000</v>
      </c>
      <c r="AO1627" s="7" t="n">
        <f aca="false">INDEX($AB$1542:$AB$1669,MATCH($A1627-G1627*2,$A$1542:$A$1669,0))</f>
        <v>1547944500.17575</v>
      </c>
      <c r="AP1627" s="7" t="n">
        <f aca="false">INDEX($AC$1542:$AC$1669,MATCH($A1627+(1-H1627)*1,$A$1542:$A$1669,0))</f>
        <v>5000000</v>
      </c>
      <c r="AQ1627" s="7" t="n">
        <f aca="false">INDEX($AC$1542:$AC$1669,MATCH($A1627-H1627*1,$A$1542:$A$1669,0))</f>
        <v>1293466147.75688</v>
      </c>
      <c r="AR1627" s="14" t="b">
        <f aca="false">AND(IF(B1627=1,AD1627&gt;=AE1627,AE1627&gt;AD1627),IF(C1627=1,AF1627&gt;=AG1627,AG1627&gt;AF1627),IF(D1627=1,AH1627&gt;=AI1627,AI1627&gt;AH1627),IF(E1627=1,AJ1627&gt;=AK1627,AK1627&gt;AJ1627),IF(F1627=1,AL1627&gt;=AM1627,AM1627&gt;AL1627),IF(G1627=1,AN1627&gt;=AO1627,AO1627&gt;AN1627),IF(H1627=1,AP1627&gt;=AQ1627,AQ1627&gt;AP1627))</f>
        <v>0</v>
      </c>
      <c r="AS1627" s="2"/>
      <c r="AT1627" s="2"/>
      <c r="AU1627" s="2"/>
      <c r="AV1627" s="2"/>
      <c r="AW1627" s="2"/>
      <c r="AX1627" s="2"/>
    </row>
    <row r="1628" customFormat="false" ht="15" hidden="false" customHeight="false" outlineLevel="0" collapsed="false">
      <c r="A1628" s="6" t="n">
        <f aca="false">ROW()-1542</f>
        <v>86</v>
      </c>
      <c r="B1628" s="6" t="n">
        <f aca="false">MOD(INT($A1628/64),2)</f>
        <v>1</v>
      </c>
      <c r="C1628" s="6" t="n">
        <f aca="false">MOD(INT($A1628/32),2)</f>
        <v>0</v>
      </c>
      <c r="D1628" s="6" t="n">
        <f aca="false">MOD(INT($A1628/16),2)</f>
        <v>1</v>
      </c>
      <c r="E1628" s="6" t="n">
        <f aca="false">MOD(INT($A1628/8),2)</f>
        <v>0</v>
      </c>
      <c r="F1628" s="6" t="n">
        <f aca="false">MOD(INT($A1628/4),2)</f>
        <v>1</v>
      </c>
      <c r="G1628" s="6" t="n">
        <f aca="false">MOD(INT($A1628/2),2)</f>
        <v>1</v>
      </c>
      <c r="H1628" s="6" t="n">
        <f aca="false">MOD(INT($A1628/1),2)</f>
        <v>0</v>
      </c>
      <c r="I1628" s="7" t="n">
        <f aca="false">IF(B1628=1,MIN($B$6,$B$1540),0)</f>
        <v>30000000</v>
      </c>
      <c r="J1628" s="7" t="n">
        <f aca="false">IF(C1628=1,MIN($F$226,MAX(0,$B$1540-I1628)),0)</f>
        <v>0</v>
      </c>
      <c r="K1628" s="7" t="n">
        <f aca="false">IF(D1628=1,MIN($F$225,MAX(0,$B$1540-SUM(I1628:J1628))),0)</f>
        <v>100000000</v>
      </c>
      <c r="L1628" s="7" t="n">
        <f aca="false">IF(E1628=1,MIN($F$224,MAX(0,$B$1540-SUM(I1628:K1628))),0)</f>
        <v>0</v>
      </c>
      <c r="M1628" s="7" t="n">
        <f aca="false">IF(F1628=1,MIN($F$223,MAX(0,$B$1540-SUM(I1628:L1628))),0)</f>
        <v>30000000</v>
      </c>
      <c r="N1628" s="7" t="n">
        <f aca="false">IF(G1628=1,MIN($F$222,MAX(0,$B$1540-SUM(I1628:M1628))),0)</f>
        <v>15000000</v>
      </c>
      <c r="O1628" s="7" t="n">
        <f aca="false">IF(H1628=1,MIN($F$221,MAX(0,$B$1540-SUM(I1628:N1628))),0)</f>
        <v>0</v>
      </c>
      <c r="P1628" s="7" t="n">
        <f aca="false">MAX(0,$B$1540-SUM(I1628:O1628))</f>
        <v>7825000000</v>
      </c>
      <c r="Q1628" s="7" t="n">
        <f aca="false">($B$203+$B$204)+$B$22+(1-B1628)*$B$198+(1-C1628)*$E$226+(1-D1628)*$E$225+(1-E1628)*$E$224+(1-F1628)*$E$223+(1-G1628)*$E$222+(1-H1628)*$E$221</f>
        <v>22815830.1189422</v>
      </c>
      <c r="R1628" s="7" t="n">
        <f aca="false">P1628&gt;$B$12*Q1628</f>
        <v>1</v>
      </c>
      <c r="S1628" s="7" t="n">
        <f aca="false">IF(R1628,(P1628+$B$12*$B$13)/(Q1628+$B$13),IF(Q1628&gt;0,P1628/Q1628,0))</f>
        <v>309.193890274339</v>
      </c>
      <c r="T1628" s="7" t="n">
        <f aca="false">IF(R1628,$B$13*(S1628-$B$12),0)</f>
        <v>770484725.685847</v>
      </c>
      <c r="U1628" s="7" t="n">
        <f aca="false">($B$203+$B$204)*S1628</f>
        <v>86994173.0681537</v>
      </c>
      <c r="V1628" s="7" t="n">
        <f aca="false">$B$22*S1628</f>
        <v>2782745012.46905</v>
      </c>
      <c r="W1628" s="7" t="n">
        <f aca="false">IF(B1628=1,I1628,S1628*$B$198)</f>
        <v>30000000</v>
      </c>
      <c r="X1628" s="7" t="n">
        <f aca="false">IF(C1628=1,J1628,S1628*$E$226)</f>
        <v>1896741300.74684</v>
      </c>
      <c r="Y1628" s="7" t="n">
        <f aca="false">IF(D1628=1,K1628,S1628*$E$225)</f>
        <v>100000000</v>
      </c>
      <c r="Z1628" s="7" t="n">
        <f aca="false">IF(E1628=1,L1628,S1628*$E$224)</f>
        <v>742065336.658413</v>
      </c>
      <c r="AA1628" s="7" t="n">
        <f aca="false">IF(F1628=1,M1628,S1628*$E$223)</f>
        <v>30000000</v>
      </c>
      <c r="AB1628" s="7" t="n">
        <f aca="false">IF(G1628=1,N1628,S1628*$E$222)</f>
        <v>15000000</v>
      </c>
      <c r="AC1628" s="7" t="n">
        <f aca="false">IF(H1628=1,O1628,S1628*$E$221)</f>
        <v>1545969451.37169</v>
      </c>
      <c r="AD1628" s="7" t="n">
        <f aca="false">INDEX($W$1542:$W$1669,MATCH($A1628+(1-B1628)*64,$A$1542:$A$1669,0))</f>
        <v>30000000</v>
      </c>
      <c r="AE1628" s="7" t="n">
        <f aca="false">INDEX($W$1542:$W$1669,MATCH($A1628-B1628*64,$A$1542:$A$1669,0))</f>
        <v>241949289.221037</v>
      </c>
      <c r="AF1628" s="7" t="n">
        <f aca="false">INDEX($X$1542:$X$1669,MATCH($A1628+(1-C1628)*32,$A$1542:$A$1669,0))</f>
        <v>300000000</v>
      </c>
      <c r="AG1628" s="7" t="n">
        <f aca="false">INDEX($X$1542:$X$1669,MATCH($A1628-C1628*32,$A$1542:$A$1669,0))</f>
        <v>1896741300.74684</v>
      </c>
      <c r="AH1628" s="7" t="n">
        <f aca="false">INDEX($Y$1542:$Y$1669,MATCH($A1628+(1-D1628)*16,$A$1542:$A$1669,0))</f>
        <v>100000000</v>
      </c>
      <c r="AI1628" s="7" t="n">
        <f aca="false">INDEX($Y$1542:$Y$1669,MATCH($A1628-D1628*16,$A$1542:$A$1669,0))</f>
        <v>508177349.559918</v>
      </c>
      <c r="AJ1628" s="7" t="n">
        <f aca="false">INDEX($Z$1542:$Z$1669,MATCH($A1628+(1-E1628)*8,$A$1542:$A$1669,0))</f>
        <v>60000000</v>
      </c>
      <c r="AK1628" s="7" t="n">
        <f aca="false">INDEX($Z$1542:$Z$1669,MATCH($A1628-E1628*8,$A$1542:$A$1669,0))</f>
        <v>742065336.658413</v>
      </c>
      <c r="AL1628" s="7" t="n">
        <f aca="false">INDEX($AA$1542:$AA$1669,MATCH($A1628+(1-F1628)*4,$A$1542:$A$1669,0))</f>
        <v>30000000</v>
      </c>
      <c r="AM1628" s="7" t="n">
        <f aca="false">INDEX($AA$1542:$AA$1669,MATCH($A1628-F1628*4,$A$1542:$A$1669,0))</f>
        <v>832484864.508032</v>
      </c>
      <c r="AN1628" s="7" t="n">
        <f aca="false">INDEX($AB$1542:$AB$1669,MATCH($A1628+(1-G1628)*2,$A$1542:$A$1669,0))</f>
        <v>15000000</v>
      </c>
      <c r="AO1628" s="7" t="n">
        <f aca="false">INDEX($AB$1542:$AB$1669,MATCH($A1628-G1628*2,$A$1542:$A$1669,0))</f>
        <v>1293466147.75688</v>
      </c>
      <c r="AP1628" s="7" t="n">
        <f aca="false">INDEX($AC$1542:$AC$1669,MATCH($A1628+(1-H1628)*1,$A$1542:$A$1669,0))</f>
        <v>5000000</v>
      </c>
      <c r="AQ1628" s="7" t="n">
        <f aca="false">INDEX($AC$1542:$AC$1669,MATCH($A1628-H1628*1,$A$1542:$A$1669,0))</f>
        <v>1545969451.37169</v>
      </c>
      <c r="AR1628" s="14" t="b">
        <f aca="false">AND(IF(B1628=1,AD1628&gt;=AE1628,AE1628&gt;AD1628),IF(C1628=1,AF1628&gt;=AG1628,AG1628&gt;AF1628),IF(D1628=1,AH1628&gt;=AI1628,AI1628&gt;AH1628),IF(E1628=1,AJ1628&gt;=AK1628,AK1628&gt;AJ1628),IF(F1628=1,AL1628&gt;=AM1628,AM1628&gt;AL1628),IF(G1628=1,AN1628&gt;=AO1628,AO1628&gt;AN1628),IF(H1628=1,AP1628&gt;=AQ1628,AQ1628&gt;AP1628))</f>
        <v>0</v>
      </c>
      <c r="AS1628" s="2"/>
      <c r="AT1628" s="2"/>
      <c r="AU1628" s="2"/>
      <c r="AV1628" s="2"/>
      <c r="AW1628" s="2"/>
      <c r="AX1628" s="2"/>
    </row>
    <row r="1629" customFormat="false" ht="15" hidden="false" customHeight="false" outlineLevel="0" collapsed="false">
      <c r="A1629" s="6" t="n">
        <f aca="false">ROW()-1542</f>
        <v>87</v>
      </c>
      <c r="B1629" s="6" t="n">
        <f aca="false">MOD(INT($A1629/64),2)</f>
        <v>1</v>
      </c>
      <c r="C1629" s="6" t="n">
        <f aca="false">MOD(INT($A1629/32),2)</f>
        <v>0</v>
      </c>
      <c r="D1629" s="6" t="n">
        <f aca="false">MOD(INT($A1629/16),2)</f>
        <v>1</v>
      </c>
      <c r="E1629" s="6" t="n">
        <f aca="false">MOD(INT($A1629/8),2)</f>
        <v>0</v>
      </c>
      <c r="F1629" s="6" t="n">
        <f aca="false">MOD(INT($A1629/4),2)</f>
        <v>1</v>
      </c>
      <c r="G1629" s="6" t="n">
        <f aca="false">MOD(INT($A1629/2),2)</f>
        <v>1</v>
      </c>
      <c r="H1629" s="6" t="n">
        <f aca="false">MOD(INT($A1629/1),2)</f>
        <v>1</v>
      </c>
      <c r="I1629" s="7" t="n">
        <f aca="false">IF(B1629=1,MIN($B$6,$B$1540),0)</f>
        <v>30000000</v>
      </c>
      <c r="J1629" s="7" t="n">
        <f aca="false">IF(C1629=1,MIN($F$226,MAX(0,$B$1540-I1629)),0)</f>
        <v>0</v>
      </c>
      <c r="K1629" s="7" t="n">
        <f aca="false">IF(D1629=1,MIN($F$225,MAX(0,$B$1540-SUM(I1629:J1629))),0)</f>
        <v>100000000</v>
      </c>
      <c r="L1629" s="7" t="n">
        <f aca="false">IF(E1629=1,MIN($F$224,MAX(0,$B$1540-SUM(I1629:K1629))),0)</f>
        <v>0</v>
      </c>
      <c r="M1629" s="7" t="n">
        <f aca="false">IF(F1629=1,MIN($F$223,MAX(0,$B$1540-SUM(I1629:L1629))),0)</f>
        <v>30000000</v>
      </c>
      <c r="N1629" s="7" t="n">
        <f aca="false">IF(G1629=1,MIN($F$222,MAX(0,$B$1540-SUM(I1629:M1629))),0)</f>
        <v>15000000</v>
      </c>
      <c r="O1629" s="7" t="n">
        <f aca="false">IF(H1629=1,MIN($F$221,MAX(0,$B$1540-SUM(I1629:N1629))),0)</f>
        <v>5000000</v>
      </c>
      <c r="P1629" s="7" t="n">
        <f aca="false">MAX(0,$B$1540-SUM(I1629:O1629))</f>
        <v>7820000000</v>
      </c>
      <c r="Q1629" s="7" t="n">
        <f aca="false">($B$203+$B$204)+$B$22+(1-B1629)*$B$198+(1-C1629)*$E$226+(1-D1629)*$E$225+(1-E1629)*$E$224+(1-F1629)*$E$223+(1-G1629)*$E$222+(1-H1629)*$E$221</f>
        <v>17815830.1189422</v>
      </c>
      <c r="R1629" s="7" t="n">
        <f aca="false">P1629&gt;$B$12*Q1629</f>
        <v>1</v>
      </c>
      <c r="S1629" s="7" t="n">
        <f aca="false">IF(R1629,(P1629+$B$12*$B$13)/(Q1629+$B$13),IF(Q1629&gt;0,P1629/Q1629,0))</f>
        <v>385.044566439174</v>
      </c>
      <c r="T1629" s="7" t="n">
        <f aca="false">IF(R1629,$B$13*(S1629-$B$12),0)</f>
        <v>960111416.097936</v>
      </c>
      <c r="U1629" s="7" t="n">
        <f aca="false">($B$203+$B$204)*S1629</f>
        <v>108335367.241704</v>
      </c>
      <c r="V1629" s="7" t="n">
        <f aca="false">$B$22*S1629</f>
        <v>3465401097.95257</v>
      </c>
      <c r="W1629" s="7" t="n">
        <f aca="false">IF(B1629=1,I1629,S1629*$B$198)</f>
        <v>30000000</v>
      </c>
      <c r="X1629" s="7" t="n">
        <f aca="false">IF(C1629=1,J1629,S1629*$E$226)</f>
        <v>2362045159.25377</v>
      </c>
      <c r="Y1629" s="7" t="n">
        <f aca="false">IF(D1629=1,K1629,S1629*$E$225)</f>
        <v>100000000</v>
      </c>
      <c r="Z1629" s="7" t="n">
        <f aca="false">IF(E1629=1,L1629,S1629*$E$224)</f>
        <v>924106959.454018</v>
      </c>
      <c r="AA1629" s="7" t="n">
        <f aca="false">IF(F1629=1,M1629,S1629*$E$223)</f>
        <v>30000000</v>
      </c>
      <c r="AB1629" s="7" t="n">
        <f aca="false">IF(G1629=1,N1629,S1629*$E$222)</f>
        <v>15000000</v>
      </c>
      <c r="AC1629" s="7" t="n">
        <f aca="false">IF(H1629=1,O1629,S1629*$E$221)</f>
        <v>5000000</v>
      </c>
      <c r="AD1629" s="7" t="n">
        <f aca="false">INDEX($W$1542:$W$1669,MATCH($A1629+(1-B1629)*64,$A$1542:$A$1669,0))</f>
        <v>30000000</v>
      </c>
      <c r="AE1629" s="7" t="n">
        <f aca="false">INDEX($W$1542:$W$1669,MATCH($A1629-B1629*64,$A$1542:$A$1669,0))</f>
        <v>299038202.411876</v>
      </c>
      <c r="AF1629" s="7" t="n">
        <f aca="false">INDEX($X$1542:$X$1669,MATCH($A1629+(1-C1629)*32,$A$1542:$A$1669,0))</f>
        <v>300000000</v>
      </c>
      <c r="AG1629" s="7" t="n">
        <f aca="false">INDEX($X$1542:$X$1669,MATCH($A1629-C1629*32,$A$1542:$A$1669,0))</f>
        <v>2362045159.25377</v>
      </c>
      <c r="AH1629" s="7" t="n">
        <f aca="false">INDEX($Y$1542:$Y$1669,MATCH($A1629+(1-D1629)*16,$A$1542:$A$1669,0))</f>
        <v>100000000</v>
      </c>
      <c r="AI1629" s="7" t="n">
        <f aca="false">INDEX($Y$1542:$Y$1669,MATCH($A1629-D1629*16,$A$1542:$A$1669,0))</f>
        <v>623018123.618879</v>
      </c>
      <c r="AJ1629" s="7" t="n">
        <f aca="false">INDEX($Z$1542:$Z$1669,MATCH($A1629+(1-E1629)*8,$A$1542:$A$1669,0))</f>
        <v>60000000</v>
      </c>
      <c r="AK1629" s="7" t="n">
        <f aca="false">INDEX($Z$1542:$Z$1669,MATCH($A1629-E1629*8,$A$1542:$A$1669,0))</f>
        <v>924106959.454018</v>
      </c>
      <c r="AL1629" s="7" t="n">
        <f aca="false">INDEX($AA$1542:$AA$1669,MATCH($A1629+(1-F1629)*4,$A$1542:$A$1669,0))</f>
        <v>30000000</v>
      </c>
      <c r="AM1629" s="7" t="n">
        <f aca="false">INDEX($AA$1542:$AA$1669,MATCH($A1629-F1629*4,$A$1542:$A$1669,0))</f>
        <v>1010365055.83653</v>
      </c>
      <c r="AN1629" s="7" t="n">
        <f aca="false">INDEX($AB$1542:$AB$1669,MATCH($A1629+(1-G1629)*2,$A$1542:$A$1669,0))</f>
        <v>15000000</v>
      </c>
      <c r="AO1629" s="7" t="n">
        <f aca="false">INDEX($AB$1542:$AB$1669,MATCH($A1629-G1629*2,$A$1542:$A$1669,0))</f>
        <v>1547944500.17575</v>
      </c>
      <c r="AP1629" s="7" t="n">
        <f aca="false">INDEX($AC$1542:$AC$1669,MATCH($A1629+(1-H1629)*1,$A$1542:$A$1669,0))</f>
        <v>5000000</v>
      </c>
      <c r="AQ1629" s="7" t="n">
        <f aca="false">INDEX($AC$1542:$AC$1669,MATCH($A1629-H1629*1,$A$1542:$A$1669,0))</f>
        <v>1545969451.37169</v>
      </c>
      <c r="AR1629" s="14" t="b">
        <f aca="false">AND(IF(B1629=1,AD1629&gt;=AE1629,AE1629&gt;AD1629),IF(C1629=1,AF1629&gt;=AG1629,AG1629&gt;AF1629),IF(D1629=1,AH1629&gt;=AI1629,AI1629&gt;AH1629),IF(E1629=1,AJ1629&gt;=AK1629,AK1629&gt;AJ1629),IF(F1629=1,AL1629&gt;=AM1629,AM1629&gt;AL1629),IF(G1629=1,AN1629&gt;=AO1629,AO1629&gt;AN1629),IF(H1629=1,AP1629&gt;=AQ1629,AQ1629&gt;AP1629))</f>
        <v>0</v>
      </c>
      <c r="AS1629" s="2"/>
      <c r="AT1629" s="2"/>
      <c r="AU1629" s="2"/>
      <c r="AV1629" s="2"/>
      <c r="AW1629" s="2"/>
      <c r="AX1629" s="2"/>
    </row>
    <row r="1630" customFormat="false" ht="15" hidden="false" customHeight="false" outlineLevel="0" collapsed="false">
      <c r="A1630" s="6" t="n">
        <f aca="false">ROW()-1542</f>
        <v>88</v>
      </c>
      <c r="B1630" s="6" t="n">
        <f aca="false">MOD(INT($A1630/64),2)</f>
        <v>1</v>
      </c>
      <c r="C1630" s="6" t="n">
        <f aca="false">MOD(INT($A1630/32),2)</f>
        <v>0</v>
      </c>
      <c r="D1630" s="6" t="n">
        <f aca="false">MOD(INT($A1630/16),2)</f>
        <v>1</v>
      </c>
      <c r="E1630" s="6" t="n">
        <f aca="false">MOD(INT($A1630/8),2)</f>
        <v>1</v>
      </c>
      <c r="F1630" s="6" t="n">
        <f aca="false">MOD(INT($A1630/4),2)</f>
        <v>0</v>
      </c>
      <c r="G1630" s="6" t="n">
        <f aca="false">MOD(INT($A1630/2),2)</f>
        <v>0</v>
      </c>
      <c r="H1630" s="6" t="n">
        <f aca="false">MOD(INT($A1630/1),2)</f>
        <v>0</v>
      </c>
      <c r="I1630" s="7" t="n">
        <f aca="false">IF(B1630=1,MIN($B$6,$B$1540),0)</f>
        <v>30000000</v>
      </c>
      <c r="J1630" s="7" t="n">
        <f aca="false">IF(C1630=1,MIN($F$226,MAX(0,$B$1540-I1630)),0)</f>
        <v>0</v>
      </c>
      <c r="K1630" s="7" t="n">
        <f aca="false">IF(D1630=1,MIN($F$225,MAX(0,$B$1540-SUM(I1630:J1630))),0)</f>
        <v>100000000</v>
      </c>
      <c r="L1630" s="7" t="n">
        <f aca="false">IF(E1630=1,MIN($F$224,MAX(0,$B$1540-SUM(I1630:K1630))),0)</f>
        <v>60000000</v>
      </c>
      <c r="M1630" s="7" t="n">
        <f aca="false">IF(F1630=1,MIN($F$223,MAX(0,$B$1540-SUM(I1630:L1630))),0)</f>
        <v>0</v>
      </c>
      <c r="N1630" s="7" t="n">
        <f aca="false">IF(G1630=1,MIN($F$222,MAX(0,$B$1540-SUM(I1630:M1630))),0)</f>
        <v>0</v>
      </c>
      <c r="O1630" s="7" t="n">
        <f aca="false">IF(H1630=1,MIN($F$221,MAX(0,$B$1540-SUM(I1630:N1630))),0)</f>
        <v>0</v>
      </c>
      <c r="P1630" s="7" t="n">
        <f aca="false">MAX(0,$B$1540-SUM(I1630:O1630))</f>
        <v>7810000000</v>
      </c>
      <c r="Q1630" s="7" t="n">
        <f aca="false">($B$203+$B$204)+$B$22+(1-B1630)*$B$198+(1-C1630)*$E$226+(1-D1630)*$E$225+(1-E1630)*$E$224+(1-F1630)*$E$223+(1-G1630)*$E$222+(1-H1630)*$E$221</f>
        <v>28415830.1189422</v>
      </c>
      <c r="R1630" s="7" t="n">
        <f aca="false">P1630&gt;$B$12*Q1630</f>
        <v>1</v>
      </c>
      <c r="S1630" s="7" t="n">
        <f aca="false">IF(R1630,(P1630+$B$12*$B$13)/(Q1630+$B$13),IF(Q1630&gt;0,P1630/Q1630,0))</f>
        <v>252.70225544464</v>
      </c>
      <c r="T1630" s="7" t="n">
        <f aca="false">IF(R1630,$B$13*(S1630-$B$12),0)</f>
        <v>629255638.611599</v>
      </c>
      <c r="U1630" s="7" t="n">
        <f aca="false">($B$203+$B$204)*S1630</f>
        <v>71099799.9519276</v>
      </c>
      <c r="V1630" s="7" t="n">
        <f aca="false">$B$22*S1630</f>
        <v>2274320299.00176</v>
      </c>
      <c r="W1630" s="7" t="n">
        <f aca="false">IF(B1630=1,I1630,S1630*$B$198)</f>
        <v>30000000</v>
      </c>
      <c r="X1630" s="7" t="n">
        <f aca="false">IF(C1630=1,J1630,S1630*$E$226)</f>
        <v>1550194941.6544</v>
      </c>
      <c r="Y1630" s="7" t="n">
        <f aca="false">IF(D1630=1,K1630,S1630*$E$225)</f>
        <v>100000000</v>
      </c>
      <c r="Z1630" s="7" t="n">
        <f aca="false">IF(E1630=1,L1630,S1630*$E$224)</f>
        <v>60000000</v>
      </c>
      <c r="AA1630" s="7" t="n">
        <f aca="false">IF(F1630=1,M1630,S1630*$E$223)</f>
        <v>758106766.333919</v>
      </c>
      <c r="AB1630" s="7" t="n">
        <f aca="false">IF(G1630=1,N1630,S1630*$E$222)</f>
        <v>1263511277.2232</v>
      </c>
      <c r="AC1630" s="7" t="n">
        <f aca="false">IF(H1630=1,O1630,S1630*$E$221)</f>
        <v>1263511277.2232</v>
      </c>
      <c r="AD1630" s="7" t="n">
        <f aca="false">INDEX($W$1542:$W$1669,MATCH($A1630+(1-B1630)*64,$A$1542:$A$1669,0))</f>
        <v>30000000</v>
      </c>
      <c r="AE1630" s="7" t="n">
        <f aca="false">INDEX($W$1542:$W$1669,MATCH($A1630-B1630*64,$A$1542:$A$1669,0))</f>
        <v>198854236.858119</v>
      </c>
      <c r="AF1630" s="7" t="n">
        <f aca="false">INDEX($X$1542:$X$1669,MATCH($A1630+(1-C1630)*32,$A$1542:$A$1669,0))</f>
        <v>300000000</v>
      </c>
      <c r="AG1630" s="7" t="n">
        <f aca="false">INDEX($X$1542:$X$1669,MATCH($A1630-C1630*32,$A$1542:$A$1669,0))</f>
        <v>1550194941.6544</v>
      </c>
      <c r="AH1630" s="7" t="n">
        <f aca="false">INDEX($Y$1542:$Y$1669,MATCH($A1630+(1-D1630)*16,$A$1542:$A$1669,0))</f>
        <v>100000000</v>
      </c>
      <c r="AI1630" s="7" t="n">
        <f aca="false">INDEX($Y$1542:$Y$1669,MATCH($A1630-D1630*16,$A$1542:$A$1669,0))</f>
        <v>420219621.806497</v>
      </c>
      <c r="AJ1630" s="7" t="n">
        <f aca="false">INDEX($Z$1542:$Z$1669,MATCH($A1630+(1-E1630)*8,$A$1542:$A$1669,0))</f>
        <v>60000000</v>
      </c>
      <c r="AK1630" s="7" t="n">
        <f aca="false">INDEX($Z$1542:$Z$1669,MATCH($A1630-E1630*8,$A$1542:$A$1669,0))</f>
        <v>567117791.528705</v>
      </c>
      <c r="AL1630" s="7" t="n">
        <f aca="false">INDEX($AA$1542:$AA$1669,MATCH($A1630+(1-F1630)*4,$A$1542:$A$1669,0))</f>
        <v>30000000</v>
      </c>
      <c r="AM1630" s="7" t="n">
        <f aca="false">INDEX($AA$1542:$AA$1669,MATCH($A1630-F1630*4,$A$1542:$A$1669,0))</f>
        <v>758106766.333919</v>
      </c>
      <c r="AN1630" s="7" t="n">
        <f aca="false">INDEX($AB$1542:$AB$1669,MATCH($A1630+(1-G1630)*2,$A$1542:$A$1669,0))</f>
        <v>15000000</v>
      </c>
      <c r="AO1630" s="7" t="n">
        <f aca="false">INDEX($AB$1542:$AB$1669,MATCH($A1630-G1630*2,$A$1542:$A$1669,0))</f>
        <v>1263511277.2232</v>
      </c>
      <c r="AP1630" s="7" t="n">
        <f aca="false">INDEX($AC$1542:$AC$1669,MATCH($A1630+(1-H1630)*1,$A$1542:$A$1669,0))</f>
        <v>5000000</v>
      </c>
      <c r="AQ1630" s="7" t="n">
        <f aca="false">INDEX($AC$1542:$AC$1669,MATCH($A1630-H1630*1,$A$1542:$A$1669,0))</f>
        <v>1263511277.2232</v>
      </c>
      <c r="AR1630" s="14" t="b">
        <f aca="false">AND(IF(B1630=1,AD1630&gt;=AE1630,AE1630&gt;AD1630),IF(C1630=1,AF1630&gt;=AG1630,AG1630&gt;AF1630),IF(D1630=1,AH1630&gt;=AI1630,AI1630&gt;AH1630),IF(E1630=1,AJ1630&gt;=AK1630,AK1630&gt;AJ1630),IF(F1630=1,AL1630&gt;=AM1630,AM1630&gt;AL1630),IF(G1630=1,AN1630&gt;=AO1630,AO1630&gt;AN1630),IF(H1630=1,AP1630&gt;=AQ1630,AQ1630&gt;AP1630))</f>
        <v>0</v>
      </c>
      <c r="AS1630" s="2"/>
      <c r="AT1630" s="2"/>
      <c r="AU1630" s="2"/>
      <c r="AV1630" s="2"/>
      <c r="AW1630" s="2"/>
      <c r="AX1630" s="2"/>
    </row>
    <row r="1631" customFormat="false" ht="15" hidden="false" customHeight="false" outlineLevel="0" collapsed="false">
      <c r="A1631" s="6" t="n">
        <f aca="false">ROW()-1542</f>
        <v>89</v>
      </c>
      <c r="B1631" s="6" t="n">
        <f aca="false">MOD(INT($A1631/64),2)</f>
        <v>1</v>
      </c>
      <c r="C1631" s="6" t="n">
        <f aca="false">MOD(INT($A1631/32),2)</f>
        <v>0</v>
      </c>
      <c r="D1631" s="6" t="n">
        <f aca="false">MOD(INT($A1631/16),2)</f>
        <v>1</v>
      </c>
      <c r="E1631" s="6" t="n">
        <f aca="false">MOD(INT($A1631/8),2)</f>
        <v>1</v>
      </c>
      <c r="F1631" s="6" t="n">
        <f aca="false">MOD(INT($A1631/4),2)</f>
        <v>0</v>
      </c>
      <c r="G1631" s="6" t="n">
        <f aca="false">MOD(INT($A1631/2),2)</f>
        <v>0</v>
      </c>
      <c r="H1631" s="6" t="n">
        <f aca="false">MOD(INT($A1631/1),2)</f>
        <v>1</v>
      </c>
      <c r="I1631" s="7" t="n">
        <f aca="false">IF(B1631=1,MIN($B$6,$B$1540),0)</f>
        <v>30000000</v>
      </c>
      <c r="J1631" s="7" t="n">
        <f aca="false">IF(C1631=1,MIN($F$226,MAX(0,$B$1540-I1631)),0)</f>
        <v>0</v>
      </c>
      <c r="K1631" s="7" t="n">
        <f aca="false">IF(D1631=1,MIN($F$225,MAX(0,$B$1540-SUM(I1631:J1631))),0)</f>
        <v>100000000</v>
      </c>
      <c r="L1631" s="7" t="n">
        <f aca="false">IF(E1631=1,MIN($F$224,MAX(0,$B$1540-SUM(I1631:K1631))),0)</f>
        <v>60000000</v>
      </c>
      <c r="M1631" s="7" t="n">
        <f aca="false">IF(F1631=1,MIN($F$223,MAX(0,$B$1540-SUM(I1631:L1631))),0)</f>
        <v>0</v>
      </c>
      <c r="N1631" s="7" t="n">
        <f aca="false">IF(G1631=1,MIN($F$222,MAX(0,$B$1540-SUM(I1631:M1631))),0)</f>
        <v>0</v>
      </c>
      <c r="O1631" s="7" t="n">
        <f aca="false">IF(H1631=1,MIN($F$221,MAX(0,$B$1540-SUM(I1631:N1631))),0)</f>
        <v>5000000</v>
      </c>
      <c r="P1631" s="7" t="n">
        <f aca="false">MAX(0,$B$1540-SUM(I1631:O1631))</f>
        <v>7805000000</v>
      </c>
      <c r="Q1631" s="7" t="n">
        <f aca="false">($B$203+$B$204)+$B$22+(1-B1631)*$B$198+(1-C1631)*$E$226+(1-D1631)*$E$225+(1-E1631)*$E$224+(1-F1631)*$E$223+(1-G1631)*$E$222+(1-H1631)*$E$221</f>
        <v>23415830.1189422</v>
      </c>
      <c r="R1631" s="7" t="n">
        <f aca="false">P1631&gt;$B$12*Q1631</f>
        <v>1</v>
      </c>
      <c r="S1631" s="7" t="n">
        <f aca="false">IF(R1631,(P1631+$B$12*$B$13)/(Q1631+$B$13),IF(Q1631&gt;0,P1631/Q1631,0))</f>
        <v>301.263743594824</v>
      </c>
      <c r="T1631" s="7" t="n">
        <f aca="false">IF(R1631,$B$13*(S1631-$B$12),0)</f>
        <v>750659358.98706</v>
      </c>
      <c r="U1631" s="7" t="n">
        <f aca="false">($B$203+$B$204)*S1631</f>
        <v>84762962.8974693</v>
      </c>
      <c r="V1631" s="7" t="n">
        <f aca="false">$B$22*S1631</f>
        <v>2711373692.35341</v>
      </c>
      <c r="W1631" s="7" t="n">
        <f aca="false">IF(B1631=1,I1631,S1631*$B$198)</f>
        <v>30000000</v>
      </c>
      <c r="X1631" s="7" t="n">
        <f aca="false">IF(C1631=1,J1631,S1631*$E$226)</f>
        <v>1848094037.00347</v>
      </c>
      <c r="Y1631" s="7" t="n">
        <f aca="false">IF(D1631=1,K1631,S1631*$E$225)</f>
        <v>100000000</v>
      </c>
      <c r="Z1631" s="7" t="n">
        <f aca="false">IF(E1631=1,L1631,S1631*$E$224)</f>
        <v>60000000</v>
      </c>
      <c r="AA1631" s="7" t="n">
        <f aca="false">IF(F1631=1,M1631,S1631*$E$223)</f>
        <v>903791230.784471</v>
      </c>
      <c r="AB1631" s="7" t="n">
        <f aca="false">IF(G1631=1,N1631,S1631*$E$222)</f>
        <v>1506318717.97412</v>
      </c>
      <c r="AC1631" s="7" t="n">
        <f aca="false">IF(H1631=1,O1631,S1631*$E$221)</f>
        <v>5000000</v>
      </c>
      <c r="AD1631" s="7" t="n">
        <f aca="false">INDEX($W$1542:$W$1669,MATCH($A1631+(1-B1631)*64,$A$1542:$A$1669,0))</f>
        <v>30000000</v>
      </c>
      <c r="AE1631" s="7" t="n">
        <f aca="false">INDEX($W$1542:$W$1669,MATCH($A1631-B1631*64,$A$1542:$A$1669,0))</f>
        <v>235914307.398212</v>
      </c>
      <c r="AF1631" s="7" t="n">
        <f aca="false">INDEX($X$1542:$X$1669,MATCH($A1631+(1-C1631)*32,$A$1542:$A$1669,0))</f>
        <v>300000000</v>
      </c>
      <c r="AG1631" s="7" t="n">
        <f aca="false">INDEX($X$1542:$X$1669,MATCH($A1631-C1631*32,$A$1542:$A$1669,0))</f>
        <v>1848094037.00347</v>
      </c>
      <c r="AH1631" s="7" t="n">
        <f aca="false">INDEX($Y$1542:$Y$1669,MATCH($A1631+(1-D1631)*16,$A$1542:$A$1669,0))</f>
        <v>100000000</v>
      </c>
      <c r="AI1631" s="7" t="n">
        <f aca="false">INDEX($Y$1542:$Y$1669,MATCH($A1631-D1631*16,$A$1542:$A$1669,0))</f>
        <v>495895674.510279</v>
      </c>
      <c r="AJ1631" s="7" t="n">
        <f aca="false">INDEX($Z$1542:$Z$1669,MATCH($A1631+(1-E1631)*8,$A$1542:$A$1669,0))</f>
        <v>60000000</v>
      </c>
      <c r="AK1631" s="7" t="n">
        <f aca="false">INDEX($Z$1542:$Z$1669,MATCH($A1631-E1631*8,$A$1542:$A$1669,0))</f>
        <v>666835474.032905</v>
      </c>
      <c r="AL1631" s="7" t="n">
        <f aca="false">INDEX($AA$1542:$AA$1669,MATCH($A1631+(1-F1631)*4,$A$1542:$A$1669,0))</f>
        <v>30000000</v>
      </c>
      <c r="AM1631" s="7" t="n">
        <f aca="false">INDEX($AA$1542:$AA$1669,MATCH($A1631-F1631*4,$A$1542:$A$1669,0))</f>
        <v>903791230.784471</v>
      </c>
      <c r="AN1631" s="7" t="n">
        <f aca="false">INDEX($AB$1542:$AB$1669,MATCH($A1631+(1-G1631)*2,$A$1542:$A$1669,0))</f>
        <v>15000000</v>
      </c>
      <c r="AO1631" s="7" t="n">
        <f aca="false">INDEX($AB$1542:$AB$1669,MATCH($A1631-G1631*2,$A$1542:$A$1669,0))</f>
        <v>1506318717.97412</v>
      </c>
      <c r="AP1631" s="7" t="n">
        <f aca="false">INDEX($AC$1542:$AC$1669,MATCH($A1631+(1-H1631)*1,$A$1542:$A$1669,0))</f>
        <v>5000000</v>
      </c>
      <c r="AQ1631" s="7" t="n">
        <f aca="false">INDEX($AC$1542:$AC$1669,MATCH($A1631-H1631*1,$A$1542:$A$1669,0))</f>
        <v>1263511277.2232</v>
      </c>
      <c r="AR1631" s="14" t="b">
        <f aca="false">AND(IF(B1631=1,AD1631&gt;=AE1631,AE1631&gt;AD1631),IF(C1631=1,AF1631&gt;=AG1631,AG1631&gt;AF1631),IF(D1631=1,AH1631&gt;=AI1631,AI1631&gt;AH1631),IF(E1631=1,AJ1631&gt;=AK1631,AK1631&gt;AJ1631),IF(F1631=1,AL1631&gt;=AM1631,AM1631&gt;AL1631),IF(G1631=1,AN1631&gt;=AO1631,AO1631&gt;AN1631),IF(H1631=1,AP1631&gt;=AQ1631,AQ1631&gt;AP1631))</f>
        <v>0</v>
      </c>
      <c r="AS1631" s="2"/>
      <c r="AT1631" s="2"/>
      <c r="AU1631" s="2"/>
      <c r="AV1631" s="2"/>
      <c r="AW1631" s="2"/>
      <c r="AX1631" s="2"/>
    </row>
    <row r="1632" customFormat="false" ht="15" hidden="false" customHeight="false" outlineLevel="0" collapsed="false">
      <c r="A1632" s="6" t="n">
        <f aca="false">ROW()-1542</f>
        <v>90</v>
      </c>
      <c r="B1632" s="6" t="n">
        <f aca="false">MOD(INT($A1632/64),2)</f>
        <v>1</v>
      </c>
      <c r="C1632" s="6" t="n">
        <f aca="false">MOD(INT($A1632/32),2)</f>
        <v>0</v>
      </c>
      <c r="D1632" s="6" t="n">
        <f aca="false">MOD(INT($A1632/16),2)</f>
        <v>1</v>
      </c>
      <c r="E1632" s="6" t="n">
        <f aca="false">MOD(INT($A1632/8),2)</f>
        <v>1</v>
      </c>
      <c r="F1632" s="6" t="n">
        <f aca="false">MOD(INT($A1632/4),2)</f>
        <v>0</v>
      </c>
      <c r="G1632" s="6" t="n">
        <f aca="false">MOD(INT($A1632/2),2)</f>
        <v>1</v>
      </c>
      <c r="H1632" s="6" t="n">
        <f aca="false">MOD(INT($A1632/1),2)</f>
        <v>0</v>
      </c>
      <c r="I1632" s="7" t="n">
        <f aca="false">IF(B1632=1,MIN($B$6,$B$1540),0)</f>
        <v>30000000</v>
      </c>
      <c r="J1632" s="7" t="n">
        <f aca="false">IF(C1632=1,MIN($F$226,MAX(0,$B$1540-I1632)),0)</f>
        <v>0</v>
      </c>
      <c r="K1632" s="7" t="n">
        <f aca="false">IF(D1632=1,MIN($F$225,MAX(0,$B$1540-SUM(I1632:J1632))),0)</f>
        <v>100000000</v>
      </c>
      <c r="L1632" s="7" t="n">
        <f aca="false">IF(E1632=1,MIN($F$224,MAX(0,$B$1540-SUM(I1632:K1632))),0)</f>
        <v>60000000</v>
      </c>
      <c r="M1632" s="7" t="n">
        <f aca="false">IF(F1632=1,MIN($F$223,MAX(0,$B$1540-SUM(I1632:L1632))),0)</f>
        <v>0</v>
      </c>
      <c r="N1632" s="7" t="n">
        <f aca="false">IF(G1632=1,MIN($F$222,MAX(0,$B$1540-SUM(I1632:M1632))),0)</f>
        <v>15000000</v>
      </c>
      <c r="O1632" s="7" t="n">
        <f aca="false">IF(H1632=1,MIN($F$221,MAX(0,$B$1540-SUM(I1632:N1632))),0)</f>
        <v>0</v>
      </c>
      <c r="P1632" s="7" t="n">
        <f aca="false">MAX(0,$B$1540-SUM(I1632:O1632))</f>
        <v>7795000000</v>
      </c>
      <c r="Q1632" s="7" t="n">
        <f aca="false">($B$203+$B$204)+$B$22+(1-B1632)*$B$198+(1-C1632)*$E$226+(1-D1632)*$E$225+(1-E1632)*$E$224+(1-F1632)*$E$223+(1-G1632)*$E$222+(1-H1632)*$E$221</f>
        <v>23415830.1189422</v>
      </c>
      <c r="R1632" s="7" t="n">
        <f aca="false">P1632&gt;$B$12*Q1632</f>
        <v>1</v>
      </c>
      <c r="S1632" s="7" t="n">
        <f aca="false">IF(R1632,(P1632+$B$12*$B$13)/(Q1632+$B$13),IF(Q1632&gt;0,P1632/Q1632,0))</f>
        <v>300.877879049714</v>
      </c>
      <c r="T1632" s="7" t="n">
        <f aca="false">IF(R1632,$B$13*(S1632-$B$12),0)</f>
        <v>749694697.624284</v>
      </c>
      <c r="U1632" s="7" t="n">
        <f aca="false">($B$203+$B$204)*S1632</f>
        <v>84654396.8226727</v>
      </c>
      <c r="V1632" s="7" t="n">
        <f aca="false">$B$22*S1632</f>
        <v>2707900911.44742</v>
      </c>
      <c r="W1632" s="7" t="n">
        <f aca="false">IF(B1632=1,I1632,S1632*$B$198)</f>
        <v>30000000</v>
      </c>
      <c r="X1632" s="7" t="n">
        <f aca="false">IF(C1632=1,J1632,S1632*$E$226)</f>
        <v>1845726961.70791</v>
      </c>
      <c r="Y1632" s="7" t="n">
        <f aca="false">IF(D1632=1,K1632,S1632*$E$225)</f>
        <v>100000000</v>
      </c>
      <c r="Z1632" s="7" t="n">
        <f aca="false">IF(E1632=1,L1632,S1632*$E$224)</f>
        <v>60000000</v>
      </c>
      <c r="AA1632" s="7" t="n">
        <f aca="false">IF(F1632=1,M1632,S1632*$E$223)</f>
        <v>902633637.149141</v>
      </c>
      <c r="AB1632" s="7" t="n">
        <f aca="false">IF(G1632=1,N1632,S1632*$E$222)</f>
        <v>15000000</v>
      </c>
      <c r="AC1632" s="7" t="n">
        <f aca="false">IF(H1632=1,O1632,S1632*$E$221)</f>
        <v>1504389395.24857</v>
      </c>
      <c r="AD1632" s="7" t="n">
        <f aca="false">INDEX($W$1542:$W$1669,MATCH($A1632+(1-B1632)*64,$A$1542:$A$1669,0))</f>
        <v>30000000</v>
      </c>
      <c r="AE1632" s="7" t="n">
        <f aca="false">INDEX($W$1542:$W$1669,MATCH($A1632-B1632*64,$A$1542:$A$1669,0))</f>
        <v>235613300.307433</v>
      </c>
      <c r="AF1632" s="7" t="n">
        <f aca="false">INDEX($X$1542:$X$1669,MATCH($A1632+(1-C1632)*32,$A$1542:$A$1669,0))</f>
        <v>300000000</v>
      </c>
      <c r="AG1632" s="7" t="n">
        <f aca="false">INDEX($X$1542:$X$1669,MATCH($A1632-C1632*32,$A$1542:$A$1669,0))</f>
        <v>1845726961.70791</v>
      </c>
      <c r="AH1632" s="7" t="n">
        <f aca="false">INDEX($Y$1542:$Y$1669,MATCH($A1632+(1-D1632)*16,$A$1542:$A$1669,0))</f>
        <v>100000000</v>
      </c>
      <c r="AI1632" s="7" t="n">
        <f aca="false">INDEX($Y$1542:$Y$1669,MATCH($A1632-D1632*16,$A$1542:$A$1669,0))</f>
        <v>495268553.834325</v>
      </c>
      <c r="AJ1632" s="7" t="n">
        <f aca="false">INDEX($Z$1542:$Z$1669,MATCH($A1632+(1-E1632)*8,$A$1542:$A$1669,0))</f>
        <v>60000000</v>
      </c>
      <c r="AK1632" s="7" t="n">
        <f aca="false">INDEX($Z$1542:$Z$1669,MATCH($A1632-E1632*8,$A$1542:$A$1669,0))</f>
        <v>665987891.606425</v>
      </c>
      <c r="AL1632" s="7" t="n">
        <f aca="false">INDEX($AA$1542:$AA$1669,MATCH($A1632+(1-F1632)*4,$A$1542:$A$1669,0))</f>
        <v>30000000</v>
      </c>
      <c r="AM1632" s="7" t="n">
        <f aca="false">INDEX($AA$1542:$AA$1669,MATCH($A1632-F1632*4,$A$1542:$A$1669,0))</f>
        <v>902633637.149141</v>
      </c>
      <c r="AN1632" s="7" t="n">
        <f aca="false">INDEX($AB$1542:$AB$1669,MATCH($A1632+(1-G1632)*2,$A$1542:$A$1669,0))</f>
        <v>15000000</v>
      </c>
      <c r="AO1632" s="7" t="n">
        <f aca="false">INDEX($AB$1542:$AB$1669,MATCH($A1632-G1632*2,$A$1542:$A$1669,0))</f>
        <v>1263511277.2232</v>
      </c>
      <c r="AP1632" s="7" t="n">
        <f aca="false">INDEX($AC$1542:$AC$1669,MATCH($A1632+(1-H1632)*1,$A$1542:$A$1669,0))</f>
        <v>5000000</v>
      </c>
      <c r="AQ1632" s="7" t="n">
        <f aca="false">INDEX($AC$1542:$AC$1669,MATCH($A1632-H1632*1,$A$1542:$A$1669,0))</f>
        <v>1504389395.24857</v>
      </c>
      <c r="AR1632" s="14" t="b">
        <f aca="false">AND(IF(B1632=1,AD1632&gt;=AE1632,AE1632&gt;AD1632),IF(C1632=1,AF1632&gt;=AG1632,AG1632&gt;AF1632),IF(D1632=1,AH1632&gt;=AI1632,AI1632&gt;AH1632),IF(E1632=1,AJ1632&gt;=AK1632,AK1632&gt;AJ1632),IF(F1632=1,AL1632&gt;=AM1632,AM1632&gt;AL1632),IF(G1632=1,AN1632&gt;=AO1632,AO1632&gt;AN1632),IF(H1632=1,AP1632&gt;=AQ1632,AQ1632&gt;AP1632))</f>
        <v>0</v>
      </c>
      <c r="AS1632" s="2"/>
      <c r="AT1632" s="2"/>
      <c r="AU1632" s="2"/>
      <c r="AV1632" s="2"/>
      <c r="AW1632" s="2"/>
      <c r="AX1632" s="2"/>
    </row>
    <row r="1633" customFormat="false" ht="15" hidden="false" customHeight="false" outlineLevel="0" collapsed="false">
      <c r="A1633" s="6" t="n">
        <f aca="false">ROW()-1542</f>
        <v>91</v>
      </c>
      <c r="B1633" s="6" t="n">
        <f aca="false">MOD(INT($A1633/64),2)</f>
        <v>1</v>
      </c>
      <c r="C1633" s="6" t="n">
        <f aca="false">MOD(INT($A1633/32),2)</f>
        <v>0</v>
      </c>
      <c r="D1633" s="6" t="n">
        <f aca="false">MOD(INT($A1633/16),2)</f>
        <v>1</v>
      </c>
      <c r="E1633" s="6" t="n">
        <f aca="false">MOD(INT($A1633/8),2)</f>
        <v>1</v>
      </c>
      <c r="F1633" s="6" t="n">
        <f aca="false">MOD(INT($A1633/4),2)</f>
        <v>0</v>
      </c>
      <c r="G1633" s="6" t="n">
        <f aca="false">MOD(INT($A1633/2),2)</f>
        <v>1</v>
      </c>
      <c r="H1633" s="6" t="n">
        <f aca="false">MOD(INT($A1633/1),2)</f>
        <v>1</v>
      </c>
      <c r="I1633" s="7" t="n">
        <f aca="false">IF(B1633=1,MIN($B$6,$B$1540),0)</f>
        <v>30000000</v>
      </c>
      <c r="J1633" s="7" t="n">
        <f aca="false">IF(C1633=1,MIN($F$226,MAX(0,$B$1540-I1633)),0)</f>
        <v>0</v>
      </c>
      <c r="K1633" s="7" t="n">
        <f aca="false">IF(D1633=1,MIN($F$225,MAX(0,$B$1540-SUM(I1633:J1633))),0)</f>
        <v>100000000</v>
      </c>
      <c r="L1633" s="7" t="n">
        <f aca="false">IF(E1633=1,MIN($F$224,MAX(0,$B$1540-SUM(I1633:K1633))),0)</f>
        <v>60000000</v>
      </c>
      <c r="M1633" s="7" t="n">
        <f aca="false">IF(F1633=1,MIN($F$223,MAX(0,$B$1540-SUM(I1633:L1633))),0)</f>
        <v>0</v>
      </c>
      <c r="N1633" s="7" t="n">
        <f aca="false">IF(G1633=1,MIN($F$222,MAX(0,$B$1540-SUM(I1633:M1633))),0)</f>
        <v>15000000</v>
      </c>
      <c r="O1633" s="7" t="n">
        <f aca="false">IF(H1633=1,MIN($F$221,MAX(0,$B$1540-SUM(I1633:N1633))),0)</f>
        <v>5000000</v>
      </c>
      <c r="P1633" s="7" t="n">
        <f aca="false">MAX(0,$B$1540-SUM(I1633:O1633))</f>
        <v>7790000000</v>
      </c>
      <c r="Q1633" s="7" t="n">
        <f aca="false">($B$203+$B$204)+$B$22+(1-B1633)*$B$198+(1-C1633)*$E$226+(1-D1633)*$E$225+(1-E1633)*$E$224+(1-F1633)*$E$223+(1-G1633)*$E$222+(1-H1633)*$E$221</f>
        <v>18415830.1189422</v>
      </c>
      <c r="R1633" s="7" t="n">
        <f aca="false">P1633&gt;$B$12*Q1633</f>
        <v>1</v>
      </c>
      <c r="S1633" s="7" t="n">
        <f aca="false">IF(R1633,(P1633+$B$12*$B$13)/(Q1633+$B$13),IF(Q1633&gt;0,P1633/Q1633,0))</f>
        <v>372.564701266283</v>
      </c>
      <c r="T1633" s="7" t="n">
        <f aca="false">IF(R1633,$B$13*(S1633-$B$12),0)</f>
        <v>928911753.165707</v>
      </c>
      <c r="U1633" s="7" t="n">
        <f aca="false">($B$203+$B$204)*S1633</f>
        <v>104824057.397404</v>
      </c>
      <c r="V1633" s="7" t="n">
        <f aca="false">$B$22*S1633</f>
        <v>3353082311.39654</v>
      </c>
      <c r="W1633" s="7" t="n">
        <f aca="false">IF(B1633=1,I1633,S1633*$B$198)</f>
        <v>30000000</v>
      </c>
      <c r="X1633" s="7" t="n">
        <f aca="false">IF(C1633=1,J1633,S1633*$E$226)</f>
        <v>2285487774.2415</v>
      </c>
      <c r="Y1633" s="7" t="n">
        <f aca="false">IF(D1633=1,K1633,S1633*$E$225)</f>
        <v>100000000</v>
      </c>
      <c r="Z1633" s="7" t="n">
        <f aca="false">IF(E1633=1,L1633,S1633*$E$224)</f>
        <v>60000000</v>
      </c>
      <c r="AA1633" s="7" t="n">
        <f aca="false">IF(F1633=1,M1633,S1633*$E$223)</f>
        <v>1117694103.79885</v>
      </c>
      <c r="AB1633" s="7" t="n">
        <f aca="false">IF(G1633=1,N1633,S1633*$E$222)</f>
        <v>15000000</v>
      </c>
      <c r="AC1633" s="7" t="n">
        <f aca="false">IF(H1633=1,O1633,S1633*$E$221)</f>
        <v>5000000</v>
      </c>
      <c r="AD1633" s="7" t="n">
        <f aca="false">INDEX($W$1542:$W$1669,MATCH($A1633+(1-B1633)*64,$A$1542:$A$1669,0))</f>
        <v>30000000</v>
      </c>
      <c r="AE1633" s="7" t="n">
        <f aca="false">INDEX($W$1542:$W$1669,MATCH($A1633-B1633*64,$A$1542:$A$1669,0))</f>
        <v>289666628.158844</v>
      </c>
      <c r="AF1633" s="7" t="n">
        <f aca="false">INDEX($X$1542:$X$1669,MATCH($A1633+(1-C1633)*32,$A$1542:$A$1669,0))</f>
        <v>300000000</v>
      </c>
      <c r="AG1633" s="7" t="n">
        <f aca="false">INDEX($X$1542:$X$1669,MATCH($A1633-C1633*32,$A$1542:$A$1669,0))</f>
        <v>2285487774.2415</v>
      </c>
      <c r="AH1633" s="7" t="n">
        <f aca="false">INDEX($Y$1542:$Y$1669,MATCH($A1633+(1-D1633)*16,$A$1542:$A$1669,0))</f>
        <v>100000000</v>
      </c>
      <c r="AI1633" s="7" t="n">
        <f aca="false">INDEX($Y$1542:$Y$1669,MATCH($A1633-D1633*16,$A$1542:$A$1669,0))</f>
        <v>604217514.111101</v>
      </c>
      <c r="AJ1633" s="7" t="n">
        <f aca="false">INDEX($Z$1542:$Z$1669,MATCH($A1633+(1-E1633)*8,$A$1542:$A$1669,0))</f>
        <v>60000000</v>
      </c>
      <c r="AK1633" s="7" t="n">
        <f aca="false">INDEX($Z$1542:$Z$1669,MATCH($A1633-E1633*8,$A$1542:$A$1669,0))</f>
        <v>808292044.669223</v>
      </c>
      <c r="AL1633" s="7" t="n">
        <f aca="false">INDEX($AA$1542:$AA$1669,MATCH($A1633+(1-F1633)*4,$A$1542:$A$1669,0))</f>
        <v>30000000</v>
      </c>
      <c r="AM1633" s="7" t="n">
        <f aca="false">INDEX($AA$1542:$AA$1669,MATCH($A1633-F1633*4,$A$1542:$A$1669,0))</f>
        <v>1117694103.79885</v>
      </c>
      <c r="AN1633" s="7" t="n">
        <f aca="false">INDEX($AB$1542:$AB$1669,MATCH($A1633+(1-G1633)*2,$A$1542:$A$1669,0))</f>
        <v>15000000</v>
      </c>
      <c r="AO1633" s="7" t="n">
        <f aca="false">INDEX($AB$1542:$AB$1669,MATCH($A1633-G1633*2,$A$1542:$A$1669,0))</f>
        <v>1506318717.97412</v>
      </c>
      <c r="AP1633" s="7" t="n">
        <f aca="false">INDEX($AC$1542:$AC$1669,MATCH($A1633+(1-H1633)*1,$A$1542:$A$1669,0))</f>
        <v>5000000</v>
      </c>
      <c r="AQ1633" s="7" t="n">
        <f aca="false">INDEX($AC$1542:$AC$1669,MATCH($A1633-H1633*1,$A$1542:$A$1669,0))</f>
        <v>1504389395.24857</v>
      </c>
      <c r="AR1633" s="14" t="b">
        <f aca="false">AND(IF(B1633=1,AD1633&gt;=AE1633,AE1633&gt;AD1633),IF(C1633=1,AF1633&gt;=AG1633,AG1633&gt;AF1633),IF(D1633=1,AH1633&gt;=AI1633,AI1633&gt;AH1633),IF(E1633=1,AJ1633&gt;=AK1633,AK1633&gt;AJ1633),IF(F1633=1,AL1633&gt;=AM1633,AM1633&gt;AL1633),IF(G1633=1,AN1633&gt;=AO1633,AO1633&gt;AN1633),IF(H1633=1,AP1633&gt;=AQ1633,AQ1633&gt;AP1633))</f>
        <v>0</v>
      </c>
      <c r="AS1633" s="2"/>
      <c r="AT1633" s="2"/>
      <c r="AU1633" s="2"/>
      <c r="AV1633" s="2"/>
      <c r="AW1633" s="2"/>
      <c r="AX1633" s="2"/>
    </row>
    <row r="1634" customFormat="false" ht="15" hidden="false" customHeight="false" outlineLevel="0" collapsed="false">
      <c r="A1634" s="6" t="n">
        <f aca="false">ROW()-1542</f>
        <v>92</v>
      </c>
      <c r="B1634" s="6" t="n">
        <f aca="false">MOD(INT($A1634/64),2)</f>
        <v>1</v>
      </c>
      <c r="C1634" s="6" t="n">
        <f aca="false">MOD(INT($A1634/32),2)</f>
        <v>0</v>
      </c>
      <c r="D1634" s="6" t="n">
        <f aca="false">MOD(INT($A1634/16),2)</f>
        <v>1</v>
      </c>
      <c r="E1634" s="6" t="n">
        <f aca="false">MOD(INT($A1634/8),2)</f>
        <v>1</v>
      </c>
      <c r="F1634" s="6" t="n">
        <f aca="false">MOD(INT($A1634/4),2)</f>
        <v>1</v>
      </c>
      <c r="G1634" s="6" t="n">
        <f aca="false">MOD(INT($A1634/2),2)</f>
        <v>0</v>
      </c>
      <c r="H1634" s="6" t="n">
        <f aca="false">MOD(INT($A1634/1),2)</f>
        <v>0</v>
      </c>
      <c r="I1634" s="7" t="n">
        <f aca="false">IF(B1634=1,MIN($B$6,$B$1540),0)</f>
        <v>30000000</v>
      </c>
      <c r="J1634" s="7" t="n">
        <f aca="false">IF(C1634=1,MIN($F$226,MAX(0,$B$1540-I1634)),0)</f>
        <v>0</v>
      </c>
      <c r="K1634" s="7" t="n">
        <f aca="false">IF(D1634=1,MIN($F$225,MAX(0,$B$1540-SUM(I1634:J1634))),0)</f>
        <v>100000000</v>
      </c>
      <c r="L1634" s="7" t="n">
        <f aca="false">IF(E1634=1,MIN($F$224,MAX(0,$B$1540-SUM(I1634:K1634))),0)</f>
        <v>60000000</v>
      </c>
      <c r="M1634" s="7" t="n">
        <f aca="false">IF(F1634=1,MIN($F$223,MAX(0,$B$1540-SUM(I1634:L1634))),0)</f>
        <v>30000000</v>
      </c>
      <c r="N1634" s="7" t="n">
        <f aca="false">IF(G1634=1,MIN($F$222,MAX(0,$B$1540-SUM(I1634:M1634))),0)</f>
        <v>0</v>
      </c>
      <c r="O1634" s="7" t="n">
        <f aca="false">IF(H1634=1,MIN($F$221,MAX(0,$B$1540-SUM(I1634:N1634))),0)</f>
        <v>0</v>
      </c>
      <c r="P1634" s="7" t="n">
        <f aca="false">MAX(0,$B$1540-SUM(I1634:O1634))</f>
        <v>7780000000</v>
      </c>
      <c r="Q1634" s="7" t="n">
        <f aca="false">($B$203+$B$204)+$B$22+(1-B1634)*$B$198+(1-C1634)*$E$226+(1-D1634)*$E$225+(1-E1634)*$E$224+(1-F1634)*$E$223+(1-G1634)*$E$222+(1-H1634)*$E$221</f>
        <v>25415830.1189422</v>
      </c>
      <c r="R1634" s="7" t="n">
        <f aca="false">P1634&gt;$B$12*Q1634</f>
        <v>1</v>
      </c>
      <c r="S1634" s="7" t="n">
        <f aca="false">IF(R1634,(P1634+$B$12*$B$13)/(Q1634+$B$13),IF(Q1634&gt;0,P1634/Q1634,0))</f>
        <v>278.78447342747</v>
      </c>
      <c r="T1634" s="7" t="n">
        <f aca="false">IF(R1634,$B$13*(S1634-$B$12),0)</f>
        <v>694461183.568675</v>
      </c>
      <c r="U1634" s="7" t="n">
        <f aca="false">($B$203+$B$204)*S1634</f>
        <v>78438240.5116245</v>
      </c>
      <c r="V1634" s="7" t="n">
        <f aca="false">$B$22*S1634</f>
        <v>2509060260.84723</v>
      </c>
      <c r="W1634" s="7" t="n">
        <f aca="false">IF(B1634=1,I1634,S1634*$B$198)</f>
        <v>30000000</v>
      </c>
      <c r="X1634" s="7" t="n">
        <f aca="false">IF(C1634=1,J1634,S1634*$E$226)</f>
        <v>1710195580.79777</v>
      </c>
      <c r="Y1634" s="7" t="n">
        <f aca="false">IF(D1634=1,K1634,S1634*$E$225)</f>
        <v>100000000</v>
      </c>
      <c r="Z1634" s="7" t="n">
        <f aca="false">IF(E1634=1,L1634,S1634*$E$224)</f>
        <v>60000000</v>
      </c>
      <c r="AA1634" s="7" t="n">
        <f aca="false">IF(F1634=1,M1634,S1634*$E$223)</f>
        <v>30000000</v>
      </c>
      <c r="AB1634" s="7" t="n">
        <f aca="false">IF(G1634=1,N1634,S1634*$E$222)</f>
        <v>1393922367.13735</v>
      </c>
      <c r="AC1634" s="7" t="n">
        <f aca="false">IF(H1634=1,O1634,S1634*$E$221)</f>
        <v>1393922367.13735</v>
      </c>
      <c r="AD1634" s="7" t="n">
        <f aca="false">INDEX($W$1542:$W$1669,MATCH($A1634+(1-B1634)*64,$A$1542:$A$1669,0))</f>
        <v>30000000</v>
      </c>
      <c r="AE1634" s="7" t="n">
        <f aca="false">INDEX($W$1542:$W$1669,MATCH($A1634-B1634*64,$A$1542:$A$1669,0))</f>
        <v>218785691.647838</v>
      </c>
      <c r="AF1634" s="7" t="n">
        <f aca="false">INDEX($X$1542:$X$1669,MATCH($A1634+(1-C1634)*32,$A$1542:$A$1669,0))</f>
        <v>300000000</v>
      </c>
      <c r="AG1634" s="7" t="n">
        <f aca="false">INDEX($X$1542:$X$1669,MATCH($A1634-C1634*32,$A$1542:$A$1669,0))</f>
        <v>1710195580.79777</v>
      </c>
      <c r="AH1634" s="7" t="n">
        <f aca="false">INDEX($Y$1542:$Y$1669,MATCH($A1634+(1-D1634)*16,$A$1542:$A$1669,0))</f>
        <v>100000000</v>
      </c>
      <c r="AI1634" s="7" t="n">
        <f aca="false">INDEX($Y$1542:$Y$1669,MATCH($A1634-D1634*16,$A$1542:$A$1669,0))</f>
        <v>460983448.120971</v>
      </c>
      <c r="AJ1634" s="7" t="n">
        <f aca="false">INDEX($Z$1542:$Z$1669,MATCH($A1634+(1-E1634)*8,$A$1542:$A$1669,0))</f>
        <v>60000000</v>
      </c>
      <c r="AK1634" s="7" t="n">
        <f aca="false">INDEX($Z$1542:$Z$1669,MATCH($A1634-E1634*8,$A$1542:$A$1669,0))</f>
        <v>620863750.923301</v>
      </c>
      <c r="AL1634" s="7" t="n">
        <f aca="false">INDEX($AA$1542:$AA$1669,MATCH($A1634+(1-F1634)*4,$A$1542:$A$1669,0))</f>
        <v>30000000</v>
      </c>
      <c r="AM1634" s="7" t="n">
        <f aca="false">INDEX($AA$1542:$AA$1669,MATCH($A1634-F1634*4,$A$1542:$A$1669,0))</f>
        <v>758106766.333919</v>
      </c>
      <c r="AN1634" s="7" t="n">
        <f aca="false">INDEX($AB$1542:$AB$1669,MATCH($A1634+(1-G1634)*2,$A$1542:$A$1669,0))</f>
        <v>15000000</v>
      </c>
      <c r="AO1634" s="7" t="n">
        <f aca="false">INDEX($AB$1542:$AB$1669,MATCH($A1634-G1634*2,$A$1542:$A$1669,0))</f>
        <v>1393922367.13735</v>
      </c>
      <c r="AP1634" s="7" t="n">
        <f aca="false">INDEX($AC$1542:$AC$1669,MATCH($A1634+(1-H1634)*1,$A$1542:$A$1669,0))</f>
        <v>5000000</v>
      </c>
      <c r="AQ1634" s="7" t="n">
        <f aca="false">INDEX($AC$1542:$AC$1669,MATCH($A1634-H1634*1,$A$1542:$A$1669,0))</f>
        <v>1393922367.13735</v>
      </c>
      <c r="AR1634" s="14" t="b">
        <f aca="false">AND(IF(B1634=1,AD1634&gt;=AE1634,AE1634&gt;AD1634),IF(C1634=1,AF1634&gt;=AG1634,AG1634&gt;AF1634),IF(D1634=1,AH1634&gt;=AI1634,AI1634&gt;AH1634),IF(E1634=1,AJ1634&gt;=AK1634,AK1634&gt;AJ1634),IF(F1634=1,AL1634&gt;=AM1634,AM1634&gt;AL1634),IF(G1634=1,AN1634&gt;=AO1634,AO1634&gt;AN1634),IF(H1634=1,AP1634&gt;=AQ1634,AQ1634&gt;AP1634))</f>
        <v>0</v>
      </c>
      <c r="AS1634" s="2"/>
      <c r="AT1634" s="2"/>
      <c r="AU1634" s="2"/>
      <c r="AV1634" s="2"/>
      <c r="AW1634" s="2"/>
      <c r="AX1634" s="2"/>
    </row>
    <row r="1635" customFormat="false" ht="15" hidden="false" customHeight="false" outlineLevel="0" collapsed="false">
      <c r="A1635" s="6" t="n">
        <f aca="false">ROW()-1542</f>
        <v>93</v>
      </c>
      <c r="B1635" s="6" t="n">
        <f aca="false">MOD(INT($A1635/64),2)</f>
        <v>1</v>
      </c>
      <c r="C1635" s="6" t="n">
        <f aca="false">MOD(INT($A1635/32),2)</f>
        <v>0</v>
      </c>
      <c r="D1635" s="6" t="n">
        <f aca="false">MOD(INT($A1635/16),2)</f>
        <v>1</v>
      </c>
      <c r="E1635" s="6" t="n">
        <f aca="false">MOD(INT($A1635/8),2)</f>
        <v>1</v>
      </c>
      <c r="F1635" s="6" t="n">
        <f aca="false">MOD(INT($A1635/4),2)</f>
        <v>1</v>
      </c>
      <c r="G1635" s="6" t="n">
        <f aca="false">MOD(INT($A1635/2),2)</f>
        <v>0</v>
      </c>
      <c r="H1635" s="6" t="n">
        <f aca="false">MOD(INT($A1635/1),2)</f>
        <v>1</v>
      </c>
      <c r="I1635" s="7" t="n">
        <f aca="false">IF(B1635=1,MIN($B$6,$B$1540),0)</f>
        <v>30000000</v>
      </c>
      <c r="J1635" s="7" t="n">
        <f aca="false">IF(C1635=1,MIN($F$226,MAX(0,$B$1540-I1635)),0)</f>
        <v>0</v>
      </c>
      <c r="K1635" s="7" t="n">
        <f aca="false">IF(D1635=1,MIN($F$225,MAX(0,$B$1540-SUM(I1635:J1635))),0)</f>
        <v>100000000</v>
      </c>
      <c r="L1635" s="7" t="n">
        <f aca="false">IF(E1635=1,MIN($F$224,MAX(0,$B$1540-SUM(I1635:K1635))),0)</f>
        <v>60000000</v>
      </c>
      <c r="M1635" s="7" t="n">
        <f aca="false">IF(F1635=1,MIN($F$223,MAX(0,$B$1540-SUM(I1635:L1635))),0)</f>
        <v>30000000</v>
      </c>
      <c r="N1635" s="7" t="n">
        <f aca="false">IF(G1635=1,MIN($F$222,MAX(0,$B$1540-SUM(I1635:M1635))),0)</f>
        <v>0</v>
      </c>
      <c r="O1635" s="7" t="n">
        <f aca="false">IF(H1635=1,MIN($F$221,MAX(0,$B$1540-SUM(I1635:N1635))),0)</f>
        <v>5000000</v>
      </c>
      <c r="P1635" s="7" t="n">
        <f aca="false">MAX(0,$B$1540-SUM(I1635:O1635))</f>
        <v>7775000000</v>
      </c>
      <c r="Q1635" s="7" t="n">
        <f aca="false">($B$203+$B$204)+$B$22+(1-B1635)*$B$198+(1-C1635)*$E$226+(1-D1635)*$E$225+(1-E1635)*$E$224+(1-F1635)*$E$223+(1-G1635)*$E$222+(1-H1635)*$E$221</f>
        <v>20415830.1189422</v>
      </c>
      <c r="R1635" s="7" t="n">
        <f aca="false">P1635&gt;$B$12*Q1635</f>
        <v>1</v>
      </c>
      <c r="S1635" s="7" t="n">
        <f aca="false">IF(R1635,(P1635+$B$12*$B$13)/(Q1635+$B$13),IF(Q1635&gt;0,P1635/Q1635,0))</f>
        <v>339.394207394265</v>
      </c>
      <c r="T1635" s="7" t="n">
        <f aca="false">IF(R1635,$B$13*(S1635-$B$12),0)</f>
        <v>845985518.485663</v>
      </c>
      <c r="U1635" s="7" t="n">
        <f aca="false">($B$203+$B$204)*S1635</f>
        <v>95491273.7447321</v>
      </c>
      <c r="V1635" s="7" t="n">
        <f aca="false">$B$22*S1635</f>
        <v>3054547866.54839</v>
      </c>
      <c r="W1635" s="7" t="n">
        <f aca="false">IF(B1635=1,I1635,S1635*$B$198)</f>
        <v>30000000</v>
      </c>
      <c r="X1635" s="7" t="n">
        <f aca="false">IF(C1635=1,J1635,S1635*$E$226)</f>
        <v>2082004304.24989</v>
      </c>
      <c r="Y1635" s="7" t="n">
        <f aca="false">IF(D1635=1,K1635,S1635*$E$225)</f>
        <v>100000000</v>
      </c>
      <c r="Z1635" s="7" t="n">
        <f aca="false">IF(E1635=1,L1635,S1635*$E$224)</f>
        <v>60000000</v>
      </c>
      <c r="AA1635" s="7" t="n">
        <f aca="false">IF(F1635=1,M1635,S1635*$E$223)</f>
        <v>30000000</v>
      </c>
      <c r="AB1635" s="7" t="n">
        <f aca="false">IF(G1635=1,N1635,S1635*$E$222)</f>
        <v>1696971036.97133</v>
      </c>
      <c r="AC1635" s="7" t="n">
        <f aca="false">IF(H1635=1,O1635,S1635*$E$221)</f>
        <v>5000000</v>
      </c>
      <c r="AD1635" s="7" t="n">
        <f aca="false">INDEX($W$1542:$W$1669,MATCH($A1635+(1-B1635)*64,$A$1542:$A$1669,0))</f>
        <v>30000000</v>
      </c>
      <c r="AE1635" s="7" t="n">
        <f aca="false">INDEX($W$1542:$W$1669,MATCH($A1635-B1635*64,$A$1542:$A$1669,0))</f>
        <v>264734310.926368</v>
      </c>
      <c r="AF1635" s="7" t="n">
        <f aca="false">INDEX($X$1542:$X$1669,MATCH($A1635+(1-C1635)*32,$A$1542:$A$1669,0))</f>
        <v>300000000</v>
      </c>
      <c r="AG1635" s="7" t="n">
        <f aca="false">INDEX($X$1542:$X$1669,MATCH($A1635-C1635*32,$A$1542:$A$1669,0))</f>
        <v>2082004304.24989</v>
      </c>
      <c r="AH1635" s="7" t="n">
        <f aca="false">INDEX($Y$1542:$Y$1669,MATCH($A1635+(1-D1635)*16,$A$1542:$A$1669,0))</f>
        <v>100000000</v>
      </c>
      <c r="AI1635" s="7" t="n">
        <f aca="false">INDEX($Y$1542:$Y$1669,MATCH($A1635-D1635*16,$A$1542:$A$1669,0))</f>
        <v>554138229.788706</v>
      </c>
      <c r="AJ1635" s="7" t="n">
        <f aca="false">INDEX($Z$1542:$Z$1669,MATCH($A1635+(1-E1635)*8,$A$1542:$A$1669,0))</f>
        <v>60000000</v>
      </c>
      <c r="AK1635" s="7" t="n">
        <f aca="false">INDEX($Z$1542:$Z$1669,MATCH($A1635-E1635*8,$A$1542:$A$1669,0))</f>
        <v>743013360.084358</v>
      </c>
      <c r="AL1635" s="7" t="n">
        <f aca="false">INDEX($AA$1542:$AA$1669,MATCH($A1635+(1-F1635)*4,$A$1542:$A$1669,0))</f>
        <v>30000000</v>
      </c>
      <c r="AM1635" s="7" t="n">
        <f aca="false">INDEX($AA$1542:$AA$1669,MATCH($A1635-F1635*4,$A$1542:$A$1669,0))</f>
        <v>903791230.784471</v>
      </c>
      <c r="AN1635" s="7" t="n">
        <f aca="false">INDEX($AB$1542:$AB$1669,MATCH($A1635+(1-G1635)*2,$A$1542:$A$1669,0))</f>
        <v>15000000</v>
      </c>
      <c r="AO1635" s="7" t="n">
        <f aca="false">INDEX($AB$1542:$AB$1669,MATCH($A1635-G1635*2,$A$1542:$A$1669,0))</f>
        <v>1696971036.97133</v>
      </c>
      <c r="AP1635" s="7" t="n">
        <f aca="false">INDEX($AC$1542:$AC$1669,MATCH($A1635+(1-H1635)*1,$A$1542:$A$1669,0))</f>
        <v>5000000</v>
      </c>
      <c r="AQ1635" s="7" t="n">
        <f aca="false">INDEX($AC$1542:$AC$1669,MATCH($A1635-H1635*1,$A$1542:$A$1669,0))</f>
        <v>1393922367.13735</v>
      </c>
      <c r="AR1635" s="14" t="b">
        <f aca="false">AND(IF(B1635=1,AD1635&gt;=AE1635,AE1635&gt;AD1635),IF(C1635=1,AF1635&gt;=AG1635,AG1635&gt;AF1635),IF(D1635=1,AH1635&gt;=AI1635,AI1635&gt;AH1635),IF(E1635=1,AJ1635&gt;=AK1635,AK1635&gt;AJ1635),IF(F1635=1,AL1635&gt;=AM1635,AM1635&gt;AL1635),IF(G1635=1,AN1635&gt;=AO1635,AO1635&gt;AN1635),IF(H1635=1,AP1635&gt;=AQ1635,AQ1635&gt;AP1635))</f>
        <v>0</v>
      </c>
      <c r="AS1635" s="2"/>
      <c r="AT1635" s="2"/>
      <c r="AU1635" s="2"/>
      <c r="AV1635" s="2"/>
      <c r="AW1635" s="2"/>
      <c r="AX1635" s="2"/>
    </row>
    <row r="1636" customFormat="false" ht="15" hidden="false" customHeight="false" outlineLevel="0" collapsed="false">
      <c r="A1636" s="6" t="n">
        <f aca="false">ROW()-1542</f>
        <v>94</v>
      </c>
      <c r="B1636" s="6" t="n">
        <f aca="false">MOD(INT($A1636/64),2)</f>
        <v>1</v>
      </c>
      <c r="C1636" s="6" t="n">
        <f aca="false">MOD(INT($A1636/32),2)</f>
        <v>0</v>
      </c>
      <c r="D1636" s="6" t="n">
        <f aca="false">MOD(INT($A1636/16),2)</f>
        <v>1</v>
      </c>
      <c r="E1636" s="6" t="n">
        <f aca="false">MOD(INT($A1636/8),2)</f>
        <v>1</v>
      </c>
      <c r="F1636" s="6" t="n">
        <f aca="false">MOD(INT($A1636/4),2)</f>
        <v>1</v>
      </c>
      <c r="G1636" s="6" t="n">
        <f aca="false">MOD(INT($A1636/2),2)</f>
        <v>1</v>
      </c>
      <c r="H1636" s="6" t="n">
        <f aca="false">MOD(INT($A1636/1),2)</f>
        <v>0</v>
      </c>
      <c r="I1636" s="7" t="n">
        <f aca="false">IF(B1636=1,MIN($B$6,$B$1540),0)</f>
        <v>30000000</v>
      </c>
      <c r="J1636" s="7" t="n">
        <f aca="false">IF(C1636=1,MIN($F$226,MAX(0,$B$1540-I1636)),0)</f>
        <v>0</v>
      </c>
      <c r="K1636" s="7" t="n">
        <f aca="false">IF(D1636=1,MIN($F$225,MAX(0,$B$1540-SUM(I1636:J1636))),0)</f>
        <v>100000000</v>
      </c>
      <c r="L1636" s="7" t="n">
        <f aca="false">IF(E1636=1,MIN($F$224,MAX(0,$B$1540-SUM(I1636:K1636))),0)</f>
        <v>60000000</v>
      </c>
      <c r="M1636" s="7" t="n">
        <f aca="false">IF(F1636=1,MIN($F$223,MAX(0,$B$1540-SUM(I1636:L1636))),0)</f>
        <v>30000000</v>
      </c>
      <c r="N1636" s="7" t="n">
        <f aca="false">IF(G1636=1,MIN($F$222,MAX(0,$B$1540-SUM(I1636:M1636))),0)</f>
        <v>15000000</v>
      </c>
      <c r="O1636" s="7" t="n">
        <f aca="false">IF(H1636=1,MIN($F$221,MAX(0,$B$1540-SUM(I1636:N1636))),0)</f>
        <v>0</v>
      </c>
      <c r="P1636" s="7" t="n">
        <f aca="false">MAX(0,$B$1540-SUM(I1636:O1636))</f>
        <v>7765000000</v>
      </c>
      <c r="Q1636" s="7" t="n">
        <f aca="false">($B$203+$B$204)+$B$22+(1-B1636)*$B$198+(1-C1636)*$E$226+(1-D1636)*$E$225+(1-E1636)*$E$224+(1-F1636)*$E$223+(1-G1636)*$E$222+(1-H1636)*$E$221</f>
        <v>20415830.1189422</v>
      </c>
      <c r="R1636" s="7" t="n">
        <f aca="false">P1636&gt;$B$12*Q1636</f>
        <v>1</v>
      </c>
      <c r="S1636" s="7" t="n">
        <f aca="false">IF(R1636,(P1636+$B$12*$B$13)/(Q1636+$B$13),IF(Q1636&gt;0,P1636/Q1636,0))</f>
        <v>338.957827828345</v>
      </c>
      <c r="T1636" s="7" t="n">
        <f aca="false">IF(R1636,$B$13*(S1636-$B$12),0)</f>
        <v>844894569.570863</v>
      </c>
      <c r="U1636" s="7" t="n">
        <f aca="false">($B$203+$B$204)*S1636</f>
        <v>95368494.8649574</v>
      </c>
      <c r="V1636" s="7" t="n">
        <f aca="false">$B$22*S1636</f>
        <v>3050620450.45511</v>
      </c>
      <c r="W1636" s="7" t="n">
        <f aca="false">IF(B1636=1,I1636,S1636*$B$198)</f>
        <v>30000000</v>
      </c>
      <c r="X1636" s="7" t="n">
        <f aca="false">IF(C1636=1,J1636,S1636*$E$226)</f>
        <v>2079327345.96735</v>
      </c>
      <c r="Y1636" s="7" t="n">
        <f aca="false">IF(D1636=1,K1636,S1636*$E$225)</f>
        <v>100000000</v>
      </c>
      <c r="Z1636" s="7" t="n">
        <f aca="false">IF(E1636=1,L1636,S1636*$E$224)</f>
        <v>60000000</v>
      </c>
      <c r="AA1636" s="7" t="n">
        <f aca="false">IF(F1636=1,M1636,S1636*$E$223)</f>
        <v>30000000</v>
      </c>
      <c r="AB1636" s="7" t="n">
        <f aca="false">IF(G1636=1,N1636,S1636*$E$222)</f>
        <v>15000000</v>
      </c>
      <c r="AC1636" s="7" t="n">
        <f aca="false">IF(H1636=1,O1636,S1636*$E$221)</f>
        <v>1694789139.14173</v>
      </c>
      <c r="AD1636" s="7" t="n">
        <f aca="false">INDEX($W$1542:$W$1669,MATCH($A1636+(1-B1636)*64,$A$1542:$A$1669,0))</f>
        <v>30000000</v>
      </c>
      <c r="AE1636" s="7" t="n">
        <f aca="false">INDEX($W$1542:$W$1669,MATCH($A1636-B1636*64,$A$1542:$A$1669,0))</f>
        <v>264395233.999149</v>
      </c>
      <c r="AF1636" s="7" t="n">
        <f aca="false">INDEX($X$1542:$X$1669,MATCH($A1636+(1-C1636)*32,$A$1542:$A$1669,0))</f>
        <v>300000000</v>
      </c>
      <c r="AG1636" s="7" t="n">
        <f aca="false">INDEX($X$1542:$X$1669,MATCH($A1636-C1636*32,$A$1542:$A$1669,0))</f>
        <v>2079327345.96735</v>
      </c>
      <c r="AH1636" s="7" t="n">
        <f aca="false">INDEX($Y$1542:$Y$1669,MATCH($A1636+(1-D1636)*16,$A$1542:$A$1669,0))</f>
        <v>100000000</v>
      </c>
      <c r="AI1636" s="7" t="n">
        <f aca="false">INDEX($Y$1542:$Y$1669,MATCH($A1636-D1636*16,$A$1542:$A$1669,0))</f>
        <v>553434785.510967</v>
      </c>
      <c r="AJ1636" s="7" t="n">
        <f aca="false">INDEX($Z$1542:$Z$1669,MATCH($A1636+(1-E1636)*8,$A$1542:$A$1669,0))</f>
        <v>60000000</v>
      </c>
      <c r="AK1636" s="7" t="n">
        <f aca="false">INDEX($Z$1542:$Z$1669,MATCH($A1636-E1636*8,$A$1542:$A$1669,0))</f>
        <v>742065336.658413</v>
      </c>
      <c r="AL1636" s="7" t="n">
        <f aca="false">INDEX($AA$1542:$AA$1669,MATCH($A1636+(1-F1636)*4,$A$1542:$A$1669,0))</f>
        <v>30000000</v>
      </c>
      <c r="AM1636" s="7" t="n">
        <f aca="false">INDEX($AA$1542:$AA$1669,MATCH($A1636-F1636*4,$A$1542:$A$1669,0))</f>
        <v>902633637.149141</v>
      </c>
      <c r="AN1636" s="7" t="n">
        <f aca="false">INDEX($AB$1542:$AB$1669,MATCH($A1636+(1-G1636)*2,$A$1542:$A$1669,0))</f>
        <v>15000000</v>
      </c>
      <c r="AO1636" s="7" t="n">
        <f aca="false">INDEX($AB$1542:$AB$1669,MATCH($A1636-G1636*2,$A$1542:$A$1669,0))</f>
        <v>1393922367.13735</v>
      </c>
      <c r="AP1636" s="7" t="n">
        <f aca="false">INDEX($AC$1542:$AC$1669,MATCH($A1636+(1-H1636)*1,$A$1542:$A$1669,0))</f>
        <v>5000000</v>
      </c>
      <c r="AQ1636" s="7" t="n">
        <f aca="false">INDEX($AC$1542:$AC$1669,MATCH($A1636-H1636*1,$A$1542:$A$1669,0))</f>
        <v>1694789139.14173</v>
      </c>
      <c r="AR1636" s="14" t="b">
        <f aca="false">AND(IF(B1636=1,AD1636&gt;=AE1636,AE1636&gt;AD1636),IF(C1636=1,AF1636&gt;=AG1636,AG1636&gt;AF1636),IF(D1636=1,AH1636&gt;=AI1636,AI1636&gt;AH1636),IF(E1636=1,AJ1636&gt;=AK1636,AK1636&gt;AJ1636),IF(F1636=1,AL1636&gt;=AM1636,AM1636&gt;AL1636),IF(G1636=1,AN1636&gt;=AO1636,AO1636&gt;AN1636),IF(H1636=1,AP1636&gt;=AQ1636,AQ1636&gt;AP1636))</f>
        <v>0</v>
      </c>
      <c r="AS1636" s="2"/>
      <c r="AT1636" s="2"/>
      <c r="AU1636" s="2"/>
      <c r="AV1636" s="2"/>
      <c r="AW1636" s="2"/>
      <c r="AX1636" s="2"/>
    </row>
    <row r="1637" customFormat="false" ht="15" hidden="false" customHeight="false" outlineLevel="0" collapsed="false">
      <c r="A1637" s="6" t="n">
        <f aca="false">ROW()-1542</f>
        <v>95</v>
      </c>
      <c r="B1637" s="6" t="n">
        <f aca="false">MOD(INT($A1637/64),2)</f>
        <v>1</v>
      </c>
      <c r="C1637" s="6" t="n">
        <f aca="false">MOD(INT($A1637/32),2)</f>
        <v>0</v>
      </c>
      <c r="D1637" s="6" t="n">
        <f aca="false">MOD(INT($A1637/16),2)</f>
        <v>1</v>
      </c>
      <c r="E1637" s="6" t="n">
        <f aca="false">MOD(INT($A1637/8),2)</f>
        <v>1</v>
      </c>
      <c r="F1637" s="6" t="n">
        <f aca="false">MOD(INT($A1637/4),2)</f>
        <v>1</v>
      </c>
      <c r="G1637" s="6" t="n">
        <f aca="false">MOD(INT($A1637/2),2)</f>
        <v>1</v>
      </c>
      <c r="H1637" s="6" t="n">
        <f aca="false">MOD(INT($A1637/1),2)</f>
        <v>1</v>
      </c>
      <c r="I1637" s="7" t="n">
        <f aca="false">IF(B1637=1,MIN($B$6,$B$1540),0)</f>
        <v>30000000</v>
      </c>
      <c r="J1637" s="7" t="n">
        <f aca="false">IF(C1637=1,MIN($F$226,MAX(0,$B$1540-I1637)),0)</f>
        <v>0</v>
      </c>
      <c r="K1637" s="7" t="n">
        <f aca="false">IF(D1637=1,MIN($F$225,MAX(0,$B$1540-SUM(I1637:J1637))),0)</f>
        <v>100000000</v>
      </c>
      <c r="L1637" s="7" t="n">
        <f aca="false">IF(E1637=1,MIN($F$224,MAX(0,$B$1540-SUM(I1637:K1637))),0)</f>
        <v>60000000</v>
      </c>
      <c r="M1637" s="7" t="n">
        <f aca="false">IF(F1637=1,MIN($F$223,MAX(0,$B$1540-SUM(I1637:L1637))),0)</f>
        <v>30000000</v>
      </c>
      <c r="N1637" s="7" t="n">
        <f aca="false">IF(G1637=1,MIN($F$222,MAX(0,$B$1540-SUM(I1637:M1637))),0)</f>
        <v>15000000</v>
      </c>
      <c r="O1637" s="7" t="n">
        <f aca="false">IF(H1637=1,MIN($F$221,MAX(0,$B$1540-SUM(I1637:N1637))),0)</f>
        <v>5000000</v>
      </c>
      <c r="P1637" s="7" t="n">
        <f aca="false">MAX(0,$B$1540-SUM(I1637:O1637))</f>
        <v>7760000000</v>
      </c>
      <c r="Q1637" s="7" t="n">
        <f aca="false">($B$203+$B$204)+$B$22+(1-B1637)*$B$198+(1-C1637)*$E$226+(1-D1637)*$E$225+(1-E1637)*$E$224+(1-F1637)*$E$223+(1-G1637)*$E$222+(1-H1637)*$E$221</f>
        <v>15415830.1189422</v>
      </c>
      <c r="R1637" s="7" t="n">
        <f aca="false">P1637&gt;$B$12*Q1637</f>
        <v>1</v>
      </c>
      <c r="S1637" s="7" t="n">
        <f aca="false">IF(R1637,(P1637+$B$12*$B$13)/(Q1637+$B$13),IF(Q1637&gt;0,P1637/Q1637,0))</f>
        <v>433.276044060767</v>
      </c>
      <c r="T1637" s="7" t="n">
        <f aca="false">IF(R1637,$B$13*(S1637-$B$12),0)</f>
        <v>1080690110.15192</v>
      </c>
      <c r="U1637" s="7" t="n">
        <f aca="false">($B$203+$B$204)*S1637</f>
        <v>121905679.086556</v>
      </c>
      <c r="V1637" s="7" t="n">
        <f aca="false">$B$22*S1637</f>
        <v>3899484396.5469</v>
      </c>
      <c r="W1637" s="7" t="n">
        <f aca="false">IF(B1637=1,I1637,S1637*$B$198)</f>
        <v>30000000</v>
      </c>
      <c r="X1637" s="7" t="n">
        <f aca="false">IF(C1637=1,J1637,S1637*$E$226)</f>
        <v>2657919814.21462</v>
      </c>
      <c r="Y1637" s="7" t="n">
        <f aca="false">IF(D1637=1,K1637,S1637*$E$225)</f>
        <v>100000000</v>
      </c>
      <c r="Z1637" s="7" t="n">
        <f aca="false">IF(E1637=1,L1637,S1637*$E$224)</f>
        <v>60000000</v>
      </c>
      <c r="AA1637" s="7" t="n">
        <f aca="false">IF(F1637=1,M1637,S1637*$E$223)</f>
        <v>30000000</v>
      </c>
      <c r="AB1637" s="7" t="n">
        <f aca="false">IF(G1637=1,N1637,S1637*$E$222)</f>
        <v>15000000</v>
      </c>
      <c r="AC1637" s="7" t="n">
        <f aca="false">IF(H1637=1,O1637,S1637*$E$221)</f>
        <v>5000000</v>
      </c>
      <c r="AD1637" s="7" t="n">
        <f aca="false">INDEX($W$1542:$W$1669,MATCH($A1637+(1-B1637)*64,$A$1542:$A$1669,0))</f>
        <v>30000000</v>
      </c>
      <c r="AE1637" s="7" t="n">
        <f aca="false">INDEX($W$1542:$W$1669,MATCH($A1637-B1637*64,$A$1542:$A$1669,0))</f>
        <v>334798327.40558</v>
      </c>
      <c r="AF1637" s="7" t="n">
        <f aca="false">INDEX($X$1542:$X$1669,MATCH($A1637+(1-C1637)*32,$A$1542:$A$1669,0))</f>
        <v>300000000</v>
      </c>
      <c r="AG1637" s="7" t="n">
        <f aca="false">INDEX($X$1542:$X$1669,MATCH($A1637-C1637*32,$A$1542:$A$1669,0))</f>
        <v>2657919814.21462</v>
      </c>
      <c r="AH1637" s="7" t="n">
        <f aca="false">INDEX($Y$1542:$Y$1669,MATCH($A1637+(1-D1637)*16,$A$1542:$A$1669,0))</f>
        <v>100000000</v>
      </c>
      <c r="AI1637" s="7" t="n">
        <f aca="false">INDEX($Y$1542:$Y$1669,MATCH($A1637-D1637*16,$A$1542:$A$1669,0))</f>
        <v>693818051.976795</v>
      </c>
      <c r="AJ1637" s="7" t="n">
        <f aca="false">INDEX($Z$1542:$Z$1669,MATCH($A1637+(1-E1637)*8,$A$1542:$A$1669,0))</f>
        <v>60000000</v>
      </c>
      <c r="AK1637" s="7" t="n">
        <f aca="false">INDEX($Z$1542:$Z$1669,MATCH($A1637-E1637*8,$A$1542:$A$1669,0))</f>
        <v>924106959.454018</v>
      </c>
      <c r="AL1637" s="7" t="n">
        <f aca="false">INDEX($AA$1542:$AA$1669,MATCH($A1637+(1-F1637)*4,$A$1542:$A$1669,0))</f>
        <v>30000000</v>
      </c>
      <c r="AM1637" s="7" t="n">
        <f aca="false">INDEX($AA$1542:$AA$1669,MATCH($A1637-F1637*4,$A$1542:$A$1669,0))</f>
        <v>1117694103.79885</v>
      </c>
      <c r="AN1637" s="7" t="n">
        <f aca="false">INDEX($AB$1542:$AB$1669,MATCH($A1637+(1-G1637)*2,$A$1542:$A$1669,0))</f>
        <v>15000000</v>
      </c>
      <c r="AO1637" s="7" t="n">
        <f aca="false">INDEX($AB$1542:$AB$1669,MATCH($A1637-G1637*2,$A$1542:$A$1669,0))</f>
        <v>1696971036.97133</v>
      </c>
      <c r="AP1637" s="7" t="n">
        <f aca="false">INDEX($AC$1542:$AC$1669,MATCH($A1637+(1-H1637)*1,$A$1542:$A$1669,0))</f>
        <v>5000000</v>
      </c>
      <c r="AQ1637" s="7" t="n">
        <f aca="false">INDEX($AC$1542:$AC$1669,MATCH($A1637-H1637*1,$A$1542:$A$1669,0))</f>
        <v>1694789139.14173</v>
      </c>
      <c r="AR1637" s="14" t="b">
        <f aca="false">AND(IF(B1637=1,AD1637&gt;=AE1637,AE1637&gt;AD1637),IF(C1637=1,AF1637&gt;=AG1637,AG1637&gt;AF1637),IF(D1637=1,AH1637&gt;=AI1637,AI1637&gt;AH1637),IF(E1637=1,AJ1637&gt;=AK1637,AK1637&gt;AJ1637),IF(F1637=1,AL1637&gt;=AM1637,AM1637&gt;AL1637),IF(G1637=1,AN1637&gt;=AO1637,AO1637&gt;AN1637),IF(H1637=1,AP1637&gt;=AQ1637,AQ1637&gt;AP1637))</f>
        <v>0</v>
      </c>
      <c r="AS1637" s="2"/>
      <c r="AT1637" s="2"/>
      <c r="AU1637" s="2"/>
      <c r="AV1637" s="2"/>
      <c r="AW1637" s="2"/>
      <c r="AX1637" s="2"/>
    </row>
    <row r="1638" customFormat="false" ht="15" hidden="false" customHeight="false" outlineLevel="0" collapsed="false">
      <c r="A1638" s="6" t="n">
        <f aca="false">ROW()-1542</f>
        <v>96</v>
      </c>
      <c r="B1638" s="6" t="n">
        <f aca="false">MOD(INT($A1638/64),2)</f>
        <v>1</v>
      </c>
      <c r="C1638" s="6" t="n">
        <f aca="false">MOD(INT($A1638/32),2)</f>
        <v>1</v>
      </c>
      <c r="D1638" s="6" t="n">
        <f aca="false">MOD(INT($A1638/16),2)</f>
        <v>0</v>
      </c>
      <c r="E1638" s="6" t="n">
        <f aca="false">MOD(INT($A1638/8),2)</f>
        <v>0</v>
      </c>
      <c r="F1638" s="6" t="n">
        <f aca="false">MOD(INT($A1638/4),2)</f>
        <v>0</v>
      </c>
      <c r="G1638" s="6" t="n">
        <f aca="false">MOD(INT($A1638/2),2)</f>
        <v>0</v>
      </c>
      <c r="H1638" s="6" t="n">
        <f aca="false">MOD(INT($A1638/1),2)</f>
        <v>0</v>
      </c>
      <c r="I1638" s="7" t="n">
        <f aca="false">IF(B1638=1,MIN($B$6,$B$1540),0)</f>
        <v>30000000</v>
      </c>
      <c r="J1638" s="7" t="n">
        <f aca="false">IF(C1638=1,MIN($F$226,MAX(0,$B$1540-I1638)),0)</f>
        <v>300000000</v>
      </c>
      <c r="K1638" s="7" t="n">
        <f aca="false">IF(D1638=1,MIN($F$225,MAX(0,$B$1540-SUM(I1638:J1638))),0)</f>
        <v>0</v>
      </c>
      <c r="L1638" s="7" t="n">
        <f aca="false">IF(E1638=1,MIN($F$224,MAX(0,$B$1540-SUM(I1638:K1638))),0)</f>
        <v>0</v>
      </c>
      <c r="M1638" s="7" t="n">
        <f aca="false">IF(F1638=1,MIN($F$223,MAX(0,$B$1540-SUM(I1638:L1638))),0)</f>
        <v>0</v>
      </c>
      <c r="N1638" s="7" t="n">
        <f aca="false">IF(G1638=1,MIN($F$222,MAX(0,$B$1540-SUM(I1638:M1638))),0)</f>
        <v>0</v>
      </c>
      <c r="O1638" s="7" t="n">
        <f aca="false">IF(H1638=1,MIN($F$221,MAX(0,$B$1540-SUM(I1638:N1638))),0)</f>
        <v>0</v>
      </c>
      <c r="P1638" s="7" t="n">
        <f aca="false">MAX(0,$B$1540-SUM(I1638:O1638))</f>
        <v>7670000000</v>
      </c>
      <c r="Q1638" s="7" t="n">
        <f aca="false">($B$203+$B$204)+$B$22+(1-B1638)*$B$198+(1-C1638)*$E$226+(1-D1638)*$E$225+(1-E1638)*$E$224+(1-F1638)*$E$223+(1-G1638)*$E$222+(1-H1638)*$E$221</f>
        <v>26415334.5395857</v>
      </c>
      <c r="R1638" s="7" t="n">
        <f aca="false">P1638&gt;$B$12*Q1638</f>
        <v>1</v>
      </c>
      <c r="S1638" s="7" t="n">
        <f aca="false">IF(R1638,(P1638+$B$12*$B$13)/(Q1638+$B$13),IF(Q1638&gt;0,P1638/Q1638,0))</f>
        <v>265.343635900051</v>
      </c>
      <c r="T1638" s="7" t="n">
        <f aca="false">IF(R1638,$B$13*(S1638-$B$12),0)</f>
        <v>660859089.750127</v>
      </c>
      <c r="U1638" s="7" t="n">
        <f aca="false">($B$203+$B$204)*S1638</f>
        <v>74656553.4122974</v>
      </c>
      <c r="V1638" s="7" t="n">
        <f aca="false">$B$22*S1638</f>
        <v>2388092723.10046</v>
      </c>
      <c r="W1638" s="7" t="n">
        <f aca="false">IF(B1638=1,I1638,S1638*$B$198)</f>
        <v>30000000</v>
      </c>
      <c r="X1638" s="7" t="n">
        <f aca="false">IF(C1638=1,J1638,S1638*$E$226)</f>
        <v>300000000</v>
      </c>
      <c r="Y1638" s="7" t="n">
        <f aca="false">IF(D1638=1,K1638,S1638*$E$225)</f>
        <v>460099640.876331</v>
      </c>
      <c r="Z1638" s="7" t="n">
        <f aca="false">IF(E1638=1,L1638,S1638*$E$224)</f>
        <v>636824726.160122</v>
      </c>
      <c r="AA1638" s="7" t="n">
        <f aca="false">IF(F1638=1,M1638,S1638*$E$223)</f>
        <v>796030907.700153</v>
      </c>
      <c r="AB1638" s="7" t="n">
        <f aca="false">IF(G1638=1,N1638,S1638*$E$222)</f>
        <v>1326718179.50025</v>
      </c>
      <c r="AC1638" s="7" t="n">
        <f aca="false">IF(H1638=1,O1638,S1638*$E$221)</f>
        <v>1326718179.50025</v>
      </c>
      <c r="AD1638" s="7" t="n">
        <f aca="false">INDEX($W$1542:$W$1669,MATCH($A1638+(1-B1638)*64,$A$1542:$A$1669,0))</f>
        <v>30000000</v>
      </c>
      <c r="AE1638" s="7" t="n">
        <f aca="false">INDEX($W$1542:$W$1669,MATCH($A1638-B1638*64,$A$1542:$A$1669,0))</f>
        <v>208450781.986625</v>
      </c>
      <c r="AF1638" s="7" t="n">
        <f aca="false">INDEX($X$1542:$X$1669,MATCH($A1638+(1-C1638)*32,$A$1542:$A$1669,0))</f>
        <v>300000000</v>
      </c>
      <c r="AG1638" s="7" t="n">
        <f aca="false">INDEX($X$1542:$X$1669,MATCH($A1638-C1638*32,$A$1542:$A$1669,0))</f>
        <v>1395359451.67682</v>
      </c>
      <c r="AH1638" s="7" t="n">
        <f aca="false">INDEX($Y$1542:$Y$1669,MATCH($A1638+(1-D1638)*16,$A$1542:$A$1669,0))</f>
        <v>100000000</v>
      </c>
      <c r="AI1638" s="7" t="n">
        <f aca="false">INDEX($Y$1542:$Y$1669,MATCH($A1638-D1638*16,$A$1542:$A$1669,0))</f>
        <v>460099640.876331</v>
      </c>
      <c r="AJ1638" s="7" t="n">
        <f aca="false">INDEX($Z$1542:$Z$1669,MATCH($A1638+(1-E1638)*8,$A$1542:$A$1669,0))</f>
        <v>60000000</v>
      </c>
      <c r="AK1638" s="7" t="n">
        <f aca="false">INDEX($Z$1542:$Z$1669,MATCH($A1638-E1638*8,$A$1542:$A$1669,0))</f>
        <v>636824726.160122</v>
      </c>
      <c r="AL1638" s="7" t="n">
        <f aca="false">INDEX($AA$1542:$AA$1669,MATCH($A1638+(1-F1638)*4,$A$1542:$A$1669,0))</f>
        <v>30000000</v>
      </c>
      <c r="AM1638" s="7" t="n">
        <f aca="false">INDEX($AA$1542:$AA$1669,MATCH($A1638-F1638*4,$A$1542:$A$1669,0))</f>
        <v>796030907.700153</v>
      </c>
      <c r="AN1638" s="7" t="n">
        <f aca="false">INDEX($AB$1542:$AB$1669,MATCH($A1638+(1-G1638)*2,$A$1542:$A$1669,0))</f>
        <v>15000000</v>
      </c>
      <c r="AO1638" s="7" t="n">
        <f aca="false">INDEX($AB$1542:$AB$1669,MATCH($A1638-G1638*2,$A$1542:$A$1669,0))</f>
        <v>1326718179.50025</v>
      </c>
      <c r="AP1638" s="7" t="n">
        <f aca="false">INDEX($AC$1542:$AC$1669,MATCH($A1638+(1-H1638)*1,$A$1542:$A$1669,0))</f>
        <v>5000000</v>
      </c>
      <c r="AQ1638" s="7" t="n">
        <f aca="false">INDEX($AC$1542:$AC$1669,MATCH($A1638-H1638*1,$A$1542:$A$1669,0))</f>
        <v>1326718179.50025</v>
      </c>
      <c r="AR1638" s="14" t="b">
        <f aca="false">AND(IF(B1638=1,AD1638&gt;=AE1638,AE1638&gt;AD1638),IF(C1638=1,AF1638&gt;=AG1638,AG1638&gt;AF1638),IF(D1638=1,AH1638&gt;=AI1638,AI1638&gt;AH1638),IF(E1638=1,AJ1638&gt;=AK1638,AK1638&gt;AJ1638),IF(F1638=1,AL1638&gt;=AM1638,AM1638&gt;AL1638),IF(G1638=1,AN1638&gt;=AO1638,AO1638&gt;AN1638),IF(H1638=1,AP1638&gt;=AQ1638,AQ1638&gt;AP1638))</f>
        <v>0</v>
      </c>
      <c r="AS1638" s="2"/>
      <c r="AT1638" s="2"/>
      <c r="AU1638" s="2"/>
      <c r="AV1638" s="2"/>
      <c r="AW1638" s="2"/>
      <c r="AX1638" s="2"/>
    </row>
    <row r="1639" customFormat="false" ht="15" hidden="false" customHeight="false" outlineLevel="0" collapsed="false">
      <c r="A1639" s="6" t="n">
        <f aca="false">ROW()-1542</f>
        <v>97</v>
      </c>
      <c r="B1639" s="6" t="n">
        <f aca="false">MOD(INT($A1639/64),2)</f>
        <v>1</v>
      </c>
      <c r="C1639" s="6" t="n">
        <f aca="false">MOD(INT($A1639/32),2)</f>
        <v>1</v>
      </c>
      <c r="D1639" s="6" t="n">
        <f aca="false">MOD(INT($A1639/16),2)</f>
        <v>0</v>
      </c>
      <c r="E1639" s="6" t="n">
        <f aca="false">MOD(INT($A1639/8),2)</f>
        <v>0</v>
      </c>
      <c r="F1639" s="6" t="n">
        <f aca="false">MOD(INT($A1639/4),2)</f>
        <v>0</v>
      </c>
      <c r="G1639" s="6" t="n">
        <f aca="false">MOD(INT($A1639/2),2)</f>
        <v>0</v>
      </c>
      <c r="H1639" s="6" t="n">
        <f aca="false">MOD(INT($A1639/1),2)</f>
        <v>1</v>
      </c>
      <c r="I1639" s="7" t="n">
        <f aca="false">IF(B1639=1,MIN($B$6,$B$1540),0)</f>
        <v>30000000</v>
      </c>
      <c r="J1639" s="7" t="n">
        <f aca="false">IF(C1639=1,MIN($F$226,MAX(0,$B$1540-I1639)),0)</f>
        <v>300000000</v>
      </c>
      <c r="K1639" s="7" t="n">
        <f aca="false">IF(D1639=1,MIN($F$225,MAX(0,$B$1540-SUM(I1639:J1639))),0)</f>
        <v>0</v>
      </c>
      <c r="L1639" s="7" t="n">
        <f aca="false">IF(E1639=1,MIN($F$224,MAX(0,$B$1540-SUM(I1639:K1639))),0)</f>
        <v>0</v>
      </c>
      <c r="M1639" s="7" t="n">
        <f aca="false">IF(F1639=1,MIN($F$223,MAX(0,$B$1540-SUM(I1639:L1639))),0)</f>
        <v>0</v>
      </c>
      <c r="N1639" s="7" t="n">
        <f aca="false">IF(G1639=1,MIN($F$222,MAX(0,$B$1540-SUM(I1639:M1639))),0)</f>
        <v>0</v>
      </c>
      <c r="O1639" s="7" t="n">
        <f aca="false">IF(H1639=1,MIN($F$221,MAX(0,$B$1540-SUM(I1639:N1639))),0)</f>
        <v>5000000</v>
      </c>
      <c r="P1639" s="7" t="n">
        <f aca="false">MAX(0,$B$1540-SUM(I1639:O1639))</f>
        <v>7665000000</v>
      </c>
      <c r="Q1639" s="7" t="n">
        <f aca="false">($B$203+$B$204)+$B$22+(1-B1639)*$B$198+(1-C1639)*$E$226+(1-D1639)*$E$225+(1-E1639)*$E$224+(1-F1639)*$E$223+(1-G1639)*$E$222+(1-H1639)*$E$221</f>
        <v>21415334.5395857</v>
      </c>
      <c r="R1639" s="7" t="n">
        <f aca="false">P1639&gt;$B$12*Q1639</f>
        <v>1</v>
      </c>
      <c r="S1639" s="7" t="n">
        <f aca="false">IF(R1639,(P1639+$B$12*$B$13)/(Q1639+$B$13),IF(Q1639&gt;0,P1639/Q1639,0))</f>
        <v>320.610192063524</v>
      </c>
      <c r="T1639" s="7" t="n">
        <f aca="false">IF(R1639,$B$13*(S1639-$B$12),0)</f>
        <v>799025480.15881</v>
      </c>
      <c r="U1639" s="7" t="n">
        <f aca="false">($B$203+$B$204)*S1639</f>
        <v>90206240.8511407</v>
      </c>
      <c r="V1639" s="7" t="n">
        <f aca="false">$B$22*S1639</f>
        <v>2885491728.57171</v>
      </c>
      <c r="W1639" s="7" t="n">
        <f aca="false">IF(B1639=1,I1639,S1639*$B$198)</f>
        <v>30000000</v>
      </c>
      <c r="X1639" s="7" t="n">
        <f aca="false">IF(C1639=1,J1639,S1639*$E$226)</f>
        <v>300000000</v>
      </c>
      <c r="Y1639" s="7" t="n">
        <f aca="false">IF(D1639=1,K1639,S1639*$E$225)</f>
        <v>555930552.957688</v>
      </c>
      <c r="Z1639" s="7" t="n">
        <f aca="false">IF(E1639=1,L1639,S1639*$E$224)</f>
        <v>769464460.952457</v>
      </c>
      <c r="AA1639" s="7" t="n">
        <f aca="false">IF(F1639=1,M1639,S1639*$E$223)</f>
        <v>961830576.190571</v>
      </c>
      <c r="AB1639" s="7" t="n">
        <f aca="false">IF(G1639=1,N1639,S1639*$E$222)</f>
        <v>1603050960.31762</v>
      </c>
      <c r="AC1639" s="7" t="n">
        <f aca="false">IF(H1639=1,O1639,S1639*$E$221)</f>
        <v>5000000</v>
      </c>
      <c r="AD1639" s="7" t="n">
        <f aca="false">INDEX($W$1542:$W$1669,MATCH($A1639+(1-B1639)*64,$A$1542:$A$1669,0))</f>
        <v>30000000</v>
      </c>
      <c r="AE1639" s="7" t="n">
        <f aca="false">INDEX($W$1542:$W$1669,MATCH($A1639-B1639*64,$A$1542:$A$1669,0))</f>
        <v>250451105.947438</v>
      </c>
      <c r="AF1639" s="7" t="n">
        <f aca="false">INDEX($X$1542:$X$1669,MATCH($A1639+(1-C1639)*32,$A$1542:$A$1669,0))</f>
        <v>300000000</v>
      </c>
      <c r="AG1639" s="7" t="n">
        <f aca="false">INDEX($X$1542:$X$1669,MATCH($A1639-C1639*32,$A$1542:$A$1669,0))</f>
        <v>1626513181.73463</v>
      </c>
      <c r="AH1639" s="7" t="n">
        <f aca="false">INDEX($Y$1542:$Y$1669,MATCH($A1639+(1-D1639)*16,$A$1542:$A$1669,0))</f>
        <v>100000000</v>
      </c>
      <c r="AI1639" s="7" t="n">
        <f aca="false">INDEX($Y$1542:$Y$1669,MATCH($A1639-D1639*16,$A$1542:$A$1669,0))</f>
        <v>555930552.957688</v>
      </c>
      <c r="AJ1639" s="7" t="n">
        <f aca="false">INDEX($Z$1542:$Z$1669,MATCH($A1639+(1-E1639)*8,$A$1542:$A$1669,0))</f>
        <v>60000000</v>
      </c>
      <c r="AK1639" s="7" t="n">
        <f aca="false">INDEX($Z$1542:$Z$1669,MATCH($A1639-E1639*8,$A$1542:$A$1669,0))</f>
        <v>769464460.952457</v>
      </c>
      <c r="AL1639" s="7" t="n">
        <f aca="false">INDEX($AA$1542:$AA$1669,MATCH($A1639+(1-F1639)*4,$A$1542:$A$1669,0))</f>
        <v>30000000</v>
      </c>
      <c r="AM1639" s="7" t="n">
        <f aca="false">INDEX($AA$1542:$AA$1669,MATCH($A1639-F1639*4,$A$1542:$A$1669,0))</f>
        <v>961830576.190571</v>
      </c>
      <c r="AN1639" s="7" t="n">
        <f aca="false">INDEX($AB$1542:$AB$1669,MATCH($A1639+(1-G1639)*2,$A$1542:$A$1669,0))</f>
        <v>15000000</v>
      </c>
      <c r="AO1639" s="7" t="n">
        <f aca="false">INDEX($AB$1542:$AB$1669,MATCH($A1639-G1639*2,$A$1542:$A$1669,0))</f>
        <v>1603050960.31762</v>
      </c>
      <c r="AP1639" s="7" t="n">
        <f aca="false">INDEX($AC$1542:$AC$1669,MATCH($A1639+(1-H1639)*1,$A$1542:$A$1669,0))</f>
        <v>5000000</v>
      </c>
      <c r="AQ1639" s="7" t="n">
        <f aca="false">INDEX($AC$1542:$AC$1669,MATCH($A1639-H1639*1,$A$1542:$A$1669,0))</f>
        <v>1326718179.50025</v>
      </c>
      <c r="AR1639" s="14" t="b">
        <f aca="false">AND(IF(B1639=1,AD1639&gt;=AE1639,AE1639&gt;AD1639),IF(C1639=1,AF1639&gt;=AG1639,AG1639&gt;AF1639),IF(D1639=1,AH1639&gt;=AI1639,AI1639&gt;AH1639),IF(E1639=1,AJ1639&gt;=AK1639,AK1639&gt;AJ1639),IF(F1639=1,AL1639&gt;=AM1639,AM1639&gt;AL1639),IF(G1639=1,AN1639&gt;=AO1639,AO1639&gt;AN1639),IF(H1639=1,AP1639&gt;=AQ1639,AQ1639&gt;AP1639))</f>
        <v>0</v>
      </c>
      <c r="AS1639" s="2"/>
      <c r="AT1639" s="2"/>
      <c r="AU1639" s="2"/>
      <c r="AV1639" s="2"/>
      <c r="AW1639" s="2"/>
      <c r="AX1639" s="2"/>
    </row>
    <row r="1640" customFormat="false" ht="15" hidden="false" customHeight="false" outlineLevel="0" collapsed="false">
      <c r="A1640" s="6" t="n">
        <f aca="false">ROW()-1542</f>
        <v>98</v>
      </c>
      <c r="B1640" s="6" t="n">
        <f aca="false">MOD(INT($A1640/64),2)</f>
        <v>1</v>
      </c>
      <c r="C1640" s="6" t="n">
        <f aca="false">MOD(INT($A1640/32),2)</f>
        <v>1</v>
      </c>
      <c r="D1640" s="6" t="n">
        <f aca="false">MOD(INT($A1640/16),2)</f>
        <v>0</v>
      </c>
      <c r="E1640" s="6" t="n">
        <f aca="false">MOD(INT($A1640/8),2)</f>
        <v>0</v>
      </c>
      <c r="F1640" s="6" t="n">
        <f aca="false">MOD(INT($A1640/4),2)</f>
        <v>0</v>
      </c>
      <c r="G1640" s="6" t="n">
        <f aca="false">MOD(INT($A1640/2),2)</f>
        <v>1</v>
      </c>
      <c r="H1640" s="6" t="n">
        <f aca="false">MOD(INT($A1640/1),2)</f>
        <v>0</v>
      </c>
      <c r="I1640" s="7" t="n">
        <f aca="false">IF(B1640=1,MIN($B$6,$B$1540),0)</f>
        <v>30000000</v>
      </c>
      <c r="J1640" s="7" t="n">
        <f aca="false">IF(C1640=1,MIN($F$226,MAX(0,$B$1540-I1640)),0)</f>
        <v>300000000</v>
      </c>
      <c r="K1640" s="7" t="n">
        <f aca="false">IF(D1640=1,MIN($F$225,MAX(0,$B$1540-SUM(I1640:J1640))),0)</f>
        <v>0</v>
      </c>
      <c r="L1640" s="7" t="n">
        <f aca="false">IF(E1640=1,MIN($F$224,MAX(0,$B$1540-SUM(I1640:K1640))),0)</f>
        <v>0</v>
      </c>
      <c r="M1640" s="7" t="n">
        <f aca="false">IF(F1640=1,MIN($F$223,MAX(0,$B$1540-SUM(I1640:L1640))),0)</f>
        <v>0</v>
      </c>
      <c r="N1640" s="7" t="n">
        <f aca="false">IF(G1640=1,MIN($F$222,MAX(0,$B$1540-SUM(I1640:M1640))),0)</f>
        <v>15000000</v>
      </c>
      <c r="O1640" s="7" t="n">
        <f aca="false">IF(H1640=1,MIN($F$221,MAX(0,$B$1540-SUM(I1640:N1640))),0)</f>
        <v>0</v>
      </c>
      <c r="P1640" s="7" t="n">
        <f aca="false">MAX(0,$B$1540-SUM(I1640:O1640))</f>
        <v>7655000000</v>
      </c>
      <c r="Q1640" s="7" t="n">
        <f aca="false">($B$203+$B$204)+$B$22+(1-B1640)*$B$198+(1-C1640)*$E$226+(1-D1640)*$E$225+(1-E1640)*$E$224+(1-F1640)*$E$223+(1-G1640)*$E$222+(1-H1640)*$E$221</f>
        <v>21415334.5395857</v>
      </c>
      <c r="R1640" s="7" t="n">
        <f aca="false">P1640&gt;$B$12*Q1640</f>
        <v>1</v>
      </c>
      <c r="S1640" s="7" t="n">
        <f aca="false">IF(R1640,(P1640+$B$12*$B$13)/(Q1640+$B$13),IF(Q1640&gt;0,P1640/Q1640,0))</f>
        <v>320.192050306675</v>
      </c>
      <c r="T1640" s="7" t="n">
        <f aca="false">IF(R1640,$B$13*(S1640-$B$12),0)</f>
        <v>797980125.766688</v>
      </c>
      <c r="U1640" s="7" t="n">
        <f aca="false">($B$203+$B$204)*S1640</f>
        <v>90088593.3247616</v>
      </c>
      <c r="V1640" s="7" t="n">
        <f aca="false">$B$22*S1640</f>
        <v>2881728452.76008</v>
      </c>
      <c r="W1640" s="7" t="n">
        <f aca="false">IF(B1640=1,I1640,S1640*$B$198)</f>
        <v>30000000</v>
      </c>
      <c r="X1640" s="7" t="n">
        <f aca="false">IF(C1640=1,J1640,S1640*$E$226)</f>
        <v>300000000</v>
      </c>
      <c r="Y1640" s="7" t="n">
        <f aca="false">IF(D1640=1,K1640,S1640*$E$225)</f>
        <v>555205504.959047</v>
      </c>
      <c r="Z1640" s="7" t="n">
        <f aca="false">IF(E1640=1,L1640,S1640*$E$224)</f>
        <v>768460920.736021</v>
      </c>
      <c r="AA1640" s="7" t="n">
        <f aca="false">IF(F1640=1,M1640,S1640*$E$223)</f>
        <v>960576150.920026</v>
      </c>
      <c r="AB1640" s="7" t="n">
        <f aca="false">IF(G1640=1,N1640,S1640*$E$222)</f>
        <v>15000000</v>
      </c>
      <c r="AC1640" s="7" t="n">
        <f aca="false">IF(H1640=1,O1640,S1640*$E$221)</f>
        <v>1600960251.53338</v>
      </c>
      <c r="AD1640" s="7" t="n">
        <f aca="false">INDEX($W$1542:$W$1669,MATCH($A1640+(1-B1640)*64,$A$1542:$A$1669,0))</f>
        <v>30000000</v>
      </c>
      <c r="AE1640" s="7" t="n">
        <f aca="false">INDEX($W$1542:$W$1669,MATCH($A1640-B1640*64,$A$1542:$A$1669,0))</f>
        <v>250125739.132307</v>
      </c>
      <c r="AF1640" s="7" t="n">
        <f aca="false">INDEX($X$1542:$X$1669,MATCH($A1640+(1-C1640)*32,$A$1542:$A$1669,0))</f>
        <v>300000000</v>
      </c>
      <c r="AG1640" s="7" t="n">
        <f aca="false">INDEX($X$1542:$X$1669,MATCH($A1640-C1640*32,$A$1542:$A$1669,0))</f>
        <v>1624471746.92857</v>
      </c>
      <c r="AH1640" s="7" t="n">
        <f aca="false">INDEX($Y$1542:$Y$1669,MATCH($A1640+(1-D1640)*16,$A$1542:$A$1669,0))</f>
        <v>100000000</v>
      </c>
      <c r="AI1640" s="7" t="n">
        <f aca="false">INDEX($Y$1542:$Y$1669,MATCH($A1640-D1640*16,$A$1542:$A$1669,0))</f>
        <v>555205504.959047</v>
      </c>
      <c r="AJ1640" s="7" t="n">
        <f aca="false">INDEX($Z$1542:$Z$1669,MATCH($A1640+(1-E1640)*8,$A$1542:$A$1669,0))</f>
        <v>60000000</v>
      </c>
      <c r="AK1640" s="7" t="n">
        <f aca="false">INDEX($Z$1542:$Z$1669,MATCH($A1640-E1640*8,$A$1542:$A$1669,0))</f>
        <v>768460920.736021</v>
      </c>
      <c r="AL1640" s="7" t="n">
        <f aca="false">INDEX($AA$1542:$AA$1669,MATCH($A1640+(1-F1640)*4,$A$1542:$A$1669,0))</f>
        <v>30000000</v>
      </c>
      <c r="AM1640" s="7" t="n">
        <f aca="false">INDEX($AA$1542:$AA$1669,MATCH($A1640-F1640*4,$A$1542:$A$1669,0))</f>
        <v>960576150.920026</v>
      </c>
      <c r="AN1640" s="7" t="n">
        <f aca="false">INDEX($AB$1542:$AB$1669,MATCH($A1640+(1-G1640)*2,$A$1542:$A$1669,0))</f>
        <v>15000000</v>
      </c>
      <c r="AO1640" s="7" t="n">
        <f aca="false">INDEX($AB$1542:$AB$1669,MATCH($A1640-G1640*2,$A$1542:$A$1669,0))</f>
        <v>1326718179.50025</v>
      </c>
      <c r="AP1640" s="7" t="n">
        <f aca="false">INDEX($AC$1542:$AC$1669,MATCH($A1640+(1-H1640)*1,$A$1542:$A$1669,0))</f>
        <v>5000000</v>
      </c>
      <c r="AQ1640" s="7" t="n">
        <f aca="false">INDEX($AC$1542:$AC$1669,MATCH($A1640-H1640*1,$A$1542:$A$1669,0))</f>
        <v>1600960251.53338</v>
      </c>
      <c r="AR1640" s="14" t="b">
        <f aca="false">AND(IF(B1640=1,AD1640&gt;=AE1640,AE1640&gt;AD1640),IF(C1640=1,AF1640&gt;=AG1640,AG1640&gt;AF1640),IF(D1640=1,AH1640&gt;=AI1640,AI1640&gt;AH1640),IF(E1640=1,AJ1640&gt;=AK1640,AK1640&gt;AJ1640),IF(F1640=1,AL1640&gt;=AM1640,AM1640&gt;AL1640),IF(G1640=1,AN1640&gt;=AO1640,AO1640&gt;AN1640),IF(H1640=1,AP1640&gt;=AQ1640,AQ1640&gt;AP1640))</f>
        <v>0</v>
      </c>
      <c r="AS1640" s="2"/>
      <c r="AT1640" s="2"/>
      <c r="AU1640" s="2"/>
      <c r="AV1640" s="2"/>
      <c r="AW1640" s="2"/>
      <c r="AX1640" s="2"/>
    </row>
    <row r="1641" customFormat="false" ht="15" hidden="false" customHeight="false" outlineLevel="0" collapsed="false">
      <c r="A1641" s="6" t="n">
        <f aca="false">ROW()-1542</f>
        <v>99</v>
      </c>
      <c r="B1641" s="6" t="n">
        <f aca="false">MOD(INT($A1641/64),2)</f>
        <v>1</v>
      </c>
      <c r="C1641" s="6" t="n">
        <f aca="false">MOD(INT($A1641/32),2)</f>
        <v>1</v>
      </c>
      <c r="D1641" s="6" t="n">
        <f aca="false">MOD(INT($A1641/16),2)</f>
        <v>0</v>
      </c>
      <c r="E1641" s="6" t="n">
        <f aca="false">MOD(INT($A1641/8),2)</f>
        <v>0</v>
      </c>
      <c r="F1641" s="6" t="n">
        <f aca="false">MOD(INT($A1641/4),2)</f>
        <v>0</v>
      </c>
      <c r="G1641" s="6" t="n">
        <f aca="false">MOD(INT($A1641/2),2)</f>
        <v>1</v>
      </c>
      <c r="H1641" s="6" t="n">
        <f aca="false">MOD(INT($A1641/1),2)</f>
        <v>1</v>
      </c>
      <c r="I1641" s="7" t="n">
        <f aca="false">IF(B1641=1,MIN($B$6,$B$1540),0)</f>
        <v>30000000</v>
      </c>
      <c r="J1641" s="7" t="n">
        <f aca="false">IF(C1641=1,MIN($F$226,MAX(0,$B$1540-I1641)),0)</f>
        <v>300000000</v>
      </c>
      <c r="K1641" s="7" t="n">
        <f aca="false">IF(D1641=1,MIN($F$225,MAX(0,$B$1540-SUM(I1641:J1641))),0)</f>
        <v>0</v>
      </c>
      <c r="L1641" s="7" t="n">
        <f aca="false">IF(E1641=1,MIN($F$224,MAX(0,$B$1540-SUM(I1641:K1641))),0)</f>
        <v>0</v>
      </c>
      <c r="M1641" s="7" t="n">
        <f aca="false">IF(F1641=1,MIN($F$223,MAX(0,$B$1540-SUM(I1641:L1641))),0)</f>
        <v>0</v>
      </c>
      <c r="N1641" s="7" t="n">
        <f aca="false">IF(G1641=1,MIN($F$222,MAX(0,$B$1540-SUM(I1641:M1641))),0)</f>
        <v>15000000</v>
      </c>
      <c r="O1641" s="7" t="n">
        <f aca="false">IF(H1641=1,MIN($F$221,MAX(0,$B$1540-SUM(I1641:N1641))),0)</f>
        <v>5000000</v>
      </c>
      <c r="P1641" s="7" t="n">
        <f aca="false">MAX(0,$B$1540-SUM(I1641:O1641))</f>
        <v>7650000000</v>
      </c>
      <c r="Q1641" s="7" t="n">
        <f aca="false">($B$203+$B$204)+$B$22+(1-B1641)*$B$198+(1-C1641)*$E$226+(1-D1641)*$E$225+(1-E1641)*$E$224+(1-F1641)*$E$223+(1-G1641)*$E$222+(1-H1641)*$E$221</f>
        <v>16415334.5395857</v>
      </c>
      <c r="R1641" s="7" t="n">
        <f aca="false">P1641&gt;$B$12*Q1641</f>
        <v>1</v>
      </c>
      <c r="S1641" s="7" t="n">
        <f aca="false">IF(R1641,(P1641+$B$12*$B$13)/(Q1641+$B$13),IF(Q1641&gt;0,P1641/Q1641,0))</f>
        <v>404.565934796711</v>
      </c>
      <c r="T1641" s="7" t="n">
        <f aca="false">IF(R1641,$B$13*(S1641-$B$12),0)</f>
        <v>1008914836.99178</v>
      </c>
      <c r="U1641" s="7" t="n">
        <f aca="false">($B$203+$B$204)*S1641</f>
        <v>113827860.304604</v>
      </c>
      <c r="V1641" s="7" t="n">
        <f aca="false">$B$22*S1641</f>
        <v>3641093413.17039</v>
      </c>
      <c r="W1641" s="7" t="n">
        <f aca="false">IF(B1641=1,I1641,S1641*$B$198)</f>
        <v>30000000</v>
      </c>
      <c r="X1641" s="7" t="n">
        <f aca="false">IF(C1641=1,J1641,S1641*$E$226)</f>
        <v>300000000</v>
      </c>
      <c r="Y1641" s="7" t="n">
        <f aca="false">IF(D1641=1,K1641,S1641*$E$225)</f>
        <v>701507841.630988</v>
      </c>
      <c r="Z1641" s="7" t="n">
        <f aca="false">IF(E1641=1,L1641,S1641*$E$224)</f>
        <v>970958243.512105</v>
      </c>
      <c r="AA1641" s="7" t="n">
        <f aca="false">IF(F1641=1,M1641,S1641*$E$223)</f>
        <v>1213697804.39013</v>
      </c>
      <c r="AB1641" s="7" t="n">
        <f aca="false">IF(G1641=1,N1641,S1641*$E$222)</f>
        <v>15000000</v>
      </c>
      <c r="AC1641" s="7" t="n">
        <f aca="false">IF(H1641=1,O1641,S1641*$E$221)</f>
        <v>5000000</v>
      </c>
      <c r="AD1641" s="7" t="n">
        <f aca="false">INDEX($W$1542:$W$1669,MATCH($A1641+(1-B1641)*64,$A$1542:$A$1669,0))</f>
        <v>30000000</v>
      </c>
      <c r="AE1641" s="7" t="n">
        <f aca="false">INDEX($W$1542:$W$1669,MATCH($A1641-B1641*64,$A$1542:$A$1669,0))</f>
        <v>313342304.046153</v>
      </c>
      <c r="AF1641" s="7" t="n">
        <f aca="false">INDEX($X$1542:$X$1669,MATCH($A1641+(1-C1641)*32,$A$1542:$A$1669,0))</f>
        <v>300000000</v>
      </c>
      <c r="AG1641" s="7" t="n">
        <f aca="false">INDEX($X$1542:$X$1669,MATCH($A1641-C1641*32,$A$1542:$A$1669,0))</f>
        <v>1947495652.17255</v>
      </c>
      <c r="AH1641" s="7" t="n">
        <f aca="false">INDEX($Y$1542:$Y$1669,MATCH($A1641+(1-D1641)*16,$A$1542:$A$1669,0))</f>
        <v>100000000</v>
      </c>
      <c r="AI1641" s="7" t="n">
        <f aca="false">INDEX($Y$1542:$Y$1669,MATCH($A1641-D1641*16,$A$1542:$A$1669,0))</f>
        <v>701507841.630988</v>
      </c>
      <c r="AJ1641" s="7" t="n">
        <f aca="false">INDEX($Z$1542:$Z$1669,MATCH($A1641+(1-E1641)*8,$A$1542:$A$1669,0))</f>
        <v>60000000</v>
      </c>
      <c r="AK1641" s="7" t="n">
        <f aca="false">INDEX($Z$1542:$Z$1669,MATCH($A1641-E1641*8,$A$1542:$A$1669,0))</f>
        <v>970958243.512105</v>
      </c>
      <c r="AL1641" s="7" t="n">
        <f aca="false">INDEX($AA$1542:$AA$1669,MATCH($A1641+(1-F1641)*4,$A$1542:$A$1669,0))</f>
        <v>30000000</v>
      </c>
      <c r="AM1641" s="7" t="n">
        <f aca="false">INDEX($AA$1542:$AA$1669,MATCH($A1641-F1641*4,$A$1542:$A$1669,0))</f>
        <v>1213697804.39013</v>
      </c>
      <c r="AN1641" s="7" t="n">
        <f aca="false">INDEX($AB$1542:$AB$1669,MATCH($A1641+(1-G1641)*2,$A$1542:$A$1669,0))</f>
        <v>15000000</v>
      </c>
      <c r="AO1641" s="7" t="n">
        <f aca="false">INDEX($AB$1542:$AB$1669,MATCH($A1641-G1641*2,$A$1542:$A$1669,0))</f>
        <v>1603050960.31762</v>
      </c>
      <c r="AP1641" s="7" t="n">
        <f aca="false">INDEX($AC$1542:$AC$1669,MATCH($A1641+(1-H1641)*1,$A$1542:$A$1669,0))</f>
        <v>5000000</v>
      </c>
      <c r="AQ1641" s="7" t="n">
        <f aca="false">INDEX($AC$1542:$AC$1669,MATCH($A1641-H1641*1,$A$1542:$A$1669,0))</f>
        <v>1600960251.53338</v>
      </c>
      <c r="AR1641" s="14" t="b">
        <f aca="false">AND(IF(B1641=1,AD1641&gt;=AE1641,AE1641&gt;AD1641),IF(C1641=1,AF1641&gt;=AG1641,AG1641&gt;AF1641),IF(D1641=1,AH1641&gt;=AI1641,AI1641&gt;AH1641),IF(E1641=1,AJ1641&gt;=AK1641,AK1641&gt;AJ1641),IF(F1641=1,AL1641&gt;=AM1641,AM1641&gt;AL1641),IF(G1641=1,AN1641&gt;=AO1641,AO1641&gt;AN1641),IF(H1641=1,AP1641&gt;=AQ1641,AQ1641&gt;AP1641))</f>
        <v>0</v>
      </c>
      <c r="AS1641" s="2"/>
      <c r="AT1641" s="2"/>
      <c r="AU1641" s="2"/>
      <c r="AV1641" s="2"/>
      <c r="AW1641" s="2"/>
      <c r="AX1641" s="2"/>
    </row>
    <row r="1642" customFormat="false" ht="15" hidden="false" customHeight="false" outlineLevel="0" collapsed="false">
      <c r="A1642" s="6" t="n">
        <f aca="false">ROW()-1542</f>
        <v>100</v>
      </c>
      <c r="B1642" s="6" t="n">
        <f aca="false">MOD(INT($A1642/64),2)</f>
        <v>1</v>
      </c>
      <c r="C1642" s="6" t="n">
        <f aca="false">MOD(INT($A1642/32),2)</f>
        <v>1</v>
      </c>
      <c r="D1642" s="6" t="n">
        <f aca="false">MOD(INT($A1642/16),2)</f>
        <v>0</v>
      </c>
      <c r="E1642" s="6" t="n">
        <f aca="false">MOD(INT($A1642/8),2)</f>
        <v>0</v>
      </c>
      <c r="F1642" s="6" t="n">
        <f aca="false">MOD(INT($A1642/4),2)</f>
        <v>1</v>
      </c>
      <c r="G1642" s="6" t="n">
        <f aca="false">MOD(INT($A1642/2),2)</f>
        <v>0</v>
      </c>
      <c r="H1642" s="6" t="n">
        <f aca="false">MOD(INT($A1642/1),2)</f>
        <v>0</v>
      </c>
      <c r="I1642" s="7" t="n">
        <f aca="false">IF(B1642=1,MIN($B$6,$B$1540),0)</f>
        <v>30000000</v>
      </c>
      <c r="J1642" s="7" t="n">
        <f aca="false">IF(C1642=1,MIN($F$226,MAX(0,$B$1540-I1642)),0)</f>
        <v>300000000</v>
      </c>
      <c r="K1642" s="7" t="n">
        <f aca="false">IF(D1642=1,MIN($F$225,MAX(0,$B$1540-SUM(I1642:J1642))),0)</f>
        <v>0</v>
      </c>
      <c r="L1642" s="7" t="n">
        <f aca="false">IF(E1642=1,MIN($F$224,MAX(0,$B$1540-SUM(I1642:K1642))),0)</f>
        <v>0</v>
      </c>
      <c r="M1642" s="7" t="n">
        <f aca="false">IF(F1642=1,MIN($F$223,MAX(0,$B$1540-SUM(I1642:L1642))),0)</f>
        <v>30000000</v>
      </c>
      <c r="N1642" s="7" t="n">
        <f aca="false">IF(G1642=1,MIN($F$222,MAX(0,$B$1540-SUM(I1642:M1642))),0)</f>
        <v>0</v>
      </c>
      <c r="O1642" s="7" t="n">
        <f aca="false">IF(H1642=1,MIN($F$221,MAX(0,$B$1540-SUM(I1642:N1642))),0)</f>
        <v>0</v>
      </c>
      <c r="P1642" s="7" t="n">
        <f aca="false">MAX(0,$B$1540-SUM(I1642:O1642))</f>
        <v>7640000000</v>
      </c>
      <c r="Q1642" s="7" t="n">
        <f aca="false">($B$203+$B$204)+$B$22+(1-B1642)*$B$198+(1-C1642)*$E$226+(1-D1642)*$E$225+(1-E1642)*$E$224+(1-F1642)*$E$223+(1-G1642)*$E$222+(1-H1642)*$E$221</f>
        <v>23415334.5395857</v>
      </c>
      <c r="R1642" s="7" t="n">
        <f aca="false">P1642&gt;$B$12*Q1642</f>
        <v>1</v>
      </c>
      <c r="S1642" s="7" t="n">
        <f aca="false">IF(R1642,(P1642+$B$12*$B$13)/(Q1642+$B$13),IF(Q1642&gt;0,P1642/Q1642,0))</f>
        <v>294.902617920138</v>
      </c>
      <c r="T1642" s="7" t="n">
        <f aca="false">IF(R1642,$B$13*(S1642-$B$12),0)</f>
        <v>734756544.800345</v>
      </c>
      <c r="U1642" s="7" t="n">
        <f aca="false">($B$203+$B$204)*S1642</f>
        <v>82973209.3309907</v>
      </c>
      <c r="V1642" s="7" t="n">
        <f aca="false">$B$22*S1642</f>
        <v>2654123561.28124</v>
      </c>
      <c r="W1642" s="7" t="n">
        <f aca="false">IF(B1642=1,I1642,S1642*$B$198)</f>
        <v>30000000</v>
      </c>
      <c r="X1642" s="7" t="n">
        <f aca="false">IF(C1642=1,J1642,S1642*$E$226)</f>
        <v>300000000</v>
      </c>
      <c r="Y1642" s="7" t="n">
        <f aca="false">IF(D1642=1,K1642,S1642*$E$225)</f>
        <v>511354222.377712</v>
      </c>
      <c r="Z1642" s="7" t="n">
        <f aca="false">IF(E1642=1,L1642,S1642*$E$224)</f>
        <v>707766283.008331</v>
      </c>
      <c r="AA1642" s="7" t="n">
        <f aca="false">IF(F1642=1,M1642,S1642*$E$223)</f>
        <v>30000000</v>
      </c>
      <c r="AB1642" s="7" t="n">
        <f aca="false">IF(G1642=1,N1642,S1642*$E$222)</f>
        <v>1474513089.60069</v>
      </c>
      <c r="AC1642" s="7" t="n">
        <f aca="false">IF(H1642=1,O1642,S1642*$E$221)</f>
        <v>1474513089.60069</v>
      </c>
      <c r="AD1642" s="7" t="n">
        <f aca="false">INDEX($W$1542:$W$1669,MATCH($A1642+(1-B1642)*64,$A$1542:$A$1669,0))</f>
        <v>30000000</v>
      </c>
      <c r="AE1642" s="7" t="n">
        <f aca="false">INDEX($W$1542:$W$1669,MATCH($A1642-B1642*64,$A$1542:$A$1669,0))</f>
        <v>230951973.876999</v>
      </c>
      <c r="AF1642" s="7" t="n">
        <f aca="false">INDEX($X$1542:$X$1669,MATCH($A1642+(1-C1642)*32,$A$1542:$A$1669,0))</f>
        <v>300000000</v>
      </c>
      <c r="AG1642" s="7" t="n">
        <f aca="false">INDEX($X$1542:$X$1669,MATCH($A1642-C1642*32,$A$1542:$A$1669,0))</f>
        <v>1520228978.45258</v>
      </c>
      <c r="AH1642" s="7" t="n">
        <f aca="false">INDEX($Y$1542:$Y$1669,MATCH($A1642+(1-D1642)*16,$A$1542:$A$1669,0))</f>
        <v>100000000</v>
      </c>
      <c r="AI1642" s="7" t="n">
        <f aca="false">INDEX($Y$1542:$Y$1669,MATCH($A1642-D1642*16,$A$1542:$A$1669,0))</f>
        <v>511354222.377712</v>
      </c>
      <c r="AJ1642" s="7" t="n">
        <f aca="false">INDEX($Z$1542:$Z$1669,MATCH($A1642+(1-E1642)*8,$A$1542:$A$1669,0))</f>
        <v>60000000</v>
      </c>
      <c r="AK1642" s="7" t="n">
        <f aca="false">INDEX($Z$1542:$Z$1669,MATCH($A1642-E1642*8,$A$1542:$A$1669,0))</f>
        <v>707766283.008331</v>
      </c>
      <c r="AL1642" s="7" t="n">
        <f aca="false">INDEX($AA$1542:$AA$1669,MATCH($A1642+(1-F1642)*4,$A$1542:$A$1669,0))</f>
        <v>30000000</v>
      </c>
      <c r="AM1642" s="7" t="n">
        <f aca="false">INDEX($AA$1542:$AA$1669,MATCH($A1642-F1642*4,$A$1542:$A$1669,0))</f>
        <v>796030907.700153</v>
      </c>
      <c r="AN1642" s="7" t="n">
        <f aca="false">INDEX($AB$1542:$AB$1669,MATCH($A1642+(1-G1642)*2,$A$1542:$A$1669,0))</f>
        <v>15000000</v>
      </c>
      <c r="AO1642" s="7" t="n">
        <f aca="false">INDEX($AB$1542:$AB$1669,MATCH($A1642-G1642*2,$A$1542:$A$1669,0))</f>
        <v>1474513089.60069</v>
      </c>
      <c r="AP1642" s="7" t="n">
        <f aca="false">INDEX($AC$1542:$AC$1669,MATCH($A1642+(1-H1642)*1,$A$1542:$A$1669,0))</f>
        <v>5000000</v>
      </c>
      <c r="AQ1642" s="7" t="n">
        <f aca="false">INDEX($AC$1542:$AC$1669,MATCH($A1642-H1642*1,$A$1542:$A$1669,0))</f>
        <v>1474513089.60069</v>
      </c>
      <c r="AR1642" s="14" t="b">
        <f aca="false">AND(IF(B1642=1,AD1642&gt;=AE1642,AE1642&gt;AD1642),IF(C1642=1,AF1642&gt;=AG1642,AG1642&gt;AF1642),IF(D1642=1,AH1642&gt;=AI1642,AI1642&gt;AH1642),IF(E1642=1,AJ1642&gt;=AK1642,AK1642&gt;AJ1642),IF(F1642=1,AL1642&gt;=AM1642,AM1642&gt;AL1642),IF(G1642=1,AN1642&gt;=AO1642,AO1642&gt;AN1642),IF(H1642=1,AP1642&gt;=AQ1642,AQ1642&gt;AP1642))</f>
        <v>0</v>
      </c>
      <c r="AS1642" s="2"/>
      <c r="AT1642" s="2"/>
      <c r="AU1642" s="2"/>
      <c r="AV1642" s="2"/>
      <c r="AW1642" s="2"/>
      <c r="AX1642" s="2"/>
    </row>
    <row r="1643" customFormat="false" ht="15" hidden="false" customHeight="false" outlineLevel="0" collapsed="false">
      <c r="A1643" s="6" t="n">
        <f aca="false">ROW()-1542</f>
        <v>101</v>
      </c>
      <c r="B1643" s="6" t="n">
        <f aca="false">MOD(INT($A1643/64),2)</f>
        <v>1</v>
      </c>
      <c r="C1643" s="6" t="n">
        <f aca="false">MOD(INT($A1643/32),2)</f>
        <v>1</v>
      </c>
      <c r="D1643" s="6" t="n">
        <f aca="false">MOD(INT($A1643/16),2)</f>
        <v>0</v>
      </c>
      <c r="E1643" s="6" t="n">
        <f aca="false">MOD(INT($A1643/8),2)</f>
        <v>0</v>
      </c>
      <c r="F1643" s="6" t="n">
        <f aca="false">MOD(INT($A1643/4),2)</f>
        <v>1</v>
      </c>
      <c r="G1643" s="6" t="n">
        <f aca="false">MOD(INT($A1643/2),2)</f>
        <v>0</v>
      </c>
      <c r="H1643" s="6" t="n">
        <f aca="false">MOD(INT($A1643/1),2)</f>
        <v>1</v>
      </c>
      <c r="I1643" s="7" t="n">
        <f aca="false">IF(B1643=1,MIN($B$6,$B$1540),0)</f>
        <v>30000000</v>
      </c>
      <c r="J1643" s="7" t="n">
        <f aca="false">IF(C1643=1,MIN($F$226,MAX(0,$B$1540-I1643)),0)</f>
        <v>300000000</v>
      </c>
      <c r="K1643" s="7" t="n">
        <f aca="false">IF(D1643=1,MIN($F$225,MAX(0,$B$1540-SUM(I1643:J1643))),0)</f>
        <v>0</v>
      </c>
      <c r="L1643" s="7" t="n">
        <f aca="false">IF(E1643=1,MIN($F$224,MAX(0,$B$1540-SUM(I1643:K1643))),0)</f>
        <v>0</v>
      </c>
      <c r="M1643" s="7" t="n">
        <f aca="false">IF(F1643=1,MIN($F$223,MAX(0,$B$1540-SUM(I1643:L1643))),0)</f>
        <v>30000000</v>
      </c>
      <c r="N1643" s="7" t="n">
        <f aca="false">IF(G1643=1,MIN($F$222,MAX(0,$B$1540-SUM(I1643:M1643))),0)</f>
        <v>0</v>
      </c>
      <c r="O1643" s="7" t="n">
        <f aca="false">IF(H1643=1,MIN($F$221,MAX(0,$B$1540-SUM(I1643:N1643))),0)</f>
        <v>5000000</v>
      </c>
      <c r="P1643" s="7" t="n">
        <f aca="false">MAX(0,$B$1540-SUM(I1643:O1643))</f>
        <v>7635000000</v>
      </c>
      <c r="Q1643" s="7" t="n">
        <f aca="false">($B$203+$B$204)+$B$22+(1-B1643)*$B$198+(1-C1643)*$E$226+(1-D1643)*$E$225+(1-E1643)*$E$224+(1-F1643)*$E$223+(1-G1643)*$E$222+(1-H1643)*$E$221</f>
        <v>18415334.5395857</v>
      </c>
      <c r="R1643" s="7" t="n">
        <f aca="false">P1643&gt;$B$12*Q1643</f>
        <v>1</v>
      </c>
      <c r="S1643" s="7" t="n">
        <f aca="false">IF(R1643,(P1643+$B$12*$B$13)/(Q1643+$B$13),IF(Q1643&gt;0,P1643/Q1643,0))</f>
        <v>365.162698475837</v>
      </c>
      <c r="T1643" s="7" t="n">
        <f aca="false">IF(R1643,$B$13*(S1643-$B$12),0)</f>
        <v>910406746.189593</v>
      </c>
      <c r="U1643" s="7" t="n">
        <f aca="false">($B$203+$B$204)*S1643</f>
        <v>102741444.732478</v>
      </c>
      <c r="V1643" s="7" t="n">
        <f aca="false">$B$22*S1643</f>
        <v>3286464286.28253</v>
      </c>
      <c r="W1643" s="7" t="n">
        <f aca="false">IF(B1643=1,I1643,S1643*$B$198)</f>
        <v>30000000</v>
      </c>
      <c r="X1643" s="7" t="n">
        <f aca="false">IF(C1643=1,J1643,S1643*$E$226)</f>
        <v>300000000</v>
      </c>
      <c r="Y1643" s="7" t="n">
        <f aca="false">IF(D1643=1,K1643,S1643*$E$225)</f>
        <v>633183554.074199</v>
      </c>
      <c r="Z1643" s="7" t="n">
        <f aca="false">IF(E1643=1,L1643,S1643*$E$224)</f>
        <v>876390476.342009</v>
      </c>
      <c r="AA1643" s="7" t="n">
        <f aca="false">IF(F1643=1,M1643,S1643*$E$223)</f>
        <v>30000000</v>
      </c>
      <c r="AB1643" s="7" t="n">
        <f aca="false">IF(G1643=1,N1643,S1643*$E$222)</f>
        <v>1825813492.37919</v>
      </c>
      <c r="AC1643" s="7" t="n">
        <f aca="false">IF(H1643=1,O1643,S1643*$E$221)</f>
        <v>5000000</v>
      </c>
      <c r="AD1643" s="7" t="n">
        <f aca="false">INDEX($W$1542:$W$1669,MATCH($A1643+(1-B1643)*64,$A$1542:$A$1669,0))</f>
        <v>30000000</v>
      </c>
      <c r="AE1643" s="7" t="n">
        <f aca="false">INDEX($W$1542:$W$1669,MATCH($A1643-B1643*64,$A$1542:$A$1669,0))</f>
        <v>283933467.390085</v>
      </c>
      <c r="AF1643" s="7" t="n">
        <f aca="false">INDEX($X$1542:$X$1669,MATCH($A1643+(1-C1643)*32,$A$1542:$A$1669,0))</f>
        <v>300000000</v>
      </c>
      <c r="AG1643" s="7" t="n">
        <f aca="false">INDEX($X$1542:$X$1669,MATCH($A1643-C1643*32,$A$1542:$A$1669,0))</f>
        <v>1800100573.31623</v>
      </c>
      <c r="AH1643" s="7" t="n">
        <f aca="false">INDEX($Y$1542:$Y$1669,MATCH($A1643+(1-D1643)*16,$A$1542:$A$1669,0))</f>
        <v>100000000</v>
      </c>
      <c r="AI1643" s="7" t="n">
        <f aca="false">INDEX($Y$1542:$Y$1669,MATCH($A1643-D1643*16,$A$1542:$A$1669,0))</f>
        <v>633183554.074199</v>
      </c>
      <c r="AJ1643" s="7" t="n">
        <f aca="false">INDEX($Z$1542:$Z$1669,MATCH($A1643+(1-E1643)*8,$A$1542:$A$1669,0))</f>
        <v>60000000</v>
      </c>
      <c r="AK1643" s="7" t="n">
        <f aca="false">INDEX($Z$1542:$Z$1669,MATCH($A1643-E1643*8,$A$1542:$A$1669,0))</f>
        <v>876390476.342009</v>
      </c>
      <c r="AL1643" s="7" t="n">
        <f aca="false">INDEX($AA$1542:$AA$1669,MATCH($A1643+(1-F1643)*4,$A$1542:$A$1669,0))</f>
        <v>30000000</v>
      </c>
      <c r="AM1643" s="7" t="n">
        <f aca="false">INDEX($AA$1542:$AA$1669,MATCH($A1643-F1643*4,$A$1542:$A$1669,0))</f>
        <v>961830576.190571</v>
      </c>
      <c r="AN1643" s="7" t="n">
        <f aca="false">INDEX($AB$1542:$AB$1669,MATCH($A1643+(1-G1643)*2,$A$1542:$A$1669,0))</f>
        <v>15000000</v>
      </c>
      <c r="AO1643" s="7" t="n">
        <f aca="false">INDEX($AB$1542:$AB$1669,MATCH($A1643-G1643*2,$A$1542:$A$1669,0))</f>
        <v>1825813492.37919</v>
      </c>
      <c r="AP1643" s="7" t="n">
        <f aca="false">INDEX($AC$1542:$AC$1669,MATCH($A1643+(1-H1643)*1,$A$1542:$A$1669,0))</f>
        <v>5000000</v>
      </c>
      <c r="AQ1643" s="7" t="n">
        <f aca="false">INDEX($AC$1542:$AC$1669,MATCH($A1643-H1643*1,$A$1542:$A$1669,0))</f>
        <v>1474513089.60069</v>
      </c>
      <c r="AR1643" s="14" t="b">
        <f aca="false">AND(IF(B1643=1,AD1643&gt;=AE1643,AE1643&gt;AD1643),IF(C1643=1,AF1643&gt;=AG1643,AG1643&gt;AF1643),IF(D1643=1,AH1643&gt;=AI1643,AI1643&gt;AH1643),IF(E1643=1,AJ1643&gt;=AK1643,AK1643&gt;AJ1643),IF(F1643=1,AL1643&gt;=AM1643,AM1643&gt;AL1643),IF(G1643=1,AN1643&gt;=AO1643,AO1643&gt;AN1643),IF(H1643=1,AP1643&gt;=AQ1643,AQ1643&gt;AP1643))</f>
        <v>0</v>
      </c>
      <c r="AS1643" s="2"/>
      <c r="AT1643" s="2"/>
      <c r="AU1643" s="2"/>
      <c r="AV1643" s="2"/>
      <c r="AW1643" s="2"/>
      <c r="AX1643" s="2"/>
    </row>
    <row r="1644" customFormat="false" ht="15" hidden="false" customHeight="false" outlineLevel="0" collapsed="false">
      <c r="A1644" s="6" t="n">
        <f aca="false">ROW()-1542</f>
        <v>102</v>
      </c>
      <c r="B1644" s="6" t="n">
        <f aca="false">MOD(INT($A1644/64),2)</f>
        <v>1</v>
      </c>
      <c r="C1644" s="6" t="n">
        <f aca="false">MOD(INT($A1644/32),2)</f>
        <v>1</v>
      </c>
      <c r="D1644" s="6" t="n">
        <f aca="false">MOD(INT($A1644/16),2)</f>
        <v>0</v>
      </c>
      <c r="E1644" s="6" t="n">
        <f aca="false">MOD(INT($A1644/8),2)</f>
        <v>0</v>
      </c>
      <c r="F1644" s="6" t="n">
        <f aca="false">MOD(INT($A1644/4),2)</f>
        <v>1</v>
      </c>
      <c r="G1644" s="6" t="n">
        <f aca="false">MOD(INT($A1644/2),2)</f>
        <v>1</v>
      </c>
      <c r="H1644" s="6" t="n">
        <f aca="false">MOD(INT($A1644/1),2)</f>
        <v>0</v>
      </c>
      <c r="I1644" s="7" t="n">
        <f aca="false">IF(B1644=1,MIN($B$6,$B$1540),0)</f>
        <v>30000000</v>
      </c>
      <c r="J1644" s="7" t="n">
        <f aca="false">IF(C1644=1,MIN($F$226,MAX(0,$B$1540-I1644)),0)</f>
        <v>300000000</v>
      </c>
      <c r="K1644" s="7" t="n">
        <f aca="false">IF(D1644=1,MIN($F$225,MAX(0,$B$1540-SUM(I1644:J1644))),0)</f>
        <v>0</v>
      </c>
      <c r="L1644" s="7" t="n">
        <f aca="false">IF(E1644=1,MIN($F$224,MAX(0,$B$1540-SUM(I1644:K1644))),0)</f>
        <v>0</v>
      </c>
      <c r="M1644" s="7" t="n">
        <f aca="false">IF(F1644=1,MIN($F$223,MAX(0,$B$1540-SUM(I1644:L1644))),0)</f>
        <v>30000000</v>
      </c>
      <c r="N1644" s="7" t="n">
        <f aca="false">IF(G1644=1,MIN($F$222,MAX(0,$B$1540-SUM(I1644:M1644))),0)</f>
        <v>15000000</v>
      </c>
      <c r="O1644" s="7" t="n">
        <f aca="false">IF(H1644=1,MIN($F$221,MAX(0,$B$1540-SUM(I1644:N1644))),0)</f>
        <v>0</v>
      </c>
      <c r="P1644" s="7" t="n">
        <f aca="false">MAX(0,$B$1540-SUM(I1644:O1644))</f>
        <v>7625000000</v>
      </c>
      <c r="Q1644" s="7" t="n">
        <f aca="false">($B$203+$B$204)+$B$22+(1-B1644)*$B$198+(1-C1644)*$E$226+(1-D1644)*$E$225+(1-E1644)*$E$224+(1-F1644)*$E$223+(1-G1644)*$E$222+(1-H1644)*$E$221</f>
        <v>18415334.5395857</v>
      </c>
      <c r="R1644" s="7" t="n">
        <f aca="false">P1644&gt;$B$12*Q1644</f>
        <v>1</v>
      </c>
      <c r="S1644" s="7" t="n">
        <f aca="false">IF(R1644,(P1644+$B$12*$B$13)/(Q1644+$B$13),IF(Q1644&gt;0,P1644/Q1644,0))</f>
        <v>364.68458037636</v>
      </c>
      <c r="T1644" s="7" t="n">
        <f aca="false">IF(R1644,$B$13*(S1644-$B$12),0)</f>
        <v>909211450.9409</v>
      </c>
      <c r="U1644" s="7" t="n">
        <f aca="false">($B$203+$B$204)*S1644</f>
        <v>102606922.382583</v>
      </c>
      <c r="V1644" s="7" t="n">
        <f aca="false">$B$22*S1644</f>
        <v>3282161223.38724</v>
      </c>
      <c r="W1644" s="7" t="n">
        <f aca="false">IF(B1644=1,I1644,S1644*$B$198)</f>
        <v>30000000</v>
      </c>
      <c r="X1644" s="7" t="n">
        <f aca="false">IF(C1644=1,J1644,S1644*$E$226)</f>
        <v>300000000</v>
      </c>
      <c r="Y1644" s="7" t="n">
        <f aca="false">IF(D1644=1,K1644,S1644*$E$225)</f>
        <v>632354508.504217</v>
      </c>
      <c r="Z1644" s="7" t="n">
        <f aca="false">IF(E1644=1,L1644,S1644*$E$224)</f>
        <v>875242992.903264</v>
      </c>
      <c r="AA1644" s="7" t="n">
        <f aca="false">IF(F1644=1,M1644,S1644*$E$223)</f>
        <v>30000000</v>
      </c>
      <c r="AB1644" s="7" t="n">
        <f aca="false">IF(G1644=1,N1644,S1644*$E$222)</f>
        <v>15000000</v>
      </c>
      <c r="AC1644" s="7" t="n">
        <f aca="false">IF(H1644=1,O1644,S1644*$E$221)</f>
        <v>1823422901.8818</v>
      </c>
      <c r="AD1644" s="7" t="n">
        <f aca="false">INDEX($W$1542:$W$1669,MATCH($A1644+(1-B1644)*64,$A$1542:$A$1669,0))</f>
        <v>30000000</v>
      </c>
      <c r="AE1644" s="7" t="n">
        <f aca="false">INDEX($W$1542:$W$1669,MATCH($A1644-B1644*64,$A$1542:$A$1669,0))</f>
        <v>283563159.639984</v>
      </c>
      <c r="AF1644" s="7" t="n">
        <f aca="false">INDEX($X$1542:$X$1669,MATCH($A1644+(1-C1644)*32,$A$1542:$A$1669,0))</f>
        <v>300000000</v>
      </c>
      <c r="AG1644" s="7" t="n">
        <f aca="false">INDEX($X$1542:$X$1669,MATCH($A1644-C1644*32,$A$1542:$A$1669,0))</f>
        <v>1797832730.07426</v>
      </c>
      <c r="AH1644" s="7" t="n">
        <f aca="false">INDEX($Y$1542:$Y$1669,MATCH($A1644+(1-D1644)*16,$A$1542:$A$1669,0))</f>
        <v>100000000</v>
      </c>
      <c r="AI1644" s="7" t="n">
        <f aca="false">INDEX($Y$1542:$Y$1669,MATCH($A1644-D1644*16,$A$1542:$A$1669,0))</f>
        <v>632354508.504217</v>
      </c>
      <c r="AJ1644" s="7" t="n">
        <f aca="false">INDEX($Z$1542:$Z$1669,MATCH($A1644+(1-E1644)*8,$A$1542:$A$1669,0))</f>
        <v>60000000</v>
      </c>
      <c r="AK1644" s="7" t="n">
        <f aca="false">INDEX($Z$1542:$Z$1669,MATCH($A1644-E1644*8,$A$1542:$A$1669,0))</f>
        <v>875242992.903264</v>
      </c>
      <c r="AL1644" s="7" t="n">
        <f aca="false">INDEX($AA$1542:$AA$1669,MATCH($A1644+(1-F1644)*4,$A$1542:$A$1669,0))</f>
        <v>30000000</v>
      </c>
      <c r="AM1644" s="7" t="n">
        <f aca="false">INDEX($AA$1542:$AA$1669,MATCH($A1644-F1644*4,$A$1542:$A$1669,0))</f>
        <v>960576150.920026</v>
      </c>
      <c r="AN1644" s="7" t="n">
        <f aca="false">INDEX($AB$1542:$AB$1669,MATCH($A1644+(1-G1644)*2,$A$1542:$A$1669,0))</f>
        <v>15000000</v>
      </c>
      <c r="AO1644" s="7" t="n">
        <f aca="false">INDEX($AB$1542:$AB$1669,MATCH($A1644-G1644*2,$A$1542:$A$1669,0))</f>
        <v>1474513089.60069</v>
      </c>
      <c r="AP1644" s="7" t="n">
        <f aca="false">INDEX($AC$1542:$AC$1669,MATCH($A1644+(1-H1644)*1,$A$1542:$A$1669,0))</f>
        <v>5000000</v>
      </c>
      <c r="AQ1644" s="7" t="n">
        <f aca="false">INDEX($AC$1542:$AC$1669,MATCH($A1644-H1644*1,$A$1542:$A$1669,0))</f>
        <v>1823422901.8818</v>
      </c>
      <c r="AR1644" s="14" t="b">
        <f aca="false">AND(IF(B1644=1,AD1644&gt;=AE1644,AE1644&gt;AD1644),IF(C1644=1,AF1644&gt;=AG1644,AG1644&gt;AF1644),IF(D1644=1,AH1644&gt;=AI1644,AI1644&gt;AH1644),IF(E1644=1,AJ1644&gt;=AK1644,AK1644&gt;AJ1644),IF(F1644=1,AL1644&gt;=AM1644,AM1644&gt;AL1644),IF(G1644=1,AN1644&gt;=AO1644,AO1644&gt;AN1644),IF(H1644=1,AP1644&gt;=AQ1644,AQ1644&gt;AP1644))</f>
        <v>0</v>
      </c>
      <c r="AS1644" s="2"/>
      <c r="AT1644" s="2"/>
      <c r="AU1644" s="2"/>
      <c r="AV1644" s="2"/>
      <c r="AW1644" s="2"/>
      <c r="AX1644" s="2"/>
    </row>
    <row r="1645" customFormat="false" ht="15" hidden="false" customHeight="false" outlineLevel="0" collapsed="false">
      <c r="A1645" s="6" t="n">
        <f aca="false">ROW()-1542</f>
        <v>103</v>
      </c>
      <c r="B1645" s="6" t="n">
        <f aca="false">MOD(INT($A1645/64),2)</f>
        <v>1</v>
      </c>
      <c r="C1645" s="6" t="n">
        <f aca="false">MOD(INT($A1645/32),2)</f>
        <v>1</v>
      </c>
      <c r="D1645" s="6" t="n">
        <f aca="false">MOD(INT($A1645/16),2)</f>
        <v>0</v>
      </c>
      <c r="E1645" s="6" t="n">
        <f aca="false">MOD(INT($A1645/8),2)</f>
        <v>0</v>
      </c>
      <c r="F1645" s="6" t="n">
        <f aca="false">MOD(INT($A1645/4),2)</f>
        <v>1</v>
      </c>
      <c r="G1645" s="6" t="n">
        <f aca="false">MOD(INT($A1645/2),2)</f>
        <v>1</v>
      </c>
      <c r="H1645" s="6" t="n">
        <f aca="false">MOD(INT($A1645/1),2)</f>
        <v>1</v>
      </c>
      <c r="I1645" s="7" t="n">
        <f aca="false">IF(B1645=1,MIN($B$6,$B$1540),0)</f>
        <v>30000000</v>
      </c>
      <c r="J1645" s="7" t="n">
        <f aca="false">IF(C1645=1,MIN($F$226,MAX(0,$B$1540-I1645)),0)</f>
        <v>300000000</v>
      </c>
      <c r="K1645" s="7" t="n">
        <f aca="false">IF(D1645=1,MIN($F$225,MAX(0,$B$1540-SUM(I1645:J1645))),0)</f>
        <v>0</v>
      </c>
      <c r="L1645" s="7" t="n">
        <f aca="false">IF(E1645=1,MIN($F$224,MAX(0,$B$1540-SUM(I1645:K1645))),0)</f>
        <v>0</v>
      </c>
      <c r="M1645" s="7" t="n">
        <f aca="false">IF(F1645=1,MIN($F$223,MAX(0,$B$1540-SUM(I1645:L1645))),0)</f>
        <v>30000000</v>
      </c>
      <c r="N1645" s="7" t="n">
        <f aca="false">IF(G1645=1,MIN($F$222,MAX(0,$B$1540-SUM(I1645:M1645))),0)</f>
        <v>15000000</v>
      </c>
      <c r="O1645" s="7" t="n">
        <f aca="false">IF(H1645=1,MIN($F$221,MAX(0,$B$1540-SUM(I1645:N1645))),0)</f>
        <v>5000000</v>
      </c>
      <c r="P1645" s="7" t="n">
        <f aca="false">MAX(0,$B$1540-SUM(I1645:O1645))</f>
        <v>7620000000</v>
      </c>
      <c r="Q1645" s="7" t="n">
        <f aca="false">($B$203+$B$204)+$B$22+(1-B1645)*$B$198+(1-C1645)*$E$226+(1-D1645)*$E$225+(1-E1645)*$E$224+(1-F1645)*$E$223+(1-G1645)*$E$222+(1-H1645)*$E$221</f>
        <v>13415334.5395857</v>
      </c>
      <c r="R1645" s="7" t="n">
        <f aca="false">P1645&gt;$B$12*Q1645</f>
        <v>1</v>
      </c>
      <c r="S1645" s="7" t="n">
        <f aca="false">IF(R1645,(P1645+$B$12*$B$13)/(Q1645+$B$13),IF(Q1645&gt;0,P1645/Q1645,0))</f>
        <v>478.94060794266</v>
      </c>
      <c r="T1645" s="7" t="n">
        <f aca="false">IF(R1645,$B$13*(S1645-$B$12),0)</f>
        <v>1194851519.85665</v>
      </c>
      <c r="U1645" s="7" t="n">
        <f aca="false">($B$203+$B$204)*S1645</f>
        <v>134753769.227983</v>
      </c>
      <c r="V1645" s="7" t="n">
        <f aca="false">$B$22*S1645</f>
        <v>4310465471.48394</v>
      </c>
      <c r="W1645" s="7" t="n">
        <f aca="false">IF(B1645=1,I1645,S1645*$B$198)</f>
        <v>30000000</v>
      </c>
      <c r="X1645" s="7" t="n">
        <f aca="false">IF(C1645=1,J1645,S1645*$E$226)</f>
        <v>300000000</v>
      </c>
      <c r="Y1645" s="7" t="n">
        <f aca="false">IF(D1645=1,K1645,S1645*$E$225)</f>
        <v>830471780.369039</v>
      </c>
      <c r="Z1645" s="7" t="n">
        <f aca="false">IF(E1645=1,L1645,S1645*$E$224)</f>
        <v>1149457459.06238</v>
      </c>
      <c r="AA1645" s="7" t="n">
        <f aca="false">IF(F1645=1,M1645,S1645*$E$223)</f>
        <v>30000000</v>
      </c>
      <c r="AB1645" s="7" t="n">
        <f aca="false">IF(G1645=1,N1645,S1645*$E$222)</f>
        <v>15000000</v>
      </c>
      <c r="AC1645" s="7" t="n">
        <f aca="false">IF(H1645=1,O1645,S1645*$E$221)</f>
        <v>5000000</v>
      </c>
      <c r="AD1645" s="7" t="n">
        <f aca="false">INDEX($W$1542:$W$1669,MATCH($A1645+(1-B1645)*64,$A$1542:$A$1669,0))</f>
        <v>30000000</v>
      </c>
      <c r="AE1645" s="7" t="n">
        <f aca="false">INDEX($W$1542:$W$1669,MATCH($A1645-B1645*64,$A$1542:$A$1669,0))</f>
        <v>368122111.522175</v>
      </c>
      <c r="AF1645" s="7" t="n">
        <f aca="false">INDEX($X$1542:$X$1669,MATCH($A1645+(1-C1645)*32,$A$1542:$A$1669,0))</f>
        <v>300000000</v>
      </c>
      <c r="AG1645" s="7" t="n">
        <f aca="false">INDEX($X$1542:$X$1669,MATCH($A1645-C1645*32,$A$1542:$A$1669,0))</f>
        <v>2204117076.53137</v>
      </c>
      <c r="AH1645" s="7" t="n">
        <f aca="false">INDEX($Y$1542:$Y$1669,MATCH($A1645+(1-D1645)*16,$A$1542:$A$1669,0))</f>
        <v>100000000</v>
      </c>
      <c r="AI1645" s="7" t="n">
        <f aca="false">INDEX($Y$1542:$Y$1669,MATCH($A1645-D1645*16,$A$1542:$A$1669,0))</f>
        <v>830471780.369039</v>
      </c>
      <c r="AJ1645" s="7" t="n">
        <f aca="false">INDEX($Z$1542:$Z$1669,MATCH($A1645+(1-E1645)*8,$A$1542:$A$1669,0))</f>
        <v>60000000</v>
      </c>
      <c r="AK1645" s="7" t="n">
        <f aca="false">INDEX($Z$1542:$Z$1669,MATCH($A1645-E1645*8,$A$1542:$A$1669,0))</f>
        <v>1149457459.06238</v>
      </c>
      <c r="AL1645" s="7" t="n">
        <f aca="false">INDEX($AA$1542:$AA$1669,MATCH($A1645+(1-F1645)*4,$A$1542:$A$1669,0))</f>
        <v>30000000</v>
      </c>
      <c r="AM1645" s="7" t="n">
        <f aca="false">INDEX($AA$1542:$AA$1669,MATCH($A1645-F1645*4,$A$1542:$A$1669,0))</f>
        <v>1213697804.39013</v>
      </c>
      <c r="AN1645" s="7" t="n">
        <f aca="false">INDEX($AB$1542:$AB$1669,MATCH($A1645+(1-G1645)*2,$A$1542:$A$1669,0))</f>
        <v>15000000</v>
      </c>
      <c r="AO1645" s="7" t="n">
        <f aca="false">INDEX($AB$1542:$AB$1669,MATCH($A1645-G1645*2,$A$1542:$A$1669,0))</f>
        <v>1825813492.37919</v>
      </c>
      <c r="AP1645" s="7" t="n">
        <f aca="false">INDEX($AC$1542:$AC$1669,MATCH($A1645+(1-H1645)*1,$A$1542:$A$1669,0))</f>
        <v>5000000</v>
      </c>
      <c r="AQ1645" s="7" t="n">
        <f aca="false">INDEX($AC$1542:$AC$1669,MATCH($A1645-H1645*1,$A$1542:$A$1669,0))</f>
        <v>1823422901.8818</v>
      </c>
      <c r="AR1645" s="14" t="b">
        <f aca="false">AND(IF(B1645=1,AD1645&gt;=AE1645,AE1645&gt;AD1645),IF(C1645=1,AF1645&gt;=AG1645,AG1645&gt;AF1645),IF(D1645=1,AH1645&gt;=AI1645,AI1645&gt;AH1645),IF(E1645=1,AJ1645&gt;=AK1645,AK1645&gt;AJ1645),IF(F1645=1,AL1645&gt;=AM1645,AM1645&gt;AL1645),IF(G1645=1,AN1645&gt;=AO1645,AO1645&gt;AN1645),IF(H1645=1,AP1645&gt;=AQ1645,AQ1645&gt;AP1645))</f>
        <v>0</v>
      </c>
      <c r="AS1645" s="2"/>
      <c r="AT1645" s="2"/>
      <c r="AU1645" s="2"/>
      <c r="AV1645" s="2"/>
      <c r="AW1645" s="2"/>
      <c r="AX1645" s="2"/>
    </row>
    <row r="1646" customFormat="false" ht="15" hidden="false" customHeight="false" outlineLevel="0" collapsed="false">
      <c r="A1646" s="6" t="n">
        <f aca="false">ROW()-1542</f>
        <v>104</v>
      </c>
      <c r="B1646" s="6" t="n">
        <f aca="false">MOD(INT($A1646/64),2)</f>
        <v>1</v>
      </c>
      <c r="C1646" s="6" t="n">
        <f aca="false">MOD(INT($A1646/32),2)</f>
        <v>1</v>
      </c>
      <c r="D1646" s="6" t="n">
        <f aca="false">MOD(INT($A1646/16),2)</f>
        <v>0</v>
      </c>
      <c r="E1646" s="6" t="n">
        <f aca="false">MOD(INT($A1646/8),2)</f>
        <v>1</v>
      </c>
      <c r="F1646" s="6" t="n">
        <f aca="false">MOD(INT($A1646/4),2)</f>
        <v>0</v>
      </c>
      <c r="G1646" s="6" t="n">
        <f aca="false">MOD(INT($A1646/2),2)</f>
        <v>0</v>
      </c>
      <c r="H1646" s="6" t="n">
        <f aca="false">MOD(INT($A1646/1),2)</f>
        <v>0</v>
      </c>
      <c r="I1646" s="7" t="n">
        <f aca="false">IF(B1646=1,MIN($B$6,$B$1540),0)</f>
        <v>30000000</v>
      </c>
      <c r="J1646" s="7" t="n">
        <f aca="false">IF(C1646=1,MIN($F$226,MAX(0,$B$1540-I1646)),0)</f>
        <v>300000000</v>
      </c>
      <c r="K1646" s="7" t="n">
        <f aca="false">IF(D1646=1,MIN($F$225,MAX(0,$B$1540-SUM(I1646:J1646))),0)</f>
        <v>0</v>
      </c>
      <c r="L1646" s="7" t="n">
        <f aca="false">IF(E1646=1,MIN($F$224,MAX(0,$B$1540-SUM(I1646:K1646))),0)</f>
        <v>60000000</v>
      </c>
      <c r="M1646" s="7" t="n">
        <f aca="false">IF(F1646=1,MIN($F$223,MAX(0,$B$1540-SUM(I1646:L1646))),0)</f>
        <v>0</v>
      </c>
      <c r="N1646" s="7" t="n">
        <f aca="false">IF(G1646=1,MIN($F$222,MAX(0,$B$1540-SUM(I1646:M1646))),0)</f>
        <v>0</v>
      </c>
      <c r="O1646" s="7" t="n">
        <f aca="false">IF(H1646=1,MIN($F$221,MAX(0,$B$1540-SUM(I1646:N1646))),0)</f>
        <v>0</v>
      </c>
      <c r="P1646" s="7" t="n">
        <f aca="false">MAX(0,$B$1540-SUM(I1646:O1646))</f>
        <v>7610000000</v>
      </c>
      <c r="Q1646" s="7" t="n">
        <f aca="false">($B$203+$B$204)+$B$22+(1-B1646)*$B$198+(1-C1646)*$E$226+(1-D1646)*$E$225+(1-E1646)*$E$224+(1-F1646)*$E$223+(1-G1646)*$E$222+(1-H1646)*$E$221</f>
        <v>24015334.5395857</v>
      </c>
      <c r="R1646" s="7" t="n">
        <f aca="false">P1646&gt;$B$12*Q1646</f>
        <v>1</v>
      </c>
      <c r="S1646" s="7" t="n">
        <f aca="false">IF(R1646,(P1646+$B$12*$B$13)/(Q1646+$B$13),IF(Q1646&gt;0,P1646/Q1646,0))</f>
        <v>287.09801826694</v>
      </c>
      <c r="T1646" s="7" t="n">
        <f aca="false">IF(R1646,$B$13*(S1646-$B$12),0)</f>
        <v>715245045.66735</v>
      </c>
      <c r="U1646" s="7" t="n">
        <f aca="false">($B$203+$B$204)*S1646</f>
        <v>80777322.819923</v>
      </c>
      <c r="V1646" s="7" t="n">
        <f aca="false">$B$22*S1646</f>
        <v>2583882164.40246</v>
      </c>
      <c r="W1646" s="7" t="n">
        <f aca="false">IF(B1646=1,I1646,S1646*$B$198)</f>
        <v>30000000</v>
      </c>
      <c r="X1646" s="7" t="n">
        <f aca="false">IF(C1646=1,J1646,S1646*$E$226)</f>
        <v>300000000</v>
      </c>
      <c r="Y1646" s="7" t="n">
        <f aca="false">IF(D1646=1,K1646,S1646*$E$225)</f>
        <v>497821229.640051</v>
      </c>
      <c r="Z1646" s="7" t="n">
        <f aca="false">IF(E1646=1,L1646,S1646*$E$224)</f>
        <v>60000000</v>
      </c>
      <c r="AA1646" s="7" t="n">
        <f aca="false">IF(F1646=1,M1646,S1646*$E$223)</f>
        <v>861294054.80082</v>
      </c>
      <c r="AB1646" s="7" t="n">
        <f aca="false">IF(G1646=1,N1646,S1646*$E$222)</f>
        <v>1435490091.3347</v>
      </c>
      <c r="AC1646" s="7" t="n">
        <f aca="false">IF(H1646=1,O1646,S1646*$E$221)</f>
        <v>1435490091.3347</v>
      </c>
      <c r="AD1646" s="7" t="n">
        <f aca="false">INDEX($W$1542:$W$1669,MATCH($A1646+(1-B1646)*64,$A$1542:$A$1669,0))</f>
        <v>30000000</v>
      </c>
      <c r="AE1646" s="7" t="n">
        <f aca="false">INDEX($W$1542:$W$1669,MATCH($A1646-B1646*64,$A$1542:$A$1669,0))</f>
        <v>224996548.055107</v>
      </c>
      <c r="AF1646" s="7" t="n">
        <f aca="false">INDEX($X$1542:$X$1669,MATCH($A1646+(1-C1646)*32,$A$1542:$A$1669,0))</f>
        <v>300000000</v>
      </c>
      <c r="AG1646" s="7" t="n">
        <f aca="false">INDEX($X$1542:$X$1669,MATCH($A1646-C1646*32,$A$1542:$A$1669,0))</f>
        <v>1486655378.39771</v>
      </c>
      <c r="AH1646" s="7" t="n">
        <f aca="false">INDEX($Y$1542:$Y$1669,MATCH($A1646+(1-D1646)*16,$A$1542:$A$1669,0))</f>
        <v>100000000</v>
      </c>
      <c r="AI1646" s="7" t="n">
        <f aca="false">INDEX($Y$1542:$Y$1669,MATCH($A1646-D1646*16,$A$1542:$A$1669,0))</f>
        <v>497821229.640051</v>
      </c>
      <c r="AJ1646" s="7" t="n">
        <f aca="false">INDEX($Z$1542:$Z$1669,MATCH($A1646+(1-E1646)*8,$A$1542:$A$1669,0))</f>
        <v>60000000</v>
      </c>
      <c r="AK1646" s="7" t="n">
        <f aca="false">INDEX($Z$1542:$Z$1669,MATCH($A1646-E1646*8,$A$1542:$A$1669,0))</f>
        <v>636824726.160122</v>
      </c>
      <c r="AL1646" s="7" t="n">
        <f aca="false">INDEX($AA$1542:$AA$1669,MATCH($A1646+(1-F1646)*4,$A$1542:$A$1669,0))</f>
        <v>30000000</v>
      </c>
      <c r="AM1646" s="7" t="n">
        <f aca="false">INDEX($AA$1542:$AA$1669,MATCH($A1646-F1646*4,$A$1542:$A$1669,0))</f>
        <v>861294054.80082</v>
      </c>
      <c r="AN1646" s="7" t="n">
        <f aca="false">INDEX($AB$1542:$AB$1669,MATCH($A1646+(1-G1646)*2,$A$1542:$A$1669,0))</f>
        <v>15000000</v>
      </c>
      <c r="AO1646" s="7" t="n">
        <f aca="false">INDEX($AB$1542:$AB$1669,MATCH($A1646-G1646*2,$A$1542:$A$1669,0))</f>
        <v>1435490091.3347</v>
      </c>
      <c r="AP1646" s="7" t="n">
        <f aca="false">INDEX($AC$1542:$AC$1669,MATCH($A1646+(1-H1646)*1,$A$1542:$A$1669,0))</f>
        <v>5000000</v>
      </c>
      <c r="AQ1646" s="7" t="n">
        <f aca="false">INDEX($AC$1542:$AC$1669,MATCH($A1646-H1646*1,$A$1542:$A$1669,0))</f>
        <v>1435490091.3347</v>
      </c>
      <c r="AR1646" s="14" t="b">
        <f aca="false">AND(IF(B1646=1,AD1646&gt;=AE1646,AE1646&gt;AD1646),IF(C1646=1,AF1646&gt;=AG1646,AG1646&gt;AF1646),IF(D1646=1,AH1646&gt;=AI1646,AI1646&gt;AH1646),IF(E1646=1,AJ1646&gt;=AK1646,AK1646&gt;AJ1646),IF(F1646=1,AL1646&gt;=AM1646,AM1646&gt;AL1646),IF(G1646=1,AN1646&gt;=AO1646,AO1646&gt;AN1646),IF(H1646=1,AP1646&gt;=AQ1646,AQ1646&gt;AP1646))</f>
        <v>0</v>
      </c>
      <c r="AS1646" s="2"/>
      <c r="AT1646" s="2"/>
      <c r="AU1646" s="2"/>
      <c r="AV1646" s="2"/>
      <c r="AW1646" s="2"/>
      <c r="AX1646" s="2"/>
    </row>
    <row r="1647" customFormat="false" ht="15" hidden="false" customHeight="false" outlineLevel="0" collapsed="false">
      <c r="A1647" s="6" t="n">
        <f aca="false">ROW()-1542</f>
        <v>105</v>
      </c>
      <c r="B1647" s="6" t="n">
        <f aca="false">MOD(INT($A1647/64),2)</f>
        <v>1</v>
      </c>
      <c r="C1647" s="6" t="n">
        <f aca="false">MOD(INT($A1647/32),2)</f>
        <v>1</v>
      </c>
      <c r="D1647" s="6" t="n">
        <f aca="false">MOD(INT($A1647/16),2)</f>
        <v>0</v>
      </c>
      <c r="E1647" s="6" t="n">
        <f aca="false">MOD(INT($A1647/8),2)</f>
        <v>1</v>
      </c>
      <c r="F1647" s="6" t="n">
        <f aca="false">MOD(INT($A1647/4),2)</f>
        <v>0</v>
      </c>
      <c r="G1647" s="6" t="n">
        <f aca="false">MOD(INT($A1647/2),2)</f>
        <v>0</v>
      </c>
      <c r="H1647" s="6" t="n">
        <f aca="false">MOD(INT($A1647/1),2)</f>
        <v>1</v>
      </c>
      <c r="I1647" s="7" t="n">
        <f aca="false">IF(B1647=1,MIN($B$6,$B$1540),0)</f>
        <v>30000000</v>
      </c>
      <c r="J1647" s="7" t="n">
        <f aca="false">IF(C1647=1,MIN($F$226,MAX(0,$B$1540-I1647)),0)</f>
        <v>300000000</v>
      </c>
      <c r="K1647" s="7" t="n">
        <f aca="false">IF(D1647=1,MIN($F$225,MAX(0,$B$1540-SUM(I1647:J1647))),0)</f>
        <v>0</v>
      </c>
      <c r="L1647" s="7" t="n">
        <f aca="false">IF(E1647=1,MIN($F$224,MAX(0,$B$1540-SUM(I1647:K1647))),0)</f>
        <v>60000000</v>
      </c>
      <c r="M1647" s="7" t="n">
        <f aca="false">IF(F1647=1,MIN($F$223,MAX(0,$B$1540-SUM(I1647:L1647))),0)</f>
        <v>0</v>
      </c>
      <c r="N1647" s="7" t="n">
        <f aca="false">IF(G1647=1,MIN($F$222,MAX(0,$B$1540-SUM(I1647:M1647))),0)</f>
        <v>0</v>
      </c>
      <c r="O1647" s="7" t="n">
        <f aca="false">IF(H1647=1,MIN($F$221,MAX(0,$B$1540-SUM(I1647:N1647))),0)</f>
        <v>5000000</v>
      </c>
      <c r="P1647" s="7" t="n">
        <f aca="false">MAX(0,$B$1540-SUM(I1647:O1647))</f>
        <v>7605000000</v>
      </c>
      <c r="Q1647" s="7" t="n">
        <f aca="false">($B$203+$B$204)+$B$22+(1-B1647)*$B$198+(1-C1647)*$E$226+(1-D1647)*$E$225+(1-E1647)*$E$224+(1-F1647)*$E$223+(1-G1647)*$E$222+(1-H1647)*$E$221</f>
        <v>19015334.5395857</v>
      </c>
      <c r="R1647" s="7" t="n">
        <f aca="false">P1647&gt;$B$12*Q1647</f>
        <v>1</v>
      </c>
      <c r="S1647" s="7" t="n">
        <f aca="false">IF(R1647,(P1647+$B$12*$B$13)/(Q1647+$B$13),IF(Q1647&gt;0,P1647/Q1647,0))</f>
        <v>353.585020302756</v>
      </c>
      <c r="T1647" s="7" t="n">
        <f aca="false">IF(R1647,$B$13*(S1647-$B$12),0)</f>
        <v>881462550.75689</v>
      </c>
      <c r="U1647" s="7" t="n">
        <f aca="false">($B$203+$B$204)*S1647</f>
        <v>99483972.4136601</v>
      </c>
      <c r="V1647" s="7" t="n">
        <f aca="false">$B$22*S1647</f>
        <v>3182265182.7248</v>
      </c>
      <c r="W1647" s="7" t="n">
        <f aca="false">IF(B1647=1,I1647,S1647*$B$198)</f>
        <v>30000000</v>
      </c>
      <c r="X1647" s="7" t="n">
        <f aca="false">IF(C1647=1,J1647,S1647*$E$226)</f>
        <v>300000000</v>
      </c>
      <c r="Y1647" s="7" t="n">
        <f aca="false">IF(D1647=1,K1647,S1647*$E$225)</f>
        <v>613108131.682599</v>
      </c>
      <c r="Z1647" s="7" t="n">
        <f aca="false">IF(E1647=1,L1647,S1647*$E$224)</f>
        <v>60000000</v>
      </c>
      <c r="AA1647" s="7" t="n">
        <f aca="false">IF(F1647=1,M1647,S1647*$E$223)</f>
        <v>1060755060.90827</v>
      </c>
      <c r="AB1647" s="7" t="n">
        <f aca="false">IF(G1647=1,N1647,S1647*$E$222)</f>
        <v>1767925101.51378</v>
      </c>
      <c r="AC1647" s="7" t="n">
        <f aca="false">IF(H1647=1,O1647,S1647*$E$221)</f>
        <v>5000000</v>
      </c>
      <c r="AD1647" s="7" t="n">
        <f aca="false">INDEX($W$1542:$W$1669,MATCH($A1647+(1-B1647)*64,$A$1542:$A$1669,0))</f>
        <v>30000000</v>
      </c>
      <c r="AE1647" s="7" t="n">
        <f aca="false">INDEX($W$1542:$W$1669,MATCH($A1647-B1647*64,$A$1542:$A$1669,0))</f>
        <v>275219661.285711</v>
      </c>
      <c r="AF1647" s="7" t="n">
        <f aca="false">INDEX($X$1542:$X$1669,MATCH($A1647+(1-C1647)*32,$A$1542:$A$1669,0))</f>
        <v>300000000</v>
      </c>
      <c r="AG1647" s="7" t="n">
        <f aca="false">INDEX($X$1542:$X$1669,MATCH($A1647-C1647*32,$A$1542:$A$1669,0))</f>
        <v>1754382549.92849</v>
      </c>
      <c r="AH1647" s="7" t="n">
        <f aca="false">INDEX($Y$1542:$Y$1669,MATCH($A1647+(1-D1647)*16,$A$1542:$A$1669,0))</f>
        <v>100000000</v>
      </c>
      <c r="AI1647" s="7" t="n">
        <f aca="false">INDEX($Y$1542:$Y$1669,MATCH($A1647-D1647*16,$A$1542:$A$1669,0))</f>
        <v>613108131.682599</v>
      </c>
      <c r="AJ1647" s="7" t="n">
        <f aca="false">INDEX($Z$1542:$Z$1669,MATCH($A1647+(1-E1647)*8,$A$1542:$A$1669,0))</f>
        <v>60000000</v>
      </c>
      <c r="AK1647" s="7" t="n">
        <f aca="false">INDEX($Z$1542:$Z$1669,MATCH($A1647-E1647*8,$A$1542:$A$1669,0))</f>
        <v>769464460.952457</v>
      </c>
      <c r="AL1647" s="7" t="n">
        <f aca="false">INDEX($AA$1542:$AA$1669,MATCH($A1647+(1-F1647)*4,$A$1542:$A$1669,0))</f>
        <v>30000000</v>
      </c>
      <c r="AM1647" s="7" t="n">
        <f aca="false">INDEX($AA$1542:$AA$1669,MATCH($A1647-F1647*4,$A$1542:$A$1669,0))</f>
        <v>1060755060.90827</v>
      </c>
      <c r="AN1647" s="7" t="n">
        <f aca="false">INDEX($AB$1542:$AB$1669,MATCH($A1647+(1-G1647)*2,$A$1542:$A$1669,0))</f>
        <v>15000000</v>
      </c>
      <c r="AO1647" s="7" t="n">
        <f aca="false">INDEX($AB$1542:$AB$1669,MATCH($A1647-G1647*2,$A$1542:$A$1669,0))</f>
        <v>1767925101.51378</v>
      </c>
      <c r="AP1647" s="7" t="n">
        <f aca="false">INDEX($AC$1542:$AC$1669,MATCH($A1647+(1-H1647)*1,$A$1542:$A$1669,0))</f>
        <v>5000000</v>
      </c>
      <c r="AQ1647" s="7" t="n">
        <f aca="false">INDEX($AC$1542:$AC$1669,MATCH($A1647-H1647*1,$A$1542:$A$1669,0))</f>
        <v>1435490091.3347</v>
      </c>
      <c r="AR1647" s="14" t="b">
        <f aca="false">AND(IF(B1647=1,AD1647&gt;=AE1647,AE1647&gt;AD1647),IF(C1647=1,AF1647&gt;=AG1647,AG1647&gt;AF1647),IF(D1647=1,AH1647&gt;=AI1647,AI1647&gt;AH1647),IF(E1647=1,AJ1647&gt;=AK1647,AK1647&gt;AJ1647),IF(F1647=1,AL1647&gt;=AM1647,AM1647&gt;AL1647),IF(G1647=1,AN1647&gt;=AO1647,AO1647&gt;AN1647),IF(H1647=1,AP1647&gt;=AQ1647,AQ1647&gt;AP1647))</f>
        <v>0</v>
      </c>
      <c r="AS1647" s="2"/>
      <c r="AT1647" s="2"/>
      <c r="AU1647" s="2"/>
      <c r="AV1647" s="2"/>
      <c r="AW1647" s="2"/>
      <c r="AX1647" s="2"/>
    </row>
    <row r="1648" customFormat="false" ht="15" hidden="false" customHeight="false" outlineLevel="0" collapsed="false">
      <c r="A1648" s="6" t="n">
        <f aca="false">ROW()-1542</f>
        <v>106</v>
      </c>
      <c r="B1648" s="6" t="n">
        <f aca="false">MOD(INT($A1648/64),2)</f>
        <v>1</v>
      </c>
      <c r="C1648" s="6" t="n">
        <f aca="false">MOD(INT($A1648/32),2)</f>
        <v>1</v>
      </c>
      <c r="D1648" s="6" t="n">
        <f aca="false">MOD(INT($A1648/16),2)</f>
        <v>0</v>
      </c>
      <c r="E1648" s="6" t="n">
        <f aca="false">MOD(INT($A1648/8),2)</f>
        <v>1</v>
      </c>
      <c r="F1648" s="6" t="n">
        <f aca="false">MOD(INT($A1648/4),2)</f>
        <v>0</v>
      </c>
      <c r="G1648" s="6" t="n">
        <f aca="false">MOD(INT($A1648/2),2)</f>
        <v>1</v>
      </c>
      <c r="H1648" s="6" t="n">
        <f aca="false">MOD(INT($A1648/1),2)</f>
        <v>0</v>
      </c>
      <c r="I1648" s="7" t="n">
        <f aca="false">IF(B1648=1,MIN($B$6,$B$1540),0)</f>
        <v>30000000</v>
      </c>
      <c r="J1648" s="7" t="n">
        <f aca="false">IF(C1648=1,MIN($F$226,MAX(0,$B$1540-I1648)),0)</f>
        <v>300000000</v>
      </c>
      <c r="K1648" s="7" t="n">
        <f aca="false">IF(D1648=1,MIN($F$225,MAX(0,$B$1540-SUM(I1648:J1648))),0)</f>
        <v>0</v>
      </c>
      <c r="L1648" s="7" t="n">
        <f aca="false">IF(E1648=1,MIN($F$224,MAX(0,$B$1540-SUM(I1648:K1648))),0)</f>
        <v>60000000</v>
      </c>
      <c r="M1648" s="7" t="n">
        <f aca="false">IF(F1648=1,MIN($F$223,MAX(0,$B$1540-SUM(I1648:L1648))),0)</f>
        <v>0</v>
      </c>
      <c r="N1648" s="7" t="n">
        <f aca="false">IF(G1648=1,MIN($F$222,MAX(0,$B$1540-SUM(I1648:M1648))),0)</f>
        <v>15000000</v>
      </c>
      <c r="O1648" s="7" t="n">
        <f aca="false">IF(H1648=1,MIN($F$221,MAX(0,$B$1540-SUM(I1648:N1648))),0)</f>
        <v>0</v>
      </c>
      <c r="P1648" s="7" t="n">
        <f aca="false">MAX(0,$B$1540-SUM(I1648:O1648))</f>
        <v>7595000000</v>
      </c>
      <c r="Q1648" s="7" t="n">
        <f aca="false">($B$203+$B$204)+$B$22+(1-B1648)*$B$198+(1-C1648)*$E$226+(1-D1648)*$E$225+(1-E1648)*$E$224+(1-F1648)*$E$223+(1-G1648)*$E$222+(1-H1648)*$E$221</f>
        <v>19015334.5395857</v>
      </c>
      <c r="R1648" s="7" t="n">
        <f aca="false">P1648&gt;$B$12*Q1648</f>
        <v>1</v>
      </c>
      <c r="S1648" s="7" t="n">
        <f aca="false">IF(R1648,(P1648+$B$12*$B$13)/(Q1648+$B$13),IF(Q1648&gt;0,P1648/Q1648,0))</f>
        <v>353.120235524179</v>
      </c>
      <c r="T1648" s="7" t="n">
        <f aca="false">IF(R1648,$B$13*(S1648-$B$12),0)</f>
        <v>880300588.810446</v>
      </c>
      <c r="U1648" s="7" t="n">
        <f aca="false">($B$203+$B$204)*S1648</f>
        <v>99353201.5002015</v>
      </c>
      <c r="V1648" s="7" t="n">
        <f aca="false">$B$22*S1648</f>
        <v>3178082119.71761</v>
      </c>
      <c r="W1648" s="7" t="n">
        <f aca="false">IF(B1648=1,I1648,S1648*$B$198)</f>
        <v>30000000</v>
      </c>
      <c r="X1648" s="7" t="n">
        <f aca="false">IF(C1648=1,J1648,S1648*$E$226)</f>
        <v>300000000</v>
      </c>
      <c r="Y1648" s="7" t="n">
        <f aca="false">IF(D1648=1,K1648,S1648*$E$225)</f>
        <v>612302205.778317</v>
      </c>
      <c r="Z1648" s="7" t="n">
        <f aca="false">IF(E1648=1,L1648,S1648*$E$224)</f>
        <v>60000000</v>
      </c>
      <c r="AA1648" s="7" t="n">
        <f aca="false">IF(F1648=1,M1648,S1648*$E$223)</f>
        <v>1059360706.57254</v>
      </c>
      <c r="AB1648" s="7" t="n">
        <f aca="false">IF(G1648=1,N1648,S1648*$E$222)</f>
        <v>15000000</v>
      </c>
      <c r="AC1648" s="7" t="n">
        <f aca="false">IF(H1648=1,O1648,S1648*$E$221)</f>
        <v>1765601177.62089</v>
      </c>
      <c r="AD1648" s="7" t="n">
        <f aca="false">INDEX($W$1542:$W$1669,MATCH($A1648+(1-B1648)*64,$A$1542:$A$1669,0))</f>
        <v>30000000</v>
      </c>
      <c r="AE1648" s="7" t="n">
        <f aca="false">INDEX($W$1542:$W$1669,MATCH($A1648-B1648*64,$A$1542:$A$1669,0))</f>
        <v>274859308.210378</v>
      </c>
      <c r="AF1648" s="7" t="n">
        <f aca="false">INDEX($X$1542:$X$1669,MATCH($A1648+(1-C1648)*32,$A$1542:$A$1669,0))</f>
        <v>300000000</v>
      </c>
      <c r="AG1648" s="7" t="n">
        <f aca="false">INDEX($X$1542:$X$1669,MATCH($A1648-C1648*32,$A$1542:$A$1669,0))</f>
        <v>1752163918.81887</v>
      </c>
      <c r="AH1648" s="7" t="n">
        <f aca="false">INDEX($Y$1542:$Y$1669,MATCH($A1648+(1-D1648)*16,$A$1542:$A$1669,0))</f>
        <v>100000000</v>
      </c>
      <c r="AI1648" s="7" t="n">
        <f aca="false">INDEX($Y$1542:$Y$1669,MATCH($A1648-D1648*16,$A$1542:$A$1669,0))</f>
        <v>612302205.778317</v>
      </c>
      <c r="AJ1648" s="7" t="n">
        <f aca="false">INDEX($Z$1542:$Z$1669,MATCH($A1648+(1-E1648)*8,$A$1542:$A$1669,0))</f>
        <v>60000000</v>
      </c>
      <c r="AK1648" s="7" t="n">
        <f aca="false">INDEX($Z$1542:$Z$1669,MATCH($A1648-E1648*8,$A$1542:$A$1669,0))</f>
        <v>768460920.736021</v>
      </c>
      <c r="AL1648" s="7" t="n">
        <f aca="false">INDEX($AA$1542:$AA$1669,MATCH($A1648+(1-F1648)*4,$A$1542:$A$1669,0))</f>
        <v>30000000</v>
      </c>
      <c r="AM1648" s="7" t="n">
        <f aca="false">INDEX($AA$1542:$AA$1669,MATCH($A1648-F1648*4,$A$1542:$A$1669,0))</f>
        <v>1059360706.57254</v>
      </c>
      <c r="AN1648" s="7" t="n">
        <f aca="false">INDEX($AB$1542:$AB$1669,MATCH($A1648+(1-G1648)*2,$A$1542:$A$1669,0))</f>
        <v>15000000</v>
      </c>
      <c r="AO1648" s="7" t="n">
        <f aca="false">INDEX($AB$1542:$AB$1669,MATCH($A1648-G1648*2,$A$1542:$A$1669,0))</f>
        <v>1435490091.3347</v>
      </c>
      <c r="AP1648" s="7" t="n">
        <f aca="false">INDEX($AC$1542:$AC$1669,MATCH($A1648+(1-H1648)*1,$A$1542:$A$1669,0))</f>
        <v>5000000</v>
      </c>
      <c r="AQ1648" s="7" t="n">
        <f aca="false">INDEX($AC$1542:$AC$1669,MATCH($A1648-H1648*1,$A$1542:$A$1669,0))</f>
        <v>1765601177.62089</v>
      </c>
      <c r="AR1648" s="14" t="b">
        <f aca="false">AND(IF(B1648=1,AD1648&gt;=AE1648,AE1648&gt;AD1648),IF(C1648=1,AF1648&gt;=AG1648,AG1648&gt;AF1648),IF(D1648=1,AH1648&gt;=AI1648,AI1648&gt;AH1648),IF(E1648=1,AJ1648&gt;=AK1648,AK1648&gt;AJ1648),IF(F1648=1,AL1648&gt;=AM1648,AM1648&gt;AL1648),IF(G1648=1,AN1648&gt;=AO1648,AO1648&gt;AN1648),IF(H1648=1,AP1648&gt;=AQ1648,AQ1648&gt;AP1648))</f>
        <v>0</v>
      </c>
      <c r="AS1648" s="2"/>
      <c r="AT1648" s="2"/>
      <c r="AU1648" s="2"/>
      <c r="AV1648" s="2"/>
      <c r="AW1648" s="2"/>
      <c r="AX1648" s="2"/>
    </row>
    <row r="1649" customFormat="false" ht="15" hidden="false" customHeight="false" outlineLevel="0" collapsed="false">
      <c r="A1649" s="6" t="n">
        <f aca="false">ROW()-1542</f>
        <v>107</v>
      </c>
      <c r="B1649" s="6" t="n">
        <f aca="false">MOD(INT($A1649/64),2)</f>
        <v>1</v>
      </c>
      <c r="C1649" s="6" t="n">
        <f aca="false">MOD(INT($A1649/32),2)</f>
        <v>1</v>
      </c>
      <c r="D1649" s="6" t="n">
        <f aca="false">MOD(INT($A1649/16),2)</f>
        <v>0</v>
      </c>
      <c r="E1649" s="6" t="n">
        <f aca="false">MOD(INT($A1649/8),2)</f>
        <v>1</v>
      </c>
      <c r="F1649" s="6" t="n">
        <f aca="false">MOD(INT($A1649/4),2)</f>
        <v>0</v>
      </c>
      <c r="G1649" s="6" t="n">
        <f aca="false">MOD(INT($A1649/2),2)</f>
        <v>1</v>
      </c>
      <c r="H1649" s="6" t="n">
        <f aca="false">MOD(INT($A1649/1),2)</f>
        <v>1</v>
      </c>
      <c r="I1649" s="7" t="n">
        <f aca="false">IF(B1649=1,MIN($B$6,$B$1540),0)</f>
        <v>30000000</v>
      </c>
      <c r="J1649" s="7" t="n">
        <f aca="false">IF(C1649=1,MIN($F$226,MAX(0,$B$1540-I1649)),0)</f>
        <v>300000000</v>
      </c>
      <c r="K1649" s="7" t="n">
        <f aca="false">IF(D1649=1,MIN($F$225,MAX(0,$B$1540-SUM(I1649:J1649))),0)</f>
        <v>0</v>
      </c>
      <c r="L1649" s="7" t="n">
        <f aca="false">IF(E1649=1,MIN($F$224,MAX(0,$B$1540-SUM(I1649:K1649))),0)</f>
        <v>60000000</v>
      </c>
      <c r="M1649" s="7" t="n">
        <f aca="false">IF(F1649=1,MIN($F$223,MAX(0,$B$1540-SUM(I1649:L1649))),0)</f>
        <v>0</v>
      </c>
      <c r="N1649" s="7" t="n">
        <f aca="false">IF(G1649=1,MIN($F$222,MAX(0,$B$1540-SUM(I1649:M1649))),0)</f>
        <v>15000000</v>
      </c>
      <c r="O1649" s="7" t="n">
        <f aca="false">IF(H1649=1,MIN($F$221,MAX(0,$B$1540-SUM(I1649:N1649))),0)</f>
        <v>5000000</v>
      </c>
      <c r="P1649" s="7" t="n">
        <f aca="false">MAX(0,$B$1540-SUM(I1649:O1649))</f>
        <v>7590000000</v>
      </c>
      <c r="Q1649" s="7" t="n">
        <f aca="false">($B$203+$B$204)+$B$22+(1-B1649)*$B$198+(1-C1649)*$E$226+(1-D1649)*$E$225+(1-E1649)*$E$224+(1-F1649)*$E$223+(1-G1649)*$E$222+(1-H1649)*$E$221</f>
        <v>14015334.5395857</v>
      </c>
      <c r="R1649" s="7" t="n">
        <f aca="false">P1649&gt;$B$12*Q1649</f>
        <v>1</v>
      </c>
      <c r="S1649" s="7" t="n">
        <f aca="false">IF(R1649,(P1649+$B$12*$B$13)/(Q1649+$B$13),IF(Q1649&gt;0,P1649/Q1649,0))</f>
        <v>459.724263035756</v>
      </c>
      <c r="T1649" s="7" t="n">
        <f aca="false">IF(R1649,$B$13*(S1649-$B$12),0)</f>
        <v>1146810657.58939</v>
      </c>
      <c r="U1649" s="7" t="n">
        <f aca="false">($B$203+$B$204)*S1649</f>
        <v>129347096.951615</v>
      </c>
      <c r="V1649" s="7" t="n">
        <f aca="false">$B$22*S1649</f>
        <v>4137518367.3218</v>
      </c>
      <c r="W1649" s="7" t="n">
        <f aca="false">IF(B1649=1,I1649,S1649*$B$198)</f>
        <v>30000000</v>
      </c>
      <c r="X1649" s="7" t="n">
        <f aca="false">IF(C1649=1,J1649,S1649*$E$226)</f>
        <v>300000000</v>
      </c>
      <c r="Y1649" s="7" t="n">
        <f aca="false">IF(D1649=1,K1649,S1649*$E$225)</f>
        <v>797151089.02993</v>
      </c>
      <c r="Z1649" s="7" t="n">
        <f aca="false">IF(E1649=1,L1649,S1649*$E$224)</f>
        <v>60000000</v>
      </c>
      <c r="AA1649" s="7" t="n">
        <f aca="false">IF(F1649=1,M1649,S1649*$E$223)</f>
        <v>1379172789.10727</v>
      </c>
      <c r="AB1649" s="7" t="n">
        <f aca="false">IF(G1649=1,N1649,S1649*$E$222)</f>
        <v>15000000</v>
      </c>
      <c r="AC1649" s="7" t="n">
        <f aca="false">IF(H1649=1,O1649,S1649*$E$221)</f>
        <v>5000000</v>
      </c>
      <c r="AD1649" s="7" t="n">
        <f aca="false">INDEX($W$1542:$W$1669,MATCH($A1649+(1-B1649)*64,$A$1542:$A$1669,0))</f>
        <v>30000000</v>
      </c>
      <c r="AE1649" s="7" t="n">
        <f aca="false">INDEX($W$1542:$W$1669,MATCH($A1649-B1649*64,$A$1542:$A$1669,0))</f>
        <v>353976190.46436</v>
      </c>
      <c r="AF1649" s="7" t="n">
        <f aca="false">INDEX($X$1542:$X$1669,MATCH($A1649+(1-C1649)*32,$A$1542:$A$1669,0))</f>
        <v>300000000</v>
      </c>
      <c r="AG1649" s="7" t="n">
        <f aca="false">INDEX($X$1542:$X$1669,MATCH($A1649-C1649*32,$A$1542:$A$1669,0))</f>
        <v>2137604172.82227</v>
      </c>
      <c r="AH1649" s="7" t="n">
        <f aca="false">INDEX($Y$1542:$Y$1669,MATCH($A1649+(1-D1649)*16,$A$1542:$A$1669,0))</f>
        <v>100000000</v>
      </c>
      <c r="AI1649" s="7" t="n">
        <f aca="false">INDEX($Y$1542:$Y$1669,MATCH($A1649-D1649*16,$A$1542:$A$1669,0))</f>
        <v>797151089.02993</v>
      </c>
      <c r="AJ1649" s="7" t="n">
        <f aca="false">INDEX($Z$1542:$Z$1669,MATCH($A1649+(1-E1649)*8,$A$1542:$A$1669,0))</f>
        <v>60000000</v>
      </c>
      <c r="AK1649" s="7" t="n">
        <f aca="false">INDEX($Z$1542:$Z$1669,MATCH($A1649-E1649*8,$A$1542:$A$1669,0))</f>
        <v>970958243.512105</v>
      </c>
      <c r="AL1649" s="7" t="n">
        <f aca="false">INDEX($AA$1542:$AA$1669,MATCH($A1649+(1-F1649)*4,$A$1542:$A$1669,0))</f>
        <v>30000000</v>
      </c>
      <c r="AM1649" s="7" t="n">
        <f aca="false">INDEX($AA$1542:$AA$1669,MATCH($A1649-F1649*4,$A$1542:$A$1669,0))</f>
        <v>1379172789.10727</v>
      </c>
      <c r="AN1649" s="7" t="n">
        <f aca="false">INDEX($AB$1542:$AB$1669,MATCH($A1649+(1-G1649)*2,$A$1542:$A$1669,0))</f>
        <v>15000000</v>
      </c>
      <c r="AO1649" s="7" t="n">
        <f aca="false">INDEX($AB$1542:$AB$1669,MATCH($A1649-G1649*2,$A$1542:$A$1669,0))</f>
        <v>1767925101.51378</v>
      </c>
      <c r="AP1649" s="7" t="n">
        <f aca="false">INDEX($AC$1542:$AC$1669,MATCH($A1649+(1-H1649)*1,$A$1542:$A$1669,0))</f>
        <v>5000000</v>
      </c>
      <c r="AQ1649" s="7" t="n">
        <f aca="false">INDEX($AC$1542:$AC$1669,MATCH($A1649-H1649*1,$A$1542:$A$1669,0))</f>
        <v>1765601177.62089</v>
      </c>
      <c r="AR1649" s="14" t="b">
        <f aca="false">AND(IF(B1649=1,AD1649&gt;=AE1649,AE1649&gt;AD1649),IF(C1649=1,AF1649&gt;=AG1649,AG1649&gt;AF1649),IF(D1649=1,AH1649&gt;=AI1649,AI1649&gt;AH1649),IF(E1649=1,AJ1649&gt;=AK1649,AK1649&gt;AJ1649),IF(F1649=1,AL1649&gt;=AM1649,AM1649&gt;AL1649),IF(G1649=1,AN1649&gt;=AO1649,AO1649&gt;AN1649),IF(H1649=1,AP1649&gt;=AQ1649,AQ1649&gt;AP1649))</f>
        <v>0</v>
      </c>
      <c r="AS1649" s="2"/>
      <c r="AT1649" s="2"/>
      <c r="AU1649" s="2"/>
      <c r="AV1649" s="2"/>
      <c r="AW1649" s="2"/>
      <c r="AX1649" s="2"/>
    </row>
    <row r="1650" customFormat="false" ht="15" hidden="false" customHeight="false" outlineLevel="0" collapsed="false">
      <c r="A1650" s="6" t="n">
        <f aca="false">ROW()-1542</f>
        <v>108</v>
      </c>
      <c r="B1650" s="6" t="n">
        <f aca="false">MOD(INT($A1650/64),2)</f>
        <v>1</v>
      </c>
      <c r="C1650" s="6" t="n">
        <f aca="false">MOD(INT($A1650/32),2)</f>
        <v>1</v>
      </c>
      <c r="D1650" s="6" t="n">
        <f aca="false">MOD(INT($A1650/16),2)</f>
        <v>0</v>
      </c>
      <c r="E1650" s="6" t="n">
        <f aca="false">MOD(INT($A1650/8),2)</f>
        <v>1</v>
      </c>
      <c r="F1650" s="6" t="n">
        <f aca="false">MOD(INT($A1650/4),2)</f>
        <v>1</v>
      </c>
      <c r="G1650" s="6" t="n">
        <f aca="false">MOD(INT($A1650/2),2)</f>
        <v>0</v>
      </c>
      <c r="H1650" s="6" t="n">
        <f aca="false">MOD(INT($A1650/1),2)</f>
        <v>0</v>
      </c>
      <c r="I1650" s="7" t="n">
        <f aca="false">IF(B1650=1,MIN($B$6,$B$1540),0)</f>
        <v>30000000</v>
      </c>
      <c r="J1650" s="7" t="n">
        <f aca="false">IF(C1650=1,MIN($F$226,MAX(0,$B$1540-I1650)),0)</f>
        <v>300000000</v>
      </c>
      <c r="K1650" s="7" t="n">
        <f aca="false">IF(D1650=1,MIN($F$225,MAX(0,$B$1540-SUM(I1650:J1650))),0)</f>
        <v>0</v>
      </c>
      <c r="L1650" s="7" t="n">
        <f aca="false">IF(E1650=1,MIN($F$224,MAX(0,$B$1540-SUM(I1650:K1650))),0)</f>
        <v>60000000</v>
      </c>
      <c r="M1650" s="7" t="n">
        <f aca="false">IF(F1650=1,MIN($F$223,MAX(0,$B$1540-SUM(I1650:L1650))),0)</f>
        <v>30000000</v>
      </c>
      <c r="N1650" s="7" t="n">
        <f aca="false">IF(G1650=1,MIN($F$222,MAX(0,$B$1540-SUM(I1650:M1650))),0)</f>
        <v>0</v>
      </c>
      <c r="O1650" s="7" t="n">
        <f aca="false">IF(H1650=1,MIN($F$221,MAX(0,$B$1540-SUM(I1650:N1650))),0)</f>
        <v>0</v>
      </c>
      <c r="P1650" s="7" t="n">
        <f aca="false">MAX(0,$B$1540-SUM(I1650:O1650))</f>
        <v>7580000000</v>
      </c>
      <c r="Q1650" s="7" t="n">
        <f aca="false">($B$203+$B$204)+$B$22+(1-B1650)*$B$198+(1-C1650)*$E$226+(1-D1650)*$E$225+(1-E1650)*$E$224+(1-F1650)*$E$223+(1-G1650)*$E$222+(1-H1650)*$E$221</f>
        <v>21015334.5395857</v>
      </c>
      <c r="R1650" s="7" t="n">
        <f aca="false">P1650&gt;$B$12*Q1650</f>
        <v>1</v>
      </c>
      <c r="S1650" s="7" t="n">
        <f aca="false">IF(R1650,(P1650+$B$12*$B$13)/(Q1650+$B$13),IF(Q1650&gt;0,P1650/Q1650,0))</f>
        <v>322.449165553466</v>
      </c>
      <c r="T1650" s="7" t="n">
        <f aca="false">IF(R1650,$B$13*(S1650-$B$12),0)</f>
        <v>803622913.883664</v>
      </c>
      <c r="U1650" s="7" t="n">
        <f aca="false">($B$203+$B$204)*S1650</f>
        <v>90723650.745333</v>
      </c>
      <c r="V1650" s="7" t="n">
        <f aca="false">$B$22*S1650</f>
        <v>2902042489.98119</v>
      </c>
      <c r="W1650" s="7" t="n">
        <f aca="false">IF(B1650=1,I1650,S1650*$B$198)</f>
        <v>30000000</v>
      </c>
      <c r="X1650" s="7" t="n">
        <f aca="false">IF(C1650=1,J1650,S1650*$E$226)</f>
        <v>300000000</v>
      </c>
      <c r="Y1650" s="7" t="n">
        <f aca="false">IF(D1650=1,K1650,S1650*$E$225)</f>
        <v>559119289.855158</v>
      </c>
      <c r="Z1650" s="7" t="n">
        <f aca="false">IF(E1650=1,L1650,S1650*$E$224)</f>
        <v>60000000</v>
      </c>
      <c r="AA1650" s="7" t="n">
        <f aca="false">IF(F1650=1,M1650,S1650*$E$223)</f>
        <v>30000000</v>
      </c>
      <c r="AB1650" s="7" t="n">
        <f aca="false">IF(G1650=1,N1650,S1650*$E$222)</f>
        <v>1612245827.76733</v>
      </c>
      <c r="AC1650" s="7" t="n">
        <f aca="false">IF(H1650=1,O1650,S1650*$E$221)</f>
        <v>1612245827.76733</v>
      </c>
      <c r="AD1650" s="7" t="n">
        <f aca="false">INDEX($W$1542:$W$1669,MATCH($A1650+(1-B1650)*64,$A$1542:$A$1669,0))</f>
        <v>30000000</v>
      </c>
      <c r="AE1650" s="7" t="n">
        <f aca="false">INDEX($W$1542:$W$1669,MATCH($A1650-B1650*64,$A$1542:$A$1669,0))</f>
        <v>251759324.598152</v>
      </c>
      <c r="AF1650" s="7" t="n">
        <f aca="false">INDEX($X$1542:$X$1669,MATCH($A1650+(1-C1650)*32,$A$1542:$A$1669,0))</f>
        <v>300000000</v>
      </c>
      <c r="AG1650" s="7" t="n">
        <f aca="false">INDEX($X$1542:$X$1669,MATCH($A1650-C1650*32,$A$1542:$A$1669,0))</f>
        <v>1630869875.98342</v>
      </c>
      <c r="AH1650" s="7" t="n">
        <f aca="false">INDEX($Y$1542:$Y$1669,MATCH($A1650+(1-D1650)*16,$A$1542:$A$1669,0))</f>
        <v>100000000</v>
      </c>
      <c r="AI1650" s="7" t="n">
        <f aca="false">INDEX($Y$1542:$Y$1669,MATCH($A1650-D1650*16,$A$1542:$A$1669,0))</f>
        <v>559119289.855158</v>
      </c>
      <c r="AJ1650" s="7" t="n">
        <f aca="false">INDEX($Z$1542:$Z$1669,MATCH($A1650+(1-E1650)*8,$A$1542:$A$1669,0))</f>
        <v>60000000</v>
      </c>
      <c r="AK1650" s="7" t="n">
        <f aca="false">INDEX($Z$1542:$Z$1669,MATCH($A1650-E1650*8,$A$1542:$A$1669,0))</f>
        <v>707766283.008331</v>
      </c>
      <c r="AL1650" s="7" t="n">
        <f aca="false">INDEX($AA$1542:$AA$1669,MATCH($A1650+(1-F1650)*4,$A$1542:$A$1669,0))</f>
        <v>30000000</v>
      </c>
      <c r="AM1650" s="7" t="n">
        <f aca="false">INDEX($AA$1542:$AA$1669,MATCH($A1650-F1650*4,$A$1542:$A$1669,0))</f>
        <v>861294054.80082</v>
      </c>
      <c r="AN1650" s="7" t="n">
        <f aca="false">INDEX($AB$1542:$AB$1669,MATCH($A1650+(1-G1650)*2,$A$1542:$A$1669,0))</f>
        <v>15000000</v>
      </c>
      <c r="AO1650" s="7" t="n">
        <f aca="false">INDEX($AB$1542:$AB$1669,MATCH($A1650-G1650*2,$A$1542:$A$1669,0))</f>
        <v>1612245827.76733</v>
      </c>
      <c r="AP1650" s="7" t="n">
        <f aca="false">INDEX($AC$1542:$AC$1669,MATCH($A1650+(1-H1650)*1,$A$1542:$A$1669,0))</f>
        <v>5000000</v>
      </c>
      <c r="AQ1650" s="7" t="n">
        <f aca="false">INDEX($AC$1542:$AC$1669,MATCH($A1650-H1650*1,$A$1542:$A$1669,0))</f>
        <v>1612245827.76733</v>
      </c>
      <c r="AR1650" s="14" t="b">
        <f aca="false">AND(IF(B1650=1,AD1650&gt;=AE1650,AE1650&gt;AD1650),IF(C1650=1,AF1650&gt;=AG1650,AG1650&gt;AF1650),IF(D1650=1,AH1650&gt;=AI1650,AI1650&gt;AH1650),IF(E1650=1,AJ1650&gt;=AK1650,AK1650&gt;AJ1650),IF(F1650=1,AL1650&gt;=AM1650,AM1650&gt;AL1650),IF(G1650=1,AN1650&gt;=AO1650,AO1650&gt;AN1650),IF(H1650=1,AP1650&gt;=AQ1650,AQ1650&gt;AP1650))</f>
        <v>0</v>
      </c>
      <c r="AS1650" s="2"/>
      <c r="AT1650" s="2"/>
      <c r="AU1650" s="2"/>
      <c r="AV1650" s="2"/>
      <c r="AW1650" s="2"/>
      <c r="AX1650" s="2"/>
    </row>
    <row r="1651" customFormat="false" ht="15" hidden="false" customHeight="false" outlineLevel="0" collapsed="false">
      <c r="A1651" s="6" t="n">
        <f aca="false">ROW()-1542</f>
        <v>109</v>
      </c>
      <c r="B1651" s="6" t="n">
        <f aca="false">MOD(INT($A1651/64),2)</f>
        <v>1</v>
      </c>
      <c r="C1651" s="6" t="n">
        <f aca="false">MOD(INT($A1651/32),2)</f>
        <v>1</v>
      </c>
      <c r="D1651" s="6" t="n">
        <f aca="false">MOD(INT($A1651/16),2)</f>
        <v>0</v>
      </c>
      <c r="E1651" s="6" t="n">
        <f aca="false">MOD(INT($A1651/8),2)</f>
        <v>1</v>
      </c>
      <c r="F1651" s="6" t="n">
        <f aca="false">MOD(INT($A1651/4),2)</f>
        <v>1</v>
      </c>
      <c r="G1651" s="6" t="n">
        <f aca="false">MOD(INT($A1651/2),2)</f>
        <v>0</v>
      </c>
      <c r="H1651" s="6" t="n">
        <f aca="false">MOD(INT($A1651/1),2)</f>
        <v>1</v>
      </c>
      <c r="I1651" s="7" t="n">
        <f aca="false">IF(B1651=1,MIN($B$6,$B$1540),0)</f>
        <v>30000000</v>
      </c>
      <c r="J1651" s="7" t="n">
        <f aca="false">IF(C1651=1,MIN($F$226,MAX(0,$B$1540-I1651)),0)</f>
        <v>300000000</v>
      </c>
      <c r="K1651" s="7" t="n">
        <f aca="false">IF(D1651=1,MIN($F$225,MAX(0,$B$1540-SUM(I1651:J1651))),0)</f>
        <v>0</v>
      </c>
      <c r="L1651" s="7" t="n">
        <f aca="false">IF(E1651=1,MIN($F$224,MAX(0,$B$1540-SUM(I1651:K1651))),0)</f>
        <v>60000000</v>
      </c>
      <c r="M1651" s="7" t="n">
        <f aca="false">IF(F1651=1,MIN($F$223,MAX(0,$B$1540-SUM(I1651:L1651))),0)</f>
        <v>30000000</v>
      </c>
      <c r="N1651" s="7" t="n">
        <f aca="false">IF(G1651=1,MIN($F$222,MAX(0,$B$1540-SUM(I1651:M1651))),0)</f>
        <v>0</v>
      </c>
      <c r="O1651" s="7" t="n">
        <f aca="false">IF(H1651=1,MIN($F$221,MAX(0,$B$1540-SUM(I1651:N1651))),0)</f>
        <v>5000000</v>
      </c>
      <c r="P1651" s="7" t="n">
        <f aca="false">MAX(0,$B$1540-SUM(I1651:O1651))</f>
        <v>7575000000</v>
      </c>
      <c r="Q1651" s="7" t="n">
        <f aca="false">($B$203+$B$204)+$B$22+(1-B1651)*$B$198+(1-C1651)*$E$226+(1-D1651)*$E$225+(1-E1651)*$E$224+(1-F1651)*$E$223+(1-G1651)*$E$222+(1-H1651)*$E$221</f>
        <v>16015334.5395857</v>
      </c>
      <c r="R1651" s="7" t="n">
        <f aca="false">P1651&gt;$B$12*Q1651</f>
        <v>1</v>
      </c>
      <c r="S1651" s="7" t="n">
        <f aca="false">IF(R1651,(P1651+$B$12*$B$13)/(Q1651+$B$13),IF(Q1651&gt;0,P1651/Q1651,0))</f>
        <v>409.255365264902</v>
      </c>
      <c r="T1651" s="7" t="n">
        <f aca="false">IF(R1651,$B$13*(S1651-$B$12),0)</f>
        <v>1020638413.16225</v>
      </c>
      <c r="U1651" s="7" t="n">
        <f aca="false">($B$203+$B$204)*S1651</f>
        <v>115147269.059346</v>
      </c>
      <c r="V1651" s="7" t="n">
        <f aca="false">$B$22*S1651</f>
        <v>3683298287.38411</v>
      </c>
      <c r="W1651" s="7" t="n">
        <f aca="false">IF(B1651=1,I1651,S1651*$B$198)</f>
        <v>30000000</v>
      </c>
      <c r="X1651" s="7" t="n">
        <f aca="false">IF(C1651=1,J1651,S1651*$E$226)</f>
        <v>300000000</v>
      </c>
      <c r="Y1651" s="7" t="n">
        <f aca="false">IF(D1651=1,K1651,S1651*$E$225)</f>
        <v>709639204.069777</v>
      </c>
      <c r="Z1651" s="7" t="n">
        <f aca="false">IF(E1651=1,L1651,S1651*$E$224)</f>
        <v>60000000</v>
      </c>
      <c r="AA1651" s="7" t="n">
        <f aca="false">IF(F1651=1,M1651,S1651*$E$223)</f>
        <v>30000000</v>
      </c>
      <c r="AB1651" s="7" t="n">
        <f aca="false">IF(G1651=1,N1651,S1651*$E$222)</f>
        <v>2046276826.32451</v>
      </c>
      <c r="AC1651" s="7" t="n">
        <f aca="false">IF(H1651=1,O1651,S1651*$E$221)</f>
        <v>5000000</v>
      </c>
      <c r="AD1651" s="7" t="n">
        <f aca="false">INDEX($W$1542:$W$1669,MATCH($A1651+(1-B1651)*64,$A$1542:$A$1669,0))</f>
        <v>30000000</v>
      </c>
      <c r="AE1651" s="7" t="n">
        <f aca="false">INDEX($W$1542:$W$1669,MATCH($A1651-B1651*64,$A$1542:$A$1669,0))</f>
        <v>316707524.88001</v>
      </c>
      <c r="AF1651" s="7" t="n">
        <f aca="false">INDEX($X$1542:$X$1669,MATCH($A1651+(1-C1651)*32,$A$1542:$A$1669,0))</f>
        <v>300000000</v>
      </c>
      <c r="AG1651" s="7" t="n">
        <f aca="false">INDEX($X$1542:$X$1669,MATCH($A1651-C1651*32,$A$1542:$A$1669,0))</f>
        <v>1960433394.68454</v>
      </c>
      <c r="AH1651" s="7" t="n">
        <f aca="false">INDEX($Y$1542:$Y$1669,MATCH($A1651+(1-D1651)*16,$A$1542:$A$1669,0))</f>
        <v>100000000</v>
      </c>
      <c r="AI1651" s="7" t="n">
        <f aca="false">INDEX($Y$1542:$Y$1669,MATCH($A1651-D1651*16,$A$1542:$A$1669,0))</f>
        <v>709639204.069777</v>
      </c>
      <c r="AJ1651" s="7" t="n">
        <f aca="false">INDEX($Z$1542:$Z$1669,MATCH($A1651+(1-E1651)*8,$A$1542:$A$1669,0))</f>
        <v>60000000</v>
      </c>
      <c r="AK1651" s="7" t="n">
        <f aca="false">INDEX($Z$1542:$Z$1669,MATCH($A1651-E1651*8,$A$1542:$A$1669,0))</f>
        <v>876390476.342009</v>
      </c>
      <c r="AL1651" s="7" t="n">
        <f aca="false">INDEX($AA$1542:$AA$1669,MATCH($A1651+(1-F1651)*4,$A$1542:$A$1669,0))</f>
        <v>30000000</v>
      </c>
      <c r="AM1651" s="7" t="n">
        <f aca="false">INDEX($AA$1542:$AA$1669,MATCH($A1651-F1651*4,$A$1542:$A$1669,0))</f>
        <v>1060755060.90827</v>
      </c>
      <c r="AN1651" s="7" t="n">
        <f aca="false">INDEX($AB$1542:$AB$1669,MATCH($A1651+(1-G1651)*2,$A$1542:$A$1669,0))</f>
        <v>15000000</v>
      </c>
      <c r="AO1651" s="7" t="n">
        <f aca="false">INDEX($AB$1542:$AB$1669,MATCH($A1651-G1651*2,$A$1542:$A$1669,0))</f>
        <v>2046276826.32451</v>
      </c>
      <c r="AP1651" s="7" t="n">
        <f aca="false">INDEX($AC$1542:$AC$1669,MATCH($A1651+(1-H1651)*1,$A$1542:$A$1669,0))</f>
        <v>5000000</v>
      </c>
      <c r="AQ1651" s="7" t="n">
        <f aca="false">INDEX($AC$1542:$AC$1669,MATCH($A1651-H1651*1,$A$1542:$A$1669,0))</f>
        <v>1612245827.76733</v>
      </c>
      <c r="AR1651" s="14" t="b">
        <f aca="false">AND(IF(B1651=1,AD1651&gt;=AE1651,AE1651&gt;AD1651),IF(C1651=1,AF1651&gt;=AG1651,AG1651&gt;AF1651),IF(D1651=1,AH1651&gt;=AI1651,AI1651&gt;AH1651),IF(E1651=1,AJ1651&gt;=AK1651,AK1651&gt;AJ1651),IF(F1651=1,AL1651&gt;=AM1651,AM1651&gt;AL1651),IF(G1651=1,AN1651&gt;=AO1651,AO1651&gt;AN1651),IF(H1651=1,AP1651&gt;=AQ1651,AQ1651&gt;AP1651))</f>
        <v>0</v>
      </c>
      <c r="AS1651" s="2"/>
      <c r="AT1651" s="2"/>
      <c r="AU1651" s="2"/>
      <c r="AV1651" s="2"/>
      <c r="AW1651" s="2"/>
      <c r="AX1651" s="2"/>
    </row>
    <row r="1652" customFormat="false" ht="15" hidden="false" customHeight="false" outlineLevel="0" collapsed="false">
      <c r="A1652" s="6" t="n">
        <f aca="false">ROW()-1542</f>
        <v>110</v>
      </c>
      <c r="B1652" s="6" t="n">
        <f aca="false">MOD(INT($A1652/64),2)</f>
        <v>1</v>
      </c>
      <c r="C1652" s="6" t="n">
        <f aca="false">MOD(INT($A1652/32),2)</f>
        <v>1</v>
      </c>
      <c r="D1652" s="6" t="n">
        <f aca="false">MOD(INT($A1652/16),2)</f>
        <v>0</v>
      </c>
      <c r="E1652" s="6" t="n">
        <f aca="false">MOD(INT($A1652/8),2)</f>
        <v>1</v>
      </c>
      <c r="F1652" s="6" t="n">
        <f aca="false">MOD(INT($A1652/4),2)</f>
        <v>1</v>
      </c>
      <c r="G1652" s="6" t="n">
        <f aca="false">MOD(INT($A1652/2),2)</f>
        <v>1</v>
      </c>
      <c r="H1652" s="6" t="n">
        <f aca="false">MOD(INT($A1652/1),2)</f>
        <v>0</v>
      </c>
      <c r="I1652" s="7" t="n">
        <f aca="false">IF(B1652=1,MIN($B$6,$B$1540),0)</f>
        <v>30000000</v>
      </c>
      <c r="J1652" s="7" t="n">
        <f aca="false">IF(C1652=1,MIN($F$226,MAX(0,$B$1540-I1652)),0)</f>
        <v>300000000</v>
      </c>
      <c r="K1652" s="7" t="n">
        <f aca="false">IF(D1652=1,MIN($F$225,MAX(0,$B$1540-SUM(I1652:J1652))),0)</f>
        <v>0</v>
      </c>
      <c r="L1652" s="7" t="n">
        <f aca="false">IF(E1652=1,MIN($F$224,MAX(0,$B$1540-SUM(I1652:K1652))),0)</f>
        <v>60000000</v>
      </c>
      <c r="M1652" s="7" t="n">
        <f aca="false">IF(F1652=1,MIN($F$223,MAX(0,$B$1540-SUM(I1652:L1652))),0)</f>
        <v>30000000</v>
      </c>
      <c r="N1652" s="7" t="n">
        <f aca="false">IF(G1652=1,MIN($F$222,MAX(0,$B$1540-SUM(I1652:M1652))),0)</f>
        <v>15000000</v>
      </c>
      <c r="O1652" s="7" t="n">
        <f aca="false">IF(H1652=1,MIN($F$221,MAX(0,$B$1540-SUM(I1652:N1652))),0)</f>
        <v>0</v>
      </c>
      <c r="P1652" s="7" t="n">
        <f aca="false">MAX(0,$B$1540-SUM(I1652:O1652))</f>
        <v>7565000000</v>
      </c>
      <c r="Q1652" s="7" t="n">
        <f aca="false">($B$203+$B$204)+$B$22+(1-B1652)*$B$198+(1-C1652)*$E$226+(1-D1652)*$E$225+(1-E1652)*$E$224+(1-F1652)*$E$223+(1-G1652)*$E$222+(1-H1652)*$E$221</f>
        <v>16015334.5395857</v>
      </c>
      <c r="R1652" s="7" t="n">
        <f aca="false">P1652&gt;$B$12*Q1652</f>
        <v>1</v>
      </c>
      <c r="S1652" s="7" t="n">
        <f aca="false">IF(R1652,(P1652+$B$12*$B$13)/(Q1652+$B$13),IF(Q1652&gt;0,P1652/Q1652,0))</f>
        <v>408.71527240411</v>
      </c>
      <c r="T1652" s="7" t="n">
        <f aca="false">IF(R1652,$B$13*(S1652-$B$12),0)</f>
        <v>1019288181.01027</v>
      </c>
      <c r="U1652" s="7" t="n">
        <f aca="false">($B$203+$B$204)*S1652</f>
        <v>114995309.61486</v>
      </c>
      <c r="V1652" s="7" t="n">
        <f aca="false">$B$22*S1652</f>
        <v>3678437451.63699</v>
      </c>
      <c r="W1652" s="7" t="n">
        <f aca="false">IF(B1652=1,I1652,S1652*$B$198)</f>
        <v>30000000</v>
      </c>
      <c r="X1652" s="7" t="n">
        <f aca="false">IF(C1652=1,J1652,S1652*$E$226)</f>
        <v>300000000</v>
      </c>
      <c r="Y1652" s="7" t="n">
        <f aca="false">IF(D1652=1,K1652,S1652*$E$225)</f>
        <v>708702695.717326</v>
      </c>
      <c r="Z1652" s="7" t="n">
        <f aca="false">IF(E1652=1,L1652,S1652*$E$224)</f>
        <v>60000000</v>
      </c>
      <c r="AA1652" s="7" t="n">
        <f aca="false">IF(F1652=1,M1652,S1652*$E$223)</f>
        <v>30000000</v>
      </c>
      <c r="AB1652" s="7" t="n">
        <f aca="false">IF(G1652=1,N1652,S1652*$E$222)</f>
        <v>15000000</v>
      </c>
      <c r="AC1652" s="7" t="n">
        <f aca="false">IF(H1652=1,O1652,S1652*$E$221)</f>
        <v>2043576362.02055</v>
      </c>
      <c r="AD1652" s="7" t="n">
        <f aca="false">INDEX($W$1542:$W$1669,MATCH($A1652+(1-B1652)*64,$A$1542:$A$1669,0))</f>
        <v>30000000</v>
      </c>
      <c r="AE1652" s="7" t="n">
        <f aca="false">INDEX($W$1542:$W$1669,MATCH($A1652-B1652*64,$A$1542:$A$1669,0))</f>
        <v>316291215.284374</v>
      </c>
      <c r="AF1652" s="7" t="n">
        <f aca="false">INDEX($X$1542:$X$1669,MATCH($A1652+(1-C1652)*32,$A$1542:$A$1669,0))</f>
        <v>300000000</v>
      </c>
      <c r="AG1652" s="7" t="n">
        <f aca="false">INDEX($X$1542:$X$1669,MATCH($A1652-C1652*32,$A$1542:$A$1669,0))</f>
        <v>1957944745.50056</v>
      </c>
      <c r="AH1652" s="7" t="n">
        <f aca="false">INDEX($Y$1542:$Y$1669,MATCH($A1652+(1-D1652)*16,$A$1542:$A$1669,0))</f>
        <v>100000000</v>
      </c>
      <c r="AI1652" s="7" t="n">
        <f aca="false">INDEX($Y$1542:$Y$1669,MATCH($A1652-D1652*16,$A$1542:$A$1669,0))</f>
        <v>708702695.717326</v>
      </c>
      <c r="AJ1652" s="7" t="n">
        <f aca="false">INDEX($Z$1542:$Z$1669,MATCH($A1652+(1-E1652)*8,$A$1542:$A$1669,0))</f>
        <v>60000000</v>
      </c>
      <c r="AK1652" s="7" t="n">
        <f aca="false">INDEX($Z$1542:$Z$1669,MATCH($A1652-E1652*8,$A$1542:$A$1669,0))</f>
        <v>875242992.903264</v>
      </c>
      <c r="AL1652" s="7" t="n">
        <f aca="false">INDEX($AA$1542:$AA$1669,MATCH($A1652+(1-F1652)*4,$A$1542:$A$1669,0))</f>
        <v>30000000</v>
      </c>
      <c r="AM1652" s="7" t="n">
        <f aca="false">INDEX($AA$1542:$AA$1669,MATCH($A1652-F1652*4,$A$1542:$A$1669,0))</f>
        <v>1059360706.57254</v>
      </c>
      <c r="AN1652" s="7" t="n">
        <f aca="false">INDEX($AB$1542:$AB$1669,MATCH($A1652+(1-G1652)*2,$A$1542:$A$1669,0))</f>
        <v>15000000</v>
      </c>
      <c r="AO1652" s="7" t="n">
        <f aca="false">INDEX($AB$1542:$AB$1669,MATCH($A1652-G1652*2,$A$1542:$A$1669,0))</f>
        <v>1612245827.76733</v>
      </c>
      <c r="AP1652" s="7" t="n">
        <f aca="false">INDEX($AC$1542:$AC$1669,MATCH($A1652+(1-H1652)*1,$A$1542:$A$1669,0))</f>
        <v>5000000</v>
      </c>
      <c r="AQ1652" s="7" t="n">
        <f aca="false">INDEX($AC$1542:$AC$1669,MATCH($A1652-H1652*1,$A$1542:$A$1669,0))</f>
        <v>2043576362.02055</v>
      </c>
      <c r="AR1652" s="14" t="b">
        <f aca="false">AND(IF(B1652=1,AD1652&gt;=AE1652,AE1652&gt;AD1652),IF(C1652=1,AF1652&gt;=AG1652,AG1652&gt;AF1652),IF(D1652=1,AH1652&gt;=AI1652,AI1652&gt;AH1652),IF(E1652=1,AJ1652&gt;=AK1652,AK1652&gt;AJ1652),IF(F1652=1,AL1652&gt;=AM1652,AM1652&gt;AL1652),IF(G1652=1,AN1652&gt;=AO1652,AO1652&gt;AN1652),IF(H1652=1,AP1652&gt;=AQ1652,AQ1652&gt;AP1652))</f>
        <v>0</v>
      </c>
      <c r="AS1652" s="2"/>
      <c r="AT1652" s="2"/>
      <c r="AU1652" s="2"/>
      <c r="AV1652" s="2"/>
      <c r="AW1652" s="2"/>
      <c r="AX1652" s="2"/>
    </row>
    <row r="1653" customFormat="false" ht="15" hidden="false" customHeight="false" outlineLevel="0" collapsed="false">
      <c r="A1653" s="6" t="n">
        <f aca="false">ROW()-1542</f>
        <v>111</v>
      </c>
      <c r="B1653" s="6" t="n">
        <f aca="false">MOD(INT($A1653/64),2)</f>
        <v>1</v>
      </c>
      <c r="C1653" s="6" t="n">
        <f aca="false">MOD(INT($A1653/32),2)</f>
        <v>1</v>
      </c>
      <c r="D1653" s="6" t="n">
        <f aca="false">MOD(INT($A1653/16),2)</f>
        <v>0</v>
      </c>
      <c r="E1653" s="6" t="n">
        <f aca="false">MOD(INT($A1653/8),2)</f>
        <v>1</v>
      </c>
      <c r="F1653" s="6" t="n">
        <f aca="false">MOD(INT($A1653/4),2)</f>
        <v>1</v>
      </c>
      <c r="G1653" s="6" t="n">
        <f aca="false">MOD(INT($A1653/2),2)</f>
        <v>1</v>
      </c>
      <c r="H1653" s="6" t="n">
        <f aca="false">MOD(INT($A1653/1),2)</f>
        <v>1</v>
      </c>
      <c r="I1653" s="7" t="n">
        <f aca="false">IF(B1653=1,MIN($B$6,$B$1540),0)</f>
        <v>30000000</v>
      </c>
      <c r="J1653" s="7" t="n">
        <f aca="false">IF(C1653=1,MIN($F$226,MAX(0,$B$1540-I1653)),0)</f>
        <v>300000000</v>
      </c>
      <c r="K1653" s="7" t="n">
        <f aca="false">IF(D1653=1,MIN($F$225,MAX(0,$B$1540-SUM(I1653:J1653))),0)</f>
        <v>0</v>
      </c>
      <c r="L1653" s="7" t="n">
        <f aca="false">IF(E1653=1,MIN($F$224,MAX(0,$B$1540-SUM(I1653:K1653))),0)</f>
        <v>60000000</v>
      </c>
      <c r="M1653" s="7" t="n">
        <f aca="false">IF(F1653=1,MIN($F$223,MAX(0,$B$1540-SUM(I1653:L1653))),0)</f>
        <v>30000000</v>
      </c>
      <c r="N1653" s="7" t="n">
        <f aca="false">IF(G1653=1,MIN($F$222,MAX(0,$B$1540-SUM(I1653:M1653))),0)</f>
        <v>15000000</v>
      </c>
      <c r="O1653" s="7" t="n">
        <f aca="false">IF(H1653=1,MIN($F$221,MAX(0,$B$1540-SUM(I1653:N1653))),0)</f>
        <v>5000000</v>
      </c>
      <c r="P1653" s="7" t="n">
        <f aca="false">MAX(0,$B$1540-SUM(I1653:O1653))</f>
        <v>7560000000</v>
      </c>
      <c r="Q1653" s="7" t="n">
        <f aca="false">($B$203+$B$204)+$B$22+(1-B1653)*$B$198+(1-C1653)*$E$226+(1-D1653)*$E$225+(1-E1653)*$E$224+(1-F1653)*$E$223+(1-G1653)*$E$222+(1-H1653)*$E$221</f>
        <v>11015334.5395857</v>
      </c>
      <c r="R1653" s="7" t="n">
        <f aca="false">P1653&gt;$B$12*Q1653</f>
        <v>1</v>
      </c>
      <c r="S1653" s="7" t="n">
        <f aca="false">IF(R1653,(P1653+$B$12*$B$13)/(Q1653+$B$13),IF(Q1653&gt;0,P1653/Q1653,0))</f>
        <v>559.549597373993</v>
      </c>
      <c r="T1653" s="7" t="n">
        <f aca="false">IF(R1653,$B$13*(S1653-$B$12),0)</f>
        <v>1396373993.43498</v>
      </c>
      <c r="U1653" s="7" t="n">
        <f aca="false">($B$203+$B$204)*S1653</f>
        <v>157433752.882305</v>
      </c>
      <c r="V1653" s="7" t="n">
        <f aca="false">$B$22*S1653</f>
        <v>5035946376.36593</v>
      </c>
      <c r="W1653" s="7" t="n">
        <f aca="false">IF(B1653=1,I1653,S1653*$B$198)</f>
        <v>30000000</v>
      </c>
      <c r="X1653" s="7" t="n">
        <f aca="false">IF(C1653=1,J1653,S1653*$E$226)</f>
        <v>300000000</v>
      </c>
      <c r="Y1653" s="7" t="n">
        <f aca="false">IF(D1653=1,K1653,S1653*$E$225)</f>
        <v>970245877.316781</v>
      </c>
      <c r="Z1653" s="7" t="n">
        <f aca="false">IF(E1653=1,L1653,S1653*$E$224)</f>
        <v>60000000</v>
      </c>
      <c r="AA1653" s="7" t="n">
        <f aca="false">IF(F1653=1,M1653,S1653*$E$223)</f>
        <v>30000000</v>
      </c>
      <c r="AB1653" s="7" t="n">
        <f aca="false">IF(G1653=1,N1653,S1653*$E$222)</f>
        <v>15000000</v>
      </c>
      <c r="AC1653" s="7" t="n">
        <f aca="false">IF(H1653=1,O1653,S1653*$E$221)</f>
        <v>5000000</v>
      </c>
      <c r="AD1653" s="7" t="n">
        <f aca="false">INDEX($W$1542:$W$1669,MATCH($A1653+(1-B1653)*64,$A$1542:$A$1669,0))</f>
        <v>30000000</v>
      </c>
      <c r="AE1653" s="7" t="n">
        <f aca="false">INDEX($W$1542:$W$1669,MATCH($A1653-B1653*64,$A$1542:$A$1669,0))</f>
        <v>426450115.077796</v>
      </c>
      <c r="AF1653" s="7" t="n">
        <f aca="false">INDEX($X$1542:$X$1669,MATCH($A1653+(1-C1653)*32,$A$1542:$A$1669,0))</f>
        <v>300000000</v>
      </c>
      <c r="AG1653" s="7" t="n">
        <f aca="false">INDEX($X$1542:$X$1669,MATCH($A1653-C1653*32,$A$1542:$A$1669,0))</f>
        <v>2454593467.49804</v>
      </c>
      <c r="AH1653" s="7" t="n">
        <f aca="false">INDEX($Y$1542:$Y$1669,MATCH($A1653+(1-D1653)*16,$A$1542:$A$1669,0))</f>
        <v>100000000</v>
      </c>
      <c r="AI1653" s="7" t="n">
        <f aca="false">INDEX($Y$1542:$Y$1669,MATCH($A1653-D1653*16,$A$1542:$A$1669,0))</f>
        <v>970245877.316781</v>
      </c>
      <c r="AJ1653" s="7" t="n">
        <f aca="false">INDEX($Z$1542:$Z$1669,MATCH($A1653+(1-E1653)*8,$A$1542:$A$1669,0))</f>
        <v>60000000</v>
      </c>
      <c r="AK1653" s="7" t="n">
        <f aca="false">INDEX($Z$1542:$Z$1669,MATCH($A1653-E1653*8,$A$1542:$A$1669,0))</f>
        <v>1149457459.06238</v>
      </c>
      <c r="AL1653" s="7" t="n">
        <f aca="false">INDEX($AA$1542:$AA$1669,MATCH($A1653+(1-F1653)*4,$A$1542:$A$1669,0))</f>
        <v>30000000</v>
      </c>
      <c r="AM1653" s="7" t="n">
        <f aca="false">INDEX($AA$1542:$AA$1669,MATCH($A1653-F1653*4,$A$1542:$A$1669,0))</f>
        <v>1379172789.10727</v>
      </c>
      <c r="AN1653" s="7" t="n">
        <f aca="false">INDEX($AB$1542:$AB$1669,MATCH($A1653+(1-G1653)*2,$A$1542:$A$1669,0))</f>
        <v>15000000</v>
      </c>
      <c r="AO1653" s="7" t="n">
        <f aca="false">INDEX($AB$1542:$AB$1669,MATCH($A1653-G1653*2,$A$1542:$A$1669,0))</f>
        <v>2046276826.32451</v>
      </c>
      <c r="AP1653" s="7" t="n">
        <f aca="false">INDEX($AC$1542:$AC$1669,MATCH($A1653+(1-H1653)*1,$A$1542:$A$1669,0))</f>
        <v>5000000</v>
      </c>
      <c r="AQ1653" s="7" t="n">
        <f aca="false">INDEX($AC$1542:$AC$1669,MATCH($A1653-H1653*1,$A$1542:$A$1669,0))</f>
        <v>2043576362.02055</v>
      </c>
      <c r="AR1653" s="14" t="b">
        <f aca="false">AND(IF(B1653=1,AD1653&gt;=AE1653,AE1653&gt;AD1653),IF(C1653=1,AF1653&gt;=AG1653,AG1653&gt;AF1653),IF(D1653=1,AH1653&gt;=AI1653,AI1653&gt;AH1653),IF(E1653=1,AJ1653&gt;=AK1653,AK1653&gt;AJ1653),IF(F1653=1,AL1653&gt;=AM1653,AM1653&gt;AL1653),IF(G1653=1,AN1653&gt;=AO1653,AO1653&gt;AN1653),IF(H1653=1,AP1653&gt;=AQ1653,AQ1653&gt;AP1653))</f>
        <v>0</v>
      </c>
      <c r="AS1653" s="2"/>
      <c r="AT1653" s="2"/>
      <c r="AU1653" s="2"/>
      <c r="AV1653" s="2"/>
      <c r="AW1653" s="2"/>
      <c r="AX1653" s="2"/>
    </row>
    <row r="1654" customFormat="false" ht="15" hidden="false" customHeight="false" outlineLevel="0" collapsed="false">
      <c r="A1654" s="6" t="n">
        <f aca="false">ROW()-1542</f>
        <v>112</v>
      </c>
      <c r="B1654" s="6" t="n">
        <f aca="false">MOD(INT($A1654/64),2)</f>
        <v>1</v>
      </c>
      <c r="C1654" s="6" t="n">
        <f aca="false">MOD(INT($A1654/32),2)</f>
        <v>1</v>
      </c>
      <c r="D1654" s="6" t="n">
        <f aca="false">MOD(INT($A1654/16),2)</f>
        <v>1</v>
      </c>
      <c r="E1654" s="6" t="n">
        <f aca="false">MOD(INT($A1654/8),2)</f>
        <v>0</v>
      </c>
      <c r="F1654" s="6" t="n">
        <f aca="false">MOD(INT($A1654/4),2)</f>
        <v>0</v>
      </c>
      <c r="G1654" s="6" t="n">
        <f aca="false">MOD(INT($A1654/2),2)</f>
        <v>0</v>
      </c>
      <c r="H1654" s="6" t="n">
        <f aca="false">MOD(INT($A1654/1),2)</f>
        <v>0</v>
      </c>
      <c r="I1654" s="7" t="n">
        <f aca="false">IF(B1654=1,MIN($B$6,$B$1540),0)</f>
        <v>30000000</v>
      </c>
      <c r="J1654" s="7" t="n">
        <f aca="false">IF(C1654=1,MIN($F$226,MAX(0,$B$1540-I1654)),0)</f>
        <v>300000000</v>
      </c>
      <c r="K1654" s="7" t="n">
        <f aca="false">IF(D1654=1,MIN($F$225,MAX(0,$B$1540-SUM(I1654:J1654))),0)</f>
        <v>100000000</v>
      </c>
      <c r="L1654" s="7" t="n">
        <f aca="false">IF(E1654=1,MIN($F$224,MAX(0,$B$1540-SUM(I1654:K1654))),0)</f>
        <v>0</v>
      </c>
      <c r="M1654" s="7" t="n">
        <f aca="false">IF(F1654=1,MIN($F$223,MAX(0,$B$1540-SUM(I1654:L1654))),0)</f>
        <v>0</v>
      </c>
      <c r="N1654" s="7" t="n">
        <f aca="false">IF(G1654=1,MIN($F$222,MAX(0,$B$1540-SUM(I1654:M1654))),0)</f>
        <v>0</v>
      </c>
      <c r="O1654" s="7" t="n">
        <f aca="false">IF(H1654=1,MIN($F$221,MAX(0,$B$1540-SUM(I1654:N1654))),0)</f>
        <v>0</v>
      </c>
      <c r="P1654" s="7" t="n">
        <f aca="false">MAX(0,$B$1540-SUM(I1654:O1654))</f>
        <v>7570000000</v>
      </c>
      <c r="Q1654" s="7" t="n">
        <f aca="false">($B$203+$B$204)+$B$22+(1-B1654)*$B$198+(1-C1654)*$E$226+(1-D1654)*$E$225+(1-E1654)*$E$224+(1-F1654)*$E$223+(1-G1654)*$E$222+(1-H1654)*$E$221</f>
        <v>24681357.995111</v>
      </c>
      <c r="R1654" s="7" t="n">
        <f aca="false">P1654&gt;$B$12*Q1654</f>
        <v>1</v>
      </c>
      <c r="S1654" s="7" t="n">
        <f aca="false">IF(R1654,(P1654+$B$12*$B$13)/(Q1654+$B$13),IF(Q1654&gt;0,P1654/Q1654,0))</f>
        <v>278.59167306365</v>
      </c>
      <c r="T1654" s="7" t="n">
        <f aca="false">IF(R1654,$B$13*(S1654-$B$12),0)</f>
        <v>693979182.659126</v>
      </c>
      <c r="U1654" s="7" t="n">
        <f aca="false">($B$203+$B$204)*S1654</f>
        <v>78383994.5878035</v>
      </c>
      <c r="V1654" s="7" t="n">
        <f aca="false">$B$22*S1654</f>
        <v>2507325057.57285</v>
      </c>
      <c r="W1654" s="7" t="n">
        <f aca="false">IF(B1654=1,I1654,S1654*$B$198)</f>
        <v>30000000</v>
      </c>
      <c r="X1654" s="7" t="n">
        <f aca="false">IF(C1654=1,J1654,S1654*$E$226)</f>
        <v>300000000</v>
      </c>
      <c r="Y1654" s="7" t="n">
        <f aca="false">IF(D1654=1,K1654,S1654*$E$225)</f>
        <v>100000000</v>
      </c>
      <c r="Z1654" s="7" t="n">
        <f aca="false">IF(E1654=1,L1654,S1654*$E$224)</f>
        <v>668620015.352761</v>
      </c>
      <c r="AA1654" s="7" t="n">
        <f aca="false">IF(F1654=1,M1654,S1654*$E$223)</f>
        <v>835775019.190951</v>
      </c>
      <c r="AB1654" s="7" t="n">
        <f aca="false">IF(G1654=1,N1654,S1654*$E$222)</f>
        <v>1392958365.31825</v>
      </c>
      <c r="AC1654" s="7" t="n">
        <f aca="false">IF(H1654=1,O1654,S1654*$E$221)</f>
        <v>1392958365.31825</v>
      </c>
      <c r="AD1654" s="7" t="n">
        <f aca="false">INDEX($W$1542:$W$1669,MATCH($A1654+(1-B1654)*64,$A$1542:$A$1669,0))</f>
        <v>30000000</v>
      </c>
      <c r="AE1654" s="7" t="n">
        <f aca="false">INDEX($W$1542:$W$1669,MATCH($A1654-B1654*64,$A$1542:$A$1669,0))</f>
        <v>218492330.75034</v>
      </c>
      <c r="AF1654" s="7" t="n">
        <f aca="false">INDEX($X$1542:$X$1669,MATCH($A1654+(1-C1654)*32,$A$1542:$A$1669,0))</f>
        <v>300000000</v>
      </c>
      <c r="AG1654" s="7" t="n">
        <f aca="false">INDEX($X$1542:$X$1669,MATCH($A1654-C1654*32,$A$1542:$A$1669,0))</f>
        <v>1449570117.94231</v>
      </c>
      <c r="AH1654" s="7" t="n">
        <f aca="false">INDEX($Y$1542:$Y$1669,MATCH($A1654+(1-D1654)*16,$A$1542:$A$1669,0))</f>
        <v>100000000</v>
      </c>
      <c r="AI1654" s="7" t="n">
        <f aca="false">INDEX($Y$1542:$Y$1669,MATCH($A1654-D1654*16,$A$1542:$A$1669,0))</f>
        <v>460099640.876331</v>
      </c>
      <c r="AJ1654" s="7" t="n">
        <f aca="false">INDEX($Z$1542:$Z$1669,MATCH($A1654+(1-E1654)*8,$A$1542:$A$1669,0))</f>
        <v>60000000</v>
      </c>
      <c r="AK1654" s="7" t="n">
        <f aca="false">INDEX($Z$1542:$Z$1669,MATCH($A1654-E1654*8,$A$1542:$A$1669,0))</f>
        <v>668620015.352761</v>
      </c>
      <c r="AL1654" s="7" t="n">
        <f aca="false">INDEX($AA$1542:$AA$1669,MATCH($A1654+(1-F1654)*4,$A$1542:$A$1669,0))</f>
        <v>30000000</v>
      </c>
      <c r="AM1654" s="7" t="n">
        <f aca="false">INDEX($AA$1542:$AA$1669,MATCH($A1654-F1654*4,$A$1542:$A$1669,0))</f>
        <v>835775019.190951</v>
      </c>
      <c r="AN1654" s="7" t="n">
        <f aca="false">INDEX($AB$1542:$AB$1669,MATCH($A1654+(1-G1654)*2,$A$1542:$A$1669,0))</f>
        <v>15000000</v>
      </c>
      <c r="AO1654" s="7" t="n">
        <f aca="false">INDEX($AB$1542:$AB$1669,MATCH($A1654-G1654*2,$A$1542:$A$1669,0))</f>
        <v>1392958365.31825</v>
      </c>
      <c r="AP1654" s="7" t="n">
        <f aca="false">INDEX($AC$1542:$AC$1669,MATCH($A1654+(1-H1654)*1,$A$1542:$A$1669,0))</f>
        <v>5000000</v>
      </c>
      <c r="AQ1654" s="7" t="n">
        <f aca="false">INDEX($AC$1542:$AC$1669,MATCH($A1654-H1654*1,$A$1542:$A$1669,0))</f>
        <v>1392958365.31825</v>
      </c>
      <c r="AR1654" s="14" t="b">
        <f aca="false">AND(IF(B1654=1,AD1654&gt;=AE1654,AE1654&gt;AD1654),IF(C1654=1,AF1654&gt;=AG1654,AG1654&gt;AF1654),IF(D1654=1,AH1654&gt;=AI1654,AI1654&gt;AH1654),IF(E1654=1,AJ1654&gt;=AK1654,AK1654&gt;AJ1654),IF(F1654=1,AL1654&gt;=AM1654,AM1654&gt;AL1654),IF(G1654=1,AN1654&gt;=AO1654,AO1654&gt;AN1654),IF(H1654=1,AP1654&gt;=AQ1654,AQ1654&gt;AP1654))</f>
        <v>0</v>
      </c>
      <c r="AS1654" s="2"/>
      <c r="AT1654" s="2"/>
      <c r="AU1654" s="2"/>
      <c r="AV1654" s="2"/>
      <c r="AW1654" s="2"/>
      <c r="AX1654" s="2"/>
    </row>
    <row r="1655" customFormat="false" ht="15" hidden="false" customHeight="false" outlineLevel="0" collapsed="false">
      <c r="A1655" s="6" t="n">
        <f aca="false">ROW()-1542</f>
        <v>113</v>
      </c>
      <c r="B1655" s="6" t="n">
        <f aca="false">MOD(INT($A1655/64),2)</f>
        <v>1</v>
      </c>
      <c r="C1655" s="6" t="n">
        <f aca="false">MOD(INT($A1655/32),2)</f>
        <v>1</v>
      </c>
      <c r="D1655" s="6" t="n">
        <f aca="false">MOD(INT($A1655/16),2)</f>
        <v>1</v>
      </c>
      <c r="E1655" s="6" t="n">
        <f aca="false">MOD(INT($A1655/8),2)</f>
        <v>0</v>
      </c>
      <c r="F1655" s="6" t="n">
        <f aca="false">MOD(INT($A1655/4),2)</f>
        <v>0</v>
      </c>
      <c r="G1655" s="6" t="n">
        <f aca="false">MOD(INT($A1655/2),2)</f>
        <v>0</v>
      </c>
      <c r="H1655" s="6" t="n">
        <f aca="false">MOD(INT($A1655/1),2)</f>
        <v>1</v>
      </c>
      <c r="I1655" s="7" t="n">
        <f aca="false">IF(B1655=1,MIN($B$6,$B$1540),0)</f>
        <v>30000000</v>
      </c>
      <c r="J1655" s="7" t="n">
        <f aca="false">IF(C1655=1,MIN($F$226,MAX(0,$B$1540-I1655)),0)</f>
        <v>300000000</v>
      </c>
      <c r="K1655" s="7" t="n">
        <f aca="false">IF(D1655=1,MIN($F$225,MAX(0,$B$1540-SUM(I1655:J1655))),0)</f>
        <v>100000000</v>
      </c>
      <c r="L1655" s="7" t="n">
        <f aca="false">IF(E1655=1,MIN($F$224,MAX(0,$B$1540-SUM(I1655:K1655))),0)</f>
        <v>0</v>
      </c>
      <c r="M1655" s="7" t="n">
        <f aca="false">IF(F1655=1,MIN($F$223,MAX(0,$B$1540-SUM(I1655:L1655))),0)</f>
        <v>0</v>
      </c>
      <c r="N1655" s="7" t="n">
        <f aca="false">IF(G1655=1,MIN($F$222,MAX(0,$B$1540-SUM(I1655:M1655))),0)</f>
        <v>0</v>
      </c>
      <c r="O1655" s="7" t="n">
        <f aca="false">IF(H1655=1,MIN($F$221,MAX(0,$B$1540-SUM(I1655:N1655))),0)</f>
        <v>5000000</v>
      </c>
      <c r="P1655" s="7" t="n">
        <f aca="false">MAX(0,$B$1540-SUM(I1655:O1655))</f>
        <v>7565000000</v>
      </c>
      <c r="Q1655" s="7" t="n">
        <f aca="false">($B$203+$B$204)+$B$22+(1-B1655)*$B$198+(1-C1655)*$E$226+(1-D1655)*$E$225+(1-E1655)*$E$224+(1-F1655)*$E$223+(1-G1655)*$E$222+(1-H1655)*$E$221</f>
        <v>19681357.995111</v>
      </c>
      <c r="R1655" s="7" t="n">
        <f aca="false">P1655&gt;$B$12*Q1655</f>
        <v>1</v>
      </c>
      <c r="S1655" s="7" t="n">
        <f aca="false">IF(R1655,(P1655+$B$12*$B$13)/(Q1655+$B$13),IF(Q1655&gt;0,P1655/Q1655,0))</f>
        <v>341.164864733167</v>
      </c>
      <c r="T1655" s="7" t="n">
        <f aca="false">IF(R1655,$B$13*(S1655-$B$12),0)</f>
        <v>850412161.832919</v>
      </c>
      <c r="U1655" s="7" t="n">
        <f aca="false">($B$203+$B$204)*S1655</f>
        <v>95989462.3436342</v>
      </c>
      <c r="V1655" s="7" t="n">
        <f aca="false">$B$22*S1655</f>
        <v>3070483782.59851</v>
      </c>
      <c r="W1655" s="7" t="n">
        <f aca="false">IF(B1655=1,I1655,S1655*$B$198)</f>
        <v>30000000</v>
      </c>
      <c r="X1655" s="7" t="n">
        <f aca="false">IF(C1655=1,J1655,S1655*$E$226)</f>
        <v>300000000</v>
      </c>
      <c r="Y1655" s="7" t="n">
        <f aca="false">IF(D1655=1,K1655,S1655*$E$225)</f>
        <v>100000000</v>
      </c>
      <c r="Z1655" s="7" t="n">
        <f aca="false">IF(E1655=1,L1655,S1655*$E$224)</f>
        <v>818795675.359602</v>
      </c>
      <c r="AA1655" s="7" t="n">
        <f aca="false">IF(F1655=1,M1655,S1655*$E$223)</f>
        <v>1023494594.1995</v>
      </c>
      <c r="AB1655" s="7" t="n">
        <f aca="false">IF(G1655=1,N1655,S1655*$E$222)</f>
        <v>1705824323.66584</v>
      </c>
      <c r="AC1655" s="7" t="n">
        <f aca="false">IF(H1655=1,O1655,S1655*$E$221)</f>
        <v>5000000</v>
      </c>
      <c r="AD1655" s="7" t="n">
        <f aca="false">INDEX($W$1542:$W$1669,MATCH($A1655+(1-B1655)*64,$A$1542:$A$1669,0))</f>
        <v>30000000</v>
      </c>
      <c r="AE1655" s="7" t="n">
        <f aca="false">INDEX($W$1542:$W$1669,MATCH($A1655-B1655*64,$A$1542:$A$1669,0))</f>
        <v>265845355.460552</v>
      </c>
      <c r="AF1655" s="7" t="n">
        <f aca="false">INDEX($X$1542:$X$1669,MATCH($A1655+(1-C1655)*32,$A$1542:$A$1669,0))</f>
        <v>300000000</v>
      </c>
      <c r="AG1655" s="7" t="n">
        <f aca="false">INDEX($X$1542:$X$1669,MATCH($A1655-C1655*32,$A$1542:$A$1669,0))</f>
        <v>1704451511.09858</v>
      </c>
      <c r="AH1655" s="7" t="n">
        <f aca="false">INDEX($Y$1542:$Y$1669,MATCH($A1655+(1-D1655)*16,$A$1542:$A$1669,0))</f>
        <v>100000000</v>
      </c>
      <c r="AI1655" s="7" t="n">
        <f aca="false">INDEX($Y$1542:$Y$1669,MATCH($A1655-D1655*16,$A$1542:$A$1669,0))</f>
        <v>555930552.957688</v>
      </c>
      <c r="AJ1655" s="7" t="n">
        <f aca="false">INDEX($Z$1542:$Z$1669,MATCH($A1655+(1-E1655)*8,$A$1542:$A$1669,0))</f>
        <v>60000000</v>
      </c>
      <c r="AK1655" s="7" t="n">
        <f aca="false">INDEX($Z$1542:$Z$1669,MATCH($A1655-E1655*8,$A$1542:$A$1669,0))</f>
        <v>818795675.359602</v>
      </c>
      <c r="AL1655" s="7" t="n">
        <f aca="false">INDEX($AA$1542:$AA$1669,MATCH($A1655+(1-F1655)*4,$A$1542:$A$1669,0))</f>
        <v>30000000</v>
      </c>
      <c r="AM1655" s="7" t="n">
        <f aca="false">INDEX($AA$1542:$AA$1669,MATCH($A1655-F1655*4,$A$1542:$A$1669,0))</f>
        <v>1023494594.1995</v>
      </c>
      <c r="AN1655" s="7" t="n">
        <f aca="false">INDEX($AB$1542:$AB$1669,MATCH($A1655+(1-G1655)*2,$A$1542:$A$1669,0))</f>
        <v>15000000</v>
      </c>
      <c r="AO1655" s="7" t="n">
        <f aca="false">INDEX($AB$1542:$AB$1669,MATCH($A1655-G1655*2,$A$1542:$A$1669,0))</f>
        <v>1705824323.66584</v>
      </c>
      <c r="AP1655" s="7" t="n">
        <f aca="false">INDEX($AC$1542:$AC$1669,MATCH($A1655+(1-H1655)*1,$A$1542:$A$1669,0))</f>
        <v>5000000</v>
      </c>
      <c r="AQ1655" s="7" t="n">
        <f aca="false">INDEX($AC$1542:$AC$1669,MATCH($A1655-H1655*1,$A$1542:$A$1669,0))</f>
        <v>1392958365.31825</v>
      </c>
      <c r="AR1655" s="14" t="b">
        <f aca="false">AND(IF(B1655=1,AD1655&gt;=AE1655,AE1655&gt;AD1655),IF(C1655=1,AF1655&gt;=AG1655,AG1655&gt;AF1655),IF(D1655=1,AH1655&gt;=AI1655,AI1655&gt;AH1655),IF(E1655=1,AJ1655&gt;=AK1655,AK1655&gt;AJ1655),IF(F1655=1,AL1655&gt;=AM1655,AM1655&gt;AL1655),IF(G1655=1,AN1655&gt;=AO1655,AO1655&gt;AN1655),IF(H1655=1,AP1655&gt;=AQ1655,AQ1655&gt;AP1655))</f>
        <v>0</v>
      </c>
      <c r="AS1655" s="2"/>
      <c r="AT1655" s="2"/>
      <c r="AU1655" s="2"/>
      <c r="AV1655" s="2"/>
      <c r="AW1655" s="2"/>
      <c r="AX1655" s="2"/>
    </row>
    <row r="1656" customFormat="false" ht="15" hidden="false" customHeight="false" outlineLevel="0" collapsed="false">
      <c r="A1656" s="6" t="n">
        <f aca="false">ROW()-1542</f>
        <v>114</v>
      </c>
      <c r="B1656" s="6" t="n">
        <f aca="false">MOD(INT($A1656/64),2)</f>
        <v>1</v>
      </c>
      <c r="C1656" s="6" t="n">
        <f aca="false">MOD(INT($A1656/32),2)</f>
        <v>1</v>
      </c>
      <c r="D1656" s="6" t="n">
        <f aca="false">MOD(INT($A1656/16),2)</f>
        <v>1</v>
      </c>
      <c r="E1656" s="6" t="n">
        <f aca="false">MOD(INT($A1656/8),2)</f>
        <v>0</v>
      </c>
      <c r="F1656" s="6" t="n">
        <f aca="false">MOD(INT($A1656/4),2)</f>
        <v>0</v>
      </c>
      <c r="G1656" s="6" t="n">
        <f aca="false">MOD(INT($A1656/2),2)</f>
        <v>1</v>
      </c>
      <c r="H1656" s="6" t="n">
        <f aca="false">MOD(INT($A1656/1),2)</f>
        <v>0</v>
      </c>
      <c r="I1656" s="7" t="n">
        <f aca="false">IF(B1656=1,MIN($B$6,$B$1540),0)</f>
        <v>30000000</v>
      </c>
      <c r="J1656" s="7" t="n">
        <f aca="false">IF(C1656=1,MIN($F$226,MAX(0,$B$1540-I1656)),0)</f>
        <v>300000000</v>
      </c>
      <c r="K1656" s="7" t="n">
        <f aca="false">IF(D1656=1,MIN($F$225,MAX(0,$B$1540-SUM(I1656:J1656))),0)</f>
        <v>100000000</v>
      </c>
      <c r="L1656" s="7" t="n">
        <f aca="false">IF(E1656=1,MIN($F$224,MAX(0,$B$1540-SUM(I1656:K1656))),0)</f>
        <v>0</v>
      </c>
      <c r="M1656" s="7" t="n">
        <f aca="false">IF(F1656=1,MIN($F$223,MAX(0,$B$1540-SUM(I1656:L1656))),0)</f>
        <v>0</v>
      </c>
      <c r="N1656" s="7" t="n">
        <f aca="false">IF(G1656=1,MIN($F$222,MAX(0,$B$1540-SUM(I1656:M1656))),0)</f>
        <v>15000000</v>
      </c>
      <c r="O1656" s="7" t="n">
        <f aca="false">IF(H1656=1,MIN($F$221,MAX(0,$B$1540-SUM(I1656:N1656))),0)</f>
        <v>0</v>
      </c>
      <c r="P1656" s="7" t="n">
        <f aca="false">MAX(0,$B$1540-SUM(I1656:O1656))</f>
        <v>7555000000</v>
      </c>
      <c r="Q1656" s="7" t="n">
        <f aca="false">($B$203+$B$204)+$B$22+(1-B1656)*$B$198+(1-C1656)*$E$226+(1-D1656)*$E$225+(1-E1656)*$E$224+(1-F1656)*$E$223+(1-G1656)*$E$222+(1-H1656)*$E$221</f>
        <v>19681357.995111</v>
      </c>
      <c r="R1656" s="7" t="n">
        <f aca="false">P1656&gt;$B$12*Q1656</f>
        <v>1</v>
      </c>
      <c r="S1656" s="7" t="n">
        <f aca="false">IF(R1656,(P1656+$B$12*$B$13)/(Q1656+$B$13),IF(Q1656&gt;0,P1656/Q1656,0))</f>
        <v>340.714035708082</v>
      </c>
      <c r="T1656" s="7" t="n">
        <f aca="false">IF(R1656,$B$13*(S1656-$B$12),0)</f>
        <v>849285089.270206</v>
      </c>
      <c r="U1656" s="7" t="n">
        <f aca="false">($B$203+$B$204)*S1656</f>
        <v>95862617.9929984</v>
      </c>
      <c r="V1656" s="7" t="n">
        <f aca="false">$B$22*S1656</f>
        <v>3066426321.37274</v>
      </c>
      <c r="W1656" s="7" t="n">
        <f aca="false">IF(B1656=1,I1656,S1656*$B$198)</f>
        <v>30000000</v>
      </c>
      <c r="X1656" s="7" t="n">
        <f aca="false">IF(C1656=1,J1656,S1656*$E$226)</f>
        <v>300000000</v>
      </c>
      <c r="Y1656" s="7" t="n">
        <f aca="false">IF(D1656=1,K1656,S1656*$E$225)</f>
        <v>100000000</v>
      </c>
      <c r="Z1656" s="7" t="n">
        <f aca="false">IF(E1656=1,L1656,S1656*$E$224)</f>
        <v>817713685.699397</v>
      </c>
      <c r="AA1656" s="7" t="n">
        <f aca="false">IF(F1656=1,M1656,S1656*$E$223)</f>
        <v>1022142107.12425</v>
      </c>
      <c r="AB1656" s="7" t="n">
        <f aca="false">IF(G1656=1,N1656,S1656*$E$222)</f>
        <v>15000000</v>
      </c>
      <c r="AC1656" s="7" t="n">
        <f aca="false">IF(H1656=1,O1656,S1656*$E$221)</f>
        <v>1703570178.54041</v>
      </c>
      <c r="AD1656" s="7" t="n">
        <f aca="false">INDEX($W$1542:$W$1669,MATCH($A1656+(1-B1656)*64,$A$1542:$A$1669,0))</f>
        <v>30000000</v>
      </c>
      <c r="AE1656" s="7" t="n">
        <f aca="false">INDEX($W$1542:$W$1669,MATCH($A1656-B1656*64,$A$1542:$A$1669,0))</f>
        <v>265495443.837702</v>
      </c>
      <c r="AF1656" s="7" t="n">
        <f aca="false">INDEX($X$1542:$X$1669,MATCH($A1656+(1-C1656)*32,$A$1542:$A$1669,0))</f>
        <v>300000000</v>
      </c>
      <c r="AG1656" s="7" t="n">
        <f aca="false">INDEX($X$1542:$X$1669,MATCH($A1656-C1656*32,$A$1542:$A$1669,0))</f>
        <v>1702285064.9453</v>
      </c>
      <c r="AH1656" s="7" t="n">
        <f aca="false">INDEX($Y$1542:$Y$1669,MATCH($A1656+(1-D1656)*16,$A$1542:$A$1669,0))</f>
        <v>100000000</v>
      </c>
      <c r="AI1656" s="7" t="n">
        <f aca="false">INDEX($Y$1542:$Y$1669,MATCH($A1656-D1656*16,$A$1542:$A$1669,0))</f>
        <v>555205504.959047</v>
      </c>
      <c r="AJ1656" s="7" t="n">
        <f aca="false">INDEX($Z$1542:$Z$1669,MATCH($A1656+(1-E1656)*8,$A$1542:$A$1669,0))</f>
        <v>60000000</v>
      </c>
      <c r="AK1656" s="7" t="n">
        <f aca="false">INDEX($Z$1542:$Z$1669,MATCH($A1656-E1656*8,$A$1542:$A$1669,0))</f>
        <v>817713685.699397</v>
      </c>
      <c r="AL1656" s="7" t="n">
        <f aca="false">INDEX($AA$1542:$AA$1669,MATCH($A1656+(1-F1656)*4,$A$1542:$A$1669,0))</f>
        <v>30000000</v>
      </c>
      <c r="AM1656" s="7" t="n">
        <f aca="false">INDEX($AA$1542:$AA$1669,MATCH($A1656-F1656*4,$A$1542:$A$1669,0))</f>
        <v>1022142107.12425</v>
      </c>
      <c r="AN1656" s="7" t="n">
        <f aca="false">INDEX($AB$1542:$AB$1669,MATCH($A1656+(1-G1656)*2,$A$1542:$A$1669,0))</f>
        <v>15000000</v>
      </c>
      <c r="AO1656" s="7" t="n">
        <f aca="false">INDEX($AB$1542:$AB$1669,MATCH($A1656-G1656*2,$A$1542:$A$1669,0))</f>
        <v>1392958365.31825</v>
      </c>
      <c r="AP1656" s="7" t="n">
        <f aca="false">INDEX($AC$1542:$AC$1669,MATCH($A1656+(1-H1656)*1,$A$1542:$A$1669,0))</f>
        <v>5000000</v>
      </c>
      <c r="AQ1656" s="7" t="n">
        <f aca="false">INDEX($AC$1542:$AC$1669,MATCH($A1656-H1656*1,$A$1542:$A$1669,0))</f>
        <v>1703570178.54041</v>
      </c>
      <c r="AR1656" s="14" t="b">
        <f aca="false">AND(IF(B1656=1,AD1656&gt;=AE1656,AE1656&gt;AD1656),IF(C1656=1,AF1656&gt;=AG1656,AG1656&gt;AF1656),IF(D1656=1,AH1656&gt;=AI1656,AI1656&gt;AH1656),IF(E1656=1,AJ1656&gt;=AK1656,AK1656&gt;AJ1656),IF(F1656=1,AL1656&gt;=AM1656,AM1656&gt;AL1656),IF(G1656=1,AN1656&gt;=AO1656,AO1656&gt;AN1656),IF(H1656=1,AP1656&gt;=AQ1656,AQ1656&gt;AP1656))</f>
        <v>0</v>
      </c>
      <c r="AS1656" s="2"/>
      <c r="AT1656" s="2"/>
      <c r="AU1656" s="2"/>
      <c r="AV1656" s="2"/>
      <c r="AW1656" s="2"/>
      <c r="AX1656" s="2"/>
    </row>
    <row r="1657" customFormat="false" ht="15" hidden="false" customHeight="false" outlineLevel="0" collapsed="false">
      <c r="A1657" s="6" t="n">
        <f aca="false">ROW()-1542</f>
        <v>115</v>
      </c>
      <c r="B1657" s="6" t="n">
        <f aca="false">MOD(INT($A1657/64),2)</f>
        <v>1</v>
      </c>
      <c r="C1657" s="6" t="n">
        <f aca="false">MOD(INT($A1657/32),2)</f>
        <v>1</v>
      </c>
      <c r="D1657" s="6" t="n">
        <f aca="false">MOD(INT($A1657/16),2)</f>
        <v>1</v>
      </c>
      <c r="E1657" s="6" t="n">
        <f aca="false">MOD(INT($A1657/8),2)</f>
        <v>0</v>
      </c>
      <c r="F1657" s="6" t="n">
        <f aca="false">MOD(INT($A1657/4),2)</f>
        <v>0</v>
      </c>
      <c r="G1657" s="6" t="n">
        <f aca="false">MOD(INT($A1657/2),2)</f>
        <v>1</v>
      </c>
      <c r="H1657" s="6" t="n">
        <f aca="false">MOD(INT($A1657/1),2)</f>
        <v>1</v>
      </c>
      <c r="I1657" s="7" t="n">
        <f aca="false">IF(B1657=1,MIN($B$6,$B$1540),0)</f>
        <v>30000000</v>
      </c>
      <c r="J1657" s="7" t="n">
        <f aca="false">IF(C1657=1,MIN($F$226,MAX(0,$B$1540-I1657)),0)</f>
        <v>300000000</v>
      </c>
      <c r="K1657" s="7" t="n">
        <f aca="false">IF(D1657=1,MIN($F$225,MAX(0,$B$1540-SUM(I1657:J1657))),0)</f>
        <v>100000000</v>
      </c>
      <c r="L1657" s="7" t="n">
        <f aca="false">IF(E1657=1,MIN($F$224,MAX(0,$B$1540-SUM(I1657:K1657))),0)</f>
        <v>0</v>
      </c>
      <c r="M1657" s="7" t="n">
        <f aca="false">IF(F1657=1,MIN($F$223,MAX(0,$B$1540-SUM(I1657:L1657))),0)</f>
        <v>0</v>
      </c>
      <c r="N1657" s="7" t="n">
        <f aca="false">IF(G1657=1,MIN($F$222,MAX(0,$B$1540-SUM(I1657:M1657))),0)</f>
        <v>15000000</v>
      </c>
      <c r="O1657" s="7" t="n">
        <f aca="false">IF(H1657=1,MIN($F$221,MAX(0,$B$1540-SUM(I1657:N1657))),0)</f>
        <v>5000000</v>
      </c>
      <c r="P1657" s="7" t="n">
        <f aca="false">MAX(0,$B$1540-SUM(I1657:O1657))</f>
        <v>7550000000</v>
      </c>
      <c r="Q1657" s="7" t="n">
        <f aca="false">($B$203+$B$204)+$B$22+(1-B1657)*$B$198+(1-C1657)*$E$226+(1-D1657)*$E$225+(1-E1657)*$E$224+(1-F1657)*$E$223+(1-G1657)*$E$222+(1-H1657)*$E$221</f>
        <v>14681357.995111</v>
      </c>
      <c r="R1657" s="7" t="n">
        <f aca="false">P1657&gt;$B$12*Q1657</f>
        <v>1</v>
      </c>
      <c r="S1657" s="7" t="n">
        <f aca="false">IF(R1657,(P1657+$B$12*$B$13)/(Q1657+$B$13),IF(Q1657&gt;0,P1657/Q1657,0))</f>
        <v>439.575265363139</v>
      </c>
      <c r="T1657" s="7" t="n">
        <f aca="false">IF(R1657,$B$13*(S1657-$B$12),0)</f>
        <v>1096438163.40785</v>
      </c>
      <c r="U1657" s="7" t="n">
        <f aca="false">($B$203+$B$204)*S1657</f>
        <v>123678015.362952</v>
      </c>
      <c r="V1657" s="7" t="n">
        <f aca="false">$B$22*S1657</f>
        <v>3956177388.26825</v>
      </c>
      <c r="W1657" s="7" t="n">
        <f aca="false">IF(B1657=1,I1657,S1657*$B$198)</f>
        <v>30000000</v>
      </c>
      <c r="X1657" s="7" t="n">
        <f aca="false">IF(C1657=1,J1657,S1657*$E$226)</f>
        <v>300000000</v>
      </c>
      <c r="Y1657" s="7" t="n">
        <f aca="false">IF(D1657=1,K1657,S1657*$E$225)</f>
        <v>100000000</v>
      </c>
      <c r="Z1657" s="7" t="n">
        <f aca="false">IF(E1657=1,L1657,S1657*$E$224)</f>
        <v>1054980636.87153</v>
      </c>
      <c r="AA1657" s="7" t="n">
        <f aca="false">IF(F1657=1,M1657,S1657*$E$223)</f>
        <v>1318725796.08942</v>
      </c>
      <c r="AB1657" s="7" t="n">
        <f aca="false">IF(G1657=1,N1657,S1657*$E$222)</f>
        <v>15000000</v>
      </c>
      <c r="AC1657" s="7" t="n">
        <f aca="false">IF(H1657=1,O1657,S1657*$E$221)</f>
        <v>5000000</v>
      </c>
      <c r="AD1657" s="7" t="n">
        <f aca="false">INDEX($W$1542:$W$1669,MATCH($A1657+(1-B1657)*64,$A$1542:$A$1669,0))</f>
        <v>30000000</v>
      </c>
      <c r="AE1657" s="7" t="n">
        <f aca="false">INDEX($W$1542:$W$1669,MATCH($A1657-B1657*64,$A$1542:$A$1669,0))</f>
        <v>339079414.78519</v>
      </c>
      <c r="AF1657" s="7" t="n">
        <f aca="false">INDEX($X$1542:$X$1669,MATCH($A1657+(1-C1657)*32,$A$1542:$A$1669,0))</f>
        <v>300000000</v>
      </c>
      <c r="AG1657" s="7" t="n">
        <f aca="false">INDEX($X$1542:$X$1669,MATCH($A1657-C1657*32,$A$1542:$A$1669,0))</f>
        <v>2066018756.64077</v>
      </c>
      <c r="AH1657" s="7" t="n">
        <f aca="false">INDEX($Y$1542:$Y$1669,MATCH($A1657+(1-D1657)*16,$A$1542:$A$1669,0))</f>
        <v>100000000</v>
      </c>
      <c r="AI1657" s="7" t="n">
        <f aca="false">INDEX($Y$1542:$Y$1669,MATCH($A1657-D1657*16,$A$1542:$A$1669,0))</f>
        <v>701507841.630988</v>
      </c>
      <c r="AJ1657" s="7" t="n">
        <f aca="false">INDEX($Z$1542:$Z$1669,MATCH($A1657+(1-E1657)*8,$A$1542:$A$1669,0))</f>
        <v>60000000</v>
      </c>
      <c r="AK1657" s="7" t="n">
        <f aca="false">INDEX($Z$1542:$Z$1669,MATCH($A1657-E1657*8,$A$1542:$A$1669,0))</f>
        <v>1054980636.87153</v>
      </c>
      <c r="AL1657" s="7" t="n">
        <f aca="false">INDEX($AA$1542:$AA$1669,MATCH($A1657+(1-F1657)*4,$A$1542:$A$1669,0))</f>
        <v>30000000</v>
      </c>
      <c r="AM1657" s="7" t="n">
        <f aca="false">INDEX($AA$1542:$AA$1669,MATCH($A1657-F1657*4,$A$1542:$A$1669,0))</f>
        <v>1318725796.08942</v>
      </c>
      <c r="AN1657" s="7" t="n">
        <f aca="false">INDEX($AB$1542:$AB$1669,MATCH($A1657+(1-G1657)*2,$A$1542:$A$1669,0))</f>
        <v>15000000</v>
      </c>
      <c r="AO1657" s="7" t="n">
        <f aca="false">INDEX($AB$1542:$AB$1669,MATCH($A1657-G1657*2,$A$1542:$A$1669,0))</f>
        <v>1705824323.66584</v>
      </c>
      <c r="AP1657" s="7" t="n">
        <f aca="false">INDEX($AC$1542:$AC$1669,MATCH($A1657+(1-H1657)*1,$A$1542:$A$1669,0))</f>
        <v>5000000</v>
      </c>
      <c r="AQ1657" s="7" t="n">
        <f aca="false">INDEX($AC$1542:$AC$1669,MATCH($A1657-H1657*1,$A$1542:$A$1669,0))</f>
        <v>1703570178.54041</v>
      </c>
      <c r="AR1657" s="14" t="b">
        <f aca="false">AND(IF(B1657=1,AD1657&gt;=AE1657,AE1657&gt;AD1657),IF(C1657=1,AF1657&gt;=AG1657,AG1657&gt;AF1657),IF(D1657=1,AH1657&gt;=AI1657,AI1657&gt;AH1657),IF(E1657=1,AJ1657&gt;=AK1657,AK1657&gt;AJ1657),IF(F1657=1,AL1657&gt;=AM1657,AM1657&gt;AL1657),IF(G1657=1,AN1657&gt;=AO1657,AO1657&gt;AN1657),IF(H1657=1,AP1657&gt;=AQ1657,AQ1657&gt;AP1657))</f>
        <v>0</v>
      </c>
      <c r="AS1657" s="2"/>
      <c r="AT1657" s="2"/>
      <c r="AU1657" s="2"/>
      <c r="AV1657" s="2"/>
      <c r="AW1657" s="2"/>
      <c r="AX1657" s="2"/>
    </row>
    <row r="1658" customFormat="false" ht="15" hidden="false" customHeight="false" outlineLevel="0" collapsed="false">
      <c r="A1658" s="6" t="n">
        <f aca="false">ROW()-1542</f>
        <v>116</v>
      </c>
      <c r="B1658" s="6" t="n">
        <f aca="false">MOD(INT($A1658/64),2)</f>
        <v>1</v>
      </c>
      <c r="C1658" s="6" t="n">
        <f aca="false">MOD(INT($A1658/32),2)</f>
        <v>1</v>
      </c>
      <c r="D1658" s="6" t="n">
        <f aca="false">MOD(INT($A1658/16),2)</f>
        <v>1</v>
      </c>
      <c r="E1658" s="6" t="n">
        <f aca="false">MOD(INT($A1658/8),2)</f>
        <v>0</v>
      </c>
      <c r="F1658" s="6" t="n">
        <f aca="false">MOD(INT($A1658/4),2)</f>
        <v>1</v>
      </c>
      <c r="G1658" s="6" t="n">
        <f aca="false">MOD(INT($A1658/2),2)</f>
        <v>0</v>
      </c>
      <c r="H1658" s="6" t="n">
        <f aca="false">MOD(INT($A1658/1),2)</f>
        <v>0</v>
      </c>
      <c r="I1658" s="7" t="n">
        <f aca="false">IF(B1658=1,MIN($B$6,$B$1540),0)</f>
        <v>30000000</v>
      </c>
      <c r="J1658" s="7" t="n">
        <f aca="false">IF(C1658=1,MIN($F$226,MAX(0,$B$1540-I1658)),0)</f>
        <v>300000000</v>
      </c>
      <c r="K1658" s="7" t="n">
        <f aca="false">IF(D1658=1,MIN($F$225,MAX(0,$B$1540-SUM(I1658:J1658))),0)</f>
        <v>100000000</v>
      </c>
      <c r="L1658" s="7" t="n">
        <f aca="false">IF(E1658=1,MIN($F$224,MAX(0,$B$1540-SUM(I1658:K1658))),0)</f>
        <v>0</v>
      </c>
      <c r="M1658" s="7" t="n">
        <f aca="false">IF(F1658=1,MIN($F$223,MAX(0,$B$1540-SUM(I1658:L1658))),0)</f>
        <v>30000000</v>
      </c>
      <c r="N1658" s="7" t="n">
        <f aca="false">IF(G1658=1,MIN($F$222,MAX(0,$B$1540-SUM(I1658:M1658))),0)</f>
        <v>0</v>
      </c>
      <c r="O1658" s="7" t="n">
        <f aca="false">IF(H1658=1,MIN($F$221,MAX(0,$B$1540-SUM(I1658:N1658))),0)</f>
        <v>0</v>
      </c>
      <c r="P1658" s="7" t="n">
        <f aca="false">MAX(0,$B$1540-SUM(I1658:O1658))</f>
        <v>7540000000</v>
      </c>
      <c r="Q1658" s="7" t="n">
        <f aca="false">($B$203+$B$204)+$B$22+(1-B1658)*$B$198+(1-C1658)*$E$226+(1-D1658)*$E$225+(1-E1658)*$E$224+(1-F1658)*$E$223+(1-G1658)*$E$222+(1-H1658)*$E$221</f>
        <v>21681357.995111</v>
      </c>
      <c r="R1658" s="7" t="n">
        <f aca="false">P1658&gt;$B$12*Q1658</f>
        <v>1</v>
      </c>
      <c r="S1658" s="7" t="n">
        <f aca="false">IF(R1658,(P1658+$B$12*$B$13)/(Q1658+$B$13),IF(Q1658&gt;0,P1658/Q1658,0))</f>
        <v>311.913830543551</v>
      </c>
      <c r="T1658" s="7" t="n">
        <f aca="false">IF(R1658,$B$13*(S1658-$B$12),0)</f>
        <v>777284576.358879</v>
      </c>
      <c r="U1658" s="7" t="n">
        <f aca="false">($B$203+$B$204)*S1658</f>
        <v>87759450.009121</v>
      </c>
      <c r="V1658" s="7" t="n">
        <f aca="false">$B$22*S1658</f>
        <v>2807224474.89196</v>
      </c>
      <c r="W1658" s="7" t="n">
        <f aca="false">IF(B1658=1,I1658,S1658*$B$198)</f>
        <v>30000000</v>
      </c>
      <c r="X1658" s="7" t="n">
        <f aca="false">IF(C1658=1,J1658,S1658*$E$226)</f>
        <v>300000000</v>
      </c>
      <c r="Y1658" s="7" t="n">
        <f aca="false">IF(D1658=1,K1658,S1658*$E$225)</f>
        <v>100000000</v>
      </c>
      <c r="Z1658" s="7" t="n">
        <f aca="false">IF(E1658=1,L1658,S1658*$E$224)</f>
        <v>748593193.304523</v>
      </c>
      <c r="AA1658" s="7" t="n">
        <f aca="false">IF(F1658=1,M1658,S1658*$E$223)</f>
        <v>30000000</v>
      </c>
      <c r="AB1658" s="7" t="n">
        <f aca="false">IF(G1658=1,N1658,S1658*$E$222)</f>
        <v>1559569152.71776</v>
      </c>
      <c r="AC1658" s="7" t="n">
        <f aca="false">IF(H1658=1,O1658,S1658*$E$221)</f>
        <v>1559569152.71776</v>
      </c>
      <c r="AD1658" s="7" t="n">
        <f aca="false">INDEX($W$1542:$W$1669,MATCH($A1658+(1-B1658)*64,$A$1542:$A$1669,0))</f>
        <v>30000000</v>
      </c>
      <c r="AE1658" s="7" t="n">
        <f aca="false">INDEX($W$1542:$W$1669,MATCH($A1658-B1658*64,$A$1542:$A$1669,0))</f>
        <v>243760758.145222</v>
      </c>
      <c r="AF1658" s="7" t="n">
        <f aca="false">INDEX($X$1542:$X$1669,MATCH($A1658+(1-C1658)*32,$A$1542:$A$1669,0))</f>
        <v>300000000</v>
      </c>
      <c r="AG1658" s="7" t="n">
        <f aca="false">INDEX($X$1542:$X$1669,MATCH($A1658-C1658*32,$A$1542:$A$1669,0))</f>
        <v>1586946405.30677</v>
      </c>
      <c r="AH1658" s="7" t="n">
        <f aca="false">INDEX($Y$1542:$Y$1669,MATCH($A1658+(1-D1658)*16,$A$1542:$A$1669,0))</f>
        <v>100000000</v>
      </c>
      <c r="AI1658" s="7" t="n">
        <f aca="false">INDEX($Y$1542:$Y$1669,MATCH($A1658-D1658*16,$A$1542:$A$1669,0))</f>
        <v>511354222.377712</v>
      </c>
      <c r="AJ1658" s="7" t="n">
        <f aca="false">INDEX($Z$1542:$Z$1669,MATCH($A1658+(1-E1658)*8,$A$1542:$A$1669,0))</f>
        <v>60000000</v>
      </c>
      <c r="AK1658" s="7" t="n">
        <f aca="false">INDEX($Z$1542:$Z$1669,MATCH($A1658-E1658*8,$A$1542:$A$1669,0))</f>
        <v>748593193.304523</v>
      </c>
      <c r="AL1658" s="7" t="n">
        <f aca="false">INDEX($AA$1542:$AA$1669,MATCH($A1658+(1-F1658)*4,$A$1542:$A$1669,0))</f>
        <v>30000000</v>
      </c>
      <c r="AM1658" s="7" t="n">
        <f aca="false">INDEX($AA$1542:$AA$1669,MATCH($A1658-F1658*4,$A$1542:$A$1669,0))</f>
        <v>835775019.190951</v>
      </c>
      <c r="AN1658" s="7" t="n">
        <f aca="false">INDEX($AB$1542:$AB$1669,MATCH($A1658+(1-G1658)*2,$A$1542:$A$1669,0))</f>
        <v>15000000</v>
      </c>
      <c r="AO1658" s="7" t="n">
        <f aca="false">INDEX($AB$1542:$AB$1669,MATCH($A1658-G1658*2,$A$1542:$A$1669,0))</f>
        <v>1559569152.71776</v>
      </c>
      <c r="AP1658" s="7" t="n">
        <f aca="false">INDEX($AC$1542:$AC$1669,MATCH($A1658+(1-H1658)*1,$A$1542:$A$1669,0))</f>
        <v>5000000</v>
      </c>
      <c r="AQ1658" s="7" t="n">
        <f aca="false">INDEX($AC$1542:$AC$1669,MATCH($A1658-H1658*1,$A$1542:$A$1669,0))</f>
        <v>1559569152.71776</v>
      </c>
      <c r="AR1658" s="14" t="b">
        <f aca="false">AND(IF(B1658=1,AD1658&gt;=AE1658,AE1658&gt;AD1658),IF(C1658=1,AF1658&gt;=AG1658,AG1658&gt;AF1658),IF(D1658=1,AH1658&gt;=AI1658,AI1658&gt;AH1658),IF(E1658=1,AJ1658&gt;=AK1658,AK1658&gt;AJ1658),IF(F1658=1,AL1658&gt;=AM1658,AM1658&gt;AL1658),IF(G1658=1,AN1658&gt;=AO1658,AO1658&gt;AN1658),IF(H1658=1,AP1658&gt;=AQ1658,AQ1658&gt;AP1658))</f>
        <v>0</v>
      </c>
      <c r="AS1658" s="2"/>
      <c r="AT1658" s="2"/>
      <c r="AU1658" s="2"/>
      <c r="AV1658" s="2"/>
      <c r="AW1658" s="2"/>
      <c r="AX1658" s="2"/>
    </row>
    <row r="1659" customFormat="false" ht="15" hidden="false" customHeight="false" outlineLevel="0" collapsed="false">
      <c r="A1659" s="6" t="n">
        <f aca="false">ROW()-1542</f>
        <v>117</v>
      </c>
      <c r="B1659" s="6" t="n">
        <f aca="false">MOD(INT($A1659/64),2)</f>
        <v>1</v>
      </c>
      <c r="C1659" s="6" t="n">
        <f aca="false">MOD(INT($A1659/32),2)</f>
        <v>1</v>
      </c>
      <c r="D1659" s="6" t="n">
        <f aca="false">MOD(INT($A1659/16),2)</f>
        <v>1</v>
      </c>
      <c r="E1659" s="6" t="n">
        <f aca="false">MOD(INT($A1659/8),2)</f>
        <v>0</v>
      </c>
      <c r="F1659" s="6" t="n">
        <f aca="false">MOD(INT($A1659/4),2)</f>
        <v>1</v>
      </c>
      <c r="G1659" s="6" t="n">
        <f aca="false">MOD(INT($A1659/2),2)</f>
        <v>0</v>
      </c>
      <c r="H1659" s="6" t="n">
        <f aca="false">MOD(INT($A1659/1),2)</f>
        <v>1</v>
      </c>
      <c r="I1659" s="7" t="n">
        <f aca="false">IF(B1659=1,MIN($B$6,$B$1540),0)</f>
        <v>30000000</v>
      </c>
      <c r="J1659" s="7" t="n">
        <f aca="false">IF(C1659=1,MIN($F$226,MAX(0,$B$1540-I1659)),0)</f>
        <v>300000000</v>
      </c>
      <c r="K1659" s="7" t="n">
        <f aca="false">IF(D1659=1,MIN($F$225,MAX(0,$B$1540-SUM(I1659:J1659))),0)</f>
        <v>100000000</v>
      </c>
      <c r="L1659" s="7" t="n">
        <f aca="false">IF(E1659=1,MIN($F$224,MAX(0,$B$1540-SUM(I1659:K1659))),0)</f>
        <v>0</v>
      </c>
      <c r="M1659" s="7" t="n">
        <f aca="false">IF(F1659=1,MIN($F$223,MAX(0,$B$1540-SUM(I1659:L1659))),0)</f>
        <v>30000000</v>
      </c>
      <c r="N1659" s="7" t="n">
        <f aca="false">IF(G1659=1,MIN($F$222,MAX(0,$B$1540-SUM(I1659:M1659))),0)</f>
        <v>0</v>
      </c>
      <c r="O1659" s="7" t="n">
        <f aca="false">IF(H1659=1,MIN($F$221,MAX(0,$B$1540-SUM(I1659:N1659))),0)</f>
        <v>5000000</v>
      </c>
      <c r="P1659" s="7" t="n">
        <f aca="false">MAX(0,$B$1540-SUM(I1659:O1659))</f>
        <v>7535000000</v>
      </c>
      <c r="Q1659" s="7" t="n">
        <f aca="false">($B$203+$B$204)+$B$22+(1-B1659)*$B$198+(1-C1659)*$E$226+(1-D1659)*$E$225+(1-E1659)*$E$224+(1-F1659)*$E$223+(1-G1659)*$E$222+(1-H1659)*$E$221</f>
        <v>16681357.995111</v>
      </c>
      <c r="R1659" s="7" t="n">
        <f aca="false">P1659&gt;$B$12*Q1659</f>
        <v>1</v>
      </c>
      <c r="S1659" s="7" t="n">
        <f aca="false">IF(R1659,(P1659+$B$12*$B$13)/(Q1659+$B$13),IF(Q1659&gt;0,P1659/Q1659,0))</f>
        <v>392.95966437419</v>
      </c>
      <c r="T1659" s="7" t="n">
        <f aca="false">IF(R1659,$B$13*(S1659-$B$12),0)</f>
        <v>979899160.935475</v>
      </c>
      <c r="U1659" s="7" t="n">
        <f aca="false">($B$203+$B$204)*S1659</f>
        <v>110562343.327807</v>
      </c>
      <c r="V1659" s="7" t="n">
        <f aca="false">$B$22*S1659</f>
        <v>3536636979.36771</v>
      </c>
      <c r="W1659" s="7" t="n">
        <f aca="false">IF(B1659=1,I1659,S1659*$B$198)</f>
        <v>30000000</v>
      </c>
      <c r="X1659" s="7" t="n">
        <f aca="false">IF(C1659=1,J1659,S1659*$E$226)</f>
        <v>300000000</v>
      </c>
      <c r="Y1659" s="7" t="n">
        <f aca="false">IF(D1659=1,K1659,S1659*$E$225)</f>
        <v>100000000</v>
      </c>
      <c r="Z1659" s="7" t="n">
        <f aca="false">IF(E1659=1,L1659,S1659*$E$224)</f>
        <v>943103194.498056</v>
      </c>
      <c r="AA1659" s="7" t="n">
        <f aca="false">IF(F1659=1,M1659,S1659*$E$223)</f>
        <v>30000000</v>
      </c>
      <c r="AB1659" s="7" t="n">
        <f aca="false">IF(G1659=1,N1659,S1659*$E$222)</f>
        <v>1964798321.87095</v>
      </c>
      <c r="AC1659" s="7" t="n">
        <f aca="false">IF(H1659=1,O1659,S1659*$E$221)</f>
        <v>5000000</v>
      </c>
      <c r="AD1659" s="7" t="n">
        <f aca="false">INDEX($W$1542:$W$1669,MATCH($A1659+(1-B1659)*64,$A$1542:$A$1669,0))</f>
        <v>30000000</v>
      </c>
      <c r="AE1659" s="7" t="n">
        <f aca="false">INDEX($W$1542:$W$1669,MATCH($A1659-B1659*64,$A$1542:$A$1669,0))</f>
        <v>304543477.404237</v>
      </c>
      <c r="AF1659" s="7" t="n">
        <f aca="false">INDEX($X$1542:$X$1669,MATCH($A1659+(1-C1659)*32,$A$1542:$A$1669,0))</f>
        <v>300000000</v>
      </c>
      <c r="AG1659" s="7" t="n">
        <f aca="false">INDEX($X$1542:$X$1669,MATCH($A1659-C1659*32,$A$1542:$A$1669,0))</f>
        <v>1899164477.11318</v>
      </c>
      <c r="AH1659" s="7" t="n">
        <f aca="false">INDEX($Y$1542:$Y$1669,MATCH($A1659+(1-D1659)*16,$A$1542:$A$1669,0))</f>
        <v>100000000</v>
      </c>
      <c r="AI1659" s="7" t="n">
        <f aca="false">INDEX($Y$1542:$Y$1669,MATCH($A1659-D1659*16,$A$1542:$A$1669,0))</f>
        <v>633183554.074199</v>
      </c>
      <c r="AJ1659" s="7" t="n">
        <f aca="false">INDEX($Z$1542:$Z$1669,MATCH($A1659+(1-E1659)*8,$A$1542:$A$1669,0))</f>
        <v>60000000</v>
      </c>
      <c r="AK1659" s="7" t="n">
        <f aca="false">INDEX($Z$1542:$Z$1669,MATCH($A1659-E1659*8,$A$1542:$A$1669,0))</f>
        <v>943103194.498056</v>
      </c>
      <c r="AL1659" s="7" t="n">
        <f aca="false">INDEX($AA$1542:$AA$1669,MATCH($A1659+(1-F1659)*4,$A$1542:$A$1669,0))</f>
        <v>30000000</v>
      </c>
      <c r="AM1659" s="7" t="n">
        <f aca="false">INDEX($AA$1542:$AA$1669,MATCH($A1659-F1659*4,$A$1542:$A$1669,0))</f>
        <v>1023494594.1995</v>
      </c>
      <c r="AN1659" s="7" t="n">
        <f aca="false">INDEX($AB$1542:$AB$1669,MATCH($A1659+(1-G1659)*2,$A$1542:$A$1669,0))</f>
        <v>15000000</v>
      </c>
      <c r="AO1659" s="7" t="n">
        <f aca="false">INDEX($AB$1542:$AB$1669,MATCH($A1659-G1659*2,$A$1542:$A$1669,0))</f>
        <v>1964798321.87095</v>
      </c>
      <c r="AP1659" s="7" t="n">
        <f aca="false">INDEX($AC$1542:$AC$1669,MATCH($A1659+(1-H1659)*1,$A$1542:$A$1669,0))</f>
        <v>5000000</v>
      </c>
      <c r="AQ1659" s="7" t="n">
        <f aca="false">INDEX($AC$1542:$AC$1669,MATCH($A1659-H1659*1,$A$1542:$A$1669,0))</f>
        <v>1559569152.71776</v>
      </c>
      <c r="AR1659" s="14" t="b">
        <f aca="false">AND(IF(B1659=1,AD1659&gt;=AE1659,AE1659&gt;AD1659),IF(C1659=1,AF1659&gt;=AG1659,AG1659&gt;AF1659),IF(D1659=1,AH1659&gt;=AI1659,AI1659&gt;AH1659),IF(E1659=1,AJ1659&gt;=AK1659,AK1659&gt;AJ1659),IF(F1659=1,AL1659&gt;=AM1659,AM1659&gt;AL1659),IF(G1659=1,AN1659&gt;=AO1659,AO1659&gt;AN1659),IF(H1659=1,AP1659&gt;=AQ1659,AQ1659&gt;AP1659))</f>
        <v>0</v>
      </c>
      <c r="AS1659" s="2"/>
      <c r="AT1659" s="2"/>
      <c r="AU1659" s="2"/>
      <c r="AV1659" s="2"/>
      <c r="AW1659" s="2"/>
      <c r="AX1659" s="2"/>
    </row>
    <row r="1660" customFormat="false" ht="15" hidden="false" customHeight="false" outlineLevel="0" collapsed="false">
      <c r="A1660" s="6" t="n">
        <f aca="false">ROW()-1542</f>
        <v>118</v>
      </c>
      <c r="B1660" s="6" t="n">
        <f aca="false">MOD(INT($A1660/64),2)</f>
        <v>1</v>
      </c>
      <c r="C1660" s="6" t="n">
        <f aca="false">MOD(INT($A1660/32),2)</f>
        <v>1</v>
      </c>
      <c r="D1660" s="6" t="n">
        <f aca="false">MOD(INT($A1660/16),2)</f>
        <v>1</v>
      </c>
      <c r="E1660" s="6" t="n">
        <f aca="false">MOD(INT($A1660/8),2)</f>
        <v>0</v>
      </c>
      <c r="F1660" s="6" t="n">
        <f aca="false">MOD(INT($A1660/4),2)</f>
        <v>1</v>
      </c>
      <c r="G1660" s="6" t="n">
        <f aca="false">MOD(INT($A1660/2),2)</f>
        <v>1</v>
      </c>
      <c r="H1660" s="6" t="n">
        <f aca="false">MOD(INT($A1660/1),2)</f>
        <v>0</v>
      </c>
      <c r="I1660" s="7" t="n">
        <f aca="false">IF(B1660=1,MIN($B$6,$B$1540),0)</f>
        <v>30000000</v>
      </c>
      <c r="J1660" s="7" t="n">
        <f aca="false">IF(C1660=1,MIN($F$226,MAX(0,$B$1540-I1660)),0)</f>
        <v>300000000</v>
      </c>
      <c r="K1660" s="7" t="n">
        <f aca="false">IF(D1660=1,MIN($F$225,MAX(0,$B$1540-SUM(I1660:J1660))),0)</f>
        <v>100000000</v>
      </c>
      <c r="L1660" s="7" t="n">
        <f aca="false">IF(E1660=1,MIN($F$224,MAX(0,$B$1540-SUM(I1660:K1660))),0)</f>
        <v>0</v>
      </c>
      <c r="M1660" s="7" t="n">
        <f aca="false">IF(F1660=1,MIN($F$223,MAX(0,$B$1540-SUM(I1660:L1660))),0)</f>
        <v>30000000</v>
      </c>
      <c r="N1660" s="7" t="n">
        <f aca="false">IF(G1660=1,MIN($F$222,MAX(0,$B$1540-SUM(I1660:M1660))),0)</f>
        <v>15000000</v>
      </c>
      <c r="O1660" s="7" t="n">
        <f aca="false">IF(H1660=1,MIN($F$221,MAX(0,$B$1540-SUM(I1660:N1660))),0)</f>
        <v>0</v>
      </c>
      <c r="P1660" s="7" t="n">
        <f aca="false">MAX(0,$B$1540-SUM(I1660:O1660))</f>
        <v>7525000000</v>
      </c>
      <c r="Q1660" s="7" t="n">
        <f aca="false">($B$203+$B$204)+$B$22+(1-B1660)*$B$198+(1-C1660)*$E$226+(1-D1660)*$E$225+(1-E1660)*$E$224+(1-F1660)*$E$223+(1-G1660)*$E$222+(1-H1660)*$E$221</f>
        <v>16681357.995111</v>
      </c>
      <c r="R1660" s="7" t="n">
        <f aca="false">P1660&gt;$B$12*Q1660</f>
        <v>1</v>
      </c>
      <c r="S1660" s="7" t="n">
        <f aca="false">IF(R1660,(P1660+$B$12*$B$13)/(Q1660+$B$13),IF(Q1660&gt;0,P1660/Q1660,0))</f>
        <v>392.438324852632</v>
      </c>
      <c r="T1660" s="7" t="n">
        <f aca="false">IF(R1660,$B$13*(S1660-$B$12),0)</f>
        <v>978595812.131581</v>
      </c>
      <c r="U1660" s="7" t="n">
        <f aca="false">($B$203+$B$204)*S1660</f>
        <v>110415660.28525</v>
      </c>
      <c r="V1660" s="7" t="n">
        <f aca="false">$B$22*S1660</f>
        <v>3531944923.67369</v>
      </c>
      <c r="W1660" s="7" t="n">
        <f aca="false">IF(B1660=1,I1660,S1660*$B$198)</f>
        <v>30000000</v>
      </c>
      <c r="X1660" s="7" t="n">
        <f aca="false">IF(C1660=1,J1660,S1660*$E$226)</f>
        <v>300000000</v>
      </c>
      <c r="Y1660" s="7" t="n">
        <f aca="false">IF(D1660=1,K1660,S1660*$E$225)</f>
        <v>100000000</v>
      </c>
      <c r="Z1660" s="7" t="n">
        <f aca="false">IF(E1660=1,L1660,S1660*$E$224)</f>
        <v>941851979.646318</v>
      </c>
      <c r="AA1660" s="7" t="n">
        <f aca="false">IF(F1660=1,M1660,S1660*$E$223)</f>
        <v>30000000</v>
      </c>
      <c r="AB1660" s="7" t="n">
        <f aca="false">IF(G1660=1,N1660,S1660*$E$222)</f>
        <v>15000000</v>
      </c>
      <c r="AC1660" s="7" t="n">
        <f aca="false">IF(H1660=1,O1660,S1660*$E$221)</f>
        <v>1962191624.26316</v>
      </c>
      <c r="AD1660" s="7" t="n">
        <f aca="false">INDEX($W$1542:$W$1669,MATCH($A1660+(1-B1660)*64,$A$1542:$A$1669,0))</f>
        <v>30000000</v>
      </c>
      <c r="AE1660" s="7" t="n">
        <f aca="false">INDEX($W$1542:$W$1669,MATCH($A1660-B1660*64,$A$1542:$A$1669,0))</f>
        <v>304141041.358774</v>
      </c>
      <c r="AF1660" s="7" t="n">
        <f aca="false">INDEX($X$1542:$X$1669,MATCH($A1660+(1-C1660)*32,$A$1542:$A$1669,0))</f>
        <v>300000000</v>
      </c>
      <c r="AG1660" s="7" t="n">
        <f aca="false">INDEX($X$1542:$X$1669,MATCH($A1660-C1660*32,$A$1542:$A$1669,0))</f>
        <v>1896741300.74684</v>
      </c>
      <c r="AH1660" s="7" t="n">
        <f aca="false">INDEX($Y$1542:$Y$1669,MATCH($A1660+(1-D1660)*16,$A$1542:$A$1669,0))</f>
        <v>100000000</v>
      </c>
      <c r="AI1660" s="7" t="n">
        <f aca="false">INDEX($Y$1542:$Y$1669,MATCH($A1660-D1660*16,$A$1542:$A$1669,0))</f>
        <v>632354508.504217</v>
      </c>
      <c r="AJ1660" s="7" t="n">
        <f aca="false">INDEX($Z$1542:$Z$1669,MATCH($A1660+(1-E1660)*8,$A$1542:$A$1669,0))</f>
        <v>60000000</v>
      </c>
      <c r="AK1660" s="7" t="n">
        <f aca="false">INDEX($Z$1542:$Z$1669,MATCH($A1660-E1660*8,$A$1542:$A$1669,0))</f>
        <v>941851979.646318</v>
      </c>
      <c r="AL1660" s="7" t="n">
        <f aca="false">INDEX($AA$1542:$AA$1669,MATCH($A1660+(1-F1660)*4,$A$1542:$A$1669,0))</f>
        <v>30000000</v>
      </c>
      <c r="AM1660" s="7" t="n">
        <f aca="false">INDEX($AA$1542:$AA$1669,MATCH($A1660-F1660*4,$A$1542:$A$1669,0))</f>
        <v>1022142107.12425</v>
      </c>
      <c r="AN1660" s="7" t="n">
        <f aca="false">INDEX($AB$1542:$AB$1669,MATCH($A1660+(1-G1660)*2,$A$1542:$A$1669,0))</f>
        <v>15000000</v>
      </c>
      <c r="AO1660" s="7" t="n">
        <f aca="false">INDEX($AB$1542:$AB$1669,MATCH($A1660-G1660*2,$A$1542:$A$1669,0))</f>
        <v>1559569152.71776</v>
      </c>
      <c r="AP1660" s="7" t="n">
        <f aca="false">INDEX($AC$1542:$AC$1669,MATCH($A1660+(1-H1660)*1,$A$1542:$A$1669,0))</f>
        <v>5000000</v>
      </c>
      <c r="AQ1660" s="7" t="n">
        <f aca="false">INDEX($AC$1542:$AC$1669,MATCH($A1660-H1660*1,$A$1542:$A$1669,0))</f>
        <v>1962191624.26316</v>
      </c>
      <c r="AR1660" s="14" t="b">
        <f aca="false">AND(IF(B1660=1,AD1660&gt;=AE1660,AE1660&gt;AD1660),IF(C1660=1,AF1660&gt;=AG1660,AG1660&gt;AF1660),IF(D1660=1,AH1660&gt;=AI1660,AI1660&gt;AH1660),IF(E1660=1,AJ1660&gt;=AK1660,AK1660&gt;AJ1660),IF(F1660=1,AL1660&gt;=AM1660,AM1660&gt;AL1660),IF(G1660=1,AN1660&gt;=AO1660,AO1660&gt;AN1660),IF(H1660=1,AP1660&gt;=AQ1660,AQ1660&gt;AP1660))</f>
        <v>0</v>
      </c>
      <c r="AS1660" s="2"/>
      <c r="AT1660" s="2"/>
      <c r="AU1660" s="2"/>
      <c r="AV1660" s="2"/>
      <c r="AW1660" s="2"/>
      <c r="AX1660" s="2"/>
    </row>
    <row r="1661" customFormat="false" ht="15" hidden="false" customHeight="false" outlineLevel="0" collapsed="false">
      <c r="A1661" s="6" t="n">
        <f aca="false">ROW()-1542</f>
        <v>119</v>
      </c>
      <c r="B1661" s="6" t="n">
        <f aca="false">MOD(INT($A1661/64),2)</f>
        <v>1</v>
      </c>
      <c r="C1661" s="6" t="n">
        <f aca="false">MOD(INT($A1661/32),2)</f>
        <v>1</v>
      </c>
      <c r="D1661" s="6" t="n">
        <f aca="false">MOD(INT($A1661/16),2)</f>
        <v>1</v>
      </c>
      <c r="E1661" s="6" t="n">
        <f aca="false">MOD(INT($A1661/8),2)</f>
        <v>0</v>
      </c>
      <c r="F1661" s="6" t="n">
        <f aca="false">MOD(INT($A1661/4),2)</f>
        <v>1</v>
      </c>
      <c r="G1661" s="6" t="n">
        <f aca="false">MOD(INT($A1661/2),2)</f>
        <v>1</v>
      </c>
      <c r="H1661" s="6" t="n">
        <f aca="false">MOD(INT($A1661/1),2)</f>
        <v>1</v>
      </c>
      <c r="I1661" s="7" t="n">
        <f aca="false">IF(B1661=1,MIN($B$6,$B$1540),0)</f>
        <v>30000000</v>
      </c>
      <c r="J1661" s="7" t="n">
        <f aca="false">IF(C1661=1,MIN($F$226,MAX(0,$B$1540-I1661)),0)</f>
        <v>300000000</v>
      </c>
      <c r="K1661" s="7" t="n">
        <f aca="false">IF(D1661=1,MIN($F$225,MAX(0,$B$1540-SUM(I1661:J1661))),0)</f>
        <v>100000000</v>
      </c>
      <c r="L1661" s="7" t="n">
        <f aca="false">IF(E1661=1,MIN($F$224,MAX(0,$B$1540-SUM(I1661:K1661))),0)</f>
        <v>0</v>
      </c>
      <c r="M1661" s="7" t="n">
        <f aca="false">IF(F1661=1,MIN($F$223,MAX(0,$B$1540-SUM(I1661:L1661))),0)</f>
        <v>30000000</v>
      </c>
      <c r="N1661" s="7" t="n">
        <f aca="false">IF(G1661=1,MIN($F$222,MAX(0,$B$1540-SUM(I1661:M1661))),0)</f>
        <v>15000000</v>
      </c>
      <c r="O1661" s="7" t="n">
        <f aca="false">IF(H1661=1,MIN($F$221,MAX(0,$B$1540-SUM(I1661:N1661))),0)</f>
        <v>5000000</v>
      </c>
      <c r="P1661" s="7" t="n">
        <f aca="false">MAX(0,$B$1540-SUM(I1661:O1661))</f>
        <v>7520000000</v>
      </c>
      <c r="Q1661" s="7" t="n">
        <f aca="false">($B$203+$B$204)+$B$22+(1-B1661)*$B$198+(1-C1661)*$E$226+(1-D1661)*$E$225+(1-E1661)*$E$224+(1-F1661)*$E$223+(1-G1661)*$E$222+(1-H1661)*$E$221</f>
        <v>11681357.995111</v>
      </c>
      <c r="R1661" s="7" t="n">
        <f aca="false">P1661&gt;$B$12*Q1661</f>
        <v>1</v>
      </c>
      <c r="S1661" s="7" t="n">
        <f aca="false">IF(R1661,(P1661+$B$12*$B$13)/(Q1661+$B$13),IF(Q1661&gt;0,P1661/Q1661,0))</f>
        <v>530.449904909909</v>
      </c>
      <c r="T1661" s="7" t="n">
        <f aca="false">IF(R1661,$B$13*(S1661-$B$12),0)</f>
        <v>1323624762.27477</v>
      </c>
      <c r="U1661" s="7" t="n">
        <f aca="false">($B$203+$B$204)*S1661</f>
        <v>149246321.752264</v>
      </c>
      <c r="V1661" s="7" t="n">
        <f aca="false">$B$22*S1661</f>
        <v>4774049144.18918</v>
      </c>
      <c r="W1661" s="7" t="n">
        <f aca="false">IF(B1661=1,I1661,S1661*$B$198)</f>
        <v>30000000</v>
      </c>
      <c r="X1661" s="7" t="n">
        <f aca="false">IF(C1661=1,J1661,S1661*$E$226)</f>
        <v>300000000</v>
      </c>
      <c r="Y1661" s="7" t="n">
        <f aca="false">IF(D1661=1,K1661,S1661*$E$225)</f>
        <v>100000000</v>
      </c>
      <c r="Z1661" s="7" t="n">
        <f aca="false">IF(E1661=1,L1661,S1661*$E$224)</f>
        <v>1273079771.78378</v>
      </c>
      <c r="AA1661" s="7" t="n">
        <f aca="false">IF(F1661=1,M1661,S1661*$E$223)</f>
        <v>30000000</v>
      </c>
      <c r="AB1661" s="7" t="n">
        <f aca="false">IF(G1661=1,N1661,S1661*$E$222)</f>
        <v>15000000</v>
      </c>
      <c r="AC1661" s="7" t="n">
        <f aca="false">IF(H1661=1,O1661,S1661*$E$221)</f>
        <v>5000000</v>
      </c>
      <c r="AD1661" s="7" t="n">
        <f aca="false">INDEX($W$1542:$W$1669,MATCH($A1661+(1-B1661)*64,$A$1542:$A$1669,0))</f>
        <v>30000000</v>
      </c>
      <c r="AE1661" s="7" t="n">
        <f aca="false">INDEX($W$1542:$W$1669,MATCH($A1661-B1661*64,$A$1542:$A$1669,0))</f>
        <v>405350095.361702</v>
      </c>
      <c r="AF1661" s="7" t="n">
        <f aca="false">INDEX($X$1542:$X$1669,MATCH($A1661+(1-C1661)*32,$A$1542:$A$1669,0))</f>
        <v>300000000</v>
      </c>
      <c r="AG1661" s="7" t="n">
        <f aca="false">INDEX($X$1542:$X$1669,MATCH($A1661-C1661*32,$A$1542:$A$1669,0))</f>
        <v>2362045159.25377</v>
      </c>
      <c r="AH1661" s="7" t="n">
        <f aca="false">INDEX($Y$1542:$Y$1669,MATCH($A1661+(1-D1661)*16,$A$1542:$A$1669,0))</f>
        <v>100000000</v>
      </c>
      <c r="AI1661" s="7" t="n">
        <f aca="false">INDEX($Y$1542:$Y$1669,MATCH($A1661-D1661*16,$A$1542:$A$1669,0))</f>
        <v>830471780.369039</v>
      </c>
      <c r="AJ1661" s="7" t="n">
        <f aca="false">INDEX($Z$1542:$Z$1669,MATCH($A1661+(1-E1661)*8,$A$1542:$A$1669,0))</f>
        <v>60000000</v>
      </c>
      <c r="AK1661" s="7" t="n">
        <f aca="false">INDEX($Z$1542:$Z$1669,MATCH($A1661-E1661*8,$A$1542:$A$1669,0))</f>
        <v>1273079771.78378</v>
      </c>
      <c r="AL1661" s="7" t="n">
        <f aca="false">INDEX($AA$1542:$AA$1669,MATCH($A1661+(1-F1661)*4,$A$1542:$A$1669,0))</f>
        <v>30000000</v>
      </c>
      <c r="AM1661" s="7" t="n">
        <f aca="false">INDEX($AA$1542:$AA$1669,MATCH($A1661-F1661*4,$A$1542:$A$1669,0))</f>
        <v>1318725796.08942</v>
      </c>
      <c r="AN1661" s="7" t="n">
        <f aca="false">INDEX($AB$1542:$AB$1669,MATCH($A1661+(1-G1661)*2,$A$1542:$A$1669,0))</f>
        <v>15000000</v>
      </c>
      <c r="AO1661" s="7" t="n">
        <f aca="false">INDEX($AB$1542:$AB$1669,MATCH($A1661-G1661*2,$A$1542:$A$1669,0))</f>
        <v>1964798321.87095</v>
      </c>
      <c r="AP1661" s="7" t="n">
        <f aca="false">INDEX($AC$1542:$AC$1669,MATCH($A1661+(1-H1661)*1,$A$1542:$A$1669,0))</f>
        <v>5000000</v>
      </c>
      <c r="AQ1661" s="7" t="n">
        <f aca="false">INDEX($AC$1542:$AC$1669,MATCH($A1661-H1661*1,$A$1542:$A$1669,0))</f>
        <v>1962191624.26316</v>
      </c>
      <c r="AR1661" s="14" t="b">
        <f aca="false">AND(IF(B1661=1,AD1661&gt;=AE1661,AE1661&gt;AD1661),IF(C1661=1,AF1661&gt;=AG1661,AG1661&gt;AF1661),IF(D1661=1,AH1661&gt;=AI1661,AI1661&gt;AH1661),IF(E1661=1,AJ1661&gt;=AK1661,AK1661&gt;AJ1661),IF(F1661=1,AL1661&gt;=AM1661,AM1661&gt;AL1661),IF(G1661=1,AN1661&gt;=AO1661,AO1661&gt;AN1661),IF(H1661=1,AP1661&gt;=AQ1661,AQ1661&gt;AP1661))</f>
        <v>0</v>
      </c>
      <c r="AS1661" s="2"/>
      <c r="AT1661" s="2"/>
      <c r="AU1661" s="2"/>
      <c r="AV1661" s="2"/>
      <c r="AW1661" s="2"/>
      <c r="AX1661" s="2"/>
    </row>
    <row r="1662" customFormat="false" ht="15" hidden="false" customHeight="false" outlineLevel="0" collapsed="false">
      <c r="A1662" s="6" t="n">
        <f aca="false">ROW()-1542</f>
        <v>120</v>
      </c>
      <c r="B1662" s="6" t="n">
        <f aca="false">MOD(INT($A1662/64),2)</f>
        <v>1</v>
      </c>
      <c r="C1662" s="6" t="n">
        <f aca="false">MOD(INT($A1662/32),2)</f>
        <v>1</v>
      </c>
      <c r="D1662" s="6" t="n">
        <f aca="false">MOD(INT($A1662/16),2)</f>
        <v>1</v>
      </c>
      <c r="E1662" s="6" t="n">
        <f aca="false">MOD(INT($A1662/8),2)</f>
        <v>1</v>
      </c>
      <c r="F1662" s="6" t="n">
        <f aca="false">MOD(INT($A1662/4),2)</f>
        <v>0</v>
      </c>
      <c r="G1662" s="6" t="n">
        <f aca="false">MOD(INT($A1662/2),2)</f>
        <v>0</v>
      </c>
      <c r="H1662" s="6" t="n">
        <f aca="false">MOD(INT($A1662/1),2)</f>
        <v>0</v>
      </c>
      <c r="I1662" s="7" t="n">
        <f aca="false">IF(B1662=1,MIN($B$6,$B$1540),0)</f>
        <v>30000000</v>
      </c>
      <c r="J1662" s="7" t="n">
        <f aca="false">IF(C1662=1,MIN($F$226,MAX(0,$B$1540-I1662)),0)</f>
        <v>300000000</v>
      </c>
      <c r="K1662" s="7" t="n">
        <f aca="false">IF(D1662=1,MIN($F$225,MAX(0,$B$1540-SUM(I1662:J1662))),0)</f>
        <v>100000000</v>
      </c>
      <c r="L1662" s="7" t="n">
        <f aca="false">IF(E1662=1,MIN($F$224,MAX(0,$B$1540-SUM(I1662:K1662))),0)</f>
        <v>60000000</v>
      </c>
      <c r="M1662" s="7" t="n">
        <f aca="false">IF(F1662=1,MIN($F$223,MAX(0,$B$1540-SUM(I1662:L1662))),0)</f>
        <v>0</v>
      </c>
      <c r="N1662" s="7" t="n">
        <f aca="false">IF(G1662=1,MIN($F$222,MAX(0,$B$1540-SUM(I1662:M1662))),0)</f>
        <v>0</v>
      </c>
      <c r="O1662" s="7" t="n">
        <f aca="false">IF(H1662=1,MIN($F$221,MAX(0,$B$1540-SUM(I1662:N1662))),0)</f>
        <v>0</v>
      </c>
      <c r="P1662" s="7" t="n">
        <f aca="false">MAX(0,$B$1540-SUM(I1662:O1662))</f>
        <v>7510000000</v>
      </c>
      <c r="Q1662" s="7" t="n">
        <f aca="false">($B$203+$B$204)+$B$22+(1-B1662)*$B$198+(1-C1662)*$E$226+(1-D1662)*$E$225+(1-E1662)*$E$224+(1-F1662)*$E$223+(1-G1662)*$E$222+(1-H1662)*$E$221</f>
        <v>22281357.995111</v>
      </c>
      <c r="R1662" s="7" t="n">
        <f aca="false">P1662&gt;$B$12*Q1662</f>
        <v>1</v>
      </c>
      <c r="S1662" s="7" t="n">
        <f aca="false">IF(R1662,(P1662+$B$12*$B$13)/(Q1662+$B$13),IF(Q1662&gt;0,P1662/Q1662,0))</f>
        <v>303.151264005875</v>
      </c>
      <c r="T1662" s="7" t="n">
        <f aca="false">IF(R1662,$B$13*(S1662-$B$12),0)</f>
        <v>755378160.014688</v>
      </c>
      <c r="U1662" s="7" t="n">
        <f aca="false">($B$203+$B$204)*S1662</f>
        <v>85294031.8560538</v>
      </c>
      <c r="V1662" s="7" t="n">
        <f aca="false">$B$22*S1662</f>
        <v>2728361376.05288</v>
      </c>
      <c r="W1662" s="7" t="n">
        <f aca="false">IF(B1662=1,I1662,S1662*$B$198)</f>
        <v>30000000</v>
      </c>
      <c r="X1662" s="7" t="n">
        <f aca="false">IF(C1662=1,J1662,S1662*$E$226)</f>
        <v>300000000</v>
      </c>
      <c r="Y1662" s="7" t="n">
        <f aca="false">IF(D1662=1,K1662,S1662*$E$225)</f>
        <v>100000000</v>
      </c>
      <c r="Z1662" s="7" t="n">
        <f aca="false">IF(E1662=1,L1662,S1662*$E$224)</f>
        <v>60000000</v>
      </c>
      <c r="AA1662" s="7" t="n">
        <f aca="false">IF(F1662=1,M1662,S1662*$E$223)</f>
        <v>909453792.017626</v>
      </c>
      <c r="AB1662" s="7" t="n">
        <f aca="false">IF(G1662=1,N1662,S1662*$E$222)</f>
        <v>1515756320.02938</v>
      </c>
      <c r="AC1662" s="7" t="n">
        <f aca="false">IF(H1662=1,O1662,S1662*$E$221)</f>
        <v>1515756320.02938</v>
      </c>
      <c r="AD1662" s="7" t="n">
        <f aca="false">INDEX($W$1542:$W$1669,MATCH($A1662+(1-B1662)*64,$A$1542:$A$1669,0))</f>
        <v>30000000</v>
      </c>
      <c r="AE1662" s="7" t="n">
        <f aca="false">INDEX($W$1542:$W$1669,MATCH($A1662-B1662*64,$A$1542:$A$1669,0))</f>
        <v>237101350.311989</v>
      </c>
      <c r="AF1662" s="7" t="n">
        <f aca="false">INDEX($X$1542:$X$1669,MATCH($A1662+(1-C1662)*32,$A$1542:$A$1669,0))</f>
        <v>300000000</v>
      </c>
      <c r="AG1662" s="7" t="n">
        <f aca="false">INDEX($X$1542:$X$1669,MATCH($A1662-C1662*32,$A$1542:$A$1669,0))</f>
        <v>1550194941.6544</v>
      </c>
      <c r="AH1662" s="7" t="n">
        <f aca="false">INDEX($Y$1542:$Y$1669,MATCH($A1662+(1-D1662)*16,$A$1542:$A$1669,0))</f>
        <v>100000000</v>
      </c>
      <c r="AI1662" s="7" t="n">
        <f aca="false">INDEX($Y$1542:$Y$1669,MATCH($A1662-D1662*16,$A$1542:$A$1669,0))</f>
        <v>497821229.640051</v>
      </c>
      <c r="AJ1662" s="7" t="n">
        <f aca="false">INDEX($Z$1542:$Z$1669,MATCH($A1662+(1-E1662)*8,$A$1542:$A$1669,0))</f>
        <v>60000000</v>
      </c>
      <c r="AK1662" s="7" t="n">
        <f aca="false">INDEX($Z$1542:$Z$1669,MATCH($A1662-E1662*8,$A$1542:$A$1669,0))</f>
        <v>668620015.352761</v>
      </c>
      <c r="AL1662" s="7" t="n">
        <f aca="false">INDEX($AA$1542:$AA$1669,MATCH($A1662+(1-F1662)*4,$A$1542:$A$1669,0))</f>
        <v>30000000</v>
      </c>
      <c r="AM1662" s="7" t="n">
        <f aca="false">INDEX($AA$1542:$AA$1669,MATCH($A1662-F1662*4,$A$1542:$A$1669,0))</f>
        <v>909453792.017626</v>
      </c>
      <c r="AN1662" s="7" t="n">
        <f aca="false">INDEX($AB$1542:$AB$1669,MATCH($A1662+(1-G1662)*2,$A$1542:$A$1669,0))</f>
        <v>15000000</v>
      </c>
      <c r="AO1662" s="7" t="n">
        <f aca="false">INDEX($AB$1542:$AB$1669,MATCH($A1662-G1662*2,$A$1542:$A$1669,0))</f>
        <v>1515756320.02938</v>
      </c>
      <c r="AP1662" s="7" t="n">
        <f aca="false">INDEX($AC$1542:$AC$1669,MATCH($A1662+(1-H1662)*1,$A$1542:$A$1669,0))</f>
        <v>5000000</v>
      </c>
      <c r="AQ1662" s="7" t="n">
        <f aca="false">INDEX($AC$1542:$AC$1669,MATCH($A1662-H1662*1,$A$1542:$A$1669,0))</f>
        <v>1515756320.02938</v>
      </c>
      <c r="AR1662" s="14" t="b">
        <f aca="false">AND(IF(B1662=1,AD1662&gt;=AE1662,AE1662&gt;AD1662),IF(C1662=1,AF1662&gt;=AG1662,AG1662&gt;AF1662),IF(D1662=1,AH1662&gt;=AI1662,AI1662&gt;AH1662),IF(E1662=1,AJ1662&gt;=AK1662,AK1662&gt;AJ1662),IF(F1662=1,AL1662&gt;=AM1662,AM1662&gt;AL1662),IF(G1662=1,AN1662&gt;=AO1662,AO1662&gt;AN1662),IF(H1662=1,AP1662&gt;=AQ1662,AQ1662&gt;AP1662))</f>
        <v>0</v>
      </c>
      <c r="AS1662" s="2"/>
      <c r="AT1662" s="2"/>
      <c r="AU1662" s="2"/>
      <c r="AV1662" s="2"/>
      <c r="AW1662" s="2"/>
      <c r="AX1662" s="2"/>
    </row>
    <row r="1663" customFormat="false" ht="15" hidden="false" customHeight="false" outlineLevel="0" collapsed="false">
      <c r="A1663" s="6" t="n">
        <f aca="false">ROW()-1542</f>
        <v>121</v>
      </c>
      <c r="B1663" s="6" t="n">
        <f aca="false">MOD(INT($A1663/64),2)</f>
        <v>1</v>
      </c>
      <c r="C1663" s="6" t="n">
        <f aca="false">MOD(INT($A1663/32),2)</f>
        <v>1</v>
      </c>
      <c r="D1663" s="6" t="n">
        <f aca="false">MOD(INT($A1663/16),2)</f>
        <v>1</v>
      </c>
      <c r="E1663" s="6" t="n">
        <f aca="false">MOD(INT($A1663/8),2)</f>
        <v>1</v>
      </c>
      <c r="F1663" s="6" t="n">
        <f aca="false">MOD(INT($A1663/4),2)</f>
        <v>0</v>
      </c>
      <c r="G1663" s="6" t="n">
        <f aca="false">MOD(INT($A1663/2),2)</f>
        <v>0</v>
      </c>
      <c r="H1663" s="6" t="n">
        <f aca="false">MOD(INT($A1663/1),2)</f>
        <v>1</v>
      </c>
      <c r="I1663" s="7" t="n">
        <f aca="false">IF(B1663=1,MIN($B$6,$B$1540),0)</f>
        <v>30000000</v>
      </c>
      <c r="J1663" s="7" t="n">
        <f aca="false">IF(C1663=1,MIN($F$226,MAX(0,$B$1540-I1663)),0)</f>
        <v>300000000</v>
      </c>
      <c r="K1663" s="7" t="n">
        <f aca="false">IF(D1663=1,MIN($F$225,MAX(0,$B$1540-SUM(I1663:J1663))),0)</f>
        <v>100000000</v>
      </c>
      <c r="L1663" s="7" t="n">
        <f aca="false">IF(E1663=1,MIN($F$224,MAX(0,$B$1540-SUM(I1663:K1663))),0)</f>
        <v>60000000</v>
      </c>
      <c r="M1663" s="7" t="n">
        <f aca="false">IF(F1663=1,MIN($F$223,MAX(0,$B$1540-SUM(I1663:L1663))),0)</f>
        <v>0</v>
      </c>
      <c r="N1663" s="7" t="n">
        <f aca="false">IF(G1663=1,MIN($F$222,MAX(0,$B$1540-SUM(I1663:M1663))),0)</f>
        <v>0</v>
      </c>
      <c r="O1663" s="7" t="n">
        <f aca="false">IF(H1663=1,MIN($F$221,MAX(0,$B$1540-SUM(I1663:N1663))),0)</f>
        <v>5000000</v>
      </c>
      <c r="P1663" s="7" t="n">
        <f aca="false">MAX(0,$B$1540-SUM(I1663:O1663))</f>
        <v>7505000000</v>
      </c>
      <c r="Q1663" s="7" t="n">
        <f aca="false">($B$203+$B$204)+$B$22+(1-B1663)*$B$198+(1-C1663)*$E$226+(1-D1663)*$E$225+(1-E1663)*$E$224+(1-F1663)*$E$223+(1-G1663)*$E$222+(1-H1663)*$E$221</f>
        <v>17281357.995111</v>
      </c>
      <c r="R1663" s="7" t="n">
        <f aca="false">P1663&gt;$B$12*Q1663</f>
        <v>1</v>
      </c>
      <c r="S1663" s="7" t="n">
        <f aca="false">IF(R1663,(P1663+$B$12*$B$13)/(Q1663+$B$13),IF(Q1663&gt;0,P1663/Q1663,0))</f>
        <v>379.523994351424</v>
      </c>
      <c r="T1663" s="7" t="n">
        <f aca="false">IF(R1663,$B$13*(S1663-$B$12),0)</f>
        <v>946309985.87856</v>
      </c>
      <c r="U1663" s="7" t="n">
        <f aca="false">($B$203+$B$204)*S1663</f>
        <v>106782110.147229</v>
      </c>
      <c r="V1663" s="7" t="n">
        <f aca="false">$B$22*S1663</f>
        <v>3415715949.16282</v>
      </c>
      <c r="W1663" s="7" t="n">
        <f aca="false">IF(B1663=1,I1663,S1663*$B$198)</f>
        <v>30000000</v>
      </c>
      <c r="X1663" s="7" t="n">
        <f aca="false">IF(C1663=1,J1663,S1663*$E$226)</f>
        <v>300000000</v>
      </c>
      <c r="Y1663" s="7" t="n">
        <f aca="false">IF(D1663=1,K1663,S1663*$E$225)</f>
        <v>100000000</v>
      </c>
      <c r="Z1663" s="7" t="n">
        <f aca="false">IF(E1663=1,L1663,S1663*$E$224)</f>
        <v>60000000</v>
      </c>
      <c r="AA1663" s="7" t="n">
        <f aca="false">IF(F1663=1,M1663,S1663*$E$223)</f>
        <v>1138571983.05427</v>
      </c>
      <c r="AB1663" s="7" t="n">
        <f aca="false">IF(G1663=1,N1663,S1663*$E$222)</f>
        <v>1897619971.75712</v>
      </c>
      <c r="AC1663" s="7" t="n">
        <f aca="false">IF(H1663=1,O1663,S1663*$E$221)</f>
        <v>5000000</v>
      </c>
      <c r="AD1663" s="7" t="n">
        <f aca="false">INDEX($W$1542:$W$1669,MATCH($A1663+(1-B1663)*64,$A$1542:$A$1669,0))</f>
        <v>30000000</v>
      </c>
      <c r="AE1663" s="7" t="n">
        <f aca="false">INDEX($W$1542:$W$1669,MATCH($A1663-B1663*64,$A$1542:$A$1669,0))</f>
        <v>294494977.57854</v>
      </c>
      <c r="AF1663" s="7" t="n">
        <f aca="false">INDEX($X$1542:$X$1669,MATCH($A1663+(1-C1663)*32,$A$1542:$A$1669,0))</f>
        <v>300000000</v>
      </c>
      <c r="AG1663" s="7" t="n">
        <f aca="false">INDEX($X$1542:$X$1669,MATCH($A1663-C1663*32,$A$1542:$A$1669,0))</f>
        <v>1848094037.00347</v>
      </c>
      <c r="AH1663" s="7" t="n">
        <f aca="false">INDEX($Y$1542:$Y$1669,MATCH($A1663+(1-D1663)*16,$A$1542:$A$1669,0))</f>
        <v>100000000</v>
      </c>
      <c r="AI1663" s="7" t="n">
        <f aca="false">INDEX($Y$1542:$Y$1669,MATCH($A1663-D1663*16,$A$1542:$A$1669,0))</f>
        <v>613108131.682599</v>
      </c>
      <c r="AJ1663" s="7" t="n">
        <f aca="false">INDEX($Z$1542:$Z$1669,MATCH($A1663+(1-E1663)*8,$A$1542:$A$1669,0))</f>
        <v>60000000</v>
      </c>
      <c r="AK1663" s="7" t="n">
        <f aca="false">INDEX($Z$1542:$Z$1669,MATCH($A1663-E1663*8,$A$1542:$A$1669,0))</f>
        <v>818795675.359602</v>
      </c>
      <c r="AL1663" s="7" t="n">
        <f aca="false">INDEX($AA$1542:$AA$1669,MATCH($A1663+(1-F1663)*4,$A$1542:$A$1669,0))</f>
        <v>30000000</v>
      </c>
      <c r="AM1663" s="7" t="n">
        <f aca="false">INDEX($AA$1542:$AA$1669,MATCH($A1663-F1663*4,$A$1542:$A$1669,0))</f>
        <v>1138571983.05427</v>
      </c>
      <c r="AN1663" s="7" t="n">
        <f aca="false">INDEX($AB$1542:$AB$1669,MATCH($A1663+(1-G1663)*2,$A$1542:$A$1669,0))</f>
        <v>15000000</v>
      </c>
      <c r="AO1663" s="7" t="n">
        <f aca="false">INDEX($AB$1542:$AB$1669,MATCH($A1663-G1663*2,$A$1542:$A$1669,0))</f>
        <v>1897619971.75712</v>
      </c>
      <c r="AP1663" s="7" t="n">
        <f aca="false">INDEX($AC$1542:$AC$1669,MATCH($A1663+(1-H1663)*1,$A$1542:$A$1669,0))</f>
        <v>5000000</v>
      </c>
      <c r="AQ1663" s="7" t="n">
        <f aca="false">INDEX($AC$1542:$AC$1669,MATCH($A1663-H1663*1,$A$1542:$A$1669,0))</f>
        <v>1515756320.02938</v>
      </c>
      <c r="AR1663" s="14" t="b">
        <f aca="false">AND(IF(B1663=1,AD1663&gt;=AE1663,AE1663&gt;AD1663),IF(C1663=1,AF1663&gt;=AG1663,AG1663&gt;AF1663),IF(D1663=1,AH1663&gt;=AI1663,AI1663&gt;AH1663),IF(E1663=1,AJ1663&gt;=AK1663,AK1663&gt;AJ1663),IF(F1663=1,AL1663&gt;=AM1663,AM1663&gt;AL1663),IF(G1663=1,AN1663&gt;=AO1663,AO1663&gt;AN1663),IF(H1663=1,AP1663&gt;=AQ1663,AQ1663&gt;AP1663))</f>
        <v>0</v>
      </c>
      <c r="AS1663" s="2"/>
      <c r="AT1663" s="2"/>
      <c r="AU1663" s="2"/>
      <c r="AV1663" s="2"/>
      <c r="AW1663" s="2"/>
      <c r="AX1663" s="2"/>
    </row>
    <row r="1664" customFormat="false" ht="15" hidden="false" customHeight="false" outlineLevel="0" collapsed="false">
      <c r="A1664" s="6" t="n">
        <f aca="false">ROW()-1542</f>
        <v>122</v>
      </c>
      <c r="B1664" s="6" t="n">
        <f aca="false">MOD(INT($A1664/64),2)</f>
        <v>1</v>
      </c>
      <c r="C1664" s="6" t="n">
        <f aca="false">MOD(INT($A1664/32),2)</f>
        <v>1</v>
      </c>
      <c r="D1664" s="6" t="n">
        <f aca="false">MOD(INT($A1664/16),2)</f>
        <v>1</v>
      </c>
      <c r="E1664" s="6" t="n">
        <f aca="false">MOD(INT($A1664/8),2)</f>
        <v>1</v>
      </c>
      <c r="F1664" s="6" t="n">
        <f aca="false">MOD(INT($A1664/4),2)</f>
        <v>0</v>
      </c>
      <c r="G1664" s="6" t="n">
        <f aca="false">MOD(INT($A1664/2),2)</f>
        <v>1</v>
      </c>
      <c r="H1664" s="6" t="n">
        <f aca="false">MOD(INT($A1664/1),2)</f>
        <v>0</v>
      </c>
      <c r="I1664" s="7" t="n">
        <f aca="false">IF(B1664=1,MIN($B$6,$B$1540),0)</f>
        <v>30000000</v>
      </c>
      <c r="J1664" s="7" t="n">
        <f aca="false">IF(C1664=1,MIN($F$226,MAX(0,$B$1540-I1664)),0)</f>
        <v>300000000</v>
      </c>
      <c r="K1664" s="7" t="n">
        <f aca="false">IF(D1664=1,MIN($F$225,MAX(0,$B$1540-SUM(I1664:J1664))),0)</f>
        <v>100000000</v>
      </c>
      <c r="L1664" s="7" t="n">
        <f aca="false">IF(E1664=1,MIN($F$224,MAX(0,$B$1540-SUM(I1664:K1664))),0)</f>
        <v>60000000</v>
      </c>
      <c r="M1664" s="7" t="n">
        <f aca="false">IF(F1664=1,MIN($F$223,MAX(0,$B$1540-SUM(I1664:L1664))),0)</f>
        <v>0</v>
      </c>
      <c r="N1664" s="7" t="n">
        <f aca="false">IF(G1664=1,MIN($F$222,MAX(0,$B$1540-SUM(I1664:M1664))),0)</f>
        <v>15000000</v>
      </c>
      <c r="O1664" s="7" t="n">
        <f aca="false">IF(H1664=1,MIN($F$221,MAX(0,$B$1540-SUM(I1664:N1664))),0)</f>
        <v>0</v>
      </c>
      <c r="P1664" s="7" t="n">
        <f aca="false">MAX(0,$B$1540-SUM(I1664:O1664))</f>
        <v>7495000000</v>
      </c>
      <c r="Q1664" s="7" t="n">
        <f aca="false">($B$203+$B$204)+$B$22+(1-B1664)*$B$198+(1-C1664)*$E$226+(1-D1664)*$E$225+(1-E1664)*$E$224+(1-F1664)*$E$223+(1-G1664)*$E$222+(1-H1664)*$E$221</f>
        <v>17281357.995111</v>
      </c>
      <c r="R1664" s="7" t="n">
        <f aca="false">P1664&gt;$B$12*Q1664</f>
        <v>1</v>
      </c>
      <c r="S1664" s="7" t="n">
        <f aca="false">IF(R1664,(P1664+$B$12*$B$13)/(Q1664+$B$13),IF(Q1664&gt;0,P1664/Q1664,0))</f>
        <v>379.018467885422</v>
      </c>
      <c r="T1664" s="7" t="n">
        <f aca="false">IF(R1664,$B$13*(S1664-$B$12),0)</f>
        <v>945046169.713554</v>
      </c>
      <c r="U1664" s="7" t="n">
        <f aca="false">($B$203+$B$204)*S1664</f>
        <v>106639876.234279</v>
      </c>
      <c r="V1664" s="7" t="n">
        <f aca="false">$B$22*S1664</f>
        <v>3411166210.96879</v>
      </c>
      <c r="W1664" s="7" t="n">
        <f aca="false">IF(B1664=1,I1664,S1664*$B$198)</f>
        <v>30000000</v>
      </c>
      <c r="X1664" s="7" t="n">
        <f aca="false">IF(C1664=1,J1664,S1664*$E$226)</f>
        <v>300000000</v>
      </c>
      <c r="Y1664" s="7" t="n">
        <f aca="false">IF(D1664=1,K1664,S1664*$E$225)</f>
        <v>100000000</v>
      </c>
      <c r="Z1664" s="7" t="n">
        <f aca="false">IF(E1664=1,L1664,S1664*$E$224)</f>
        <v>60000000</v>
      </c>
      <c r="AA1664" s="7" t="n">
        <f aca="false">IF(F1664=1,M1664,S1664*$E$223)</f>
        <v>1137055403.65626</v>
      </c>
      <c r="AB1664" s="7" t="n">
        <f aca="false">IF(G1664=1,N1664,S1664*$E$222)</f>
        <v>15000000</v>
      </c>
      <c r="AC1664" s="7" t="n">
        <f aca="false">IF(H1664=1,O1664,S1664*$E$221)</f>
        <v>1895092339.42711</v>
      </c>
      <c r="AD1664" s="7" t="n">
        <f aca="false">INDEX($W$1542:$W$1669,MATCH($A1664+(1-B1664)*64,$A$1542:$A$1669,0))</f>
        <v>30000000</v>
      </c>
      <c r="AE1664" s="7" t="n">
        <f aca="false">INDEX($W$1542:$W$1669,MATCH($A1664-B1664*64,$A$1542:$A$1669,0))</f>
        <v>294104271.140625</v>
      </c>
      <c r="AF1664" s="7" t="n">
        <f aca="false">INDEX($X$1542:$X$1669,MATCH($A1664+(1-C1664)*32,$A$1542:$A$1669,0))</f>
        <v>300000000</v>
      </c>
      <c r="AG1664" s="7" t="n">
        <f aca="false">INDEX($X$1542:$X$1669,MATCH($A1664-C1664*32,$A$1542:$A$1669,0))</f>
        <v>1845726961.70791</v>
      </c>
      <c r="AH1664" s="7" t="n">
        <f aca="false">INDEX($Y$1542:$Y$1669,MATCH($A1664+(1-D1664)*16,$A$1542:$A$1669,0))</f>
        <v>100000000</v>
      </c>
      <c r="AI1664" s="7" t="n">
        <f aca="false">INDEX($Y$1542:$Y$1669,MATCH($A1664-D1664*16,$A$1542:$A$1669,0))</f>
        <v>612302205.778317</v>
      </c>
      <c r="AJ1664" s="7" t="n">
        <f aca="false">INDEX($Z$1542:$Z$1669,MATCH($A1664+(1-E1664)*8,$A$1542:$A$1669,0))</f>
        <v>60000000</v>
      </c>
      <c r="AK1664" s="7" t="n">
        <f aca="false">INDEX($Z$1542:$Z$1669,MATCH($A1664-E1664*8,$A$1542:$A$1669,0))</f>
        <v>817713685.699397</v>
      </c>
      <c r="AL1664" s="7" t="n">
        <f aca="false">INDEX($AA$1542:$AA$1669,MATCH($A1664+(1-F1664)*4,$A$1542:$A$1669,0))</f>
        <v>30000000</v>
      </c>
      <c r="AM1664" s="7" t="n">
        <f aca="false">INDEX($AA$1542:$AA$1669,MATCH($A1664-F1664*4,$A$1542:$A$1669,0))</f>
        <v>1137055403.65626</v>
      </c>
      <c r="AN1664" s="7" t="n">
        <f aca="false">INDEX($AB$1542:$AB$1669,MATCH($A1664+(1-G1664)*2,$A$1542:$A$1669,0))</f>
        <v>15000000</v>
      </c>
      <c r="AO1664" s="7" t="n">
        <f aca="false">INDEX($AB$1542:$AB$1669,MATCH($A1664-G1664*2,$A$1542:$A$1669,0))</f>
        <v>1515756320.02938</v>
      </c>
      <c r="AP1664" s="7" t="n">
        <f aca="false">INDEX($AC$1542:$AC$1669,MATCH($A1664+(1-H1664)*1,$A$1542:$A$1669,0))</f>
        <v>5000000</v>
      </c>
      <c r="AQ1664" s="7" t="n">
        <f aca="false">INDEX($AC$1542:$AC$1669,MATCH($A1664-H1664*1,$A$1542:$A$1669,0))</f>
        <v>1895092339.42711</v>
      </c>
      <c r="AR1664" s="14" t="b">
        <f aca="false">AND(IF(B1664=1,AD1664&gt;=AE1664,AE1664&gt;AD1664),IF(C1664=1,AF1664&gt;=AG1664,AG1664&gt;AF1664),IF(D1664=1,AH1664&gt;=AI1664,AI1664&gt;AH1664),IF(E1664=1,AJ1664&gt;=AK1664,AK1664&gt;AJ1664),IF(F1664=1,AL1664&gt;=AM1664,AM1664&gt;AL1664),IF(G1664=1,AN1664&gt;=AO1664,AO1664&gt;AN1664),IF(H1664=1,AP1664&gt;=AQ1664,AQ1664&gt;AP1664))</f>
        <v>0</v>
      </c>
      <c r="AS1664" s="2"/>
      <c r="AT1664" s="2"/>
      <c r="AU1664" s="2"/>
      <c r="AV1664" s="2"/>
      <c r="AW1664" s="2"/>
      <c r="AX1664" s="2"/>
    </row>
    <row r="1665" customFormat="false" ht="15" hidden="false" customHeight="false" outlineLevel="0" collapsed="false">
      <c r="A1665" s="6" t="n">
        <f aca="false">ROW()-1542</f>
        <v>123</v>
      </c>
      <c r="B1665" s="6" t="n">
        <f aca="false">MOD(INT($A1665/64),2)</f>
        <v>1</v>
      </c>
      <c r="C1665" s="6" t="n">
        <f aca="false">MOD(INT($A1665/32),2)</f>
        <v>1</v>
      </c>
      <c r="D1665" s="6" t="n">
        <f aca="false">MOD(INT($A1665/16),2)</f>
        <v>1</v>
      </c>
      <c r="E1665" s="6" t="n">
        <f aca="false">MOD(INT($A1665/8),2)</f>
        <v>1</v>
      </c>
      <c r="F1665" s="6" t="n">
        <f aca="false">MOD(INT($A1665/4),2)</f>
        <v>0</v>
      </c>
      <c r="G1665" s="6" t="n">
        <f aca="false">MOD(INT($A1665/2),2)</f>
        <v>1</v>
      </c>
      <c r="H1665" s="6" t="n">
        <f aca="false">MOD(INT($A1665/1),2)</f>
        <v>1</v>
      </c>
      <c r="I1665" s="7" t="n">
        <f aca="false">IF(B1665=1,MIN($B$6,$B$1540),0)</f>
        <v>30000000</v>
      </c>
      <c r="J1665" s="7" t="n">
        <f aca="false">IF(C1665=1,MIN($F$226,MAX(0,$B$1540-I1665)),0)</f>
        <v>300000000</v>
      </c>
      <c r="K1665" s="7" t="n">
        <f aca="false">IF(D1665=1,MIN($F$225,MAX(0,$B$1540-SUM(I1665:J1665))),0)</f>
        <v>100000000</v>
      </c>
      <c r="L1665" s="7" t="n">
        <f aca="false">IF(E1665=1,MIN($F$224,MAX(0,$B$1540-SUM(I1665:K1665))),0)</f>
        <v>60000000</v>
      </c>
      <c r="M1665" s="7" t="n">
        <f aca="false">IF(F1665=1,MIN($F$223,MAX(0,$B$1540-SUM(I1665:L1665))),0)</f>
        <v>0</v>
      </c>
      <c r="N1665" s="7" t="n">
        <f aca="false">IF(G1665=1,MIN($F$222,MAX(0,$B$1540-SUM(I1665:M1665))),0)</f>
        <v>15000000</v>
      </c>
      <c r="O1665" s="7" t="n">
        <f aca="false">IF(H1665=1,MIN($F$221,MAX(0,$B$1540-SUM(I1665:N1665))),0)</f>
        <v>5000000</v>
      </c>
      <c r="P1665" s="7" t="n">
        <f aca="false">MAX(0,$B$1540-SUM(I1665:O1665))</f>
        <v>7490000000</v>
      </c>
      <c r="Q1665" s="7" t="n">
        <f aca="false">($B$203+$B$204)+$B$22+(1-B1665)*$B$198+(1-C1665)*$E$226+(1-D1665)*$E$225+(1-E1665)*$E$224+(1-F1665)*$E$223+(1-G1665)*$E$222+(1-H1665)*$E$221</f>
        <v>12281357.995111</v>
      </c>
      <c r="R1665" s="7" t="n">
        <f aca="false">P1665&gt;$B$12*Q1665</f>
        <v>1</v>
      </c>
      <c r="S1665" s="7" t="n">
        <f aca="false">IF(R1665,(P1665+$B$12*$B$13)/(Q1665+$B$13),IF(Q1665&gt;0,P1665/Q1665,0))</f>
        <v>506.888474149546</v>
      </c>
      <c r="T1665" s="7" t="n">
        <f aca="false">IF(R1665,$B$13*(S1665-$B$12),0)</f>
        <v>1264721185.37387</v>
      </c>
      <c r="U1665" s="7" t="n">
        <f aca="false">($B$203+$B$204)*S1665</f>
        <v>142617124.831582</v>
      </c>
      <c r="V1665" s="7" t="n">
        <f aca="false">$B$22*S1665</f>
        <v>4561996267.34591</v>
      </c>
      <c r="W1665" s="7" t="n">
        <f aca="false">IF(B1665=1,I1665,S1665*$B$198)</f>
        <v>30000000</v>
      </c>
      <c r="X1665" s="7" t="n">
        <f aca="false">IF(C1665=1,J1665,S1665*$E$226)</f>
        <v>300000000</v>
      </c>
      <c r="Y1665" s="7" t="n">
        <f aca="false">IF(D1665=1,K1665,S1665*$E$225)</f>
        <v>100000000</v>
      </c>
      <c r="Z1665" s="7" t="n">
        <f aca="false">IF(E1665=1,L1665,S1665*$E$224)</f>
        <v>60000000</v>
      </c>
      <c r="AA1665" s="7" t="n">
        <f aca="false">IF(F1665=1,M1665,S1665*$E$223)</f>
        <v>1520665422.44864</v>
      </c>
      <c r="AB1665" s="7" t="n">
        <f aca="false">IF(G1665=1,N1665,S1665*$E$222)</f>
        <v>15000000</v>
      </c>
      <c r="AC1665" s="7" t="n">
        <f aca="false">IF(H1665=1,O1665,S1665*$E$221)</f>
        <v>5000000</v>
      </c>
      <c r="AD1665" s="7" t="n">
        <f aca="false">INDEX($W$1542:$W$1669,MATCH($A1665+(1-B1665)*64,$A$1542:$A$1669,0))</f>
        <v>30000000</v>
      </c>
      <c r="AE1665" s="7" t="n">
        <f aca="false">INDEX($W$1542:$W$1669,MATCH($A1665-B1665*64,$A$1542:$A$1669,0))</f>
        <v>388197211.007369</v>
      </c>
      <c r="AF1665" s="7" t="n">
        <f aca="false">INDEX($X$1542:$X$1669,MATCH($A1665+(1-C1665)*32,$A$1542:$A$1669,0))</f>
        <v>300000000</v>
      </c>
      <c r="AG1665" s="7" t="n">
        <f aca="false">INDEX($X$1542:$X$1669,MATCH($A1665-C1665*32,$A$1542:$A$1669,0))</f>
        <v>2285487774.2415</v>
      </c>
      <c r="AH1665" s="7" t="n">
        <f aca="false">INDEX($Y$1542:$Y$1669,MATCH($A1665+(1-D1665)*16,$A$1542:$A$1669,0))</f>
        <v>100000000</v>
      </c>
      <c r="AI1665" s="7" t="n">
        <f aca="false">INDEX($Y$1542:$Y$1669,MATCH($A1665-D1665*16,$A$1542:$A$1669,0))</f>
        <v>797151089.02993</v>
      </c>
      <c r="AJ1665" s="7" t="n">
        <f aca="false">INDEX($Z$1542:$Z$1669,MATCH($A1665+(1-E1665)*8,$A$1542:$A$1669,0))</f>
        <v>60000000</v>
      </c>
      <c r="AK1665" s="7" t="n">
        <f aca="false">INDEX($Z$1542:$Z$1669,MATCH($A1665-E1665*8,$A$1542:$A$1669,0))</f>
        <v>1054980636.87153</v>
      </c>
      <c r="AL1665" s="7" t="n">
        <f aca="false">INDEX($AA$1542:$AA$1669,MATCH($A1665+(1-F1665)*4,$A$1542:$A$1669,0))</f>
        <v>30000000</v>
      </c>
      <c r="AM1665" s="7" t="n">
        <f aca="false">INDEX($AA$1542:$AA$1669,MATCH($A1665-F1665*4,$A$1542:$A$1669,0))</f>
        <v>1520665422.44864</v>
      </c>
      <c r="AN1665" s="7" t="n">
        <f aca="false">INDEX($AB$1542:$AB$1669,MATCH($A1665+(1-G1665)*2,$A$1542:$A$1669,0))</f>
        <v>15000000</v>
      </c>
      <c r="AO1665" s="7" t="n">
        <f aca="false">INDEX($AB$1542:$AB$1669,MATCH($A1665-G1665*2,$A$1542:$A$1669,0))</f>
        <v>1897619971.75712</v>
      </c>
      <c r="AP1665" s="7" t="n">
        <f aca="false">INDEX($AC$1542:$AC$1669,MATCH($A1665+(1-H1665)*1,$A$1542:$A$1669,0))</f>
        <v>5000000</v>
      </c>
      <c r="AQ1665" s="7" t="n">
        <f aca="false">INDEX($AC$1542:$AC$1669,MATCH($A1665-H1665*1,$A$1542:$A$1669,0))</f>
        <v>1895092339.42711</v>
      </c>
      <c r="AR1665" s="14" t="b">
        <f aca="false">AND(IF(B1665=1,AD1665&gt;=AE1665,AE1665&gt;AD1665),IF(C1665=1,AF1665&gt;=AG1665,AG1665&gt;AF1665),IF(D1665=1,AH1665&gt;=AI1665,AI1665&gt;AH1665),IF(E1665=1,AJ1665&gt;=AK1665,AK1665&gt;AJ1665),IF(F1665=1,AL1665&gt;=AM1665,AM1665&gt;AL1665),IF(G1665=1,AN1665&gt;=AO1665,AO1665&gt;AN1665),IF(H1665=1,AP1665&gt;=AQ1665,AQ1665&gt;AP1665))</f>
        <v>0</v>
      </c>
      <c r="AS1665" s="2"/>
      <c r="AT1665" s="2"/>
      <c r="AU1665" s="2"/>
      <c r="AV1665" s="2"/>
      <c r="AW1665" s="2"/>
      <c r="AX1665" s="2"/>
    </row>
    <row r="1666" customFormat="false" ht="15" hidden="false" customHeight="false" outlineLevel="0" collapsed="false">
      <c r="A1666" s="6" t="n">
        <f aca="false">ROW()-1542</f>
        <v>124</v>
      </c>
      <c r="B1666" s="6" t="n">
        <f aca="false">MOD(INT($A1666/64),2)</f>
        <v>1</v>
      </c>
      <c r="C1666" s="6" t="n">
        <f aca="false">MOD(INT($A1666/32),2)</f>
        <v>1</v>
      </c>
      <c r="D1666" s="6" t="n">
        <f aca="false">MOD(INT($A1666/16),2)</f>
        <v>1</v>
      </c>
      <c r="E1666" s="6" t="n">
        <f aca="false">MOD(INT($A1666/8),2)</f>
        <v>1</v>
      </c>
      <c r="F1666" s="6" t="n">
        <f aca="false">MOD(INT($A1666/4),2)</f>
        <v>1</v>
      </c>
      <c r="G1666" s="6" t="n">
        <f aca="false">MOD(INT($A1666/2),2)</f>
        <v>0</v>
      </c>
      <c r="H1666" s="6" t="n">
        <f aca="false">MOD(INT($A1666/1),2)</f>
        <v>0</v>
      </c>
      <c r="I1666" s="7" t="n">
        <f aca="false">IF(B1666=1,MIN($B$6,$B$1540),0)</f>
        <v>30000000</v>
      </c>
      <c r="J1666" s="7" t="n">
        <f aca="false">IF(C1666=1,MIN($F$226,MAX(0,$B$1540-I1666)),0)</f>
        <v>300000000</v>
      </c>
      <c r="K1666" s="7" t="n">
        <f aca="false">IF(D1666=1,MIN($F$225,MAX(0,$B$1540-SUM(I1666:J1666))),0)</f>
        <v>100000000</v>
      </c>
      <c r="L1666" s="7" t="n">
        <f aca="false">IF(E1666=1,MIN($F$224,MAX(0,$B$1540-SUM(I1666:K1666))),0)</f>
        <v>60000000</v>
      </c>
      <c r="M1666" s="7" t="n">
        <f aca="false">IF(F1666=1,MIN($F$223,MAX(0,$B$1540-SUM(I1666:L1666))),0)</f>
        <v>30000000</v>
      </c>
      <c r="N1666" s="7" t="n">
        <f aca="false">IF(G1666=1,MIN($F$222,MAX(0,$B$1540-SUM(I1666:M1666))),0)</f>
        <v>0</v>
      </c>
      <c r="O1666" s="7" t="n">
        <f aca="false">IF(H1666=1,MIN($F$221,MAX(0,$B$1540-SUM(I1666:N1666))),0)</f>
        <v>0</v>
      </c>
      <c r="P1666" s="7" t="n">
        <f aca="false">MAX(0,$B$1540-SUM(I1666:O1666))</f>
        <v>7480000000</v>
      </c>
      <c r="Q1666" s="7" t="n">
        <f aca="false">($B$203+$B$204)+$B$22+(1-B1666)*$B$198+(1-C1666)*$E$226+(1-D1666)*$E$225+(1-E1666)*$E$224+(1-F1666)*$E$223+(1-G1666)*$E$222+(1-H1666)*$E$221</f>
        <v>19281357.995111</v>
      </c>
      <c r="R1666" s="7" t="n">
        <f aca="false">P1666&gt;$B$12*Q1666</f>
        <v>1</v>
      </c>
      <c r="S1666" s="7" t="n">
        <f aca="false">IF(R1666,(P1666+$B$12*$B$13)/(Q1666+$B$13),IF(Q1666&gt;0,P1666/Q1666,0))</f>
        <v>343.52770849639</v>
      </c>
      <c r="T1666" s="7" t="n">
        <f aca="false">IF(R1666,$B$13*(S1666-$B$12),0)</f>
        <v>856319271.240975</v>
      </c>
      <c r="U1666" s="7" t="n">
        <f aca="false">($B$203+$B$204)*S1666</f>
        <v>96654267.327615</v>
      </c>
      <c r="V1666" s="7" t="n">
        <f aca="false">$B$22*S1666</f>
        <v>3091749376.46751</v>
      </c>
      <c r="W1666" s="7" t="n">
        <f aca="false">IF(B1666=1,I1666,S1666*$B$198)</f>
        <v>30000000</v>
      </c>
      <c r="X1666" s="7" t="n">
        <f aca="false">IF(C1666=1,J1666,S1666*$E$226)</f>
        <v>300000000</v>
      </c>
      <c r="Y1666" s="7" t="n">
        <f aca="false">IF(D1666=1,K1666,S1666*$E$225)</f>
        <v>100000000</v>
      </c>
      <c r="Z1666" s="7" t="n">
        <f aca="false">IF(E1666=1,L1666,S1666*$E$224)</f>
        <v>60000000</v>
      </c>
      <c r="AA1666" s="7" t="n">
        <f aca="false">IF(F1666=1,M1666,S1666*$E$223)</f>
        <v>30000000</v>
      </c>
      <c r="AB1666" s="7" t="n">
        <f aca="false">IF(G1666=1,N1666,S1666*$E$222)</f>
        <v>1717638542.48195</v>
      </c>
      <c r="AC1666" s="7" t="n">
        <f aca="false">IF(H1666=1,O1666,S1666*$E$221)</f>
        <v>1717638542.48195</v>
      </c>
      <c r="AD1666" s="7" t="n">
        <f aca="false">INDEX($W$1542:$W$1669,MATCH($A1666+(1-B1666)*64,$A$1542:$A$1669,0))</f>
        <v>30000000</v>
      </c>
      <c r="AE1666" s="7" t="n">
        <f aca="false">INDEX($W$1542:$W$1669,MATCH($A1666-B1666*64,$A$1542:$A$1669,0))</f>
        <v>267526648.131882</v>
      </c>
      <c r="AF1666" s="7" t="n">
        <f aca="false">INDEX($X$1542:$X$1669,MATCH($A1666+(1-C1666)*32,$A$1542:$A$1669,0))</f>
        <v>300000000</v>
      </c>
      <c r="AG1666" s="7" t="n">
        <f aca="false">INDEX($X$1542:$X$1669,MATCH($A1666-C1666*32,$A$1542:$A$1669,0))</f>
        <v>1710195580.79777</v>
      </c>
      <c r="AH1666" s="7" t="n">
        <f aca="false">INDEX($Y$1542:$Y$1669,MATCH($A1666+(1-D1666)*16,$A$1542:$A$1669,0))</f>
        <v>100000000</v>
      </c>
      <c r="AI1666" s="7" t="n">
        <f aca="false">INDEX($Y$1542:$Y$1669,MATCH($A1666-D1666*16,$A$1542:$A$1669,0))</f>
        <v>559119289.855158</v>
      </c>
      <c r="AJ1666" s="7" t="n">
        <f aca="false">INDEX($Z$1542:$Z$1669,MATCH($A1666+(1-E1666)*8,$A$1542:$A$1669,0))</f>
        <v>60000000</v>
      </c>
      <c r="AK1666" s="7" t="n">
        <f aca="false">INDEX($Z$1542:$Z$1669,MATCH($A1666-E1666*8,$A$1542:$A$1669,0))</f>
        <v>748593193.304523</v>
      </c>
      <c r="AL1666" s="7" t="n">
        <f aca="false">INDEX($AA$1542:$AA$1669,MATCH($A1666+(1-F1666)*4,$A$1542:$A$1669,0))</f>
        <v>30000000</v>
      </c>
      <c r="AM1666" s="7" t="n">
        <f aca="false">INDEX($AA$1542:$AA$1669,MATCH($A1666-F1666*4,$A$1542:$A$1669,0))</f>
        <v>909453792.017626</v>
      </c>
      <c r="AN1666" s="7" t="n">
        <f aca="false">INDEX($AB$1542:$AB$1669,MATCH($A1666+(1-G1666)*2,$A$1542:$A$1669,0))</f>
        <v>15000000</v>
      </c>
      <c r="AO1666" s="7" t="n">
        <f aca="false">INDEX($AB$1542:$AB$1669,MATCH($A1666-G1666*2,$A$1542:$A$1669,0))</f>
        <v>1717638542.48195</v>
      </c>
      <c r="AP1666" s="7" t="n">
        <f aca="false">INDEX($AC$1542:$AC$1669,MATCH($A1666+(1-H1666)*1,$A$1542:$A$1669,0))</f>
        <v>5000000</v>
      </c>
      <c r="AQ1666" s="7" t="n">
        <f aca="false">INDEX($AC$1542:$AC$1669,MATCH($A1666-H1666*1,$A$1542:$A$1669,0))</f>
        <v>1717638542.48195</v>
      </c>
      <c r="AR1666" s="14" t="b">
        <f aca="false">AND(IF(B1666=1,AD1666&gt;=AE1666,AE1666&gt;AD1666),IF(C1666=1,AF1666&gt;=AG1666,AG1666&gt;AF1666),IF(D1666=1,AH1666&gt;=AI1666,AI1666&gt;AH1666),IF(E1666=1,AJ1666&gt;=AK1666,AK1666&gt;AJ1666),IF(F1666=1,AL1666&gt;=AM1666,AM1666&gt;AL1666),IF(G1666=1,AN1666&gt;=AO1666,AO1666&gt;AN1666),IF(H1666=1,AP1666&gt;=AQ1666,AQ1666&gt;AP1666))</f>
        <v>0</v>
      </c>
      <c r="AS1666" s="2"/>
      <c r="AT1666" s="2"/>
      <c r="AU1666" s="2"/>
      <c r="AV1666" s="2"/>
      <c r="AW1666" s="2"/>
      <c r="AX1666" s="2"/>
    </row>
    <row r="1667" customFormat="false" ht="15" hidden="false" customHeight="false" outlineLevel="0" collapsed="false">
      <c r="A1667" s="6" t="n">
        <f aca="false">ROW()-1542</f>
        <v>125</v>
      </c>
      <c r="B1667" s="6" t="n">
        <f aca="false">MOD(INT($A1667/64),2)</f>
        <v>1</v>
      </c>
      <c r="C1667" s="6" t="n">
        <f aca="false">MOD(INT($A1667/32),2)</f>
        <v>1</v>
      </c>
      <c r="D1667" s="6" t="n">
        <f aca="false">MOD(INT($A1667/16),2)</f>
        <v>1</v>
      </c>
      <c r="E1667" s="6" t="n">
        <f aca="false">MOD(INT($A1667/8),2)</f>
        <v>1</v>
      </c>
      <c r="F1667" s="6" t="n">
        <f aca="false">MOD(INT($A1667/4),2)</f>
        <v>1</v>
      </c>
      <c r="G1667" s="6" t="n">
        <f aca="false">MOD(INT($A1667/2),2)</f>
        <v>0</v>
      </c>
      <c r="H1667" s="6" t="n">
        <f aca="false">MOD(INT($A1667/1),2)</f>
        <v>1</v>
      </c>
      <c r="I1667" s="7" t="n">
        <f aca="false">IF(B1667=1,MIN($B$6,$B$1540),0)</f>
        <v>30000000</v>
      </c>
      <c r="J1667" s="7" t="n">
        <f aca="false">IF(C1667=1,MIN($F$226,MAX(0,$B$1540-I1667)),0)</f>
        <v>300000000</v>
      </c>
      <c r="K1667" s="7" t="n">
        <f aca="false">IF(D1667=1,MIN($F$225,MAX(0,$B$1540-SUM(I1667:J1667))),0)</f>
        <v>100000000</v>
      </c>
      <c r="L1667" s="7" t="n">
        <f aca="false">IF(E1667=1,MIN($F$224,MAX(0,$B$1540-SUM(I1667:K1667))),0)</f>
        <v>60000000</v>
      </c>
      <c r="M1667" s="7" t="n">
        <f aca="false">IF(F1667=1,MIN($F$223,MAX(0,$B$1540-SUM(I1667:L1667))),0)</f>
        <v>30000000</v>
      </c>
      <c r="N1667" s="7" t="n">
        <f aca="false">IF(G1667=1,MIN($F$222,MAX(0,$B$1540-SUM(I1667:M1667))),0)</f>
        <v>0</v>
      </c>
      <c r="O1667" s="7" t="n">
        <f aca="false">IF(H1667=1,MIN($F$221,MAX(0,$B$1540-SUM(I1667:N1667))),0)</f>
        <v>5000000</v>
      </c>
      <c r="P1667" s="7" t="n">
        <f aca="false">MAX(0,$B$1540-SUM(I1667:O1667))</f>
        <v>7475000000</v>
      </c>
      <c r="Q1667" s="7" t="n">
        <f aca="false">($B$203+$B$204)+$B$22+(1-B1667)*$B$198+(1-C1667)*$E$226+(1-D1667)*$E$225+(1-E1667)*$E$224+(1-F1667)*$E$223+(1-G1667)*$E$222+(1-H1667)*$E$221</f>
        <v>14281357.995111</v>
      </c>
      <c r="R1667" s="7" t="n">
        <f aca="false">P1667&gt;$B$12*Q1667</f>
        <v>1</v>
      </c>
      <c r="S1667" s="7" t="n">
        <f aca="false">IF(R1667,(P1667+$B$12*$B$13)/(Q1667+$B$13),IF(Q1667&gt;0,P1667/Q1667,0))</f>
        <v>445.583724641264</v>
      </c>
      <c r="T1667" s="7" t="n">
        <f aca="false">IF(R1667,$B$13*(S1667-$B$12),0)</f>
        <v>1111459311.60316</v>
      </c>
      <c r="U1667" s="7" t="n">
        <f aca="false">($B$203+$B$204)*S1667</f>
        <v>125368543.419151</v>
      </c>
      <c r="V1667" s="7" t="n">
        <f aca="false">$B$22*S1667</f>
        <v>4010253521.77137</v>
      </c>
      <c r="W1667" s="7" t="n">
        <f aca="false">IF(B1667=1,I1667,S1667*$B$198)</f>
        <v>30000000</v>
      </c>
      <c r="X1667" s="7" t="n">
        <f aca="false">IF(C1667=1,J1667,S1667*$E$226)</f>
        <v>300000000</v>
      </c>
      <c r="Y1667" s="7" t="n">
        <f aca="false">IF(D1667=1,K1667,S1667*$E$225)</f>
        <v>100000000</v>
      </c>
      <c r="Z1667" s="7" t="n">
        <f aca="false">IF(E1667=1,L1667,S1667*$E$224)</f>
        <v>60000000</v>
      </c>
      <c r="AA1667" s="7" t="n">
        <f aca="false">IF(F1667=1,M1667,S1667*$E$223)</f>
        <v>30000000</v>
      </c>
      <c r="AB1667" s="7" t="n">
        <f aca="false">IF(G1667=1,N1667,S1667*$E$222)</f>
        <v>2227918623.20632</v>
      </c>
      <c r="AC1667" s="7" t="n">
        <f aca="false">IF(H1667=1,O1667,S1667*$E$221)</f>
        <v>5000000</v>
      </c>
      <c r="AD1667" s="7" t="n">
        <f aca="false">INDEX($W$1542:$W$1669,MATCH($A1667+(1-B1667)*64,$A$1542:$A$1669,0))</f>
        <v>30000000</v>
      </c>
      <c r="AE1667" s="7" t="n">
        <f aca="false">INDEX($W$1542:$W$1669,MATCH($A1667-B1667*64,$A$1542:$A$1669,0))</f>
        <v>343361863.91672</v>
      </c>
      <c r="AF1667" s="7" t="n">
        <f aca="false">INDEX($X$1542:$X$1669,MATCH($A1667+(1-C1667)*32,$A$1542:$A$1669,0))</f>
        <v>300000000</v>
      </c>
      <c r="AG1667" s="7" t="n">
        <f aca="false">INDEX($X$1542:$X$1669,MATCH($A1667-C1667*32,$A$1542:$A$1669,0))</f>
        <v>2082004304.24989</v>
      </c>
      <c r="AH1667" s="7" t="n">
        <f aca="false">INDEX($Y$1542:$Y$1669,MATCH($A1667+(1-D1667)*16,$A$1542:$A$1669,0))</f>
        <v>100000000</v>
      </c>
      <c r="AI1667" s="7" t="n">
        <f aca="false">INDEX($Y$1542:$Y$1669,MATCH($A1667-D1667*16,$A$1542:$A$1669,0))</f>
        <v>709639204.069777</v>
      </c>
      <c r="AJ1667" s="7" t="n">
        <f aca="false">INDEX($Z$1542:$Z$1669,MATCH($A1667+(1-E1667)*8,$A$1542:$A$1669,0))</f>
        <v>60000000</v>
      </c>
      <c r="AK1667" s="7" t="n">
        <f aca="false">INDEX($Z$1542:$Z$1669,MATCH($A1667-E1667*8,$A$1542:$A$1669,0))</f>
        <v>943103194.498056</v>
      </c>
      <c r="AL1667" s="7" t="n">
        <f aca="false">INDEX($AA$1542:$AA$1669,MATCH($A1667+(1-F1667)*4,$A$1542:$A$1669,0))</f>
        <v>30000000</v>
      </c>
      <c r="AM1667" s="7" t="n">
        <f aca="false">INDEX($AA$1542:$AA$1669,MATCH($A1667-F1667*4,$A$1542:$A$1669,0))</f>
        <v>1138571983.05427</v>
      </c>
      <c r="AN1667" s="7" t="n">
        <f aca="false">INDEX($AB$1542:$AB$1669,MATCH($A1667+(1-G1667)*2,$A$1542:$A$1669,0))</f>
        <v>15000000</v>
      </c>
      <c r="AO1667" s="7" t="n">
        <f aca="false">INDEX($AB$1542:$AB$1669,MATCH($A1667-G1667*2,$A$1542:$A$1669,0))</f>
        <v>2227918623.20632</v>
      </c>
      <c r="AP1667" s="7" t="n">
        <f aca="false">INDEX($AC$1542:$AC$1669,MATCH($A1667+(1-H1667)*1,$A$1542:$A$1669,0))</f>
        <v>5000000</v>
      </c>
      <c r="AQ1667" s="7" t="n">
        <f aca="false">INDEX($AC$1542:$AC$1669,MATCH($A1667-H1667*1,$A$1542:$A$1669,0))</f>
        <v>1717638542.48195</v>
      </c>
      <c r="AR1667" s="14" t="b">
        <f aca="false">AND(IF(B1667=1,AD1667&gt;=AE1667,AE1667&gt;AD1667),IF(C1667=1,AF1667&gt;=AG1667,AG1667&gt;AF1667),IF(D1667=1,AH1667&gt;=AI1667,AI1667&gt;AH1667),IF(E1667=1,AJ1667&gt;=AK1667,AK1667&gt;AJ1667),IF(F1667=1,AL1667&gt;=AM1667,AM1667&gt;AL1667),IF(G1667=1,AN1667&gt;=AO1667,AO1667&gt;AN1667),IF(H1667=1,AP1667&gt;=AQ1667,AQ1667&gt;AP1667))</f>
        <v>0</v>
      </c>
      <c r="AS1667" s="2"/>
      <c r="AT1667" s="2"/>
      <c r="AU1667" s="2"/>
      <c r="AV1667" s="2"/>
      <c r="AW1667" s="2"/>
      <c r="AX1667" s="2"/>
    </row>
    <row r="1668" customFormat="false" ht="15" hidden="false" customHeight="false" outlineLevel="0" collapsed="false">
      <c r="A1668" s="6" t="n">
        <f aca="false">ROW()-1542</f>
        <v>126</v>
      </c>
      <c r="B1668" s="6" t="n">
        <f aca="false">MOD(INT($A1668/64),2)</f>
        <v>1</v>
      </c>
      <c r="C1668" s="6" t="n">
        <f aca="false">MOD(INT($A1668/32),2)</f>
        <v>1</v>
      </c>
      <c r="D1668" s="6" t="n">
        <f aca="false">MOD(INT($A1668/16),2)</f>
        <v>1</v>
      </c>
      <c r="E1668" s="6" t="n">
        <f aca="false">MOD(INT($A1668/8),2)</f>
        <v>1</v>
      </c>
      <c r="F1668" s="6" t="n">
        <f aca="false">MOD(INT($A1668/4),2)</f>
        <v>1</v>
      </c>
      <c r="G1668" s="6" t="n">
        <f aca="false">MOD(INT($A1668/2),2)</f>
        <v>1</v>
      </c>
      <c r="H1668" s="6" t="n">
        <f aca="false">MOD(INT($A1668/1),2)</f>
        <v>0</v>
      </c>
      <c r="I1668" s="7" t="n">
        <f aca="false">IF(B1668=1,MIN($B$6,$B$1540),0)</f>
        <v>30000000</v>
      </c>
      <c r="J1668" s="7" t="n">
        <f aca="false">IF(C1668=1,MIN($F$226,MAX(0,$B$1540-I1668)),0)</f>
        <v>300000000</v>
      </c>
      <c r="K1668" s="7" t="n">
        <f aca="false">IF(D1668=1,MIN($F$225,MAX(0,$B$1540-SUM(I1668:J1668))),0)</f>
        <v>100000000</v>
      </c>
      <c r="L1668" s="7" t="n">
        <f aca="false">IF(E1668=1,MIN($F$224,MAX(0,$B$1540-SUM(I1668:K1668))),0)</f>
        <v>60000000</v>
      </c>
      <c r="M1668" s="7" t="n">
        <f aca="false">IF(F1668=1,MIN($F$223,MAX(0,$B$1540-SUM(I1668:L1668))),0)</f>
        <v>30000000</v>
      </c>
      <c r="N1668" s="7" t="n">
        <f aca="false">IF(G1668=1,MIN($F$222,MAX(0,$B$1540-SUM(I1668:M1668))),0)</f>
        <v>15000000</v>
      </c>
      <c r="O1668" s="7" t="n">
        <f aca="false">IF(H1668=1,MIN($F$221,MAX(0,$B$1540-SUM(I1668:N1668))),0)</f>
        <v>0</v>
      </c>
      <c r="P1668" s="7" t="n">
        <f aca="false">MAX(0,$B$1540-SUM(I1668:O1668))</f>
        <v>7465000000</v>
      </c>
      <c r="Q1668" s="7" t="n">
        <f aca="false">($B$203+$B$204)+$B$22+(1-B1668)*$B$198+(1-C1668)*$E$226+(1-D1668)*$E$225+(1-E1668)*$E$224+(1-F1668)*$E$223+(1-G1668)*$E$222+(1-H1668)*$E$221</f>
        <v>14281357.995111</v>
      </c>
      <c r="R1668" s="7" t="n">
        <f aca="false">P1668&gt;$B$12*Q1668</f>
        <v>1</v>
      </c>
      <c r="S1668" s="7" t="n">
        <f aca="false">IF(R1668,(P1668+$B$12*$B$13)/(Q1668+$B$13),IF(Q1668&gt;0,P1668/Q1668,0))</f>
        <v>444.987825310416</v>
      </c>
      <c r="T1668" s="7" t="n">
        <f aca="false">IF(R1668,$B$13*(S1668-$B$12),0)</f>
        <v>1109969563.27604</v>
      </c>
      <c r="U1668" s="7" t="n">
        <f aca="false">($B$203+$B$204)*S1668</f>
        <v>125200882.378136</v>
      </c>
      <c r="V1668" s="7" t="n">
        <f aca="false">$B$22*S1668</f>
        <v>4004890427.79374</v>
      </c>
      <c r="W1668" s="7" t="n">
        <f aca="false">IF(B1668=1,I1668,S1668*$B$198)</f>
        <v>30000000</v>
      </c>
      <c r="X1668" s="7" t="n">
        <f aca="false">IF(C1668=1,J1668,S1668*$E$226)</f>
        <v>300000000</v>
      </c>
      <c r="Y1668" s="7" t="n">
        <f aca="false">IF(D1668=1,K1668,S1668*$E$225)</f>
        <v>100000000</v>
      </c>
      <c r="Z1668" s="7" t="n">
        <f aca="false">IF(E1668=1,L1668,S1668*$E$224)</f>
        <v>60000000</v>
      </c>
      <c r="AA1668" s="7" t="n">
        <f aca="false">IF(F1668=1,M1668,S1668*$E$223)</f>
        <v>30000000</v>
      </c>
      <c r="AB1668" s="7" t="n">
        <f aca="false">IF(G1668=1,N1668,S1668*$E$222)</f>
        <v>15000000</v>
      </c>
      <c r="AC1668" s="7" t="n">
        <f aca="false">IF(H1668=1,O1668,S1668*$E$221)</f>
        <v>2224939126.55208</v>
      </c>
      <c r="AD1668" s="7" t="n">
        <f aca="false">INDEX($W$1542:$W$1669,MATCH($A1668+(1-B1668)*64,$A$1542:$A$1669,0))</f>
        <v>30000000</v>
      </c>
      <c r="AE1668" s="7" t="n">
        <f aca="false">INDEX($W$1542:$W$1669,MATCH($A1668-B1668*64,$A$1542:$A$1669,0))</f>
        <v>342904505.456625</v>
      </c>
      <c r="AF1668" s="7" t="n">
        <f aca="false">INDEX($X$1542:$X$1669,MATCH($A1668+(1-C1668)*32,$A$1542:$A$1669,0))</f>
        <v>300000000</v>
      </c>
      <c r="AG1668" s="7" t="n">
        <f aca="false">INDEX($X$1542:$X$1669,MATCH($A1668-C1668*32,$A$1542:$A$1669,0))</f>
        <v>2079327345.96735</v>
      </c>
      <c r="AH1668" s="7" t="n">
        <f aca="false">INDEX($Y$1542:$Y$1669,MATCH($A1668+(1-D1668)*16,$A$1542:$A$1669,0))</f>
        <v>100000000</v>
      </c>
      <c r="AI1668" s="7" t="n">
        <f aca="false">INDEX($Y$1542:$Y$1669,MATCH($A1668-D1668*16,$A$1542:$A$1669,0))</f>
        <v>708702695.717326</v>
      </c>
      <c r="AJ1668" s="7" t="n">
        <f aca="false">INDEX($Z$1542:$Z$1669,MATCH($A1668+(1-E1668)*8,$A$1542:$A$1669,0))</f>
        <v>60000000</v>
      </c>
      <c r="AK1668" s="7" t="n">
        <f aca="false">INDEX($Z$1542:$Z$1669,MATCH($A1668-E1668*8,$A$1542:$A$1669,0))</f>
        <v>941851979.646318</v>
      </c>
      <c r="AL1668" s="7" t="n">
        <f aca="false">INDEX($AA$1542:$AA$1669,MATCH($A1668+(1-F1668)*4,$A$1542:$A$1669,0))</f>
        <v>30000000</v>
      </c>
      <c r="AM1668" s="7" t="n">
        <f aca="false">INDEX($AA$1542:$AA$1669,MATCH($A1668-F1668*4,$A$1542:$A$1669,0))</f>
        <v>1137055403.65626</v>
      </c>
      <c r="AN1668" s="7" t="n">
        <f aca="false">INDEX($AB$1542:$AB$1669,MATCH($A1668+(1-G1668)*2,$A$1542:$A$1669,0))</f>
        <v>15000000</v>
      </c>
      <c r="AO1668" s="7" t="n">
        <f aca="false">INDEX($AB$1542:$AB$1669,MATCH($A1668-G1668*2,$A$1542:$A$1669,0))</f>
        <v>1717638542.48195</v>
      </c>
      <c r="AP1668" s="7" t="n">
        <f aca="false">INDEX($AC$1542:$AC$1669,MATCH($A1668+(1-H1668)*1,$A$1542:$A$1669,0))</f>
        <v>5000000</v>
      </c>
      <c r="AQ1668" s="7" t="n">
        <f aca="false">INDEX($AC$1542:$AC$1669,MATCH($A1668-H1668*1,$A$1542:$A$1669,0))</f>
        <v>2224939126.55208</v>
      </c>
      <c r="AR1668" s="14" t="b">
        <f aca="false">AND(IF(B1668=1,AD1668&gt;=AE1668,AE1668&gt;AD1668),IF(C1668=1,AF1668&gt;=AG1668,AG1668&gt;AF1668),IF(D1668=1,AH1668&gt;=AI1668,AI1668&gt;AH1668),IF(E1668=1,AJ1668&gt;=AK1668,AK1668&gt;AJ1668),IF(F1668=1,AL1668&gt;=AM1668,AM1668&gt;AL1668),IF(G1668=1,AN1668&gt;=AO1668,AO1668&gt;AN1668),IF(H1668=1,AP1668&gt;=AQ1668,AQ1668&gt;AP1668))</f>
        <v>0</v>
      </c>
      <c r="AS1668" s="2"/>
      <c r="AT1668" s="2"/>
      <c r="AU1668" s="2"/>
      <c r="AV1668" s="2"/>
      <c r="AW1668" s="2"/>
      <c r="AX1668" s="2"/>
    </row>
    <row r="1669" customFormat="false" ht="15" hidden="false" customHeight="false" outlineLevel="0" collapsed="false">
      <c r="A1669" s="6" t="n">
        <f aca="false">ROW()-1542</f>
        <v>127</v>
      </c>
      <c r="B1669" s="6" t="n">
        <f aca="false">MOD(INT($A1669/64),2)</f>
        <v>1</v>
      </c>
      <c r="C1669" s="6" t="n">
        <f aca="false">MOD(INT($A1669/32),2)</f>
        <v>1</v>
      </c>
      <c r="D1669" s="6" t="n">
        <f aca="false">MOD(INT($A1669/16),2)</f>
        <v>1</v>
      </c>
      <c r="E1669" s="6" t="n">
        <f aca="false">MOD(INT($A1669/8),2)</f>
        <v>1</v>
      </c>
      <c r="F1669" s="6" t="n">
        <f aca="false">MOD(INT($A1669/4),2)</f>
        <v>1</v>
      </c>
      <c r="G1669" s="6" t="n">
        <f aca="false">MOD(INT($A1669/2),2)</f>
        <v>1</v>
      </c>
      <c r="H1669" s="6" t="n">
        <f aca="false">MOD(INT($A1669/1),2)</f>
        <v>1</v>
      </c>
      <c r="I1669" s="7" t="n">
        <f aca="false">IF(B1669=1,MIN($B$6,$B$1540),0)</f>
        <v>30000000</v>
      </c>
      <c r="J1669" s="7" t="n">
        <f aca="false">IF(C1669=1,MIN($F$226,MAX(0,$B$1540-I1669)),0)</f>
        <v>300000000</v>
      </c>
      <c r="K1669" s="7" t="n">
        <f aca="false">IF(D1669=1,MIN($F$225,MAX(0,$B$1540-SUM(I1669:J1669))),0)</f>
        <v>100000000</v>
      </c>
      <c r="L1669" s="7" t="n">
        <f aca="false">IF(E1669=1,MIN($F$224,MAX(0,$B$1540-SUM(I1669:K1669))),0)</f>
        <v>60000000</v>
      </c>
      <c r="M1669" s="7" t="n">
        <f aca="false">IF(F1669=1,MIN($F$223,MAX(0,$B$1540-SUM(I1669:L1669))),0)</f>
        <v>30000000</v>
      </c>
      <c r="N1669" s="7" t="n">
        <f aca="false">IF(G1669=1,MIN($F$222,MAX(0,$B$1540-SUM(I1669:M1669))),0)</f>
        <v>15000000</v>
      </c>
      <c r="O1669" s="7" t="n">
        <f aca="false">IF(H1669=1,MIN($F$221,MAX(0,$B$1540-SUM(I1669:N1669))),0)</f>
        <v>5000000</v>
      </c>
      <c r="P1669" s="7" t="n">
        <f aca="false">MAX(0,$B$1540-SUM(I1669:O1669))</f>
        <v>7460000000</v>
      </c>
      <c r="Q1669" s="7" t="n">
        <f aca="false">($B$203+$B$204)+$B$22+(1-B1669)*$B$198+(1-C1669)*$E$226+(1-D1669)*$E$225+(1-E1669)*$E$224+(1-F1669)*$E$223+(1-G1669)*$E$222+(1-H1669)*$E$221</f>
        <v>9281357.99511099</v>
      </c>
      <c r="R1669" s="7" t="n">
        <f aca="false">P1669&gt;$B$12*Q1669</f>
        <v>1</v>
      </c>
      <c r="S1669" s="7" t="n">
        <f aca="false">IF(R1669,(P1669+$B$12*$B$13)/(Q1669+$B$13),IF(Q1669&gt;0,P1669/Q1669,0))</f>
        <v>633.415944333139</v>
      </c>
      <c r="T1669" s="7" t="n">
        <f aca="false">IF(R1669,$B$13*(S1669-$B$12),0)</f>
        <v>1581039860.83285</v>
      </c>
      <c r="U1669" s="7" t="n">
        <f aca="false">($B$203+$B$204)*S1669</f>
        <v>178216640.168903</v>
      </c>
      <c r="V1669" s="7" t="n">
        <f aca="false">$B$22*S1669</f>
        <v>5700743498.99825</v>
      </c>
      <c r="W1669" s="7" t="n">
        <f aca="false">IF(B1669=1,I1669,S1669*$B$198)</f>
        <v>30000000</v>
      </c>
      <c r="X1669" s="7" t="n">
        <f aca="false">IF(C1669=1,J1669,S1669*$E$226)</f>
        <v>300000000</v>
      </c>
      <c r="Y1669" s="7" t="n">
        <f aca="false">IF(D1669=1,K1669,S1669*$E$225)</f>
        <v>100000000</v>
      </c>
      <c r="Z1669" s="7" t="n">
        <f aca="false">IF(E1669=1,L1669,S1669*$E$224)</f>
        <v>60000000</v>
      </c>
      <c r="AA1669" s="7" t="n">
        <f aca="false">IF(F1669=1,M1669,S1669*$E$223)</f>
        <v>30000000</v>
      </c>
      <c r="AB1669" s="7" t="n">
        <f aca="false">IF(G1669=1,N1669,S1669*$E$222)</f>
        <v>15000000</v>
      </c>
      <c r="AC1669" s="7" t="n">
        <f aca="false">IF(H1669=1,O1669,S1669*$E$221)</f>
        <v>5000000</v>
      </c>
      <c r="AD1669" s="7" t="n">
        <f aca="false">INDEX($W$1542:$W$1669,MATCH($A1669+(1-B1669)*64,$A$1542:$A$1669,0))</f>
        <v>30000000</v>
      </c>
      <c r="AE1669" s="7" t="n">
        <f aca="false">INDEX($W$1542:$W$1669,MATCH($A1669-B1669*64,$A$1542:$A$1669,0))</f>
        <v>478813313.262034</v>
      </c>
      <c r="AF1669" s="7" t="n">
        <f aca="false">INDEX($X$1542:$X$1669,MATCH($A1669+(1-C1669)*32,$A$1542:$A$1669,0))</f>
        <v>300000000</v>
      </c>
      <c r="AG1669" s="7" t="n">
        <f aca="false">INDEX($X$1542:$X$1669,MATCH($A1669-C1669*32,$A$1542:$A$1669,0))</f>
        <v>2657919814.21462</v>
      </c>
      <c r="AH1669" s="7" t="n">
        <f aca="false">INDEX($Y$1542:$Y$1669,MATCH($A1669+(1-D1669)*16,$A$1542:$A$1669,0))</f>
        <v>100000000</v>
      </c>
      <c r="AI1669" s="7" t="n">
        <f aca="false">INDEX($Y$1542:$Y$1669,MATCH($A1669-D1669*16,$A$1542:$A$1669,0))</f>
        <v>970245877.316781</v>
      </c>
      <c r="AJ1669" s="7" t="n">
        <f aca="false">INDEX($Z$1542:$Z$1669,MATCH($A1669+(1-E1669)*8,$A$1542:$A$1669,0))</f>
        <v>60000000</v>
      </c>
      <c r="AK1669" s="7" t="n">
        <f aca="false">INDEX($Z$1542:$Z$1669,MATCH($A1669-E1669*8,$A$1542:$A$1669,0))</f>
        <v>1273079771.78378</v>
      </c>
      <c r="AL1669" s="7" t="n">
        <f aca="false">INDEX($AA$1542:$AA$1669,MATCH($A1669+(1-F1669)*4,$A$1542:$A$1669,0))</f>
        <v>30000000</v>
      </c>
      <c r="AM1669" s="7" t="n">
        <f aca="false">INDEX($AA$1542:$AA$1669,MATCH($A1669-F1669*4,$A$1542:$A$1669,0))</f>
        <v>1520665422.44864</v>
      </c>
      <c r="AN1669" s="7" t="n">
        <f aca="false">INDEX($AB$1542:$AB$1669,MATCH($A1669+(1-G1669)*2,$A$1542:$A$1669,0))</f>
        <v>15000000</v>
      </c>
      <c r="AO1669" s="7" t="n">
        <f aca="false">INDEX($AB$1542:$AB$1669,MATCH($A1669-G1669*2,$A$1542:$A$1669,0))</f>
        <v>2227918623.20632</v>
      </c>
      <c r="AP1669" s="7" t="n">
        <f aca="false">INDEX($AC$1542:$AC$1669,MATCH($A1669+(1-H1669)*1,$A$1542:$A$1669,0))</f>
        <v>5000000</v>
      </c>
      <c r="AQ1669" s="7" t="n">
        <f aca="false">INDEX($AC$1542:$AC$1669,MATCH($A1669-H1669*1,$A$1542:$A$1669,0))</f>
        <v>2224939126.55208</v>
      </c>
      <c r="AR1669" s="14" t="b">
        <f aca="false">AND(IF(B1669=1,AD1669&gt;=AE1669,AE1669&gt;AD1669),IF(C1669=1,AF1669&gt;=AG1669,AG1669&gt;AF1669),IF(D1669=1,AH1669&gt;=AI1669,AI1669&gt;AH1669),IF(E1669=1,AJ1669&gt;=AK1669,AK1669&gt;AJ1669),IF(F1669=1,AL1669&gt;=AM1669,AM1669&gt;AL1669),IF(G1669=1,AN1669&gt;=AO1669,AO1669&gt;AN1669),IF(H1669=1,AP1669&gt;=AQ1669,AQ1669&gt;AP1669))</f>
        <v>0</v>
      </c>
      <c r="AS1669" s="2"/>
      <c r="AT1669" s="2"/>
      <c r="AU1669" s="2"/>
      <c r="AV1669" s="2"/>
      <c r="AW1669" s="2"/>
      <c r="AX1669" s="2"/>
    </row>
    <row r="1670" customFormat="false" ht="15" hidden="false" customHeight="false" outlineLevel="0" collapsed="false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</row>
    <row r="1671" customFormat="false" ht="15" hidden="false" customHeight="false" outlineLevel="0" collapsed="false">
      <c r="A1671" s="6" t="s">
        <v>320</v>
      </c>
      <c r="B1671" s="6" t="n">
        <f aca="false">MATCH(TRUE(),AR1542:AR1669,0)</f>
        <v>1</v>
      </c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</row>
    <row r="1672" customFormat="false" ht="15" hidden="false" customHeight="false" outlineLevel="0" collapsed="false">
      <c r="A1672" s="6" t="s">
        <v>321</v>
      </c>
      <c r="B1672" s="6" t="n">
        <f aca="false">INDEX(A1542:A1669,B1671)</f>
        <v>0</v>
      </c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</row>
    <row r="1673" customFormat="false" ht="15" hidden="false" customHeight="false" outlineLevel="0" collapsed="false">
      <c r="A1673" s="6" t="s">
        <v>298</v>
      </c>
      <c r="B1673" s="7" t="n">
        <f aca="false">INDEX(W1542:W1669,$B$1671)</f>
        <v>179515539.975757</v>
      </c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</row>
    <row r="1674" customFormat="false" ht="15" hidden="false" customHeight="false" outlineLevel="0" collapsed="false">
      <c r="A1674" s="6" t="s">
        <v>299</v>
      </c>
      <c r="B1674" s="7" t="n">
        <f aca="false">INDEX(X1542:X1669,$B$1671)</f>
        <v>1369191007.41495</v>
      </c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</row>
    <row r="1675" customFormat="false" ht="15" hidden="false" customHeight="false" outlineLevel="0" collapsed="false">
      <c r="A1675" s="6" t="s">
        <v>300</v>
      </c>
      <c r="B1675" s="7" t="n">
        <f aca="false">INDEX(Y1542:Y1669,$B$1671)</f>
        <v>387017015.293001</v>
      </c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</row>
    <row r="1676" customFormat="false" ht="15" hidden="false" customHeight="false" outlineLevel="0" collapsed="false">
      <c r="A1676" s="6" t="s">
        <v>301</v>
      </c>
      <c r="B1676" s="7" t="n">
        <f aca="false">INDEX(Z1542:Z1669,$B$1671)</f>
        <v>535670934.917159</v>
      </c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</row>
    <row r="1677" customFormat="false" ht="15" hidden="false" customHeight="false" outlineLevel="0" collapsed="false">
      <c r="A1677" s="6" t="s">
        <v>302</v>
      </c>
      <c r="B1677" s="7" t="n">
        <f aca="false">INDEX(AA1542:AA1669,$B$1671)</f>
        <v>669588668.646449</v>
      </c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</row>
    <row r="1678" customFormat="false" ht="15" hidden="false" customHeight="false" outlineLevel="0" collapsed="false">
      <c r="A1678" s="6" t="s">
        <v>303</v>
      </c>
      <c r="B1678" s="7" t="n">
        <f aca="false">INDEX(AB1542:AB1669,$B$1671)</f>
        <v>1115981114.41075</v>
      </c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</row>
    <row r="1679" customFormat="false" ht="15" hidden="false" customHeight="false" outlineLevel="0" collapsed="false">
      <c r="A1679" s="6" t="s">
        <v>304</v>
      </c>
      <c r="B1679" s="7" t="n">
        <f aca="false">INDEX(AC1542:AC1669,$B$1671)</f>
        <v>1115981114.41075</v>
      </c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</row>
    <row r="1680" customFormat="false" ht="15" hidden="false" customHeight="false" outlineLevel="0" collapsed="false">
      <c r="A1680" s="6" t="s">
        <v>296</v>
      </c>
      <c r="B1680" s="7" t="n">
        <f aca="false">INDEX(U1542:U1669,$B$1671)</f>
        <v>62798041.786466</v>
      </c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</row>
    <row r="1681" customFormat="false" ht="15" hidden="false" customHeight="false" outlineLevel="0" collapsed="false">
      <c r="A1681" s="6" t="s">
        <v>322</v>
      </c>
      <c r="B1681" s="7" t="n">
        <f aca="false">INDEX(V1542:V1669,$B$1671)</f>
        <v>2008766005.93935</v>
      </c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</row>
    <row r="1682" customFormat="false" ht="15" hidden="false" customHeight="false" outlineLevel="0" collapsed="false">
      <c r="A1682" s="6" t="s">
        <v>323</v>
      </c>
      <c r="B1682" s="7" t="n">
        <f aca="false">INDEX(T1542:T1669,$B$1671)</f>
        <v>555490557.205374</v>
      </c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</row>
    <row r="1683" customFormat="false" ht="15" hidden="false" customHeight="false" outlineLevel="0" collapsed="false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</row>
    <row r="1684" customFormat="false" ht="15" hidden="false" customHeight="false" outlineLevel="0" collapsed="false">
      <c r="A1684" s="6" t="s">
        <v>324</v>
      </c>
      <c r="B1684" s="6" t="n">
        <f aca="false">INDEX(B1542:B1669,$B$1671)</f>
        <v>0</v>
      </c>
      <c r="C1684" s="7" t="n">
        <f aca="false">INDEX(AD1542:AD1669,$B$1671)</f>
        <v>30000000</v>
      </c>
      <c r="D1684" s="7" t="n">
        <f aca="false">INDEX(AE1542:AE1669,$B$1671)</f>
        <v>179515539.975757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</row>
    <row r="1685" customFormat="false" ht="15" hidden="false" customHeight="false" outlineLevel="0" collapsed="false">
      <c r="A1685" s="6" t="s">
        <v>325</v>
      </c>
      <c r="B1685" s="6" t="n">
        <f aca="false">INDEX(C1542:C1669,$B$1671)</f>
        <v>0</v>
      </c>
      <c r="C1685" s="7" t="n">
        <f aca="false">INDEX(AF1542:AF1669,$B$1671)</f>
        <v>300000000</v>
      </c>
      <c r="D1685" s="7" t="n">
        <f aca="false">INDEX(AG1542:AG1669,$B$1671)</f>
        <v>1369191007.41495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</row>
    <row r="1686" customFormat="false" ht="15" hidden="false" customHeight="false" outlineLevel="0" collapsed="false">
      <c r="A1686" s="6" t="s">
        <v>326</v>
      </c>
      <c r="B1686" s="6" t="n">
        <f aca="false">INDEX(D1542:D1669,$B$1671)</f>
        <v>0</v>
      </c>
      <c r="C1686" s="7" t="n">
        <f aca="false">INDEX(AH1542:AH1669,$B$1671)</f>
        <v>100000000</v>
      </c>
      <c r="D1686" s="7" t="n">
        <f aca="false">INDEX(AI1542:AI1669,$B$1671)</f>
        <v>387017015.293001</v>
      </c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</row>
    <row r="1687" customFormat="false" ht="15" hidden="false" customHeight="false" outlineLevel="0" collapsed="false">
      <c r="A1687" s="6" t="s">
        <v>327</v>
      </c>
      <c r="B1687" s="6" t="n">
        <f aca="false">INDEX(E1542:E1669,$B$1671)</f>
        <v>0</v>
      </c>
      <c r="C1687" s="7" t="n">
        <f aca="false">INDEX(AJ1542:AJ1669,$B$1671)</f>
        <v>60000000</v>
      </c>
      <c r="D1687" s="7" t="n">
        <f aca="false">INDEX(AK1542:AK1669,$B$1671)</f>
        <v>535670934.917159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</row>
    <row r="1688" customFormat="false" ht="15" hidden="false" customHeight="false" outlineLevel="0" collapsed="false">
      <c r="A1688" s="6" t="s">
        <v>328</v>
      </c>
      <c r="B1688" s="6" t="n">
        <f aca="false">INDEX(F1542:F1669,$B$1671)</f>
        <v>0</v>
      </c>
      <c r="C1688" s="7" t="n">
        <f aca="false">INDEX(AL1542:AL1669,$B$1671)</f>
        <v>30000000</v>
      </c>
      <c r="D1688" s="7" t="n">
        <f aca="false">INDEX(AM1542:AM1669,$B$1671)</f>
        <v>669588668.646449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</row>
    <row r="1689" customFormat="false" ht="15" hidden="false" customHeight="false" outlineLevel="0" collapsed="false">
      <c r="A1689" s="6" t="s">
        <v>329</v>
      </c>
      <c r="B1689" s="6" t="n">
        <f aca="false">INDEX(G1542:G1669,$B$1671)</f>
        <v>0</v>
      </c>
      <c r="C1689" s="7" t="n">
        <f aca="false">INDEX(AN1542:AN1669,$B$1671)</f>
        <v>15000000</v>
      </c>
      <c r="D1689" s="7" t="n">
        <f aca="false">INDEX(AO1542:AO1669,$B$1671)</f>
        <v>1115981114.41075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</row>
    <row r="1690" customFormat="false" ht="15" hidden="false" customHeight="false" outlineLevel="0" collapsed="false">
      <c r="A1690" s="6" t="s">
        <v>330</v>
      </c>
      <c r="B1690" s="6" t="n">
        <f aca="false">INDEX(H1542:H1669,$B$1671)</f>
        <v>0</v>
      </c>
      <c r="C1690" s="7" t="n">
        <f aca="false">INDEX(AP1542:AP1669,$B$1671)</f>
        <v>5000000</v>
      </c>
      <c r="D1690" s="7" t="n">
        <f aca="false">INDEX(AQ1542:AQ1669,$B$1671)</f>
        <v>1115981114.41075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</row>
    <row r="1691" customFormat="false" ht="15" hidden="false" customHeight="false" outlineLevel="0" collapsed="false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</row>
    <row r="1692" customFormat="false" ht="15" hidden="false" customHeight="false" outlineLevel="0" collapsed="false">
      <c r="A1692" s="6" t="s">
        <v>190</v>
      </c>
      <c r="B1692" s="7" t="n">
        <f aca="false">SUM(B1673:B1682)</f>
        <v>8000000000</v>
      </c>
      <c r="C1692" s="7" t="n">
        <f aca="false">$B$1540-$B$1692</f>
        <v>0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</row>
    <row r="1693" customFormat="false" ht="15" hidden="false" customHeight="false" outlineLevel="0" collapsed="false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</row>
    <row r="1694" customFormat="false" ht="15" hidden="false" customHeight="false" outlineLevel="0" collapsed="false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</row>
    <row r="1695" customFormat="false" ht="15" hidden="false" customHeight="false" outlineLevel="0" collapsed="false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</row>
    <row r="1696" customFormat="false" ht="15" hidden="false" customHeight="false" outlineLevel="0" collapsed="false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</row>
    <row r="1697" customFormat="false" ht="15" hidden="false" customHeight="false" outlineLevel="0" collapsed="false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</row>
    <row r="1698" customFormat="false" ht="15" hidden="false" customHeight="false" outlineLevel="0" collapsed="false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</row>
    <row r="1699" customFormat="false" ht="15" hidden="false" customHeight="false" outlineLevel="0" collapsed="false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</row>
    <row r="1700" customFormat="false" ht="15" hidden="false" customHeight="false" outlineLevel="0" collapsed="false">
      <c r="A1700" s="3" t="s">
        <v>335</v>
      </c>
      <c r="B1700" s="15" t="n">
        <f aca="false">$B$32</f>
        <v>2000000000</v>
      </c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</row>
    <row r="1701" customFormat="false" ht="15" hidden="false" customHeight="false" outlineLevel="0" collapsed="false">
      <c r="A1701" s="5" t="s">
        <v>283</v>
      </c>
      <c r="B1701" s="5" t="s">
        <v>205</v>
      </c>
      <c r="C1701" s="5" t="s">
        <v>89</v>
      </c>
      <c r="D1701" s="5" t="s">
        <v>88</v>
      </c>
      <c r="E1701" s="5" t="s">
        <v>87</v>
      </c>
      <c r="F1701" s="5" t="s">
        <v>86</v>
      </c>
      <c r="G1701" s="5" t="s">
        <v>85</v>
      </c>
      <c r="H1701" s="5" t="s">
        <v>82</v>
      </c>
      <c r="I1701" s="5" t="s">
        <v>284</v>
      </c>
      <c r="J1701" s="5" t="s">
        <v>285</v>
      </c>
      <c r="K1701" s="5" t="s">
        <v>286</v>
      </c>
      <c r="L1701" s="5" t="s">
        <v>287</v>
      </c>
      <c r="M1701" s="5" t="s">
        <v>288</v>
      </c>
      <c r="N1701" s="5" t="s">
        <v>289</v>
      </c>
      <c r="O1701" s="5" t="s">
        <v>290</v>
      </c>
      <c r="P1701" s="5" t="s">
        <v>291</v>
      </c>
      <c r="Q1701" s="5" t="s">
        <v>292</v>
      </c>
      <c r="R1701" s="5" t="s">
        <v>293</v>
      </c>
      <c r="S1701" s="5" t="s">
        <v>294</v>
      </c>
      <c r="T1701" s="5" t="s">
        <v>295</v>
      </c>
      <c r="U1701" s="5" t="s">
        <v>296</v>
      </c>
      <c r="V1701" s="5" t="s">
        <v>297</v>
      </c>
      <c r="W1701" s="5" t="s">
        <v>298</v>
      </c>
      <c r="X1701" s="5" t="s">
        <v>299</v>
      </c>
      <c r="Y1701" s="5" t="s">
        <v>300</v>
      </c>
      <c r="Z1701" s="5" t="s">
        <v>301</v>
      </c>
      <c r="AA1701" s="5" t="s">
        <v>302</v>
      </c>
      <c r="AB1701" s="5" t="s">
        <v>303</v>
      </c>
      <c r="AC1701" s="5" t="s">
        <v>304</v>
      </c>
      <c r="AD1701" s="5" t="s">
        <v>305</v>
      </c>
      <c r="AE1701" s="5" t="s">
        <v>306</v>
      </c>
      <c r="AF1701" s="5" t="s">
        <v>307</v>
      </c>
      <c r="AG1701" s="5" t="s">
        <v>308</v>
      </c>
      <c r="AH1701" s="5" t="s">
        <v>309</v>
      </c>
      <c r="AI1701" s="5" t="s">
        <v>310</v>
      </c>
      <c r="AJ1701" s="5" t="s">
        <v>311</v>
      </c>
      <c r="AK1701" s="5" t="s">
        <v>312</v>
      </c>
      <c r="AL1701" s="5" t="s">
        <v>313</v>
      </c>
      <c r="AM1701" s="5" t="s">
        <v>314</v>
      </c>
      <c r="AN1701" s="5" t="s">
        <v>315</v>
      </c>
      <c r="AO1701" s="5" t="s">
        <v>316</v>
      </c>
      <c r="AP1701" s="5" t="s">
        <v>317</v>
      </c>
      <c r="AQ1701" s="5" t="s">
        <v>318</v>
      </c>
      <c r="AR1701" s="5" t="s">
        <v>319</v>
      </c>
      <c r="AS1701" s="2"/>
      <c r="AT1701" s="2"/>
      <c r="AU1701" s="2"/>
      <c r="AV1701" s="2"/>
      <c r="AW1701" s="2"/>
      <c r="AX1701" s="2"/>
    </row>
    <row r="1702" customFormat="false" ht="15" hidden="false" customHeight="false" outlineLevel="0" collapsed="false">
      <c r="A1702" s="6" t="n">
        <f aca="false">ROW()-1702</f>
        <v>0</v>
      </c>
      <c r="B1702" s="6" t="n">
        <f aca="false">MOD(INT($A1702/64),2)</f>
        <v>0</v>
      </c>
      <c r="C1702" s="6" t="n">
        <f aca="false">MOD(INT($A1702/32),2)</f>
        <v>0</v>
      </c>
      <c r="D1702" s="6" t="n">
        <f aca="false">MOD(INT($A1702/16),2)</f>
        <v>0</v>
      </c>
      <c r="E1702" s="6" t="n">
        <f aca="false">MOD(INT($A1702/8),2)</f>
        <v>0</v>
      </c>
      <c r="F1702" s="6" t="n">
        <f aca="false">MOD(INT($A1702/4),2)</f>
        <v>0</v>
      </c>
      <c r="G1702" s="6" t="n">
        <f aca="false">MOD(INT($A1702/2),2)</f>
        <v>0</v>
      </c>
      <c r="H1702" s="6" t="n">
        <f aca="false">MOD(INT($A1702/1),2)</f>
        <v>0</v>
      </c>
      <c r="I1702" s="7" t="n">
        <f aca="false">IF(B1702=1,MIN($B$6,$B$1700),0)</f>
        <v>0</v>
      </c>
      <c r="J1702" s="7" t="n">
        <f aca="false">IF(C1702=1,MIN($F$296,MAX(0,$B$1700-I1702)),0)</f>
        <v>0</v>
      </c>
      <c r="K1702" s="7" t="n">
        <f aca="false">IF(D1702=1,MIN($F$295,MAX(0,$B$1700-SUM(I1702:J1702))),0)</f>
        <v>0</v>
      </c>
      <c r="L1702" s="7" t="n">
        <f aca="false">IF(E1702=1,MIN($F$294,MAX(0,$B$1700-SUM(I1702:K1702))),0)</f>
        <v>0</v>
      </c>
      <c r="M1702" s="7" t="n">
        <f aca="false">IF(F1702=1,MIN($F$293,MAX(0,$B$1700-SUM(I1702:L1702))),0)</f>
        <v>0</v>
      </c>
      <c r="N1702" s="7" t="n">
        <f aca="false">IF(G1702=1,MIN($F$292,MAX(0,$B$1700-SUM(I1702:M1702))),0)</f>
        <v>0</v>
      </c>
      <c r="O1702" s="7" t="n">
        <f aca="false">IF(H1702=1,MIN($F$291,MAX(0,$B$1700-SUM(I1702:N1702))),0)</f>
        <v>0</v>
      </c>
      <c r="P1702" s="7" t="n">
        <f aca="false">MAX(0,$B$1700-SUM(I1702:O1702))</f>
        <v>2000000000</v>
      </c>
      <c r="Q1702" s="7" t="n">
        <f aca="false">($B$273+$B$274)+$B$22+(1-B1702)*$B$268+(1-C1702)*$E$296+(1-D1702)*$E$295+(1-E1702)*$E$294+(1-F1702)*$E$293+(1-G1702)*$E$292+(1-H1702)*$E$291</f>
        <v>33519971.9510401</v>
      </c>
      <c r="R1702" s="7" t="n">
        <f aca="false">P1702&gt;$B$12*Q1702</f>
        <v>1</v>
      </c>
      <c r="S1702" s="7" t="n">
        <f aca="false">IF(R1702,(P1702+$B$12*$B$13)/(Q1702+$B$13),IF(Q1702&gt;0,P1702/Q1702,0))</f>
        <v>55.5941576723571</v>
      </c>
      <c r="T1702" s="7" t="n">
        <f aca="false">IF(R1702,$B$13*(S1702-$B$12),0)</f>
        <v>136485394.180893</v>
      </c>
      <c r="U1702" s="7" t="n">
        <f aca="false">($B$273+$B$274)*S1702</f>
        <v>16758830.1840808</v>
      </c>
      <c r="V1702" s="7" t="n">
        <f aca="false">$B$22*S1702</f>
        <v>500347419.051214</v>
      </c>
      <c r="W1702" s="7" t="n">
        <f aca="false">IF(B1702=1,I1702,S1702*$B$268)</f>
        <v>51410546.7301125</v>
      </c>
      <c r="X1702" s="7" t="n">
        <f aca="false">IF(C1702=1,J1702,S1702*$E$296)</f>
        <v>342138532.883096</v>
      </c>
      <c r="Y1702" s="7" t="n">
        <f aca="false">IF(D1702=1,K1702,S1702*$E$295)</f>
        <v>96709248.8163063</v>
      </c>
      <c r="Z1702" s="7" t="n">
        <f aca="false">IF(E1702=1,L1702,S1702*$E$294)</f>
        <v>133425978.413657</v>
      </c>
      <c r="AA1702" s="7" t="n">
        <f aca="false">IF(F1702=1,M1702,S1702*$E$293)</f>
        <v>166782473.017071</v>
      </c>
      <c r="AB1702" s="7" t="n">
        <f aca="false">IF(G1702=1,N1702,S1702*$E$292)</f>
        <v>277970788.361785</v>
      </c>
      <c r="AC1702" s="7" t="n">
        <f aca="false">IF(H1702=1,O1702,S1702*$E$291)</f>
        <v>277970788.361785</v>
      </c>
      <c r="AD1702" s="7" t="n">
        <f aca="false">INDEX($W$1702:$W$1829,MATCH($A1702+(1-B1702)*64,$A$1702:$A$1829,0))</f>
        <v>30000000</v>
      </c>
      <c r="AE1702" s="7" t="n">
        <f aca="false">INDEX($W$1702:$W$1829,MATCH($A1702-B1702*64,$A$1702:$A$1829,0))</f>
        <v>51410546.7301125</v>
      </c>
      <c r="AF1702" s="7" t="n">
        <f aca="false">INDEX($X$1702:$X$1829,MATCH($A1702+(1-C1702)*32,$A$1702:$A$1829,0))</f>
        <v>300000000</v>
      </c>
      <c r="AG1702" s="7" t="n">
        <f aca="false">INDEX($X$1702:$X$1829,MATCH($A1702-C1702*32,$A$1702:$A$1829,0))</f>
        <v>342138532.883096</v>
      </c>
      <c r="AH1702" s="7" t="n">
        <f aca="false">INDEX($Y$1702:$Y$1829,MATCH($A1702+(1-D1702)*16,$A$1702:$A$1829,0))</f>
        <v>100000000</v>
      </c>
      <c r="AI1702" s="7" t="n">
        <f aca="false">INDEX($Y$1702:$Y$1829,MATCH($A1702-D1702*16,$A$1702:$A$1829,0))</f>
        <v>96709248.8163063</v>
      </c>
      <c r="AJ1702" s="7" t="n">
        <f aca="false">INDEX($Z$1702:$Z$1829,MATCH($A1702+(1-E1702)*8,$A$1702:$A$1829,0))</f>
        <v>60000000</v>
      </c>
      <c r="AK1702" s="7" t="n">
        <f aca="false">INDEX($Z$1702:$Z$1829,MATCH($A1702-E1702*8,$A$1702:$A$1829,0))</f>
        <v>133425978.413657</v>
      </c>
      <c r="AL1702" s="7" t="n">
        <f aca="false">INDEX($AA$1702:$AA$1829,MATCH($A1702+(1-F1702)*4,$A$1702:$A$1829,0))</f>
        <v>30000000</v>
      </c>
      <c r="AM1702" s="7" t="n">
        <f aca="false">INDEX($AA$1702:$AA$1829,MATCH($A1702-F1702*4,$A$1702:$A$1829,0))</f>
        <v>166782473.017071</v>
      </c>
      <c r="AN1702" s="7" t="n">
        <f aca="false">INDEX($AB$1702:$AB$1829,MATCH($A1702+(1-G1702)*2,$A$1702:$A$1829,0))</f>
        <v>15000000</v>
      </c>
      <c r="AO1702" s="7" t="n">
        <f aca="false">INDEX($AB$1702:$AB$1829,MATCH($A1702-G1702*2,$A$1702:$A$1829,0))</f>
        <v>277970788.361785</v>
      </c>
      <c r="AP1702" s="7" t="n">
        <f aca="false">INDEX($AC$1702:$AC$1829,MATCH($A1702+(1-H1702)*1,$A$1702:$A$1829,0))</f>
        <v>5000000</v>
      </c>
      <c r="AQ1702" s="7" t="n">
        <f aca="false">INDEX($AC$1702:$AC$1829,MATCH($A1702-H1702*1,$A$1702:$A$1829,0))</f>
        <v>277970788.361785</v>
      </c>
      <c r="AR1702" s="14" t="b">
        <f aca="false">AND(IF(B1702=1,AD1702&gt;=AE1702,AE1702&gt;AD1702),IF(C1702=1,AF1702&gt;=AG1702,AG1702&gt;AF1702),IF(D1702=1,AH1702&gt;=AI1702,AI1702&gt;AH1702),IF(E1702=1,AJ1702&gt;=AK1702,AK1702&gt;AJ1702),IF(F1702=1,AL1702&gt;=AM1702,AM1702&gt;AL1702),IF(G1702=1,AN1702&gt;=AO1702,AO1702&gt;AN1702),IF(H1702=1,AP1702&gt;=AQ1702,AQ1702&gt;AP1702))</f>
        <v>0</v>
      </c>
      <c r="AS1702" s="2"/>
      <c r="AT1702" s="2"/>
      <c r="AU1702" s="2"/>
      <c r="AV1702" s="2"/>
      <c r="AW1702" s="2"/>
      <c r="AX1702" s="2"/>
    </row>
    <row r="1703" customFormat="false" ht="15" hidden="false" customHeight="false" outlineLevel="0" collapsed="false">
      <c r="A1703" s="6" t="n">
        <f aca="false">ROW()-1702</f>
        <v>1</v>
      </c>
      <c r="B1703" s="6" t="n">
        <f aca="false">MOD(INT($A1703/64),2)</f>
        <v>0</v>
      </c>
      <c r="C1703" s="6" t="n">
        <f aca="false">MOD(INT($A1703/32),2)</f>
        <v>0</v>
      </c>
      <c r="D1703" s="6" t="n">
        <f aca="false">MOD(INT($A1703/16),2)</f>
        <v>0</v>
      </c>
      <c r="E1703" s="6" t="n">
        <f aca="false">MOD(INT($A1703/8),2)</f>
        <v>0</v>
      </c>
      <c r="F1703" s="6" t="n">
        <f aca="false">MOD(INT($A1703/4),2)</f>
        <v>0</v>
      </c>
      <c r="G1703" s="6" t="n">
        <f aca="false">MOD(INT($A1703/2),2)</f>
        <v>0</v>
      </c>
      <c r="H1703" s="6" t="n">
        <f aca="false">MOD(INT($A1703/1),2)</f>
        <v>1</v>
      </c>
      <c r="I1703" s="7" t="n">
        <f aca="false">IF(B1703=1,MIN($B$6,$B$1700),0)</f>
        <v>0</v>
      </c>
      <c r="J1703" s="7" t="n">
        <f aca="false">IF(C1703=1,MIN($F$296,MAX(0,$B$1700-I1703)),0)</f>
        <v>0</v>
      </c>
      <c r="K1703" s="7" t="n">
        <f aca="false">IF(D1703=1,MIN($F$295,MAX(0,$B$1700-SUM(I1703:J1703))),0)</f>
        <v>0</v>
      </c>
      <c r="L1703" s="7" t="n">
        <f aca="false">IF(E1703=1,MIN($F$294,MAX(0,$B$1700-SUM(I1703:K1703))),0)</f>
        <v>0</v>
      </c>
      <c r="M1703" s="7" t="n">
        <f aca="false">IF(F1703=1,MIN($F$293,MAX(0,$B$1700-SUM(I1703:L1703))),0)</f>
        <v>0</v>
      </c>
      <c r="N1703" s="7" t="n">
        <f aca="false">IF(G1703=1,MIN($F$292,MAX(0,$B$1700-SUM(I1703:M1703))),0)</f>
        <v>0</v>
      </c>
      <c r="O1703" s="7" t="n">
        <f aca="false">IF(H1703=1,MIN($F$291,MAX(0,$B$1700-SUM(I1703:N1703))),0)</f>
        <v>5000000</v>
      </c>
      <c r="P1703" s="7" t="n">
        <f aca="false">MAX(0,$B$1700-SUM(I1703:O1703))</f>
        <v>1995000000</v>
      </c>
      <c r="Q1703" s="7" t="n">
        <f aca="false">($B$273+$B$274)+$B$22+(1-B1703)*$B$268+(1-C1703)*$E$296+(1-D1703)*$E$295+(1-E1703)*$E$294+(1-F1703)*$E$293+(1-G1703)*$E$292+(1-H1703)*$E$291</f>
        <v>28519971.9510401</v>
      </c>
      <c r="R1703" s="7" t="n">
        <f aca="false">P1703&gt;$B$12*Q1703</f>
        <v>1</v>
      </c>
      <c r="S1703" s="7" t="n">
        <f aca="false">IF(R1703,(P1703+$B$12*$B$13)/(Q1703+$B$13),IF(Q1703&gt;0,P1703/Q1703,0))</f>
        <v>64.3939976203952</v>
      </c>
      <c r="T1703" s="7" t="n">
        <f aca="false">IF(R1703,$B$13*(S1703-$B$12),0)</f>
        <v>158484994.050988</v>
      </c>
      <c r="U1703" s="7" t="n">
        <f aca="false">($B$273+$B$274)*S1703</f>
        <v>19411537.4020838</v>
      </c>
      <c r="V1703" s="7" t="n">
        <f aca="false">$B$22*S1703</f>
        <v>579545978.583557</v>
      </c>
      <c r="W1703" s="7" t="n">
        <f aca="false">IF(B1703=1,I1703,S1703*$B$268)</f>
        <v>59548174.8875956</v>
      </c>
      <c r="X1703" s="7" t="n">
        <f aca="false">IF(C1703=1,J1703,S1703*$E$296)</f>
        <v>396294661.071451</v>
      </c>
      <c r="Y1703" s="7" t="n">
        <f aca="false">IF(D1703=1,K1703,S1703*$E$295)</f>
        <v>112017078.752214</v>
      </c>
      <c r="Z1703" s="7" t="n">
        <f aca="false">IF(E1703=1,L1703,S1703*$E$294)</f>
        <v>154545594.288949</v>
      </c>
      <c r="AA1703" s="7" t="n">
        <f aca="false">IF(F1703=1,M1703,S1703*$E$293)</f>
        <v>193181992.861186</v>
      </c>
      <c r="AB1703" s="7" t="n">
        <f aca="false">IF(G1703=1,N1703,S1703*$E$292)</f>
        <v>321969988.101976</v>
      </c>
      <c r="AC1703" s="7" t="n">
        <f aca="false">IF(H1703=1,O1703,S1703*$E$291)</f>
        <v>5000000</v>
      </c>
      <c r="AD1703" s="7" t="n">
        <f aca="false">INDEX($W$1702:$W$1829,MATCH($A1703+(1-B1703)*64,$A$1702:$A$1829,0))</f>
        <v>30000000</v>
      </c>
      <c r="AE1703" s="7" t="n">
        <f aca="false">INDEX($W$1702:$W$1829,MATCH($A1703-B1703*64,$A$1702:$A$1829,0))</f>
        <v>59548174.8875956</v>
      </c>
      <c r="AF1703" s="7" t="n">
        <f aca="false">INDEX($X$1702:$X$1829,MATCH($A1703+(1-C1703)*32,$A$1702:$A$1829,0))</f>
        <v>300000000</v>
      </c>
      <c r="AG1703" s="7" t="n">
        <f aca="false">INDEX($X$1702:$X$1829,MATCH($A1703-C1703*32,$A$1702:$A$1829,0))</f>
        <v>396294661.071451</v>
      </c>
      <c r="AH1703" s="7" t="n">
        <f aca="false">INDEX($Y$1702:$Y$1829,MATCH($A1703+(1-D1703)*16,$A$1702:$A$1829,0))</f>
        <v>100000000</v>
      </c>
      <c r="AI1703" s="7" t="n">
        <f aca="false">INDEX($Y$1702:$Y$1829,MATCH($A1703-D1703*16,$A$1702:$A$1829,0))</f>
        <v>112017078.752214</v>
      </c>
      <c r="AJ1703" s="7" t="n">
        <f aca="false">INDEX($Z$1702:$Z$1829,MATCH($A1703+(1-E1703)*8,$A$1702:$A$1829,0))</f>
        <v>60000000</v>
      </c>
      <c r="AK1703" s="7" t="n">
        <f aca="false">INDEX($Z$1702:$Z$1829,MATCH($A1703-E1703*8,$A$1702:$A$1829,0))</f>
        <v>154545594.288949</v>
      </c>
      <c r="AL1703" s="7" t="n">
        <f aca="false">INDEX($AA$1702:$AA$1829,MATCH($A1703+(1-F1703)*4,$A$1702:$A$1829,0))</f>
        <v>30000000</v>
      </c>
      <c r="AM1703" s="7" t="n">
        <f aca="false">INDEX($AA$1702:$AA$1829,MATCH($A1703-F1703*4,$A$1702:$A$1829,0))</f>
        <v>193181992.861186</v>
      </c>
      <c r="AN1703" s="7" t="n">
        <f aca="false">INDEX($AB$1702:$AB$1829,MATCH($A1703+(1-G1703)*2,$A$1702:$A$1829,0))</f>
        <v>15000000</v>
      </c>
      <c r="AO1703" s="7" t="n">
        <f aca="false">INDEX($AB$1702:$AB$1829,MATCH($A1703-G1703*2,$A$1702:$A$1829,0))</f>
        <v>321969988.101976</v>
      </c>
      <c r="AP1703" s="7" t="n">
        <f aca="false">INDEX($AC$1702:$AC$1829,MATCH($A1703+(1-H1703)*1,$A$1702:$A$1829,0))</f>
        <v>5000000</v>
      </c>
      <c r="AQ1703" s="7" t="n">
        <f aca="false">INDEX($AC$1702:$AC$1829,MATCH($A1703-H1703*1,$A$1702:$A$1829,0))</f>
        <v>277970788.361785</v>
      </c>
      <c r="AR1703" s="14" t="b">
        <f aca="false">AND(IF(B1703=1,AD1703&gt;=AE1703,AE1703&gt;AD1703),IF(C1703=1,AF1703&gt;=AG1703,AG1703&gt;AF1703),IF(D1703=1,AH1703&gt;=AI1703,AI1703&gt;AH1703),IF(E1703=1,AJ1703&gt;=AK1703,AK1703&gt;AJ1703),IF(F1703=1,AL1703&gt;=AM1703,AM1703&gt;AL1703),IF(G1703=1,AN1703&gt;=AO1703,AO1703&gt;AN1703),IF(H1703=1,AP1703&gt;=AQ1703,AQ1703&gt;AP1703))</f>
        <v>0</v>
      </c>
      <c r="AS1703" s="2"/>
      <c r="AT1703" s="2"/>
      <c r="AU1703" s="2"/>
      <c r="AV1703" s="2"/>
      <c r="AW1703" s="2"/>
      <c r="AX1703" s="2"/>
    </row>
    <row r="1704" customFormat="false" ht="15" hidden="false" customHeight="false" outlineLevel="0" collapsed="false">
      <c r="A1704" s="6" t="n">
        <f aca="false">ROW()-1702</f>
        <v>2</v>
      </c>
      <c r="B1704" s="6" t="n">
        <f aca="false">MOD(INT($A1704/64),2)</f>
        <v>0</v>
      </c>
      <c r="C1704" s="6" t="n">
        <f aca="false">MOD(INT($A1704/32),2)</f>
        <v>0</v>
      </c>
      <c r="D1704" s="6" t="n">
        <f aca="false">MOD(INT($A1704/16),2)</f>
        <v>0</v>
      </c>
      <c r="E1704" s="6" t="n">
        <f aca="false">MOD(INT($A1704/8),2)</f>
        <v>0</v>
      </c>
      <c r="F1704" s="6" t="n">
        <f aca="false">MOD(INT($A1704/4),2)</f>
        <v>0</v>
      </c>
      <c r="G1704" s="6" t="n">
        <f aca="false">MOD(INT($A1704/2),2)</f>
        <v>1</v>
      </c>
      <c r="H1704" s="6" t="n">
        <f aca="false">MOD(INT($A1704/1),2)</f>
        <v>0</v>
      </c>
      <c r="I1704" s="7" t="n">
        <f aca="false">IF(B1704=1,MIN($B$6,$B$1700),0)</f>
        <v>0</v>
      </c>
      <c r="J1704" s="7" t="n">
        <f aca="false">IF(C1704=1,MIN($F$296,MAX(0,$B$1700-I1704)),0)</f>
        <v>0</v>
      </c>
      <c r="K1704" s="7" t="n">
        <f aca="false">IF(D1704=1,MIN($F$295,MAX(0,$B$1700-SUM(I1704:J1704))),0)</f>
        <v>0</v>
      </c>
      <c r="L1704" s="7" t="n">
        <f aca="false">IF(E1704=1,MIN($F$294,MAX(0,$B$1700-SUM(I1704:K1704))),0)</f>
        <v>0</v>
      </c>
      <c r="M1704" s="7" t="n">
        <f aca="false">IF(F1704=1,MIN($F$293,MAX(0,$B$1700-SUM(I1704:L1704))),0)</f>
        <v>0</v>
      </c>
      <c r="N1704" s="7" t="n">
        <f aca="false">IF(G1704=1,MIN($F$292,MAX(0,$B$1700-SUM(I1704:M1704))),0)</f>
        <v>15000000</v>
      </c>
      <c r="O1704" s="7" t="n">
        <f aca="false">IF(H1704=1,MIN($F$291,MAX(0,$B$1700-SUM(I1704:N1704))),0)</f>
        <v>0</v>
      </c>
      <c r="P1704" s="7" t="n">
        <f aca="false">MAX(0,$B$1700-SUM(I1704:O1704))</f>
        <v>1985000000</v>
      </c>
      <c r="Q1704" s="7" t="n">
        <f aca="false">($B$273+$B$274)+$B$22+(1-B1704)*$B$268+(1-C1704)*$E$296+(1-D1704)*$E$295+(1-E1704)*$E$294+(1-F1704)*$E$293+(1-G1704)*$E$292+(1-H1704)*$E$291</f>
        <v>28519971.9510401</v>
      </c>
      <c r="R1704" s="7" t="n">
        <f aca="false">P1704&gt;$B$12*Q1704</f>
        <v>1</v>
      </c>
      <c r="S1704" s="7" t="n">
        <f aca="false">IF(R1704,(P1704+$B$12*$B$13)/(Q1704+$B$13),IF(Q1704&gt;0,P1704/Q1704,0))</f>
        <v>64.0716246661004</v>
      </c>
      <c r="T1704" s="7" t="n">
        <f aca="false">IF(R1704,$B$13*(S1704-$B$12),0)</f>
        <v>157679061.665251</v>
      </c>
      <c r="U1704" s="7" t="n">
        <f aca="false">($B$273+$B$274)*S1704</f>
        <v>19314358.2411222</v>
      </c>
      <c r="V1704" s="7" t="n">
        <f aca="false">$B$22*S1704</f>
        <v>576644621.994903</v>
      </c>
      <c r="W1704" s="7" t="n">
        <f aca="false">IF(B1704=1,I1704,S1704*$B$268)</f>
        <v>59250061.3712622</v>
      </c>
      <c r="X1704" s="7" t="n">
        <f aca="false">IF(C1704=1,J1704,S1704*$E$296)</f>
        <v>394310707.824535</v>
      </c>
      <c r="Y1704" s="7" t="n">
        <f aca="false">IF(D1704=1,K1704,S1704*$E$295)</f>
        <v>111456292.375482</v>
      </c>
      <c r="Z1704" s="7" t="n">
        <f aca="false">IF(E1704=1,L1704,S1704*$E$294)</f>
        <v>153771899.198641</v>
      </c>
      <c r="AA1704" s="7" t="n">
        <f aca="false">IF(F1704=1,M1704,S1704*$E$293)</f>
        <v>192214873.998301</v>
      </c>
      <c r="AB1704" s="7" t="n">
        <f aca="false">IF(G1704=1,N1704,S1704*$E$292)</f>
        <v>15000000</v>
      </c>
      <c r="AC1704" s="7" t="n">
        <f aca="false">IF(H1704=1,O1704,S1704*$E$291)</f>
        <v>320358123.330502</v>
      </c>
      <c r="AD1704" s="7" t="n">
        <f aca="false">INDEX($W$1702:$W$1829,MATCH($A1704+(1-B1704)*64,$A$1702:$A$1829,0))</f>
        <v>30000000</v>
      </c>
      <c r="AE1704" s="7" t="n">
        <f aca="false">INDEX($W$1702:$W$1829,MATCH($A1704-B1704*64,$A$1702:$A$1829,0))</f>
        <v>59250061.3712622</v>
      </c>
      <c r="AF1704" s="7" t="n">
        <f aca="false">INDEX($X$1702:$X$1829,MATCH($A1704+(1-C1704)*32,$A$1702:$A$1829,0))</f>
        <v>300000000</v>
      </c>
      <c r="AG1704" s="7" t="n">
        <f aca="false">INDEX($X$1702:$X$1829,MATCH($A1704-C1704*32,$A$1702:$A$1829,0))</f>
        <v>394310707.824535</v>
      </c>
      <c r="AH1704" s="7" t="n">
        <f aca="false">INDEX($Y$1702:$Y$1829,MATCH($A1704+(1-D1704)*16,$A$1702:$A$1829,0))</f>
        <v>100000000</v>
      </c>
      <c r="AI1704" s="7" t="n">
        <f aca="false">INDEX($Y$1702:$Y$1829,MATCH($A1704-D1704*16,$A$1702:$A$1829,0))</f>
        <v>111456292.375482</v>
      </c>
      <c r="AJ1704" s="7" t="n">
        <f aca="false">INDEX($Z$1702:$Z$1829,MATCH($A1704+(1-E1704)*8,$A$1702:$A$1829,0))</f>
        <v>60000000</v>
      </c>
      <c r="AK1704" s="7" t="n">
        <f aca="false">INDEX($Z$1702:$Z$1829,MATCH($A1704-E1704*8,$A$1702:$A$1829,0))</f>
        <v>153771899.198641</v>
      </c>
      <c r="AL1704" s="7" t="n">
        <f aca="false">INDEX($AA$1702:$AA$1829,MATCH($A1704+(1-F1704)*4,$A$1702:$A$1829,0))</f>
        <v>30000000</v>
      </c>
      <c r="AM1704" s="7" t="n">
        <f aca="false">INDEX($AA$1702:$AA$1829,MATCH($A1704-F1704*4,$A$1702:$A$1829,0))</f>
        <v>192214873.998301</v>
      </c>
      <c r="AN1704" s="7" t="n">
        <f aca="false">INDEX($AB$1702:$AB$1829,MATCH($A1704+(1-G1704)*2,$A$1702:$A$1829,0))</f>
        <v>15000000</v>
      </c>
      <c r="AO1704" s="7" t="n">
        <f aca="false">INDEX($AB$1702:$AB$1829,MATCH($A1704-G1704*2,$A$1702:$A$1829,0))</f>
        <v>277970788.361785</v>
      </c>
      <c r="AP1704" s="7" t="n">
        <f aca="false">INDEX($AC$1702:$AC$1829,MATCH($A1704+(1-H1704)*1,$A$1702:$A$1829,0))</f>
        <v>5000000</v>
      </c>
      <c r="AQ1704" s="7" t="n">
        <f aca="false">INDEX($AC$1702:$AC$1829,MATCH($A1704-H1704*1,$A$1702:$A$1829,0))</f>
        <v>320358123.330502</v>
      </c>
      <c r="AR1704" s="14" t="b">
        <f aca="false">AND(IF(B1704=1,AD1704&gt;=AE1704,AE1704&gt;AD1704),IF(C1704=1,AF1704&gt;=AG1704,AG1704&gt;AF1704),IF(D1704=1,AH1704&gt;=AI1704,AI1704&gt;AH1704),IF(E1704=1,AJ1704&gt;=AK1704,AK1704&gt;AJ1704),IF(F1704=1,AL1704&gt;=AM1704,AM1704&gt;AL1704),IF(G1704=1,AN1704&gt;=AO1704,AO1704&gt;AN1704),IF(H1704=1,AP1704&gt;=AQ1704,AQ1704&gt;AP1704))</f>
        <v>0</v>
      </c>
      <c r="AS1704" s="2"/>
      <c r="AT1704" s="2"/>
      <c r="AU1704" s="2"/>
      <c r="AV1704" s="2"/>
      <c r="AW1704" s="2"/>
      <c r="AX1704" s="2"/>
    </row>
    <row r="1705" customFormat="false" ht="15" hidden="false" customHeight="false" outlineLevel="0" collapsed="false">
      <c r="A1705" s="6" t="n">
        <f aca="false">ROW()-1702</f>
        <v>3</v>
      </c>
      <c r="B1705" s="6" t="n">
        <f aca="false">MOD(INT($A1705/64),2)</f>
        <v>0</v>
      </c>
      <c r="C1705" s="6" t="n">
        <f aca="false">MOD(INT($A1705/32),2)</f>
        <v>0</v>
      </c>
      <c r="D1705" s="6" t="n">
        <f aca="false">MOD(INT($A1705/16),2)</f>
        <v>0</v>
      </c>
      <c r="E1705" s="6" t="n">
        <f aca="false">MOD(INT($A1705/8),2)</f>
        <v>0</v>
      </c>
      <c r="F1705" s="6" t="n">
        <f aca="false">MOD(INT($A1705/4),2)</f>
        <v>0</v>
      </c>
      <c r="G1705" s="6" t="n">
        <f aca="false">MOD(INT($A1705/2),2)</f>
        <v>1</v>
      </c>
      <c r="H1705" s="6" t="n">
        <f aca="false">MOD(INT($A1705/1),2)</f>
        <v>1</v>
      </c>
      <c r="I1705" s="7" t="n">
        <f aca="false">IF(B1705=1,MIN($B$6,$B$1700),0)</f>
        <v>0</v>
      </c>
      <c r="J1705" s="7" t="n">
        <f aca="false">IF(C1705=1,MIN($F$296,MAX(0,$B$1700-I1705)),0)</f>
        <v>0</v>
      </c>
      <c r="K1705" s="7" t="n">
        <f aca="false">IF(D1705=1,MIN($F$295,MAX(0,$B$1700-SUM(I1705:J1705))),0)</f>
        <v>0</v>
      </c>
      <c r="L1705" s="7" t="n">
        <f aca="false">IF(E1705=1,MIN($F$294,MAX(0,$B$1700-SUM(I1705:K1705))),0)</f>
        <v>0</v>
      </c>
      <c r="M1705" s="7" t="n">
        <f aca="false">IF(F1705=1,MIN($F$293,MAX(0,$B$1700-SUM(I1705:L1705))),0)</f>
        <v>0</v>
      </c>
      <c r="N1705" s="7" t="n">
        <f aca="false">IF(G1705=1,MIN($F$292,MAX(0,$B$1700-SUM(I1705:M1705))),0)</f>
        <v>15000000</v>
      </c>
      <c r="O1705" s="7" t="n">
        <f aca="false">IF(H1705=1,MIN($F$291,MAX(0,$B$1700-SUM(I1705:N1705))),0)</f>
        <v>5000000</v>
      </c>
      <c r="P1705" s="7" t="n">
        <f aca="false">MAX(0,$B$1700-SUM(I1705:O1705))</f>
        <v>1980000000</v>
      </c>
      <c r="Q1705" s="7" t="n">
        <f aca="false">($B$273+$B$274)+$B$22+(1-B1705)*$B$268+(1-C1705)*$E$296+(1-D1705)*$E$295+(1-E1705)*$E$294+(1-F1705)*$E$293+(1-G1705)*$E$292+(1-H1705)*$E$291</f>
        <v>23519971.9510401</v>
      </c>
      <c r="R1705" s="7" t="n">
        <f aca="false">P1705&gt;$B$12*Q1705</f>
        <v>1</v>
      </c>
      <c r="S1705" s="7" t="n">
        <f aca="false">IF(R1705,(P1705+$B$12*$B$13)/(Q1705+$B$13),IF(Q1705&gt;0,P1705/Q1705,0))</f>
        <v>76.1914733701608</v>
      </c>
      <c r="T1705" s="7" t="n">
        <f aca="false">IF(R1705,$B$13*(S1705-$B$12),0)</f>
        <v>187978683.425402</v>
      </c>
      <c r="U1705" s="7" t="n">
        <f aca="false">($B$273+$B$274)*S1705</f>
        <v>22967880.3879124</v>
      </c>
      <c r="V1705" s="7" t="n">
        <f aca="false">$B$22*S1705</f>
        <v>685723260.331447</v>
      </c>
      <c r="W1705" s="7" t="n">
        <f aca="false">IF(B1705=1,I1705,S1705*$B$268)</f>
        <v>70457858.6335959</v>
      </c>
      <c r="X1705" s="7" t="n">
        <f aca="false">IF(C1705=1,J1705,S1705*$E$296)</f>
        <v>468898891.691096</v>
      </c>
      <c r="Y1705" s="7" t="n">
        <f aca="false">IF(D1705=1,K1705,S1705*$E$295)</f>
        <v>132539469.331678</v>
      </c>
      <c r="Z1705" s="7" t="n">
        <f aca="false">IF(E1705=1,L1705,S1705*$E$294)</f>
        <v>182859536.088386</v>
      </c>
      <c r="AA1705" s="7" t="n">
        <f aca="false">IF(F1705=1,M1705,S1705*$E$293)</f>
        <v>228574420.110482</v>
      </c>
      <c r="AB1705" s="7" t="n">
        <f aca="false">IF(G1705=1,N1705,S1705*$E$292)</f>
        <v>15000000</v>
      </c>
      <c r="AC1705" s="7" t="n">
        <f aca="false">IF(H1705=1,O1705,S1705*$E$291)</f>
        <v>5000000</v>
      </c>
      <c r="AD1705" s="7" t="n">
        <f aca="false">INDEX($W$1702:$W$1829,MATCH($A1705+(1-B1705)*64,$A$1702:$A$1829,0))</f>
        <v>30000000</v>
      </c>
      <c r="AE1705" s="7" t="n">
        <f aca="false">INDEX($W$1702:$W$1829,MATCH($A1705-B1705*64,$A$1702:$A$1829,0))</f>
        <v>70457858.6335959</v>
      </c>
      <c r="AF1705" s="7" t="n">
        <f aca="false">INDEX($X$1702:$X$1829,MATCH($A1705+(1-C1705)*32,$A$1702:$A$1829,0))</f>
        <v>300000000</v>
      </c>
      <c r="AG1705" s="7" t="n">
        <f aca="false">INDEX($X$1702:$X$1829,MATCH($A1705-C1705*32,$A$1702:$A$1829,0))</f>
        <v>468898891.691096</v>
      </c>
      <c r="AH1705" s="7" t="n">
        <f aca="false">INDEX($Y$1702:$Y$1829,MATCH($A1705+(1-D1705)*16,$A$1702:$A$1829,0))</f>
        <v>100000000</v>
      </c>
      <c r="AI1705" s="7" t="n">
        <f aca="false">INDEX($Y$1702:$Y$1829,MATCH($A1705-D1705*16,$A$1702:$A$1829,0))</f>
        <v>132539469.331678</v>
      </c>
      <c r="AJ1705" s="7" t="n">
        <f aca="false">INDEX($Z$1702:$Z$1829,MATCH($A1705+(1-E1705)*8,$A$1702:$A$1829,0))</f>
        <v>60000000</v>
      </c>
      <c r="AK1705" s="7" t="n">
        <f aca="false">INDEX($Z$1702:$Z$1829,MATCH($A1705-E1705*8,$A$1702:$A$1829,0))</f>
        <v>182859536.088386</v>
      </c>
      <c r="AL1705" s="7" t="n">
        <f aca="false">INDEX($AA$1702:$AA$1829,MATCH($A1705+(1-F1705)*4,$A$1702:$A$1829,0))</f>
        <v>30000000</v>
      </c>
      <c r="AM1705" s="7" t="n">
        <f aca="false">INDEX($AA$1702:$AA$1829,MATCH($A1705-F1705*4,$A$1702:$A$1829,0))</f>
        <v>228574420.110482</v>
      </c>
      <c r="AN1705" s="7" t="n">
        <f aca="false">INDEX($AB$1702:$AB$1829,MATCH($A1705+(1-G1705)*2,$A$1702:$A$1829,0))</f>
        <v>15000000</v>
      </c>
      <c r="AO1705" s="7" t="n">
        <f aca="false">INDEX($AB$1702:$AB$1829,MATCH($A1705-G1705*2,$A$1702:$A$1829,0))</f>
        <v>321969988.101976</v>
      </c>
      <c r="AP1705" s="7" t="n">
        <f aca="false">INDEX($AC$1702:$AC$1829,MATCH($A1705+(1-H1705)*1,$A$1702:$A$1829,0))</f>
        <v>5000000</v>
      </c>
      <c r="AQ1705" s="7" t="n">
        <f aca="false">INDEX($AC$1702:$AC$1829,MATCH($A1705-H1705*1,$A$1702:$A$1829,0))</f>
        <v>320358123.330502</v>
      </c>
      <c r="AR1705" s="14" t="b">
        <f aca="false">AND(IF(B1705=1,AD1705&gt;=AE1705,AE1705&gt;AD1705),IF(C1705=1,AF1705&gt;=AG1705,AG1705&gt;AF1705),IF(D1705=1,AH1705&gt;=AI1705,AI1705&gt;AH1705),IF(E1705=1,AJ1705&gt;=AK1705,AK1705&gt;AJ1705),IF(F1705=1,AL1705&gt;=AM1705,AM1705&gt;AL1705),IF(G1705=1,AN1705&gt;=AO1705,AO1705&gt;AN1705),IF(H1705=1,AP1705&gt;=AQ1705,AQ1705&gt;AP1705))</f>
        <v>0</v>
      </c>
      <c r="AS1705" s="2"/>
      <c r="AT1705" s="2"/>
      <c r="AU1705" s="2"/>
      <c r="AV1705" s="2"/>
      <c r="AW1705" s="2"/>
      <c r="AX1705" s="2"/>
    </row>
    <row r="1706" customFormat="false" ht="15" hidden="false" customHeight="false" outlineLevel="0" collapsed="false">
      <c r="A1706" s="6" t="n">
        <f aca="false">ROW()-1702</f>
        <v>4</v>
      </c>
      <c r="B1706" s="6" t="n">
        <f aca="false">MOD(INT($A1706/64),2)</f>
        <v>0</v>
      </c>
      <c r="C1706" s="6" t="n">
        <f aca="false">MOD(INT($A1706/32),2)</f>
        <v>0</v>
      </c>
      <c r="D1706" s="6" t="n">
        <f aca="false">MOD(INT($A1706/16),2)</f>
        <v>0</v>
      </c>
      <c r="E1706" s="6" t="n">
        <f aca="false">MOD(INT($A1706/8),2)</f>
        <v>0</v>
      </c>
      <c r="F1706" s="6" t="n">
        <f aca="false">MOD(INT($A1706/4),2)</f>
        <v>1</v>
      </c>
      <c r="G1706" s="6" t="n">
        <f aca="false">MOD(INT($A1706/2),2)</f>
        <v>0</v>
      </c>
      <c r="H1706" s="6" t="n">
        <f aca="false">MOD(INT($A1706/1),2)</f>
        <v>0</v>
      </c>
      <c r="I1706" s="7" t="n">
        <f aca="false">IF(B1706=1,MIN($B$6,$B$1700),0)</f>
        <v>0</v>
      </c>
      <c r="J1706" s="7" t="n">
        <f aca="false">IF(C1706=1,MIN($F$296,MAX(0,$B$1700-I1706)),0)</f>
        <v>0</v>
      </c>
      <c r="K1706" s="7" t="n">
        <f aca="false">IF(D1706=1,MIN($F$295,MAX(0,$B$1700-SUM(I1706:J1706))),0)</f>
        <v>0</v>
      </c>
      <c r="L1706" s="7" t="n">
        <f aca="false">IF(E1706=1,MIN($F$294,MAX(0,$B$1700-SUM(I1706:K1706))),0)</f>
        <v>0</v>
      </c>
      <c r="M1706" s="7" t="n">
        <f aca="false">IF(F1706=1,MIN($F$293,MAX(0,$B$1700-SUM(I1706:L1706))),0)</f>
        <v>30000000</v>
      </c>
      <c r="N1706" s="7" t="n">
        <f aca="false">IF(G1706=1,MIN($F$292,MAX(0,$B$1700-SUM(I1706:M1706))),0)</f>
        <v>0</v>
      </c>
      <c r="O1706" s="7" t="n">
        <f aca="false">IF(H1706=1,MIN($F$291,MAX(0,$B$1700-SUM(I1706:N1706))),0)</f>
        <v>0</v>
      </c>
      <c r="P1706" s="7" t="n">
        <f aca="false">MAX(0,$B$1700-SUM(I1706:O1706))</f>
        <v>1970000000</v>
      </c>
      <c r="Q1706" s="7" t="n">
        <f aca="false">($B$273+$B$274)+$B$22+(1-B1706)*$B$268+(1-C1706)*$E$296+(1-D1706)*$E$295+(1-E1706)*$E$294+(1-F1706)*$E$293+(1-G1706)*$E$292+(1-H1706)*$E$291</f>
        <v>30519971.9510401</v>
      </c>
      <c r="R1706" s="7" t="n">
        <f aca="false">P1706&gt;$B$12*Q1706</f>
        <v>1</v>
      </c>
      <c r="S1706" s="7" t="n">
        <f aca="false">IF(R1706,(P1706+$B$12*$B$13)/(Q1706+$B$13),IF(Q1706&gt;0,P1706/Q1706,0))</f>
        <v>59.7365740626521</v>
      </c>
      <c r="T1706" s="7" t="n">
        <f aca="false">IF(R1706,$B$13*(S1706-$B$12),0)</f>
        <v>146841435.15663</v>
      </c>
      <c r="U1706" s="7" t="n">
        <f aca="false">($B$273+$B$274)*S1706</f>
        <v>18007559.4704537</v>
      </c>
      <c r="V1706" s="7" t="n">
        <f aca="false">$B$22*S1706</f>
        <v>537629166.563869</v>
      </c>
      <c r="W1706" s="7" t="n">
        <f aca="false">IF(B1706=1,I1706,S1706*$B$268)</f>
        <v>55241235.0672566</v>
      </c>
      <c r="X1706" s="7" t="n">
        <f aca="false">IF(C1706=1,J1706,S1706*$E$296)</f>
        <v>367631863.939915</v>
      </c>
      <c r="Y1706" s="7" t="n">
        <f aca="false">IF(D1706=1,K1706,S1706*$E$295)</f>
        <v>103915221.424989</v>
      </c>
      <c r="Z1706" s="7" t="n">
        <f aca="false">IF(E1706=1,L1706,S1706*$E$294)</f>
        <v>143367777.750365</v>
      </c>
      <c r="AA1706" s="7" t="n">
        <f aca="false">IF(F1706=1,M1706,S1706*$E$293)</f>
        <v>30000000</v>
      </c>
      <c r="AB1706" s="7" t="n">
        <f aca="false">IF(G1706=1,N1706,S1706*$E$292)</f>
        <v>298682870.313261</v>
      </c>
      <c r="AC1706" s="7" t="n">
        <f aca="false">IF(H1706=1,O1706,S1706*$E$291)</f>
        <v>298682870.313261</v>
      </c>
      <c r="AD1706" s="7" t="n">
        <f aca="false">INDEX($W$1702:$W$1829,MATCH($A1706+(1-B1706)*64,$A$1702:$A$1829,0))</f>
        <v>30000000</v>
      </c>
      <c r="AE1706" s="7" t="n">
        <f aca="false">INDEX($W$1702:$W$1829,MATCH($A1706-B1706*64,$A$1702:$A$1829,0))</f>
        <v>55241235.0672566</v>
      </c>
      <c r="AF1706" s="7" t="n">
        <f aca="false">INDEX($X$1702:$X$1829,MATCH($A1706+(1-C1706)*32,$A$1702:$A$1829,0))</f>
        <v>300000000</v>
      </c>
      <c r="AG1706" s="7" t="n">
        <f aca="false">INDEX($X$1702:$X$1829,MATCH($A1706-C1706*32,$A$1702:$A$1829,0))</f>
        <v>367631863.939915</v>
      </c>
      <c r="AH1706" s="7" t="n">
        <f aca="false">INDEX($Y$1702:$Y$1829,MATCH($A1706+(1-D1706)*16,$A$1702:$A$1829,0))</f>
        <v>100000000</v>
      </c>
      <c r="AI1706" s="7" t="n">
        <f aca="false">INDEX($Y$1702:$Y$1829,MATCH($A1706-D1706*16,$A$1702:$A$1829,0))</f>
        <v>103915221.424989</v>
      </c>
      <c r="AJ1706" s="7" t="n">
        <f aca="false">INDEX($Z$1702:$Z$1829,MATCH($A1706+(1-E1706)*8,$A$1702:$A$1829,0))</f>
        <v>60000000</v>
      </c>
      <c r="AK1706" s="7" t="n">
        <f aca="false">INDEX($Z$1702:$Z$1829,MATCH($A1706-E1706*8,$A$1702:$A$1829,0))</f>
        <v>143367777.750365</v>
      </c>
      <c r="AL1706" s="7" t="n">
        <f aca="false">INDEX($AA$1702:$AA$1829,MATCH($A1706+(1-F1706)*4,$A$1702:$A$1829,0))</f>
        <v>30000000</v>
      </c>
      <c r="AM1706" s="7" t="n">
        <f aca="false">INDEX($AA$1702:$AA$1829,MATCH($A1706-F1706*4,$A$1702:$A$1829,0))</f>
        <v>166782473.017071</v>
      </c>
      <c r="AN1706" s="7" t="n">
        <f aca="false">INDEX($AB$1702:$AB$1829,MATCH($A1706+(1-G1706)*2,$A$1702:$A$1829,0))</f>
        <v>15000000</v>
      </c>
      <c r="AO1706" s="7" t="n">
        <f aca="false">INDEX($AB$1702:$AB$1829,MATCH($A1706-G1706*2,$A$1702:$A$1829,0))</f>
        <v>298682870.313261</v>
      </c>
      <c r="AP1706" s="7" t="n">
        <f aca="false">INDEX($AC$1702:$AC$1829,MATCH($A1706+(1-H1706)*1,$A$1702:$A$1829,0))</f>
        <v>5000000</v>
      </c>
      <c r="AQ1706" s="7" t="n">
        <f aca="false">INDEX($AC$1702:$AC$1829,MATCH($A1706-H1706*1,$A$1702:$A$1829,0))</f>
        <v>298682870.313261</v>
      </c>
      <c r="AR1706" s="14" t="b">
        <f aca="false">AND(IF(B1706=1,AD1706&gt;=AE1706,AE1706&gt;AD1706),IF(C1706=1,AF1706&gt;=AG1706,AG1706&gt;AF1706),IF(D1706=1,AH1706&gt;=AI1706,AI1706&gt;AH1706),IF(E1706=1,AJ1706&gt;=AK1706,AK1706&gt;AJ1706),IF(F1706=1,AL1706&gt;=AM1706,AM1706&gt;AL1706),IF(G1706=1,AN1706&gt;=AO1706,AO1706&gt;AN1706),IF(H1706=1,AP1706&gt;=AQ1706,AQ1706&gt;AP1706))</f>
        <v>0</v>
      </c>
      <c r="AS1706" s="2"/>
      <c r="AT1706" s="2"/>
      <c r="AU1706" s="2"/>
      <c r="AV1706" s="2"/>
      <c r="AW1706" s="2"/>
      <c r="AX1706" s="2"/>
    </row>
    <row r="1707" customFormat="false" ht="15" hidden="false" customHeight="false" outlineLevel="0" collapsed="false">
      <c r="A1707" s="6" t="n">
        <f aca="false">ROW()-1702</f>
        <v>5</v>
      </c>
      <c r="B1707" s="6" t="n">
        <f aca="false">MOD(INT($A1707/64),2)</f>
        <v>0</v>
      </c>
      <c r="C1707" s="6" t="n">
        <f aca="false">MOD(INT($A1707/32),2)</f>
        <v>0</v>
      </c>
      <c r="D1707" s="6" t="n">
        <f aca="false">MOD(INT($A1707/16),2)</f>
        <v>0</v>
      </c>
      <c r="E1707" s="6" t="n">
        <f aca="false">MOD(INT($A1707/8),2)</f>
        <v>0</v>
      </c>
      <c r="F1707" s="6" t="n">
        <f aca="false">MOD(INT($A1707/4),2)</f>
        <v>1</v>
      </c>
      <c r="G1707" s="6" t="n">
        <f aca="false">MOD(INT($A1707/2),2)</f>
        <v>0</v>
      </c>
      <c r="H1707" s="6" t="n">
        <f aca="false">MOD(INT($A1707/1),2)</f>
        <v>1</v>
      </c>
      <c r="I1707" s="7" t="n">
        <f aca="false">IF(B1707=1,MIN($B$6,$B$1700),0)</f>
        <v>0</v>
      </c>
      <c r="J1707" s="7" t="n">
        <f aca="false">IF(C1707=1,MIN($F$296,MAX(0,$B$1700-I1707)),0)</f>
        <v>0</v>
      </c>
      <c r="K1707" s="7" t="n">
        <f aca="false">IF(D1707=1,MIN($F$295,MAX(0,$B$1700-SUM(I1707:J1707))),0)</f>
        <v>0</v>
      </c>
      <c r="L1707" s="7" t="n">
        <f aca="false">IF(E1707=1,MIN($F$294,MAX(0,$B$1700-SUM(I1707:K1707))),0)</f>
        <v>0</v>
      </c>
      <c r="M1707" s="7" t="n">
        <f aca="false">IF(F1707=1,MIN($F$293,MAX(0,$B$1700-SUM(I1707:L1707))),0)</f>
        <v>30000000</v>
      </c>
      <c r="N1707" s="7" t="n">
        <f aca="false">IF(G1707=1,MIN($F$292,MAX(0,$B$1700-SUM(I1707:M1707))),0)</f>
        <v>0</v>
      </c>
      <c r="O1707" s="7" t="n">
        <f aca="false">IF(H1707=1,MIN($F$291,MAX(0,$B$1700-SUM(I1707:N1707))),0)</f>
        <v>5000000</v>
      </c>
      <c r="P1707" s="7" t="n">
        <f aca="false">MAX(0,$B$1700-SUM(I1707:O1707))</f>
        <v>1965000000</v>
      </c>
      <c r="Q1707" s="7" t="n">
        <f aca="false">($B$273+$B$274)+$B$22+(1-B1707)*$B$268+(1-C1707)*$E$296+(1-D1707)*$E$295+(1-E1707)*$E$294+(1-F1707)*$E$293+(1-G1707)*$E$292+(1-H1707)*$E$291</f>
        <v>25519971.9510401</v>
      </c>
      <c r="R1707" s="7" t="n">
        <f aca="false">P1707&gt;$B$12*Q1707</f>
        <v>1</v>
      </c>
      <c r="S1707" s="7" t="n">
        <f aca="false">IF(R1707,(P1707+$B$12*$B$13)/(Q1707+$B$13),IF(Q1707&gt;0,P1707/Q1707,0))</f>
        <v>70.2177719320297</v>
      </c>
      <c r="T1707" s="7" t="n">
        <f aca="false">IF(R1707,$B$13*(S1707-$B$12),0)</f>
        <v>173044429.830074</v>
      </c>
      <c r="U1707" s="7" t="n">
        <f aca="false">($B$273+$B$274)*S1707</f>
        <v>21167111.1674837</v>
      </c>
      <c r="V1707" s="7" t="n">
        <f aca="false">$B$22*S1707</f>
        <v>631959947.388267</v>
      </c>
      <c r="W1707" s="7" t="n">
        <f aca="false">IF(B1707=1,I1707,S1707*$B$268)</f>
        <v>64933694.4085215</v>
      </c>
      <c r="X1707" s="7" t="n">
        <f aca="false">IF(C1707=1,J1707,S1707*$E$296)</f>
        <v>432135434.315429</v>
      </c>
      <c r="Y1707" s="7" t="n">
        <f aca="false">IF(D1707=1,K1707,S1707*$E$295)</f>
        <v>122147870.593205</v>
      </c>
      <c r="Z1707" s="7" t="n">
        <f aca="false">IF(E1707=1,L1707,S1707*$E$294)</f>
        <v>168522652.636871</v>
      </c>
      <c r="AA1707" s="7" t="n">
        <f aca="false">IF(F1707=1,M1707,S1707*$E$293)</f>
        <v>30000000</v>
      </c>
      <c r="AB1707" s="7" t="n">
        <f aca="false">IF(G1707=1,N1707,S1707*$E$292)</f>
        <v>351088859.660148</v>
      </c>
      <c r="AC1707" s="7" t="n">
        <f aca="false">IF(H1707=1,O1707,S1707*$E$291)</f>
        <v>5000000</v>
      </c>
      <c r="AD1707" s="7" t="n">
        <f aca="false">INDEX($W$1702:$W$1829,MATCH($A1707+(1-B1707)*64,$A$1702:$A$1829,0))</f>
        <v>30000000</v>
      </c>
      <c r="AE1707" s="7" t="n">
        <f aca="false">INDEX($W$1702:$W$1829,MATCH($A1707-B1707*64,$A$1702:$A$1829,0))</f>
        <v>64933694.4085215</v>
      </c>
      <c r="AF1707" s="7" t="n">
        <f aca="false">INDEX($X$1702:$X$1829,MATCH($A1707+(1-C1707)*32,$A$1702:$A$1829,0))</f>
        <v>300000000</v>
      </c>
      <c r="AG1707" s="7" t="n">
        <f aca="false">INDEX($X$1702:$X$1829,MATCH($A1707-C1707*32,$A$1702:$A$1829,0))</f>
        <v>432135434.315429</v>
      </c>
      <c r="AH1707" s="7" t="n">
        <f aca="false">INDEX($Y$1702:$Y$1829,MATCH($A1707+(1-D1707)*16,$A$1702:$A$1829,0))</f>
        <v>100000000</v>
      </c>
      <c r="AI1707" s="7" t="n">
        <f aca="false">INDEX($Y$1702:$Y$1829,MATCH($A1707-D1707*16,$A$1702:$A$1829,0))</f>
        <v>122147870.593205</v>
      </c>
      <c r="AJ1707" s="7" t="n">
        <f aca="false">INDEX($Z$1702:$Z$1829,MATCH($A1707+(1-E1707)*8,$A$1702:$A$1829,0))</f>
        <v>60000000</v>
      </c>
      <c r="AK1707" s="7" t="n">
        <f aca="false">INDEX($Z$1702:$Z$1829,MATCH($A1707-E1707*8,$A$1702:$A$1829,0))</f>
        <v>168522652.636871</v>
      </c>
      <c r="AL1707" s="7" t="n">
        <f aca="false">INDEX($AA$1702:$AA$1829,MATCH($A1707+(1-F1707)*4,$A$1702:$A$1829,0))</f>
        <v>30000000</v>
      </c>
      <c r="AM1707" s="7" t="n">
        <f aca="false">INDEX($AA$1702:$AA$1829,MATCH($A1707-F1707*4,$A$1702:$A$1829,0))</f>
        <v>193181992.861186</v>
      </c>
      <c r="AN1707" s="7" t="n">
        <f aca="false">INDEX($AB$1702:$AB$1829,MATCH($A1707+(1-G1707)*2,$A$1702:$A$1829,0))</f>
        <v>15000000</v>
      </c>
      <c r="AO1707" s="7" t="n">
        <f aca="false">INDEX($AB$1702:$AB$1829,MATCH($A1707-G1707*2,$A$1702:$A$1829,0))</f>
        <v>351088859.660148</v>
      </c>
      <c r="AP1707" s="7" t="n">
        <f aca="false">INDEX($AC$1702:$AC$1829,MATCH($A1707+(1-H1707)*1,$A$1702:$A$1829,0))</f>
        <v>5000000</v>
      </c>
      <c r="AQ1707" s="7" t="n">
        <f aca="false">INDEX($AC$1702:$AC$1829,MATCH($A1707-H1707*1,$A$1702:$A$1829,0))</f>
        <v>298682870.313261</v>
      </c>
      <c r="AR1707" s="14" t="b">
        <f aca="false">AND(IF(B1707=1,AD1707&gt;=AE1707,AE1707&gt;AD1707),IF(C1707=1,AF1707&gt;=AG1707,AG1707&gt;AF1707),IF(D1707=1,AH1707&gt;=AI1707,AI1707&gt;AH1707),IF(E1707=1,AJ1707&gt;=AK1707,AK1707&gt;AJ1707),IF(F1707=1,AL1707&gt;=AM1707,AM1707&gt;AL1707),IF(G1707=1,AN1707&gt;=AO1707,AO1707&gt;AN1707),IF(H1707=1,AP1707&gt;=AQ1707,AQ1707&gt;AP1707))</f>
        <v>0</v>
      </c>
      <c r="AS1707" s="2"/>
      <c r="AT1707" s="2"/>
      <c r="AU1707" s="2"/>
      <c r="AV1707" s="2"/>
      <c r="AW1707" s="2"/>
      <c r="AX1707" s="2"/>
    </row>
    <row r="1708" customFormat="false" ht="15" hidden="false" customHeight="false" outlineLevel="0" collapsed="false">
      <c r="A1708" s="6" t="n">
        <f aca="false">ROW()-1702</f>
        <v>6</v>
      </c>
      <c r="B1708" s="6" t="n">
        <f aca="false">MOD(INT($A1708/64),2)</f>
        <v>0</v>
      </c>
      <c r="C1708" s="6" t="n">
        <f aca="false">MOD(INT($A1708/32),2)</f>
        <v>0</v>
      </c>
      <c r="D1708" s="6" t="n">
        <f aca="false">MOD(INT($A1708/16),2)</f>
        <v>0</v>
      </c>
      <c r="E1708" s="6" t="n">
        <f aca="false">MOD(INT($A1708/8),2)</f>
        <v>0</v>
      </c>
      <c r="F1708" s="6" t="n">
        <f aca="false">MOD(INT($A1708/4),2)</f>
        <v>1</v>
      </c>
      <c r="G1708" s="6" t="n">
        <f aca="false">MOD(INT($A1708/2),2)</f>
        <v>1</v>
      </c>
      <c r="H1708" s="6" t="n">
        <f aca="false">MOD(INT($A1708/1),2)</f>
        <v>0</v>
      </c>
      <c r="I1708" s="7" t="n">
        <f aca="false">IF(B1708=1,MIN($B$6,$B$1700),0)</f>
        <v>0</v>
      </c>
      <c r="J1708" s="7" t="n">
        <f aca="false">IF(C1708=1,MIN($F$296,MAX(0,$B$1700-I1708)),0)</f>
        <v>0</v>
      </c>
      <c r="K1708" s="7" t="n">
        <f aca="false">IF(D1708=1,MIN($F$295,MAX(0,$B$1700-SUM(I1708:J1708))),0)</f>
        <v>0</v>
      </c>
      <c r="L1708" s="7" t="n">
        <f aca="false">IF(E1708=1,MIN($F$294,MAX(0,$B$1700-SUM(I1708:K1708))),0)</f>
        <v>0</v>
      </c>
      <c r="M1708" s="7" t="n">
        <f aca="false">IF(F1708=1,MIN($F$293,MAX(0,$B$1700-SUM(I1708:L1708))),0)</f>
        <v>30000000</v>
      </c>
      <c r="N1708" s="7" t="n">
        <f aca="false">IF(G1708=1,MIN($F$292,MAX(0,$B$1700-SUM(I1708:M1708))),0)</f>
        <v>15000000</v>
      </c>
      <c r="O1708" s="7" t="n">
        <f aca="false">IF(H1708=1,MIN($F$291,MAX(0,$B$1700-SUM(I1708:N1708))),0)</f>
        <v>0</v>
      </c>
      <c r="P1708" s="7" t="n">
        <f aca="false">MAX(0,$B$1700-SUM(I1708:O1708))</f>
        <v>1955000000</v>
      </c>
      <c r="Q1708" s="7" t="n">
        <f aca="false">($B$273+$B$274)+$B$22+(1-B1708)*$B$268+(1-C1708)*$E$296+(1-D1708)*$E$295+(1-E1708)*$E$294+(1-F1708)*$E$293+(1-G1708)*$E$292+(1-H1708)*$E$291</f>
        <v>25519971.9510401</v>
      </c>
      <c r="R1708" s="7" t="n">
        <f aca="false">P1708&gt;$B$12*Q1708</f>
        <v>1</v>
      </c>
      <c r="S1708" s="7" t="n">
        <f aca="false">IF(R1708,(P1708+$B$12*$B$13)/(Q1708+$B$13),IF(Q1708&gt;0,P1708/Q1708,0))</f>
        <v>69.8608836375848</v>
      </c>
      <c r="T1708" s="7" t="n">
        <f aca="false">IF(R1708,$B$13*(S1708-$B$12),0)</f>
        <v>172152209.093962</v>
      </c>
      <c r="U1708" s="7" t="n">
        <f aca="false">($B$273+$B$274)*S1708</f>
        <v>21059527.3750187</v>
      </c>
      <c r="V1708" s="7" t="n">
        <f aca="false">$B$22*S1708</f>
        <v>628747952.738263</v>
      </c>
      <c r="W1708" s="7" t="n">
        <f aca="false">IF(B1708=1,I1708,S1708*$B$268)</f>
        <v>64603662.9248695</v>
      </c>
      <c r="X1708" s="7" t="n">
        <f aca="false">IF(C1708=1,J1708,S1708*$E$296)</f>
        <v>429939066.161348</v>
      </c>
      <c r="Y1708" s="7" t="n">
        <f aca="false">IF(D1708=1,K1708,S1708*$E$295)</f>
        <v>121527042.788411</v>
      </c>
      <c r="Z1708" s="7" t="n">
        <f aca="false">IF(E1708=1,L1708,S1708*$E$294)</f>
        <v>167666120.730204</v>
      </c>
      <c r="AA1708" s="7" t="n">
        <f aca="false">IF(F1708=1,M1708,S1708*$E$293)</f>
        <v>30000000</v>
      </c>
      <c r="AB1708" s="7" t="n">
        <f aca="false">IF(G1708=1,N1708,S1708*$E$292)</f>
        <v>15000000</v>
      </c>
      <c r="AC1708" s="7" t="n">
        <f aca="false">IF(H1708=1,O1708,S1708*$E$291)</f>
        <v>349304418.187924</v>
      </c>
      <c r="AD1708" s="7" t="n">
        <f aca="false">INDEX($W$1702:$W$1829,MATCH($A1708+(1-B1708)*64,$A$1702:$A$1829,0))</f>
        <v>30000000</v>
      </c>
      <c r="AE1708" s="7" t="n">
        <f aca="false">INDEX($W$1702:$W$1829,MATCH($A1708-B1708*64,$A$1702:$A$1829,0))</f>
        <v>64603662.9248695</v>
      </c>
      <c r="AF1708" s="7" t="n">
        <f aca="false">INDEX($X$1702:$X$1829,MATCH($A1708+(1-C1708)*32,$A$1702:$A$1829,0))</f>
        <v>300000000</v>
      </c>
      <c r="AG1708" s="7" t="n">
        <f aca="false">INDEX($X$1702:$X$1829,MATCH($A1708-C1708*32,$A$1702:$A$1829,0))</f>
        <v>429939066.161348</v>
      </c>
      <c r="AH1708" s="7" t="n">
        <f aca="false">INDEX($Y$1702:$Y$1829,MATCH($A1708+(1-D1708)*16,$A$1702:$A$1829,0))</f>
        <v>100000000</v>
      </c>
      <c r="AI1708" s="7" t="n">
        <f aca="false">INDEX($Y$1702:$Y$1829,MATCH($A1708-D1708*16,$A$1702:$A$1829,0))</f>
        <v>121527042.788411</v>
      </c>
      <c r="AJ1708" s="7" t="n">
        <f aca="false">INDEX($Z$1702:$Z$1829,MATCH($A1708+(1-E1708)*8,$A$1702:$A$1829,0))</f>
        <v>60000000</v>
      </c>
      <c r="AK1708" s="7" t="n">
        <f aca="false">INDEX($Z$1702:$Z$1829,MATCH($A1708-E1708*8,$A$1702:$A$1829,0))</f>
        <v>167666120.730204</v>
      </c>
      <c r="AL1708" s="7" t="n">
        <f aca="false">INDEX($AA$1702:$AA$1829,MATCH($A1708+(1-F1708)*4,$A$1702:$A$1829,0))</f>
        <v>30000000</v>
      </c>
      <c r="AM1708" s="7" t="n">
        <f aca="false">INDEX($AA$1702:$AA$1829,MATCH($A1708-F1708*4,$A$1702:$A$1829,0))</f>
        <v>192214873.998301</v>
      </c>
      <c r="AN1708" s="7" t="n">
        <f aca="false">INDEX($AB$1702:$AB$1829,MATCH($A1708+(1-G1708)*2,$A$1702:$A$1829,0))</f>
        <v>15000000</v>
      </c>
      <c r="AO1708" s="7" t="n">
        <f aca="false">INDEX($AB$1702:$AB$1829,MATCH($A1708-G1708*2,$A$1702:$A$1829,0))</f>
        <v>298682870.313261</v>
      </c>
      <c r="AP1708" s="7" t="n">
        <f aca="false">INDEX($AC$1702:$AC$1829,MATCH($A1708+(1-H1708)*1,$A$1702:$A$1829,0))</f>
        <v>5000000</v>
      </c>
      <c r="AQ1708" s="7" t="n">
        <f aca="false">INDEX($AC$1702:$AC$1829,MATCH($A1708-H1708*1,$A$1702:$A$1829,0))</f>
        <v>349304418.187924</v>
      </c>
      <c r="AR1708" s="14" t="b">
        <f aca="false">AND(IF(B1708=1,AD1708&gt;=AE1708,AE1708&gt;AD1708),IF(C1708=1,AF1708&gt;=AG1708,AG1708&gt;AF1708),IF(D1708=1,AH1708&gt;=AI1708,AI1708&gt;AH1708),IF(E1708=1,AJ1708&gt;=AK1708,AK1708&gt;AJ1708),IF(F1708=1,AL1708&gt;=AM1708,AM1708&gt;AL1708),IF(G1708=1,AN1708&gt;=AO1708,AO1708&gt;AN1708),IF(H1708=1,AP1708&gt;=AQ1708,AQ1708&gt;AP1708))</f>
        <v>0</v>
      </c>
      <c r="AS1708" s="2"/>
      <c r="AT1708" s="2"/>
      <c r="AU1708" s="2"/>
      <c r="AV1708" s="2"/>
      <c r="AW1708" s="2"/>
      <c r="AX1708" s="2"/>
    </row>
    <row r="1709" customFormat="false" ht="15" hidden="false" customHeight="false" outlineLevel="0" collapsed="false">
      <c r="A1709" s="6" t="n">
        <f aca="false">ROW()-1702</f>
        <v>7</v>
      </c>
      <c r="B1709" s="6" t="n">
        <f aca="false">MOD(INT($A1709/64),2)</f>
        <v>0</v>
      </c>
      <c r="C1709" s="6" t="n">
        <f aca="false">MOD(INT($A1709/32),2)</f>
        <v>0</v>
      </c>
      <c r="D1709" s="6" t="n">
        <f aca="false">MOD(INT($A1709/16),2)</f>
        <v>0</v>
      </c>
      <c r="E1709" s="6" t="n">
        <f aca="false">MOD(INT($A1709/8),2)</f>
        <v>0</v>
      </c>
      <c r="F1709" s="6" t="n">
        <f aca="false">MOD(INT($A1709/4),2)</f>
        <v>1</v>
      </c>
      <c r="G1709" s="6" t="n">
        <f aca="false">MOD(INT($A1709/2),2)</f>
        <v>1</v>
      </c>
      <c r="H1709" s="6" t="n">
        <f aca="false">MOD(INT($A1709/1),2)</f>
        <v>1</v>
      </c>
      <c r="I1709" s="7" t="n">
        <f aca="false">IF(B1709=1,MIN($B$6,$B$1700),0)</f>
        <v>0</v>
      </c>
      <c r="J1709" s="7" t="n">
        <f aca="false">IF(C1709=1,MIN($F$296,MAX(0,$B$1700-I1709)),0)</f>
        <v>0</v>
      </c>
      <c r="K1709" s="7" t="n">
        <f aca="false">IF(D1709=1,MIN($F$295,MAX(0,$B$1700-SUM(I1709:J1709))),0)</f>
        <v>0</v>
      </c>
      <c r="L1709" s="7" t="n">
        <f aca="false">IF(E1709=1,MIN($F$294,MAX(0,$B$1700-SUM(I1709:K1709))),0)</f>
        <v>0</v>
      </c>
      <c r="M1709" s="7" t="n">
        <f aca="false">IF(F1709=1,MIN($F$293,MAX(0,$B$1700-SUM(I1709:L1709))),0)</f>
        <v>30000000</v>
      </c>
      <c r="N1709" s="7" t="n">
        <f aca="false">IF(G1709=1,MIN($F$292,MAX(0,$B$1700-SUM(I1709:M1709))),0)</f>
        <v>15000000</v>
      </c>
      <c r="O1709" s="7" t="n">
        <f aca="false">IF(H1709=1,MIN($F$291,MAX(0,$B$1700-SUM(I1709:N1709))),0)</f>
        <v>5000000</v>
      </c>
      <c r="P1709" s="7" t="n">
        <f aca="false">MAX(0,$B$1700-SUM(I1709:O1709))</f>
        <v>1950000000</v>
      </c>
      <c r="Q1709" s="7" t="n">
        <f aca="false">($B$273+$B$274)+$B$22+(1-B1709)*$B$268+(1-C1709)*$E$296+(1-D1709)*$E$295+(1-E1709)*$E$294+(1-F1709)*$E$293+(1-G1709)*$E$292+(1-H1709)*$E$291</f>
        <v>20519971.9510401</v>
      </c>
      <c r="R1709" s="7" t="n">
        <f aca="false">P1709&gt;$B$12*Q1709</f>
        <v>1</v>
      </c>
      <c r="S1709" s="7" t="n">
        <f aca="false">IF(R1709,(P1709+$B$12*$B$13)/(Q1709+$B$13),IF(Q1709&gt;0,P1709/Q1709,0))</f>
        <v>84.8176533035169</v>
      </c>
      <c r="T1709" s="7" t="n">
        <f aca="false">IF(R1709,$B$13*(S1709-$B$12),0)</f>
        <v>209544133.258792</v>
      </c>
      <c r="U1709" s="7" t="n">
        <f aca="false">($B$273+$B$274)*S1709</f>
        <v>25568237.8839721</v>
      </c>
      <c r="V1709" s="7" t="n">
        <f aca="false">$B$22*S1709</f>
        <v>763358879.731652</v>
      </c>
      <c r="W1709" s="7" t="n">
        <f aca="false">IF(B1709=1,I1709,S1709*$B$268)</f>
        <v>78434895.1628618</v>
      </c>
      <c r="X1709" s="7" t="n">
        <f aca="false">IF(C1709=1,J1709,S1709*$E$296)</f>
        <v>521986278.394169</v>
      </c>
      <c r="Y1709" s="7" t="n">
        <f aca="false">IF(D1709=1,K1709,S1709*$E$295)</f>
        <v>147545207.640112</v>
      </c>
      <c r="Z1709" s="7" t="n">
        <f aca="false">IF(E1709=1,L1709,S1709*$E$294)</f>
        <v>203562367.928441</v>
      </c>
      <c r="AA1709" s="7" t="n">
        <f aca="false">IF(F1709=1,M1709,S1709*$E$293)</f>
        <v>30000000</v>
      </c>
      <c r="AB1709" s="7" t="n">
        <f aca="false">IF(G1709=1,N1709,S1709*$E$292)</f>
        <v>15000000</v>
      </c>
      <c r="AC1709" s="7" t="n">
        <f aca="false">IF(H1709=1,O1709,S1709*$E$291)</f>
        <v>5000000</v>
      </c>
      <c r="AD1709" s="7" t="n">
        <f aca="false">INDEX($W$1702:$W$1829,MATCH($A1709+(1-B1709)*64,$A$1702:$A$1829,0))</f>
        <v>30000000</v>
      </c>
      <c r="AE1709" s="7" t="n">
        <f aca="false">INDEX($W$1702:$W$1829,MATCH($A1709-B1709*64,$A$1702:$A$1829,0))</f>
        <v>78434895.1628618</v>
      </c>
      <c r="AF1709" s="7" t="n">
        <f aca="false">INDEX($X$1702:$X$1829,MATCH($A1709+(1-C1709)*32,$A$1702:$A$1829,0))</f>
        <v>300000000</v>
      </c>
      <c r="AG1709" s="7" t="n">
        <f aca="false">INDEX($X$1702:$X$1829,MATCH($A1709-C1709*32,$A$1702:$A$1829,0))</f>
        <v>521986278.394169</v>
      </c>
      <c r="AH1709" s="7" t="n">
        <f aca="false">INDEX($Y$1702:$Y$1829,MATCH($A1709+(1-D1709)*16,$A$1702:$A$1829,0))</f>
        <v>100000000</v>
      </c>
      <c r="AI1709" s="7" t="n">
        <f aca="false">INDEX($Y$1702:$Y$1829,MATCH($A1709-D1709*16,$A$1702:$A$1829,0))</f>
        <v>147545207.640112</v>
      </c>
      <c r="AJ1709" s="7" t="n">
        <f aca="false">INDEX($Z$1702:$Z$1829,MATCH($A1709+(1-E1709)*8,$A$1702:$A$1829,0))</f>
        <v>60000000</v>
      </c>
      <c r="AK1709" s="7" t="n">
        <f aca="false">INDEX($Z$1702:$Z$1829,MATCH($A1709-E1709*8,$A$1702:$A$1829,0))</f>
        <v>203562367.928441</v>
      </c>
      <c r="AL1709" s="7" t="n">
        <f aca="false">INDEX($AA$1702:$AA$1829,MATCH($A1709+(1-F1709)*4,$A$1702:$A$1829,0))</f>
        <v>30000000</v>
      </c>
      <c r="AM1709" s="7" t="n">
        <f aca="false">INDEX($AA$1702:$AA$1829,MATCH($A1709-F1709*4,$A$1702:$A$1829,0))</f>
        <v>228574420.110482</v>
      </c>
      <c r="AN1709" s="7" t="n">
        <f aca="false">INDEX($AB$1702:$AB$1829,MATCH($A1709+(1-G1709)*2,$A$1702:$A$1829,0))</f>
        <v>15000000</v>
      </c>
      <c r="AO1709" s="7" t="n">
        <f aca="false">INDEX($AB$1702:$AB$1829,MATCH($A1709-G1709*2,$A$1702:$A$1829,0))</f>
        <v>351088859.660148</v>
      </c>
      <c r="AP1709" s="7" t="n">
        <f aca="false">INDEX($AC$1702:$AC$1829,MATCH($A1709+(1-H1709)*1,$A$1702:$A$1829,0))</f>
        <v>5000000</v>
      </c>
      <c r="AQ1709" s="7" t="n">
        <f aca="false">INDEX($AC$1702:$AC$1829,MATCH($A1709-H1709*1,$A$1702:$A$1829,0))</f>
        <v>349304418.187924</v>
      </c>
      <c r="AR1709" s="14" t="b">
        <f aca="false">AND(IF(B1709=1,AD1709&gt;=AE1709,AE1709&gt;AD1709),IF(C1709=1,AF1709&gt;=AG1709,AG1709&gt;AF1709),IF(D1709=1,AH1709&gt;=AI1709,AI1709&gt;AH1709),IF(E1709=1,AJ1709&gt;=AK1709,AK1709&gt;AJ1709),IF(F1709=1,AL1709&gt;=AM1709,AM1709&gt;AL1709),IF(G1709=1,AN1709&gt;=AO1709,AO1709&gt;AN1709),IF(H1709=1,AP1709&gt;=AQ1709,AQ1709&gt;AP1709))</f>
        <v>0</v>
      </c>
      <c r="AS1709" s="2"/>
      <c r="AT1709" s="2"/>
      <c r="AU1709" s="2"/>
      <c r="AV1709" s="2"/>
      <c r="AW1709" s="2"/>
      <c r="AX1709" s="2"/>
    </row>
    <row r="1710" customFormat="false" ht="15" hidden="false" customHeight="false" outlineLevel="0" collapsed="false">
      <c r="A1710" s="6" t="n">
        <f aca="false">ROW()-1702</f>
        <v>8</v>
      </c>
      <c r="B1710" s="6" t="n">
        <f aca="false">MOD(INT($A1710/64),2)</f>
        <v>0</v>
      </c>
      <c r="C1710" s="6" t="n">
        <f aca="false">MOD(INT($A1710/32),2)</f>
        <v>0</v>
      </c>
      <c r="D1710" s="6" t="n">
        <f aca="false">MOD(INT($A1710/16),2)</f>
        <v>0</v>
      </c>
      <c r="E1710" s="6" t="n">
        <f aca="false">MOD(INT($A1710/8),2)</f>
        <v>1</v>
      </c>
      <c r="F1710" s="6" t="n">
        <f aca="false">MOD(INT($A1710/4),2)</f>
        <v>0</v>
      </c>
      <c r="G1710" s="6" t="n">
        <f aca="false">MOD(INT($A1710/2),2)</f>
        <v>0</v>
      </c>
      <c r="H1710" s="6" t="n">
        <f aca="false">MOD(INT($A1710/1),2)</f>
        <v>0</v>
      </c>
      <c r="I1710" s="7" t="n">
        <f aca="false">IF(B1710=1,MIN($B$6,$B$1700),0)</f>
        <v>0</v>
      </c>
      <c r="J1710" s="7" t="n">
        <f aca="false">IF(C1710=1,MIN($F$296,MAX(0,$B$1700-I1710)),0)</f>
        <v>0</v>
      </c>
      <c r="K1710" s="7" t="n">
        <f aca="false">IF(D1710=1,MIN($F$295,MAX(0,$B$1700-SUM(I1710:J1710))),0)</f>
        <v>0</v>
      </c>
      <c r="L1710" s="7" t="n">
        <f aca="false">IF(E1710=1,MIN($F$294,MAX(0,$B$1700-SUM(I1710:K1710))),0)</f>
        <v>60000000</v>
      </c>
      <c r="M1710" s="7" t="n">
        <f aca="false">IF(F1710=1,MIN($F$293,MAX(0,$B$1700-SUM(I1710:L1710))),0)</f>
        <v>0</v>
      </c>
      <c r="N1710" s="7" t="n">
        <f aca="false">IF(G1710=1,MIN($F$292,MAX(0,$B$1700-SUM(I1710:M1710))),0)</f>
        <v>0</v>
      </c>
      <c r="O1710" s="7" t="n">
        <f aca="false">IF(H1710=1,MIN($F$291,MAX(0,$B$1700-SUM(I1710:N1710))),0)</f>
        <v>0</v>
      </c>
      <c r="P1710" s="7" t="n">
        <f aca="false">MAX(0,$B$1700-SUM(I1710:O1710))</f>
        <v>1940000000</v>
      </c>
      <c r="Q1710" s="7" t="n">
        <f aca="false">($B$273+$B$274)+$B$22+(1-B1710)*$B$268+(1-C1710)*$E$296+(1-D1710)*$E$295+(1-E1710)*$E$294+(1-F1710)*$E$293+(1-G1710)*$E$292+(1-H1710)*$E$291</f>
        <v>31119971.9510401</v>
      </c>
      <c r="R1710" s="7" t="n">
        <f aca="false">P1710&gt;$B$12*Q1710</f>
        <v>1</v>
      </c>
      <c r="S1710" s="7" t="n">
        <f aca="false">IF(R1710,(P1710+$B$12*$B$13)/(Q1710+$B$13),IF(Q1710&gt;0,P1710/Q1710,0))</f>
        <v>57.7781564728494</v>
      </c>
      <c r="T1710" s="7" t="n">
        <f aca="false">IF(R1710,$B$13*(S1710-$B$12),0)</f>
        <v>141945391.182123</v>
      </c>
      <c r="U1710" s="7" t="n">
        <f aca="false">($B$273+$B$274)*S1710</f>
        <v>17417195.4971303</v>
      </c>
      <c r="V1710" s="7" t="n">
        <f aca="false">$B$22*S1710</f>
        <v>520003408.255645</v>
      </c>
      <c r="W1710" s="7" t="n">
        <f aca="false">IF(B1710=1,I1710,S1710*$B$268)</f>
        <v>53430193.7054825</v>
      </c>
      <c r="X1710" s="7" t="n">
        <f aca="false">IF(C1710=1,J1710,S1710*$E$296)</f>
        <v>355579336.318281</v>
      </c>
      <c r="Y1710" s="7" t="n">
        <f aca="false">IF(D1710=1,K1710,S1710*$E$295)</f>
        <v>100508440.894296</v>
      </c>
      <c r="Z1710" s="7" t="n">
        <f aca="false">IF(E1710=1,L1710,S1710*$E$294)</f>
        <v>60000000</v>
      </c>
      <c r="AA1710" s="7" t="n">
        <f aca="false">IF(F1710=1,M1710,S1710*$E$293)</f>
        <v>173334469.418548</v>
      </c>
      <c r="AB1710" s="7" t="n">
        <f aca="false">IF(G1710=1,N1710,S1710*$E$292)</f>
        <v>288890782.364247</v>
      </c>
      <c r="AC1710" s="7" t="n">
        <f aca="false">IF(H1710=1,O1710,S1710*$E$291)</f>
        <v>288890782.364247</v>
      </c>
      <c r="AD1710" s="7" t="n">
        <f aca="false">INDEX($W$1702:$W$1829,MATCH($A1710+(1-B1710)*64,$A$1702:$A$1829,0))</f>
        <v>30000000</v>
      </c>
      <c r="AE1710" s="7" t="n">
        <f aca="false">INDEX($W$1702:$W$1829,MATCH($A1710-B1710*64,$A$1702:$A$1829,0))</f>
        <v>53430193.7054825</v>
      </c>
      <c r="AF1710" s="7" t="n">
        <f aca="false">INDEX($X$1702:$X$1829,MATCH($A1710+(1-C1710)*32,$A$1702:$A$1829,0))</f>
        <v>300000000</v>
      </c>
      <c r="AG1710" s="7" t="n">
        <f aca="false">INDEX($X$1702:$X$1829,MATCH($A1710-C1710*32,$A$1702:$A$1829,0))</f>
        <v>355579336.318281</v>
      </c>
      <c r="AH1710" s="7" t="n">
        <f aca="false">INDEX($Y$1702:$Y$1829,MATCH($A1710+(1-D1710)*16,$A$1702:$A$1829,0))</f>
        <v>100000000</v>
      </c>
      <c r="AI1710" s="7" t="n">
        <f aca="false">INDEX($Y$1702:$Y$1829,MATCH($A1710-D1710*16,$A$1702:$A$1829,0))</f>
        <v>100508440.894296</v>
      </c>
      <c r="AJ1710" s="7" t="n">
        <f aca="false">INDEX($Z$1702:$Z$1829,MATCH($A1710+(1-E1710)*8,$A$1702:$A$1829,0))</f>
        <v>60000000</v>
      </c>
      <c r="AK1710" s="7" t="n">
        <f aca="false">INDEX($Z$1702:$Z$1829,MATCH($A1710-E1710*8,$A$1702:$A$1829,0))</f>
        <v>133425978.413657</v>
      </c>
      <c r="AL1710" s="7" t="n">
        <f aca="false">INDEX($AA$1702:$AA$1829,MATCH($A1710+(1-F1710)*4,$A$1702:$A$1829,0))</f>
        <v>30000000</v>
      </c>
      <c r="AM1710" s="7" t="n">
        <f aca="false">INDEX($AA$1702:$AA$1829,MATCH($A1710-F1710*4,$A$1702:$A$1829,0))</f>
        <v>173334469.418548</v>
      </c>
      <c r="AN1710" s="7" t="n">
        <f aca="false">INDEX($AB$1702:$AB$1829,MATCH($A1710+(1-G1710)*2,$A$1702:$A$1829,0))</f>
        <v>15000000</v>
      </c>
      <c r="AO1710" s="7" t="n">
        <f aca="false">INDEX($AB$1702:$AB$1829,MATCH($A1710-G1710*2,$A$1702:$A$1829,0))</f>
        <v>288890782.364247</v>
      </c>
      <c r="AP1710" s="7" t="n">
        <f aca="false">INDEX($AC$1702:$AC$1829,MATCH($A1710+(1-H1710)*1,$A$1702:$A$1829,0))</f>
        <v>5000000</v>
      </c>
      <c r="AQ1710" s="7" t="n">
        <f aca="false">INDEX($AC$1702:$AC$1829,MATCH($A1710-H1710*1,$A$1702:$A$1829,0))</f>
        <v>288890782.364247</v>
      </c>
      <c r="AR1710" s="14" t="b">
        <f aca="false">AND(IF(B1710=1,AD1710&gt;=AE1710,AE1710&gt;AD1710),IF(C1710=1,AF1710&gt;=AG1710,AG1710&gt;AF1710),IF(D1710=1,AH1710&gt;=AI1710,AI1710&gt;AH1710),IF(E1710=1,AJ1710&gt;=AK1710,AK1710&gt;AJ1710),IF(F1710=1,AL1710&gt;=AM1710,AM1710&gt;AL1710),IF(G1710=1,AN1710&gt;=AO1710,AO1710&gt;AN1710),IF(H1710=1,AP1710&gt;=AQ1710,AQ1710&gt;AP1710))</f>
        <v>0</v>
      </c>
      <c r="AS1710" s="2"/>
      <c r="AT1710" s="2"/>
      <c r="AU1710" s="2"/>
      <c r="AV1710" s="2"/>
      <c r="AW1710" s="2"/>
      <c r="AX1710" s="2"/>
    </row>
    <row r="1711" customFormat="false" ht="15" hidden="false" customHeight="false" outlineLevel="0" collapsed="false">
      <c r="A1711" s="6" t="n">
        <f aca="false">ROW()-1702</f>
        <v>9</v>
      </c>
      <c r="B1711" s="6" t="n">
        <f aca="false">MOD(INT($A1711/64),2)</f>
        <v>0</v>
      </c>
      <c r="C1711" s="6" t="n">
        <f aca="false">MOD(INT($A1711/32),2)</f>
        <v>0</v>
      </c>
      <c r="D1711" s="6" t="n">
        <f aca="false">MOD(INT($A1711/16),2)</f>
        <v>0</v>
      </c>
      <c r="E1711" s="6" t="n">
        <f aca="false">MOD(INT($A1711/8),2)</f>
        <v>1</v>
      </c>
      <c r="F1711" s="6" t="n">
        <f aca="false">MOD(INT($A1711/4),2)</f>
        <v>0</v>
      </c>
      <c r="G1711" s="6" t="n">
        <f aca="false">MOD(INT($A1711/2),2)</f>
        <v>0</v>
      </c>
      <c r="H1711" s="6" t="n">
        <f aca="false">MOD(INT($A1711/1),2)</f>
        <v>1</v>
      </c>
      <c r="I1711" s="7" t="n">
        <f aca="false">IF(B1711=1,MIN($B$6,$B$1700),0)</f>
        <v>0</v>
      </c>
      <c r="J1711" s="7" t="n">
        <f aca="false">IF(C1711=1,MIN($F$296,MAX(0,$B$1700-I1711)),0)</f>
        <v>0</v>
      </c>
      <c r="K1711" s="7" t="n">
        <f aca="false">IF(D1711=1,MIN($F$295,MAX(0,$B$1700-SUM(I1711:J1711))),0)</f>
        <v>0</v>
      </c>
      <c r="L1711" s="7" t="n">
        <f aca="false">IF(E1711=1,MIN($F$294,MAX(0,$B$1700-SUM(I1711:K1711))),0)</f>
        <v>60000000</v>
      </c>
      <c r="M1711" s="7" t="n">
        <f aca="false">IF(F1711=1,MIN($F$293,MAX(0,$B$1700-SUM(I1711:L1711))),0)</f>
        <v>0</v>
      </c>
      <c r="N1711" s="7" t="n">
        <f aca="false">IF(G1711=1,MIN($F$292,MAX(0,$B$1700-SUM(I1711:M1711))),0)</f>
        <v>0</v>
      </c>
      <c r="O1711" s="7" t="n">
        <f aca="false">IF(H1711=1,MIN($F$291,MAX(0,$B$1700-SUM(I1711:N1711))),0)</f>
        <v>5000000</v>
      </c>
      <c r="P1711" s="7" t="n">
        <f aca="false">MAX(0,$B$1700-SUM(I1711:O1711))</f>
        <v>1935000000</v>
      </c>
      <c r="Q1711" s="7" t="n">
        <f aca="false">($B$273+$B$274)+$B$22+(1-B1711)*$B$268+(1-C1711)*$E$296+(1-D1711)*$E$295+(1-E1711)*$E$294+(1-F1711)*$E$293+(1-G1711)*$E$292+(1-H1711)*$E$291</f>
        <v>26119971.9510401</v>
      </c>
      <c r="R1711" s="7" t="n">
        <f aca="false">P1711&gt;$B$12*Q1711</f>
        <v>1</v>
      </c>
      <c r="S1711" s="7" t="n">
        <f aca="false">IF(R1711,(P1711+$B$12*$B$13)/(Q1711+$B$13),IF(Q1711&gt;0,P1711/Q1711,0))</f>
        <v>67.6974807422755</v>
      </c>
      <c r="T1711" s="7" t="n">
        <f aca="false">IF(R1711,$B$13*(S1711-$B$12),0)</f>
        <v>166743701.855689</v>
      </c>
      <c r="U1711" s="7" t="n">
        <f aca="false">($B$273+$B$274)*S1711</f>
        <v>20407370.6869741</v>
      </c>
      <c r="V1711" s="7" t="n">
        <f aca="false">$B$22*S1711</f>
        <v>609277326.68048</v>
      </c>
      <c r="W1711" s="7" t="n">
        <f aca="false">IF(B1711=1,I1711,S1711*$B$268)</f>
        <v>62603061.9570333</v>
      </c>
      <c r="X1711" s="7" t="n">
        <f aca="false">IF(C1711=1,J1711,S1711*$E$296)</f>
        <v>416625014.404355</v>
      </c>
      <c r="Y1711" s="7" t="n">
        <f aca="false">IF(D1711=1,K1711,S1711*$E$295)</f>
        <v>117763678.477265</v>
      </c>
      <c r="Z1711" s="7" t="n">
        <f aca="false">IF(E1711=1,L1711,S1711*$E$294)</f>
        <v>60000000</v>
      </c>
      <c r="AA1711" s="7" t="n">
        <f aca="false">IF(F1711=1,M1711,S1711*$E$293)</f>
        <v>203092442.226827</v>
      </c>
      <c r="AB1711" s="7" t="n">
        <f aca="false">IF(G1711=1,N1711,S1711*$E$292)</f>
        <v>338487403.711378</v>
      </c>
      <c r="AC1711" s="7" t="n">
        <f aca="false">IF(H1711=1,O1711,S1711*$E$291)</f>
        <v>5000000</v>
      </c>
      <c r="AD1711" s="7" t="n">
        <f aca="false">INDEX($W$1702:$W$1829,MATCH($A1711+(1-B1711)*64,$A$1702:$A$1829,0))</f>
        <v>30000000</v>
      </c>
      <c r="AE1711" s="7" t="n">
        <f aca="false">INDEX($W$1702:$W$1829,MATCH($A1711-B1711*64,$A$1702:$A$1829,0))</f>
        <v>62603061.9570333</v>
      </c>
      <c r="AF1711" s="7" t="n">
        <f aca="false">INDEX($X$1702:$X$1829,MATCH($A1711+(1-C1711)*32,$A$1702:$A$1829,0))</f>
        <v>300000000</v>
      </c>
      <c r="AG1711" s="7" t="n">
        <f aca="false">INDEX($X$1702:$X$1829,MATCH($A1711-C1711*32,$A$1702:$A$1829,0))</f>
        <v>416625014.404355</v>
      </c>
      <c r="AH1711" s="7" t="n">
        <f aca="false">INDEX($Y$1702:$Y$1829,MATCH($A1711+(1-D1711)*16,$A$1702:$A$1829,0))</f>
        <v>100000000</v>
      </c>
      <c r="AI1711" s="7" t="n">
        <f aca="false">INDEX($Y$1702:$Y$1829,MATCH($A1711-D1711*16,$A$1702:$A$1829,0))</f>
        <v>117763678.477265</v>
      </c>
      <c r="AJ1711" s="7" t="n">
        <f aca="false">INDEX($Z$1702:$Z$1829,MATCH($A1711+(1-E1711)*8,$A$1702:$A$1829,0))</f>
        <v>60000000</v>
      </c>
      <c r="AK1711" s="7" t="n">
        <f aca="false">INDEX($Z$1702:$Z$1829,MATCH($A1711-E1711*8,$A$1702:$A$1829,0))</f>
        <v>154545594.288949</v>
      </c>
      <c r="AL1711" s="7" t="n">
        <f aca="false">INDEX($AA$1702:$AA$1829,MATCH($A1711+(1-F1711)*4,$A$1702:$A$1829,0))</f>
        <v>30000000</v>
      </c>
      <c r="AM1711" s="7" t="n">
        <f aca="false">INDEX($AA$1702:$AA$1829,MATCH($A1711-F1711*4,$A$1702:$A$1829,0))</f>
        <v>203092442.226827</v>
      </c>
      <c r="AN1711" s="7" t="n">
        <f aca="false">INDEX($AB$1702:$AB$1829,MATCH($A1711+(1-G1711)*2,$A$1702:$A$1829,0))</f>
        <v>15000000</v>
      </c>
      <c r="AO1711" s="7" t="n">
        <f aca="false">INDEX($AB$1702:$AB$1829,MATCH($A1711-G1711*2,$A$1702:$A$1829,0))</f>
        <v>338487403.711378</v>
      </c>
      <c r="AP1711" s="7" t="n">
        <f aca="false">INDEX($AC$1702:$AC$1829,MATCH($A1711+(1-H1711)*1,$A$1702:$A$1829,0))</f>
        <v>5000000</v>
      </c>
      <c r="AQ1711" s="7" t="n">
        <f aca="false">INDEX($AC$1702:$AC$1829,MATCH($A1711-H1711*1,$A$1702:$A$1829,0))</f>
        <v>288890782.364247</v>
      </c>
      <c r="AR1711" s="14" t="b">
        <f aca="false">AND(IF(B1711=1,AD1711&gt;=AE1711,AE1711&gt;AD1711),IF(C1711=1,AF1711&gt;=AG1711,AG1711&gt;AF1711),IF(D1711=1,AH1711&gt;=AI1711,AI1711&gt;AH1711),IF(E1711=1,AJ1711&gt;=AK1711,AK1711&gt;AJ1711),IF(F1711=1,AL1711&gt;=AM1711,AM1711&gt;AL1711),IF(G1711=1,AN1711&gt;=AO1711,AO1711&gt;AN1711),IF(H1711=1,AP1711&gt;=AQ1711,AQ1711&gt;AP1711))</f>
        <v>0</v>
      </c>
      <c r="AS1711" s="2"/>
      <c r="AT1711" s="2"/>
      <c r="AU1711" s="2"/>
      <c r="AV1711" s="2"/>
      <c r="AW1711" s="2"/>
      <c r="AX1711" s="2"/>
    </row>
    <row r="1712" customFormat="false" ht="15" hidden="false" customHeight="false" outlineLevel="0" collapsed="false">
      <c r="A1712" s="6" t="n">
        <f aca="false">ROW()-1702</f>
        <v>10</v>
      </c>
      <c r="B1712" s="6" t="n">
        <f aca="false">MOD(INT($A1712/64),2)</f>
        <v>0</v>
      </c>
      <c r="C1712" s="6" t="n">
        <f aca="false">MOD(INT($A1712/32),2)</f>
        <v>0</v>
      </c>
      <c r="D1712" s="6" t="n">
        <f aca="false">MOD(INT($A1712/16),2)</f>
        <v>0</v>
      </c>
      <c r="E1712" s="6" t="n">
        <f aca="false">MOD(INT($A1712/8),2)</f>
        <v>1</v>
      </c>
      <c r="F1712" s="6" t="n">
        <f aca="false">MOD(INT($A1712/4),2)</f>
        <v>0</v>
      </c>
      <c r="G1712" s="6" t="n">
        <f aca="false">MOD(INT($A1712/2),2)</f>
        <v>1</v>
      </c>
      <c r="H1712" s="6" t="n">
        <f aca="false">MOD(INT($A1712/1),2)</f>
        <v>0</v>
      </c>
      <c r="I1712" s="7" t="n">
        <f aca="false">IF(B1712=1,MIN($B$6,$B$1700),0)</f>
        <v>0</v>
      </c>
      <c r="J1712" s="7" t="n">
        <f aca="false">IF(C1712=1,MIN($F$296,MAX(0,$B$1700-I1712)),0)</f>
        <v>0</v>
      </c>
      <c r="K1712" s="7" t="n">
        <f aca="false">IF(D1712=1,MIN($F$295,MAX(0,$B$1700-SUM(I1712:J1712))),0)</f>
        <v>0</v>
      </c>
      <c r="L1712" s="7" t="n">
        <f aca="false">IF(E1712=1,MIN($F$294,MAX(0,$B$1700-SUM(I1712:K1712))),0)</f>
        <v>60000000</v>
      </c>
      <c r="M1712" s="7" t="n">
        <f aca="false">IF(F1712=1,MIN($F$293,MAX(0,$B$1700-SUM(I1712:L1712))),0)</f>
        <v>0</v>
      </c>
      <c r="N1712" s="7" t="n">
        <f aca="false">IF(G1712=1,MIN($F$292,MAX(0,$B$1700-SUM(I1712:M1712))),0)</f>
        <v>15000000</v>
      </c>
      <c r="O1712" s="7" t="n">
        <f aca="false">IF(H1712=1,MIN($F$291,MAX(0,$B$1700-SUM(I1712:N1712))),0)</f>
        <v>0</v>
      </c>
      <c r="P1712" s="7" t="n">
        <f aca="false">MAX(0,$B$1700-SUM(I1712:O1712))</f>
        <v>1925000000</v>
      </c>
      <c r="Q1712" s="7" t="n">
        <f aca="false">($B$273+$B$274)+$B$22+(1-B1712)*$B$268+(1-C1712)*$E$296+(1-D1712)*$E$295+(1-E1712)*$E$294+(1-F1712)*$E$293+(1-G1712)*$E$292+(1-H1712)*$E$291</f>
        <v>26119971.9510401</v>
      </c>
      <c r="R1712" s="7" t="n">
        <f aca="false">P1712&gt;$B$12*Q1712</f>
        <v>1</v>
      </c>
      <c r="S1712" s="7" t="n">
        <f aca="false">IF(R1712,(P1712+$B$12*$B$13)/(Q1712+$B$13),IF(Q1712&gt;0,P1712/Q1712,0))</f>
        <v>67.3480743900573</v>
      </c>
      <c r="T1712" s="7" t="n">
        <f aca="false">IF(R1712,$B$13*(S1712-$B$12),0)</f>
        <v>165870185.975143</v>
      </c>
      <c r="U1712" s="7" t="n">
        <f aca="false">($B$273+$B$274)*S1712</f>
        <v>20302042.3221381</v>
      </c>
      <c r="V1712" s="7" t="n">
        <f aca="false">$B$22*S1712</f>
        <v>606132669.510516</v>
      </c>
      <c r="W1712" s="7" t="n">
        <f aca="false">IF(B1712=1,I1712,S1712*$B$268)</f>
        <v>62279949.3791905</v>
      </c>
      <c r="X1712" s="7" t="n">
        <f aca="false">IF(C1712=1,J1712,S1712*$E$296)</f>
        <v>414474691.749365</v>
      </c>
      <c r="Y1712" s="7" t="n">
        <f aca="false">IF(D1712=1,K1712,S1712*$E$295)</f>
        <v>117155865.943189</v>
      </c>
      <c r="Z1712" s="7" t="n">
        <f aca="false">IF(E1712=1,L1712,S1712*$E$294)</f>
        <v>60000000</v>
      </c>
      <c r="AA1712" s="7" t="n">
        <f aca="false">IF(F1712=1,M1712,S1712*$E$293)</f>
        <v>202044223.170172</v>
      </c>
      <c r="AB1712" s="7" t="n">
        <f aca="false">IF(G1712=1,N1712,S1712*$E$292)</f>
        <v>15000000</v>
      </c>
      <c r="AC1712" s="7" t="n">
        <f aca="false">IF(H1712=1,O1712,S1712*$E$291)</f>
        <v>336740371.950287</v>
      </c>
      <c r="AD1712" s="7" t="n">
        <f aca="false">INDEX($W$1702:$W$1829,MATCH($A1712+(1-B1712)*64,$A$1702:$A$1829,0))</f>
        <v>30000000</v>
      </c>
      <c r="AE1712" s="7" t="n">
        <f aca="false">INDEX($W$1702:$W$1829,MATCH($A1712-B1712*64,$A$1702:$A$1829,0))</f>
        <v>62279949.3791905</v>
      </c>
      <c r="AF1712" s="7" t="n">
        <f aca="false">INDEX($X$1702:$X$1829,MATCH($A1712+(1-C1712)*32,$A$1702:$A$1829,0))</f>
        <v>300000000</v>
      </c>
      <c r="AG1712" s="7" t="n">
        <f aca="false">INDEX($X$1702:$X$1829,MATCH($A1712-C1712*32,$A$1702:$A$1829,0))</f>
        <v>414474691.749365</v>
      </c>
      <c r="AH1712" s="7" t="n">
        <f aca="false">INDEX($Y$1702:$Y$1829,MATCH($A1712+(1-D1712)*16,$A$1702:$A$1829,0))</f>
        <v>100000000</v>
      </c>
      <c r="AI1712" s="7" t="n">
        <f aca="false">INDEX($Y$1702:$Y$1829,MATCH($A1712-D1712*16,$A$1702:$A$1829,0))</f>
        <v>117155865.943189</v>
      </c>
      <c r="AJ1712" s="7" t="n">
        <f aca="false">INDEX($Z$1702:$Z$1829,MATCH($A1712+(1-E1712)*8,$A$1702:$A$1829,0))</f>
        <v>60000000</v>
      </c>
      <c r="AK1712" s="7" t="n">
        <f aca="false">INDEX($Z$1702:$Z$1829,MATCH($A1712-E1712*8,$A$1702:$A$1829,0))</f>
        <v>153771899.198641</v>
      </c>
      <c r="AL1712" s="7" t="n">
        <f aca="false">INDEX($AA$1702:$AA$1829,MATCH($A1712+(1-F1712)*4,$A$1702:$A$1829,0))</f>
        <v>30000000</v>
      </c>
      <c r="AM1712" s="7" t="n">
        <f aca="false">INDEX($AA$1702:$AA$1829,MATCH($A1712-F1712*4,$A$1702:$A$1829,0))</f>
        <v>202044223.170172</v>
      </c>
      <c r="AN1712" s="7" t="n">
        <f aca="false">INDEX($AB$1702:$AB$1829,MATCH($A1712+(1-G1712)*2,$A$1702:$A$1829,0))</f>
        <v>15000000</v>
      </c>
      <c r="AO1712" s="7" t="n">
        <f aca="false">INDEX($AB$1702:$AB$1829,MATCH($A1712-G1712*2,$A$1702:$A$1829,0))</f>
        <v>288890782.364247</v>
      </c>
      <c r="AP1712" s="7" t="n">
        <f aca="false">INDEX($AC$1702:$AC$1829,MATCH($A1712+(1-H1712)*1,$A$1702:$A$1829,0))</f>
        <v>5000000</v>
      </c>
      <c r="AQ1712" s="7" t="n">
        <f aca="false">INDEX($AC$1702:$AC$1829,MATCH($A1712-H1712*1,$A$1702:$A$1829,0))</f>
        <v>336740371.950287</v>
      </c>
      <c r="AR1712" s="14" t="b">
        <f aca="false">AND(IF(B1712=1,AD1712&gt;=AE1712,AE1712&gt;AD1712),IF(C1712=1,AF1712&gt;=AG1712,AG1712&gt;AF1712),IF(D1712=1,AH1712&gt;=AI1712,AI1712&gt;AH1712),IF(E1712=1,AJ1712&gt;=AK1712,AK1712&gt;AJ1712),IF(F1712=1,AL1712&gt;=AM1712,AM1712&gt;AL1712),IF(G1712=1,AN1712&gt;=AO1712,AO1712&gt;AN1712),IF(H1712=1,AP1712&gt;=AQ1712,AQ1712&gt;AP1712))</f>
        <v>0</v>
      </c>
      <c r="AS1712" s="2"/>
      <c r="AT1712" s="2"/>
      <c r="AU1712" s="2"/>
      <c r="AV1712" s="2"/>
      <c r="AW1712" s="2"/>
      <c r="AX1712" s="2"/>
    </row>
    <row r="1713" customFormat="false" ht="15" hidden="false" customHeight="false" outlineLevel="0" collapsed="false">
      <c r="A1713" s="6" t="n">
        <f aca="false">ROW()-1702</f>
        <v>11</v>
      </c>
      <c r="B1713" s="6" t="n">
        <f aca="false">MOD(INT($A1713/64),2)</f>
        <v>0</v>
      </c>
      <c r="C1713" s="6" t="n">
        <f aca="false">MOD(INT($A1713/32),2)</f>
        <v>0</v>
      </c>
      <c r="D1713" s="6" t="n">
        <f aca="false">MOD(INT($A1713/16),2)</f>
        <v>0</v>
      </c>
      <c r="E1713" s="6" t="n">
        <f aca="false">MOD(INT($A1713/8),2)</f>
        <v>1</v>
      </c>
      <c r="F1713" s="6" t="n">
        <f aca="false">MOD(INT($A1713/4),2)</f>
        <v>0</v>
      </c>
      <c r="G1713" s="6" t="n">
        <f aca="false">MOD(INT($A1713/2),2)</f>
        <v>1</v>
      </c>
      <c r="H1713" s="6" t="n">
        <f aca="false">MOD(INT($A1713/1),2)</f>
        <v>1</v>
      </c>
      <c r="I1713" s="7" t="n">
        <f aca="false">IF(B1713=1,MIN($B$6,$B$1700),0)</f>
        <v>0</v>
      </c>
      <c r="J1713" s="7" t="n">
        <f aca="false">IF(C1713=1,MIN($F$296,MAX(0,$B$1700-I1713)),0)</f>
        <v>0</v>
      </c>
      <c r="K1713" s="7" t="n">
        <f aca="false">IF(D1713=1,MIN($F$295,MAX(0,$B$1700-SUM(I1713:J1713))),0)</f>
        <v>0</v>
      </c>
      <c r="L1713" s="7" t="n">
        <f aca="false">IF(E1713=1,MIN($F$294,MAX(0,$B$1700-SUM(I1713:K1713))),0)</f>
        <v>60000000</v>
      </c>
      <c r="M1713" s="7" t="n">
        <f aca="false">IF(F1713=1,MIN($F$293,MAX(0,$B$1700-SUM(I1713:L1713))),0)</f>
        <v>0</v>
      </c>
      <c r="N1713" s="7" t="n">
        <f aca="false">IF(G1713=1,MIN($F$292,MAX(0,$B$1700-SUM(I1713:M1713))),0)</f>
        <v>15000000</v>
      </c>
      <c r="O1713" s="7" t="n">
        <f aca="false">IF(H1713=1,MIN($F$291,MAX(0,$B$1700-SUM(I1713:N1713))),0)</f>
        <v>5000000</v>
      </c>
      <c r="P1713" s="7" t="n">
        <f aca="false">MAX(0,$B$1700-SUM(I1713:O1713))</f>
        <v>1920000000</v>
      </c>
      <c r="Q1713" s="7" t="n">
        <f aca="false">($B$273+$B$274)+$B$22+(1-B1713)*$B$268+(1-C1713)*$E$296+(1-D1713)*$E$295+(1-E1713)*$E$294+(1-F1713)*$E$293+(1-G1713)*$E$292+(1-H1713)*$E$291</f>
        <v>21119971.9510401</v>
      </c>
      <c r="R1713" s="7" t="n">
        <f aca="false">P1713&gt;$B$12*Q1713</f>
        <v>1</v>
      </c>
      <c r="S1713" s="7" t="n">
        <f aca="false">IF(R1713,(P1713+$B$12*$B$13)/(Q1713+$B$13),IF(Q1713&gt;0,P1713/Q1713,0))</f>
        <v>81.3929840384652</v>
      </c>
      <c r="T1713" s="7" t="n">
        <f aca="false">IF(R1713,$B$13*(S1713-$B$12),0)</f>
        <v>200982460.096163</v>
      </c>
      <c r="U1713" s="7" t="n">
        <f aca="false">($B$273+$B$274)*S1713</f>
        <v>24535873.098667</v>
      </c>
      <c r="V1713" s="7" t="n">
        <f aca="false">$B$22*S1713</f>
        <v>732536856.346187</v>
      </c>
      <c r="W1713" s="7" t="n">
        <f aca="false">IF(B1713=1,I1713,S1713*$B$268)</f>
        <v>75267941.5357604</v>
      </c>
      <c r="X1713" s="7" t="n">
        <f aca="false">IF(C1713=1,J1713,S1713*$E$296)</f>
        <v>500910119.189455</v>
      </c>
      <c r="Y1713" s="7" t="n">
        <f aca="false">IF(D1713=1,K1713,S1713*$E$295)</f>
        <v>141587797.618372</v>
      </c>
      <c r="Z1713" s="7" t="n">
        <f aca="false">IF(E1713=1,L1713,S1713*$E$294)</f>
        <v>60000000</v>
      </c>
      <c r="AA1713" s="7" t="n">
        <f aca="false">IF(F1713=1,M1713,S1713*$E$293)</f>
        <v>244178952.115396</v>
      </c>
      <c r="AB1713" s="7" t="n">
        <f aca="false">IF(G1713=1,N1713,S1713*$E$292)</f>
        <v>15000000</v>
      </c>
      <c r="AC1713" s="7" t="n">
        <f aca="false">IF(H1713=1,O1713,S1713*$E$291)</f>
        <v>5000000</v>
      </c>
      <c r="AD1713" s="7" t="n">
        <f aca="false">INDEX($W$1702:$W$1829,MATCH($A1713+(1-B1713)*64,$A$1702:$A$1829,0))</f>
        <v>30000000</v>
      </c>
      <c r="AE1713" s="7" t="n">
        <f aca="false">INDEX($W$1702:$W$1829,MATCH($A1713-B1713*64,$A$1702:$A$1829,0))</f>
        <v>75267941.5357604</v>
      </c>
      <c r="AF1713" s="7" t="n">
        <f aca="false">INDEX($X$1702:$X$1829,MATCH($A1713+(1-C1713)*32,$A$1702:$A$1829,0))</f>
        <v>300000000</v>
      </c>
      <c r="AG1713" s="7" t="n">
        <f aca="false">INDEX($X$1702:$X$1829,MATCH($A1713-C1713*32,$A$1702:$A$1829,0))</f>
        <v>500910119.189455</v>
      </c>
      <c r="AH1713" s="7" t="n">
        <f aca="false">INDEX($Y$1702:$Y$1829,MATCH($A1713+(1-D1713)*16,$A$1702:$A$1829,0))</f>
        <v>100000000</v>
      </c>
      <c r="AI1713" s="7" t="n">
        <f aca="false">INDEX($Y$1702:$Y$1829,MATCH($A1713-D1713*16,$A$1702:$A$1829,0))</f>
        <v>141587797.618372</v>
      </c>
      <c r="AJ1713" s="7" t="n">
        <f aca="false">INDEX($Z$1702:$Z$1829,MATCH($A1713+(1-E1713)*8,$A$1702:$A$1829,0))</f>
        <v>60000000</v>
      </c>
      <c r="AK1713" s="7" t="n">
        <f aca="false">INDEX($Z$1702:$Z$1829,MATCH($A1713-E1713*8,$A$1702:$A$1829,0))</f>
        <v>182859536.088386</v>
      </c>
      <c r="AL1713" s="7" t="n">
        <f aca="false">INDEX($AA$1702:$AA$1829,MATCH($A1713+(1-F1713)*4,$A$1702:$A$1829,0))</f>
        <v>30000000</v>
      </c>
      <c r="AM1713" s="7" t="n">
        <f aca="false">INDEX($AA$1702:$AA$1829,MATCH($A1713-F1713*4,$A$1702:$A$1829,0))</f>
        <v>244178952.115396</v>
      </c>
      <c r="AN1713" s="7" t="n">
        <f aca="false">INDEX($AB$1702:$AB$1829,MATCH($A1713+(1-G1713)*2,$A$1702:$A$1829,0))</f>
        <v>15000000</v>
      </c>
      <c r="AO1713" s="7" t="n">
        <f aca="false">INDEX($AB$1702:$AB$1829,MATCH($A1713-G1713*2,$A$1702:$A$1829,0))</f>
        <v>338487403.711378</v>
      </c>
      <c r="AP1713" s="7" t="n">
        <f aca="false">INDEX($AC$1702:$AC$1829,MATCH($A1713+(1-H1713)*1,$A$1702:$A$1829,0))</f>
        <v>5000000</v>
      </c>
      <c r="AQ1713" s="7" t="n">
        <f aca="false">INDEX($AC$1702:$AC$1829,MATCH($A1713-H1713*1,$A$1702:$A$1829,0))</f>
        <v>336740371.950287</v>
      </c>
      <c r="AR1713" s="14" t="b">
        <f aca="false">AND(IF(B1713=1,AD1713&gt;=AE1713,AE1713&gt;AD1713),IF(C1713=1,AF1713&gt;=AG1713,AG1713&gt;AF1713),IF(D1713=1,AH1713&gt;=AI1713,AI1713&gt;AH1713),IF(E1713=1,AJ1713&gt;=AK1713,AK1713&gt;AJ1713),IF(F1713=1,AL1713&gt;=AM1713,AM1713&gt;AL1713),IF(G1713=1,AN1713&gt;=AO1713,AO1713&gt;AN1713),IF(H1713=1,AP1713&gt;=AQ1713,AQ1713&gt;AP1713))</f>
        <v>0</v>
      </c>
      <c r="AS1713" s="2"/>
      <c r="AT1713" s="2"/>
      <c r="AU1713" s="2"/>
      <c r="AV1713" s="2"/>
      <c r="AW1713" s="2"/>
      <c r="AX1713" s="2"/>
    </row>
    <row r="1714" customFormat="false" ht="15" hidden="false" customHeight="false" outlineLevel="0" collapsed="false">
      <c r="A1714" s="6" t="n">
        <f aca="false">ROW()-1702</f>
        <v>12</v>
      </c>
      <c r="B1714" s="6" t="n">
        <f aca="false">MOD(INT($A1714/64),2)</f>
        <v>0</v>
      </c>
      <c r="C1714" s="6" t="n">
        <f aca="false">MOD(INT($A1714/32),2)</f>
        <v>0</v>
      </c>
      <c r="D1714" s="6" t="n">
        <f aca="false">MOD(INT($A1714/16),2)</f>
        <v>0</v>
      </c>
      <c r="E1714" s="6" t="n">
        <f aca="false">MOD(INT($A1714/8),2)</f>
        <v>1</v>
      </c>
      <c r="F1714" s="6" t="n">
        <f aca="false">MOD(INT($A1714/4),2)</f>
        <v>1</v>
      </c>
      <c r="G1714" s="6" t="n">
        <f aca="false">MOD(INT($A1714/2),2)</f>
        <v>0</v>
      </c>
      <c r="H1714" s="6" t="n">
        <f aca="false">MOD(INT($A1714/1),2)</f>
        <v>0</v>
      </c>
      <c r="I1714" s="7" t="n">
        <f aca="false">IF(B1714=1,MIN($B$6,$B$1700),0)</f>
        <v>0</v>
      </c>
      <c r="J1714" s="7" t="n">
        <f aca="false">IF(C1714=1,MIN($F$296,MAX(0,$B$1700-I1714)),0)</f>
        <v>0</v>
      </c>
      <c r="K1714" s="7" t="n">
        <f aca="false">IF(D1714=1,MIN($F$295,MAX(0,$B$1700-SUM(I1714:J1714))),0)</f>
        <v>0</v>
      </c>
      <c r="L1714" s="7" t="n">
        <f aca="false">IF(E1714=1,MIN($F$294,MAX(0,$B$1700-SUM(I1714:K1714))),0)</f>
        <v>60000000</v>
      </c>
      <c r="M1714" s="7" t="n">
        <f aca="false">IF(F1714=1,MIN($F$293,MAX(0,$B$1700-SUM(I1714:L1714))),0)</f>
        <v>30000000</v>
      </c>
      <c r="N1714" s="7" t="n">
        <f aca="false">IF(G1714=1,MIN($F$292,MAX(0,$B$1700-SUM(I1714:M1714))),0)</f>
        <v>0</v>
      </c>
      <c r="O1714" s="7" t="n">
        <f aca="false">IF(H1714=1,MIN($F$291,MAX(0,$B$1700-SUM(I1714:N1714))),0)</f>
        <v>0</v>
      </c>
      <c r="P1714" s="7" t="n">
        <f aca="false">MAX(0,$B$1700-SUM(I1714:O1714))</f>
        <v>1910000000</v>
      </c>
      <c r="Q1714" s="7" t="n">
        <f aca="false">($B$273+$B$274)+$B$22+(1-B1714)*$B$268+(1-C1714)*$E$296+(1-D1714)*$E$295+(1-E1714)*$E$294+(1-F1714)*$E$293+(1-G1714)*$E$292+(1-H1714)*$E$291</f>
        <v>28119971.9510401</v>
      </c>
      <c r="R1714" s="7" t="n">
        <f aca="false">P1714&gt;$B$12*Q1714</f>
        <v>1</v>
      </c>
      <c r="S1714" s="7" t="n">
        <f aca="false">IF(R1714,(P1714+$B$12*$B$13)/(Q1714+$B$13),IF(Q1714&gt;0,P1714/Q1714,0))</f>
        <v>62.459234223271</v>
      </c>
      <c r="T1714" s="7" t="n">
        <f aca="false">IF(R1714,$B$13*(S1714-$B$12),0)</f>
        <v>153648085.558178</v>
      </c>
      <c r="U1714" s="7" t="n">
        <f aca="false">($B$273+$B$274)*S1714</f>
        <v>18828303.972955</v>
      </c>
      <c r="V1714" s="7" t="n">
        <f aca="false">$B$22*S1714</f>
        <v>562133108.009439</v>
      </c>
      <c r="W1714" s="7" t="n">
        <f aca="false">IF(B1714=1,I1714,S1714*$B$268)</f>
        <v>57759007.6764333</v>
      </c>
      <c r="X1714" s="7" t="n">
        <f aca="false">IF(C1714=1,J1714,S1714*$E$296)</f>
        <v>384387706.494152</v>
      </c>
      <c r="Y1714" s="7" t="n">
        <f aca="false">IF(D1714=1,K1714,S1714*$E$295)</f>
        <v>108651446.056133</v>
      </c>
      <c r="Z1714" s="7" t="n">
        <f aca="false">IF(E1714=1,L1714,S1714*$E$294)</f>
        <v>60000000</v>
      </c>
      <c r="AA1714" s="7" t="n">
        <f aca="false">IF(F1714=1,M1714,S1714*$E$293)</f>
        <v>30000000</v>
      </c>
      <c r="AB1714" s="7" t="n">
        <f aca="false">IF(G1714=1,N1714,S1714*$E$292)</f>
        <v>312296171.116355</v>
      </c>
      <c r="AC1714" s="7" t="n">
        <f aca="false">IF(H1714=1,O1714,S1714*$E$291)</f>
        <v>312296171.116355</v>
      </c>
      <c r="AD1714" s="7" t="n">
        <f aca="false">INDEX($W$1702:$W$1829,MATCH($A1714+(1-B1714)*64,$A$1702:$A$1829,0))</f>
        <v>30000000</v>
      </c>
      <c r="AE1714" s="7" t="n">
        <f aca="false">INDEX($W$1702:$W$1829,MATCH($A1714-B1714*64,$A$1702:$A$1829,0))</f>
        <v>57759007.6764333</v>
      </c>
      <c r="AF1714" s="7" t="n">
        <f aca="false">INDEX($X$1702:$X$1829,MATCH($A1714+(1-C1714)*32,$A$1702:$A$1829,0))</f>
        <v>300000000</v>
      </c>
      <c r="AG1714" s="7" t="n">
        <f aca="false">INDEX($X$1702:$X$1829,MATCH($A1714-C1714*32,$A$1702:$A$1829,0))</f>
        <v>384387706.494152</v>
      </c>
      <c r="AH1714" s="7" t="n">
        <f aca="false">INDEX($Y$1702:$Y$1829,MATCH($A1714+(1-D1714)*16,$A$1702:$A$1829,0))</f>
        <v>100000000</v>
      </c>
      <c r="AI1714" s="7" t="n">
        <f aca="false">INDEX($Y$1702:$Y$1829,MATCH($A1714-D1714*16,$A$1702:$A$1829,0))</f>
        <v>108651446.056133</v>
      </c>
      <c r="AJ1714" s="7" t="n">
        <f aca="false">INDEX($Z$1702:$Z$1829,MATCH($A1714+(1-E1714)*8,$A$1702:$A$1829,0))</f>
        <v>60000000</v>
      </c>
      <c r="AK1714" s="7" t="n">
        <f aca="false">INDEX($Z$1702:$Z$1829,MATCH($A1714-E1714*8,$A$1702:$A$1829,0))</f>
        <v>143367777.750365</v>
      </c>
      <c r="AL1714" s="7" t="n">
        <f aca="false">INDEX($AA$1702:$AA$1829,MATCH($A1714+(1-F1714)*4,$A$1702:$A$1829,0))</f>
        <v>30000000</v>
      </c>
      <c r="AM1714" s="7" t="n">
        <f aca="false">INDEX($AA$1702:$AA$1829,MATCH($A1714-F1714*4,$A$1702:$A$1829,0))</f>
        <v>173334469.418548</v>
      </c>
      <c r="AN1714" s="7" t="n">
        <f aca="false">INDEX($AB$1702:$AB$1829,MATCH($A1714+(1-G1714)*2,$A$1702:$A$1829,0))</f>
        <v>15000000</v>
      </c>
      <c r="AO1714" s="7" t="n">
        <f aca="false">INDEX($AB$1702:$AB$1829,MATCH($A1714-G1714*2,$A$1702:$A$1829,0))</f>
        <v>312296171.116355</v>
      </c>
      <c r="AP1714" s="7" t="n">
        <f aca="false">INDEX($AC$1702:$AC$1829,MATCH($A1714+(1-H1714)*1,$A$1702:$A$1829,0))</f>
        <v>5000000</v>
      </c>
      <c r="AQ1714" s="7" t="n">
        <f aca="false">INDEX($AC$1702:$AC$1829,MATCH($A1714-H1714*1,$A$1702:$A$1829,0))</f>
        <v>312296171.116355</v>
      </c>
      <c r="AR1714" s="14" t="b">
        <f aca="false">AND(IF(B1714=1,AD1714&gt;=AE1714,AE1714&gt;AD1714),IF(C1714=1,AF1714&gt;=AG1714,AG1714&gt;AF1714),IF(D1714=1,AH1714&gt;=AI1714,AI1714&gt;AH1714),IF(E1714=1,AJ1714&gt;=AK1714,AK1714&gt;AJ1714),IF(F1714=1,AL1714&gt;=AM1714,AM1714&gt;AL1714),IF(G1714=1,AN1714&gt;=AO1714,AO1714&gt;AN1714),IF(H1714=1,AP1714&gt;=AQ1714,AQ1714&gt;AP1714))</f>
        <v>0</v>
      </c>
      <c r="AS1714" s="2"/>
      <c r="AT1714" s="2"/>
      <c r="AU1714" s="2"/>
      <c r="AV1714" s="2"/>
      <c r="AW1714" s="2"/>
      <c r="AX1714" s="2"/>
    </row>
    <row r="1715" customFormat="false" ht="15" hidden="false" customHeight="false" outlineLevel="0" collapsed="false">
      <c r="A1715" s="6" t="n">
        <f aca="false">ROW()-1702</f>
        <v>13</v>
      </c>
      <c r="B1715" s="6" t="n">
        <f aca="false">MOD(INT($A1715/64),2)</f>
        <v>0</v>
      </c>
      <c r="C1715" s="6" t="n">
        <f aca="false">MOD(INT($A1715/32),2)</f>
        <v>0</v>
      </c>
      <c r="D1715" s="6" t="n">
        <f aca="false">MOD(INT($A1715/16),2)</f>
        <v>0</v>
      </c>
      <c r="E1715" s="6" t="n">
        <f aca="false">MOD(INT($A1715/8),2)</f>
        <v>1</v>
      </c>
      <c r="F1715" s="6" t="n">
        <f aca="false">MOD(INT($A1715/4),2)</f>
        <v>1</v>
      </c>
      <c r="G1715" s="6" t="n">
        <f aca="false">MOD(INT($A1715/2),2)</f>
        <v>0</v>
      </c>
      <c r="H1715" s="6" t="n">
        <f aca="false">MOD(INT($A1715/1),2)</f>
        <v>1</v>
      </c>
      <c r="I1715" s="7" t="n">
        <f aca="false">IF(B1715=1,MIN($B$6,$B$1700),0)</f>
        <v>0</v>
      </c>
      <c r="J1715" s="7" t="n">
        <f aca="false">IF(C1715=1,MIN($F$296,MAX(0,$B$1700-I1715)),0)</f>
        <v>0</v>
      </c>
      <c r="K1715" s="7" t="n">
        <f aca="false">IF(D1715=1,MIN($F$295,MAX(0,$B$1700-SUM(I1715:J1715))),0)</f>
        <v>0</v>
      </c>
      <c r="L1715" s="7" t="n">
        <f aca="false">IF(E1715=1,MIN($F$294,MAX(0,$B$1700-SUM(I1715:K1715))),0)</f>
        <v>60000000</v>
      </c>
      <c r="M1715" s="7" t="n">
        <f aca="false">IF(F1715=1,MIN($F$293,MAX(0,$B$1700-SUM(I1715:L1715))),0)</f>
        <v>30000000</v>
      </c>
      <c r="N1715" s="7" t="n">
        <f aca="false">IF(G1715=1,MIN($F$292,MAX(0,$B$1700-SUM(I1715:M1715))),0)</f>
        <v>0</v>
      </c>
      <c r="O1715" s="7" t="n">
        <f aca="false">IF(H1715=1,MIN($F$291,MAX(0,$B$1700-SUM(I1715:N1715))),0)</f>
        <v>5000000</v>
      </c>
      <c r="P1715" s="7" t="n">
        <f aca="false">MAX(0,$B$1700-SUM(I1715:O1715))</f>
        <v>1905000000</v>
      </c>
      <c r="Q1715" s="7" t="n">
        <f aca="false">($B$273+$B$274)+$B$22+(1-B1715)*$B$268+(1-C1715)*$E$296+(1-D1715)*$E$295+(1-E1715)*$E$294+(1-F1715)*$E$293+(1-G1715)*$E$292+(1-H1715)*$E$291</f>
        <v>23119971.9510401</v>
      </c>
      <c r="R1715" s="7" t="n">
        <f aca="false">P1715&gt;$B$12*Q1715</f>
        <v>1</v>
      </c>
      <c r="S1715" s="7" t="n">
        <f aca="false">IF(R1715,(P1715+$B$12*$B$13)/(Q1715+$B$13),IF(Q1715&gt;0,P1715/Q1715,0))</f>
        <v>74.4536334249407</v>
      </c>
      <c r="T1715" s="7" t="n">
        <f aca="false">IF(R1715,$B$13*(S1715-$B$12),0)</f>
        <v>183634083.562352</v>
      </c>
      <c r="U1715" s="7" t="n">
        <f aca="false">($B$273+$B$274)*S1715</f>
        <v>22444009.4318904</v>
      </c>
      <c r="V1715" s="7" t="n">
        <f aca="false">$B$22*S1715</f>
        <v>670082700.824467</v>
      </c>
      <c r="W1715" s="7" t="n">
        <f aca="false">IF(B1715=1,I1715,S1715*$B$268)</f>
        <v>68850795.8512126</v>
      </c>
      <c r="X1715" s="7" t="n">
        <f aca="false">IF(C1715=1,J1715,S1715*$E$296)</f>
        <v>458203846.849381</v>
      </c>
      <c r="Y1715" s="7" t="n">
        <f aca="false">IF(D1715=1,K1715,S1715*$E$295)</f>
        <v>129516396.355995</v>
      </c>
      <c r="Z1715" s="7" t="n">
        <f aca="false">IF(E1715=1,L1715,S1715*$E$294)</f>
        <v>60000000</v>
      </c>
      <c r="AA1715" s="7" t="n">
        <f aca="false">IF(F1715=1,M1715,S1715*$E$293)</f>
        <v>30000000</v>
      </c>
      <c r="AB1715" s="7" t="n">
        <f aca="false">IF(G1715=1,N1715,S1715*$E$292)</f>
        <v>372268167.124704</v>
      </c>
      <c r="AC1715" s="7" t="n">
        <f aca="false">IF(H1715=1,O1715,S1715*$E$291)</f>
        <v>5000000</v>
      </c>
      <c r="AD1715" s="7" t="n">
        <f aca="false">INDEX($W$1702:$W$1829,MATCH($A1715+(1-B1715)*64,$A$1702:$A$1829,0))</f>
        <v>30000000</v>
      </c>
      <c r="AE1715" s="7" t="n">
        <f aca="false">INDEX($W$1702:$W$1829,MATCH($A1715-B1715*64,$A$1702:$A$1829,0))</f>
        <v>68850795.8512126</v>
      </c>
      <c r="AF1715" s="7" t="n">
        <f aca="false">INDEX($X$1702:$X$1829,MATCH($A1715+(1-C1715)*32,$A$1702:$A$1829,0))</f>
        <v>300000000</v>
      </c>
      <c r="AG1715" s="7" t="n">
        <f aca="false">INDEX($X$1702:$X$1829,MATCH($A1715-C1715*32,$A$1702:$A$1829,0))</f>
        <v>458203846.849381</v>
      </c>
      <c r="AH1715" s="7" t="n">
        <f aca="false">INDEX($Y$1702:$Y$1829,MATCH($A1715+(1-D1715)*16,$A$1702:$A$1829,0))</f>
        <v>100000000</v>
      </c>
      <c r="AI1715" s="7" t="n">
        <f aca="false">INDEX($Y$1702:$Y$1829,MATCH($A1715-D1715*16,$A$1702:$A$1829,0))</f>
        <v>129516396.355995</v>
      </c>
      <c r="AJ1715" s="7" t="n">
        <f aca="false">INDEX($Z$1702:$Z$1829,MATCH($A1715+(1-E1715)*8,$A$1702:$A$1829,0))</f>
        <v>60000000</v>
      </c>
      <c r="AK1715" s="7" t="n">
        <f aca="false">INDEX($Z$1702:$Z$1829,MATCH($A1715-E1715*8,$A$1702:$A$1829,0))</f>
        <v>168522652.636871</v>
      </c>
      <c r="AL1715" s="7" t="n">
        <f aca="false">INDEX($AA$1702:$AA$1829,MATCH($A1715+(1-F1715)*4,$A$1702:$A$1829,0))</f>
        <v>30000000</v>
      </c>
      <c r="AM1715" s="7" t="n">
        <f aca="false">INDEX($AA$1702:$AA$1829,MATCH($A1715-F1715*4,$A$1702:$A$1829,0))</f>
        <v>203092442.226827</v>
      </c>
      <c r="AN1715" s="7" t="n">
        <f aca="false">INDEX($AB$1702:$AB$1829,MATCH($A1715+(1-G1715)*2,$A$1702:$A$1829,0))</f>
        <v>15000000</v>
      </c>
      <c r="AO1715" s="7" t="n">
        <f aca="false">INDEX($AB$1702:$AB$1829,MATCH($A1715-G1715*2,$A$1702:$A$1829,0))</f>
        <v>372268167.124704</v>
      </c>
      <c r="AP1715" s="7" t="n">
        <f aca="false">INDEX($AC$1702:$AC$1829,MATCH($A1715+(1-H1715)*1,$A$1702:$A$1829,0))</f>
        <v>5000000</v>
      </c>
      <c r="AQ1715" s="7" t="n">
        <f aca="false">INDEX($AC$1702:$AC$1829,MATCH($A1715-H1715*1,$A$1702:$A$1829,0))</f>
        <v>312296171.116355</v>
      </c>
      <c r="AR1715" s="14" t="b">
        <f aca="false">AND(IF(B1715=1,AD1715&gt;=AE1715,AE1715&gt;AD1715),IF(C1715=1,AF1715&gt;=AG1715,AG1715&gt;AF1715),IF(D1715=1,AH1715&gt;=AI1715,AI1715&gt;AH1715),IF(E1715=1,AJ1715&gt;=AK1715,AK1715&gt;AJ1715),IF(F1715=1,AL1715&gt;=AM1715,AM1715&gt;AL1715),IF(G1715=1,AN1715&gt;=AO1715,AO1715&gt;AN1715),IF(H1715=1,AP1715&gt;=AQ1715,AQ1715&gt;AP1715))</f>
        <v>0</v>
      </c>
      <c r="AS1715" s="2"/>
      <c r="AT1715" s="2"/>
      <c r="AU1715" s="2"/>
      <c r="AV1715" s="2"/>
      <c r="AW1715" s="2"/>
      <c r="AX1715" s="2"/>
    </row>
    <row r="1716" customFormat="false" ht="15" hidden="false" customHeight="false" outlineLevel="0" collapsed="false">
      <c r="A1716" s="6" t="n">
        <f aca="false">ROW()-1702</f>
        <v>14</v>
      </c>
      <c r="B1716" s="6" t="n">
        <f aca="false">MOD(INT($A1716/64),2)</f>
        <v>0</v>
      </c>
      <c r="C1716" s="6" t="n">
        <f aca="false">MOD(INT($A1716/32),2)</f>
        <v>0</v>
      </c>
      <c r="D1716" s="6" t="n">
        <f aca="false">MOD(INT($A1716/16),2)</f>
        <v>0</v>
      </c>
      <c r="E1716" s="6" t="n">
        <f aca="false">MOD(INT($A1716/8),2)</f>
        <v>1</v>
      </c>
      <c r="F1716" s="6" t="n">
        <f aca="false">MOD(INT($A1716/4),2)</f>
        <v>1</v>
      </c>
      <c r="G1716" s="6" t="n">
        <f aca="false">MOD(INT($A1716/2),2)</f>
        <v>1</v>
      </c>
      <c r="H1716" s="6" t="n">
        <f aca="false">MOD(INT($A1716/1),2)</f>
        <v>0</v>
      </c>
      <c r="I1716" s="7" t="n">
        <f aca="false">IF(B1716=1,MIN($B$6,$B$1700),0)</f>
        <v>0</v>
      </c>
      <c r="J1716" s="7" t="n">
        <f aca="false">IF(C1716=1,MIN($F$296,MAX(0,$B$1700-I1716)),0)</f>
        <v>0</v>
      </c>
      <c r="K1716" s="7" t="n">
        <f aca="false">IF(D1716=1,MIN($F$295,MAX(0,$B$1700-SUM(I1716:J1716))),0)</f>
        <v>0</v>
      </c>
      <c r="L1716" s="7" t="n">
        <f aca="false">IF(E1716=1,MIN($F$294,MAX(0,$B$1700-SUM(I1716:K1716))),0)</f>
        <v>60000000</v>
      </c>
      <c r="M1716" s="7" t="n">
        <f aca="false">IF(F1716=1,MIN($F$293,MAX(0,$B$1700-SUM(I1716:L1716))),0)</f>
        <v>30000000</v>
      </c>
      <c r="N1716" s="7" t="n">
        <f aca="false">IF(G1716=1,MIN($F$292,MAX(0,$B$1700-SUM(I1716:M1716))),0)</f>
        <v>15000000</v>
      </c>
      <c r="O1716" s="7" t="n">
        <f aca="false">IF(H1716=1,MIN($F$291,MAX(0,$B$1700-SUM(I1716:N1716))),0)</f>
        <v>0</v>
      </c>
      <c r="P1716" s="7" t="n">
        <f aca="false">MAX(0,$B$1700-SUM(I1716:O1716))</f>
        <v>1895000000</v>
      </c>
      <c r="Q1716" s="7" t="n">
        <f aca="false">($B$273+$B$274)+$B$22+(1-B1716)*$B$268+(1-C1716)*$E$296+(1-D1716)*$E$295+(1-E1716)*$E$294+(1-F1716)*$E$293+(1-G1716)*$E$292+(1-H1716)*$E$291</f>
        <v>23119971.9510401</v>
      </c>
      <c r="R1716" s="7" t="n">
        <f aca="false">P1716&gt;$B$12*Q1716</f>
        <v>1</v>
      </c>
      <c r="S1716" s="7" t="n">
        <f aca="false">IF(R1716,(P1716+$B$12*$B$13)/(Q1716+$B$13),IF(Q1716&gt;0,P1716/Q1716,0))</f>
        <v>74.0633129351638</v>
      </c>
      <c r="T1716" s="7" t="n">
        <f aca="false">IF(R1716,$B$13*(S1716-$B$12),0)</f>
        <v>182658282.33791</v>
      </c>
      <c r="U1716" s="7" t="n">
        <f aca="false">($B$273+$B$274)*S1716</f>
        <v>22326347.5213693</v>
      </c>
      <c r="V1716" s="7" t="n">
        <f aca="false">$B$22*S1716</f>
        <v>666569816.416475</v>
      </c>
      <c r="W1716" s="7" t="n">
        <f aca="false">IF(B1716=1,I1716,S1716*$B$268)</f>
        <v>68489848.0354788</v>
      </c>
      <c r="X1716" s="7" t="n">
        <f aca="false">IF(C1716=1,J1716,S1716*$E$296)</f>
        <v>455801729.696828</v>
      </c>
      <c r="Y1716" s="7" t="n">
        <f aca="false">IF(D1716=1,K1716,S1716*$E$295)</f>
        <v>128837411.31612</v>
      </c>
      <c r="Z1716" s="7" t="n">
        <f aca="false">IF(E1716=1,L1716,S1716*$E$294)</f>
        <v>60000000</v>
      </c>
      <c r="AA1716" s="7" t="n">
        <f aca="false">IF(F1716=1,M1716,S1716*$E$293)</f>
        <v>30000000</v>
      </c>
      <c r="AB1716" s="7" t="n">
        <f aca="false">IF(G1716=1,N1716,S1716*$E$292)</f>
        <v>15000000</v>
      </c>
      <c r="AC1716" s="7" t="n">
        <f aca="false">IF(H1716=1,O1716,S1716*$E$291)</f>
        <v>370316564.675819</v>
      </c>
      <c r="AD1716" s="7" t="n">
        <f aca="false">INDEX($W$1702:$W$1829,MATCH($A1716+(1-B1716)*64,$A$1702:$A$1829,0))</f>
        <v>30000000</v>
      </c>
      <c r="AE1716" s="7" t="n">
        <f aca="false">INDEX($W$1702:$W$1829,MATCH($A1716-B1716*64,$A$1702:$A$1829,0))</f>
        <v>68489848.0354788</v>
      </c>
      <c r="AF1716" s="7" t="n">
        <f aca="false">INDEX($X$1702:$X$1829,MATCH($A1716+(1-C1716)*32,$A$1702:$A$1829,0))</f>
        <v>300000000</v>
      </c>
      <c r="AG1716" s="7" t="n">
        <f aca="false">INDEX($X$1702:$X$1829,MATCH($A1716-C1716*32,$A$1702:$A$1829,0))</f>
        <v>455801729.696828</v>
      </c>
      <c r="AH1716" s="7" t="n">
        <f aca="false">INDEX($Y$1702:$Y$1829,MATCH($A1716+(1-D1716)*16,$A$1702:$A$1829,0))</f>
        <v>100000000</v>
      </c>
      <c r="AI1716" s="7" t="n">
        <f aca="false">INDEX($Y$1702:$Y$1829,MATCH($A1716-D1716*16,$A$1702:$A$1829,0))</f>
        <v>128837411.31612</v>
      </c>
      <c r="AJ1716" s="7" t="n">
        <f aca="false">INDEX($Z$1702:$Z$1829,MATCH($A1716+(1-E1716)*8,$A$1702:$A$1829,0))</f>
        <v>60000000</v>
      </c>
      <c r="AK1716" s="7" t="n">
        <f aca="false">INDEX($Z$1702:$Z$1829,MATCH($A1716-E1716*8,$A$1702:$A$1829,0))</f>
        <v>167666120.730204</v>
      </c>
      <c r="AL1716" s="7" t="n">
        <f aca="false">INDEX($AA$1702:$AA$1829,MATCH($A1716+(1-F1716)*4,$A$1702:$A$1829,0))</f>
        <v>30000000</v>
      </c>
      <c r="AM1716" s="7" t="n">
        <f aca="false">INDEX($AA$1702:$AA$1829,MATCH($A1716-F1716*4,$A$1702:$A$1829,0))</f>
        <v>202044223.170172</v>
      </c>
      <c r="AN1716" s="7" t="n">
        <f aca="false">INDEX($AB$1702:$AB$1829,MATCH($A1716+(1-G1716)*2,$A$1702:$A$1829,0))</f>
        <v>15000000</v>
      </c>
      <c r="AO1716" s="7" t="n">
        <f aca="false">INDEX($AB$1702:$AB$1829,MATCH($A1716-G1716*2,$A$1702:$A$1829,0))</f>
        <v>312296171.116355</v>
      </c>
      <c r="AP1716" s="7" t="n">
        <f aca="false">INDEX($AC$1702:$AC$1829,MATCH($A1716+(1-H1716)*1,$A$1702:$A$1829,0))</f>
        <v>5000000</v>
      </c>
      <c r="AQ1716" s="7" t="n">
        <f aca="false">INDEX($AC$1702:$AC$1829,MATCH($A1716-H1716*1,$A$1702:$A$1829,0))</f>
        <v>370316564.675819</v>
      </c>
      <c r="AR1716" s="14" t="b">
        <f aca="false">AND(IF(B1716=1,AD1716&gt;=AE1716,AE1716&gt;AD1716),IF(C1716=1,AF1716&gt;=AG1716,AG1716&gt;AF1716),IF(D1716=1,AH1716&gt;=AI1716,AI1716&gt;AH1716),IF(E1716=1,AJ1716&gt;=AK1716,AK1716&gt;AJ1716),IF(F1716=1,AL1716&gt;=AM1716,AM1716&gt;AL1716),IF(G1716=1,AN1716&gt;=AO1716,AO1716&gt;AN1716),IF(H1716=1,AP1716&gt;=AQ1716,AQ1716&gt;AP1716))</f>
        <v>0</v>
      </c>
      <c r="AS1716" s="2"/>
      <c r="AT1716" s="2"/>
      <c r="AU1716" s="2"/>
      <c r="AV1716" s="2"/>
      <c r="AW1716" s="2"/>
      <c r="AX1716" s="2"/>
    </row>
    <row r="1717" customFormat="false" ht="15" hidden="false" customHeight="false" outlineLevel="0" collapsed="false">
      <c r="A1717" s="6" t="n">
        <f aca="false">ROW()-1702</f>
        <v>15</v>
      </c>
      <c r="B1717" s="6" t="n">
        <f aca="false">MOD(INT($A1717/64),2)</f>
        <v>0</v>
      </c>
      <c r="C1717" s="6" t="n">
        <f aca="false">MOD(INT($A1717/32),2)</f>
        <v>0</v>
      </c>
      <c r="D1717" s="6" t="n">
        <f aca="false">MOD(INT($A1717/16),2)</f>
        <v>0</v>
      </c>
      <c r="E1717" s="6" t="n">
        <f aca="false">MOD(INT($A1717/8),2)</f>
        <v>1</v>
      </c>
      <c r="F1717" s="6" t="n">
        <f aca="false">MOD(INT($A1717/4),2)</f>
        <v>1</v>
      </c>
      <c r="G1717" s="6" t="n">
        <f aca="false">MOD(INT($A1717/2),2)</f>
        <v>1</v>
      </c>
      <c r="H1717" s="6" t="n">
        <f aca="false">MOD(INT($A1717/1),2)</f>
        <v>1</v>
      </c>
      <c r="I1717" s="7" t="n">
        <f aca="false">IF(B1717=1,MIN($B$6,$B$1700),0)</f>
        <v>0</v>
      </c>
      <c r="J1717" s="7" t="n">
        <f aca="false">IF(C1717=1,MIN($F$296,MAX(0,$B$1700-I1717)),0)</f>
        <v>0</v>
      </c>
      <c r="K1717" s="7" t="n">
        <f aca="false">IF(D1717=1,MIN($F$295,MAX(0,$B$1700-SUM(I1717:J1717))),0)</f>
        <v>0</v>
      </c>
      <c r="L1717" s="7" t="n">
        <f aca="false">IF(E1717=1,MIN($F$294,MAX(0,$B$1700-SUM(I1717:K1717))),0)</f>
        <v>60000000</v>
      </c>
      <c r="M1717" s="7" t="n">
        <f aca="false">IF(F1717=1,MIN($F$293,MAX(0,$B$1700-SUM(I1717:L1717))),0)</f>
        <v>30000000</v>
      </c>
      <c r="N1717" s="7" t="n">
        <f aca="false">IF(G1717=1,MIN($F$292,MAX(0,$B$1700-SUM(I1717:M1717))),0)</f>
        <v>15000000</v>
      </c>
      <c r="O1717" s="7" t="n">
        <f aca="false">IF(H1717=1,MIN($F$291,MAX(0,$B$1700-SUM(I1717:N1717))),0)</f>
        <v>5000000</v>
      </c>
      <c r="P1717" s="7" t="n">
        <f aca="false">MAX(0,$B$1700-SUM(I1717:O1717))</f>
        <v>1890000000</v>
      </c>
      <c r="Q1717" s="7" t="n">
        <f aca="false">($B$273+$B$274)+$B$22+(1-B1717)*$B$268+(1-C1717)*$E$296+(1-D1717)*$E$295+(1-E1717)*$E$294+(1-F1717)*$E$293+(1-G1717)*$E$292+(1-H1717)*$E$291</f>
        <v>18119971.9510401</v>
      </c>
      <c r="R1717" s="7" t="n">
        <f aca="false">P1717&gt;$B$12*Q1717</f>
        <v>1</v>
      </c>
      <c r="S1717" s="7" t="n">
        <f aca="false">IF(R1717,(P1717+$B$12*$B$13)/(Q1717+$B$13),IF(Q1717&gt;0,P1717/Q1717,0))</f>
        <v>91.7799502585911</v>
      </c>
      <c r="T1717" s="7" t="n">
        <f aca="false">IF(R1717,$B$13*(S1717-$B$12),0)</f>
        <v>226949875.646478</v>
      </c>
      <c r="U1717" s="7" t="n">
        <f aca="false">($B$273+$B$274)*S1717</f>
        <v>27667018.7135852</v>
      </c>
      <c r="V1717" s="7" t="n">
        <f aca="false">$B$22*S1717</f>
        <v>826019552.32732</v>
      </c>
      <c r="W1717" s="7" t="n">
        <f aca="false">IF(B1717=1,I1717,S1717*$B$268)</f>
        <v>84873260.4146072</v>
      </c>
      <c r="X1717" s="7" t="n">
        <f aca="false">IF(C1717=1,J1717,S1717*$E$296)</f>
        <v>564833767.508838</v>
      </c>
      <c r="Y1717" s="7" t="n">
        <f aca="false">IF(D1717=1,K1717,S1717*$E$295)</f>
        <v>159656525.389172</v>
      </c>
      <c r="Z1717" s="7" t="n">
        <f aca="false">IF(E1717=1,L1717,S1717*$E$294)</f>
        <v>60000000</v>
      </c>
      <c r="AA1717" s="7" t="n">
        <f aca="false">IF(F1717=1,M1717,S1717*$E$293)</f>
        <v>30000000</v>
      </c>
      <c r="AB1717" s="7" t="n">
        <f aca="false">IF(G1717=1,N1717,S1717*$E$292)</f>
        <v>15000000</v>
      </c>
      <c r="AC1717" s="7" t="n">
        <f aca="false">IF(H1717=1,O1717,S1717*$E$291)</f>
        <v>5000000</v>
      </c>
      <c r="AD1717" s="7" t="n">
        <f aca="false">INDEX($W$1702:$W$1829,MATCH($A1717+(1-B1717)*64,$A$1702:$A$1829,0))</f>
        <v>30000000</v>
      </c>
      <c r="AE1717" s="7" t="n">
        <f aca="false">INDEX($W$1702:$W$1829,MATCH($A1717-B1717*64,$A$1702:$A$1829,0))</f>
        <v>84873260.4146072</v>
      </c>
      <c r="AF1717" s="7" t="n">
        <f aca="false">INDEX($X$1702:$X$1829,MATCH($A1717+(1-C1717)*32,$A$1702:$A$1829,0))</f>
        <v>300000000</v>
      </c>
      <c r="AG1717" s="7" t="n">
        <f aca="false">INDEX($X$1702:$X$1829,MATCH($A1717-C1717*32,$A$1702:$A$1829,0))</f>
        <v>564833767.508838</v>
      </c>
      <c r="AH1717" s="7" t="n">
        <f aca="false">INDEX($Y$1702:$Y$1829,MATCH($A1717+(1-D1717)*16,$A$1702:$A$1829,0))</f>
        <v>100000000</v>
      </c>
      <c r="AI1717" s="7" t="n">
        <f aca="false">INDEX($Y$1702:$Y$1829,MATCH($A1717-D1717*16,$A$1702:$A$1829,0))</f>
        <v>159656525.389172</v>
      </c>
      <c r="AJ1717" s="7" t="n">
        <f aca="false">INDEX($Z$1702:$Z$1829,MATCH($A1717+(1-E1717)*8,$A$1702:$A$1829,0))</f>
        <v>60000000</v>
      </c>
      <c r="AK1717" s="7" t="n">
        <f aca="false">INDEX($Z$1702:$Z$1829,MATCH($A1717-E1717*8,$A$1702:$A$1829,0))</f>
        <v>203562367.928441</v>
      </c>
      <c r="AL1717" s="7" t="n">
        <f aca="false">INDEX($AA$1702:$AA$1829,MATCH($A1717+(1-F1717)*4,$A$1702:$A$1829,0))</f>
        <v>30000000</v>
      </c>
      <c r="AM1717" s="7" t="n">
        <f aca="false">INDEX($AA$1702:$AA$1829,MATCH($A1717-F1717*4,$A$1702:$A$1829,0))</f>
        <v>244178952.115396</v>
      </c>
      <c r="AN1717" s="7" t="n">
        <f aca="false">INDEX($AB$1702:$AB$1829,MATCH($A1717+(1-G1717)*2,$A$1702:$A$1829,0))</f>
        <v>15000000</v>
      </c>
      <c r="AO1717" s="7" t="n">
        <f aca="false">INDEX($AB$1702:$AB$1829,MATCH($A1717-G1717*2,$A$1702:$A$1829,0))</f>
        <v>372268167.124704</v>
      </c>
      <c r="AP1717" s="7" t="n">
        <f aca="false">INDEX($AC$1702:$AC$1829,MATCH($A1717+(1-H1717)*1,$A$1702:$A$1829,0))</f>
        <v>5000000</v>
      </c>
      <c r="AQ1717" s="7" t="n">
        <f aca="false">INDEX($AC$1702:$AC$1829,MATCH($A1717-H1717*1,$A$1702:$A$1829,0))</f>
        <v>370316564.675819</v>
      </c>
      <c r="AR1717" s="14" t="b">
        <f aca="false">AND(IF(B1717=1,AD1717&gt;=AE1717,AE1717&gt;AD1717),IF(C1717=1,AF1717&gt;=AG1717,AG1717&gt;AF1717),IF(D1717=1,AH1717&gt;=AI1717,AI1717&gt;AH1717),IF(E1717=1,AJ1717&gt;=AK1717,AK1717&gt;AJ1717),IF(F1717=1,AL1717&gt;=AM1717,AM1717&gt;AL1717),IF(G1717=1,AN1717&gt;=AO1717,AO1717&gt;AN1717),IF(H1717=1,AP1717&gt;=AQ1717,AQ1717&gt;AP1717))</f>
        <v>0</v>
      </c>
      <c r="AS1717" s="2"/>
      <c r="AT1717" s="2"/>
      <c r="AU1717" s="2"/>
      <c r="AV1717" s="2"/>
      <c r="AW1717" s="2"/>
      <c r="AX1717" s="2"/>
    </row>
    <row r="1718" customFormat="false" ht="15" hidden="false" customHeight="false" outlineLevel="0" collapsed="false">
      <c r="A1718" s="6" t="n">
        <f aca="false">ROW()-1702</f>
        <v>16</v>
      </c>
      <c r="B1718" s="6" t="n">
        <f aca="false">MOD(INT($A1718/64),2)</f>
        <v>0</v>
      </c>
      <c r="C1718" s="6" t="n">
        <f aca="false">MOD(INT($A1718/32),2)</f>
        <v>0</v>
      </c>
      <c r="D1718" s="6" t="n">
        <f aca="false">MOD(INT($A1718/16),2)</f>
        <v>1</v>
      </c>
      <c r="E1718" s="6" t="n">
        <f aca="false">MOD(INT($A1718/8),2)</f>
        <v>0</v>
      </c>
      <c r="F1718" s="6" t="n">
        <f aca="false">MOD(INT($A1718/4),2)</f>
        <v>0</v>
      </c>
      <c r="G1718" s="6" t="n">
        <f aca="false">MOD(INT($A1718/2),2)</f>
        <v>0</v>
      </c>
      <c r="H1718" s="6" t="n">
        <f aca="false">MOD(INT($A1718/1),2)</f>
        <v>0</v>
      </c>
      <c r="I1718" s="7" t="n">
        <f aca="false">IF(B1718=1,MIN($B$6,$B$1700),0)</f>
        <v>0</v>
      </c>
      <c r="J1718" s="7" t="n">
        <f aca="false">IF(C1718=1,MIN($F$296,MAX(0,$B$1700-I1718)),0)</f>
        <v>0</v>
      </c>
      <c r="K1718" s="7" t="n">
        <f aca="false">IF(D1718=1,MIN($F$295,MAX(0,$B$1700-SUM(I1718:J1718))),0)</f>
        <v>100000000</v>
      </c>
      <c r="L1718" s="7" t="n">
        <f aca="false">IF(E1718=1,MIN($F$294,MAX(0,$B$1700-SUM(I1718:K1718))),0)</f>
        <v>0</v>
      </c>
      <c r="M1718" s="7" t="n">
        <f aca="false">IF(F1718=1,MIN($F$293,MAX(0,$B$1700-SUM(I1718:L1718))),0)</f>
        <v>0</v>
      </c>
      <c r="N1718" s="7" t="n">
        <f aca="false">IF(G1718=1,MIN($F$292,MAX(0,$B$1700-SUM(I1718:M1718))),0)</f>
        <v>0</v>
      </c>
      <c r="O1718" s="7" t="n">
        <f aca="false">IF(H1718=1,MIN($F$291,MAX(0,$B$1700-SUM(I1718:N1718))),0)</f>
        <v>0</v>
      </c>
      <c r="P1718" s="7" t="n">
        <f aca="false">MAX(0,$B$1700-SUM(I1718:O1718))</f>
        <v>1900000000</v>
      </c>
      <c r="Q1718" s="7" t="n">
        <f aca="false">($B$273+$B$274)+$B$22+(1-B1718)*$B$268+(1-C1718)*$E$296+(1-D1718)*$E$295+(1-E1718)*$E$294+(1-F1718)*$E$293+(1-G1718)*$E$292+(1-H1718)*$E$291</f>
        <v>31780414.1833649</v>
      </c>
      <c r="R1718" s="7" t="n">
        <f aca="false">P1718&gt;$B$12*Q1718</f>
        <v>1</v>
      </c>
      <c r="S1718" s="7" t="n">
        <f aca="false">IF(R1718,(P1718+$B$12*$B$13)/(Q1718+$B$13),IF(Q1718&gt;0,P1718/Q1718,0))</f>
        <v>55.498162589973</v>
      </c>
      <c r="T1718" s="7" t="n">
        <f aca="false">IF(R1718,$B$13*(S1718-$B$12),0)</f>
        <v>136245406.474932</v>
      </c>
      <c r="U1718" s="7" t="n">
        <f aca="false">($B$273+$B$274)*S1718</f>
        <v>16729892.5159599</v>
      </c>
      <c r="V1718" s="7" t="n">
        <f aca="false">$B$22*S1718</f>
        <v>499483463.309757</v>
      </c>
      <c r="W1718" s="7" t="n">
        <f aca="false">IF(B1718=1,I1718,S1718*$B$268)</f>
        <v>51321775.5376815</v>
      </c>
      <c r="X1718" s="7" t="n">
        <f aca="false">IF(C1718=1,J1718,S1718*$E$296)</f>
        <v>341547758.276086</v>
      </c>
      <c r="Y1718" s="7" t="n">
        <f aca="false">IF(D1718=1,K1718,S1718*$E$295)</f>
        <v>100000000</v>
      </c>
      <c r="Z1718" s="7" t="n">
        <f aca="false">IF(E1718=1,L1718,S1718*$E$294)</f>
        <v>133195590.215935</v>
      </c>
      <c r="AA1718" s="7" t="n">
        <f aca="false">IF(F1718=1,M1718,S1718*$E$293)</f>
        <v>166494487.769919</v>
      </c>
      <c r="AB1718" s="7" t="n">
        <f aca="false">IF(G1718=1,N1718,S1718*$E$292)</f>
        <v>277490812.949865</v>
      </c>
      <c r="AC1718" s="7" t="n">
        <f aca="false">IF(H1718=1,O1718,S1718*$E$291)</f>
        <v>277490812.949865</v>
      </c>
      <c r="AD1718" s="7" t="n">
        <f aca="false">INDEX($W$1702:$W$1829,MATCH($A1718+(1-B1718)*64,$A$1702:$A$1829,0))</f>
        <v>30000000</v>
      </c>
      <c r="AE1718" s="7" t="n">
        <f aca="false">INDEX($W$1702:$W$1829,MATCH($A1718-B1718*64,$A$1702:$A$1829,0))</f>
        <v>51321775.5376815</v>
      </c>
      <c r="AF1718" s="7" t="n">
        <f aca="false">INDEX($X$1702:$X$1829,MATCH($A1718+(1-C1718)*32,$A$1702:$A$1829,0))</f>
        <v>300000000</v>
      </c>
      <c r="AG1718" s="7" t="n">
        <f aca="false">INDEX($X$1702:$X$1829,MATCH($A1718-C1718*32,$A$1702:$A$1829,0))</f>
        <v>341547758.276086</v>
      </c>
      <c r="AH1718" s="7" t="n">
        <f aca="false">INDEX($Y$1702:$Y$1829,MATCH($A1718+(1-D1718)*16,$A$1702:$A$1829,0))</f>
        <v>100000000</v>
      </c>
      <c r="AI1718" s="7" t="n">
        <f aca="false">INDEX($Y$1702:$Y$1829,MATCH($A1718-D1718*16,$A$1702:$A$1829,0))</f>
        <v>96709248.8163063</v>
      </c>
      <c r="AJ1718" s="7" t="n">
        <f aca="false">INDEX($Z$1702:$Z$1829,MATCH($A1718+(1-E1718)*8,$A$1702:$A$1829,0))</f>
        <v>60000000</v>
      </c>
      <c r="AK1718" s="7" t="n">
        <f aca="false">INDEX($Z$1702:$Z$1829,MATCH($A1718-E1718*8,$A$1702:$A$1829,0))</f>
        <v>133195590.215935</v>
      </c>
      <c r="AL1718" s="7" t="n">
        <f aca="false">INDEX($AA$1702:$AA$1829,MATCH($A1718+(1-F1718)*4,$A$1702:$A$1829,0))</f>
        <v>30000000</v>
      </c>
      <c r="AM1718" s="7" t="n">
        <f aca="false">INDEX($AA$1702:$AA$1829,MATCH($A1718-F1718*4,$A$1702:$A$1829,0))</f>
        <v>166494487.769919</v>
      </c>
      <c r="AN1718" s="7" t="n">
        <f aca="false">INDEX($AB$1702:$AB$1829,MATCH($A1718+(1-G1718)*2,$A$1702:$A$1829,0))</f>
        <v>15000000</v>
      </c>
      <c r="AO1718" s="7" t="n">
        <f aca="false">INDEX($AB$1702:$AB$1829,MATCH($A1718-G1718*2,$A$1702:$A$1829,0))</f>
        <v>277490812.949865</v>
      </c>
      <c r="AP1718" s="7" t="n">
        <f aca="false">INDEX($AC$1702:$AC$1829,MATCH($A1718+(1-H1718)*1,$A$1702:$A$1829,0))</f>
        <v>5000000</v>
      </c>
      <c r="AQ1718" s="7" t="n">
        <f aca="false">INDEX($AC$1702:$AC$1829,MATCH($A1718-H1718*1,$A$1702:$A$1829,0))</f>
        <v>277490812.949865</v>
      </c>
      <c r="AR1718" s="14" t="b">
        <f aca="false">AND(IF(B1718=1,AD1718&gt;=AE1718,AE1718&gt;AD1718),IF(C1718=1,AF1718&gt;=AG1718,AG1718&gt;AF1718),IF(D1718=1,AH1718&gt;=AI1718,AI1718&gt;AH1718),IF(E1718=1,AJ1718&gt;=AK1718,AK1718&gt;AJ1718),IF(F1718=1,AL1718&gt;=AM1718,AM1718&gt;AL1718),IF(G1718=1,AN1718&gt;=AO1718,AO1718&gt;AN1718),IF(H1718=1,AP1718&gt;=AQ1718,AQ1718&gt;AP1718))</f>
        <v>1</v>
      </c>
      <c r="AS1718" s="2"/>
      <c r="AT1718" s="2"/>
      <c r="AU1718" s="2"/>
      <c r="AV1718" s="2"/>
      <c r="AW1718" s="2"/>
      <c r="AX1718" s="2"/>
    </row>
    <row r="1719" customFormat="false" ht="15" hidden="false" customHeight="false" outlineLevel="0" collapsed="false">
      <c r="A1719" s="6" t="n">
        <f aca="false">ROW()-1702</f>
        <v>17</v>
      </c>
      <c r="B1719" s="6" t="n">
        <f aca="false">MOD(INT($A1719/64),2)</f>
        <v>0</v>
      </c>
      <c r="C1719" s="6" t="n">
        <f aca="false">MOD(INT($A1719/32),2)</f>
        <v>0</v>
      </c>
      <c r="D1719" s="6" t="n">
        <f aca="false">MOD(INT($A1719/16),2)</f>
        <v>1</v>
      </c>
      <c r="E1719" s="6" t="n">
        <f aca="false">MOD(INT($A1719/8),2)</f>
        <v>0</v>
      </c>
      <c r="F1719" s="6" t="n">
        <f aca="false">MOD(INT($A1719/4),2)</f>
        <v>0</v>
      </c>
      <c r="G1719" s="6" t="n">
        <f aca="false">MOD(INT($A1719/2),2)</f>
        <v>0</v>
      </c>
      <c r="H1719" s="6" t="n">
        <f aca="false">MOD(INT($A1719/1),2)</f>
        <v>1</v>
      </c>
      <c r="I1719" s="7" t="n">
        <f aca="false">IF(B1719=1,MIN($B$6,$B$1700),0)</f>
        <v>0</v>
      </c>
      <c r="J1719" s="7" t="n">
        <f aca="false">IF(C1719=1,MIN($F$296,MAX(0,$B$1700-I1719)),0)</f>
        <v>0</v>
      </c>
      <c r="K1719" s="7" t="n">
        <f aca="false">IF(D1719=1,MIN($F$295,MAX(0,$B$1700-SUM(I1719:J1719))),0)</f>
        <v>100000000</v>
      </c>
      <c r="L1719" s="7" t="n">
        <f aca="false">IF(E1719=1,MIN($F$294,MAX(0,$B$1700-SUM(I1719:K1719))),0)</f>
        <v>0</v>
      </c>
      <c r="M1719" s="7" t="n">
        <f aca="false">IF(F1719=1,MIN($F$293,MAX(0,$B$1700-SUM(I1719:L1719))),0)</f>
        <v>0</v>
      </c>
      <c r="N1719" s="7" t="n">
        <f aca="false">IF(G1719=1,MIN($F$292,MAX(0,$B$1700-SUM(I1719:M1719))),0)</f>
        <v>0</v>
      </c>
      <c r="O1719" s="7" t="n">
        <f aca="false">IF(H1719=1,MIN($F$291,MAX(0,$B$1700-SUM(I1719:N1719))),0)</f>
        <v>5000000</v>
      </c>
      <c r="P1719" s="7" t="n">
        <f aca="false">MAX(0,$B$1700-SUM(I1719:O1719))</f>
        <v>1895000000</v>
      </c>
      <c r="Q1719" s="7" t="n">
        <f aca="false">($B$273+$B$274)+$B$22+(1-B1719)*$B$268+(1-C1719)*$E$296+(1-D1719)*$E$295+(1-E1719)*$E$294+(1-F1719)*$E$293+(1-G1719)*$E$292+(1-H1719)*$E$291</f>
        <v>26780414.1833649</v>
      </c>
      <c r="R1719" s="7" t="n">
        <f aca="false">P1719&gt;$B$12*Q1719</f>
        <v>1</v>
      </c>
      <c r="S1719" s="7" t="n">
        <f aca="false">IF(R1719,(P1719+$B$12*$B$13)/(Q1719+$B$13),IF(Q1719&gt;0,P1719/Q1719,0))</f>
        <v>64.804411171138</v>
      </c>
      <c r="T1719" s="7" t="n">
        <f aca="false">IF(R1719,$B$13*(S1719-$B$12),0)</f>
        <v>159511027.927845</v>
      </c>
      <c r="U1719" s="7" t="n">
        <f aca="false">($B$273+$B$274)*S1719</f>
        <v>19535256.3554796</v>
      </c>
      <c r="V1719" s="7" t="n">
        <f aca="false">$B$22*S1719</f>
        <v>583239700.540242</v>
      </c>
      <c r="W1719" s="7" t="n">
        <f aca="false">IF(B1719=1,I1719,S1719*$B$268)</f>
        <v>59927703.7070352</v>
      </c>
      <c r="X1719" s="7" t="n">
        <f aca="false">IF(C1719=1,J1719,S1719*$E$296)</f>
        <v>398820435.289563</v>
      </c>
      <c r="Y1719" s="7" t="n">
        <f aca="false">IF(D1719=1,K1719,S1719*$E$295)</f>
        <v>100000000</v>
      </c>
      <c r="Z1719" s="7" t="n">
        <f aca="false">IF(E1719=1,L1719,S1719*$E$294)</f>
        <v>155530586.810731</v>
      </c>
      <c r="AA1719" s="7" t="n">
        <f aca="false">IF(F1719=1,M1719,S1719*$E$293)</f>
        <v>194413233.513414</v>
      </c>
      <c r="AB1719" s="7" t="n">
        <f aca="false">IF(G1719=1,N1719,S1719*$E$292)</f>
        <v>324022055.85569</v>
      </c>
      <c r="AC1719" s="7" t="n">
        <f aca="false">IF(H1719=1,O1719,S1719*$E$291)</f>
        <v>5000000</v>
      </c>
      <c r="AD1719" s="7" t="n">
        <f aca="false">INDEX($W$1702:$W$1829,MATCH($A1719+(1-B1719)*64,$A$1702:$A$1829,0))</f>
        <v>30000000</v>
      </c>
      <c r="AE1719" s="7" t="n">
        <f aca="false">INDEX($W$1702:$W$1829,MATCH($A1719-B1719*64,$A$1702:$A$1829,0))</f>
        <v>59927703.7070352</v>
      </c>
      <c r="AF1719" s="7" t="n">
        <f aca="false">INDEX($X$1702:$X$1829,MATCH($A1719+(1-C1719)*32,$A$1702:$A$1829,0))</f>
        <v>300000000</v>
      </c>
      <c r="AG1719" s="7" t="n">
        <f aca="false">INDEX($X$1702:$X$1829,MATCH($A1719-C1719*32,$A$1702:$A$1829,0))</f>
        <v>398820435.289563</v>
      </c>
      <c r="AH1719" s="7" t="n">
        <f aca="false">INDEX($Y$1702:$Y$1829,MATCH($A1719+(1-D1719)*16,$A$1702:$A$1829,0))</f>
        <v>100000000</v>
      </c>
      <c r="AI1719" s="7" t="n">
        <f aca="false">INDEX($Y$1702:$Y$1829,MATCH($A1719-D1719*16,$A$1702:$A$1829,0))</f>
        <v>112017078.752214</v>
      </c>
      <c r="AJ1719" s="7" t="n">
        <f aca="false">INDEX($Z$1702:$Z$1829,MATCH($A1719+(1-E1719)*8,$A$1702:$A$1829,0))</f>
        <v>60000000</v>
      </c>
      <c r="AK1719" s="7" t="n">
        <f aca="false">INDEX($Z$1702:$Z$1829,MATCH($A1719-E1719*8,$A$1702:$A$1829,0))</f>
        <v>155530586.810731</v>
      </c>
      <c r="AL1719" s="7" t="n">
        <f aca="false">INDEX($AA$1702:$AA$1829,MATCH($A1719+(1-F1719)*4,$A$1702:$A$1829,0))</f>
        <v>30000000</v>
      </c>
      <c r="AM1719" s="7" t="n">
        <f aca="false">INDEX($AA$1702:$AA$1829,MATCH($A1719-F1719*4,$A$1702:$A$1829,0))</f>
        <v>194413233.513414</v>
      </c>
      <c r="AN1719" s="7" t="n">
        <f aca="false">INDEX($AB$1702:$AB$1829,MATCH($A1719+(1-G1719)*2,$A$1702:$A$1829,0))</f>
        <v>15000000</v>
      </c>
      <c r="AO1719" s="7" t="n">
        <f aca="false">INDEX($AB$1702:$AB$1829,MATCH($A1719-G1719*2,$A$1702:$A$1829,0))</f>
        <v>324022055.85569</v>
      </c>
      <c r="AP1719" s="7" t="n">
        <f aca="false">INDEX($AC$1702:$AC$1829,MATCH($A1719+(1-H1719)*1,$A$1702:$A$1829,0))</f>
        <v>5000000</v>
      </c>
      <c r="AQ1719" s="7" t="n">
        <f aca="false">INDEX($AC$1702:$AC$1829,MATCH($A1719-H1719*1,$A$1702:$A$1829,0))</f>
        <v>277490812.949865</v>
      </c>
      <c r="AR1719" s="14" t="b">
        <f aca="false">AND(IF(B1719=1,AD1719&gt;=AE1719,AE1719&gt;AD1719),IF(C1719=1,AF1719&gt;=AG1719,AG1719&gt;AF1719),IF(D1719=1,AH1719&gt;=AI1719,AI1719&gt;AH1719),IF(E1719=1,AJ1719&gt;=AK1719,AK1719&gt;AJ1719),IF(F1719=1,AL1719&gt;=AM1719,AM1719&gt;AL1719),IF(G1719=1,AN1719&gt;=AO1719,AO1719&gt;AN1719),IF(H1719=1,AP1719&gt;=AQ1719,AQ1719&gt;AP1719))</f>
        <v>0</v>
      </c>
      <c r="AS1719" s="2"/>
      <c r="AT1719" s="2"/>
      <c r="AU1719" s="2"/>
      <c r="AV1719" s="2"/>
      <c r="AW1719" s="2"/>
      <c r="AX1719" s="2"/>
    </row>
    <row r="1720" customFormat="false" ht="15" hidden="false" customHeight="false" outlineLevel="0" collapsed="false">
      <c r="A1720" s="6" t="n">
        <f aca="false">ROW()-1702</f>
        <v>18</v>
      </c>
      <c r="B1720" s="6" t="n">
        <f aca="false">MOD(INT($A1720/64),2)</f>
        <v>0</v>
      </c>
      <c r="C1720" s="6" t="n">
        <f aca="false">MOD(INT($A1720/32),2)</f>
        <v>0</v>
      </c>
      <c r="D1720" s="6" t="n">
        <f aca="false">MOD(INT($A1720/16),2)</f>
        <v>1</v>
      </c>
      <c r="E1720" s="6" t="n">
        <f aca="false">MOD(INT($A1720/8),2)</f>
        <v>0</v>
      </c>
      <c r="F1720" s="6" t="n">
        <f aca="false">MOD(INT($A1720/4),2)</f>
        <v>0</v>
      </c>
      <c r="G1720" s="6" t="n">
        <f aca="false">MOD(INT($A1720/2),2)</f>
        <v>1</v>
      </c>
      <c r="H1720" s="6" t="n">
        <f aca="false">MOD(INT($A1720/1),2)</f>
        <v>0</v>
      </c>
      <c r="I1720" s="7" t="n">
        <f aca="false">IF(B1720=1,MIN($B$6,$B$1700),0)</f>
        <v>0</v>
      </c>
      <c r="J1720" s="7" t="n">
        <f aca="false">IF(C1720=1,MIN($F$296,MAX(0,$B$1700-I1720)),0)</f>
        <v>0</v>
      </c>
      <c r="K1720" s="7" t="n">
        <f aca="false">IF(D1720=1,MIN($F$295,MAX(0,$B$1700-SUM(I1720:J1720))),0)</f>
        <v>100000000</v>
      </c>
      <c r="L1720" s="7" t="n">
        <f aca="false">IF(E1720=1,MIN($F$294,MAX(0,$B$1700-SUM(I1720:K1720))),0)</f>
        <v>0</v>
      </c>
      <c r="M1720" s="7" t="n">
        <f aca="false">IF(F1720=1,MIN($F$293,MAX(0,$B$1700-SUM(I1720:L1720))),0)</f>
        <v>0</v>
      </c>
      <c r="N1720" s="7" t="n">
        <f aca="false">IF(G1720=1,MIN($F$292,MAX(0,$B$1700-SUM(I1720:M1720))),0)</f>
        <v>15000000</v>
      </c>
      <c r="O1720" s="7" t="n">
        <f aca="false">IF(H1720=1,MIN($F$291,MAX(0,$B$1700-SUM(I1720:N1720))),0)</f>
        <v>0</v>
      </c>
      <c r="P1720" s="7" t="n">
        <f aca="false">MAX(0,$B$1700-SUM(I1720:O1720))</f>
        <v>1885000000</v>
      </c>
      <c r="Q1720" s="7" t="n">
        <f aca="false">($B$273+$B$274)+$B$22+(1-B1720)*$B$268+(1-C1720)*$E$296+(1-D1720)*$E$295+(1-E1720)*$E$294+(1-F1720)*$E$293+(1-G1720)*$E$292+(1-H1720)*$E$291</f>
        <v>26780414.1833649</v>
      </c>
      <c r="R1720" s="7" t="n">
        <f aca="false">P1720&gt;$B$12*Q1720</f>
        <v>1</v>
      </c>
      <c r="S1720" s="7" t="n">
        <f aca="false">IF(R1720,(P1720+$B$12*$B$13)/(Q1720+$B$13),IF(Q1720&gt;0,P1720/Q1720,0))</f>
        <v>64.4628859475747</v>
      </c>
      <c r="T1720" s="7" t="n">
        <f aca="false">IF(R1720,$B$13*(S1720-$B$12),0)</f>
        <v>158657214.868937</v>
      </c>
      <c r="U1720" s="7" t="n">
        <f aca="false">($B$273+$B$274)*S1720</f>
        <v>19432303.7528157</v>
      </c>
      <c r="V1720" s="7" t="n">
        <f aca="false">$B$22*S1720</f>
        <v>580165973.528172</v>
      </c>
      <c r="W1720" s="7" t="n">
        <f aca="false">IF(B1720=1,I1720,S1720*$B$268)</f>
        <v>59611879.18157</v>
      </c>
      <c r="X1720" s="7" t="n">
        <f aca="false">IF(C1720=1,J1720,S1720*$E$296)</f>
        <v>396718614.813729</v>
      </c>
      <c r="Y1720" s="7" t="n">
        <f aca="false">IF(D1720=1,K1720,S1720*$E$295)</f>
        <v>100000000</v>
      </c>
      <c r="Z1720" s="7" t="n">
        <f aca="false">IF(E1720=1,L1720,S1720*$E$294)</f>
        <v>154710926.274179</v>
      </c>
      <c r="AA1720" s="7" t="n">
        <f aca="false">IF(F1720=1,M1720,S1720*$E$293)</f>
        <v>193388657.842724</v>
      </c>
      <c r="AB1720" s="7" t="n">
        <f aca="false">IF(G1720=1,N1720,S1720*$E$292)</f>
        <v>15000000</v>
      </c>
      <c r="AC1720" s="7" t="n">
        <f aca="false">IF(H1720=1,O1720,S1720*$E$291)</f>
        <v>322314429.737873</v>
      </c>
      <c r="AD1720" s="7" t="n">
        <f aca="false">INDEX($W$1702:$W$1829,MATCH($A1720+(1-B1720)*64,$A$1702:$A$1829,0))</f>
        <v>30000000</v>
      </c>
      <c r="AE1720" s="7" t="n">
        <f aca="false">INDEX($W$1702:$W$1829,MATCH($A1720-B1720*64,$A$1702:$A$1829,0))</f>
        <v>59611879.18157</v>
      </c>
      <c r="AF1720" s="7" t="n">
        <f aca="false">INDEX($X$1702:$X$1829,MATCH($A1720+(1-C1720)*32,$A$1702:$A$1829,0))</f>
        <v>300000000</v>
      </c>
      <c r="AG1720" s="7" t="n">
        <f aca="false">INDEX($X$1702:$X$1829,MATCH($A1720-C1720*32,$A$1702:$A$1829,0))</f>
        <v>396718614.813729</v>
      </c>
      <c r="AH1720" s="7" t="n">
        <f aca="false">INDEX($Y$1702:$Y$1829,MATCH($A1720+(1-D1720)*16,$A$1702:$A$1829,0))</f>
        <v>100000000</v>
      </c>
      <c r="AI1720" s="7" t="n">
        <f aca="false">INDEX($Y$1702:$Y$1829,MATCH($A1720-D1720*16,$A$1702:$A$1829,0))</f>
        <v>111456292.375482</v>
      </c>
      <c r="AJ1720" s="7" t="n">
        <f aca="false">INDEX($Z$1702:$Z$1829,MATCH($A1720+(1-E1720)*8,$A$1702:$A$1829,0))</f>
        <v>60000000</v>
      </c>
      <c r="AK1720" s="7" t="n">
        <f aca="false">INDEX($Z$1702:$Z$1829,MATCH($A1720-E1720*8,$A$1702:$A$1829,0))</f>
        <v>154710926.274179</v>
      </c>
      <c r="AL1720" s="7" t="n">
        <f aca="false">INDEX($AA$1702:$AA$1829,MATCH($A1720+(1-F1720)*4,$A$1702:$A$1829,0))</f>
        <v>30000000</v>
      </c>
      <c r="AM1720" s="7" t="n">
        <f aca="false">INDEX($AA$1702:$AA$1829,MATCH($A1720-F1720*4,$A$1702:$A$1829,0))</f>
        <v>193388657.842724</v>
      </c>
      <c r="AN1720" s="7" t="n">
        <f aca="false">INDEX($AB$1702:$AB$1829,MATCH($A1720+(1-G1720)*2,$A$1702:$A$1829,0))</f>
        <v>15000000</v>
      </c>
      <c r="AO1720" s="7" t="n">
        <f aca="false">INDEX($AB$1702:$AB$1829,MATCH($A1720-G1720*2,$A$1702:$A$1829,0))</f>
        <v>277490812.949865</v>
      </c>
      <c r="AP1720" s="7" t="n">
        <f aca="false">INDEX($AC$1702:$AC$1829,MATCH($A1720+(1-H1720)*1,$A$1702:$A$1829,0))</f>
        <v>5000000</v>
      </c>
      <c r="AQ1720" s="7" t="n">
        <f aca="false">INDEX($AC$1702:$AC$1829,MATCH($A1720-H1720*1,$A$1702:$A$1829,0))</f>
        <v>322314429.737873</v>
      </c>
      <c r="AR1720" s="14" t="b">
        <f aca="false">AND(IF(B1720=1,AD1720&gt;=AE1720,AE1720&gt;AD1720),IF(C1720=1,AF1720&gt;=AG1720,AG1720&gt;AF1720),IF(D1720=1,AH1720&gt;=AI1720,AI1720&gt;AH1720),IF(E1720=1,AJ1720&gt;=AK1720,AK1720&gt;AJ1720),IF(F1720=1,AL1720&gt;=AM1720,AM1720&gt;AL1720),IF(G1720=1,AN1720&gt;=AO1720,AO1720&gt;AN1720),IF(H1720=1,AP1720&gt;=AQ1720,AQ1720&gt;AP1720))</f>
        <v>0</v>
      </c>
      <c r="AS1720" s="2"/>
      <c r="AT1720" s="2"/>
      <c r="AU1720" s="2"/>
      <c r="AV1720" s="2"/>
      <c r="AW1720" s="2"/>
      <c r="AX1720" s="2"/>
    </row>
    <row r="1721" customFormat="false" ht="15" hidden="false" customHeight="false" outlineLevel="0" collapsed="false">
      <c r="A1721" s="6" t="n">
        <f aca="false">ROW()-1702</f>
        <v>19</v>
      </c>
      <c r="B1721" s="6" t="n">
        <f aca="false">MOD(INT($A1721/64),2)</f>
        <v>0</v>
      </c>
      <c r="C1721" s="6" t="n">
        <f aca="false">MOD(INT($A1721/32),2)</f>
        <v>0</v>
      </c>
      <c r="D1721" s="6" t="n">
        <f aca="false">MOD(INT($A1721/16),2)</f>
        <v>1</v>
      </c>
      <c r="E1721" s="6" t="n">
        <f aca="false">MOD(INT($A1721/8),2)</f>
        <v>0</v>
      </c>
      <c r="F1721" s="6" t="n">
        <f aca="false">MOD(INT($A1721/4),2)</f>
        <v>0</v>
      </c>
      <c r="G1721" s="6" t="n">
        <f aca="false">MOD(INT($A1721/2),2)</f>
        <v>1</v>
      </c>
      <c r="H1721" s="6" t="n">
        <f aca="false">MOD(INT($A1721/1),2)</f>
        <v>1</v>
      </c>
      <c r="I1721" s="7" t="n">
        <f aca="false">IF(B1721=1,MIN($B$6,$B$1700),0)</f>
        <v>0</v>
      </c>
      <c r="J1721" s="7" t="n">
        <f aca="false">IF(C1721=1,MIN($F$296,MAX(0,$B$1700-I1721)),0)</f>
        <v>0</v>
      </c>
      <c r="K1721" s="7" t="n">
        <f aca="false">IF(D1721=1,MIN($F$295,MAX(0,$B$1700-SUM(I1721:J1721))),0)</f>
        <v>100000000</v>
      </c>
      <c r="L1721" s="7" t="n">
        <f aca="false">IF(E1721=1,MIN($F$294,MAX(0,$B$1700-SUM(I1721:K1721))),0)</f>
        <v>0</v>
      </c>
      <c r="M1721" s="7" t="n">
        <f aca="false">IF(F1721=1,MIN($F$293,MAX(0,$B$1700-SUM(I1721:L1721))),0)</f>
        <v>0</v>
      </c>
      <c r="N1721" s="7" t="n">
        <f aca="false">IF(G1721=1,MIN($F$292,MAX(0,$B$1700-SUM(I1721:M1721))),0)</f>
        <v>15000000</v>
      </c>
      <c r="O1721" s="7" t="n">
        <f aca="false">IF(H1721=1,MIN($F$291,MAX(0,$B$1700-SUM(I1721:N1721))),0)</f>
        <v>5000000</v>
      </c>
      <c r="P1721" s="7" t="n">
        <f aca="false">MAX(0,$B$1700-SUM(I1721:O1721))</f>
        <v>1880000000</v>
      </c>
      <c r="Q1721" s="7" t="n">
        <f aca="false">($B$273+$B$274)+$B$22+(1-B1721)*$B$268+(1-C1721)*$E$296+(1-D1721)*$E$295+(1-E1721)*$E$294+(1-F1721)*$E$293+(1-G1721)*$E$292+(1-H1721)*$E$291</f>
        <v>21780414.1833649</v>
      </c>
      <c r="R1721" s="7" t="n">
        <f aca="false">P1721&gt;$B$12*Q1721</f>
        <v>1</v>
      </c>
      <c r="S1721" s="7" t="n">
        <f aca="false">IF(R1721,(P1721+$B$12*$B$13)/(Q1721+$B$13),IF(Q1721&gt;0,P1721/Q1721,0))</f>
        <v>77.5316263463803</v>
      </c>
      <c r="T1721" s="7" t="n">
        <f aca="false">IF(R1721,$B$13*(S1721-$B$12),0)</f>
        <v>191329065.865951</v>
      </c>
      <c r="U1721" s="7" t="n">
        <f aca="false">($B$273+$B$274)*S1721</f>
        <v>23371868.8120471</v>
      </c>
      <c r="V1721" s="7" t="n">
        <f aca="false">$B$22*S1721</f>
        <v>697784637.117423</v>
      </c>
      <c r="W1721" s="7" t="n">
        <f aca="false">IF(B1721=1,I1721,S1721*$B$268)</f>
        <v>71697161.4685355</v>
      </c>
      <c r="X1721" s="7" t="n">
        <f aca="false">IF(C1721=1,J1721,S1721*$E$296)</f>
        <v>477146484.465591</v>
      </c>
      <c r="Y1721" s="7" t="n">
        <f aca="false">IF(D1721=1,K1721,S1721*$E$295)</f>
        <v>100000000</v>
      </c>
      <c r="Z1721" s="7" t="n">
        <f aca="false">IF(E1721=1,L1721,S1721*$E$294)</f>
        <v>186075903.231313</v>
      </c>
      <c r="AA1721" s="7" t="n">
        <f aca="false">IF(F1721=1,M1721,S1721*$E$293)</f>
        <v>232594879.039141</v>
      </c>
      <c r="AB1721" s="7" t="n">
        <f aca="false">IF(G1721=1,N1721,S1721*$E$292)</f>
        <v>15000000</v>
      </c>
      <c r="AC1721" s="7" t="n">
        <f aca="false">IF(H1721=1,O1721,S1721*$E$291)</f>
        <v>5000000</v>
      </c>
      <c r="AD1721" s="7" t="n">
        <f aca="false">INDEX($W$1702:$W$1829,MATCH($A1721+(1-B1721)*64,$A$1702:$A$1829,0))</f>
        <v>30000000</v>
      </c>
      <c r="AE1721" s="7" t="n">
        <f aca="false">INDEX($W$1702:$W$1829,MATCH($A1721-B1721*64,$A$1702:$A$1829,0))</f>
        <v>71697161.4685355</v>
      </c>
      <c r="AF1721" s="7" t="n">
        <f aca="false">INDEX($X$1702:$X$1829,MATCH($A1721+(1-C1721)*32,$A$1702:$A$1829,0))</f>
        <v>300000000</v>
      </c>
      <c r="AG1721" s="7" t="n">
        <f aca="false">INDEX($X$1702:$X$1829,MATCH($A1721-C1721*32,$A$1702:$A$1829,0))</f>
        <v>477146484.465591</v>
      </c>
      <c r="AH1721" s="7" t="n">
        <f aca="false">INDEX($Y$1702:$Y$1829,MATCH($A1721+(1-D1721)*16,$A$1702:$A$1829,0))</f>
        <v>100000000</v>
      </c>
      <c r="AI1721" s="7" t="n">
        <f aca="false">INDEX($Y$1702:$Y$1829,MATCH($A1721-D1721*16,$A$1702:$A$1829,0))</f>
        <v>132539469.331678</v>
      </c>
      <c r="AJ1721" s="7" t="n">
        <f aca="false">INDEX($Z$1702:$Z$1829,MATCH($A1721+(1-E1721)*8,$A$1702:$A$1829,0))</f>
        <v>60000000</v>
      </c>
      <c r="AK1721" s="7" t="n">
        <f aca="false">INDEX($Z$1702:$Z$1829,MATCH($A1721-E1721*8,$A$1702:$A$1829,0))</f>
        <v>186075903.231313</v>
      </c>
      <c r="AL1721" s="7" t="n">
        <f aca="false">INDEX($AA$1702:$AA$1829,MATCH($A1721+(1-F1721)*4,$A$1702:$A$1829,0))</f>
        <v>30000000</v>
      </c>
      <c r="AM1721" s="7" t="n">
        <f aca="false">INDEX($AA$1702:$AA$1829,MATCH($A1721-F1721*4,$A$1702:$A$1829,0))</f>
        <v>232594879.039141</v>
      </c>
      <c r="AN1721" s="7" t="n">
        <f aca="false">INDEX($AB$1702:$AB$1829,MATCH($A1721+(1-G1721)*2,$A$1702:$A$1829,0))</f>
        <v>15000000</v>
      </c>
      <c r="AO1721" s="7" t="n">
        <f aca="false">INDEX($AB$1702:$AB$1829,MATCH($A1721-G1721*2,$A$1702:$A$1829,0))</f>
        <v>324022055.85569</v>
      </c>
      <c r="AP1721" s="7" t="n">
        <f aca="false">INDEX($AC$1702:$AC$1829,MATCH($A1721+(1-H1721)*1,$A$1702:$A$1829,0))</f>
        <v>5000000</v>
      </c>
      <c r="AQ1721" s="7" t="n">
        <f aca="false">INDEX($AC$1702:$AC$1829,MATCH($A1721-H1721*1,$A$1702:$A$1829,0))</f>
        <v>322314429.737873</v>
      </c>
      <c r="AR1721" s="14" t="b">
        <f aca="false">AND(IF(B1721=1,AD1721&gt;=AE1721,AE1721&gt;AD1721),IF(C1721=1,AF1721&gt;=AG1721,AG1721&gt;AF1721),IF(D1721=1,AH1721&gt;=AI1721,AI1721&gt;AH1721),IF(E1721=1,AJ1721&gt;=AK1721,AK1721&gt;AJ1721),IF(F1721=1,AL1721&gt;=AM1721,AM1721&gt;AL1721),IF(G1721=1,AN1721&gt;=AO1721,AO1721&gt;AN1721),IF(H1721=1,AP1721&gt;=AQ1721,AQ1721&gt;AP1721))</f>
        <v>0</v>
      </c>
      <c r="AS1721" s="2"/>
      <c r="AT1721" s="2"/>
      <c r="AU1721" s="2"/>
      <c r="AV1721" s="2"/>
      <c r="AW1721" s="2"/>
      <c r="AX1721" s="2"/>
    </row>
    <row r="1722" customFormat="false" ht="15" hidden="false" customHeight="false" outlineLevel="0" collapsed="false">
      <c r="A1722" s="6" t="n">
        <f aca="false">ROW()-1702</f>
        <v>20</v>
      </c>
      <c r="B1722" s="6" t="n">
        <f aca="false">MOD(INT($A1722/64),2)</f>
        <v>0</v>
      </c>
      <c r="C1722" s="6" t="n">
        <f aca="false">MOD(INT($A1722/32),2)</f>
        <v>0</v>
      </c>
      <c r="D1722" s="6" t="n">
        <f aca="false">MOD(INT($A1722/16),2)</f>
        <v>1</v>
      </c>
      <c r="E1722" s="6" t="n">
        <f aca="false">MOD(INT($A1722/8),2)</f>
        <v>0</v>
      </c>
      <c r="F1722" s="6" t="n">
        <f aca="false">MOD(INT($A1722/4),2)</f>
        <v>1</v>
      </c>
      <c r="G1722" s="6" t="n">
        <f aca="false">MOD(INT($A1722/2),2)</f>
        <v>0</v>
      </c>
      <c r="H1722" s="6" t="n">
        <f aca="false">MOD(INT($A1722/1),2)</f>
        <v>0</v>
      </c>
      <c r="I1722" s="7" t="n">
        <f aca="false">IF(B1722=1,MIN($B$6,$B$1700),0)</f>
        <v>0</v>
      </c>
      <c r="J1722" s="7" t="n">
        <f aca="false">IF(C1722=1,MIN($F$296,MAX(0,$B$1700-I1722)),0)</f>
        <v>0</v>
      </c>
      <c r="K1722" s="7" t="n">
        <f aca="false">IF(D1722=1,MIN($F$295,MAX(0,$B$1700-SUM(I1722:J1722))),0)</f>
        <v>100000000</v>
      </c>
      <c r="L1722" s="7" t="n">
        <f aca="false">IF(E1722=1,MIN($F$294,MAX(0,$B$1700-SUM(I1722:K1722))),0)</f>
        <v>0</v>
      </c>
      <c r="M1722" s="7" t="n">
        <f aca="false">IF(F1722=1,MIN($F$293,MAX(0,$B$1700-SUM(I1722:L1722))),0)</f>
        <v>30000000</v>
      </c>
      <c r="N1722" s="7" t="n">
        <f aca="false">IF(G1722=1,MIN($F$292,MAX(0,$B$1700-SUM(I1722:M1722))),0)</f>
        <v>0</v>
      </c>
      <c r="O1722" s="7" t="n">
        <f aca="false">IF(H1722=1,MIN($F$291,MAX(0,$B$1700-SUM(I1722:N1722))),0)</f>
        <v>0</v>
      </c>
      <c r="P1722" s="7" t="n">
        <f aca="false">MAX(0,$B$1700-SUM(I1722:O1722))</f>
        <v>1870000000</v>
      </c>
      <c r="Q1722" s="7" t="n">
        <f aca="false">($B$273+$B$274)+$B$22+(1-B1722)*$B$268+(1-C1722)*$E$296+(1-D1722)*$E$295+(1-E1722)*$E$294+(1-F1722)*$E$293+(1-G1722)*$E$292+(1-H1722)*$E$291</f>
        <v>28780414.1833649</v>
      </c>
      <c r="R1722" s="7" t="n">
        <f aca="false">P1722&gt;$B$12*Q1722</f>
        <v>1</v>
      </c>
      <c r="S1722" s="7" t="n">
        <f aca="false">IF(R1722,(P1722+$B$12*$B$13)/(Q1722+$B$13),IF(Q1722&gt;0,P1722/Q1722,0))</f>
        <v>59.8617393306706</v>
      </c>
      <c r="T1722" s="7" t="n">
        <f aca="false">IF(R1722,$B$13*(S1722-$B$12),0)</f>
        <v>147154348.326676</v>
      </c>
      <c r="U1722" s="7" t="n">
        <f aca="false">($B$273+$B$274)*S1722</f>
        <v>18045290.4760034</v>
      </c>
      <c r="V1722" s="7" t="n">
        <f aca="false">$B$22*S1722</f>
        <v>538755653.976035</v>
      </c>
      <c r="W1722" s="7" t="n">
        <f aca="false">IF(B1722=1,I1722,S1722*$B$268)</f>
        <v>55356981.3098451</v>
      </c>
      <c r="X1722" s="7" t="n">
        <f aca="false">IF(C1722=1,J1722,S1722*$E$296)</f>
        <v>368402158.211125</v>
      </c>
      <c r="Y1722" s="7" t="n">
        <f aca="false">IF(D1722=1,K1722,S1722*$E$295)</f>
        <v>100000000</v>
      </c>
      <c r="Z1722" s="7" t="n">
        <f aca="false">IF(E1722=1,L1722,S1722*$E$294)</f>
        <v>143668174.393609</v>
      </c>
      <c r="AA1722" s="7" t="n">
        <f aca="false">IF(F1722=1,M1722,S1722*$E$293)</f>
        <v>30000000</v>
      </c>
      <c r="AB1722" s="7" t="n">
        <f aca="false">IF(G1722=1,N1722,S1722*$E$292)</f>
        <v>299308696.653353</v>
      </c>
      <c r="AC1722" s="7" t="n">
        <f aca="false">IF(H1722=1,O1722,S1722*$E$291)</f>
        <v>299308696.653353</v>
      </c>
      <c r="AD1722" s="7" t="n">
        <f aca="false">INDEX($W$1702:$W$1829,MATCH($A1722+(1-B1722)*64,$A$1702:$A$1829,0))</f>
        <v>30000000</v>
      </c>
      <c r="AE1722" s="7" t="n">
        <f aca="false">INDEX($W$1702:$W$1829,MATCH($A1722-B1722*64,$A$1702:$A$1829,0))</f>
        <v>55356981.3098451</v>
      </c>
      <c r="AF1722" s="7" t="n">
        <f aca="false">INDEX($X$1702:$X$1829,MATCH($A1722+(1-C1722)*32,$A$1702:$A$1829,0))</f>
        <v>300000000</v>
      </c>
      <c r="AG1722" s="7" t="n">
        <f aca="false">INDEX($X$1702:$X$1829,MATCH($A1722-C1722*32,$A$1702:$A$1829,0))</f>
        <v>368402158.211125</v>
      </c>
      <c r="AH1722" s="7" t="n">
        <f aca="false">INDEX($Y$1702:$Y$1829,MATCH($A1722+(1-D1722)*16,$A$1702:$A$1829,0))</f>
        <v>100000000</v>
      </c>
      <c r="AI1722" s="7" t="n">
        <f aca="false">INDEX($Y$1702:$Y$1829,MATCH($A1722-D1722*16,$A$1702:$A$1829,0))</f>
        <v>103915221.424989</v>
      </c>
      <c r="AJ1722" s="7" t="n">
        <f aca="false">INDEX($Z$1702:$Z$1829,MATCH($A1722+(1-E1722)*8,$A$1702:$A$1829,0))</f>
        <v>60000000</v>
      </c>
      <c r="AK1722" s="7" t="n">
        <f aca="false">INDEX($Z$1702:$Z$1829,MATCH($A1722-E1722*8,$A$1702:$A$1829,0))</f>
        <v>143668174.393609</v>
      </c>
      <c r="AL1722" s="7" t="n">
        <f aca="false">INDEX($AA$1702:$AA$1829,MATCH($A1722+(1-F1722)*4,$A$1702:$A$1829,0))</f>
        <v>30000000</v>
      </c>
      <c r="AM1722" s="7" t="n">
        <f aca="false">INDEX($AA$1702:$AA$1829,MATCH($A1722-F1722*4,$A$1702:$A$1829,0))</f>
        <v>166494487.769919</v>
      </c>
      <c r="AN1722" s="7" t="n">
        <f aca="false">INDEX($AB$1702:$AB$1829,MATCH($A1722+(1-G1722)*2,$A$1702:$A$1829,0))</f>
        <v>15000000</v>
      </c>
      <c r="AO1722" s="7" t="n">
        <f aca="false">INDEX($AB$1702:$AB$1829,MATCH($A1722-G1722*2,$A$1702:$A$1829,0))</f>
        <v>299308696.653353</v>
      </c>
      <c r="AP1722" s="7" t="n">
        <f aca="false">INDEX($AC$1702:$AC$1829,MATCH($A1722+(1-H1722)*1,$A$1702:$A$1829,0))</f>
        <v>5000000</v>
      </c>
      <c r="AQ1722" s="7" t="n">
        <f aca="false">INDEX($AC$1702:$AC$1829,MATCH($A1722-H1722*1,$A$1702:$A$1829,0))</f>
        <v>299308696.653353</v>
      </c>
      <c r="AR1722" s="14" t="b">
        <f aca="false">AND(IF(B1722=1,AD1722&gt;=AE1722,AE1722&gt;AD1722),IF(C1722=1,AF1722&gt;=AG1722,AG1722&gt;AF1722),IF(D1722=1,AH1722&gt;=AI1722,AI1722&gt;AH1722),IF(E1722=1,AJ1722&gt;=AK1722,AK1722&gt;AJ1722),IF(F1722=1,AL1722&gt;=AM1722,AM1722&gt;AL1722),IF(G1722=1,AN1722&gt;=AO1722,AO1722&gt;AN1722),IF(H1722=1,AP1722&gt;=AQ1722,AQ1722&gt;AP1722))</f>
        <v>0</v>
      </c>
      <c r="AS1722" s="2"/>
      <c r="AT1722" s="2"/>
      <c r="AU1722" s="2"/>
      <c r="AV1722" s="2"/>
      <c r="AW1722" s="2"/>
      <c r="AX1722" s="2"/>
    </row>
    <row r="1723" customFormat="false" ht="15" hidden="false" customHeight="false" outlineLevel="0" collapsed="false">
      <c r="A1723" s="6" t="n">
        <f aca="false">ROW()-1702</f>
        <v>21</v>
      </c>
      <c r="B1723" s="6" t="n">
        <f aca="false">MOD(INT($A1723/64),2)</f>
        <v>0</v>
      </c>
      <c r="C1723" s="6" t="n">
        <f aca="false">MOD(INT($A1723/32),2)</f>
        <v>0</v>
      </c>
      <c r="D1723" s="6" t="n">
        <f aca="false">MOD(INT($A1723/16),2)</f>
        <v>1</v>
      </c>
      <c r="E1723" s="6" t="n">
        <f aca="false">MOD(INT($A1723/8),2)</f>
        <v>0</v>
      </c>
      <c r="F1723" s="6" t="n">
        <f aca="false">MOD(INT($A1723/4),2)</f>
        <v>1</v>
      </c>
      <c r="G1723" s="6" t="n">
        <f aca="false">MOD(INT($A1723/2),2)</f>
        <v>0</v>
      </c>
      <c r="H1723" s="6" t="n">
        <f aca="false">MOD(INT($A1723/1),2)</f>
        <v>1</v>
      </c>
      <c r="I1723" s="7" t="n">
        <f aca="false">IF(B1723=1,MIN($B$6,$B$1700),0)</f>
        <v>0</v>
      </c>
      <c r="J1723" s="7" t="n">
        <f aca="false">IF(C1723=1,MIN($F$296,MAX(0,$B$1700-I1723)),0)</f>
        <v>0</v>
      </c>
      <c r="K1723" s="7" t="n">
        <f aca="false">IF(D1723=1,MIN($F$295,MAX(0,$B$1700-SUM(I1723:J1723))),0)</f>
        <v>100000000</v>
      </c>
      <c r="L1723" s="7" t="n">
        <f aca="false">IF(E1723=1,MIN($F$294,MAX(0,$B$1700-SUM(I1723:K1723))),0)</f>
        <v>0</v>
      </c>
      <c r="M1723" s="7" t="n">
        <f aca="false">IF(F1723=1,MIN($F$293,MAX(0,$B$1700-SUM(I1723:L1723))),0)</f>
        <v>30000000</v>
      </c>
      <c r="N1723" s="7" t="n">
        <f aca="false">IF(G1723=1,MIN($F$292,MAX(0,$B$1700-SUM(I1723:M1723))),0)</f>
        <v>0</v>
      </c>
      <c r="O1723" s="7" t="n">
        <f aca="false">IF(H1723=1,MIN($F$291,MAX(0,$B$1700-SUM(I1723:N1723))),0)</f>
        <v>5000000</v>
      </c>
      <c r="P1723" s="7" t="n">
        <f aca="false">MAX(0,$B$1700-SUM(I1723:O1723))</f>
        <v>1865000000</v>
      </c>
      <c r="Q1723" s="7" t="n">
        <f aca="false">($B$273+$B$274)+$B$22+(1-B1723)*$B$268+(1-C1723)*$E$296+(1-D1723)*$E$295+(1-E1723)*$E$294+(1-F1723)*$E$293+(1-G1723)*$E$292+(1-H1723)*$E$291</f>
        <v>23780414.1833649</v>
      </c>
      <c r="R1723" s="7" t="n">
        <f aca="false">P1723&gt;$B$12*Q1723</f>
        <v>1</v>
      </c>
      <c r="S1723" s="7" t="n">
        <f aca="false">IF(R1723,(P1723+$B$12*$B$13)/(Q1723+$B$13),IF(Q1723&gt;0,P1723/Q1723,0))</f>
        <v>71.0605238931926</v>
      </c>
      <c r="T1723" s="7" t="n">
        <f aca="false">IF(R1723,$B$13*(S1723-$B$12),0)</f>
        <v>175151309.732982</v>
      </c>
      <c r="U1723" s="7" t="n">
        <f aca="false">($B$273+$B$274)*S1723</f>
        <v>21421158.3119277</v>
      </c>
      <c r="V1723" s="7" t="n">
        <f aca="false">$B$22*S1723</f>
        <v>639544715.038734</v>
      </c>
      <c r="W1723" s="7" t="n">
        <f aca="false">IF(B1723=1,I1723,S1723*$B$268)</f>
        <v>65713027.0020038</v>
      </c>
      <c r="X1723" s="7" t="n">
        <f aca="false">IF(C1723=1,J1723,S1723*$E$296)</f>
        <v>437321913.104728</v>
      </c>
      <c r="Y1723" s="7" t="n">
        <f aca="false">IF(D1723=1,K1723,S1723*$E$295)</f>
        <v>100000000</v>
      </c>
      <c r="Z1723" s="7" t="n">
        <f aca="false">IF(E1723=1,L1723,S1723*$E$294)</f>
        <v>170545257.343662</v>
      </c>
      <c r="AA1723" s="7" t="n">
        <f aca="false">IF(F1723=1,M1723,S1723*$E$293)</f>
        <v>30000000</v>
      </c>
      <c r="AB1723" s="7" t="n">
        <f aca="false">IF(G1723=1,N1723,S1723*$E$292)</f>
        <v>355302619.465963</v>
      </c>
      <c r="AC1723" s="7" t="n">
        <f aca="false">IF(H1723=1,O1723,S1723*$E$291)</f>
        <v>5000000</v>
      </c>
      <c r="AD1723" s="7" t="n">
        <f aca="false">INDEX($W$1702:$W$1829,MATCH($A1723+(1-B1723)*64,$A$1702:$A$1829,0))</f>
        <v>30000000</v>
      </c>
      <c r="AE1723" s="7" t="n">
        <f aca="false">INDEX($W$1702:$W$1829,MATCH($A1723-B1723*64,$A$1702:$A$1829,0))</f>
        <v>65713027.0020038</v>
      </c>
      <c r="AF1723" s="7" t="n">
        <f aca="false">INDEX($X$1702:$X$1829,MATCH($A1723+(1-C1723)*32,$A$1702:$A$1829,0))</f>
        <v>300000000</v>
      </c>
      <c r="AG1723" s="7" t="n">
        <f aca="false">INDEX($X$1702:$X$1829,MATCH($A1723-C1723*32,$A$1702:$A$1829,0))</f>
        <v>437321913.104728</v>
      </c>
      <c r="AH1723" s="7" t="n">
        <f aca="false">INDEX($Y$1702:$Y$1829,MATCH($A1723+(1-D1723)*16,$A$1702:$A$1829,0))</f>
        <v>100000000</v>
      </c>
      <c r="AI1723" s="7" t="n">
        <f aca="false">INDEX($Y$1702:$Y$1829,MATCH($A1723-D1723*16,$A$1702:$A$1829,0))</f>
        <v>122147870.593205</v>
      </c>
      <c r="AJ1723" s="7" t="n">
        <f aca="false">INDEX($Z$1702:$Z$1829,MATCH($A1723+(1-E1723)*8,$A$1702:$A$1829,0))</f>
        <v>60000000</v>
      </c>
      <c r="AK1723" s="7" t="n">
        <f aca="false">INDEX($Z$1702:$Z$1829,MATCH($A1723-E1723*8,$A$1702:$A$1829,0))</f>
        <v>170545257.343662</v>
      </c>
      <c r="AL1723" s="7" t="n">
        <f aca="false">INDEX($AA$1702:$AA$1829,MATCH($A1723+(1-F1723)*4,$A$1702:$A$1829,0))</f>
        <v>30000000</v>
      </c>
      <c r="AM1723" s="7" t="n">
        <f aca="false">INDEX($AA$1702:$AA$1829,MATCH($A1723-F1723*4,$A$1702:$A$1829,0))</f>
        <v>194413233.513414</v>
      </c>
      <c r="AN1723" s="7" t="n">
        <f aca="false">INDEX($AB$1702:$AB$1829,MATCH($A1723+(1-G1723)*2,$A$1702:$A$1829,0))</f>
        <v>15000000</v>
      </c>
      <c r="AO1723" s="7" t="n">
        <f aca="false">INDEX($AB$1702:$AB$1829,MATCH($A1723-G1723*2,$A$1702:$A$1829,0))</f>
        <v>355302619.465963</v>
      </c>
      <c r="AP1723" s="7" t="n">
        <f aca="false">INDEX($AC$1702:$AC$1829,MATCH($A1723+(1-H1723)*1,$A$1702:$A$1829,0))</f>
        <v>5000000</v>
      </c>
      <c r="AQ1723" s="7" t="n">
        <f aca="false">INDEX($AC$1702:$AC$1829,MATCH($A1723-H1723*1,$A$1702:$A$1829,0))</f>
        <v>299308696.653353</v>
      </c>
      <c r="AR1723" s="14" t="b">
        <f aca="false">AND(IF(B1723=1,AD1723&gt;=AE1723,AE1723&gt;AD1723),IF(C1723=1,AF1723&gt;=AG1723,AG1723&gt;AF1723),IF(D1723=1,AH1723&gt;=AI1723,AI1723&gt;AH1723),IF(E1723=1,AJ1723&gt;=AK1723,AK1723&gt;AJ1723),IF(F1723=1,AL1723&gt;=AM1723,AM1723&gt;AL1723),IF(G1723=1,AN1723&gt;=AO1723,AO1723&gt;AN1723),IF(H1723=1,AP1723&gt;=AQ1723,AQ1723&gt;AP1723))</f>
        <v>0</v>
      </c>
      <c r="AS1723" s="2"/>
      <c r="AT1723" s="2"/>
      <c r="AU1723" s="2"/>
      <c r="AV1723" s="2"/>
      <c r="AW1723" s="2"/>
      <c r="AX1723" s="2"/>
    </row>
    <row r="1724" customFormat="false" ht="15" hidden="false" customHeight="false" outlineLevel="0" collapsed="false">
      <c r="A1724" s="6" t="n">
        <f aca="false">ROW()-1702</f>
        <v>22</v>
      </c>
      <c r="B1724" s="6" t="n">
        <f aca="false">MOD(INT($A1724/64),2)</f>
        <v>0</v>
      </c>
      <c r="C1724" s="6" t="n">
        <f aca="false">MOD(INT($A1724/32),2)</f>
        <v>0</v>
      </c>
      <c r="D1724" s="6" t="n">
        <f aca="false">MOD(INT($A1724/16),2)</f>
        <v>1</v>
      </c>
      <c r="E1724" s="6" t="n">
        <f aca="false">MOD(INT($A1724/8),2)</f>
        <v>0</v>
      </c>
      <c r="F1724" s="6" t="n">
        <f aca="false">MOD(INT($A1724/4),2)</f>
        <v>1</v>
      </c>
      <c r="G1724" s="6" t="n">
        <f aca="false">MOD(INT($A1724/2),2)</f>
        <v>1</v>
      </c>
      <c r="H1724" s="6" t="n">
        <f aca="false">MOD(INT($A1724/1),2)</f>
        <v>0</v>
      </c>
      <c r="I1724" s="7" t="n">
        <f aca="false">IF(B1724=1,MIN($B$6,$B$1700),0)</f>
        <v>0</v>
      </c>
      <c r="J1724" s="7" t="n">
        <f aca="false">IF(C1724=1,MIN($F$296,MAX(0,$B$1700-I1724)),0)</f>
        <v>0</v>
      </c>
      <c r="K1724" s="7" t="n">
        <f aca="false">IF(D1724=1,MIN($F$295,MAX(0,$B$1700-SUM(I1724:J1724))),0)</f>
        <v>100000000</v>
      </c>
      <c r="L1724" s="7" t="n">
        <f aca="false">IF(E1724=1,MIN($F$294,MAX(0,$B$1700-SUM(I1724:K1724))),0)</f>
        <v>0</v>
      </c>
      <c r="M1724" s="7" t="n">
        <f aca="false">IF(F1724=1,MIN($F$293,MAX(0,$B$1700-SUM(I1724:L1724))),0)</f>
        <v>30000000</v>
      </c>
      <c r="N1724" s="7" t="n">
        <f aca="false">IF(G1724=1,MIN($F$292,MAX(0,$B$1700-SUM(I1724:M1724))),0)</f>
        <v>15000000</v>
      </c>
      <c r="O1724" s="7" t="n">
        <f aca="false">IF(H1724=1,MIN($F$291,MAX(0,$B$1700-SUM(I1724:N1724))),0)</f>
        <v>0</v>
      </c>
      <c r="P1724" s="7" t="n">
        <f aca="false">MAX(0,$B$1700-SUM(I1724:O1724))</f>
        <v>1855000000</v>
      </c>
      <c r="Q1724" s="7" t="n">
        <f aca="false">($B$273+$B$274)+$B$22+(1-B1724)*$B$268+(1-C1724)*$E$296+(1-D1724)*$E$295+(1-E1724)*$E$294+(1-F1724)*$E$293+(1-G1724)*$E$292+(1-H1724)*$E$291</f>
        <v>23780414.1833649</v>
      </c>
      <c r="R1724" s="7" t="n">
        <f aca="false">P1724&gt;$B$12*Q1724</f>
        <v>1</v>
      </c>
      <c r="S1724" s="7" t="n">
        <f aca="false">IF(R1724,(P1724+$B$12*$B$13)/(Q1724+$B$13),IF(Q1724&gt;0,P1724/Q1724,0))</f>
        <v>70.6800123864018</v>
      </c>
      <c r="T1724" s="7" t="n">
        <f aca="false">IF(R1724,$B$13*(S1724-$B$12),0)</f>
        <v>174200030.966004</v>
      </c>
      <c r="U1724" s="7" t="n">
        <f aca="false">($B$273+$B$274)*S1724</f>
        <v>21306453.3142735</v>
      </c>
      <c r="V1724" s="7" t="n">
        <f aca="false">$B$22*S1724</f>
        <v>636120111.477616</v>
      </c>
      <c r="W1724" s="7" t="n">
        <f aca="false">IF(B1724=1,I1724,S1724*$B$268)</f>
        <v>65361150.0167186</v>
      </c>
      <c r="X1724" s="7" t="n">
        <f aca="false">IF(C1724=1,J1724,S1724*$E$296)</f>
        <v>434980162.566015</v>
      </c>
      <c r="Y1724" s="7" t="n">
        <f aca="false">IF(D1724=1,K1724,S1724*$E$295)</f>
        <v>100000000</v>
      </c>
      <c r="Z1724" s="7" t="n">
        <f aca="false">IF(E1724=1,L1724,S1724*$E$294)</f>
        <v>169632029.727364</v>
      </c>
      <c r="AA1724" s="7" t="n">
        <f aca="false">IF(F1724=1,M1724,S1724*$E$293)</f>
        <v>30000000</v>
      </c>
      <c r="AB1724" s="7" t="n">
        <f aca="false">IF(G1724=1,N1724,S1724*$E$292)</f>
        <v>15000000</v>
      </c>
      <c r="AC1724" s="7" t="n">
        <f aca="false">IF(H1724=1,O1724,S1724*$E$291)</f>
        <v>353400061.932009</v>
      </c>
      <c r="AD1724" s="7" t="n">
        <f aca="false">INDEX($W$1702:$W$1829,MATCH($A1724+(1-B1724)*64,$A$1702:$A$1829,0))</f>
        <v>30000000</v>
      </c>
      <c r="AE1724" s="7" t="n">
        <f aca="false">INDEX($W$1702:$W$1829,MATCH($A1724-B1724*64,$A$1702:$A$1829,0))</f>
        <v>65361150.0167186</v>
      </c>
      <c r="AF1724" s="7" t="n">
        <f aca="false">INDEX($X$1702:$X$1829,MATCH($A1724+(1-C1724)*32,$A$1702:$A$1829,0))</f>
        <v>300000000</v>
      </c>
      <c r="AG1724" s="7" t="n">
        <f aca="false">INDEX($X$1702:$X$1829,MATCH($A1724-C1724*32,$A$1702:$A$1829,0))</f>
        <v>434980162.566015</v>
      </c>
      <c r="AH1724" s="7" t="n">
        <f aca="false">INDEX($Y$1702:$Y$1829,MATCH($A1724+(1-D1724)*16,$A$1702:$A$1829,0))</f>
        <v>100000000</v>
      </c>
      <c r="AI1724" s="7" t="n">
        <f aca="false">INDEX($Y$1702:$Y$1829,MATCH($A1724-D1724*16,$A$1702:$A$1829,0))</f>
        <v>121527042.788411</v>
      </c>
      <c r="AJ1724" s="7" t="n">
        <f aca="false">INDEX($Z$1702:$Z$1829,MATCH($A1724+(1-E1724)*8,$A$1702:$A$1829,0))</f>
        <v>60000000</v>
      </c>
      <c r="AK1724" s="7" t="n">
        <f aca="false">INDEX($Z$1702:$Z$1829,MATCH($A1724-E1724*8,$A$1702:$A$1829,0))</f>
        <v>169632029.727364</v>
      </c>
      <c r="AL1724" s="7" t="n">
        <f aca="false">INDEX($AA$1702:$AA$1829,MATCH($A1724+(1-F1724)*4,$A$1702:$A$1829,0))</f>
        <v>30000000</v>
      </c>
      <c r="AM1724" s="7" t="n">
        <f aca="false">INDEX($AA$1702:$AA$1829,MATCH($A1724-F1724*4,$A$1702:$A$1829,0))</f>
        <v>193388657.842724</v>
      </c>
      <c r="AN1724" s="7" t="n">
        <f aca="false">INDEX($AB$1702:$AB$1829,MATCH($A1724+(1-G1724)*2,$A$1702:$A$1829,0))</f>
        <v>15000000</v>
      </c>
      <c r="AO1724" s="7" t="n">
        <f aca="false">INDEX($AB$1702:$AB$1829,MATCH($A1724-G1724*2,$A$1702:$A$1829,0))</f>
        <v>299308696.653353</v>
      </c>
      <c r="AP1724" s="7" t="n">
        <f aca="false">INDEX($AC$1702:$AC$1829,MATCH($A1724+(1-H1724)*1,$A$1702:$A$1829,0))</f>
        <v>5000000</v>
      </c>
      <c r="AQ1724" s="7" t="n">
        <f aca="false">INDEX($AC$1702:$AC$1829,MATCH($A1724-H1724*1,$A$1702:$A$1829,0))</f>
        <v>353400061.932009</v>
      </c>
      <c r="AR1724" s="14" t="b">
        <f aca="false">AND(IF(B1724=1,AD1724&gt;=AE1724,AE1724&gt;AD1724),IF(C1724=1,AF1724&gt;=AG1724,AG1724&gt;AF1724),IF(D1724=1,AH1724&gt;=AI1724,AI1724&gt;AH1724),IF(E1724=1,AJ1724&gt;=AK1724,AK1724&gt;AJ1724),IF(F1724=1,AL1724&gt;=AM1724,AM1724&gt;AL1724),IF(G1724=1,AN1724&gt;=AO1724,AO1724&gt;AN1724),IF(H1724=1,AP1724&gt;=AQ1724,AQ1724&gt;AP1724))</f>
        <v>0</v>
      </c>
      <c r="AS1724" s="2"/>
      <c r="AT1724" s="2"/>
      <c r="AU1724" s="2"/>
      <c r="AV1724" s="2"/>
      <c r="AW1724" s="2"/>
      <c r="AX1724" s="2"/>
    </row>
    <row r="1725" customFormat="false" ht="15" hidden="false" customHeight="false" outlineLevel="0" collapsed="false">
      <c r="A1725" s="6" t="n">
        <f aca="false">ROW()-1702</f>
        <v>23</v>
      </c>
      <c r="B1725" s="6" t="n">
        <f aca="false">MOD(INT($A1725/64),2)</f>
        <v>0</v>
      </c>
      <c r="C1725" s="6" t="n">
        <f aca="false">MOD(INT($A1725/32),2)</f>
        <v>0</v>
      </c>
      <c r="D1725" s="6" t="n">
        <f aca="false">MOD(INT($A1725/16),2)</f>
        <v>1</v>
      </c>
      <c r="E1725" s="6" t="n">
        <f aca="false">MOD(INT($A1725/8),2)</f>
        <v>0</v>
      </c>
      <c r="F1725" s="6" t="n">
        <f aca="false">MOD(INT($A1725/4),2)</f>
        <v>1</v>
      </c>
      <c r="G1725" s="6" t="n">
        <f aca="false">MOD(INT($A1725/2),2)</f>
        <v>1</v>
      </c>
      <c r="H1725" s="6" t="n">
        <f aca="false">MOD(INT($A1725/1),2)</f>
        <v>1</v>
      </c>
      <c r="I1725" s="7" t="n">
        <f aca="false">IF(B1725=1,MIN($B$6,$B$1700),0)</f>
        <v>0</v>
      </c>
      <c r="J1725" s="7" t="n">
        <f aca="false">IF(C1725=1,MIN($F$296,MAX(0,$B$1700-I1725)),0)</f>
        <v>0</v>
      </c>
      <c r="K1725" s="7" t="n">
        <f aca="false">IF(D1725=1,MIN($F$295,MAX(0,$B$1700-SUM(I1725:J1725))),0)</f>
        <v>100000000</v>
      </c>
      <c r="L1725" s="7" t="n">
        <f aca="false">IF(E1725=1,MIN($F$294,MAX(0,$B$1700-SUM(I1725:K1725))),0)</f>
        <v>0</v>
      </c>
      <c r="M1725" s="7" t="n">
        <f aca="false">IF(F1725=1,MIN($F$293,MAX(0,$B$1700-SUM(I1725:L1725))),0)</f>
        <v>30000000</v>
      </c>
      <c r="N1725" s="7" t="n">
        <f aca="false">IF(G1725=1,MIN($F$292,MAX(0,$B$1700-SUM(I1725:M1725))),0)</f>
        <v>15000000</v>
      </c>
      <c r="O1725" s="7" t="n">
        <f aca="false">IF(H1725=1,MIN($F$291,MAX(0,$B$1700-SUM(I1725:N1725))),0)</f>
        <v>5000000</v>
      </c>
      <c r="P1725" s="7" t="n">
        <f aca="false">MAX(0,$B$1700-SUM(I1725:O1725))</f>
        <v>1850000000</v>
      </c>
      <c r="Q1725" s="7" t="n">
        <f aca="false">($B$273+$B$274)+$B$22+(1-B1725)*$B$268+(1-C1725)*$E$296+(1-D1725)*$E$295+(1-E1725)*$E$294+(1-F1725)*$E$293+(1-G1725)*$E$292+(1-H1725)*$E$291</f>
        <v>18780414.1833649</v>
      </c>
      <c r="R1725" s="7" t="n">
        <f aca="false">P1725&gt;$B$12*Q1725</f>
        <v>1</v>
      </c>
      <c r="S1725" s="7" t="n">
        <f aca="false">IF(R1725,(P1725+$B$12*$B$13)/(Q1725+$B$13),IF(Q1725&gt;0,P1725/Q1725,0))</f>
        <v>87.0518770940143</v>
      </c>
      <c r="T1725" s="7" t="n">
        <f aca="false">IF(R1725,$B$13*(S1725-$B$12),0)</f>
        <v>215129692.735036</v>
      </c>
      <c r="U1725" s="7" t="n">
        <f aca="false">($B$273+$B$274)*S1725</f>
        <v>26241743.494379</v>
      </c>
      <c r="V1725" s="7" t="n">
        <f aca="false">$B$22*S1725</f>
        <v>783466893.846129</v>
      </c>
      <c r="W1725" s="7" t="n">
        <f aca="false">IF(B1725=1,I1725,S1725*$B$268)</f>
        <v>80500987.5617041</v>
      </c>
      <c r="X1725" s="7" t="n">
        <f aca="false">IF(C1725=1,J1725,S1725*$E$296)</f>
        <v>535736177.337118</v>
      </c>
      <c r="Y1725" s="7" t="n">
        <f aca="false">IF(D1725=1,K1725,S1725*$E$295)</f>
        <v>100000000</v>
      </c>
      <c r="Z1725" s="7" t="n">
        <f aca="false">IF(E1725=1,L1725,S1725*$E$294)</f>
        <v>208924505.025634</v>
      </c>
      <c r="AA1725" s="7" t="n">
        <f aca="false">IF(F1725=1,M1725,S1725*$E$293)</f>
        <v>30000000</v>
      </c>
      <c r="AB1725" s="7" t="n">
        <f aca="false">IF(G1725=1,N1725,S1725*$E$292)</f>
        <v>15000000</v>
      </c>
      <c r="AC1725" s="7" t="n">
        <f aca="false">IF(H1725=1,O1725,S1725*$E$291)</f>
        <v>5000000</v>
      </c>
      <c r="AD1725" s="7" t="n">
        <f aca="false">INDEX($W$1702:$W$1829,MATCH($A1725+(1-B1725)*64,$A$1702:$A$1829,0))</f>
        <v>30000000</v>
      </c>
      <c r="AE1725" s="7" t="n">
        <f aca="false">INDEX($W$1702:$W$1829,MATCH($A1725-B1725*64,$A$1702:$A$1829,0))</f>
        <v>80500987.5617041</v>
      </c>
      <c r="AF1725" s="7" t="n">
        <f aca="false">INDEX($X$1702:$X$1829,MATCH($A1725+(1-C1725)*32,$A$1702:$A$1829,0))</f>
        <v>300000000</v>
      </c>
      <c r="AG1725" s="7" t="n">
        <f aca="false">INDEX($X$1702:$X$1829,MATCH($A1725-C1725*32,$A$1702:$A$1829,0))</f>
        <v>535736177.337118</v>
      </c>
      <c r="AH1725" s="7" t="n">
        <f aca="false">INDEX($Y$1702:$Y$1829,MATCH($A1725+(1-D1725)*16,$A$1702:$A$1829,0))</f>
        <v>100000000</v>
      </c>
      <c r="AI1725" s="7" t="n">
        <f aca="false">INDEX($Y$1702:$Y$1829,MATCH($A1725-D1725*16,$A$1702:$A$1829,0))</f>
        <v>147545207.640112</v>
      </c>
      <c r="AJ1725" s="7" t="n">
        <f aca="false">INDEX($Z$1702:$Z$1829,MATCH($A1725+(1-E1725)*8,$A$1702:$A$1829,0))</f>
        <v>60000000</v>
      </c>
      <c r="AK1725" s="7" t="n">
        <f aca="false">INDEX($Z$1702:$Z$1829,MATCH($A1725-E1725*8,$A$1702:$A$1829,0))</f>
        <v>208924505.025634</v>
      </c>
      <c r="AL1725" s="7" t="n">
        <f aca="false">INDEX($AA$1702:$AA$1829,MATCH($A1725+(1-F1725)*4,$A$1702:$A$1829,0))</f>
        <v>30000000</v>
      </c>
      <c r="AM1725" s="7" t="n">
        <f aca="false">INDEX($AA$1702:$AA$1829,MATCH($A1725-F1725*4,$A$1702:$A$1829,0))</f>
        <v>232594879.039141</v>
      </c>
      <c r="AN1725" s="7" t="n">
        <f aca="false">INDEX($AB$1702:$AB$1829,MATCH($A1725+(1-G1725)*2,$A$1702:$A$1829,0))</f>
        <v>15000000</v>
      </c>
      <c r="AO1725" s="7" t="n">
        <f aca="false">INDEX($AB$1702:$AB$1829,MATCH($A1725-G1725*2,$A$1702:$A$1829,0))</f>
        <v>355302619.465963</v>
      </c>
      <c r="AP1725" s="7" t="n">
        <f aca="false">INDEX($AC$1702:$AC$1829,MATCH($A1725+(1-H1725)*1,$A$1702:$A$1829,0))</f>
        <v>5000000</v>
      </c>
      <c r="AQ1725" s="7" t="n">
        <f aca="false">INDEX($AC$1702:$AC$1829,MATCH($A1725-H1725*1,$A$1702:$A$1829,0))</f>
        <v>353400061.932009</v>
      </c>
      <c r="AR1725" s="14" t="b">
        <f aca="false">AND(IF(B1725=1,AD1725&gt;=AE1725,AE1725&gt;AD1725),IF(C1725=1,AF1725&gt;=AG1725,AG1725&gt;AF1725),IF(D1725=1,AH1725&gt;=AI1725,AI1725&gt;AH1725),IF(E1725=1,AJ1725&gt;=AK1725,AK1725&gt;AJ1725),IF(F1725=1,AL1725&gt;=AM1725,AM1725&gt;AL1725),IF(G1725=1,AN1725&gt;=AO1725,AO1725&gt;AN1725),IF(H1725=1,AP1725&gt;=AQ1725,AQ1725&gt;AP1725))</f>
        <v>0</v>
      </c>
      <c r="AS1725" s="2"/>
      <c r="AT1725" s="2"/>
      <c r="AU1725" s="2"/>
      <c r="AV1725" s="2"/>
      <c r="AW1725" s="2"/>
      <c r="AX1725" s="2"/>
    </row>
    <row r="1726" customFormat="false" ht="15" hidden="false" customHeight="false" outlineLevel="0" collapsed="false">
      <c r="A1726" s="6" t="n">
        <f aca="false">ROW()-1702</f>
        <v>24</v>
      </c>
      <c r="B1726" s="6" t="n">
        <f aca="false">MOD(INT($A1726/64),2)</f>
        <v>0</v>
      </c>
      <c r="C1726" s="6" t="n">
        <f aca="false">MOD(INT($A1726/32),2)</f>
        <v>0</v>
      </c>
      <c r="D1726" s="6" t="n">
        <f aca="false">MOD(INT($A1726/16),2)</f>
        <v>1</v>
      </c>
      <c r="E1726" s="6" t="n">
        <f aca="false">MOD(INT($A1726/8),2)</f>
        <v>1</v>
      </c>
      <c r="F1726" s="6" t="n">
        <f aca="false">MOD(INT($A1726/4),2)</f>
        <v>0</v>
      </c>
      <c r="G1726" s="6" t="n">
        <f aca="false">MOD(INT($A1726/2),2)</f>
        <v>0</v>
      </c>
      <c r="H1726" s="6" t="n">
        <f aca="false">MOD(INT($A1726/1),2)</f>
        <v>0</v>
      </c>
      <c r="I1726" s="7" t="n">
        <f aca="false">IF(B1726=1,MIN($B$6,$B$1700),0)</f>
        <v>0</v>
      </c>
      <c r="J1726" s="7" t="n">
        <f aca="false">IF(C1726=1,MIN($F$296,MAX(0,$B$1700-I1726)),0)</f>
        <v>0</v>
      </c>
      <c r="K1726" s="7" t="n">
        <f aca="false">IF(D1726=1,MIN($F$295,MAX(0,$B$1700-SUM(I1726:J1726))),0)</f>
        <v>100000000</v>
      </c>
      <c r="L1726" s="7" t="n">
        <f aca="false">IF(E1726=1,MIN($F$294,MAX(0,$B$1700-SUM(I1726:K1726))),0)</f>
        <v>60000000</v>
      </c>
      <c r="M1726" s="7" t="n">
        <f aca="false">IF(F1726=1,MIN($F$293,MAX(0,$B$1700-SUM(I1726:L1726))),0)</f>
        <v>0</v>
      </c>
      <c r="N1726" s="7" t="n">
        <f aca="false">IF(G1726=1,MIN($F$292,MAX(0,$B$1700-SUM(I1726:M1726))),0)</f>
        <v>0</v>
      </c>
      <c r="O1726" s="7" t="n">
        <f aca="false">IF(H1726=1,MIN($F$291,MAX(0,$B$1700-SUM(I1726:N1726))),0)</f>
        <v>0</v>
      </c>
      <c r="P1726" s="7" t="n">
        <f aca="false">MAX(0,$B$1700-SUM(I1726:O1726))</f>
        <v>1840000000</v>
      </c>
      <c r="Q1726" s="7" t="n">
        <f aca="false">($B$273+$B$274)+$B$22+(1-B1726)*$B$268+(1-C1726)*$E$296+(1-D1726)*$E$295+(1-E1726)*$E$294+(1-F1726)*$E$293+(1-G1726)*$E$292+(1-H1726)*$E$291</f>
        <v>29380414.1833649</v>
      </c>
      <c r="R1726" s="7" t="n">
        <f aca="false">P1726&gt;$B$12*Q1726</f>
        <v>1</v>
      </c>
      <c r="S1726" s="7" t="n">
        <f aca="false">IF(R1726,(P1726+$B$12*$B$13)/(Q1726+$B$13),IF(Q1726&gt;0,P1726/Q1726,0))</f>
        <v>57.7941048507899</v>
      </c>
      <c r="T1726" s="7" t="n">
        <f aca="false">IF(R1726,$B$13*(S1726-$B$12),0)</f>
        <v>141985262.126975</v>
      </c>
      <c r="U1726" s="7" t="n">
        <f aca="false">($B$273+$B$274)*S1726</f>
        <v>17422003.1274427</v>
      </c>
      <c r="V1726" s="7" t="n">
        <f aca="false">$B$22*S1726</f>
        <v>520146943.657109</v>
      </c>
      <c r="W1726" s="7" t="n">
        <f aca="false">IF(B1726=1,I1726,S1726*$B$268)</f>
        <v>53444941.9247866</v>
      </c>
      <c r="X1726" s="7" t="n">
        <f aca="false">IF(C1726=1,J1726,S1726*$E$296)</f>
        <v>355677486.103419</v>
      </c>
      <c r="Y1726" s="7" t="n">
        <f aca="false">IF(D1726=1,K1726,S1726*$E$295)</f>
        <v>100000000</v>
      </c>
      <c r="Z1726" s="7" t="n">
        <f aca="false">IF(E1726=1,L1726,S1726*$E$294)</f>
        <v>60000000</v>
      </c>
      <c r="AA1726" s="7" t="n">
        <f aca="false">IF(F1726=1,M1726,S1726*$E$293)</f>
        <v>173382314.55237</v>
      </c>
      <c r="AB1726" s="7" t="n">
        <f aca="false">IF(G1726=1,N1726,S1726*$E$292)</f>
        <v>288970524.253949</v>
      </c>
      <c r="AC1726" s="7" t="n">
        <f aca="false">IF(H1726=1,O1726,S1726*$E$291)</f>
        <v>288970524.253949</v>
      </c>
      <c r="AD1726" s="7" t="n">
        <f aca="false">INDEX($W$1702:$W$1829,MATCH($A1726+(1-B1726)*64,$A$1702:$A$1829,0))</f>
        <v>30000000</v>
      </c>
      <c r="AE1726" s="7" t="n">
        <f aca="false">INDEX($W$1702:$W$1829,MATCH($A1726-B1726*64,$A$1702:$A$1829,0))</f>
        <v>53444941.9247866</v>
      </c>
      <c r="AF1726" s="7" t="n">
        <f aca="false">INDEX($X$1702:$X$1829,MATCH($A1726+(1-C1726)*32,$A$1702:$A$1829,0))</f>
        <v>300000000</v>
      </c>
      <c r="AG1726" s="7" t="n">
        <f aca="false">INDEX($X$1702:$X$1829,MATCH($A1726-C1726*32,$A$1702:$A$1829,0))</f>
        <v>355677486.103419</v>
      </c>
      <c r="AH1726" s="7" t="n">
        <f aca="false">INDEX($Y$1702:$Y$1829,MATCH($A1726+(1-D1726)*16,$A$1702:$A$1829,0))</f>
        <v>100000000</v>
      </c>
      <c r="AI1726" s="7" t="n">
        <f aca="false">INDEX($Y$1702:$Y$1829,MATCH($A1726-D1726*16,$A$1702:$A$1829,0))</f>
        <v>100508440.894296</v>
      </c>
      <c r="AJ1726" s="7" t="n">
        <f aca="false">INDEX($Z$1702:$Z$1829,MATCH($A1726+(1-E1726)*8,$A$1702:$A$1829,0))</f>
        <v>60000000</v>
      </c>
      <c r="AK1726" s="7" t="n">
        <f aca="false">INDEX($Z$1702:$Z$1829,MATCH($A1726-E1726*8,$A$1702:$A$1829,0))</f>
        <v>133195590.215935</v>
      </c>
      <c r="AL1726" s="7" t="n">
        <f aca="false">INDEX($AA$1702:$AA$1829,MATCH($A1726+(1-F1726)*4,$A$1702:$A$1829,0))</f>
        <v>30000000</v>
      </c>
      <c r="AM1726" s="7" t="n">
        <f aca="false">INDEX($AA$1702:$AA$1829,MATCH($A1726-F1726*4,$A$1702:$A$1829,0))</f>
        <v>173382314.55237</v>
      </c>
      <c r="AN1726" s="7" t="n">
        <f aca="false">INDEX($AB$1702:$AB$1829,MATCH($A1726+(1-G1726)*2,$A$1702:$A$1829,0))</f>
        <v>15000000</v>
      </c>
      <c r="AO1726" s="7" t="n">
        <f aca="false">INDEX($AB$1702:$AB$1829,MATCH($A1726-G1726*2,$A$1702:$A$1829,0))</f>
        <v>288970524.253949</v>
      </c>
      <c r="AP1726" s="7" t="n">
        <f aca="false">INDEX($AC$1702:$AC$1829,MATCH($A1726+(1-H1726)*1,$A$1702:$A$1829,0))</f>
        <v>5000000</v>
      </c>
      <c r="AQ1726" s="7" t="n">
        <f aca="false">INDEX($AC$1702:$AC$1829,MATCH($A1726-H1726*1,$A$1702:$A$1829,0))</f>
        <v>288970524.253949</v>
      </c>
      <c r="AR1726" s="14" t="b">
        <f aca="false">AND(IF(B1726=1,AD1726&gt;=AE1726,AE1726&gt;AD1726),IF(C1726=1,AF1726&gt;=AG1726,AG1726&gt;AF1726),IF(D1726=1,AH1726&gt;=AI1726,AI1726&gt;AH1726),IF(E1726=1,AJ1726&gt;=AK1726,AK1726&gt;AJ1726),IF(F1726=1,AL1726&gt;=AM1726,AM1726&gt;AL1726),IF(G1726=1,AN1726&gt;=AO1726,AO1726&gt;AN1726),IF(H1726=1,AP1726&gt;=AQ1726,AQ1726&gt;AP1726))</f>
        <v>0</v>
      </c>
      <c r="AS1726" s="2"/>
      <c r="AT1726" s="2"/>
      <c r="AU1726" s="2"/>
      <c r="AV1726" s="2"/>
      <c r="AW1726" s="2"/>
      <c r="AX1726" s="2"/>
    </row>
    <row r="1727" customFormat="false" ht="15" hidden="false" customHeight="false" outlineLevel="0" collapsed="false">
      <c r="A1727" s="6" t="n">
        <f aca="false">ROW()-1702</f>
        <v>25</v>
      </c>
      <c r="B1727" s="6" t="n">
        <f aca="false">MOD(INT($A1727/64),2)</f>
        <v>0</v>
      </c>
      <c r="C1727" s="6" t="n">
        <f aca="false">MOD(INT($A1727/32),2)</f>
        <v>0</v>
      </c>
      <c r="D1727" s="6" t="n">
        <f aca="false">MOD(INT($A1727/16),2)</f>
        <v>1</v>
      </c>
      <c r="E1727" s="6" t="n">
        <f aca="false">MOD(INT($A1727/8),2)</f>
        <v>1</v>
      </c>
      <c r="F1727" s="6" t="n">
        <f aca="false">MOD(INT($A1727/4),2)</f>
        <v>0</v>
      </c>
      <c r="G1727" s="6" t="n">
        <f aca="false">MOD(INT($A1727/2),2)</f>
        <v>0</v>
      </c>
      <c r="H1727" s="6" t="n">
        <f aca="false">MOD(INT($A1727/1),2)</f>
        <v>1</v>
      </c>
      <c r="I1727" s="7" t="n">
        <f aca="false">IF(B1727=1,MIN($B$6,$B$1700),0)</f>
        <v>0</v>
      </c>
      <c r="J1727" s="7" t="n">
        <f aca="false">IF(C1727=1,MIN($F$296,MAX(0,$B$1700-I1727)),0)</f>
        <v>0</v>
      </c>
      <c r="K1727" s="7" t="n">
        <f aca="false">IF(D1727=1,MIN($F$295,MAX(0,$B$1700-SUM(I1727:J1727))),0)</f>
        <v>100000000</v>
      </c>
      <c r="L1727" s="7" t="n">
        <f aca="false">IF(E1727=1,MIN($F$294,MAX(0,$B$1700-SUM(I1727:K1727))),0)</f>
        <v>60000000</v>
      </c>
      <c r="M1727" s="7" t="n">
        <f aca="false">IF(F1727=1,MIN($F$293,MAX(0,$B$1700-SUM(I1727:L1727))),0)</f>
        <v>0</v>
      </c>
      <c r="N1727" s="7" t="n">
        <f aca="false">IF(G1727=1,MIN($F$292,MAX(0,$B$1700-SUM(I1727:M1727))),0)</f>
        <v>0</v>
      </c>
      <c r="O1727" s="7" t="n">
        <f aca="false">IF(H1727=1,MIN($F$291,MAX(0,$B$1700-SUM(I1727:N1727))),0)</f>
        <v>5000000</v>
      </c>
      <c r="P1727" s="7" t="n">
        <f aca="false">MAX(0,$B$1700-SUM(I1727:O1727))</f>
        <v>1835000000</v>
      </c>
      <c r="Q1727" s="7" t="n">
        <f aca="false">($B$273+$B$274)+$B$22+(1-B1727)*$B$268+(1-C1727)*$E$296+(1-D1727)*$E$295+(1-E1727)*$E$294+(1-F1727)*$E$293+(1-G1727)*$E$292+(1-H1727)*$E$291</f>
        <v>24380414.1833649</v>
      </c>
      <c r="R1727" s="7" t="n">
        <f aca="false">P1727&gt;$B$12*Q1727</f>
        <v>1</v>
      </c>
      <c r="S1727" s="7" t="n">
        <f aca="false">IF(R1727,(P1727+$B$12*$B$13)/(Q1727+$B$13),IF(Q1727&gt;0,P1727/Q1727,0))</f>
        <v>68.3583216934636</v>
      </c>
      <c r="T1727" s="7" t="n">
        <f aca="false">IF(R1727,$B$13*(S1727-$B$12),0)</f>
        <v>168395804.233659</v>
      </c>
      <c r="U1727" s="7" t="n">
        <f aca="false">($B$273+$B$274)*S1727</f>
        <v>20606580.8511952</v>
      </c>
      <c r="V1727" s="7" t="n">
        <f aca="false">$B$22*S1727</f>
        <v>615224895.241172</v>
      </c>
      <c r="W1727" s="7" t="n">
        <f aca="false">IF(B1727=1,I1727,S1727*$B$268)</f>
        <v>63214172.8367493</v>
      </c>
      <c r="X1727" s="7" t="n">
        <f aca="false">IF(C1727=1,J1727,S1727*$E$296)</f>
        <v>420691973.289515</v>
      </c>
      <c r="Y1727" s="7" t="n">
        <f aca="false">IF(D1727=1,K1727,S1727*$E$295)</f>
        <v>100000000</v>
      </c>
      <c r="Z1727" s="7" t="n">
        <f aca="false">IF(E1727=1,L1727,S1727*$E$294)</f>
        <v>60000000</v>
      </c>
      <c r="AA1727" s="7" t="n">
        <f aca="false">IF(F1727=1,M1727,S1727*$E$293)</f>
        <v>205074965.080391</v>
      </c>
      <c r="AB1727" s="7" t="n">
        <f aca="false">IF(G1727=1,N1727,S1727*$E$292)</f>
        <v>341791608.467318</v>
      </c>
      <c r="AC1727" s="7" t="n">
        <f aca="false">IF(H1727=1,O1727,S1727*$E$291)</f>
        <v>5000000</v>
      </c>
      <c r="AD1727" s="7" t="n">
        <f aca="false">INDEX($W$1702:$W$1829,MATCH($A1727+(1-B1727)*64,$A$1702:$A$1829,0))</f>
        <v>30000000</v>
      </c>
      <c r="AE1727" s="7" t="n">
        <f aca="false">INDEX($W$1702:$W$1829,MATCH($A1727-B1727*64,$A$1702:$A$1829,0))</f>
        <v>63214172.8367493</v>
      </c>
      <c r="AF1727" s="7" t="n">
        <f aca="false">INDEX($X$1702:$X$1829,MATCH($A1727+(1-C1727)*32,$A$1702:$A$1829,0))</f>
        <v>300000000</v>
      </c>
      <c r="AG1727" s="7" t="n">
        <f aca="false">INDEX($X$1702:$X$1829,MATCH($A1727-C1727*32,$A$1702:$A$1829,0))</f>
        <v>420691973.289515</v>
      </c>
      <c r="AH1727" s="7" t="n">
        <f aca="false">INDEX($Y$1702:$Y$1829,MATCH($A1727+(1-D1727)*16,$A$1702:$A$1829,0))</f>
        <v>100000000</v>
      </c>
      <c r="AI1727" s="7" t="n">
        <f aca="false">INDEX($Y$1702:$Y$1829,MATCH($A1727-D1727*16,$A$1702:$A$1829,0))</f>
        <v>117763678.477265</v>
      </c>
      <c r="AJ1727" s="7" t="n">
        <f aca="false">INDEX($Z$1702:$Z$1829,MATCH($A1727+(1-E1727)*8,$A$1702:$A$1829,0))</f>
        <v>60000000</v>
      </c>
      <c r="AK1727" s="7" t="n">
        <f aca="false">INDEX($Z$1702:$Z$1829,MATCH($A1727-E1727*8,$A$1702:$A$1829,0))</f>
        <v>155530586.810731</v>
      </c>
      <c r="AL1727" s="7" t="n">
        <f aca="false">INDEX($AA$1702:$AA$1829,MATCH($A1727+(1-F1727)*4,$A$1702:$A$1829,0))</f>
        <v>30000000</v>
      </c>
      <c r="AM1727" s="7" t="n">
        <f aca="false">INDEX($AA$1702:$AA$1829,MATCH($A1727-F1727*4,$A$1702:$A$1829,0))</f>
        <v>205074965.080391</v>
      </c>
      <c r="AN1727" s="7" t="n">
        <f aca="false">INDEX($AB$1702:$AB$1829,MATCH($A1727+(1-G1727)*2,$A$1702:$A$1829,0))</f>
        <v>15000000</v>
      </c>
      <c r="AO1727" s="7" t="n">
        <f aca="false">INDEX($AB$1702:$AB$1829,MATCH($A1727-G1727*2,$A$1702:$A$1829,0))</f>
        <v>341791608.467318</v>
      </c>
      <c r="AP1727" s="7" t="n">
        <f aca="false">INDEX($AC$1702:$AC$1829,MATCH($A1727+(1-H1727)*1,$A$1702:$A$1829,0))</f>
        <v>5000000</v>
      </c>
      <c r="AQ1727" s="7" t="n">
        <f aca="false">INDEX($AC$1702:$AC$1829,MATCH($A1727-H1727*1,$A$1702:$A$1829,0))</f>
        <v>288970524.253949</v>
      </c>
      <c r="AR1727" s="14" t="b">
        <f aca="false">AND(IF(B1727=1,AD1727&gt;=AE1727,AE1727&gt;AD1727),IF(C1727=1,AF1727&gt;=AG1727,AG1727&gt;AF1727),IF(D1727=1,AH1727&gt;=AI1727,AI1727&gt;AH1727),IF(E1727=1,AJ1727&gt;=AK1727,AK1727&gt;AJ1727),IF(F1727=1,AL1727&gt;=AM1727,AM1727&gt;AL1727),IF(G1727=1,AN1727&gt;=AO1727,AO1727&gt;AN1727),IF(H1727=1,AP1727&gt;=AQ1727,AQ1727&gt;AP1727))</f>
        <v>0</v>
      </c>
      <c r="AS1727" s="2"/>
      <c r="AT1727" s="2"/>
      <c r="AU1727" s="2"/>
      <c r="AV1727" s="2"/>
      <c r="AW1727" s="2"/>
      <c r="AX1727" s="2"/>
    </row>
    <row r="1728" customFormat="false" ht="15" hidden="false" customHeight="false" outlineLevel="0" collapsed="false">
      <c r="A1728" s="6" t="n">
        <f aca="false">ROW()-1702</f>
        <v>26</v>
      </c>
      <c r="B1728" s="6" t="n">
        <f aca="false">MOD(INT($A1728/64),2)</f>
        <v>0</v>
      </c>
      <c r="C1728" s="6" t="n">
        <f aca="false">MOD(INT($A1728/32),2)</f>
        <v>0</v>
      </c>
      <c r="D1728" s="6" t="n">
        <f aca="false">MOD(INT($A1728/16),2)</f>
        <v>1</v>
      </c>
      <c r="E1728" s="6" t="n">
        <f aca="false">MOD(INT($A1728/8),2)</f>
        <v>1</v>
      </c>
      <c r="F1728" s="6" t="n">
        <f aca="false">MOD(INT($A1728/4),2)</f>
        <v>0</v>
      </c>
      <c r="G1728" s="6" t="n">
        <f aca="false">MOD(INT($A1728/2),2)</f>
        <v>1</v>
      </c>
      <c r="H1728" s="6" t="n">
        <f aca="false">MOD(INT($A1728/1),2)</f>
        <v>0</v>
      </c>
      <c r="I1728" s="7" t="n">
        <f aca="false">IF(B1728=1,MIN($B$6,$B$1700),0)</f>
        <v>0</v>
      </c>
      <c r="J1728" s="7" t="n">
        <f aca="false">IF(C1728=1,MIN($F$296,MAX(0,$B$1700-I1728)),0)</f>
        <v>0</v>
      </c>
      <c r="K1728" s="7" t="n">
        <f aca="false">IF(D1728=1,MIN($F$295,MAX(0,$B$1700-SUM(I1728:J1728))),0)</f>
        <v>100000000</v>
      </c>
      <c r="L1728" s="7" t="n">
        <f aca="false">IF(E1728=1,MIN($F$294,MAX(0,$B$1700-SUM(I1728:K1728))),0)</f>
        <v>60000000</v>
      </c>
      <c r="M1728" s="7" t="n">
        <f aca="false">IF(F1728=1,MIN($F$293,MAX(0,$B$1700-SUM(I1728:L1728))),0)</f>
        <v>0</v>
      </c>
      <c r="N1728" s="7" t="n">
        <f aca="false">IF(G1728=1,MIN($F$292,MAX(0,$B$1700-SUM(I1728:M1728))),0)</f>
        <v>15000000</v>
      </c>
      <c r="O1728" s="7" t="n">
        <f aca="false">IF(H1728=1,MIN($F$291,MAX(0,$B$1700-SUM(I1728:N1728))),0)</f>
        <v>0</v>
      </c>
      <c r="P1728" s="7" t="n">
        <f aca="false">MAX(0,$B$1700-SUM(I1728:O1728))</f>
        <v>1825000000</v>
      </c>
      <c r="Q1728" s="7" t="n">
        <f aca="false">($B$273+$B$274)+$B$22+(1-B1728)*$B$268+(1-C1728)*$E$296+(1-D1728)*$E$295+(1-E1728)*$E$294+(1-F1728)*$E$293+(1-G1728)*$E$292+(1-H1728)*$E$291</f>
        <v>24380414.1833649</v>
      </c>
      <c r="R1728" s="7" t="n">
        <f aca="false">P1728&gt;$B$12*Q1728</f>
        <v>1</v>
      </c>
      <c r="S1728" s="7" t="n">
        <f aca="false">IF(R1728,(P1728+$B$12*$B$13)/(Q1728+$B$13),IF(Q1728&gt;0,P1728/Q1728,0))</f>
        <v>67.9863036162203</v>
      </c>
      <c r="T1728" s="7" t="n">
        <f aca="false">IF(R1728,$B$13*(S1728-$B$12),0)</f>
        <v>167465759.040551</v>
      </c>
      <c r="U1728" s="7" t="n">
        <f aca="false">($B$273+$B$274)*S1728</f>
        <v>20494436.1935017</v>
      </c>
      <c r="V1728" s="7" t="n">
        <f aca="false">$B$22*S1728</f>
        <v>611876732.545983</v>
      </c>
      <c r="W1728" s="7" t="n">
        <f aca="false">IF(B1728=1,I1728,S1728*$B$268)</f>
        <v>62870150.1274337</v>
      </c>
      <c r="X1728" s="7" t="n">
        <f aca="false">IF(C1728=1,J1728,S1728*$E$296)</f>
        <v>418402493.162769</v>
      </c>
      <c r="Y1728" s="7" t="n">
        <f aca="false">IF(D1728=1,K1728,S1728*$E$295)</f>
        <v>100000000</v>
      </c>
      <c r="Z1728" s="7" t="n">
        <f aca="false">IF(E1728=1,L1728,S1728*$E$294)</f>
        <v>60000000</v>
      </c>
      <c r="AA1728" s="7" t="n">
        <f aca="false">IF(F1728=1,M1728,S1728*$E$293)</f>
        <v>203958910.848661</v>
      </c>
      <c r="AB1728" s="7" t="n">
        <f aca="false">IF(G1728=1,N1728,S1728*$E$292)</f>
        <v>15000000</v>
      </c>
      <c r="AC1728" s="7" t="n">
        <f aca="false">IF(H1728=1,O1728,S1728*$E$291)</f>
        <v>339931518.081101</v>
      </c>
      <c r="AD1728" s="7" t="n">
        <f aca="false">INDEX($W$1702:$W$1829,MATCH($A1728+(1-B1728)*64,$A$1702:$A$1829,0))</f>
        <v>30000000</v>
      </c>
      <c r="AE1728" s="7" t="n">
        <f aca="false">INDEX($W$1702:$W$1829,MATCH($A1728-B1728*64,$A$1702:$A$1829,0))</f>
        <v>62870150.1274337</v>
      </c>
      <c r="AF1728" s="7" t="n">
        <f aca="false">INDEX($X$1702:$X$1829,MATCH($A1728+(1-C1728)*32,$A$1702:$A$1829,0))</f>
        <v>300000000</v>
      </c>
      <c r="AG1728" s="7" t="n">
        <f aca="false">INDEX($X$1702:$X$1829,MATCH($A1728-C1728*32,$A$1702:$A$1829,0))</f>
        <v>418402493.162769</v>
      </c>
      <c r="AH1728" s="7" t="n">
        <f aca="false">INDEX($Y$1702:$Y$1829,MATCH($A1728+(1-D1728)*16,$A$1702:$A$1829,0))</f>
        <v>100000000</v>
      </c>
      <c r="AI1728" s="7" t="n">
        <f aca="false">INDEX($Y$1702:$Y$1829,MATCH($A1728-D1728*16,$A$1702:$A$1829,0))</f>
        <v>117155865.943189</v>
      </c>
      <c r="AJ1728" s="7" t="n">
        <f aca="false">INDEX($Z$1702:$Z$1829,MATCH($A1728+(1-E1728)*8,$A$1702:$A$1829,0))</f>
        <v>60000000</v>
      </c>
      <c r="AK1728" s="7" t="n">
        <f aca="false">INDEX($Z$1702:$Z$1829,MATCH($A1728-E1728*8,$A$1702:$A$1829,0))</f>
        <v>154710926.274179</v>
      </c>
      <c r="AL1728" s="7" t="n">
        <f aca="false">INDEX($AA$1702:$AA$1829,MATCH($A1728+(1-F1728)*4,$A$1702:$A$1829,0))</f>
        <v>30000000</v>
      </c>
      <c r="AM1728" s="7" t="n">
        <f aca="false">INDEX($AA$1702:$AA$1829,MATCH($A1728-F1728*4,$A$1702:$A$1829,0))</f>
        <v>203958910.848661</v>
      </c>
      <c r="AN1728" s="7" t="n">
        <f aca="false">INDEX($AB$1702:$AB$1829,MATCH($A1728+(1-G1728)*2,$A$1702:$A$1829,0))</f>
        <v>15000000</v>
      </c>
      <c r="AO1728" s="7" t="n">
        <f aca="false">INDEX($AB$1702:$AB$1829,MATCH($A1728-G1728*2,$A$1702:$A$1829,0))</f>
        <v>288970524.253949</v>
      </c>
      <c r="AP1728" s="7" t="n">
        <f aca="false">INDEX($AC$1702:$AC$1829,MATCH($A1728+(1-H1728)*1,$A$1702:$A$1829,0))</f>
        <v>5000000</v>
      </c>
      <c r="AQ1728" s="7" t="n">
        <f aca="false">INDEX($AC$1702:$AC$1829,MATCH($A1728-H1728*1,$A$1702:$A$1829,0))</f>
        <v>339931518.081101</v>
      </c>
      <c r="AR1728" s="14" t="b">
        <f aca="false">AND(IF(B1728=1,AD1728&gt;=AE1728,AE1728&gt;AD1728),IF(C1728=1,AF1728&gt;=AG1728,AG1728&gt;AF1728),IF(D1728=1,AH1728&gt;=AI1728,AI1728&gt;AH1728),IF(E1728=1,AJ1728&gt;=AK1728,AK1728&gt;AJ1728),IF(F1728=1,AL1728&gt;=AM1728,AM1728&gt;AL1728),IF(G1728=1,AN1728&gt;=AO1728,AO1728&gt;AN1728),IF(H1728=1,AP1728&gt;=AQ1728,AQ1728&gt;AP1728))</f>
        <v>0</v>
      </c>
      <c r="AS1728" s="2"/>
      <c r="AT1728" s="2"/>
      <c r="AU1728" s="2"/>
      <c r="AV1728" s="2"/>
      <c r="AW1728" s="2"/>
      <c r="AX1728" s="2"/>
    </row>
    <row r="1729" customFormat="false" ht="15" hidden="false" customHeight="false" outlineLevel="0" collapsed="false">
      <c r="A1729" s="6" t="n">
        <f aca="false">ROW()-1702</f>
        <v>27</v>
      </c>
      <c r="B1729" s="6" t="n">
        <f aca="false">MOD(INT($A1729/64),2)</f>
        <v>0</v>
      </c>
      <c r="C1729" s="6" t="n">
        <f aca="false">MOD(INT($A1729/32),2)</f>
        <v>0</v>
      </c>
      <c r="D1729" s="6" t="n">
        <f aca="false">MOD(INT($A1729/16),2)</f>
        <v>1</v>
      </c>
      <c r="E1729" s="6" t="n">
        <f aca="false">MOD(INT($A1729/8),2)</f>
        <v>1</v>
      </c>
      <c r="F1729" s="6" t="n">
        <f aca="false">MOD(INT($A1729/4),2)</f>
        <v>0</v>
      </c>
      <c r="G1729" s="6" t="n">
        <f aca="false">MOD(INT($A1729/2),2)</f>
        <v>1</v>
      </c>
      <c r="H1729" s="6" t="n">
        <f aca="false">MOD(INT($A1729/1),2)</f>
        <v>1</v>
      </c>
      <c r="I1729" s="7" t="n">
        <f aca="false">IF(B1729=1,MIN($B$6,$B$1700),0)</f>
        <v>0</v>
      </c>
      <c r="J1729" s="7" t="n">
        <f aca="false">IF(C1729=1,MIN($F$296,MAX(0,$B$1700-I1729)),0)</f>
        <v>0</v>
      </c>
      <c r="K1729" s="7" t="n">
        <f aca="false">IF(D1729=1,MIN($F$295,MAX(0,$B$1700-SUM(I1729:J1729))),0)</f>
        <v>100000000</v>
      </c>
      <c r="L1729" s="7" t="n">
        <f aca="false">IF(E1729=1,MIN($F$294,MAX(0,$B$1700-SUM(I1729:K1729))),0)</f>
        <v>60000000</v>
      </c>
      <c r="M1729" s="7" t="n">
        <f aca="false">IF(F1729=1,MIN($F$293,MAX(0,$B$1700-SUM(I1729:L1729))),0)</f>
        <v>0</v>
      </c>
      <c r="N1729" s="7" t="n">
        <f aca="false">IF(G1729=1,MIN($F$292,MAX(0,$B$1700-SUM(I1729:M1729))),0)</f>
        <v>15000000</v>
      </c>
      <c r="O1729" s="7" t="n">
        <f aca="false">IF(H1729=1,MIN($F$291,MAX(0,$B$1700-SUM(I1729:N1729))),0)</f>
        <v>5000000</v>
      </c>
      <c r="P1729" s="7" t="n">
        <f aca="false">MAX(0,$B$1700-SUM(I1729:O1729))</f>
        <v>1820000000</v>
      </c>
      <c r="Q1729" s="7" t="n">
        <f aca="false">($B$273+$B$274)+$B$22+(1-B1729)*$B$268+(1-C1729)*$E$296+(1-D1729)*$E$295+(1-E1729)*$E$294+(1-F1729)*$E$293+(1-G1729)*$E$292+(1-H1729)*$E$291</f>
        <v>19380414.1833649</v>
      </c>
      <c r="R1729" s="7" t="n">
        <f aca="false">P1729&gt;$B$12*Q1729</f>
        <v>1</v>
      </c>
      <c r="S1729" s="7" t="n">
        <f aca="false">IF(R1729,(P1729+$B$12*$B$13)/(Q1729+$B$13),IF(Q1729&gt;0,P1729/Q1729,0))</f>
        <v>83.2936700707246</v>
      </c>
      <c r="T1729" s="7" t="n">
        <f aca="false">IF(R1729,$B$13*(S1729-$B$12),0)</f>
        <v>205734175.176812</v>
      </c>
      <c r="U1729" s="7" t="n">
        <f aca="false">($B$273+$B$274)*S1729</f>
        <v>25108833.9237166</v>
      </c>
      <c r="V1729" s="7" t="n">
        <f aca="false">$B$22*S1729</f>
        <v>749643030.636522</v>
      </c>
      <c r="W1729" s="7" t="n">
        <f aca="false">IF(B1729=1,I1729,S1729*$B$268)</f>
        <v>77025595.7960628</v>
      </c>
      <c r="X1729" s="7" t="n">
        <f aca="false">IF(C1729=1,J1729,S1729*$E$296)</f>
        <v>512607354.254713</v>
      </c>
      <c r="Y1729" s="7" t="n">
        <f aca="false">IF(D1729=1,K1729,S1729*$E$295)</f>
        <v>100000000</v>
      </c>
      <c r="Z1729" s="7" t="n">
        <f aca="false">IF(E1729=1,L1729,S1729*$E$294)</f>
        <v>60000000</v>
      </c>
      <c r="AA1729" s="7" t="n">
        <f aca="false">IF(F1729=1,M1729,S1729*$E$293)</f>
        <v>249881010.212174</v>
      </c>
      <c r="AB1729" s="7" t="n">
        <f aca="false">IF(G1729=1,N1729,S1729*$E$292)</f>
        <v>15000000</v>
      </c>
      <c r="AC1729" s="7" t="n">
        <f aca="false">IF(H1729=1,O1729,S1729*$E$291)</f>
        <v>5000000</v>
      </c>
      <c r="AD1729" s="7" t="n">
        <f aca="false">INDEX($W$1702:$W$1829,MATCH($A1729+(1-B1729)*64,$A$1702:$A$1829,0))</f>
        <v>30000000</v>
      </c>
      <c r="AE1729" s="7" t="n">
        <f aca="false">INDEX($W$1702:$W$1829,MATCH($A1729-B1729*64,$A$1702:$A$1829,0))</f>
        <v>77025595.7960628</v>
      </c>
      <c r="AF1729" s="7" t="n">
        <f aca="false">INDEX($X$1702:$X$1829,MATCH($A1729+(1-C1729)*32,$A$1702:$A$1829,0))</f>
        <v>300000000</v>
      </c>
      <c r="AG1729" s="7" t="n">
        <f aca="false">INDEX($X$1702:$X$1829,MATCH($A1729-C1729*32,$A$1702:$A$1829,0))</f>
        <v>512607354.254713</v>
      </c>
      <c r="AH1729" s="7" t="n">
        <f aca="false">INDEX($Y$1702:$Y$1829,MATCH($A1729+(1-D1729)*16,$A$1702:$A$1829,0))</f>
        <v>100000000</v>
      </c>
      <c r="AI1729" s="7" t="n">
        <f aca="false">INDEX($Y$1702:$Y$1829,MATCH($A1729-D1729*16,$A$1702:$A$1829,0))</f>
        <v>141587797.618372</v>
      </c>
      <c r="AJ1729" s="7" t="n">
        <f aca="false">INDEX($Z$1702:$Z$1829,MATCH($A1729+(1-E1729)*8,$A$1702:$A$1829,0))</f>
        <v>60000000</v>
      </c>
      <c r="AK1729" s="7" t="n">
        <f aca="false">INDEX($Z$1702:$Z$1829,MATCH($A1729-E1729*8,$A$1702:$A$1829,0))</f>
        <v>186075903.231313</v>
      </c>
      <c r="AL1729" s="7" t="n">
        <f aca="false">INDEX($AA$1702:$AA$1829,MATCH($A1729+(1-F1729)*4,$A$1702:$A$1829,0))</f>
        <v>30000000</v>
      </c>
      <c r="AM1729" s="7" t="n">
        <f aca="false">INDEX($AA$1702:$AA$1829,MATCH($A1729-F1729*4,$A$1702:$A$1829,0))</f>
        <v>249881010.212174</v>
      </c>
      <c r="AN1729" s="7" t="n">
        <f aca="false">INDEX($AB$1702:$AB$1829,MATCH($A1729+(1-G1729)*2,$A$1702:$A$1829,0))</f>
        <v>15000000</v>
      </c>
      <c r="AO1729" s="7" t="n">
        <f aca="false">INDEX($AB$1702:$AB$1829,MATCH($A1729-G1729*2,$A$1702:$A$1829,0))</f>
        <v>341791608.467318</v>
      </c>
      <c r="AP1729" s="7" t="n">
        <f aca="false">INDEX($AC$1702:$AC$1829,MATCH($A1729+(1-H1729)*1,$A$1702:$A$1829,0))</f>
        <v>5000000</v>
      </c>
      <c r="AQ1729" s="7" t="n">
        <f aca="false">INDEX($AC$1702:$AC$1829,MATCH($A1729-H1729*1,$A$1702:$A$1829,0))</f>
        <v>339931518.081101</v>
      </c>
      <c r="AR1729" s="14" t="b">
        <f aca="false">AND(IF(B1729=1,AD1729&gt;=AE1729,AE1729&gt;AD1729),IF(C1729=1,AF1729&gt;=AG1729,AG1729&gt;AF1729),IF(D1729=1,AH1729&gt;=AI1729,AI1729&gt;AH1729),IF(E1729=1,AJ1729&gt;=AK1729,AK1729&gt;AJ1729),IF(F1729=1,AL1729&gt;=AM1729,AM1729&gt;AL1729),IF(G1729=1,AN1729&gt;=AO1729,AO1729&gt;AN1729),IF(H1729=1,AP1729&gt;=AQ1729,AQ1729&gt;AP1729))</f>
        <v>0</v>
      </c>
      <c r="AS1729" s="2"/>
      <c r="AT1729" s="2"/>
      <c r="AU1729" s="2"/>
      <c r="AV1729" s="2"/>
      <c r="AW1729" s="2"/>
      <c r="AX1729" s="2"/>
    </row>
    <row r="1730" customFormat="false" ht="15" hidden="false" customHeight="false" outlineLevel="0" collapsed="false">
      <c r="A1730" s="6" t="n">
        <f aca="false">ROW()-1702</f>
        <v>28</v>
      </c>
      <c r="B1730" s="6" t="n">
        <f aca="false">MOD(INT($A1730/64),2)</f>
        <v>0</v>
      </c>
      <c r="C1730" s="6" t="n">
        <f aca="false">MOD(INT($A1730/32),2)</f>
        <v>0</v>
      </c>
      <c r="D1730" s="6" t="n">
        <f aca="false">MOD(INT($A1730/16),2)</f>
        <v>1</v>
      </c>
      <c r="E1730" s="6" t="n">
        <f aca="false">MOD(INT($A1730/8),2)</f>
        <v>1</v>
      </c>
      <c r="F1730" s="6" t="n">
        <f aca="false">MOD(INT($A1730/4),2)</f>
        <v>1</v>
      </c>
      <c r="G1730" s="6" t="n">
        <f aca="false">MOD(INT($A1730/2),2)</f>
        <v>0</v>
      </c>
      <c r="H1730" s="6" t="n">
        <f aca="false">MOD(INT($A1730/1),2)</f>
        <v>0</v>
      </c>
      <c r="I1730" s="7" t="n">
        <f aca="false">IF(B1730=1,MIN($B$6,$B$1700),0)</f>
        <v>0</v>
      </c>
      <c r="J1730" s="7" t="n">
        <f aca="false">IF(C1730=1,MIN($F$296,MAX(0,$B$1700-I1730)),0)</f>
        <v>0</v>
      </c>
      <c r="K1730" s="7" t="n">
        <f aca="false">IF(D1730=1,MIN($F$295,MAX(0,$B$1700-SUM(I1730:J1730))),0)</f>
        <v>100000000</v>
      </c>
      <c r="L1730" s="7" t="n">
        <f aca="false">IF(E1730=1,MIN($F$294,MAX(0,$B$1700-SUM(I1730:K1730))),0)</f>
        <v>60000000</v>
      </c>
      <c r="M1730" s="7" t="n">
        <f aca="false">IF(F1730=1,MIN($F$293,MAX(0,$B$1700-SUM(I1730:L1730))),0)</f>
        <v>30000000</v>
      </c>
      <c r="N1730" s="7" t="n">
        <f aca="false">IF(G1730=1,MIN($F$292,MAX(0,$B$1700-SUM(I1730:M1730))),0)</f>
        <v>0</v>
      </c>
      <c r="O1730" s="7" t="n">
        <f aca="false">IF(H1730=1,MIN($F$291,MAX(0,$B$1700-SUM(I1730:N1730))),0)</f>
        <v>0</v>
      </c>
      <c r="P1730" s="7" t="n">
        <f aca="false">MAX(0,$B$1700-SUM(I1730:O1730))</f>
        <v>1810000000</v>
      </c>
      <c r="Q1730" s="7" t="n">
        <f aca="false">($B$273+$B$274)+$B$22+(1-B1730)*$B$268+(1-C1730)*$E$296+(1-D1730)*$E$295+(1-E1730)*$E$294+(1-F1730)*$E$293+(1-G1730)*$E$292+(1-H1730)*$E$291</f>
        <v>26380414.1833649</v>
      </c>
      <c r="R1730" s="7" t="n">
        <f aca="false">P1730&gt;$B$12*Q1730</f>
        <v>1</v>
      </c>
      <c r="S1730" s="7" t="n">
        <f aca="false">IF(R1730,(P1730+$B$12*$B$13)/(Q1730+$B$13),IF(Q1730&gt;0,P1730/Q1730,0))</f>
        <v>62.7587952337608</v>
      </c>
      <c r="T1730" s="7" t="n">
        <f aca="false">IF(R1730,$B$13*(S1730-$B$12),0)</f>
        <v>154396988.084402</v>
      </c>
      <c r="U1730" s="7" t="n">
        <f aca="false">($B$273+$B$274)*S1730</f>
        <v>18918606.485211</v>
      </c>
      <c r="V1730" s="7" t="n">
        <f aca="false">$B$22*S1730</f>
        <v>564829157.103848</v>
      </c>
      <c r="W1730" s="7" t="n">
        <f aca="false">IF(B1730=1,I1730,S1730*$B$268)</f>
        <v>58036025.9095194</v>
      </c>
      <c r="X1730" s="7" t="n">
        <f aca="false">IF(C1730=1,J1730,S1730*$E$296)</f>
        <v>386231270.079412</v>
      </c>
      <c r="Y1730" s="7" t="n">
        <f aca="false">IF(D1730=1,K1730,S1730*$E$295)</f>
        <v>100000000</v>
      </c>
      <c r="Z1730" s="7" t="n">
        <f aca="false">IF(E1730=1,L1730,S1730*$E$294)</f>
        <v>60000000</v>
      </c>
      <c r="AA1730" s="7" t="n">
        <f aca="false">IF(F1730=1,M1730,S1730*$E$293)</f>
        <v>30000000</v>
      </c>
      <c r="AB1730" s="7" t="n">
        <f aca="false">IF(G1730=1,N1730,S1730*$E$292)</f>
        <v>313793976.168804</v>
      </c>
      <c r="AC1730" s="7" t="n">
        <f aca="false">IF(H1730=1,O1730,S1730*$E$291)</f>
        <v>313793976.168804</v>
      </c>
      <c r="AD1730" s="7" t="n">
        <f aca="false">INDEX($W$1702:$W$1829,MATCH($A1730+(1-B1730)*64,$A$1702:$A$1829,0))</f>
        <v>30000000</v>
      </c>
      <c r="AE1730" s="7" t="n">
        <f aca="false">INDEX($W$1702:$W$1829,MATCH($A1730-B1730*64,$A$1702:$A$1829,0))</f>
        <v>58036025.9095194</v>
      </c>
      <c r="AF1730" s="7" t="n">
        <f aca="false">INDEX($X$1702:$X$1829,MATCH($A1730+(1-C1730)*32,$A$1702:$A$1829,0))</f>
        <v>300000000</v>
      </c>
      <c r="AG1730" s="7" t="n">
        <f aca="false">INDEX($X$1702:$X$1829,MATCH($A1730-C1730*32,$A$1702:$A$1829,0))</f>
        <v>386231270.079412</v>
      </c>
      <c r="AH1730" s="7" t="n">
        <f aca="false">INDEX($Y$1702:$Y$1829,MATCH($A1730+(1-D1730)*16,$A$1702:$A$1829,0))</f>
        <v>100000000</v>
      </c>
      <c r="AI1730" s="7" t="n">
        <f aca="false">INDEX($Y$1702:$Y$1829,MATCH($A1730-D1730*16,$A$1702:$A$1829,0))</f>
        <v>108651446.056133</v>
      </c>
      <c r="AJ1730" s="7" t="n">
        <f aca="false">INDEX($Z$1702:$Z$1829,MATCH($A1730+(1-E1730)*8,$A$1702:$A$1829,0))</f>
        <v>60000000</v>
      </c>
      <c r="AK1730" s="7" t="n">
        <f aca="false">INDEX($Z$1702:$Z$1829,MATCH($A1730-E1730*8,$A$1702:$A$1829,0))</f>
        <v>143668174.393609</v>
      </c>
      <c r="AL1730" s="7" t="n">
        <f aca="false">INDEX($AA$1702:$AA$1829,MATCH($A1730+(1-F1730)*4,$A$1702:$A$1829,0))</f>
        <v>30000000</v>
      </c>
      <c r="AM1730" s="7" t="n">
        <f aca="false">INDEX($AA$1702:$AA$1829,MATCH($A1730-F1730*4,$A$1702:$A$1829,0))</f>
        <v>173382314.55237</v>
      </c>
      <c r="AN1730" s="7" t="n">
        <f aca="false">INDEX($AB$1702:$AB$1829,MATCH($A1730+(1-G1730)*2,$A$1702:$A$1829,0))</f>
        <v>15000000</v>
      </c>
      <c r="AO1730" s="7" t="n">
        <f aca="false">INDEX($AB$1702:$AB$1829,MATCH($A1730-G1730*2,$A$1702:$A$1829,0))</f>
        <v>313793976.168804</v>
      </c>
      <c r="AP1730" s="7" t="n">
        <f aca="false">INDEX($AC$1702:$AC$1829,MATCH($A1730+(1-H1730)*1,$A$1702:$A$1829,0))</f>
        <v>5000000</v>
      </c>
      <c r="AQ1730" s="7" t="n">
        <f aca="false">INDEX($AC$1702:$AC$1829,MATCH($A1730-H1730*1,$A$1702:$A$1829,0))</f>
        <v>313793976.168804</v>
      </c>
      <c r="AR1730" s="14" t="b">
        <f aca="false">AND(IF(B1730=1,AD1730&gt;=AE1730,AE1730&gt;AD1730),IF(C1730=1,AF1730&gt;=AG1730,AG1730&gt;AF1730),IF(D1730=1,AH1730&gt;=AI1730,AI1730&gt;AH1730),IF(E1730=1,AJ1730&gt;=AK1730,AK1730&gt;AJ1730),IF(F1730=1,AL1730&gt;=AM1730,AM1730&gt;AL1730),IF(G1730=1,AN1730&gt;=AO1730,AO1730&gt;AN1730),IF(H1730=1,AP1730&gt;=AQ1730,AQ1730&gt;AP1730))</f>
        <v>0</v>
      </c>
      <c r="AS1730" s="2"/>
      <c r="AT1730" s="2"/>
      <c r="AU1730" s="2"/>
      <c r="AV1730" s="2"/>
      <c r="AW1730" s="2"/>
      <c r="AX1730" s="2"/>
    </row>
    <row r="1731" customFormat="false" ht="15" hidden="false" customHeight="false" outlineLevel="0" collapsed="false">
      <c r="A1731" s="6" t="n">
        <f aca="false">ROW()-1702</f>
        <v>29</v>
      </c>
      <c r="B1731" s="6" t="n">
        <f aca="false">MOD(INT($A1731/64),2)</f>
        <v>0</v>
      </c>
      <c r="C1731" s="6" t="n">
        <f aca="false">MOD(INT($A1731/32),2)</f>
        <v>0</v>
      </c>
      <c r="D1731" s="6" t="n">
        <f aca="false">MOD(INT($A1731/16),2)</f>
        <v>1</v>
      </c>
      <c r="E1731" s="6" t="n">
        <f aca="false">MOD(INT($A1731/8),2)</f>
        <v>1</v>
      </c>
      <c r="F1731" s="6" t="n">
        <f aca="false">MOD(INT($A1731/4),2)</f>
        <v>1</v>
      </c>
      <c r="G1731" s="6" t="n">
        <f aca="false">MOD(INT($A1731/2),2)</f>
        <v>0</v>
      </c>
      <c r="H1731" s="6" t="n">
        <f aca="false">MOD(INT($A1731/1),2)</f>
        <v>1</v>
      </c>
      <c r="I1731" s="7" t="n">
        <f aca="false">IF(B1731=1,MIN($B$6,$B$1700),0)</f>
        <v>0</v>
      </c>
      <c r="J1731" s="7" t="n">
        <f aca="false">IF(C1731=1,MIN($F$296,MAX(0,$B$1700-I1731)),0)</f>
        <v>0</v>
      </c>
      <c r="K1731" s="7" t="n">
        <f aca="false">IF(D1731=1,MIN($F$295,MAX(0,$B$1700-SUM(I1731:J1731))),0)</f>
        <v>100000000</v>
      </c>
      <c r="L1731" s="7" t="n">
        <f aca="false">IF(E1731=1,MIN($F$294,MAX(0,$B$1700-SUM(I1731:K1731))),0)</f>
        <v>60000000</v>
      </c>
      <c r="M1731" s="7" t="n">
        <f aca="false">IF(F1731=1,MIN($F$293,MAX(0,$B$1700-SUM(I1731:L1731))),0)</f>
        <v>30000000</v>
      </c>
      <c r="N1731" s="7" t="n">
        <f aca="false">IF(G1731=1,MIN($F$292,MAX(0,$B$1700-SUM(I1731:M1731))),0)</f>
        <v>0</v>
      </c>
      <c r="O1731" s="7" t="n">
        <f aca="false">IF(H1731=1,MIN($F$291,MAX(0,$B$1700-SUM(I1731:N1731))),0)</f>
        <v>5000000</v>
      </c>
      <c r="P1731" s="7" t="n">
        <f aca="false">MAX(0,$B$1700-SUM(I1731:O1731))</f>
        <v>1805000000</v>
      </c>
      <c r="Q1731" s="7" t="n">
        <f aca="false">($B$273+$B$274)+$B$22+(1-B1731)*$B$268+(1-C1731)*$E$296+(1-D1731)*$E$295+(1-E1731)*$E$294+(1-F1731)*$E$293+(1-G1731)*$E$292+(1-H1731)*$E$291</f>
        <v>21380414.1833649</v>
      </c>
      <c r="R1731" s="7" t="n">
        <f aca="false">P1731&gt;$B$12*Q1731</f>
        <v>1</v>
      </c>
      <c r="S1731" s="7" t="n">
        <f aca="false">IF(R1731,(P1731+$B$12*$B$13)/(Q1731+$B$13),IF(Q1731&gt;0,P1731/Q1731,0))</f>
        <v>75.689641985318</v>
      </c>
      <c r="T1731" s="7" t="n">
        <f aca="false">IF(R1731,$B$13*(S1731-$B$12),0)</f>
        <v>186724104.963295</v>
      </c>
      <c r="U1731" s="7" t="n">
        <f aca="false">($B$273+$B$274)*S1731</f>
        <v>22816603.5755324</v>
      </c>
      <c r="V1731" s="7" t="n">
        <f aca="false">$B$22*S1731</f>
        <v>681206777.867862</v>
      </c>
      <c r="W1731" s="7" t="n">
        <f aca="false">IF(B1731=1,I1731,S1731*$B$268)</f>
        <v>69993791.4196784</v>
      </c>
      <c r="X1731" s="7" t="n">
        <f aca="false">IF(C1731=1,J1731,S1731*$E$296)</f>
        <v>465810512.247042</v>
      </c>
      <c r="Y1731" s="7" t="n">
        <f aca="false">IF(D1731=1,K1731,S1731*$E$295)</f>
        <v>100000000</v>
      </c>
      <c r="Z1731" s="7" t="n">
        <f aca="false">IF(E1731=1,L1731,S1731*$E$294)</f>
        <v>60000000</v>
      </c>
      <c r="AA1731" s="7" t="n">
        <f aca="false">IF(F1731=1,M1731,S1731*$E$293)</f>
        <v>30000000</v>
      </c>
      <c r="AB1731" s="7" t="n">
        <f aca="false">IF(G1731=1,N1731,S1731*$E$292)</f>
        <v>378448209.92659</v>
      </c>
      <c r="AC1731" s="7" t="n">
        <f aca="false">IF(H1731=1,O1731,S1731*$E$291)</f>
        <v>5000000</v>
      </c>
      <c r="AD1731" s="7" t="n">
        <f aca="false">INDEX($W$1702:$W$1829,MATCH($A1731+(1-B1731)*64,$A$1702:$A$1829,0))</f>
        <v>30000000</v>
      </c>
      <c r="AE1731" s="7" t="n">
        <f aca="false">INDEX($W$1702:$W$1829,MATCH($A1731-B1731*64,$A$1702:$A$1829,0))</f>
        <v>69993791.4196784</v>
      </c>
      <c r="AF1731" s="7" t="n">
        <f aca="false">INDEX($X$1702:$X$1829,MATCH($A1731+(1-C1731)*32,$A$1702:$A$1829,0))</f>
        <v>300000000</v>
      </c>
      <c r="AG1731" s="7" t="n">
        <f aca="false">INDEX($X$1702:$X$1829,MATCH($A1731-C1731*32,$A$1702:$A$1829,0))</f>
        <v>465810512.247042</v>
      </c>
      <c r="AH1731" s="7" t="n">
        <f aca="false">INDEX($Y$1702:$Y$1829,MATCH($A1731+(1-D1731)*16,$A$1702:$A$1829,0))</f>
        <v>100000000</v>
      </c>
      <c r="AI1731" s="7" t="n">
        <f aca="false">INDEX($Y$1702:$Y$1829,MATCH($A1731-D1731*16,$A$1702:$A$1829,0))</f>
        <v>129516396.355995</v>
      </c>
      <c r="AJ1731" s="7" t="n">
        <f aca="false">INDEX($Z$1702:$Z$1829,MATCH($A1731+(1-E1731)*8,$A$1702:$A$1829,0))</f>
        <v>60000000</v>
      </c>
      <c r="AK1731" s="7" t="n">
        <f aca="false">INDEX($Z$1702:$Z$1829,MATCH($A1731-E1731*8,$A$1702:$A$1829,0))</f>
        <v>170545257.343662</v>
      </c>
      <c r="AL1731" s="7" t="n">
        <f aca="false">INDEX($AA$1702:$AA$1829,MATCH($A1731+(1-F1731)*4,$A$1702:$A$1829,0))</f>
        <v>30000000</v>
      </c>
      <c r="AM1731" s="7" t="n">
        <f aca="false">INDEX($AA$1702:$AA$1829,MATCH($A1731-F1731*4,$A$1702:$A$1829,0))</f>
        <v>205074965.080391</v>
      </c>
      <c r="AN1731" s="7" t="n">
        <f aca="false">INDEX($AB$1702:$AB$1829,MATCH($A1731+(1-G1731)*2,$A$1702:$A$1829,0))</f>
        <v>15000000</v>
      </c>
      <c r="AO1731" s="7" t="n">
        <f aca="false">INDEX($AB$1702:$AB$1829,MATCH($A1731-G1731*2,$A$1702:$A$1829,0))</f>
        <v>378448209.92659</v>
      </c>
      <c r="AP1731" s="7" t="n">
        <f aca="false">INDEX($AC$1702:$AC$1829,MATCH($A1731+(1-H1731)*1,$A$1702:$A$1829,0))</f>
        <v>5000000</v>
      </c>
      <c r="AQ1731" s="7" t="n">
        <f aca="false">INDEX($AC$1702:$AC$1829,MATCH($A1731-H1731*1,$A$1702:$A$1829,0))</f>
        <v>313793976.168804</v>
      </c>
      <c r="AR1731" s="14" t="b">
        <f aca="false">AND(IF(B1731=1,AD1731&gt;=AE1731,AE1731&gt;AD1731),IF(C1731=1,AF1731&gt;=AG1731,AG1731&gt;AF1731),IF(D1731=1,AH1731&gt;=AI1731,AI1731&gt;AH1731),IF(E1731=1,AJ1731&gt;=AK1731,AK1731&gt;AJ1731),IF(F1731=1,AL1731&gt;=AM1731,AM1731&gt;AL1731),IF(G1731=1,AN1731&gt;=AO1731,AO1731&gt;AN1731),IF(H1731=1,AP1731&gt;=AQ1731,AQ1731&gt;AP1731))</f>
        <v>0</v>
      </c>
      <c r="AS1731" s="2"/>
      <c r="AT1731" s="2"/>
      <c r="AU1731" s="2"/>
      <c r="AV1731" s="2"/>
      <c r="AW1731" s="2"/>
      <c r="AX1731" s="2"/>
    </row>
    <row r="1732" customFormat="false" ht="15" hidden="false" customHeight="false" outlineLevel="0" collapsed="false">
      <c r="A1732" s="6" t="n">
        <f aca="false">ROW()-1702</f>
        <v>30</v>
      </c>
      <c r="B1732" s="6" t="n">
        <f aca="false">MOD(INT($A1732/64),2)</f>
        <v>0</v>
      </c>
      <c r="C1732" s="6" t="n">
        <f aca="false">MOD(INT($A1732/32),2)</f>
        <v>0</v>
      </c>
      <c r="D1732" s="6" t="n">
        <f aca="false">MOD(INT($A1732/16),2)</f>
        <v>1</v>
      </c>
      <c r="E1732" s="6" t="n">
        <f aca="false">MOD(INT($A1732/8),2)</f>
        <v>1</v>
      </c>
      <c r="F1732" s="6" t="n">
        <f aca="false">MOD(INT($A1732/4),2)</f>
        <v>1</v>
      </c>
      <c r="G1732" s="6" t="n">
        <f aca="false">MOD(INT($A1732/2),2)</f>
        <v>1</v>
      </c>
      <c r="H1732" s="6" t="n">
        <f aca="false">MOD(INT($A1732/1),2)</f>
        <v>0</v>
      </c>
      <c r="I1732" s="7" t="n">
        <f aca="false">IF(B1732=1,MIN($B$6,$B$1700),0)</f>
        <v>0</v>
      </c>
      <c r="J1732" s="7" t="n">
        <f aca="false">IF(C1732=1,MIN($F$296,MAX(0,$B$1700-I1732)),0)</f>
        <v>0</v>
      </c>
      <c r="K1732" s="7" t="n">
        <f aca="false">IF(D1732=1,MIN($F$295,MAX(0,$B$1700-SUM(I1732:J1732))),0)</f>
        <v>100000000</v>
      </c>
      <c r="L1732" s="7" t="n">
        <f aca="false">IF(E1732=1,MIN($F$294,MAX(0,$B$1700-SUM(I1732:K1732))),0)</f>
        <v>60000000</v>
      </c>
      <c r="M1732" s="7" t="n">
        <f aca="false">IF(F1732=1,MIN($F$293,MAX(0,$B$1700-SUM(I1732:L1732))),0)</f>
        <v>30000000</v>
      </c>
      <c r="N1732" s="7" t="n">
        <f aca="false">IF(G1732=1,MIN($F$292,MAX(0,$B$1700-SUM(I1732:M1732))),0)</f>
        <v>15000000</v>
      </c>
      <c r="O1732" s="7" t="n">
        <f aca="false">IF(H1732=1,MIN($F$291,MAX(0,$B$1700-SUM(I1732:N1732))),0)</f>
        <v>0</v>
      </c>
      <c r="P1732" s="7" t="n">
        <f aca="false">MAX(0,$B$1700-SUM(I1732:O1732))</f>
        <v>1795000000</v>
      </c>
      <c r="Q1732" s="7" t="n">
        <f aca="false">($B$273+$B$274)+$B$22+(1-B1732)*$B$268+(1-C1732)*$E$296+(1-D1732)*$E$295+(1-E1732)*$E$294+(1-F1732)*$E$293+(1-G1732)*$E$292+(1-H1732)*$E$291</f>
        <v>21380414.1833649</v>
      </c>
      <c r="R1732" s="7" t="n">
        <f aca="false">P1732&gt;$B$12*Q1732</f>
        <v>1</v>
      </c>
      <c r="S1732" s="7" t="n">
        <f aca="false">IF(R1732,(P1732+$B$12*$B$13)/(Q1732+$B$13),IF(Q1732&gt;0,P1732/Q1732,0))</f>
        <v>75.2708887793135</v>
      </c>
      <c r="T1732" s="7" t="n">
        <f aca="false">IF(R1732,$B$13*(S1732-$B$12),0)</f>
        <v>185677221.948284</v>
      </c>
      <c r="U1732" s="7" t="n">
        <f aca="false">($B$273+$B$274)*S1732</f>
        <v>22690370.6373552</v>
      </c>
      <c r="V1732" s="7" t="n">
        <f aca="false">$B$22*S1732</f>
        <v>677437999.013822</v>
      </c>
      <c r="W1732" s="7" t="n">
        <f aca="false">IF(B1732=1,I1732,S1732*$B$268)</f>
        <v>69606550.5266235</v>
      </c>
      <c r="X1732" s="7" t="n">
        <f aca="false">IF(C1732=1,J1732,S1732*$E$296)</f>
        <v>463233413.977349</v>
      </c>
      <c r="Y1732" s="7" t="n">
        <f aca="false">IF(D1732=1,K1732,S1732*$E$295)</f>
        <v>100000000</v>
      </c>
      <c r="Z1732" s="7" t="n">
        <f aca="false">IF(E1732=1,L1732,S1732*$E$294)</f>
        <v>60000000</v>
      </c>
      <c r="AA1732" s="7" t="n">
        <f aca="false">IF(F1732=1,M1732,S1732*$E$293)</f>
        <v>30000000</v>
      </c>
      <c r="AB1732" s="7" t="n">
        <f aca="false">IF(G1732=1,N1732,S1732*$E$292)</f>
        <v>15000000</v>
      </c>
      <c r="AC1732" s="7" t="n">
        <f aca="false">IF(H1732=1,O1732,S1732*$E$291)</f>
        <v>376354443.896567</v>
      </c>
      <c r="AD1732" s="7" t="n">
        <f aca="false">INDEX($W$1702:$W$1829,MATCH($A1732+(1-B1732)*64,$A$1702:$A$1829,0))</f>
        <v>30000000</v>
      </c>
      <c r="AE1732" s="7" t="n">
        <f aca="false">INDEX($W$1702:$W$1829,MATCH($A1732-B1732*64,$A$1702:$A$1829,0))</f>
        <v>69606550.5266235</v>
      </c>
      <c r="AF1732" s="7" t="n">
        <f aca="false">INDEX($X$1702:$X$1829,MATCH($A1732+(1-C1732)*32,$A$1702:$A$1829,0))</f>
        <v>300000000</v>
      </c>
      <c r="AG1732" s="7" t="n">
        <f aca="false">INDEX($X$1702:$X$1829,MATCH($A1732-C1732*32,$A$1702:$A$1829,0))</f>
        <v>463233413.977349</v>
      </c>
      <c r="AH1732" s="7" t="n">
        <f aca="false">INDEX($Y$1702:$Y$1829,MATCH($A1732+(1-D1732)*16,$A$1702:$A$1829,0))</f>
        <v>100000000</v>
      </c>
      <c r="AI1732" s="7" t="n">
        <f aca="false">INDEX($Y$1702:$Y$1829,MATCH($A1732-D1732*16,$A$1702:$A$1829,0))</f>
        <v>128837411.31612</v>
      </c>
      <c r="AJ1732" s="7" t="n">
        <f aca="false">INDEX($Z$1702:$Z$1829,MATCH($A1732+(1-E1732)*8,$A$1702:$A$1829,0))</f>
        <v>60000000</v>
      </c>
      <c r="AK1732" s="7" t="n">
        <f aca="false">INDEX($Z$1702:$Z$1829,MATCH($A1732-E1732*8,$A$1702:$A$1829,0))</f>
        <v>169632029.727364</v>
      </c>
      <c r="AL1732" s="7" t="n">
        <f aca="false">INDEX($AA$1702:$AA$1829,MATCH($A1732+(1-F1732)*4,$A$1702:$A$1829,0))</f>
        <v>30000000</v>
      </c>
      <c r="AM1732" s="7" t="n">
        <f aca="false">INDEX($AA$1702:$AA$1829,MATCH($A1732-F1732*4,$A$1702:$A$1829,0))</f>
        <v>203958910.848661</v>
      </c>
      <c r="AN1732" s="7" t="n">
        <f aca="false">INDEX($AB$1702:$AB$1829,MATCH($A1732+(1-G1732)*2,$A$1702:$A$1829,0))</f>
        <v>15000000</v>
      </c>
      <c r="AO1732" s="7" t="n">
        <f aca="false">INDEX($AB$1702:$AB$1829,MATCH($A1732-G1732*2,$A$1702:$A$1829,0))</f>
        <v>313793976.168804</v>
      </c>
      <c r="AP1732" s="7" t="n">
        <f aca="false">INDEX($AC$1702:$AC$1829,MATCH($A1732+(1-H1732)*1,$A$1702:$A$1829,0))</f>
        <v>5000000</v>
      </c>
      <c r="AQ1732" s="7" t="n">
        <f aca="false">INDEX($AC$1702:$AC$1829,MATCH($A1732-H1732*1,$A$1702:$A$1829,0))</f>
        <v>376354443.896567</v>
      </c>
      <c r="AR1732" s="14" t="b">
        <f aca="false">AND(IF(B1732=1,AD1732&gt;=AE1732,AE1732&gt;AD1732),IF(C1732=1,AF1732&gt;=AG1732,AG1732&gt;AF1732),IF(D1732=1,AH1732&gt;=AI1732,AI1732&gt;AH1732),IF(E1732=1,AJ1732&gt;=AK1732,AK1732&gt;AJ1732),IF(F1732=1,AL1732&gt;=AM1732,AM1732&gt;AL1732),IF(G1732=1,AN1732&gt;=AO1732,AO1732&gt;AN1732),IF(H1732=1,AP1732&gt;=AQ1732,AQ1732&gt;AP1732))</f>
        <v>0</v>
      </c>
      <c r="AS1732" s="2"/>
      <c r="AT1732" s="2"/>
      <c r="AU1732" s="2"/>
      <c r="AV1732" s="2"/>
      <c r="AW1732" s="2"/>
      <c r="AX1732" s="2"/>
    </row>
    <row r="1733" customFormat="false" ht="15" hidden="false" customHeight="false" outlineLevel="0" collapsed="false">
      <c r="A1733" s="6" t="n">
        <f aca="false">ROW()-1702</f>
        <v>31</v>
      </c>
      <c r="B1733" s="6" t="n">
        <f aca="false">MOD(INT($A1733/64),2)</f>
        <v>0</v>
      </c>
      <c r="C1733" s="6" t="n">
        <f aca="false">MOD(INT($A1733/32),2)</f>
        <v>0</v>
      </c>
      <c r="D1733" s="6" t="n">
        <f aca="false">MOD(INT($A1733/16),2)</f>
        <v>1</v>
      </c>
      <c r="E1733" s="6" t="n">
        <f aca="false">MOD(INT($A1733/8),2)</f>
        <v>1</v>
      </c>
      <c r="F1733" s="6" t="n">
        <f aca="false">MOD(INT($A1733/4),2)</f>
        <v>1</v>
      </c>
      <c r="G1733" s="6" t="n">
        <f aca="false">MOD(INT($A1733/2),2)</f>
        <v>1</v>
      </c>
      <c r="H1733" s="6" t="n">
        <f aca="false">MOD(INT($A1733/1),2)</f>
        <v>1</v>
      </c>
      <c r="I1733" s="7" t="n">
        <f aca="false">IF(B1733=1,MIN($B$6,$B$1700),0)</f>
        <v>0</v>
      </c>
      <c r="J1733" s="7" t="n">
        <f aca="false">IF(C1733=1,MIN($F$296,MAX(0,$B$1700-I1733)),0)</f>
        <v>0</v>
      </c>
      <c r="K1733" s="7" t="n">
        <f aca="false">IF(D1733=1,MIN($F$295,MAX(0,$B$1700-SUM(I1733:J1733))),0)</f>
        <v>100000000</v>
      </c>
      <c r="L1733" s="7" t="n">
        <f aca="false">IF(E1733=1,MIN($F$294,MAX(0,$B$1700-SUM(I1733:K1733))),0)</f>
        <v>60000000</v>
      </c>
      <c r="M1733" s="7" t="n">
        <f aca="false">IF(F1733=1,MIN($F$293,MAX(0,$B$1700-SUM(I1733:L1733))),0)</f>
        <v>30000000</v>
      </c>
      <c r="N1733" s="7" t="n">
        <f aca="false">IF(G1733=1,MIN($F$292,MAX(0,$B$1700-SUM(I1733:M1733))),0)</f>
        <v>15000000</v>
      </c>
      <c r="O1733" s="7" t="n">
        <f aca="false">IF(H1733=1,MIN($F$291,MAX(0,$B$1700-SUM(I1733:N1733))),0)</f>
        <v>5000000</v>
      </c>
      <c r="P1733" s="7" t="n">
        <f aca="false">MAX(0,$B$1700-SUM(I1733:O1733))</f>
        <v>1790000000</v>
      </c>
      <c r="Q1733" s="7" t="n">
        <f aca="false">($B$273+$B$274)+$B$22+(1-B1733)*$B$268+(1-C1733)*$E$296+(1-D1733)*$E$295+(1-E1733)*$E$294+(1-F1733)*$E$293+(1-G1733)*$E$292+(1-H1733)*$E$291</f>
        <v>16380414.1833649</v>
      </c>
      <c r="R1733" s="7" t="n">
        <f aca="false">P1733&gt;$B$12*Q1733</f>
        <v>1</v>
      </c>
      <c r="S1733" s="7" t="n">
        <f aca="false">IF(R1733,(P1733+$B$12*$B$13)/(Q1733+$B$13),IF(Q1733&gt;0,P1733/Q1733,0))</f>
        <v>94.9396545325436</v>
      </c>
      <c r="T1733" s="7" t="n">
        <f aca="false">IF(R1733,$B$13*(S1733-$B$12),0)</f>
        <v>234849136.331359</v>
      </c>
      <c r="U1733" s="7" t="n">
        <f aca="false">($B$273+$B$274)*S1733</f>
        <v>28619509.9388532</v>
      </c>
      <c r="V1733" s="7" t="n">
        <f aca="false">$B$22*S1733</f>
        <v>854456890.792892</v>
      </c>
      <c r="W1733" s="7" t="n">
        <f aca="false">IF(B1733=1,I1733,S1733*$B$268)</f>
        <v>87795188.3838504</v>
      </c>
      <c r="X1733" s="7" t="n">
        <f aca="false">IF(C1733=1,J1733,S1733*$E$296)</f>
        <v>584279274.553045</v>
      </c>
      <c r="Y1733" s="7" t="n">
        <f aca="false">IF(D1733=1,K1733,S1733*$E$295)</f>
        <v>100000000</v>
      </c>
      <c r="Z1733" s="7" t="n">
        <f aca="false">IF(E1733=1,L1733,S1733*$E$294)</f>
        <v>60000000</v>
      </c>
      <c r="AA1733" s="7" t="n">
        <f aca="false">IF(F1733=1,M1733,S1733*$E$293)</f>
        <v>30000000</v>
      </c>
      <c r="AB1733" s="7" t="n">
        <f aca="false">IF(G1733=1,N1733,S1733*$E$292)</f>
        <v>15000000</v>
      </c>
      <c r="AC1733" s="7" t="n">
        <f aca="false">IF(H1733=1,O1733,S1733*$E$291)</f>
        <v>5000000</v>
      </c>
      <c r="AD1733" s="7" t="n">
        <f aca="false">INDEX($W$1702:$W$1829,MATCH($A1733+(1-B1733)*64,$A$1702:$A$1829,0))</f>
        <v>30000000</v>
      </c>
      <c r="AE1733" s="7" t="n">
        <f aca="false">INDEX($W$1702:$W$1829,MATCH($A1733-B1733*64,$A$1702:$A$1829,0))</f>
        <v>87795188.3838504</v>
      </c>
      <c r="AF1733" s="7" t="n">
        <f aca="false">INDEX($X$1702:$X$1829,MATCH($A1733+(1-C1733)*32,$A$1702:$A$1829,0))</f>
        <v>300000000</v>
      </c>
      <c r="AG1733" s="7" t="n">
        <f aca="false">INDEX($X$1702:$X$1829,MATCH($A1733-C1733*32,$A$1702:$A$1829,0))</f>
        <v>584279274.553045</v>
      </c>
      <c r="AH1733" s="7" t="n">
        <f aca="false">INDEX($Y$1702:$Y$1829,MATCH($A1733+(1-D1733)*16,$A$1702:$A$1829,0))</f>
        <v>100000000</v>
      </c>
      <c r="AI1733" s="7" t="n">
        <f aca="false">INDEX($Y$1702:$Y$1829,MATCH($A1733-D1733*16,$A$1702:$A$1829,0))</f>
        <v>159656525.389172</v>
      </c>
      <c r="AJ1733" s="7" t="n">
        <f aca="false">INDEX($Z$1702:$Z$1829,MATCH($A1733+(1-E1733)*8,$A$1702:$A$1829,0))</f>
        <v>60000000</v>
      </c>
      <c r="AK1733" s="7" t="n">
        <f aca="false">INDEX($Z$1702:$Z$1829,MATCH($A1733-E1733*8,$A$1702:$A$1829,0))</f>
        <v>208924505.025634</v>
      </c>
      <c r="AL1733" s="7" t="n">
        <f aca="false">INDEX($AA$1702:$AA$1829,MATCH($A1733+(1-F1733)*4,$A$1702:$A$1829,0))</f>
        <v>30000000</v>
      </c>
      <c r="AM1733" s="7" t="n">
        <f aca="false">INDEX($AA$1702:$AA$1829,MATCH($A1733-F1733*4,$A$1702:$A$1829,0))</f>
        <v>249881010.212174</v>
      </c>
      <c r="AN1733" s="7" t="n">
        <f aca="false">INDEX($AB$1702:$AB$1829,MATCH($A1733+(1-G1733)*2,$A$1702:$A$1829,0))</f>
        <v>15000000</v>
      </c>
      <c r="AO1733" s="7" t="n">
        <f aca="false">INDEX($AB$1702:$AB$1829,MATCH($A1733-G1733*2,$A$1702:$A$1829,0))</f>
        <v>378448209.92659</v>
      </c>
      <c r="AP1733" s="7" t="n">
        <f aca="false">INDEX($AC$1702:$AC$1829,MATCH($A1733+(1-H1733)*1,$A$1702:$A$1829,0))</f>
        <v>5000000</v>
      </c>
      <c r="AQ1733" s="7" t="n">
        <f aca="false">INDEX($AC$1702:$AC$1829,MATCH($A1733-H1733*1,$A$1702:$A$1829,0))</f>
        <v>376354443.896567</v>
      </c>
      <c r="AR1733" s="14" t="b">
        <f aca="false">AND(IF(B1733=1,AD1733&gt;=AE1733,AE1733&gt;AD1733),IF(C1733=1,AF1733&gt;=AG1733,AG1733&gt;AF1733),IF(D1733=1,AH1733&gt;=AI1733,AI1733&gt;AH1733),IF(E1733=1,AJ1733&gt;=AK1733,AK1733&gt;AJ1733),IF(F1733=1,AL1733&gt;=AM1733,AM1733&gt;AL1733),IF(G1733=1,AN1733&gt;=AO1733,AO1733&gt;AN1733),IF(H1733=1,AP1733&gt;=AQ1733,AQ1733&gt;AP1733))</f>
        <v>0</v>
      </c>
      <c r="AS1733" s="2"/>
      <c r="AT1733" s="2"/>
      <c r="AU1733" s="2"/>
      <c r="AV1733" s="2"/>
      <c r="AW1733" s="2"/>
      <c r="AX1733" s="2"/>
    </row>
    <row r="1734" customFormat="false" ht="15" hidden="false" customHeight="false" outlineLevel="0" collapsed="false">
      <c r="A1734" s="6" t="n">
        <f aca="false">ROW()-1702</f>
        <v>32</v>
      </c>
      <c r="B1734" s="6" t="n">
        <f aca="false">MOD(INT($A1734/64),2)</f>
        <v>0</v>
      </c>
      <c r="C1734" s="6" t="n">
        <f aca="false">MOD(INT($A1734/32),2)</f>
        <v>1</v>
      </c>
      <c r="D1734" s="6" t="n">
        <f aca="false">MOD(INT($A1734/16),2)</f>
        <v>0</v>
      </c>
      <c r="E1734" s="6" t="n">
        <f aca="false">MOD(INT($A1734/8),2)</f>
        <v>0</v>
      </c>
      <c r="F1734" s="6" t="n">
        <f aca="false">MOD(INT($A1734/4),2)</f>
        <v>0</v>
      </c>
      <c r="G1734" s="6" t="n">
        <f aca="false">MOD(INT($A1734/2),2)</f>
        <v>0</v>
      </c>
      <c r="H1734" s="6" t="n">
        <f aca="false">MOD(INT($A1734/1),2)</f>
        <v>0</v>
      </c>
      <c r="I1734" s="7" t="n">
        <f aca="false">IF(B1734=1,MIN($B$6,$B$1700),0)</f>
        <v>0</v>
      </c>
      <c r="J1734" s="7" t="n">
        <f aca="false">IF(C1734=1,MIN($F$296,MAX(0,$B$1700-I1734)),0)</f>
        <v>300000000</v>
      </c>
      <c r="K1734" s="7" t="n">
        <f aca="false">IF(D1734=1,MIN($F$295,MAX(0,$B$1700-SUM(I1734:J1734))),0)</f>
        <v>0</v>
      </c>
      <c r="L1734" s="7" t="n">
        <f aca="false">IF(E1734=1,MIN($F$294,MAX(0,$B$1700-SUM(I1734:K1734))),0)</f>
        <v>0</v>
      </c>
      <c r="M1734" s="7" t="n">
        <f aca="false">IF(F1734=1,MIN($F$293,MAX(0,$B$1700-SUM(I1734:L1734))),0)</f>
        <v>0</v>
      </c>
      <c r="N1734" s="7" t="n">
        <f aca="false">IF(G1734=1,MIN($F$292,MAX(0,$B$1700-SUM(I1734:M1734))),0)</f>
        <v>0</v>
      </c>
      <c r="O1734" s="7" t="n">
        <f aca="false">IF(H1734=1,MIN($F$291,MAX(0,$B$1700-SUM(I1734:N1734))),0)</f>
        <v>0</v>
      </c>
      <c r="P1734" s="7" t="n">
        <f aca="false">MAX(0,$B$1700-SUM(I1734:O1734))</f>
        <v>1700000000</v>
      </c>
      <c r="Q1734" s="7" t="n">
        <f aca="false">($B$273+$B$274)+$B$22+(1-B1734)*$B$268+(1-C1734)*$E$296+(1-D1734)*$E$295+(1-E1734)*$E$294+(1-F1734)*$E$293+(1-G1734)*$E$292+(1-H1734)*$E$291</f>
        <v>27365754.5438895</v>
      </c>
      <c r="R1734" s="7" t="n">
        <f aca="false">P1734&gt;$B$12*Q1734</f>
        <v>1</v>
      </c>
      <c r="S1734" s="7" t="n">
        <f aca="false">IF(R1734,(P1734+$B$12*$B$13)/(Q1734+$B$13),IF(Q1734&gt;0,P1734/Q1734,0))</f>
        <v>57.0050891397396</v>
      </c>
      <c r="T1734" s="7" t="n">
        <f aca="false">IF(R1734,$B$13*(S1734-$B$12),0)</f>
        <v>140012722.849349</v>
      </c>
      <c r="U1734" s="7" t="n">
        <f aca="false">($B$273+$B$274)*S1734</f>
        <v>17184154.7479062</v>
      </c>
      <c r="V1734" s="7" t="n">
        <f aca="false">$B$22*S1734</f>
        <v>513045802.257656</v>
      </c>
      <c r="W1734" s="7" t="n">
        <f aca="false">IF(B1734=1,I1734,S1734*$B$268)</f>
        <v>52715301.7830507</v>
      </c>
      <c r="X1734" s="7" t="n">
        <f aca="false">IF(C1734=1,J1734,S1734*$E$296)</f>
        <v>300000000</v>
      </c>
      <c r="Y1734" s="7" t="n">
        <f aca="false">IF(D1734=1,K1734,S1734*$E$295)</f>
        <v>99163645.6100488</v>
      </c>
      <c r="Z1734" s="7" t="n">
        <f aca="false">IF(E1734=1,L1734,S1734*$E$294)</f>
        <v>136812213.935375</v>
      </c>
      <c r="AA1734" s="7" t="n">
        <f aca="false">IF(F1734=1,M1734,S1734*$E$293)</f>
        <v>171015267.419219</v>
      </c>
      <c r="AB1734" s="7" t="n">
        <f aca="false">IF(G1734=1,N1734,S1734*$E$292)</f>
        <v>285025445.698698</v>
      </c>
      <c r="AC1734" s="7" t="n">
        <f aca="false">IF(H1734=1,O1734,S1734*$E$291)</f>
        <v>285025445.698698</v>
      </c>
      <c r="AD1734" s="7" t="n">
        <f aca="false">INDEX($W$1702:$W$1829,MATCH($A1734+(1-B1734)*64,$A$1702:$A$1829,0))</f>
        <v>30000000</v>
      </c>
      <c r="AE1734" s="7" t="n">
        <f aca="false">INDEX($W$1702:$W$1829,MATCH($A1734-B1734*64,$A$1702:$A$1829,0))</f>
        <v>52715301.7830507</v>
      </c>
      <c r="AF1734" s="7" t="n">
        <f aca="false">INDEX($X$1702:$X$1829,MATCH($A1734+(1-C1734)*32,$A$1702:$A$1829,0))</f>
        <v>300000000</v>
      </c>
      <c r="AG1734" s="7" t="n">
        <f aca="false">INDEX($X$1702:$X$1829,MATCH($A1734-C1734*32,$A$1702:$A$1829,0))</f>
        <v>342138532.883096</v>
      </c>
      <c r="AH1734" s="7" t="n">
        <f aca="false">INDEX($Y$1702:$Y$1829,MATCH($A1734+(1-D1734)*16,$A$1702:$A$1829,0))</f>
        <v>100000000</v>
      </c>
      <c r="AI1734" s="7" t="n">
        <f aca="false">INDEX($Y$1702:$Y$1829,MATCH($A1734-D1734*16,$A$1702:$A$1829,0))</f>
        <v>99163645.6100488</v>
      </c>
      <c r="AJ1734" s="7" t="n">
        <f aca="false">INDEX($Z$1702:$Z$1829,MATCH($A1734+(1-E1734)*8,$A$1702:$A$1829,0))</f>
        <v>60000000</v>
      </c>
      <c r="AK1734" s="7" t="n">
        <f aca="false">INDEX($Z$1702:$Z$1829,MATCH($A1734-E1734*8,$A$1702:$A$1829,0))</f>
        <v>136812213.935375</v>
      </c>
      <c r="AL1734" s="7" t="n">
        <f aca="false">INDEX($AA$1702:$AA$1829,MATCH($A1734+(1-F1734)*4,$A$1702:$A$1829,0))</f>
        <v>30000000</v>
      </c>
      <c r="AM1734" s="7" t="n">
        <f aca="false">INDEX($AA$1702:$AA$1829,MATCH($A1734-F1734*4,$A$1702:$A$1829,0))</f>
        <v>171015267.419219</v>
      </c>
      <c r="AN1734" s="7" t="n">
        <f aca="false">INDEX($AB$1702:$AB$1829,MATCH($A1734+(1-G1734)*2,$A$1702:$A$1829,0))</f>
        <v>15000000</v>
      </c>
      <c r="AO1734" s="7" t="n">
        <f aca="false">INDEX($AB$1702:$AB$1829,MATCH($A1734-G1734*2,$A$1702:$A$1829,0))</f>
        <v>285025445.698698</v>
      </c>
      <c r="AP1734" s="7" t="n">
        <f aca="false">INDEX($AC$1702:$AC$1829,MATCH($A1734+(1-H1734)*1,$A$1702:$A$1829,0))</f>
        <v>5000000</v>
      </c>
      <c r="AQ1734" s="7" t="n">
        <f aca="false">INDEX($AC$1702:$AC$1829,MATCH($A1734-H1734*1,$A$1702:$A$1829,0))</f>
        <v>285025445.698698</v>
      </c>
      <c r="AR1734" s="14" t="b">
        <f aca="false">AND(IF(B1734=1,AD1734&gt;=AE1734,AE1734&gt;AD1734),IF(C1734=1,AF1734&gt;=AG1734,AG1734&gt;AF1734),IF(D1734=1,AH1734&gt;=AI1734,AI1734&gt;AH1734),IF(E1734=1,AJ1734&gt;=AK1734,AK1734&gt;AJ1734),IF(F1734=1,AL1734&gt;=AM1734,AM1734&gt;AL1734),IF(G1734=1,AN1734&gt;=AO1734,AO1734&gt;AN1734),IF(H1734=1,AP1734&gt;=AQ1734,AQ1734&gt;AP1734))</f>
        <v>0</v>
      </c>
      <c r="AS1734" s="2"/>
      <c r="AT1734" s="2"/>
      <c r="AU1734" s="2"/>
      <c r="AV1734" s="2"/>
      <c r="AW1734" s="2"/>
      <c r="AX1734" s="2"/>
    </row>
    <row r="1735" customFormat="false" ht="15" hidden="false" customHeight="false" outlineLevel="0" collapsed="false">
      <c r="A1735" s="6" t="n">
        <f aca="false">ROW()-1702</f>
        <v>33</v>
      </c>
      <c r="B1735" s="6" t="n">
        <f aca="false">MOD(INT($A1735/64),2)</f>
        <v>0</v>
      </c>
      <c r="C1735" s="6" t="n">
        <f aca="false">MOD(INT($A1735/32),2)</f>
        <v>1</v>
      </c>
      <c r="D1735" s="6" t="n">
        <f aca="false">MOD(INT($A1735/16),2)</f>
        <v>0</v>
      </c>
      <c r="E1735" s="6" t="n">
        <f aca="false">MOD(INT($A1735/8),2)</f>
        <v>0</v>
      </c>
      <c r="F1735" s="6" t="n">
        <f aca="false">MOD(INT($A1735/4),2)</f>
        <v>0</v>
      </c>
      <c r="G1735" s="6" t="n">
        <f aca="false">MOD(INT($A1735/2),2)</f>
        <v>0</v>
      </c>
      <c r="H1735" s="6" t="n">
        <f aca="false">MOD(INT($A1735/1),2)</f>
        <v>1</v>
      </c>
      <c r="I1735" s="7" t="n">
        <f aca="false">IF(B1735=1,MIN($B$6,$B$1700),0)</f>
        <v>0</v>
      </c>
      <c r="J1735" s="7" t="n">
        <f aca="false">IF(C1735=1,MIN($F$296,MAX(0,$B$1700-I1735)),0)</f>
        <v>300000000</v>
      </c>
      <c r="K1735" s="7" t="n">
        <f aca="false">IF(D1735=1,MIN($F$295,MAX(0,$B$1700-SUM(I1735:J1735))),0)</f>
        <v>0</v>
      </c>
      <c r="L1735" s="7" t="n">
        <f aca="false">IF(E1735=1,MIN($F$294,MAX(0,$B$1700-SUM(I1735:K1735))),0)</f>
        <v>0</v>
      </c>
      <c r="M1735" s="7" t="n">
        <f aca="false">IF(F1735=1,MIN($F$293,MAX(0,$B$1700-SUM(I1735:L1735))),0)</f>
        <v>0</v>
      </c>
      <c r="N1735" s="7" t="n">
        <f aca="false">IF(G1735=1,MIN($F$292,MAX(0,$B$1700-SUM(I1735:M1735))),0)</f>
        <v>0</v>
      </c>
      <c r="O1735" s="7" t="n">
        <f aca="false">IF(H1735=1,MIN($F$291,MAX(0,$B$1700-SUM(I1735:N1735))),0)</f>
        <v>5000000</v>
      </c>
      <c r="P1735" s="7" t="n">
        <f aca="false">MAX(0,$B$1700-SUM(I1735:O1735))</f>
        <v>1695000000</v>
      </c>
      <c r="Q1735" s="7" t="n">
        <f aca="false">($B$273+$B$274)+$B$22+(1-B1735)*$B$268+(1-C1735)*$E$296+(1-D1735)*$E$295+(1-E1735)*$E$294+(1-F1735)*$E$293+(1-G1735)*$E$292+(1-H1735)*$E$291</f>
        <v>22365754.5438895</v>
      </c>
      <c r="R1735" s="7" t="n">
        <f aca="false">P1735&gt;$B$12*Q1735</f>
        <v>1</v>
      </c>
      <c r="S1735" s="7" t="n">
        <f aca="false">IF(R1735,(P1735+$B$12*$B$13)/(Q1735+$B$13),IF(Q1735&gt;0,P1735/Q1735,0))</f>
        <v>68.2665791220539</v>
      </c>
      <c r="T1735" s="7" t="n">
        <f aca="false">IF(R1735,$B$13*(S1735-$B$12),0)</f>
        <v>168166447.805135</v>
      </c>
      <c r="U1735" s="7" t="n">
        <f aca="false">($B$273+$B$274)*S1735</f>
        <v>20578925.1003164</v>
      </c>
      <c r="V1735" s="7" t="n">
        <f aca="false">$B$22*S1735</f>
        <v>614399212.098485</v>
      </c>
      <c r="W1735" s="7" t="n">
        <f aca="false">IF(B1735=1,I1735,S1735*$B$268)</f>
        <v>63129334.142324</v>
      </c>
      <c r="X1735" s="7" t="n">
        <f aca="false">IF(C1735=1,J1735,S1735*$E$296)</f>
        <v>300000000</v>
      </c>
      <c r="Y1735" s="7" t="n">
        <f aca="false">IF(D1735=1,K1735,S1735*$E$295)</f>
        <v>118753657.98438</v>
      </c>
      <c r="Z1735" s="7" t="n">
        <f aca="false">IF(E1735=1,L1735,S1735*$E$294)</f>
        <v>163839789.892929</v>
      </c>
      <c r="AA1735" s="7" t="n">
        <f aca="false">IF(F1735=1,M1735,S1735*$E$293)</f>
        <v>204799737.366162</v>
      </c>
      <c r="AB1735" s="7" t="n">
        <f aca="false">IF(G1735=1,N1735,S1735*$E$292)</f>
        <v>341332895.610269</v>
      </c>
      <c r="AC1735" s="7" t="n">
        <f aca="false">IF(H1735=1,O1735,S1735*$E$291)</f>
        <v>5000000</v>
      </c>
      <c r="AD1735" s="7" t="n">
        <f aca="false">INDEX($W$1702:$W$1829,MATCH($A1735+(1-B1735)*64,$A$1702:$A$1829,0))</f>
        <v>30000000</v>
      </c>
      <c r="AE1735" s="7" t="n">
        <f aca="false">INDEX($W$1702:$W$1829,MATCH($A1735-B1735*64,$A$1702:$A$1829,0))</f>
        <v>63129334.142324</v>
      </c>
      <c r="AF1735" s="7" t="n">
        <f aca="false">INDEX($X$1702:$X$1829,MATCH($A1735+(1-C1735)*32,$A$1702:$A$1829,0))</f>
        <v>300000000</v>
      </c>
      <c r="AG1735" s="7" t="n">
        <f aca="false">INDEX($X$1702:$X$1829,MATCH($A1735-C1735*32,$A$1702:$A$1829,0))</f>
        <v>396294661.071451</v>
      </c>
      <c r="AH1735" s="7" t="n">
        <f aca="false">INDEX($Y$1702:$Y$1829,MATCH($A1735+(1-D1735)*16,$A$1702:$A$1829,0))</f>
        <v>100000000</v>
      </c>
      <c r="AI1735" s="7" t="n">
        <f aca="false">INDEX($Y$1702:$Y$1829,MATCH($A1735-D1735*16,$A$1702:$A$1829,0))</f>
        <v>118753657.98438</v>
      </c>
      <c r="AJ1735" s="7" t="n">
        <f aca="false">INDEX($Z$1702:$Z$1829,MATCH($A1735+(1-E1735)*8,$A$1702:$A$1829,0))</f>
        <v>60000000</v>
      </c>
      <c r="AK1735" s="7" t="n">
        <f aca="false">INDEX($Z$1702:$Z$1829,MATCH($A1735-E1735*8,$A$1702:$A$1829,0))</f>
        <v>163839789.892929</v>
      </c>
      <c r="AL1735" s="7" t="n">
        <f aca="false">INDEX($AA$1702:$AA$1829,MATCH($A1735+(1-F1735)*4,$A$1702:$A$1829,0))</f>
        <v>30000000</v>
      </c>
      <c r="AM1735" s="7" t="n">
        <f aca="false">INDEX($AA$1702:$AA$1829,MATCH($A1735-F1735*4,$A$1702:$A$1829,0))</f>
        <v>204799737.366162</v>
      </c>
      <c r="AN1735" s="7" t="n">
        <f aca="false">INDEX($AB$1702:$AB$1829,MATCH($A1735+(1-G1735)*2,$A$1702:$A$1829,0))</f>
        <v>15000000</v>
      </c>
      <c r="AO1735" s="7" t="n">
        <f aca="false">INDEX($AB$1702:$AB$1829,MATCH($A1735-G1735*2,$A$1702:$A$1829,0))</f>
        <v>341332895.610269</v>
      </c>
      <c r="AP1735" s="7" t="n">
        <f aca="false">INDEX($AC$1702:$AC$1829,MATCH($A1735+(1-H1735)*1,$A$1702:$A$1829,0))</f>
        <v>5000000</v>
      </c>
      <c r="AQ1735" s="7" t="n">
        <f aca="false">INDEX($AC$1702:$AC$1829,MATCH($A1735-H1735*1,$A$1702:$A$1829,0))</f>
        <v>285025445.698698</v>
      </c>
      <c r="AR1735" s="14" t="b">
        <f aca="false">AND(IF(B1735=1,AD1735&gt;=AE1735,AE1735&gt;AD1735),IF(C1735=1,AF1735&gt;=AG1735,AG1735&gt;AF1735),IF(D1735=1,AH1735&gt;=AI1735,AI1735&gt;AH1735),IF(E1735=1,AJ1735&gt;=AK1735,AK1735&gt;AJ1735),IF(F1735=1,AL1735&gt;=AM1735,AM1735&gt;AL1735),IF(G1735=1,AN1735&gt;=AO1735,AO1735&gt;AN1735),IF(H1735=1,AP1735&gt;=AQ1735,AQ1735&gt;AP1735))</f>
        <v>0</v>
      </c>
      <c r="AS1735" s="2"/>
      <c r="AT1735" s="2"/>
      <c r="AU1735" s="2"/>
      <c r="AV1735" s="2"/>
      <c r="AW1735" s="2"/>
      <c r="AX1735" s="2"/>
    </row>
    <row r="1736" customFormat="false" ht="15" hidden="false" customHeight="false" outlineLevel="0" collapsed="false">
      <c r="A1736" s="6" t="n">
        <f aca="false">ROW()-1702</f>
        <v>34</v>
      </c>
      <c r="B1736" s="6" t="n">
        <f aca="false">MOD(INT($A1736/64),2)</f>
        <v>0</v>
      </c>
      <c r="C1736" s="6" t="n">
        <f aca="false">MOD(INT($A1736/32),2)</f>
        <v>1</v>
      </c>
      <c r="D1736" s="6" t="n">
        <f aca="false">MOD(INT($A1736/16),2)</f>
        <v>0</v>
      </c>
      <c r="E1736" s="6" t="n">
        <f aca="false">MOD(INT($A1736/8),2)</f>
        <v>0</v>
      </c>
      <c r="F1736" s="6" t="n">
        <f aca="false">MOD(INT($A1736/4),2)</f>
        <v>0</v>
      </c>
      <c r="G1736" s="6" t="n">
        <f aca="false">MOD(INT($A1736/2),2)</f>
        <v>1</v>
      </c>
      <c r="H1736" s="6" t="n">
        <f aca="false">MOD(INT($A1736/1),2)</f>
        <v>0</v>
      </c>
      <c r="I1736" s="7" t="n">
        <f aca="false">IF(B1736=1,MIN($B$6,$B$1700),0)</f>
        <v>0</v>
      </c>
      <c r="J1736" s="7" t="n">
        <f aca="false">IF(C1736=1,MIN($F$296,MAX(0,$B$1700-I1736)),0)</f>
        <v>300000000</v>
      </c>
      <c r="K1736" s="7" t="n">
        <f aca="false">IF(D1736=1,MIN($F$295,MAX(0,$B$1700-SUM(I1736:J1736))),0)</f>
        <v>0</v>
      </c>
      <c r="L1736" s="7" t="n">
        <f aca="false">IF(E1736=1,MIN($F$294,MAX(0,$B$1700-SUM(I1736:K1736))),0)</f>
        <v>0</v>
      </c>
      <c r="M1736" s="7" t="n">
        <f aca="false">IF(F1736=1,MIN($F$293,MAX(0,$B$1700-SUM(I1736:L1736))),0)</f>
        <v>0</v>
      </c>
      <c r="N1736" s="7" t="n">
        <f aca="false">IF(G1736=1,MIN($F$292,MAX(0,$B$1700-SUM(I1736:M1736))),0)</f>
        <v>15000000</v>
      </c>
      <c r="O1736" s="7" t="n">
        <f aca="false">IF(H1736=1,MIN($F$291,MAX(0,$B$1700-SUM(I1736:N1736))),0)</f>
        <v>0</v>
      </c>
      <c r="P1736" s="7" t="n">
        <f aca="false">MAX(0,$B$1700-SUM(I1736:O1736))</f>
        <v>1685000000</v>
      </c>
      <c r="Q1736" s="7" t="n">
        <f aca="false">($B$273+$B$274)+$B$22+(1-B1736)*$B$268+(1-C1736)*$E$296+(1-D1736)*$E$295+(1-E1736)*$E$294+(1-F1736)*$E$293+(1-G1736)*$E$292+(1-H1736)*$E$291</f>
        <v>22365754.5438895</v>
      </c>
      <c r="R1736" s="7" t="n">
        <f aca="false">P1736&gt;$B$12*Q1736</f>
        <v>1</v>
      </c>
      <c r="S1736" s="7" t="n">
        <f aca="false">IF(R1736,(P1736+$B$12*$B$13)/(Q1736+$B$13),IF(Q1736&gt;0,P1736/Q1736,0))</f>
        <v>67.8644195985072</v>
      </c>
      <c r="T1736" s="7" t="n">
        <f aca="false">IF(R1736,$B$13*(S1736-$B$12),0)</f>
        <v>167161048.996268</v>
      </c>
      <c r="U1736" s="7" t="n">
        <f aca="false">($B$273+$B$274)*S1736</f>
        <v>20457694.3191658</v>
      </c>
      <c r="V1736" s="7" t="n">
        <f aca="false">$B$22*S1736</f>
        <v>610779776.386565</v>
      </c>
      <c r="W1736" s="7" t="n">
        <f aca="false">IF(B1736=1,I1736,S1736*$B$268)</f>
        <v>62757438.2121777</v>
      </c>
      <c r="X1736" s="7" t="n">
        <f aca="false">IF(C1736=1,J1736,S1736*$E$296)</f>
        <v>300000000</v>
      </c>
      <c r="Y1736" s="7" t="n">
        <f aca="false">IF(D1736=1,K1736,S1736*$E$295)</f>
        <v>118054078.261349</v>
      </c>
      <c r="Z1736" s="7" t="n">
        <f aca="false">IF(E1736=1,L1736,S1736*$E$294)</f>
        <v>162874607.036417</v>
      </c>
      <c r="AA1736" s="7" t="n">
        <f aca="false">IF(F1736=1,M1736,S1736*$E$293)</f>
        <v>203593258.795522</v>
      </c>
      <c r="AB1736" s="7" t="n">
        <f aca="false">IF(G1736=1,N1736,S1736*$E$292)</f>
        <v>15000000</v>
      </c>
      <c r="AC1736" s="7" t="n">
        <f aca="false">IF(H1736=1,O1736,S1736*$E$291)</f>
        <v>339322097.992536</v>
      </c>
      <c r="AD1736" s="7" t="n">
        <f aca="false">INDEX($W$1702:$W$1829,MATCH($A1736+(1-B1736)*64,$A$1702:$A$1829,0))</f>
        <v>30000000</v>
      </c>
      <c r="AE1736" s="7" t="n">
        <f aca="false">INDEX($W$1702:$W$1829,MATCH($A1736-B1736*64,$A$1702:$A$1829,0))</f>
        <v>62757438.2121777</v>
      </c>
      <c r="AF1736" s="7" t="n">
        <f aca="false">INDEX($X$1702:$X$1829,MATCH($A1736+(1-C1736)*32,$A$1702:$A$1829,0))</f>
        <v>300000000</v>
      </c>
      <c r="AG1736" s="7" t="n">
        <f aca="false">INDEX($X$1702:$X$1829,MATCH($A1736-C1736*32,$A$1702:$A$1829,0))</f>
        <v>394310707.824535</v>
      </c>
      <c r="AH1736" s="7" t="n">
        <f aca="false">INDEX($Y$1702:$Y$1829,MATCH($A1736+(1-D1736)*16,$A$1702:$A$1829,0))</f>
        <v>100000000</v>
      </c>
      <c r="AI1736" s="7" t="n">
        <f aca="false">INDEX($Y$1702:$Y$1829,MATCH($A1736-D1736*16,$A$1702:$A$1829,0))</f>
        <v>118054078.261349</v>
      </c>
      <c r="AJ1736" s="7" t="n">
        <f aca="false">INDEX($Z$1702:$Z$1829,MATCH($A1736+(1-E1736)*8,$A$1702:$A$1829,0))</f>
        <v>60000000</v>
      </c>
      <c r="AK1736" s="7" t="n">
        <f aca="false">INDEX($Z$1702:$Z$1829,MATCH($A1736-E1736*8,$A$1702:$A$1829,0))</f>
        <v>162874607.036417</v>
      </c>
      <c r="AL1736" s="7" t="n">
        <f aca="false">INDEX($AA$1702:$AA$1829,MATCH($A1736+(1-F1736)*4,$A$1702:$A$1829,0))</f>
        <v>30000000</v>
      </c>
      <c r="AM1736" s="7" t="n">
        <f aca="false">INDEX($AA$1702:$AA$1829,MATCH($A1736-F1736*4,$A$1702:$A$1829,0))</f>
        <v>203593258.795522</v>
      </c>
      <c r="AN1736" s="7" t="n">
        <f aca="false">INDEX($AB$1702:$AB$1829,MATCH($A1736+(1-G1736)*2,$A$1702:$A$1829,0))</f>
        <v>15000000</v>
      </c>
      <c r="AO1736" s="7" t="n">
        <f aca="false">INDEX($AB$1702:$AB$1829,MATCH($A1736-G1736*2,$A$1702:$A$1829,0))</f>
        <v>285025445.698698</v>
      </c>
      <c r="AP1736" s="7" t="n">
        <f aca="false">INDEX($AC$1702:$AC$1829,MATCH($A1736+(1-H1736)*1,$A$1702:$A$1829,0))</f>
        <v>5000000</v>
      </c>
      <c r="AQ1736" s="7" t="n">
        <f aca="false">INDEX($AC$1702:$AC$1829,MATCH($A1736-H1736*1,$A$1702:$A$1829,0))</f>
        <v>339322097.992536</v>
      </c>
      <c r="AR1736" s="14" t="b">
        <f aca="false">AND(IF(B1736=1,AD1736&gt;=AE1736,AE1736&gt;AD1736),IF(C1736=1,AF1736&gt;=AG1736,AG1736&gt;AF1736),IF(D1736=1,AH1736&gt;=AI1736,AI1736&gt;AH1736),IF(E1736=1,AJ1736&gt;=AK1736,AK1736&gt;AJ1736),IF(F1736=1,AL1736&gt;=AM1736,AM1736&gt;AL1736),IF(G1736=1,AN1736&gt;=AO1736,AO1736&gt;AN1736),IF(H1736=1,AP1736&gt;=AQ1736,AQ1736&gt;AP1736))</f>
        <v>0</v>
      </c>
      <c r="AS1736" s="2"/>
      <c r="AT1736" s="2"/>
      <c r="AU1736" s="2"/>
      <c r="AV1736" s="2"/>
      <c r="AW1736" s="2"/>
      <c r="AX1736" s="2"/>
    </row>
    <row r="1737" customFormat="false" ht="15" hidden="false" customHeight="false" outlineLevel="0" collapsed="false">
      <c r="A1737" s="6" t="n">
        <f aca="false">ROW()-1702</f>
        <v>35</v>
      </c>
      <c r="B1737" s="6" t="n">
        <f aca="false">MOD(INT($A1737/64),2)</f>
        <v>0</v>
      </c>
      <c r="C1737" s="6" t="n">
        <f aca="false">MOD(INT($A1737/32),2)</f>
        <v>1</v>
      </c>
      <c r="D1737" s="6" t="n">
        <f aca="false">MOD(INT($A1737/16),2)</f>
        <v>0</v>
      </c>
      <c r="E1737" s="6" t="n">
        <f aca="false">MOD(INT($A1737/8),2)</f>
        <v>0</v>
      </c>
      <c r="F1737" s="6" t="n">
        <f aca="false">MOD(INT($A1737/4),2)</f>
        <v>0</v>
      </c>
      <c r="G1737" s="6" t="n">
        <f aca="false">MOD(INT($A1737/2),2)</f>
        <v>1</v>
      </c>
      <c r="H1737" s="6" t="n">
        <f aca="false">MOD(INT($A1737/1),2)</f>
        <v>1</v>
      </c>
      <c r="I1737" s="7" t="n">
        <f aca="false">IF(B1737=1,MIN($B$6,$B$1700),0)</f>
        <v>0</v>
      </c>
      <c r="J1737" s="7" t="n">
        <f aca="false">IF(C1737=1,MIN($F$296,MAX(0,$B$1700-I1737)),0)</f>
        <v>300000000</v>
      </c>
      <c r="K1737" s="7" t="n">
        <f aca="false">IF(D1737=1,MIN($F$295,MAX(0,$B$1700-SUM(I1737:J1737))),0)</f>
        <v>0</v>
      </c>
      <c r="L1737" s="7" t="n">
        <f aca="false">IF(E1737=1,MIN($F$294,MAX(0,$B$1700-SUM(I1737:K1737))),0)</f>
        <v>0</v>
      </c>
      <c r="M1737" s="7" t="n">
        <f aca="false">IF(F1737=1,MIN($F$293,MAX(0,$B$1700-SUM(I1737:L1737))),0)</f>
        <v>0</v>
      </c>
      <c r="N1737" s="7" t="n">
        <f aca="false">IF(G1737=1,MIN($F$292,MAX(0,$B$1700-SUM(I1737:M1737))),0)</f>
        <v>15000000</v>
      </c>
      <c r="O1737" s="7" t="n">
        <f aca="false">IF(H1737=1,MIN($F$291,MAX(0,$B$1700-SUM(I1737:N1737))),0)</f>
        <v>5000000</v>
      </c>
      <c r="P1737" s="7" t="n">
        <f aca="false">MAX(0,$B$1700-SUM(I1737:O1737))</f>
        <v>1680000000</v>
      </c>
      <c r="Q1737" s="7" t="n">
        <f aca="false">($B$273+$B$274)+$B$22+(1-B1737)*$B$268+(1-C1737)*$E$296+(1-D1737)*$E$295+(1-E1737)*$E$294+(1-F1737)*$E$293+(1-G1737)*$E$292+(1-H1737)*$E$291</f>
        <v>17365754.5438895</v>
      </c>
      <c r="R1737" s="7" t="n">
        <f aca="false">P1737&gt;$B$12*Q1737</f>
        <v>1</v>
      </c>
      <c r="S1737" s="7" t="n">
        <f aca="false">IF(R1737,(P1737+$B$12*$B$13)/(Q1737+$B$13),IF(Q1737&gt;0,P1737/Q1737,0))</f>
        <v>84.6934857814159</v>
      </c>
      <c r="T1737" s="7" t="n">
        <f aca="false">IF(R1737,$B$13*(S1737-$B$12),0)</f>
        <v>209233714.45354</v>
      </c>
      <c r="U1737" s="7" t="n">
        <f aca="false">($B$273+$B$274)*S1737</f>
        <v>25530807.6484151</v>
      </c>
      <c r="V1737" s="7" t="n">
        <f aca="false">$B$22*S1737</f>
        <v>762241372.032743</v>
      </c>
      <c r="W1737" s="7" t="n">
        <f aca="false">IF(B1737=1,I1737,S1737*$B$268)</f>
        <v>78320071.583108</v>
      </c>
      <c r="X1737" s="7" t="n">
        <f aca="false">IF(C1737=1,J1737,S1737*$E$296)</f>
        <v>300000000</v>
      </c>
      <c r="Y1737" s="7" t="n">
        <f aca="false">IF(D1737=1,K1737,S1737*$E$295)</f>
        <v>147329211.062548</v>
      </c>
      <c r="Z1737" s="7" t="n">
        <f aca="false">IF(E1737=1,L1737,S1737*$E$294)</f>
        <v>203264365.875398</v>
      </c>
      <c r="AA1737" s="7" t="n">
        <f aca="false">IF(F1737=1,M1737,S1737*$E$293)</f>
        <v>254080457.344248</v>
      </c>
      <c r="AB1737" s="7" t="n">
        <f aca="false">IF(G1737=1,N1737,S1737*$E$292)</f>
        <v>15000000</v>
      </c>
      <c r="AC1737" s="7" t="n">
        <f aca="false">IF(H1737=1,O1737,S1737*$E$291)</f>
        <v>5000000</v>
      </c>
      <c r="AD1737" s="7" t="n">
        <f aca="false">INDEX($W$1702:$W$1829,MATCH($A1737+(1-B1737)*64,$A$1702:$A$1829,0))</f>
        <v>30000000</v>
      </c>
      <c r="AE1737" s="7" t="n">
        <f aca="false">INDEX($W$1702:$W$1829,MATCH($A1737-B1737*64,$A$1702:$A$1829,0))</f>
        <v>78320071.583108</v>
      </c>
      <c r="AF1737" s="7" t="n">
        <f aca="false">INDEX($X$1702:$X$1829,MATCH($A1737+(1-C1737)*32,$A$1702:$A$1829,0))</f>
        <v>300000000</v>
      </c>
      <c r="AG1737" s="7" t="n">
        <f aca="false">INDEX($X$1702:$X$1829,MATCH($A1737-C1737*32,$A$1702:$A$1829,0))</f>
        <v>468898891.691096</v>
      </c>
      <c r="AH1737" s="7" t="n">
        <f aca="false">INDEX($Y$1702:$Y$1829,MATCH($A1737+(1-D1737)*16,$A$1702:$A$1829,0))</f>
        <v>100000000</v>
      </c>
      <c r="AI1737" s="7" t="n">
        <f aca="false">INDEX($Y$1702:$Y$1829,MATCH($A1737-D1737*16,$A$1702:$A$1829,0))</f>
        <v>147329211.062548</v>
      </c>
      <c r="AJ1737" s="7" t="n">
        <f aca="false">INDEX($Z$1702:$Z$1829,MATCH($A1737+(1-E1737)*8,$A$1702:$A$1829,0))</f>
        <v>60000000</v>
      </c>
      <c r="AK1737" s="7" t="n">
        <f aca="false">INDEX($Z$1702:$Z$1829,MATCH($A1737-E1737*8,$A$1702:$A$1829,0))</f>
        <v>203264365.875398</v>
      </c>
      <c r="AL1737" s="7" t="n">
        <f aca="false">INDEX($AA$1702:$AA$1829,MATCH($A1737+(1-F1737)*4,$A$1702:$A$1829,0))</f>
        <v>30000000</v>
      </c>
      <c r="AM1737" s="7" t="n">
        <f aca="false">INDEX($AA$1702:$AA$1829,MATCH($A1737-F1737*4,$A$1702:$A$1829,0))</f>
        <v>254080457.344248</v>
      </c>
      <c r="AN1737" s="7" t="n">
        <f aca="false">INDEX($AB$1702:$AB$1829,MATCH($A1737+(1-G1737)*2,$A$1702:$A$1829,0))</f>
        <v>15000000</v>
      </c>
      <c r="AO1737" s="7" t="n">
        <f aca="false">INDEX($AB$1702:$AB$1829,MATCH($A1737-G1737*2,$A$1702:$A$1829,0))</f>
        <v>341332895.610269</v>
      </c>
      <c r="AP1737" s="7" t="n">
        <f aca="false">INDEX($AC$1702:$AC$1829,MATCH($A1737+(1-H1737)*1,$A$1702:$A$1829,0))</f>
        <v>5000000</v>
      </c>
      <c r="AQ1737" s="7" t="n">
        <f aca="false">INDEX($AC$1702:$AC$1829,MATCH($A1737-H1737*1,$A$1702:$A$1829,0))</f>
        <v>339322097.992536</v>
      </c>
      <c r="AR1737" s="14" t="b">
        <f aca="false">AND(IF(B1737=1,AD1737&gt;=AE1737,AE1737&gt;AD1737),IF(C1737=1,AF1737&gt;=AG1737,AG1737&gt;AF1737),IF(D1737=1,AH1737&gt;=AI1737,AI1737&gt;AH1737),IF(E1737=1,AJ1737&gt;=AK1737,AK1737&gt;AJ1737),IF(F1737=1,AL1737&gt;=AM1737,AM1737&gt;AL1737),IF(G1737=1,AN1737&gt;=AO1737,AO1737&gt;AN1737),IF(H1737=1,AP1737&gt;=AQ1737,AQ1737&gt;AP1737))</f>
        <v>0</v>
      </c>
      <c r="AS1737" s="2"/>
      <c r="AT1737" s="2"/>
      <c r="AU1737" s="2"/>
      <c r="AV1737" s="2"/>
      <c r="AW1737" s="2"/>
      <c r="AX1737" s="2"/>
    </row>
    <row r="1738" customFormat="false" ht="15" hidden="false" customHeight="false" outlineLevel="0" collapsed="false">
      <c r="A1738" s="6" t="n">
        <f aca="false">ROW()-1702</f>
        <v>36</v>
      </c>
      <c r="B1738" s="6" t="n">
        <f aca="false">MOD(INT($A1738/64),2)</f>
        <v>0</v>
      </c>
      <c r="C1738" s="6" t="n">
        <f aca="false">MOD(INT($A1738/32),2)</f>
        <v>1</v>
      </c>
      <c r="D1738" s="6" t="n">
        <f aca="false">MOD(INT($A1738/16),2)</f>
        <v>0</v>
      </c>
      <c r="E1738" s="6" t="n">
        <f aca="false">MOD(INT($A1738/8),2)</f>
        <v>0</v>
      </c>
      <c r="F1738" s="6" t="n">
        <f aca="false">MOD(INT($A1738/4),2)</f>
        <v>1</v>
      </c>
      <c r="G1738" s="6" t="n">
        <f aca="false">MOD(INT($A1738/2),2)</f>
        <v>0</v>
      </c>
      <c r="H1738" s="6" t="n">
        <f aca="false">MOD(INT($A1738/1),2)</f>
        <v>0</v>
      </c>
      <c r="I1738" s="7" t="n">
        <f aca="false">IF(B1738=1,MIN($B$6,$B$1700),0)</f>
        <v>0</v>
      </c>
      <c r="J1738" s="7" t="n">
        <f aca="false">IF(C1738=1,MIN($F$296,MAX(0,$B$1700-I1738)),0)</f>
        <v>300000000</v>
      </c>
      <c r="K1738" s="7" t="n">
        <f aca="false">IF(D1738=1,MIN($F$295,MAX(0,$B$1700-SUM(I1738:J1738))),0)</f>
        <v>0</v>
      </c>
      <c r="L1738" s="7" t="n">
        <f aca="false">IF(E1738=1,MIN($F$294,MAX(0,$B$1700-SUM(I1738:K1738))),0)</f>
        <v>0</v>
      </c>
      <c r="M1738" s="7" t="n">
        <f aca="false">IF(F1738=1,MIN($F$293,MAX(0,$B$1700-SUM(I1738:L1738))),0)</f>
        <v>30000000</v>
      </c>
      <c r="N1738" s="7" t="n">
        <f aca="false">IF(G1738=1,MIN($F$292,MAX(0,$B$1700-SUM(I1738:M1738))),0)</f>
        <v>0</v>
      </c>
      <c r="O1738" s="7" t="n">
        <f aca="false">IF(H1738=1,MIN($F$291,MAX(0,$B$1700-SUM(I1738:N1738))),0)</f>
        <v>0</v>
      </c>
      <c r="P1738" s="7" t="n">
        <f aca="false">MAX(0,$B$1700-SUM(I1738:O1738))</f>
        <v>1670000000</v>
      </c>
      <c r="Q1738" s="7" t="n">
        <f aca="false">($B$273+$B$274)+$B$22+(1-B1738)*$B$268+(1-C1738)*$E$296+(1-D1738)*$E$295+(1-E1738)*$E$294+(1-F1738)*$E$293+(1-G1738)*$E$292+(1-H1738)*$E$291</f>
        <v>24365754.5438895</v>
      </c>
      <c r="R1738" s="7" t="n">
        <f aca="false">P1738&gt;$B$12*Q1738</f>
        <v>1</v>
      </c>
      <c r="S1738" s="7" t="n">
        <f aca="false">IF(R1738,(P1738+$B$12*$B$13)/(Q1738+$B$13),IF(Q1738&gt;0,P1738/Q1738,0))</f>
        <v>62.2539745633314</v>
      </c>
      <c r="T1738" s="7" t="n">
        <f aca="false">IF(R1738,$B$13*(S1738-$B$12),0)</f>
        <v>153134936.408329</v>
      </c>
      <c r="U1738" s="7" t="n">
        <f aca="false">($B$273+$B$274)*S1738</f>
        <v>18766428.5542313</v>
      </c>
      <c r="V1738" s="7" t="n">
        <f aca="false">$B$22*S1738</f>
        <v>560285771.069983</v>
      </c>
      <c r="W1738" s="7" t="n">
        <f aca="false">IF(B1738=1,I1738,S1738*$B$268)</f>
        <v>57569194.3618523</v>
      </c>
      <c r="X1738" s="7" t="n">
        <f aca="false">IF(C1738=1,J1738,S1738*$E$296)</f>
        <v>300000000</v>
      </c>
      <c r="Y1738" s="7" t="n">
        <f aca="false">IF(D1738=1,K1738,S1738*$E$295)</f>
        <v>108294385.020295</v>
      </c>
      <c r="Z1738" s="7" t="n">
        <f aca="false">IF(E1738=1,L1738,S1738*$E$294)</f>
        <v>149409538.951995</v>
      </c>
      <c r="AA1738" s="7" t="n">
        <f aca="false">IF(F1738=1,M1738,S1738*$E$293)</f>
        <v>30000000</v>
      </c>
      <c r="AB1738" s="7" t="n">
        <f aca="false">IF(G1738=1,N1738,S1738*$E$292)</f>
        <v>311269872.816657</v>
      </c>
      <c r="AC1738" s="7" t="n">
        <f aca="false">IF(H1738=1,O1738,S1738*$E$291)</f>
        <v>311269872.816657</v>
      </c>
      <c r="AD1738" s="7" t="n">
        <f aca="false">INDEX($W$1702:$W$1829,MATCH($A1738+(1-B1738)*64,$A$1702:$A$1829,0))</f>
        <v>30000000</v>
      </c>
      <c r="AE1738" s="7" t="n">
        <f aca="false">INDEX($W$1702:$W$1829,MATCH($A1738-B1738*64,$A$1702:$A$1829,0))</f>
        <v>57569194.3618523</v>
      </c>
      <c r="AF1738" s="7" t="n">
        <f aca="false">INDEX($X$1702:$X$1829,MATCH($A1738+(1-C1738)*32,$A$1702:$A$1829,0))</f>
        <v>300000000</v>
      </c>
      <c r="AG1738" s="7" t="n">
        <f aca="false">INDEX($X$1702:$X$1829,MATCH($A1738-C1738*32,$A$1702:$A$1829,0))</f>
        <v>367631863.939915</v>
      </c>
      <c r="AH1738" s="7" t="n">
        <f aca="false">INDEX($Y$1702:$Y$1829,MATCH($A1738+(1-D1738)*16,$A$1702:$A$1829,0))</f>
        <v>100000000</v>
      </c>
      <c r="AI1738" s="7" t="n">
        <f aca="false">INDEX($Y$1702:$Y$1829,MATCH($A1738-D1738*16,$A$1702:$A$1829,0))</f>
        <v>108294385.020295</v>
      </c>
      <c r="AJ1738" s="7" t="n">
        <f aca="false">INDEX($Z$1702:$Z$1829,MATCH($A1738+(1-E1738)*8,$A$1702:$A$1829,0))</f>
        <v>60000000</v>
      </c>
      <c r="AK1738" s="7" t="n">
        <f aca="false">INDEX($Z$1702:$Z$1829,MATCH($A1738-E1738*8,$A$1702:$A$1829,0))</f>
        <v>149409538.951995</v>
      </c>
      <c r="AL1738" s="7" t="n">
        <f aca="false">INDEX($AA$1702:$AA$1829,MATCH($A1738+(1-F1738)*4,$A$1702:$A$1829,0))</f>
        <v>30000000</v>
      </c>
      <c r="AM1738" s="7" t="n">
        <f aca="false">INDEX($AA$1702:$AA$1829,MATCH($A1738-F1738*4,$A$1702:$A$1829,0))</f>
        <v>171015267.419219</v>
      </c>
      <c r="AN1738" s="7" t="n">
        <f aca="false">INDEX($AB$1702:$AB$1829,MATCH($A1738+(1-G1738)*2,$A$1702:$A$1829,0))</f>
        <v>15000000</v>
      </c>
      <c r="AO1738" s="7" t="n">
        <f aca="false">INDEX($AB$1702:$AB$1829,MATCH($A1738-G1738*2,$A$1702:$A$1829,0))</f>
        <v>311269872.816657</v>
      </c>
      <c r="AP1738" s="7" t="n">
        <f aca="false">INDEX($AC$1702:$AC$1829,MATCH($A1738+(1-H1738)*1,$A$1702:$A$1829,0))</f>
        <v>5000000</v>
      </c>
      <c r="AQ1738" s="7" t="n">
        <f aca="false">INDEX($AC$1702:$AC$1829,MATCH($A1738-H1738*1,$A$1702:$A$1829,0))</f>
        <v>311269872.816657</v>
      </c>
      <c r="AR1738" s="14" t="b">
        <f aca="false">AND(IF(B1738=1,AD1738&gt;=AE1738,AE1738&gt;AD1738),IF(C1738=1,AF1738&gt;=AG1738,AG1738&gt;AF1738),IF(D1738=1,AH1738&gt;=AI1738,AI1738&gt;AH1738),IF(E1738=1,AJ1738&gt;=AK1738,AK1738&gt;AJ1738),IF(F1738=1,AL1738&gt;=AM1738,AM1738&gt;AL1738),IF(G1738=1,AN1738&gt;=AO1738,AO1738&gt;AN1738),IF(H1738=1,AP1738&gt;=AQ1738,AQ1738&gt;AP1738))</f>
        <v>0</v>
      </c>
      <c r="AS1738" s="2"/>
      <c r="AT1738" s="2"/>
      <c r="AU1738" s="2"/>
      <c r="AV1738" s="2"/>
      <c r="AW1738" s="2"/>
      <c r="AX1738" s="2"/>
    </row>
    <row r="1739" customFormat="false" ht="15" hidden="false" customHeight="false" outlineLevel="0" collapsed="false">
      <c r="A1739" s="6" t="n">
        <f aca="false">ROW()-1702</f>
        <v>37</v>
      </c>
      <c r="B1739" s="6" t="n">
        <f aca="false">MOD(INT($A1739/64),2)</f>
        <v>0</v>
      </c>
      <c r="C1739" s="6" t="n">
        <f aca="false">MOD(INT($A1739/32),2)</f>
        <v>1</v>
      </c>
      <c r="D1739" s="6" t="n">
        <f aca="false">MOD(INT($A1739/16),2)</f>
        <v>0</v>
      </c>
      <c r="E1739" s="6" t="n">
        <f aca="false">MOD(INT($A1739/8),2)</f>
        <v>0</v>
      </c>
      <c r="F1739" s="6" t="n">
        <f aca="false">MOD(INT($A1739/4),2)</f>
        <v>1</v>
      </c>
      <c r="G1739" s="6" t="n">
        <f aca="false">MOD(INT($A1739/2),2)</f>
        <v>0</v>
      </c>
      <c r="H1739" s="6" t="n">
        <f aca="false">MOD(INT($A1739/1),2)</f>
        <v>1</v>
      </c>
      <c r="I1739" s="7" t="n">
        <f aca="false">IF(B1739=1,MIN($B$6,$B$1700),0)</f>
        <v>0</v>
      </c>
      <c r="J1739" s="7" t="n">
        <f aca="false">IF(C1739=1,MIN($F$296,MAX(0,$B$1700-I1739)),0)</f>
        <v>300000000</v>
      </c>
      <c r="K1739" s="7" t="n">
        <f aca="false">IF(D1739=1,MIN($F$295,MAX(0,$B$1700-SUM(I1739:J1739))),0)</f>
        <v>0</v>
      </c>
      <c r="L1739" s="7" t="n">
        <f aca="false">IF(E1739=1,MIN($F$294,MAX(0,$B$1700-SUM(I1739:K1739))),0)</f>
        <v>0</v>
      </c>
      <c r="M1739" s="7" t="n">
        <f aca="false">IF(F1739=1,MIN($F$293,MAX(0,$B$1700-SUM(I1739:L1739))),0)</f>
        <v>30000000</v>
      </c>
      <c r="N1739" s="7" t="n">
        <f aca="false">IF(G1739=1,MIN($F$292,MAX(0,$B$1700-SUM(I1739:M1739))),0)</f>
        <v>0</v>
      </c>
      <c r="O1739" s="7" t="n">
        <f aca="false">IF(H1739=1,MIN($F$291,MAX(0,$B$1700-SUM(I1739:N1739))),0)</f>
        <v>5000000</v>
      </c>
      <c r="P1739" s="7" t="n">
        <f aca="false">MAX(0,$B$1700-SUM(I1739:O1739))</f>
        <v>1665000000</v>
      </c>
      <c r="Q1739" s="7" t="n">
        <f aca="false">($B$273+$B$274)+$B$22+(1-B1739)*$B$268+(1-C1739)*$E$296+(1-D1739)*$E$295+(1-E1739)*$E$294+(1-F1739)*$E$293+(1-G1739)*$E$292+(1-H1739)*$E$291</f>
        <v>19365754.5438895</v>
      </c>
      <c r="R1739" s="7" t="n">
        <f aca="false">P1739&gt;$B$12*Q1739</f>
        <v>1</v>
      </c>
      <c r="S1739" s="7" t="n">
        <f aca="false">IF(R1739,(P1739+$B$12*$B$13)/(Q1739+$B$13),IF(Q1739&gt;0,P1739/Q1739,0))</f>
        <v>76.2608030129011</v>
      </c>
      <c r="T1739" s="7" t="n">
        <f aca="false">IF(R1739,$B$13*(S1739-$B$12),0)</f>
        <v>188152007.532253</v>
      </c>
      <c r="U1739" s="7" t="n">
        <f aca="false">($B$273+$B$274)*S1739</f>
        <v>22988779.7729926</v>
      </c>
      <c r="V1739" s="7" t="n">
        <f aca="false">$B$22*S1739</f>
        <v>686347227.11611</v>
      </c>
      <c r="W1739" s="7" t="n">
        <f aca="false">IF(B1739=1,I1739,S1739*$B$268)</f>
        <v>70521971.0329398</v>
      </c>
      <c r="X1739" s="7" t="n">
        <f aca="false">IF(C1739=1,J1739,S1739*$E$296)</f>
        <v>300000000</v>
      </c>
      <c r="Y1739" s="7" t="n">
        <f aca="false">IF(D1739=1,K1739,S1739*$E$295)</f>
        <v>132660072.250237</v>
      </c>
      <c r="Z1739" s="7" t="n">
        <f aca="false">IF(E1739=1,L1739,S1739*$E$294)</f>
        <v>183025927.230963</v>
      </c>
      <c r="AA1739" s="7" t="n">
        <f aca="false">IF(F1739=1,M1739,S1739*$E$293)</f>
        <v>30000000</v>
      </c>
      <c r="AB1739" s="7" t="n">
        <f aca="false">IF(G1739=1,N1739,S1739*$E$292)</f>
        <v>381304015.064505</v>
      </c>
      <c r="AC1739" s="7" t="n">
        <f aca="false">IF(H1739=1,O1739,S1739*$E$291)</f>
        <v>5000000</v>
      </c>
      <c r="AD1739" s="7" t="n">
        <f aca="false">INDEX($W$1702:$W$1829,MATCH($A1739+(1-B1739)*64,$A$1702:$A$1829,0))</f>
        <v>30000000</v>
      </c>
      <c r="AE1739" s="7" t="n">
        <f aca="false">INDEX($W$1702:$W$1829,MATCH($A1739-B1739*64,$A$1702:$A$1829,0))</f>
        <v>70521971.0329398</v>
      </c>
      <c r="AF1739" s="7" t="n">
        <f aca="false">INDEX($X$1702:$X$1829,MATCH($A1739+(1-C1739)*32,$A$1702:$A$1829,0))</f>
        <v>300000000</v>
      </c>
      <c r="AG1739" s="7" t="n">
        <f aca="false">INDEX($X$1702:$X$1829,MATCH($A1739-C1739*32,$A$1702:$A$1829,0))</f>
        <v>432135434.315429</v>
      </c>
      <c r="AH1739" s="7" t="n">
        <f aca="false">INDEX($Y$1702:$Y$1829,MATCH($A1739+(1-D1739)*16,$A$1702:$A$1829,0))</f>
        <v>100000000</v>
      </c>
      <c r="AI1739" s="7" t="n">
        <f aca="false">INDEX($Y$1702:$Y$1829,MATCH($A1739-D1739*16,$A$1702:$A$1829,0))</f>
        <v>132660072.250237</v>
      </c>
      <c r="AJ1739" s="7" t="n">
        <f aca="false">INDEX($Z$1702:$Z$1829,MATCH($A1739+(1-E1739)*8,$A$1702:$A$1829,0))</f>
        <v>60000000</v>
      </c>
      <c r="AK1739" s="7" t="n">
        <f aca="false">INDEX($Z$1702:$Z$1829,MATCH($A1739-E1739*8,$A$1702:$A$1829,0))</f>
        <v>183025927.230963</v>
      </c>
      <c r="AL1739" s="7" t="n">
        <f aca="false">INDEX($AA$1702:$AA$1829,MATCH($A1739+(1-F1739)*4,$A$1702:$A$1829,0))</f>
        <v>30000000</v>
      </c>
      <c r="AM1739" s="7" t="n">
        <f aca="false">INDEX($AA$1702:$AA$1829,MATCH($A1739-F1739*4,$A$1702:$A$1829,0))</f>
        <v>204799737.366162</v>
      </c>
      <c r="AN1739" s="7" t="n">
        <f aca="false">INDEX($AB$1702:$AB$1829,MATCH($A1739+(1-G1739)*2,$A$1702:$A$1829,0))</f>
        <v>15000000</v>
      </c>
      <c r="AO1739" s="7" t="n">
        <f aca="false">INDEX($AB$1702:$AB$1829,MATCH($A1739-G1739*2,$A$1702:$A$1829,0))</f>
        <v>381304015.064505</v>
      </c>
      <c r="AP1739" s="7" t="n">
        <f aca="false">INDEX($AC$1702:$AC$1829,MATCH($A1739+(1-H1739)*1,$A$1702:$A$1829,0))</f>
        <v>5000000</v>
      </c>
      <c r="AQ1739" s="7" t="n">
        <f aca="false">INDEX($AC$1702:$AC$1829,MATCH($A1739-H1739*1,$A$1702:$A$1829,0))</f>
        <v>311269872.816657</v>
      </c>
      <c r="AR1739" s="14" t="b">
        <f aca="false">AND(IF(B1739=1,AD1739&gt;=AE1739,AE1739&gt;AD1739),IF(C1739=1,AF1739&gt;=AG1739,AG1739&gt;AF1739),IF(D1739=1,AH1739&gt;=AI1739,AI1739&gt;AH1739),IF(E1739=1,AJ1739&gt;=AK1739,AK1739&gt;AJ1739),IF(F1739=1,AL1739&gt;=AM1739,AM1739&gt;AL1739),IF(G1739=1,AN1739&gt;=AO1739,AO1739&gt;AN1739),IF(H1739=1,AP1739&gt;=AQ1739,AQ1739&gt;AP1739))</f>
        <v>0</v>
      </c>
      <c r="AS1739" s="2"/>
      <c r="AT1739" s="2"/>
      <c r="AU1739" s="2"/>
      <c r="AV1739" s="2"/>
      <c r="AW1739" s="2"/>
      <c r="AX1739" s="2"/>
    </row>
    <row r="1740" customFormat="false" ht="15" hidden="false" customHeight="false" outlineLevel="0" collapsed="false">
      <c r="A1740" s="6" t="n">
        <f aca="false">ROW()-1702</f>
        <v>38</v>
      </c>
      <c r="B1740" s="6" t="n">
        <f aca="false">MOD(INT($A1740/64),2)</f>
        <v>0</v>
      </c>
      <c r="C1740" s="6" t="n">
        <f aca="false">MOD(INT($A1740/32),2)</f>
        <v>1</v>
      </c>
      <c r="D1740" s="6" t="n">
        <f aca="false">MOD(INT($A1740/16),2)</f>
        <v>0</v>
      </c>
      <c r="E1740" s="6" t="n">
        <f aca="false">MOD(INT($A1740/8),2)</f>
        <v>0</v>
      </c>
      <c r="F1740" s="6" t="n">
        <f aca="false">MOD(INT($A1740/4),2)</f>
        <v>1</v>
      </c>
      <c r="G1740" s="6" t="n">
        <f aca="false">MOD(INT($A1740/2),2)</f>
        <v>1</v>
      </c>
      <c r="H1740" s="6" t="n">
        <f aca="false">MOD(INT($A1740/1),2)</f>
        <v>0</v>
      </c>
      <c r="I1740" s="7" t="n">
        <f aca="false">IF(B1740=1,MIN($B$6,$B$1700),0)</f>
        <v>0</v>
      </c>
      <c r="J1740" s="7" t="n">
        <f aca="false">IF(C1740=1,MIN($F$296,MAX(0,$B$1700-I1740)),0)</f>
        <v>300000000</v>
      </c>
      <c r="K1740" s="7" t="n">
        <f aca="false">IF(D1740=1,MIN($F$295,MAX(0,$B$1700-SUM(I1740:J1740))),0)</f>
        <v>0</v>
      </c>
      <c r="L1740" s="7" t="n">
        <f aca="false">IF(E1740=1,MIN($F$294,MAX(0,$B$1700-SUM(I1740:K1740))),0)</f>
        <v>0</v>
      </c>
      <c r="M1740" s="7" t="n">
        <f aca="false">IF(F1740=1,MIN($F$293,MAX(0,$B$1700-SUM(I1740:L1740))),0)</f>
        <v>30000000</v>
      </c>
      <c r="N1740" s="7" t="n">
        <f aca="false">IF(G1740=1,MIN($F$292,MAX(0,$B$1700-SUM(I1740:M1740))),0)</f>
        <v>15000000</v>
      </c>
      <c r="O1740" s="7" t="n">
        <f aca="false">IF(H1740=1,MIN($F$291,MAX(0,$B$1700-SUM(I1740:N1740))),0)</f>
        <v>0</v>
      </c>
      <c r="P1740" s="7" t="n">
        <f aca="false">MAX(0,$B$1700-SUM(I1740:O1740))</f>
        <v>1655000000</v>
      </c>
      <c r="Q1740" s="7" t="n">
        <f aca="false">($B$273+$B$274)+$B$22+(1-B1740)*$B$268+(1-C1740)*$E$296+(1-D1740)*$E$295+(1-E1740)*$E$294+(1-F1740)*$E$293+(1-G1740)*$E$292+(1-H1740)*$E$291</f>
        <v>19365754.5438895</v>
      </c>
      <c r="R1740" s="7" t="n">
        <f aca="false">P1740&gt;$B$12*Q1740</f>
        <v>1</v>
      </c>
      <c r="S1740" s="7" t="n">
        <f aca="false">IF(R1740,(P1740+$B$12*$B$13)/(Q1740+$B$13),IF(Q1740&gt;0,P1740/Q1740,0))</f>
        <v>75.8034668628987</v>
      </c>
      <c r="T1740" s="7" t="n">
        <f aca="false">IF(R1740,$B$13*(S1740-$B$12),0)</f>
        <v>187008667.157247</v>
      </c>
      <c r="U1740" s="7" t="n">
        <f aca="false">($B$273+$B$274)*S1740</f>
        <v>22850916.0262281</v>
      </c>
      <c r="V1740" s="7" t="n">
        <f aca="false">$B$22*S1740</f>
        <v>682231201.766088</v>
      </c>
      <c r="W1740" s="7" t="n">
        <f aca="false">IF(B1740=1,I1740,S1740*$B$268)</f>
        <v>70099050.6669252</v>
      </c>
      <c r="X1740" s="7" t="n">
        <f aca="false">IF(C1740=1,J1740,S1740*$E$296)</f>
        <v>300000000</v>
      </c>
      <c r="Y1740" s="7" t="n">
        <f aca="false">IF(D1740=1,K1740,S1740*$E$295)</f>
        <v>131864509.598062</v>
      </c>
      <c r="Z1740" s="7" t="n">
        <f aca="false">IF(E1740=1,L1740,S1740*$E$294)</f>
        <v>181928320.470957</v>
      </c>
      <c r="AA1740" s="7" t="n">
        <f aca="false">IF(F1740=1,M1740,S1740*$E$293)</f>
        <v>30000000</v>
      </c>
      <c r="AB1740" s="7" t="n">
        <f aca="false">IF(G1740=1,N1740,S1740*$E$292)</f>
        <v>15000000</v>
      </c>
      <c r="AC1740" s="7" t="n">
        <f aca="false">IF(H1740=1,O1740,S1740*$E$291)</f>
        <v>379017334.314493</v>
      </c>
      <c r="AD1740" s="7" t="n">
        <f aca="false">INDEX($W$1702:$W$1829,MATCH($A1740+(1-B1740)*64,$A$1702:$A$1829,0))</f>
        <v>30000000</v>
      </c>
      <c r="AE1740" s="7" t="n">
        <f aca="false">INDEX($W$1702:$W$1829,MATCH($A1740-B1740*64,$A$1702:$A$1829,0))</f>
        <v>70099050.6669252</v>
      </c>
      <c r="AF1740" s="7" t="n">
        <f aca="false">INDEX($X$1702:$X$1829,MATCH($A1740+(1-C1740)*32,$A$1702:$A$1829,0))</f>
        <v>300000000</v>
      </c>
      <c r="AG1740" s="7" t="n">
        <f aca="false">INDEX($X$1702:$X$1829,MATCH($A1740-C1740*32,$A$1702:$A$1829,0))</f>
        <v>429939066.161348</v>
      </c>
      <c r="AH1740" s="7" t="n">
        <f aca="false">INDEX($Y$1702:$Y$1829,MATCH($A1740+(1-D1740)*16,$A$1702:$A$1829,0))</f>
        <v>100000000</v>
      </c>
      <c r="AI1740" s="7" t="n">
        <f aca="false">INDEX($Y$1702:$Y$1829,MATCH($A1740-D1740*16,$A$1702:$A$1829,0))</f>
        <v>131864509.598062</v>
      </c>
      <c r="AJ1740" s="7" t="n">
        <f aca="false">INDEX($Z$1702:$Z$1829,MATCH($A1740+(1-E1740)*8,$A$1702:$A$1829,0))</f>
        <v>60000000</v>
      </c>
      <c r="AK1740" s="7" t="n">
        <f aca="false">INDEX($Z$1702:$Z$1829,MATCH($A1740-E1740*8,$A$1702:$A$1829,0))</f>
        <v>181928320.470957</v>
      </c>
      <c r="AL1740" s="7" t="n">
        <f aca="false">INDEX($AA$1702:$AA$1829,MATCH($A1740+(1-F1740)*4,$A$1702:$A$1829,0))</f>
        <v>30000000</v>
      </c>
      <c r="AM1740" s="7" t="n">
        <f aca="false">INDEX($AA$1702:$AA$1829,MATCH($A1740-F1740*4,$A$1702:$A$1829,0))</f>
        <v>203593258.795522</v>
      </c>
      <c r="AN1740" s="7" t="n">
        <f aca="false">INDEX($AB$1702:$AB$1829,MATCH($A1740+(1-G1740)*2,$A$1702:$A$1829,0))</f>
        <v>15000000</v>
      </c>
      <c r="AO1740" s="7" t="n">
        <f aca="false">INDEX($AB$1702:$AB$1829,MATCH($A1740-G1740*2,$A$1702:$A$1829,0))</f>
        <v>311269872.816657</v>
      </c>
      <c r="AP1740" s="7" t="n">
        <f aca="false">INDEX($AC$1702:$AC$1829,MATCH($A1740+(1-H1740)*1,$A$1702:$A$1829,0))</f>
        <v>5000000</v>
      </c>
      <c r="AQ1740" s="7" t="n">
        <f aca="false">INDEX($AC$1702:$AC$1829,MATCH($A1740-H1740*1,$A$1702:$A$1829,0))</f>
        <v>379017334.314493</v>
      </c>
      <c r="AR1740" s="14" t="b">
        <f aca="false">AND(IF(B1740=1,AD1740&gt;=AE1740,AE1740&gt;AD1740),IF(C1740=1,AF1740&gt;=AG1740,AG1740&gt;AF1740),IF(D1740=1,AH1740&gt;=AI1740,AI1740&gt;AH1740),IF(E1740=1,AJ1740&gt;=AK1740,AK1740&gt;AJ1740),IF(F1740=1,AL1740&gt;=AM1740,AM1740&gt;AL1740),IF(G1740=1,AN1740&gt;=AO1740,AO1740&gt;AN1740),IF(H1740=1,AP1740&gt;=AQ1740,AQ1740&gt;AP1740))</f>
        <v>0</v>
      </c>
      <c r="AS1740" s="2"/>
      <c r="AT1740" s="2"/>
      <c r="AU1740" s="2"/>
      <c r="AV1740" s="2"/>
      <c r="AW1740" s="2"/>
      <c r="AX1740" s="2"/>
    </row>
    <row r="1741" customFormat="false" ht="15" hidden="false" customHeight="false" outlineLevel="0" collapsed="false">
      <c r="A1741" s="6" t="n">
        <f aca="false">ROW()-1702</f>
        <v>39</v>
      </c>
      <c r="B1741" s="6" t="n">
        <f aca="false">MOD(INT($A1741/64),2)</f>
        <v>0</v>
      </c>
      <c r="C1741" s="6" t="n">
        <f aca="false">MOD(INT($A1741/32),2)</f>
        <v>1</v>
      </c>
      <c r="D1741" s="6" t="n">
        <f aca="false">MOD(INT($A1741/16),2)</f>
        <v>0</v>
      </c>
      <c r="E1741" s="6" t="n">
        <f aca="false">MOD(INT($A1741/8),2)</f>
        <v>0</v>
      </c>
      <c r="F1741" s="6" t="n">
        <f aca="false">MOD(INT($A1741/4),2)</f>
        <v>1</v>
      </c>
      <c r="G1741" s="6" t="n">
        <f aca="false">MOD(INT($A1741/2),2)</f>
        <v>1</v>
      </c>
      <c r="H1741" s="6" t="n">
        <f aca="false">MOD(INT($A1741/1),2)</f>
        <v>1</v>
      </c>
      <c r="I1741" s="7" t="n">
        <f aca="false">IF(B1741=1,MIN($B$6,$B$1700),0)</f>
        <v>0</v>
      </c>
      <c r="J1741" s="7" t="n">
        <f aca="false">IF(C1741=1,MIN($F$296,MAX(0,$B$1700-I1741)),0)</f>
        <v>300000000</v>
      </c>
      <c r="K1741" s="7" t="n">
        <f aca="false">IF(D1741=1,MIN($F$295,MAX(0,$B$1700-SUM(I1741:J1741))),0)</f>
        <v>0</v>
      </c>
      <c r="L1741" s="7" t="n">
        <f aca="false">IF(E1741=1,MIN($F$294,MAX(0,$B$1700-SUM(I1741:K1741))),0)</f>
        <v>0</v>
      </c>
      <c r="M1741" s="7" t="n">
        <f aca="false">IF(F1741=1,MIN($F$293,MAX(0,$B$1700-SUM(I1741:L1741))),0)</f>
        <v>30000000</v>
      </c>
      <c r="N1741" s="7" t="n">
        <f aca="false">IF(G1741=1,MIN($F$292,MAX(0,$B$1700-SUM(I1741:M1741))),0)</f>
        <v>15000000</v>
      </c>
      <c r="O1741" s="7" t="n">
        <f aca="false">IF(H1741=1,MIN($F$291,MAX(0,$B$1700-SUM(I1741:N1741))),0)</f>
        <v>5000000</v>
      </c>
      <c r="P1741" s="7" t="n">
        <f aca="false">MAX(0,$B$1700-SUM(I1741:O1741))</f>
        <v>1650000000</v>
      </c>
      <c r="Q1741" s="7" t="n">
        <f aca="false">($B$273+$B$274)+$B$22+(1-B1741)*$B$268+(1-C1741)*$E$296+(1-D1741)*$E$295+(1-E1741)*$E$294+(1-F1741)*$E$293+(1-G1741)*$E$292+(1-H1741)*$E$291</f>
        <v>14365754.5438895</v>
      </c>
      <c r="R1741" s="7" t="n">
        <f aca="false">P1741&gt;$B$12*Q1741</f>
        <v>1</v>
      </c>
      <c r="S1741" s="7" t="n">
        <f aca="false">IF(R1741,(P1741+$B$12*$B$13)/(Q1741+$B$13),IF(Q1741&gt;0,P1741/Q1741,0))</f>
        <v>97.9796068832692</v>
      </c>
      <c r="T1741" s="7" t="n">
        <f aca="false">IF(R1741,$B$13*(S1741-$B$12),0)</f>
        <v>242449017.208173</v>
      </c>
      <c r="U1741" s="7" t="n">
        <f aca="false">($B$273+$B$274)*S1741</f>
        <v>29535902.0085695</v>
      </c>
      <c r="V1741" s="7" t="n">
        <f aca="false">$B$22*S1741</f>
        <v>881816461.949423</v>
      </c>
      <c r="W1741" s="7" t="n">
        <f aca="false">IF(B1741=1,I1741,S1741*$B$268)</f>
        <v>90606376.0864388</v>
      </c>
      <c r="X1741" s="7" t="n">
        <f aca="false">IF(C1741=1,J1741,S1741*$E$296)</f>
        <v>300000000</v>
      </c>
      <c r="Y1741" s="7" t="n">
        <f aca="false">IF(D1741=1,K1741,S1741*$E$295)</f>
        <v>170441186.22755</v>
      </c>
      <c r="Z1741" s="7" t="n">
        <f aca="false">IF(E1741=1,L1741,S1741*$E$294)</f>
        <v>235151056.519846</v>
      </c>
      <c r="AA1741" s="7" t="n">
        <f aca="false">IF(F1741=1,M1741,S1741*$E$293)</f>
        <v>30000000</v>
      </c>
      <c r="AB1741" s="7" t="n">
        <f aca="false">IF(G1741=1,N1741,S1741*$E$292)</f>
        <v>15000000</v>
      </c>
      <c r="AC1741" s="7" t="n">
        <f aca="false">IF(H1741=1,O1741,S1741*$E$291)</f>
        <v>5000000</v>
      </c>
      <c r="AD1741" s="7" t="n">
        <f aca="false">INDEX($W$1702:$W$1829,MATCH($A1741+(1-B1741)*64,$A$1702:$A$1829,0))</f>
        <v>30000000</v>
      </c>
      <c r="AE1741" s="7" t="n">
        <f aca="false">INDEX($W$1702:$W$1829,MATCH($A1741-B1741*64,$A$1702:$A$1829,0))</f>
        <v>90606376.0864388</v>
      </c>
      <c r="AF1741" s="7" t="n">
        <f aca="false">INDEX($X$1702:$X$1829,MATCH($A1741+(1-C1741)*32,$A$1702:$A$1829,0))</f>
        <v>300000000</v>
      </c>
      <c r="AG1741" s="7" t="n">
        <f aca="false">INDEX($X$1702:$X$1829,MATCH($A1741-C1741*32,$A$1702:$A$1829,0))</f>
        <v>521986278.394169</v>
      </c>
      <c r="AH1741" s="7" t="n">
        <f aca="false">INDEX($Y$1702:$Y$1829,MATCH($A1741+(1-D1741)*16,$A$1702:$A$1829,0))</f>
        <v>100000000</v>
      </c>
      <c r="AI1741" s="7" t="n">
        <f aca="false">INDEX($Y$1702:$Y$1829,MATCH($A1741-D1741*16,$A$1702:$A$1829,0))</f>
        <v>170441186.22755</v>
      </c>
      <c r="AJ1741" s="7" t="n">
        <f aca="false">INDEX($Z$1702:$Z$1829,MATCH($A1741+(1-E1741)*8,$A$1702:$A$1829,0))</f>
        <v>60000000</v>
      </c>
      <c r="AK1741" s="7" t="n">
        <f aca="false">INDEX($Z$1702:$Z$1829,MATCH($A1741-E1741*8,$A$1702:$A$1829,0))</f>
        <v>235151056.519846</v>
      </c>
      <c r="AL1741" s="7" t="n">
        <f aca="false">INDEX($AA$1702:$AA$1829,MATCH($A1741+(1-F1741)*4,$A$1702:$A$1829,0))</f>
        <v>30000000</v>
      </c>
      <c r="AM1741" s="7" t="n">
        <f aca="false">INDEX($AA$1702:$AA$1829,MATCH($A1741-F1741*4,$A$1702:$A$1829,0))</f>
        <v>254080457.344248</v>
      </c>
      <c r="AN1741" s="7" t="n">
        <f aca="false">INDEX($AB$1702:$AB$1829,MATCH($A1741+(1-G1741)*2,$A$1702:$A$1829,0))</f>
        <v>15000000</v>
      </c>
      <c r="AO1741" s="7" t="n">
        <f aca="false">INDEX($AB$1702:$AB$1829,MATCH($A1741-G1741*2,$A$1702:$A$1829,0))</f>
        <v>381304015.064505</v>
      </c>
      <c r="AP1741" s="7" t="n">
        <f aca="false">INDEX($AC$1702:$AC$1829,MATCH($A1741+(1-H1741)*1,$A$1702:$A$1829,0))</f>
        <v>5000000</v>
      </c>
      <c r="AQ1741" s="7" t="n">
        <f aca="false">INDEX($AC$1702:$AC$1829,MATCH($A1741-H1741*1,$A$1702:$A$1829,0))</f>
        <v>379017334.314493</v>
      </c>
      <c r="AR1741" s="14" t="b">
        <f aca="false">AND(IF(B1741=1,AD1741&gt;=AE1741,AE1741&gt;AD1741),IF(C1741=1,AF1741&gt;=AG1741,AG1741&gt;AF1741),IF(D1741=1,AH1741&gt;=AI1741,AI1741&gt;AH1741),IF(E1741=1,AJ1741&gt;=AK1741,AK1741&gt;AJ1741),IF(F1741=1,AL1741&gt;=AM1741,AM1741&gt;AL1741),IF(G1741=1,AN1741&gt;=AO1741,AO1741&gt;AN1741),IF(H1741=1,AP1741&gt;=AQ1741,AQ1741&gt;AP1741))</f>
        <v>0</v>
      </c>
      <c r="AS1741" s="2"/>
      <c r="AT1741" s="2"/>
      <c r="AU1741" s="2"/>
      <c r="AV1741" s="2"/>
      <c r="AW1741" s="2"/>
      <c r="AX1741" s="2"/>
    </row>
    <row r="1742" customFormat="false" ht="15" hidden="false" customHeight="false" outlineLevel="0" collapsed="false">
      <c r="A1742" s="6" t="n">
        <f aca="false">ROW()-1702</f>
        <v>40</v>
      </c>
      <c r="B1742" s="6" t="n">
        <f aca="false">MOD(INT($A1742/64),2)</f>
        <v>0</v>
      </c>
      <c r="C1742" s="6" t="n">
        <f aca="false">MOD(INT($A1742/32),2)</f>
        <v>1</v>
      </c>
      <c r="D1742" s="6" t="n">
        <f aca="false">MOD(INT($A1742/16),2)</f>
        <v>0</v>
      </c>
      <c r="E1742" s="6" t="n">
        <f aca="false">MOD(INT($A1742/8),2)</f>
        <v>1</v>
      </c>
      <c r="F1742" s="6" t="n">
        <f aca="false">MOD(INT($A1742/4),2)</f>
        <v>0</v>
      </c>
      <c r="G1742" s="6" t="n">
        <f aca="false">MOD(INT($A1742/2),2)</f>
        <v>0</v>
      </c>
      <c r="H1742" s="6" t="n">
        <f aca="false">MOD(INT($A1742/1),2)</f>
        <v>0</v>
      </c>
      <c r="I1742" s="7" t="n">
        <f aca="false">IF(B1742=1,MIN($B$6,$B$1700),0)</f>
        <v>0</v>
      </c>
      <c r="J1742" s="7" t="n">
        <f aca="false">IF(C1742=1,MIN($F$296,MAX(0,$B$1700-I1742)),0)</f>
        <v>300000000</v>
      </c>
      <c r="K1742" s="7" t="n">
        <f aca="false">IF(D1742=1,MIN($F$295,MAX(0,$B$1700-SUM(I1742:J1742))),0)</f>
        <v>0</v>
      </c>
      <c r="L1742" s="7" t="n">
        <f aca="false">IF(E1742=1,MIN($F$294,MAX(0,$B$1700-SUM(I1742:K1742))),0)</f>
        <v>60000000</v>
      </c>
      <c r="M1742" s="7" t="n">
        <f aca="false">IF(F1742=1,MIN($F$293,MAX(0,$B$1700-SUM(I1742:L1742))),0)</f>
        <v>0</v>
      </c>
      <c r="N1742" s="7" t="n">
        <f aca="false">IF(G1742=1,MIN($F$292,MAX(0,$B$1700-SUM(I1742:M1742))),0)</f>
        <v>0</v>
      </c>
      <c r="O1742" s="7" t="n">
        <f aca="false">IF(H1742=1,MIN($F$291,MAX(0,$B$1700-SUM(I1742:N1742))),0)</f>
        <v>0</v>
      </c>
      <c r="P1742" s="7" t="n">
        <f aca="false">MAX(0,$B$1700-SUM(I1742:O1742))</f>
        <v>1640000000</v>
      </c>
      <c r="Q1742" s="7" t="n">
        <f aca="false">($B$273+$B$274)+$B$22+(1-B1742)*$B$268+(1-C1742)*$E$296+(1-D1742)*$E$295+(1-E1742)*$E$294+(1-F1742)*$E$293+(1-G1742)*$E$292+(1-H1742)*$E$291</f>
        <v>24965754.5438895</v>
      </c>
      <c r="R1742" s="7" t="n">
        <f aca="false">P1742&gt;$B$12*Q1742</f>
        <v>1</v>
      </c>
      <c r="S1742" s="7" t="n">
        <f aca="false">IF(R1742,(P1742+$B$12*$B$13)/(Q1742+$B$13),IF(Q1742&gt;0,P1742/Q1742,0))</f>
        <v>59.8017431989838</v>
      </c>
      <c r="T1742" s="7" t="n">
        <f aca="false">IF(R1742,$B$13*(S1742-$B$12),0)</f>
        <v>147004357.99746</v>
      </c>
      <c r="U1742" s="7" t="n">
        <f aca="false">($B$273+$B$274)*S1742</f>
        <v>18027204.6730209</v>
      </c>
      <c r="V1742" s="7" t="n">
        <f aca="false">$B$22*S1742</f>
        <v>538215688.790854</v>
      </c>
      <c r="W1742" s="7" t="n">
        <f aca="false">IF(B1742=1,I1742,S1742*$B$268)</f>
        <v>55301500.049568</v>
      </c>
      <c r="X1742" s="7" t="n">
        <f aca="false">IF(C1742=1,J1742,S1742*$E$296)</f>
        <v>300000000</v>
      </c>
      <c r="Y1742" s="7" t="n">
        <f aca="false">IF(D1742=1,K1742,S1742*$E$295)</f>
        <v>104028586.902307</v>
      </c>
      <c r="Z1742" s="7" t="n">
        <f aca="false">IF(E1742=1,L1742,S1742*$E$294)</f>
        <v>60000000</v>
      </c>
      <c r="AA1742" s="7" t="n">
        <f aca="false">IF(F1742=1,M1742,S1742*$E$293)</f>
        <v>179405229.596951</v>
      </c>
      <c r="AB1742" s="7" t="n">
        <f aca="false">IF(G1742=1,N1742,S1742*$E$292)</f>
        <v>299008715.994919</v>
      </c>
      <c r="AC1742" s="7" t="n">
        <f aca="false">IF(H1742=1,O1742,S1742*$E$291)</f>
        <v>299008715.994919</v>
      </c>
      <c r="AD1742" s="7" t="n">
        <f aca="false">INDEX($W$1702:$W$1829,MATCH($A1742+(1-B1742)*64,$A$1702:$A$1829,0))</f>
        <v>30000000</v>
      </c>
      <c r="AE1742" s="7" t="n">
        <f aca="false">INDEX($W$1702:$W$1829,MATCH($A1742-B1742*64,$A$1702:$A$1829,0))</f>
        <v>55301500.049568</v>
      </c>
      <c r="AF1742" s="7" t="n">
        <f aca="false">INDEX($X$1702:$X$1829,MATCH($A1742+(1-C1742)*32,$A$1702:$A$1829,0))</f>
        <v>300000000</v>
      </c>
      <c r="AG1742" s="7" t="n">
        <f aca="false">INDEX($X$1702:$X$1829,MATCH($A1742-C1742*32,$A$1702:$A$1829,0))</f>
        <v>355579336.318281</v>
      </c>
      <c r="AH1742" s="7" t="n">
        <f aca="false">INDEX($Y$1702:$Y$1829,MATCH($A1742+(1-D1742)*16,$A$1702:$A$1829,0))</f>
        <v>100000000</v>
      </c>
      <c r="AI1742" s="7" t="n">
        <f aca="false">INDEX($Y$1702:$Y$1829,MATCH($A1742-D1742*16,$A$1702:$A$1829,0))</f>
        <v>104028586.902307</v>
      </c>
      <c r="AJ1742" s="7" t="n">
        <f aca="false">INDEX($Z$1702:$Z$1829,MATCH($A1742+(1-E1742)*8,$A$1702:$A$1829,0))</f>
        <v>60000000</v>
      </c>
      <c r="AK1742" s="7" t="n">
        <f aca="false">INDEX($Z$1702:$Z$1829,MATCH($A1742-E1742*8,$A$1702:$A$1829,0))</f>
        <v>136812213.935375</v>
      </c>
      <c r="AL1742" s="7" t="n">
        <f aca="false">INDEX($AA$1702:$AA$1829,MATCH($A1742+(1-F1742)*4,$A$1702:$A$1829,0))</f>
        <v>30000000</v>
      </c>
      <c r="AM1742" s="7" t="n">
        <f aca="false">INDEX($AA$1702:$AA$1829,MATCH($A1742-F1742*4,$A$1702:$A$1829,0))</f>
        <v>179405229.596951</v>
      </c>
      <c r="AN1742" s="7" t="n">
        <f aca="false">INDEX($AB$1702:$AB$1829,MATCH($A1742+(1-G1742)*2,$A$1702:$A$1829,0))</f>
        <v>15000000</v>
      </c>
      <c r="AO1742" s="7" t="n">
        <f aca="false">INDEX($AB$1702:$AB$1829,MATCH($A1742-G1742*2,$A$1702:$A$1829,0))</f>
        <v>299008715.994919</v>
      </c>
      <c r="AP1742" s="7" t="n">
        <f aca="false">INDEX($AC$1702:$AC$1829,MATCH($A1742+(1-H1742)*1,$A$1702:$A$1829,0))</f>
        <v>5000000</v>
      </c>
      <c r="AQ1742" s="7" t="n">
        <f aca="false">INDEX($AC$1702:$AC$1829,MATCH($A1742-H1742*1,$A$1702:$A$1829,0))</f>
        <v>299008715.994919</v>
      </c>
      <c r="AR1742" s="14" t="b">
        <f aca="false">AND(IF(B1742=1,AD1742&gt;=AE1742,AE1742&gt;AD1742),IF(C1742=1,AF1742&gt;=AG1742,AG1742&gt;AF1742),IF(D1742=1,AH1742&gt;=AI1742,AI1742&gt;AH1742),IF(E1742=1,AJ1742&gt;=AK1742,AK1742&gt;AJ1742),IF(F1742=1,AL1742&gt;=AM1742,AM1742&gt;AL1742),IF(G1742=1,AN1742&gt;=AO1742,AO1742&gt;AN1742),IF(H1742=1,AP1742&gt;=AQ1742,AQ1742&gt;AP1742))</f>
        <v>0</v>
      </c>
      <c r="AS1742" s="2"/>
      <c r="AT1742" s="2"/>
      <c r="AU1742" s="2"/>
      <c r="AV1742" s="2"/>
      <c r="AW1742" s="2"/>
      <c r="AX1742" s="2"/>
    </row>
    <row r="1743" customFormat="false" ht="15" hidden="false" customHeight="false" outlineLevel="0" collapsed="false">
      <c r="A1743" s="6" t="n">
        <f aca="false">ROW()-1702</f>
        <v>41</v>
      </c>
      <c r="B1743" s="6" t="n">
        <f aca="false">MOD(INT($A1743/64),2)</f>
        <v>0</v>
      </c>
      <c r="C1743" s="6" t="n">
        <f aca="false">MOD(INT($A1743/32),2)</f>
        <v>1</v>
      </c>
      <c r="D1743" s="6" t="n">
        <f aca="false">MOD(INT($A1743/16),2)</f>
        <v>0</v>
      </c>
      <c r="E1743" s="6" t="n">
        <f aca="false">MOD(INT($A1743/8),2)</f>
        <v>1</v>
      </c>
      <c r="F1743" s="6" t="n">
        <f aca="false">MOD(INT($A1743/4),2)</f>
        <v>0</v>
      </c>
      <c r="G1743" s="6" t="n">
        <f aca="false">MOD(INT($A1743/2),2)</f>
        <v>0</v>
      </c>
      <c r="H1743" s="6" t="n">
        <f aca="false">MOD(INT($A1743/1),2)</f>
        <v>1</v>
      </c>
      <c r="I1743" s="7" t="n">
        <f aca="false">IF(B1743=1,MIN($B$6,$B$1700),0)</f>
        <v>0</v>
      </c>
      <c r="J1743" s="7" t="n">
        <f aca="false">IF(C1743=1,MIN($F$296,MAX(0,$B$1700-I1743)),0)</f>
        <v>300000000</v>
      </c>
      <c r="K1743" s="7" t="n">
        <f aca="false">IF(D1743=1,MIN($F$295,MAX(0,$B$1700-SUM(I1743:J1743))),0)</f>
        <v>0</v>
      </c>
      <c r="L1743" s="7" t="n">
        <f aca="false">IF(E1743=1,MIN($F$294,MAX(0,$B$1700-SUM(I1743:K1743))),0)</f>
        <v>60000000</v>
      </c>
      <c r="M1743" s="7" t="n">
        <f aca="false">IF(F1743=1,MIN($F$293,MAX(0,$B$1700-SUM(I1743:L1743))),0)</f>
        <v>0</v>
      </c>
      <c r="N1743" s="7" t="n">
        <f aca="false">IF(G1743=1,MIN($F$292,MAX(0,$B$1700-SUM(I1743:M1743))),0)</f>
        <v>0</v>
      </c>
      <c r="O1743" s="7" t="n">
        <f aca="false">IF(H1743=1,MIN($F$291,MAX(0,$B$1700-SUM(I1743:N1743))),0)</f>
        <v>5000000</v>
      </c>
      <c r="P1743" s="7" t="n">
        <f aca="false">MAX(0,$B$1700-SUM(I1743:O1743))</f>
        <v>1635000000</v>
      </c>
      <c r="Q1743" s="7" t="n">
        <f aca="false">($B$273+$B$274)+$B$22+(1-B1743)*$B$268+(1-C1743)*$E$296+(1-D1743)*$E$295+(1-E1743)*$E$294+(1-F1743)*$E$293+(1-G1743)*$E$292+(1-H1743)*$E$291</f>
        <v>19965754.5438895</v>
      </c>
      <c r="R1743" s="7" t="n">
        <f aca="false">P1743&gt;$B$12*Q1743</f>
        <v>1</v>
      </c>
      <c r="S1743" s="7" t="n">
        <f aca="false">IF(R1743,(P1743+$B$12*$B$13)/(Q1743+$B$13),IF(Q1743&gt;0,P1743/Q1743,0))</f>
        <v>72.888715880918</v>
      </c>
      <c r="T1743" s="7" t="n">
        <f aca="false">IF(R1743,$B$13*(S1743-$B$12),0)</f>
        <v>179721789.702295</v>
      </c>
      <c r="U1743" s="7" t="n">
        <f aca="false">($B$273+$B$274)*S1743</f>
        <v>21972265.8446068</v>
      </c>
      <c r="V1743" s="7" t="n">
        <f aca="false">$B$22*S1743</f>
        <v>655998442.928262</v>
      </c>
      <c r="W1743" s="7" t="n">
        <f aca="false">IF(B1743=1,I1743,S1743*$B$268)</f>
        <v>67403642.5909743</v>
      </c>
      <c r="X1743" s="7" t="n">
        <f aca="false">IF(C1743=1,J1743,S1743*$E$296)</f>
        <v>300000000</v>
      </c>
      <c r="Y1743" s="7" t="n">
        <f aca="false">IF(D1743=1,K1743,S1743*$E$295)</f>
        <v>126794131.886519</v>
      </c>
      <c r="Z1743" s="7" t="n">
        <f aca="false">IF(E1743=1,L1743,S1743*$E$294)</f>
        <v>60000000</v>
      </c>
      <c r="AA1743" s="7" t="n">
        <f aca="false">IF(F1743=1,M1743,S1743*$E$293)</f>
        <v>218666147.642754</v>
      </c>
      <c r="AB1743" s="7" t="n">
        <f aca="false">IF(G1743=1,N1743,S1743*$E$292)</f>
        <v>364443579.40459</v>
      </c>
      <c r="AC1743" s="7" t="n">
        <f aca="false">IF(H1743=1,O1743,S1743*$E$291)</f>
        <v>5000000</v>
      </c>
      <c r="AD1743" s="7" t="n">
        <f aca="false">INDEX($W$1702:$W$1829,MATCH($A1743+(1-B1743)*64,$A$1702:$A$1829,0))</f>
        <v>30000000</v>
      </c>
      <c r="AE1743" s="7" t="n">
        <f aca="false">INDEX($W$1702:$W$1829,MATCH($A1743-B1743*64,$A$1702:$A$1829,0))</f>
        <v>67403642.5909743</v>
      </c>
      <c r="AF1743" s="7" t="n">
        <f aca="false">INDEX($X$1702:$X$1829,MATCH($A1743+(1-C1743)*32,$A$1702:$A$1829,0))</f>
        <v>300000000</v>
      </c>
      <c r="AG1743" s="7" t="n">
        <f aca="false">INDEX($X$1702:$X$1829,MATCH($A1743-C1743*32,$A$1702:$A$1829,0))</f>
        <v>416625014.404355</v>
      </c>
      <c r="AH1743" s="7" t="n">
        <f aca="false">INDEX($Y$1702:$Y$1829,MATCH($A1743+(1-D1743)*16,$A$1702:$A$1829,0))</f>
        <v>100000000</v>
      </c>
      <c r="AI1743" s="7" t="n">
        <f aca="false">INDEX($Y$1702:$Y$1829,MATCH($A1743-D1743*16,$A$1702:$A$1829,0))</f>
        <v>126794131.886519</v>
      </c>
      <c r="AJ1743" s="7" t="n">
        <f aca="false">INDEX($Z$1702:$Z$1829,MATCH($A1743+(1-E1743)*8,$A$1702:$A$1829,0))</f>
        <v>60000000</v>
      </c>
      <c r="AK1743" s="7" t="n">
        <f aca="false">INDEX($Z$1702:$Z$1829,MATCH($A1743-E1743*8,$A$1702:$A$1829,0))</f>
        <v>163839789.892929</v>
      </c>
      <c r="AL1743" s="7" t="n">
        <f aca="false">INDEX($AA$1702:$AA$1829,MATCH($A1743+(1-F1743)*4,$A$1702:$A$1829,0))</f>
        <v>30000000</v>
      </c>
      <c r="AM1743" s="7" t="n">
        <f aca="false">INDEX($AA$1702:$AA$1829,MATCH($A1743-F1743*4,$A$1702:$A$1829,0))</f>
        <v>218666147.642754</v>
      </c>
      <c r="AN1743" s="7" t="n">
        <f aca="false">INDEX($AB$1702:$AB$1829,MATCH($A1743+(1-G1743)*2,$A$1702:$A$1829,0))</f>
        <v>15000000</v>
      </c>
      <c r="AO1743" s="7" t="n">
        <f aca="false">INDEX($AB$1702:$AB$1829,MATCH($A1743-G1743*2,$A$1702:$A$1829,0))</f>
        <v>364443579.40459</v>
      </c>
      <c r="AP1743" s="7" t="n">
        <f aca="false">INDEX($AC$1702:$AC$1829,MATCH($A1743+(1-H1743)*1,$A$1702:$A$1829,0))</f>
        <v>5000000</v>
      </c>
      <c r="AQ1743" s="7" t="n">
        <f aca="false">INDEX($AC$1702:$AC$1829,MATCH($A1743-H1743*1,$A$1702:$A$1829,0))</f>
        <v>299008715.994919</v>
      </c>
      <c r="AR1743" s="14" t="b">
        <f aca="false">AND(IF(B1743=1,AD1743&gt;=AE1743,AE1743&gt;AD1743),IF(C1743=1,AF1743&gt;=AG1743,AG1743&gt;AF1743),IF(D1743=1,AH1743&gt;=AI1743,AI1743&gt;AH1743),IF(E1743=1,AJ1743&gt;=AK1743,AK1743&gt;AJ1743),IF(F1743=1,AL1743&gt;=AM1743,AM1743&gt;AL1743),IF(G1743=1,AN1743&gt;=AO1743,AO1743&gt;AN1743),IF(H1743=1,AP1743&gt;=AQ1743,AQ1743&gt;AP1743))</f>
        <v>0</v>
      </c>
      <c r="AS1743" s="2"/>
      <c r="AT1743" s="2"/>
      <c r="AU1743" s="2"/>
      <c r="AV1743" s="2"/>
      <c r="AW1743" s="2"/>
      <c r="AX1743" s="2"/>
    </row>
    <row r="1744" customFormat="false" ht="15" hidden="false" customHeight="false" outlineLevel="0" collapsed="false">
      <c r="A1744" s="6" t="n">
        <f aca="false">ROW()-1702</f>
        <v>42</v>
      </c>
      <c r="B1744" s="6" t="n">
        <f aca="false">MOD(INT($A1744/64),2)</f>
        <v>0</v>
      </c>
      <c r="C1744" s="6" t="n">
        <f aca="false">MOD(INT($A1744/32),2)</f>
        <v>1</v>
      </c>
      <c r="D1744" s="6" t="n">
        <f aca="false">MOD(INT($A1744/16),2)</f>
        <v>0</v>
      </c>
      <c r="E1744" s="6" t="n">
        <f aca="false">MOD(INT($A1744/8),2)</f>
        <v>1</v>
      </c>
      <c r="F1744" s="6" t="n">
        <f aca="false">MOD(INT($A1744/4),2)</f>
        <v>0</v>
      </c>
      <c r="G1744" s="6" t="n">
        <f aca="false">MOD(INT($A1744/2),2)</f>
        <v>1</v>
      </c>
      <c r="H1744" s="6" t="n">
        <f aca="false">MOD(INT($A1744/1),2)</f>
        <v>0</v>
      </c>
      <c r="I1744" s="7" t="n">
        <f aca="false">IF(B1744=1,MIN($B$6,$B$1700),0)</f>
        <v>0</v>
      </c>
      <c r="J1744" s="7" t="n">
        <f aca="false">IF(C1744=1,MIN($F$296,MAX(0,$B$1700-I1744)),0)</f>
        <v>300000000</v>
      </c>
      <c r="K1744" s="7" t="n">
        <f aca="false">IF(D1744=1,MIN($F$295,MAX(0,$B$1700-SUM(I1744:J1744))),0)</f>
        <v>0</v>
      </c>
      <c r="L1744" s="7" t="n">
        <f aca="false">IF(E1744=1,MIN($F$294,MAX(0,$B$1700-SUM(I1744:K1744))),0)</f>
        <v>60000000</v>
      </c>
      <c r="M1744" s="7" t="n">
        <f aca="false">IF(F1744=1,MIN($F$293,MAX(0,$B$1700-SUM(I1744:L1744))),0)</f>
        <v>0</v>
      </c>
      <c r="N1744" s="7" t="n">
        <f aca="false">IF(G1744=1,MIN($F$292,MAX(0,$B$1700-SUM(I1744:M1744))),0)</f>
        <v>15000000</v>
      </c>
      <c r="O1744" s="7" t="n">
        <f aca="false">IF(H1744=1,MIN($F$291,MAX(0,$B$1700-SUM(I1744:N1744))),0)</f>
        <v>0</v>
      </c>
      <c r="P1744" s="7" t="n">
        <f aca="false">MAX(0,$B$1700-SUM(I1744:O1744))</f>
        <v>1625000000</v>
      </c>
      <c r="Q1744" s="7" t="n">
        <f aca="false">($B$273+$B$274)+$B$22+(1-B1744)*$B$268+(1-C1744)*$E$296+(1-D1744)*$E$295+(1-E1744)*$E$294+(1-F1744)*$E$293+(1-G1744)*$E$292+(1-H1744)*$E$291</f>
        <v>19965754.5438895</v>
      </c>
      <c r="R1744" s="7" t="n">
        <f aca="false">P1744&gt;$B$12*Q1744</f>
        <v>1</v>
      </c>
      <c r="S1744" s="7" t="n">
        <f aca="false">IF(R1744,(P1744+$B$12*$B$13)/(Q1744+$B$13),IF(Q1744&gt;0,P1744/Q1744,0))</f>
        <v>72.4435939518742</v>
      </c>
      <c r="T1744" s="7" t="n">
        <f aca="false">IF(R1744,$B$13*(S1744-$B$12),0)</f>
        <v>178608984.879686</v>
      </c>
      <c r="U1744" s="7" t="n">
        <f aca="false">($B$273+$B$274)*S1744</f>
        <v>21838084.0684565</v>
      </c>
      <c r="V1744" s="7" t="n">
        <f aca="false">$B$22*S1744</f>
        <v>651992345.566868</v>
      </c>
      <c r="W1744" s="7" t="n">
        <f aca="false">IF(B1744=1,I1744,S1744*$B$268)</f>
        <v>66992017.2927088</v>
      </c>
      <c r="X1744" s="7" t="n">
        <f aca="false">IF(C1744=1,J1744,S1744*$E$296)</f>
        <v>300000000</v>
      </c>
      <c r="Y1744" s="7" t="n">
        <f aca="false">IF(D1744=1,K1744,S1744*$E$295)</f>
        <v>126019816.577288</v>
      </c>
      <c r="Z1744" s="7" t="n">
        <f aca="false">IF(E1744=1,L1744,S1744*$E$294)</f>
        <v>60000000</v>
      </c>
      <c r="AA1744" s="7" t="n">
        <f aca="false">IF(F1744=1,M1744,S1744*$E$293)</f>
        <v>217330781.855623</v>
      </c>
      <c r="AB1744" s="7" t="n">
        <f aca="false">IF(G1744=1,N1744,S1744*$E$292)</f>
        <v>15000000</v>
      </c>
      <c r="AC1744" s="7" t="n">
        <f aca="false">IF(H1744=1,O1744,S1744*$E$291)</f>
        <v>362217969.759371</v>
      </c>
      <c r="AD1744" s="7" t="n">
        <f aca="false">INDEX($W$1702:$W$1829,MATCH($A1744+(1-B1744)*64,$A$1702:$A$1829,0))</f>
        <v>30000000</v>
      </c>
      <c r="AE1744" s="7" t="n">
        <f aca="false">INDEX($W$1702:$W$1829,MATCH($A1744-B1744*64,$A$1702:$A$1829,0))</f>
        <v>66992017.2927088</v>
      </c>
      <c r="AF1744" s="7" t="n">
        <f aca="false">INDEX($X$1702:$X$1829,MATCH($A1744+(1-C1744)*32,$A$1702:$A$1829,0))</f>
        <v>300000000</v>
      </c>
      <c r="AG1744" s="7" t="n">
        <f aca="false">INDEX($X$1702:$X$1829,MATCH($A1744-C1744*32,$A$1702:$A$1829,0))</f>
        <v>414474691.749365</v>
      </c>
      <c r="AH1744" s="7" t="n">
        <f aca="false">INDEX($Y$1702:$Y$1829,MATCH($A1744+(1-D1744)*16,$A$1702:$A$1829,0))</f>
        <v>100000000</v>
      </c>
      <c r="AI1744" s="7" t="n">
        <f aca="false">INDEX($Y$1702:$Y$1829,MATCH($A1744-D1744*16,$A$1702:$A$1829,0))</f>
        <v>126019816.577288</v>
      </c>
      <c r="AJ1744" s="7" t="n">
        <f aca="false">INDEX($Z$1702:$Z$1829,MATCH($A1744+(1-E1744)*8,$A$1702:$A$1829,0))</f>
        <v>60000000</v>
      </c>
      <c r="AK1744" s="7" t="n">
        <f aca="false">INDEX($Z$1702:$Z$1829,MATCH($A1744-E1744*8,$A$1702:$A$1829,0))</f>
        <v>162874607.036417</v>
      </c>
      <c r="AL1744" s="7" t="n">
        <f aca="false">INDEX($AA$1702:$AA$1829,MATCH($A1744+(1-F1744)*4,$A$1702:$A$1829,0))</f>
        <v>30000000</v>
      </c>
      <c r="AM1744" s="7" t="n">
        <f aca="false">INDEX($AA$1702:$AA$1829,MATCH($A1744-F1744*4,$A$1702:$A$1829,0))</f>
        <v>217330781.855623</v>
      </c>
      <c r="AN1744" s="7" t="n">
        <f aca="false">INDEX($AB$1702:$AB$1829,MATCH($A1744+(1-G1744)*2,$A$1702:$A$1829,0))</f>
        <v>15000000</v>
      </c>
      <c r="AO1744" s="7" t="n">
        <f aca="false">INDEX($AB$1702:$AB$1829,MATCH($A1744-G1744*2,$A$1702:$A$1829,0))</f>
        <v>299008715.994919</v>
      </c>
      <c r="AP1744" s="7" t="n">
        <f aca="false">INDEX($AC$1702:$AC$1829,MATCH($A1744+(1-H1744)*1,$A$1702:$A$1829,0))</f>
        <v>5000000</v>
      </c>
      <c r="AQ1744" s="7" t="n">
        <f aca="false">INDEX($AC$1702:$AC$1829,MATCH($A1744-H1744*1,$A$1702:$A$1829,0))</f>
        <v>362217969.759371</v>
      </c>
      <c r="AR1744" s="14" t="b">
        <f aca="false">AND(IF(B1744=1,AD1744&gt;=AE1744,AE1744&gt;AD1744),IF(C1744=1,AF1744&gt;=AG1744,AG1744&gt;AF1744),IF(D1744=1,AH1744&gt;=AI1744,AI1744&gt;AH1744),IF(E1744=1,AJ1744&gt;=AK1744,AK1744&gt;AJ1744),IF(F1744=1,AL1744&gt;=AM1744,AM1744&gt;AL1744),IF(G1744=1,AN1744&gt;=AO1744,AO1744&gt;AN1744),IF(H1744=1,AP1744&gt;=AQ1744,AQ1744&gt;AP1744))</f>
        <v>0</v>
      </c>
      <c r="AS1744" s="2"/>
      <c r="AT1744" s="2"/>
      <c r="AU1744" s="2"/>
      <c r="AV1744" s="2"/>
      <c r="AW1744" s="2"/>
      <c r="AX1744" s="2"/>
    </row>
    <row r="1745" customFormat="false" ht="15" hidden="false" customHeight="false" outlineLevel="0" collapsed="false">
      <c r="A1745" s="6" t="n">
        <f aca="false">ROW()-1702</f>
        <v>43</v>
      </c>
      <c r="B1745" s="6" t="n">
        <f aca="false">MOD(INT($A1745/64),2)</f>
        <v>0</v>
      </c>
      <c r="C1745" s="6" t="n">
        <f aca="false">MOD(INT($A1745/32),2)</f>
        <v>1</v>
      </c>
      <c r="D1745" s="6" t="n">
        <f aca="false">MOD(INT($A1745/16),2)</f>
        <v>0</v>
      </c>
      <c r="E1745" s="6" t="n">
        <f aca="false">MOD(INT($A1745/8),2)</f>
        <v>1</v>
      </c>
      <c r="F1745" s="6" t="n">
        <f aca="false">MOD(INT($A1745/4),2)</f>
        <v>0</v>
      </c>
      <c r="G1745" s="6" t="n">
        <f aca="false">MOD(INT($A1745/2),2)</f>
        <v>1</v>
      </c>
      <c r="H1745" s="6" t="n">
        <f aca="false">MOD(INT($A1745/1),2)</f>
        <v>1</v>
      </c>
      <c r="I1745" s="7" t="n">
        <f aca="false">IF(B1745=1,MIN($B$6,$B$1700),0)</f>
        <v>0</v>
      </c>
      <c r="J1745" s="7" t="n">
        <f aca="false">IF(C1745=1,MIN($F$296,MAX(0,$B$1700-I1745)),0)</f>
        <v>300000000</v>
      </c>
      <c r="K1745" s="7" t="n">
        <f aca="false">IF(D1745=1,MIN($F$295,MAX(0,$B$1700-SUM(I1745:J1745))),0)</f>
        <v>0</v>
      </c>
      <c r="L1745" s="7" t="n">
        <f aca="false">IF(E1745=1,MIN($F$294,MAX(0,$B$1700-SUM(I1745:K1745))),0)</f>
        <v>60000000</v>
      </c>
      <c r="M1745" s="7" t="n">
        <f aca="false">IF(F1745=1,MIN($F$293,MAX(0,$B$1700-SUM(I1745:L1745))),0)</f>
        <v>0</v>
      </c>
      <c r="N1745" s="7" t="n">
        <f aca="false">IF(G1745=1,MIN($F$292,MAX(0,$B$1700-SUM(I1745:M1745))),0)</f>
        <v>15000000</v>
      </c>
      <c r="O1745" s="7" t="n">
        <f aca="false">IF(H1745=1,MIN($F$291,MAX(0,$B$1700-SUM(I1745:N1745))),0)</f>
        <v>5000000</v>
      </c>
      <c r="P1745" s="7" t="n">
        <f aca="false">MAX(0,$B$1700-SUM(I1745:O1745))</f>
        <v>1620000000</v>
      </c>
      <c r="Q1745" s="7" t="n">
        <f aca="false">($B$273+$B$274)+$B$22+(1-B1745)*$B$268+(1-C1745)*$E$296+(1-D1745)*$E$295+(1-E1745)*$E$294+(1-F1745)*$E$293+(1-G1745)*$E$292+(1-H1745)*$E$291</f>
        <v>14965754.5438895</v>
      </c>
      <c r="R1745" s="7" t="n">
        <f aca="false">P1745&gt;$B$12*Q1745</f>
        <v>1</v>
      </c>
      <c r="S1745" s="7" t="n">
        <f aca="false">IF(R1745,(P1745+$B$12*$B$13)/(Q1745+$B$13),IF(Q1745&gt;0,P1745/Q1745,0))</f>
        <v>92.8960724784516</v>
      </c>
      <c r="T1745" s="7" t="n">
        <f aca="false">IF(R1745,$B$13*(S1745-$B$12),0)</f>
        <v>229740181.196129</v>
      </c>
      <c r="U1745" s="7" t="n">
        <f aca="false">($B$273+$B$274)*S1745</f>
        <v>28003473.1816529</v>
      </c>
      <c r="V1745" s="7" t="n">
        <f aca="false">$B$22*S1745</f>
        <v>836064652.306064</v>
      </c>
      <c r="W1745" s="7" t="n">
        <f aca="false">IF(B1745=1,I1745,S1745*$B$268)</f>
        <v>85905391.4143937</v>
      </c>
      <c r="X1745" s="7" t="n">
        <f aca="false">IF(C1745=1,J1745,S1745*$E$296)</f>
        <v>300000000</v>
      </c>
      <c r="Y1745" s="7" t="n">
        <f aca="false">IF(D1745=1,K1745,S1745*$E$295)</f>
        <v>161598084.466405</v>
      </c>
      <c r="Z1745" s="7" t="n">
        <f aca="false">IF(E1745=1,L1745,S1745*$E$294)</f>
        <v>60000000</v>
      </c>
      <c r="AA1745" s="7" t="n">
        <f aca="false">IF(F1745=1,M1745,S1745*$E$293)</f>
        <v>278688217.435355</v>
      </c>
      <c r="AB1745" s="7" t="n">
        <f aca="false">IF(G1745=1,N1745,S1745*$E$292)</f>
        <v>15000000</v>
      </c>
      <c r="AC1745" s="7" t="n">
        <f aca="false">IF(H1745=1,O1745,S1745*$E$291)</f>
        <v>5000000</v>
      </c>
      <c r="AD1745" s="7" t="n">
        <f aca="false">INDEX($W$1702:$W$1829,MATCH($A1745+(1-B1745)*64,$A$1702:$A$1829,0))</f>
        <v>30000000</v>
      </c>
      <c r="AE1745" s="7" t="n">
        <f aca="false">INDEX($W$1702:$W$1829,MATCH($A1745-B1745*64,$A$1702:$A$1829,0))</f>
        <v>85905391.4143937</v>
      </c>
      <c r="AF1745" s="7" t="n">
        <f aca="false">INDEX($X$1702:$X$1829,MATCH($A1745+(1-C1745)*32,$A$1702:$A$1829,0))</f>
        <v>300000000</v>
      </c>
      <c r="AG1745" s="7" t="n">
        <f aca="false">INDEX($X$1702:$X$1829,MATCH($A1745-C1745*32,$A$1702:$A$1829,0))</f>
        <v>500910119.189455</v>
      </c>
      <c r="AH1745" s="7" t="n">
        <f aca="false">INDEX($Y$1702:$Y$1829,MATCH($A1745+(1-D1745)*16,$A$1702:$A$1829,0))</f>
        <v>100000000</v>
      </c>
      <c r="AI1745" s="7" t="n">
        <f aca="false">INDEX($Y$1702:$Y$1829,MATCH($A1745-D1745*16,$A$1702:$A$1829,0))</f>
        <v>161598084.466405</v>
      </c>
      <c r="AJ1745" s="7" t="n">
        <f aca="false">INDEX($Z$1702:$Z$1829,MATCH($A1745+(1-E1745)*8,$A$1702:$A$1829,0))</f>
        <v>60000000</v>
      </c>
      <c r="AK1745" s="7" t="n">
        <f aca="false">INDEX($Z$1702:$Z$1829,MATCH($A1745-E1745*8,$A$1702:$A$1829,0))</f>
        <v>203264365.875398</v>
      </c>
      <c r="AL1745" s="7" t="n">
        <f aca="false">INDEX($AA$1702:$AA$1829,MATCH($A1745+(1-F1745)*4,$A$1702:$A$1829,0))</f>
        <v>30000000</v>
      </c>
      <c r="AM1745" s="7" t="n">
        <f aca="false">INDEX($AA$1702:$AA$1829,MATCH($A1745-F1745*4,$A$1702:$A$1829,0))</f>
        <v>278688217.435355</v>
      </c>
      <c r="AN1745" s="7" t="n">
        <f aca="false">INDEX($AB$1702:$AB$1829,MATCH($A1745+(1-G1745)*2,$A$1702:$A$1829,0))</f>
        <v>15000000</v>
      </c>
      <c r="AO1745" s="7" t="n">
        <f aca="false">INDEX($AB$1702:$AB$1829,MATCH($A1745-G1745*2,$A$1702:$A$1829,0))</f>
        <v>364443579.40459</v>
      </c>
      <c r="AP1745" s="7" t="n">
        <f aca="false">INDEX($AC$1702:$AC$1829,MATCH($A1745+(1-H1745)*1,$A$1702:$A$1829,0))</f>
        <v>5000000</v>
      </c>
      <c r="AQ1745" s="7" t="n">
        <f aca="false">INDEX($AC$1702:$AC$1829,MATCH($A1745-H1745*1,$A$1702:$A$1829,0))</f>
        <v>362217969.759371</v>
      </c>
      <c r="AR1745" s="14" t="b">
        <f aca="false">AND(IF(B1745=1,AD1745&gt;=AE1745,AE1745&gt;AD1745),IF(C1745=1,AF1745&gt;=AG1745,AG1745&gt;AF1745),IF(D1745=1,AH1745&gt;=AI1745,AI1745&gt;AH1745),IF(E1745=1,AJ1745&gt;=AK1745,AK1745&gt;AJ1745),IF(F1745=1,AL1745&gt;=AM1745,AM1745&gt;AL1745),IF(G1745=1,AN1745&gt;=AO1745,AO1745&gt;AN1745),IF(H1745=1,AP1745&gt;=AQ1745,AQ1745&gt;AP1745))</f>
        <v>0</v>
      </c>
      <c r="AS1745" s="2"/>
      <c r="AT1745" s="2"/>
      <c r="AU1745" s="2"/>
      <c r="AV1745" s="2"/>
      <c r="AW1745" s="2"/>
      <c r="AX1745" s="2"/>
    </row>
    <row r="1746" customFormat="false" ht="15" hidden="false" customHeight="false" outlineLevel="0" collapsed="false">
      <c r="A1746" s="6" t="n">
        <f aca="false">ROW()-1702</f>
        <v>44</v>
      </c>
      <c r="B1746" s="6" t="n">
        <f aca="false">MOD(INT($A1746/64),2)</f>
        <v>0</v>
      </c>
      <c r="C1746" s="6" t="n">
        <f aca="false">MOD(INT($A1746/32),2)</f>
        <v>1</v>
      </c>
      <c r="D1746" s="6" t="n">
        <f aca="false">MOD(INT($A1746/16),2)</f>
        <v>0</v>
      </c>
      <c r="E1746" s="6" t="n">
        <f aca="false">MOD(INT($A1746/8),2)</f>
        <v>1</v>
      </c>
      <c r="F1746" s="6" t="n">
        <f aca="false">MOD(INT($A1746/4),2)</f>
        <v>1</v>
      </c>
      <c r="G1746" s="6" t="n">
        <f aca="false">MOD(INT($A1746/2),2)</f>
        <v>0</v>
      </c>
      <c r="H1746" s="6" t="n">
        <f aca="false">MOD(INT($A1746/1),2)</f>
        <v>0</v>
      </c>
      <c r="I1746" s="7" t="n">
        <f aca="false">IF(B1746=1,MIN($B$6,$B$1700),0)</f>
        <v>0</v>
      </c>
      <c r="J1746" s="7" t="n">
        <f aca="false">IF(C1746=1,MIN($F$296,MAX(0,$B$1700-I1746)),0)</f>
        <v>300000000</v>
      </c>
      <c r="K1746" s="7" t="n">
        <f aca="false">IF(D1746=1,MIN($F$295,MAX(0,$B$1700-SUM(I1746:J1746))),0)</f>
        <v>0</v>
      </c>
      <c r="L1746" s="7" t="n">
        <f aca="false">IF(E1746=1,MIN($F$294,MAX(0,$B$1700-SUM(I1746:K1746))),0)</f>
        <v>60000000</v>
      </c>
      <c r="M1746" s="7" t="n">
        <f aca="false">IF(F1746=1,MIN($F$293,MAX(0,$B$1700-SUM(I1746:L1746))),0)</f>
        <v>30000000</v>
      </c>
      <c r="N1746" s="7" t="n">
        <f aca="false">IF(G1746=1,MIN($F$292,MAX(0,$B$1700-SUM(I1746:M1746))),0)</f>
        <v>0</v>
      </c>
      <c r="O1746" s="7" t="n">
        <f aca="false">IF(H1746=1,MIN($F$291,MAX(0,$B$1700-SUM(I1746:N1746))),0)</f>
        <v>0</v>
      </c>
      <c r="P1746" s="7" t="n">
        <f aca="false">MAX(0,$B$1700-SUM(I1746:O1746))</f>
        <v>1610000000</v>
      </c>
      <c r="Q1746" s="7" t="n">
        <f aca="false">($B$273+$B$274)+$B$22+(1-B1746)*$B$268+(1-C1746)*$E$296+(1-D1746)*$E$295+(1-E1746)*$E$294+(1-F1746)*$E$293+(1-G1746)*$E$292+(1-H1746)*$E$291</f>
        <v>21965754.5438895</v>
      </c>
      <c r="R1746" s="7" t="n">
        <f aca="false">P1746&gt;$B$12*Q1746</f>
        <v>1</v>
      </c>
      <c r="S1746" s="7" t="n">
        <f aca="false">IF(R1746,(P1746+$B$12*$B$13)/(Q1746+$B$13),IF(Q1746&gt;0,P1746/Q1746,0))</f>
        <v>65.9084516321503</v>
      </c>
      <c r="T1746" s="7" t="n">
        <f aca="false">IF(R1746,$B$13*(S1746-$B$12),0)</f>
        <v>162271129.080376</v>
      </c>
      <c r="U1746" s="7" t="n">
        <f aca="false">($B$273+$B$274)*S1746</f>
        <v>19868068.7835679</v>
      </c>
      <c r="V1746" s="7" t="n">
        <f aca="false">$B$22*S1746</f>
        <v>593176064.689353</v>
      </c>
      <c r="W1746" s="7" t="n">
        <f aca="false">IF(B1746=1,I1746,S1746*$B$268)</f>
        <v>60948662.1330504</v>
      </c>
      <c r="X1746" s="7" t="n">
        <f aca="false">IF(C1746=1,J1746,S1746*$E$296)</f>
        <v>300000000</v>
      </c>
      <c r="Y1746" s="7" t="n">
        <f aca="false">IF(D1746=1,K1746,S1746*$E$295)</f>
        <v>114651558.99215</v>
      </c>
      <c r="Z1746" s="7" t="n">
        <f aca="false">IF(E1746=1,L1746,S1746*$E$294)</f>
        <v>60000000</v>
      </c>
      <c r="AA1746" s="7" t="n">
        <f aca="false">IF(F1746=1,M1746,S1746*$E$293)</f>
        <v>30000000</v>
      </c>
      <c r="AB1746" s="7" t="n">
        <f aca="false">IF(G1746=1,N1746,S1746*$E$292)</f>
        <v>329542258.160752</v>
      </c>
      <c r="AC1746" s="7" t="n">
        <f aca="false">IF(H1746=1,O1746,S1746*$E$291)</f>
        <v>329542258.160752</v>
      </c>
      <c r="AD1746" s="7" t="n">
        <f aca="false">INDEX($W$1702:$W$1829,MATCH($A1746+(1-B1746)*64,$A$1702:$A$1829,0))</f>
        <v>30000000</v>
      </c>
      <c r="AE1746" s="7" t="n">
        <f aca="false">INDEX($W$1702:$W$1829,MATCH($A1746-B1746*64,$A$1702:$A$1829,0))</f>
        <v>60948662.1330504</v>
      </c>
      <c r="AF1746" s="7" t="n">
        <f aca="false">INDEX($X$1702:$X$1829,MATCH($A1746+(1-C1746)*32,$A$1702:$A$1829,0))</f>
        <v>300000000</v>
      </c>
      <c r="AG1746" s="7" t="n">
        <f aca="false">INDEX($X$1702:$X$1829,MATCH($A1746-C1746*32,$A$1702:$A$1829,0))</f>
        <v>384387706.494152</v>
      </c>
      <c r="AH1746" s="7" t="n">
        <f aca="false">INDEX($Y$1702:$Y$1829,MATCH($A1746+(1-D1746)*16,$A$1702:$A$1829,0))</f>
        <v>100000000</v>
      </c>
      <c r="AI1746" s="7" t="n">
        <f aca="false">INDEX($Y$1702:$Y$1829,MATCH($A1746-D1746*16,$A$1702:$A$1829,0))</f>
        <v>114651558.99215</v>
      </c>
      <c r="AJ1746" s="7" t="n">
        <f aca="false">INDEX($Z$1702:$Z$1829,MATCH($A1746+(1-E1746)*8,$A$1702:$A$1829,0))</f>
        <v>60000000</v>
      </c>
      <c r="AK1746" s="7" t="n">
        <f aca="false">INDEX($Z$1702:$Z$1829,MATCH($A1746-E1746*8,$A$1702:$A$1829,0))</f>
        <v>149409538.951995</v>
      </c>
      <c r="AL1746" s="7" t="n">
        <f aca="false">INDEX($AA$1702:$AA$1829,MATCH($A1746+(1-F1746)*4,$A$1702:$A$1829,0))</f>
        <v>30000000</v>
      </c>
      <c r="AM1746" s="7" t="n">
        <f aca="false">INDEX($AA$1702:$AA$1829,MATCH($A1746-F1746*4,$A$1702:$A$1829,0))</f>
        <v>179405229.596951</v>
      </c>
      <c r="AN1746" s="7" t="n">
        <f aca="false">INDEX($AB$1702:$AB$1829,MATCH($A1746+(1-G1746)*2,$A$1702:$A$1829,0))</f>
        <v>15000000</v>
      </c>
      <c r="AO1746" s="7" t="n">
        <f aca="false">INDEX($AB$1702:$AB$1829,MATCH($A1746-G1746*2,$A$1702:$A$1829,0))</f>
        <v>329542258.160752</v>
      </c>
      <c r="AP1746" s="7" t="n">
        <f aca="false">INDEX($AC$1702:$AC$1829,MATCH($A1746+(1-H1746)*1,$A$1702:$A$1829,0))</f>
        <v>5000000</v>
      </c>
      <c r="AQ1746" s="7" t="n">
        <f aca="false">INDEX($AC$1702:$AC$1829,MATCH($A1746-H1746*1,$A$1702:$A$1829,0))</f>
        <v>329542258.160752</v>
      </c>
      <c r="AR1746" s="14" t="b">
        <f aca="false">AND(IF(B1746=1,AD1746&gt;=AE1746,AE1746&gt;AD1746),IF(C1746=1,AF1746&gt;=AG1746,AG1746&gt;AF1746),IF(D1746=1,AH1746&gt;=AI1746,AI1746&gt;AH1746),IF(E1746=1,AJ1746&gt;=AK1746,AK1746&gt;AJ1746),IF(F1746=1,AL1746&gt;=AM1746,AM1746&gt;AL1746),IF(G1746=1,AN1746&gt;=AO1746,AO1746&gt;AN1746),IF(H1746=1,AP1746&gt;=AQ1746,AQ1746&gt;AP1746))</f>
        <v>0</v>
      </c>
      <c r="AS1746" s="2"/>
      <c r="AT1746" s="2"/>
      <c r="AU1746" s="2"/>
      <c r="AV1746" s="2"/>
      <c r="AW1746" s="2"/>
      <c r="AX1746" s="2"/>
    </row>
    <row r="1747" customFormat="false" ht="15" hidden="false" customHeight="false" outlineLevel="0" collapsed="false">
      <c r="A1747" s="6" t="n">
        <f aca="false">ROW()-1702</f>
        <v>45</v>
      </c>
      <c r="B1747" s="6" t="n">
        <f aca="false">MOD(INT($A1747/64),2)</f>
        <v>0</v>
      </c>
      <c r="C1747" s="6" t="n">
        <f aca="false">MOD(INT($A1747/32),2)</f>
        <v>1</v>
      </c>
      <c r="D1747" s="6" t="n">
        <f aca="false">MOD(INT($A1747/16),2)</f>
        <v>0</v>
      </c>
      <c r="E1747" s="6" t="n">
        <f aca="false">MOD(INT($A1747/8),2)</f>
        <v>1</v>
      </c>
      <c r="F1747" s="6" t="n">
        <f aca="false">MOD(INT($A1747/4),2)</f>
        <v>1</v>
      </c>
      <c r="G1747" s="6" t="n">
        <f aca="false">MOD(INT($A1747/2),2)</f>
        <v>0</v>
      </c>
      <c r="H1747" s="6" t="n">
        <f aca="false">MOD(INT($A1747/1),2)</f>
        <v>1</v>
      </c>
      <c r="I1747" s="7" t="n">
        <f aca="false">IF(B1747=1,MIN($B$6,$B$1700),0)</f>
        <v>0</v>
      </c>
      <c r="J1747" s="7" t="n">
        <f aca="false">IF(C1747=1,MIN($F$296,MAX(0,$B$1700-I1747)),0)</f>
        <v>300000000</v>
      </c>
      <c r="K1747" s="7" t="n">
        <f aca="false">IF(D1747=1,MIN($F$295,MAX(0,$B$1700-SUM(I1747:J1747))),0)</f>
        <v>0</v>
      </c>
      <c r="L1747" s="7" t="n">
        <f aca="false">IF(E1747=1,MIN($F$294,MAX(0,$B$1700-SUM(I1747:K1747))),0)</f>
        <v>60000000</v>
      </c>
      <c r="M1747" s="7" t="n">
        <f aca="false">IF(F1747=1,MIN($F$293,MAX(0,$B$1700-SUM(I1747:L1747))),0)</f>
        <v>30000000</v>
      </c>
      <c r="N1747" s="7" t="n">
        <f aca="false">IF(G1747=1,MIN($F$292,MAX(0,$B$1700-SUM(I1747:M1747))),0)</f>
        <v>0</v>
      </c>
      <c r="O1747" s="7" t="n">
        <f aca="false">IF(H1747=1,MIN($F$291,MAX(0,$B$1700-SUM(I1747:N1747))),0)</f>
        <v>5000000</v>
      </c>
      <c r="P1747" s="7" t="n">
        <f aca="false">MAX(0,$B$1700-SUM(I1747:O1747))</f>
        <v>1605000000</v>
      </c>
      <c r="Q1747" s="7" t="n">
        <f aca="false">($B$273+$B$274)+$B$22+(1-B1747)*$B$268+(1-C1747)*$E$296+(1-D1747)*$E$295+(1-E1747)*$E$294+(1-F1747)*$E$293+(1-G1747)*$E$292+(1-H1747)*$E$291</f>
        <v>16965754.5438895</v>
      </c>
      <c r="R1747" s="7" t="n">
        <f aca="false">P1747&gt;$B$12*Q1747</f>
        <v>1</v>
      </c>
      <c r="S1747" s="7" t="n">
        <f aca="false">IF(R1747,(P1747+$B$12*$B$13)/(Q1747+$B$13),IF(Q1747&gt;0,P1747/Q1747,0))</f>
        <v>82.5809241750978</v>
      </c>
      <c r="T1747" s="7" t="n">
        <f aca="false">IF(R1747,$B$13*(S1747-$B$12),0)</f>
        <v>203952310.437744</v>
      </c>
      <c r="U1747" s="7" t="n">
        <f aca="false">($B$273+$B$274)*S1747</f>
        <v>24893977.0407396</v>
      </c>
      <c r="V1747" s="7" t="n">
        <f aca="false">$B$22*S1747</f>
        <v>743228317.57588</v>
      </c>
      <c r="W1747" s="7" t="n">
        <f aca="false">IF(B1747=1,I1747,S1747*$B$268)</f>
        <v>76366485.9595622</v>
      </c>
      <c r="X1747" s="7" t="n">
        <f aca="false">IF(C1747=1,J1747,S1747*$E$296)</f>
        <v>300000000</v>
      </c>
      <c r="Y1747" s="7" t="n">
        <f aca="false">IF(D1747=1,K1747,S1747*$E$295)</f>
        <v>143654288.110585</v>
      </c>
      <c r="Z1747" s="7" t="n">
        <f aca="false">IF(E1747=1,L1747,S1747*$E$294)</f>
        <v>60000000</v>
      </c>
      <c r="AA1747" s="7" t="n">
        <f aca="false">IF(F1747=1,M1747,S1747*$E$293)</f>
        <v>30000000</v>
      </c>
      <c r="AB1747" s="7" t="n">
        <f aca="false">IF(G1747=1,N1747,S1747*$E$292)</f>
        <v>412904620.875489</v>
      </c>
      <c r="AC1747" s="7" t="n">
        <f aca="false">IF(H1747=1,O1747,S1747*$E$291)</f>
        <v>5000000</v>
      </c>
      <c r="AD1747" s="7" t="n">
        <f aca="false">INDEX($W$1702:$W$1829,MATCH($A1747+(1-B1747)*64,$A$1702:$A$1829,0))</f>
        <v>30000000</v>
      </c>
      <c r="AE1747" s="7" t="n">
        <f aca="false">INDEX($W$1702:$W$1829,MATCH($A1747-B1747*64,$A$1702:$A$1829,0))</f>
        <v>76366485.9595622</v>
      </c>
      <c r="AF1747" s="7" t="n">
        <f aca="false">INDEX($X$1702:$X$1829,MATCH($A1747+(1-C1747)*32,$A$1702:$A$1829,0))</f>
        <v>300000000</v>
      </c>
      <c r="AG1747" s="7" t="n">
        <f aca="false">INDEX($X$1702:$X$1829,MATCH($A1747-C1747*32,$A$1702:$A$1829,0))</f>
        <v>458203846.849381</v>
      </c>
      <c r="AH1747" s="7" t="n">
        <f aca="false">INDEX($Y$1702:$Y$1829,MATCH($A1747+(1-D1747)*16,$A$1702:$A$1829,0))</f>
        <v>100000000</v>
      </c>
      <c r="AI1747" s="7" t="n">
        <f aca="false">INDEX($Y$1702:$Y$1829,MATCH($A1747-D1747*16,$A$1702:$A$1829,0))</f>
        <v>143654288.110585</v>
      </c>
      <c r="AJ1747" s="7" t="n">
        <f aca="false">INDEX($Z$1702:$Z$1829,MATCH($A1747+(1-E1747)*8,$A$1702:$A$1829,0))</f>
        <v>60000000</v>
      </c>
      <c r="AK1747" s="7" t="n">
        <f aca="false">INDEX($Z$1702:$Z$1829,MATCH($A1747-E1747*8,$A$1702:$A$1829,0))</f>
        <v>183025927.230963</v>
      </c>
      <c r="AL1747" s="7" t="n">
        <f aca="false">INDEX($AA$1702:$AA$1829,MATCH($A1747+(1-F1747)*4,$A$1702:$A$1829,0))</f>
        <v>30000000</v>
      </c>
      <c r="AM1747" s="7" t="n">
        <f aca="false">INDEX($AA$1702:$AA$1829,MATCH($A1747-F1747*4,$A$1702:$A$1829,0))</f>
        <v>218666147.642754</v>
      </c>
      <c r="AN1747" s="7" t="n">
        <f aca="false">INDEX($AB$1702:$AB$1829,MATCH($A1747+(1-G1747)*2,$A$1702:$A$1829,0))</f>
        <v>15000000</v>
      </c>
      <c r="AO1747" s="7" t="n">
        <f aca="false">INDEX($AB$1702:$AB$1829,MATCH($A1747-G1747*2,$A$1702:$A$1829,0))</f>
        <v>412904620.875489</v>
      </c>
      <c r="AP1747" s="7" t="n">
        <f aca="false">INDEX($AC$1702:$AC$1829,MATCH($A1747+(1-H1747)*1,$A$1702:$A$1829,0))</f>
        <v>5000000</v>
      </c>
      <c r="AQ1747" s="7" t="n">
        <f aca="false">INDEX($AC$1702:$AC$1829,MATCH($A1747-H1747*1,$A$1702:$A$1829,0))</f>
        <v>329542258.160752</v>
      </c>
      <c r="AR1747" s="14" t="b">
        <f aca="false">AND(IF(B1747=1,AD1747&gt;=AE1747,AE1747&gt;AD1747),IF(C1747=1,AF1747&gt;=AG1747,AG1747&gt;AF1747),IF(D1747=1,AH1747&gt;=AI1747,AI1747&gt;AH1747),IF(E1747=1,AJ1747&gt;=AK1747,AK1747&gt;AJ1747),IF(F1747=1,AL1747&gt;=AM1747,AM1747&gt;AL1747),IF(G1747=1,AN1747&gt;=AO1747,AO1747&gt;AN1747),IF(H1747=1,AP1747&gt;=AQ1747,AQ1747&gt;AP1747))</f>
        <v>0</v>
      </c>
      <c r="AS1747" s="2"/>
      <c r="AT1747" s="2"/>
      <c r="AU1747" s="2"/>
      <c r="AV1747" s="2"/>
      <c r="AW1747" s="2"/>
      <c r="AX1747" s="2"/>
    </row>
    <row r="1748" customFormat="false" ht="15" hidden="false" customHeight="false" outlineLevel="0" collapsed="false">
      <c r="A1748" s="6" t="n">
        <f aca="false">ROW()-1702</f>
        <v>46</v>
      </c>
      <c r="B1748" s="6" t="n">
        <f aca="false">MOD(INT($A1748/64),2)</f>
        <v>0</v>
      </c>
      <c r="C1748" s="6" t="n">
        <f aca="false">MOD(INT($A1748/32),2)</f>
        <v>1</v>
      </c>
      <c r="D1748" s="6" t="n">
        <f aca="false">MOD(INT($A1748/16),2)</f>
        <v>0</v>
      </c>
      <c r="E1748" s="6" t="n">
        <f aca="false">MOD(INT($A1748/8),2)</f>
        <v>1</v>
      </c>
      <c r="F1748" s="6" t="n">
        <f aca="false">MOD(INT($A1748/4),2)</f>
        <v>1</v>
      </c>
      <c r="G1748" s="6" t="n">
        <f aca="false">MOD(INT($A1748/2),2)</f>
        <v>1</v>
      </c>
      <c r="H1748" s="6" t="n">
        <f aca="false">MOD(INT($A1748/1),2)</f>
        <v>0</v>
      </c>
      <c r="I1748" s="7" t="n">
        <f aca="false">IF(B1748=1,MIN($B$6,$B$1700),0)</f>
        <v>0</v>
      </c>
      <c r="J1748" s="7" t="n">
        <f aca="false">IF(C1748=1,MIN($F$296,MAX(0,$B$1700-I1748)),0)</f>
        <v>300000000</v>
      </c>
      <c r="K1748" s="7" t="n">
        <f aca="false">IF(D1748=1,MIN($F$295,MAX(0,$B$1700-SUM(I1748:J1748))),0)</f>
        <v>0</v>
      </c>
      <c r="L1748" s="7" t="n">
        <f aca="false">IF(E1748=1,MIN($F$294,MAX(0,$B$1700-SUM(I1748:K1748))),0)</f>
        <v>60000000</v>
      </c>
      <c r="M1748" s="7" t="n">
        <f aca="false">IF(F1748=1,MIN($F$293,MAX(0,$B$1700-SUM(I1748:L1748))),0)</f>
        <v>30000000</v>
      </c>
      <c r="N1748" s="7" t="n">
        <f aca="false">IF(G1748=1,MIN($F$292,MAX(0,$B$1700-SUM(I1748:M1748))),0)</f>
        <v>15000000</v>
      </c>
      <c r="O1748" s="7" t="n">
        <f aca="false">IF(H1748=1,MIN($F$291,MAX(0,$B$1700-SUM(I1748:N1748))),0)</f>
        <v>0</v>
      </c>
      <c r="P1748" s="7" t="n">
        <f aca="false">MAX(0,$B$1700-SUM(I1748:O1748))</f>
        <v>1595000000</v>
      </c>
      <c r="Q1748" s="7" t="n">
        <f aca="false">($B$273+$B$274)+$B$22+(1-B1748)*$B$268+(1-C1748)*$E$296+(1-D1748)*$E$295+(1-E1748)*$E$294+(1-F1748)*$E$293+(1-G1748)*$E$292+(1-H1748)*$E$291</f>
        <v>16965754.5438895</v>
      </c>
      <c r="R1748" s="7" t="n">
        <f aca="false">P1748&gt;$B$12*Q1748</f>
        <v>1</v>
      </c>
      <c r="S1748" s="7" t="n">
        <f aca="false">IF(R1748,(P1748+$B$12*$B$13)/(Q1748+$B$13),IF(Q1748&gt;0,P1748/Q1748,0))</f>
        <v>82.0672014741641</v>
      </c>
      <c r="T1748" s="7" t="n">
        <f aca="false">IF(R1748,$B$13*(S1748-$B$12),0)</f>
        <v>202668003.68541</v>
      </c>
      <c r="U1748" s="7" t="n">
        <f aca="false">($B$273+$B$274)*S1748</f>
        <v>24739115.5972514</v>
      </c>
      <c r="V1748" s="7" t="n">
        <f aca="false">$B$22*S1748</f>
        <v>738604813.267476</v>
      </c>
      <c r="W1748" s="7" t="n">
        <f aca="false">IF(B1748=1,I1748,S1748*$B$268)</f>
        <v>75891422.2832974</v>
      </c>
      <c r="X1748" s="7" t="n">
        <f aca="false">IF(C1748=1,J1748,S1748*$E$296)</f>
        <v>300000000</v>
      </c>
      <c r="Y1748" s="7" t="n">
        <f aca="false">IF(D1748=1,K1748,S1748*$E$295)</f>
        <v>142760637.795744</v>
      </c>
      <c r="Z1748" s="7" t="n">
        <f aca="false">IF(E1748=1,L1748,S1748*$E$294)</f>
        <v>60000000</v>
      </c>
      <c r="AA1748" s="7" t="n">
        <f aca="false">IF(F1748=1,M1748,S1748*$E$293)</f>
        <v>30000000</v>
      </c>
      <c r="AB1748" s="7" t="n">
        <f aca="false">IF(G1748=1,N1748,S1748*$E$292)</f>
        <v>15000000</v>
      </c>
      <c r="AC1748" s="7" t="n">
        <f aca="false">IF(H1748=1,O1748,S1748*$E$291)</f>
        <v>410336007.37082</v>
      </c>
      <c r="AD1748" s="7" t="n">
        <f aca="false">INDEX($W$1702:$W$1829,MATCH($A1748+(1-B1748)*64,$A$1702:$A$1829,0))</f>
        <v>30000000</v>
      </c>
      <c r="AE1748" s="7" t="n">
        <f aca="false">INDEX($W$1702:$W$1829,MATCH($A1748-B1748*64,$A$1702:$A$1829,0))</f>
        <v>75891422.2832974</v>
      </c>
      <c r="AF1748" s="7" t="n">
        <f aca="false">INDEX($X$1702:$X$1829,MATCH($A1748+(1-C1748)*32,$A$1702:$A$1829,0))</f>
        <v>300000000</v>
      </c>
      <c r="AG1748" s="7" t="n">
        <f aca="false">INDEX($X$1702:$X$1829,MATCH($A1748-C1748*32,$A$1702:$A$1829,0))</f>
        <v>455801729.696828</v>
      </c>
      <c r="AH1748" s="7" t="n">
        <f aca="false">INDEX($Y$1702:$Y$1829,MATCH($A1748+(1-D1748)*16,$A$1702:$A$1829,0))</f>
        <v>100000000</v>
      </c>
      <c r="AI1748" s="7" t="n">
        <f aca="false">INDEX($Y$1702:$Y$1829,MATCH($A1748-D1748*16,$A$1702:$A$1829,0))</f>
        <v>142760637.795744</v>
      </c>
      <c r="AJ1748" s="7" t="n">
        <f aca="false">INDEX($Z$1702:$Z$1829,MATCH($A1748+(1-E1748)*8,$A$1702:$A$1829,0))</f>
        <v>60000000</v>
      </c>
      <c r="AK1748" s="7" t="n">
        <f aca="false">INDEX($Z$1702:$Z$1829,MATCH($A1748-E1748*8,$A$1702:$A$1829,0))</f>
        <v>181928320.470957</v>
      </c>
      <c r="AL1748" s="7" t="n">
        <f aca="false">INDEX($AA$1702:$AA$1829,MATCH($A1748+(1-F1748)*4,$A$1702:$A$1829,0))</f>
        <v>30000000</v>
      </c>
      <c r="AM1748" s="7" t="n">
        <f aca="false">INDEX($AA$1702:$AA$1829,MATCH($A1748-F1748*4,$A$1702:$A$1829,0))</f>
        <v>217330781.855623</v>
      </c>
      <c r="AN1748" s="7" t="n">
        <f aca="false">INDEX($AB$1702:$AB$1829,MATCH($A1748+(1-G1748)*2,$A$1702:$A$1829,0))</f>
        <v>15000000</v>
      </c>
      <c r="AO1748" s="7" t="n">
        <f aca="false">INDEX($AB$1702:$AB$1829,MATCH($A1748-G1748*2,$A$1702:$A$1829,0))</f>
        <v>329542258.160752</v>
      </c>
      <c r="AP1748" s="7" t="n">
        <f aca="false">INDEX($AC$1702:$AC$1829,MATCH($A1748+(1-H1748)*1,$A$1702:$A$1829,0))</f>
        <v>5000000</v>
      </c>
      <c r="AQ1748" s="7" t="n">
        <f aca="false">INDEX($AC$1702:$AC$1829,MATCH($A1748-H1748*1,$A$1702:$A$1829,0))</f>
        <v>410336007.37082</v>
      </c>
      <c r="AR1748" s="14" t="b">
        <f aca="false">AND(IF(B1748=1,AD1748&gt;=AE1748,AE1748&gt;AD1748),IF(C1748=1,AF1748&gt;=AG1748,AG1748&gt;AF1748),IF(D1748=1,AH1748&gt;=AI1748,AI1748&gt;AH1748),IF(E1748=1,AJ1748&gt;=AK1748,AK1748&gt;AJ1748),IF(F1748=1,AL1748&gt;=AM1748,AM1748&gt;AL1748),IF(G1748=1,AN1748&gt;=AO1748,AO1748&gt;AN1748),IF(H1748=1,AP1748&gt;=AQ1748,AQ1748&gt;AP1748))</f>
        <v>0</v>
      </c>
      <c r="AS1748" s="2"/>
      <c r="AT1748" s="2"/>
      <c r="AU1748" s="2"/>
      <c r="AV1748" s="2"/>
      <c r="AW1748" s="2"/>
      <c r="AX1748" s="2"/>
    </row>
    <row r="1749" customFormat="false" ht="15" hidden="false" customHeight="false" outlineLevel="0" collapsed="false">
      <c r="A1749" s="6" t="n">
        <f aca="false">ROW()-1702</f>
        <v>47</v>
      </c>
      <c r="B1749" s="6" t="n">
        <f aca="false">MOD(INT($A1749/64),2)</f>
        <v>0</v>
      </c>
      <c r="C1749" s="6" t="n">
        <f aca="false">MOD(INT($A1749/32),2)</f>
        <v>1</v>
      </c>
      <c r="D1749" s="6" t="n">
        <f aca="false">MOD(INT($A1749/16),2)</f>
        <v>0</v>
      </c>
      <c r="E1749" s="6" t="n">
        <f aca="false">MOD(INT($A1749/8),2)</f>
        <v>1</v>
      </c>
      <c r="F1749" s="6" t="n">
        <f aca="false">MOD(INT($A1749/4),2)</f>
        <v>1</v>
      </c>
      <c r="G1749" s="6" t="n">
        <f aca="false">MOD(INT($A1749/2),2)</f>
        <v>1</v>
      </c>
      <c r="H1749" s="6" t="n">
        <f aca="false">MOD(INT($A1749/1),2)</f>
        <v>1</v>
      </c>
      <c r="I1749" s="7" t="n">
        <f aca="false">IF(B1749=1,MIN($B$6,$B$1700),0)</f>
        <v>0</v>
      </c>
      <c r="J1749" s="7" t="n">
        <f aca="false">IF(C1749=1,MIN($F$296,MAX(0,$B$1700-I1749)),0)</f>
        <v>300000000</v>
      </c>
      <c r="K1749" s="7" t="n">
        <f aca="false">IF(D1749=1,MIN($F$295,MAX(0,$B$1700-SUM(I1749:J1749))),0)</f>
        <v>0</v>
      </c>
      <c r="L1749" s="7" t="n">
        <f aca="false">IF(E1749=1,MIN($F$294,MAX(0,$B$1700-SUM(I1749:K1749))),0)</f>
        <v>60000000</v>
      </c>
      <c r="M1749" s="7" t="n">
        <f aca="false">IF(F1749=1,MIN($F$293,MAX(0,$B$1700-SUM(I1749:L1749))),0)</f>
        <v>30000000</v>
      </c>
      <c r="N1749" s="7" t="n">
        <f aca="false">IF(G1749=1,MIN($F$292,MAX(0,$B$1700-SUM(I1749:M1749))),0)</f>
        <v>15000000</v>
      </c>
      <c r="O1749" s="7" t="n">
        <f aca="false">IF(H1749=1,MIN($F$291,MAX(0,$B$1700-SUM(I1749:N1749))),0)</f>
        <v>5000000</v>
      </c>
      <c r="P1749" s="7" t="n">
        <f aca="false">MAX(0,$B$1700-SUM(I1749:O1749))</f>
        <v>1590000000</v>
      </c>
      <c r="Q1749" s="7" t="n">
        <f aca="false">($B$273+$B$274)+$B$22+(1-B1749)*$B$268+(1-C1749)*$E$296+(1-D1749)*$E$295+(1-E1749)*$E$294+(1-F1749)*$E$293+(1-G1749)*$E$292+(1-H1749)*$E$291</f>
        <v>11965754.5438895</v>
      </c>
      <c r="R1749" s="7" t="n">
        <f aca="false">P1749&gt;$B$12*Q1749</f>
        <v>1</v>
      </c>
      <c r="S1749" s="7" t="n">
        <f aca="false">IF(R1749,(P1749+$B$12*$B$13)/(Q1749+$B$13),IF(Q1749&gt;0,P1749/Q1749,0))</f>
        <v>110.087586179367</v>
      </c>
      <c r="T1749" s="7" t="n">
        <f aca="false">IF(R1749,$B$13*(S1749-$B$12),0)</f>
        <v>272718965.448418</v>
      </c>
      <c r="U1749" s="7" t="n">
        <f aca="false">($B$273+$B$274)*S1749</f>
        <v>33185846.1284453</v>
      </c>
      <c r="V1749" s="7" t="n">
        <f aca="false">$B$22*S1749</f>
        <v>990788275.614303</v>
      </c>
      <c r="W1749" s="7" t="n">
        <f aca="false">IF(B1749=1,I1749,S1749*$B$268)</f>
        <v>101803197.145908</v>
      </c>
      <c r="X1749" s="7" t="n">
        <f aca="false">IF(C1749=1,J1749,S1749*$E$296)</f>
        <v>300000000</v>
      </c>
      <c r="Y1749" s="7" t="n">
        <f aca="false">IF(D1749=1,K1749,S1749*$E$295)</f>
        <v>191503715.662926</v>
      </c>
      <c r="Z1749" s="7" t="n">
        <f aca="false">IF(E1749=1,L1749,S1749*$E$294)</f>
        <v>60000000</v>
      </c>
      <c r="AA1749" s="7" t="n">
        <f aca="false">IF(F1749=1,M1749,S1749*$E$293)</f>
        <v>30000000</v>
      </c>
      <c r="AB1749" s="7" t="n">
        <f aca="false">IF(G1749=1,N1749,S1749*$E$292)</f>
        <v>15000000</v>
      </c>
      <c r="AC1749" s="7" t="n">
        <f aca="false">IF(H1749=1,O1749,S1749*$E$291)</f>
        <v>5000000</v>
      </c>
      <c r="AD1749" s="7" t="n">
        <f aca="false">INDEX($W$1702:$W$1829,MATCH($A1749+(1-B1749)*64,$A$1702:$A$1829,0))</f>
        <v>30000000</v>
      </c>
      <c r="AE1749" s="7" t="n">
        <f aca="false">INDEX($W$1702:$W$1829,MATCH($A1749-B1749*64,$A$1702:$A$1829,0))</f>
        <v>101803197.145908</v>
      </c>
      <c r="AF1749" s="7" t="n">
        <f aca="false">INDEX($X$1702:$X$1829,MATCH($A1749+(1-C1749)*32,$A$1702:$A$1829,0))</f>
        <v>300000000</v>
      </c>
      <c r="AG1749" s="7" t="n">
        <f aca="false">INDEX($X$1702:$X$1829,MATCH($A1749-C1749*32,$A$1702:$A$1829,0))</f>
        <v>564833767.508838</v>
      </c>
      <c r="AH1749" s="7" t="n">
        <f aca="false">INDEX($Y$1702:$Y$1829,MATCH($A1749+(1-D1749)*16,$A$1702:$A$1829,0))</f>
        <v>100000000</v>
      </c>
      <c r="AI1749" s="7" t="n">
        <f aca="false">INDEX($Y$1702:$Y$1829,MATCH($A1749-D1749*16,$A$1702:$A$1829,0))</f>
        <v>191503715.662926</v>
      </c>
      <c r="AJ1749" s="7" t="n">
        <f aca="false">INDEX($Z$1702:$Z$1829,MATCH($A1749+(1-E1749)*8,$A$1702:$A$1829,0))</f>
        <v>60000000</v>
      </c>
      <c r="AK1749" s="7" t="n">
        <f aca="false">INDEX($Z$1702:$Z$1829,MATCH($A1749-E1749*8,$A$1702:$A$1829,0))</f>
        <v>235151056.519846</v>
      </c>
      <c r="AL1749" s="7" t="n">
        <f aca="false">INDEX($AA$1702:$AA$1829,MATCH($A1749+(1-F1749)*4,$A$1702:$A$1829,0))</f>
        <v>30000000</v>
      </c>
      <c r="AM1749" s="7" t="n">
        <f aca="false">INDEX($AA$1702:$AA$1829,MATCH($A1749-F1749*4,$A$1702:$A$1829,0))</f>
        <v>278688217.435355</v>
      </c>
      <c r="AN1749" s="7" t="n">
        <f aca="false">INDEX($AB$1702:$AB$1829,MATCH($A1749+(1-G1749)*2,$A$1702:$A$1829,0))</f>
        <v>15000000</v>
      </c>
      <c r="AO1749" s="7" t="n">
        <f aca="false">INDEX($AB$1702:$AB$1829,MATCH($A1749-G1749*2,$A$1702:$A$1829,0))</f>
        <v>412904620.875489</v>
      </c>
      <c r="AP1749" s="7" t="n">
        <f aca="false">INDEX($AC$1702:$AC$1829,MATCH($A1749+(1-H1749)*1,$A$1702:$A$1829,0))</f>
        <v>5000000</v>
      </c>
      <c r="AQ1749" s="7" t="n">
        <f aca="false">INDEX($AC$1702:$AC$1829,MATCH($A1749-H1749*1,$A$1702:$A$1829,0))</f>
        <v>410336007.37082</v>
      </c>
      <c r="AR1749" s="14" t="b">
        <f aca="false">AND(IF(B1749=1,AD1749&gt;=AE1749,AE1749&gt;AD1749),IF(C1749=1,AF1749&gt;=AG1749,AG1749&gt;AF1749),IF(D1749=1,AH1749&gt;=AI1749,AI1749&gt;AH1749),IF(E1749=1,AJ1749&gt;=AK1749,AK1749&gt;AJ1749),IF(F1749=1,AL1749&gt;=AM1749,AM1749&gt;AL1749),IF(G1749=1,AN1749&gt;=AO1749,AO1749&gt;AN1749),IF(H1749=1,AP1749&gt;=AQ1749,AQ1749&gt;AP1749))</f>
        <v>0</v>
      </c>
      <c r="AS1749" s="2"/>
      <c r="AT1749" s="2"/>
      <c r="AU1749" s="2"/>
      <c r="AV1749" s="2"/>
      <c r="AW1749" s="2"/>
      <c r="AX1749" s="2"/>
    </row>
    <row r="1750" customFormat="false" ht="15" hidden="false" customHeight="false" outlineLevel="0" collapsed="false">
      <c r="A1750" s="6" t="n">
        <f aca="false">ROW()-1702</f>
        <v>48</v>
      </c>
      <c r="B1750" s="6" t="n">
        <f aca="false">MOD(INT($A1750/64),2)</f>
        <v>0</v>
      </c>
      <c r="C1750" s="6" t="n">
        <f aca="false">MOD(INT($A1750/32),2)</f>
        <v>1</v>
      </c>
      <c r="D1750" s="6" t="n">
        <f aca="false">MOD(INT($A1750/16),2)</f>
        <v>1</v>
      </c>
      <c r="E1750" s="6" t="n">
        <f aca="false">MOD(INT($A1750/8),2)</f>
        <v>0</v>
      </c>
      <c r="F1750" s="6" t="n">
        <f aca="false">MOD(INT($A1750/4),2)</f>
        <v>0</v>
      </c>
      <c r="G1750" s="6" t="n">
        <f aca="false">MOD(INT($A1750/2),2)</f>
        <v>0</v>
      </c>
      <c r="H1750" s="6" t="n">
        <f aca="false">MOD(INT($A1750/1),2)</f>
        <v>0</v>
      </c>
      <c r="I1750" s="7" t="n">
        <f aca="false">IF(B1750=1,MIN($B$6,$B$1700),0)</f>
        <v>0</v>
      </c>
      <c r="J1750" s="7" t="n">
        <f aca="false">IF(C1750=1,MIN($F$296,MAX(0,$B$1700-I1750)),0)</f>
        <v>300000000</v>
      </c>
      <c r="K1750" s="7" t="n">
        <f aca="false">IF(D1750=1,MIN($F$295,MAX(0,$B$1700-SUM(I1750:J1750))),0)</f>
        <v>100000000</v>
      </c>
      <c r="L1750" s="7" t="n">
        <f aca="false">IF(E1750=1,MIN($F$294,MAX(0,$B$1700-SUM(I1750:K1750))),0)</f>
        <v>0</v>
      </c>
      <c r="M1750" s="7" t="n">
        <f aca="false">IF(F1750=1,MIN($F$293,MAX(0,$B$1700-SUM(I1750:L1750))),0)</f>
        <v>0</v>
      </c>
      <c r="N1750" s="7" t="n">
        <f aca="false">IF(G1750=1,MIN($F$292,MAX(0,$B$1700-SUM(I1750:M1750))),0)</f>
        <v>0</v>
      </c>
      <c r="O1750" s="7" t="n">
        <f aca="false">IF(H1750=1,MIN($F$291,MAX(0,$B$1700-SUM(I1750:N1750))),0)</f>
        <v>0</v>
      </c>
      <c r="P1750" s="7" t="n">
        <f aca="false">MAX(0,$B$1700-SUM(I1750:O1750))</f>
        <v>1600000000</v>
      </c>
      <c r="Q1750" s="7" t="n">
        <f aca="false">($B$273+$B$274)+$B$22+(1-B1750)*$B$268+(1-C1750)*$E$296+(1-D1750)*$E$295+(1-E1750)*$E$294+(1-F1750)*$E$293+(1-G1750)*$E$292+(1-H1750)*$E$291</f>
        <v>25626196.7762143</v>
      </c>
      <c r="R1750" s="7" t="n">
        <f aca="false">P1750&gt;$B$12*Q1750</f>
        <v>1</v>
      </c>
      <c r="S1750" s="7" t="n">
        <f aca="false">IF(R1750,(P1750+$B$12*$B$13)/(Q1750+$B$13),IF(Q1750&gt;0,P1750/Q1750,0))</f>
        <v>56.9753533600817</v>
      </c>
      <c r="T1750" s="7" t="n">
        <f aca="false">IF(R1750,$B$13*(S1750-$B$12),0)</f>
        <v>139938383.400204</v>
      </c>
      <c r="U1750" s="7" t="n">
        <f aca="false">($B$273+$B$274)*S1750</f>
        <v>17175190.9124505</v>
      </c>
      <c r="V1750" s="7" t="n">
        <f aca="false">$B$22*S1750</f>
        <v>512778180.240735</v>
      </c>
      <c r="W1750" s="7" t="n">
        <f aca="false">IF(B1750=1,I1750,S1750*$B$268)</f>
        <v>52687803.7013518</v>
      </c>
      <c r="X1750" s="7" t="n">
        <f aca="false">IF(C1750=1,J1750,S1750*$E$296)</f>
        <v>300000000</v>
      </c>
      <c r="Y1750" s="7" t="n">
        <f aca="false">IF(D1750=1,K1750,S1750*$E$295)</f>
        <v>100000000</v>
      </c>
      <c r="Z1750" s="7" t="n">
        <f aca="false">IF(E1750=1,L1750,S1750*$E$294)</f>
        <v>136740848.064196</v>
      </c>
      <c r="AA1750" s="7" t="n">
        <f aca="false">IF(F1750=1,M1750,S1750*$E$293)</f>
        <v>170926060.080245</v>
      </c>
      <c r="AB1750" s="7" t="n">
        <f aca="false">IF(G1750=1,N1750,S1750*$E$292)</f>
        <v>284876766.800409</v>
      </c>
      <c r="AC1750" s="7" t="n">
        <f aca="false">IF(H1750=1,O1750,S1750*$E$291)</f>
        <v>284876766.800409</v>
      </c>
      <c r="AD1750" s="7" t="n">
        <f aca="false">INDEX($W$1702:$W$1829,MATCH($A1750+(1-B1750)*64,$A$1702:$A$1829,0))</f>
        <v>30000000</v>
      </c>
      <c r="AE1750" s="7" t="n">
        <f aca="false">INDEX($W$1702:$W$1829,MATCH($A1750-B1750*64,$A$1702:$A$1829,0))</f>
        <v>52687803.7013518</v>
      </c>
      <c r="AF1750" s="7" t="n">
        <f aca="false">INDEX($X$1702:$X$1829,MATCH($A1750+(1-C1750)*32,$A$1702:$A$1829,0))</f>
        <v>300000000</v>
      </c>
      <c r="AG1750" s="7" t="n">
        <f aca="false">INDEX($X$1702:$X$1829,MATCH($A1750-C1750*32,$A$1702:$A$1829,0))</f>
        <v>341547758.276086</v>
      </c>
      <c r="AH1750" s="7" t="n">
        <f aca="false">INDEX($Y$1702:$Y$1829,MATCH($A1750+(1-D1750)*16,$A$1702:$A$1829,0))</f>
        <v>100000000</v>
      </c>
      <c r="AI1750" s="7" t="n">
        <f aca="false">INDEX($Y$1702:$Y$1829,MATCH($A1750-D1750*16,$A$1702:$A$1829,0))</f>
        <v>99163645.6100488</v>
      </c>
      <c r="AJ1750" s="7" t="n">
        <f aca="false">INDEX($Z$1702:$Z$1829,MATCH($A1750+(1-E1750)*8,$A$1702:$A$1829,0))</f>
        <v>60000000</v>
      </c>
      <c r="AK1750" s="7" t="n">
        <f aca="false">INDEX($Z$1702:$Z$1829,MATCH($A1750-E1750*8,$A$1702:$A$1829,0))</f>
        <v>136740848.064196</v>
      </c>
      <c r="AL1750" s="7" t="n">
        <f aca="false">INDEX($AA$1702:$AA$1829,MATCH($A1750+(1-F1750)*4,$A$1702:$A$1829,0))</f>
        <v>30000000</v>
      </c>
      <c r="AM1750" s="7" t="n">
        <f aca="false">INDEX($AA$1702:$AA$1829,MATCH($A1750-F1750*4,$A$1702:$A$1829,0))</f>
        <v>170926060.080245</v>
      </c>
      <c r="AN1750" s="7" t="n">
        <f aca="false">INDEX($AB$1702:$AB$1829,MATCH($A1750+(1-G1750)*2,$A$1702:$A$1829,0))</f>
        <v>15000000</v>
      </c>
      <c r="AO1750" s="7" t="n">
        <f aca="false">INDEX($AB$1702:$AB$1829,MATCH($A1750-G1750*2,$A$1702:$A$1829,0))</f>
        <v>284876766.800409</v>
      </c>
      <c r="AP1750" s="7" t="n">
        <f aca="false">INDEX($AC$1702:$AC$1829,MATCH($A1750+(1-H1750)*1,$A$1702:$A$1829,0))</f>
        <v>5000000</v>
      </c>
      <c r="AQ1750" s="7" t="n">
        <f aca="false">INDEX($AC$1702:$AC$1829,MATCH($A1750-H1750*1,$A$1702:$A$1829,0))</f>
        <v>284876766.800409</v>
      </c>
      <c r="AR1750" s="14" t="b">
        <f aca="false">AND(IF(B1750=1,AD1750&gt;=AE1750,AE1750&gt;AD1750),IF(C1750=1,AF1750&gt;=AG1750,AG1750&gt;AF1750),IF(D1750=1,AH1750&gt;=AI1750,AI1750&gt;AH1750),IF(E1750=1,AJ1750&gt;=AK1750,AK1750&gt;AJ1750),IF(F1750=1,AL1750&gt;=AM1750,AM1750&gt;AL1750),IF(G1750=1,AN1750&gt;=AO1750,AO1750&gt;AN1750),IF(H1750=1,AP1750&gt;=AQ1750,AQ1750&gt;AP1750))</f>
        <v>0</v>
      </c>
      <c r="AS1750" s="2"/>
      <c r="AT1750" s="2"/>
      <c r="AU1750" s="2"/>
      <c r="AV1750" s="2"/>
      <c r="AW1750" s="2"/>
      <c r="AX1750" s="2"/>
    </row>
    <row r="1751" customFormat="false" ht="15" hidden="false" customHeight="false" outlineLevel="0" collapsed="false">
      <c r="A1751" s="6" t="n">
        <f aca="false">ROW()-1702</f>
        <v>49</v>
      </c>
      <c r="B1751" s="6" t="n">
        <f aca="false">MOD(INT($A1751/64),2)</f>
        <v>0</v>
      </c>
      <c r="C1751" s="6" t="n">
        <f aca="false">MOD(INT($A1751/32),2)</f>
        <v>1</v>
      </c>
      <c r="D1751" s="6" t="n">
        <f aca="false">MOD(INT($A1751/16),2)</f>
        <v>1</v>
      </c>
      <c r="E1751" s="6" t="n">
        <f aca="false">MOD(INT($A1751/8),2)</f>
        <v>0</v>
      </c>
      <c r="F1751" s="6" t="n">
        <f aca="false">MOD(INT($A1751/4),2)</f>
        <v>0</v>
      </c>
      <c r="G1751" s="6" t="n">
        <f aca="false">MOD(INT($A1751/2),2)</f>
        <v>0</v>
      </c>
      <c r="H1751" s="6" t="n">
        <f aca="false">MOD(INT($A1751/1),2)</f>
        <v>1</v>
      </c>
      <c r="I1751" s="7" t="n">
        <f aca="false">IF(B1751=1,MIN($B$6,$B$1700),0)</f>
        <v>0</v>
      </c>
      <c r="J1751" s="7" t="n">
        <f aca="false">IF(C1751=1,MIN($F$296,MAX(0,$B$1700-I1751)),0)</f>
        <v>300000000</v>
      </c>
      <c r="K1751" s="7" t="n">
        <f aca="false">IF(D1751=1,MIN($F$295,MAX(0,$B$1700-SUM(I1751:J1751))),0)</f>
        <v>100000000</v>
      </c>
      <c r="L1751" s="7" t="n">
        <f aca="false">IF(E1751=1,MIN($F$294,MAX(0,$B$1700-SUM(I1751:K1751))),0)</f>
        <v>0</v>
      </c>
      <c r="M1751" s="7" t="n">
        <f aca="false">IF(F1751=1,MIN($F$293,MAX(0,$B$1700-SUM(I1751:L1751))),0)</f>
        <v>0</v>
      </c>
      <c r="N1751" s="7" t="n">
        <f aca="false">IF(G1751=1,MIN($F$292,MAX(0,$B$1700-SUM(I1751:M1751))),0)</f>
        <v>0</v>
      </c>
      <c r="O1751" s="7" t="n">
        <f aca="false">IF(H1751=1,MIN($F$291,MAX(0,$B$1700-SUM(I1751:N1751))),0)</f>
        <v>5000000</v>
      </c>
      <c r="P1751" s="7" t="n">
        <f aca="false">MAX(0,$B$1700-SUM(I1751:O1751))</f>
        <v>1595000000</v>
      </c>
      <c r="Q1751" s="7" t="n">
        <f aca="false">($B$273+$B$274)+$B$22+(1-B1751)*$B$268+(1-C1751)*$E$296+(1-D1751)*$E$295+(1-E1751)*$E$294+(1-F1751)*$E$293+(1-G1751)*$E$292+(1-H1751)*$E$291</f>
        <v>20626196.7762143</v>
      </c>
      <c r="R1751" s="7" t="n">
        <f aca="false">P1751&gt;$B$12*Q1751</f>
        <v>1</v>
      </c>
      <c r="S1751" s="7" t="n">
        <f aca="false">IF(R1751,(P1751+$B$12*$B$13)/(Q1751+$B$13),IF(Q1751&gt;0,P1751/Q1751,0))</f>
        <v>69.0775061484843</v>
      </c>
      <c r="T1751" s="7" t="n">
        <f aca="false">IF(R1751,$B$13*(S1751-$B$12),0)</f>
        <v>170193765.371211</v>
      </c>
      <c r="U1751" s="7" t="n">
        <f aca="false">($B$273+$B$274)*S1751</f>
        <v>20823378.6345838</v>
      </c>
      <c r="V1751" s="7" t="n">
        <f aca="false">$B$22*S1751</f>
        <v>621697555.336358</v>
      </c>
      <c r="W1751" s="7" t="n">
        <f aca="false">IF(B1751=1,I1751,S1751*$B$268)</f>
        <v>63879236.7136105</v>
      </c>
      <c r="X1751" s="7" t="n">
        <f aca="false">IF(C1751=1,J1751,S1751*$E$296)</f>
        <v>300000000</v>
      </c>
      <c r="Y1751" s="7" t="n">
        <f aca="false">IF(D1751=1,K1751,S1751*$E$295)</f>
        <v>100000000</v>
      </c>
      <c r="Z1751" s="7" t="n">
        <f aca="false">IF(E1751=1,L1751,S1751*$E$294)</f>
        <v>165786014.756362</v>
      </c>
      <c r="AA1751" s="7" t="n">
        <f aca="false">IF(F1751=1,M1751,S1751*$E$293)</f>
        <v>207232518.445453</v>
      </c>
      <c r="AB1751" s="7" t="n">
        <f aca="false">IF(G1751=1,N1751,S1751*$E$292)</f>
        <v>345387530.742421</v>
      </c>
      <c r="AC1751" s="7" t="n">
        <f aca="false">IF(H1751=1,O1751,S1751*$E$291)</f>
        <v>5000000</v>
      </c>
      <c r="AD1751" s="7" t="n">
        <f aca="false">INDEX($W$1702:$W$1829,MATCH($A1751+(1-B1751)*64,$A$1702:$A$1829,0))</f>
        <v>30000000</v>
      </c>
      <c r="AE1751" s="7" t="n">
        <f aca="false">INDEX($W$1702:$W$1829,MATCH($A1751-B1751*64,$A$1702:$A$1829,0))</f>
        <v>63879236.7136105</v>
      </c>
      <c r="AF1751" s="7" t="n">
        <f aca="false">INDEX($X$1702:$X$1829,MATCH($A1751+(1-C1751)*32,$A$1702:$A$1829,0))</f>
        <v>300000000</v>
      </c>
      <c r="AG1751" s="7" t="n">
        <f aca="false">INDEX($X$1702:$X$1829,MATCH($A1751-C1751*32,$A$1702:$A$1829,0))</f>
        <v>398820435.289563</v>
      </c>
      <c r="AH1751" s="7" t="n">
        <f aca="false">INDEX($Y$1702:$Y$1829,MATCH($A1751+(1-D1751)*16,$A$1702:$A$1829,0))</f>
        <v>100000000</v>
      </c>
      <c r="AI1751" s="7" t="n">
        <f aca="false">INDEX($Y$1702:$Y$1829,MATCH($A1751-D1751*16,$A$1702:$A$1829,0))</f>
        <v>118753657.98438</v>
      </c>
      <c r="AJ1751" s="7" t="n">
        <f aca="false">INDEX($Z$1702:$Z$1829,MATCH($A1751+(1-E1751)*8,$A$1702:$A$1829,0))</f>
        <v>60000000</v>
      </c>
      <c r="AK1751" s="7" t="n">
        <f aca="false">INDEX($Z$1702:$Z$1829,MATCH($A1751-E1751*8,$A$1702:$A$1829,0))</f>
        <v>165786014.756362</v>
      </c>
      <c r="AL1751" s="7" t="n">
        <f aca="false">INDEX($AA$1702:$AA$1829,MATCH($A1751+(1-F1751)*4,$A$1702:$A$1829,0))</f>
        <v>30000000</v>
      </c>
      <c r="AM1751" s="7" t="n">
        <f aca="false">INDEX($AA$1702:$AA$1829,MATCH($A1751-F1751*4,$A$1702:$A$1829,0))</f>
        <v>207232518.445453</v>
      </c>
      <c r="AN1751" s="7" t="n">
        <f aca="false">INDEX($AB$1702:$AB$1829,MATCH($A1751+(1-G1751)*2,$A$1702:$A$1829,0))</f>
        <v>15000000</v>
      </c>
      <c r="AO1751" s="7" t="n">
        <f aca="false">INDEX($AB$1702:$AB$1829,MATCH($A1751-G1751*2,$A$1702:$A$1829,0))</f>
        <v>345387530.742421</v>
      </c>
      <c r="AP1751" s="7" t="n">
        <f aca="false">INDEX($AC$1702:$AC$1829,MATCH($A1751+(1-H1751)*1,$A$1702:$A$1829,0))</f>
        <v>5000000</v>
      </c>
      <c r="AQ1751" s="7" t="n">
        <f aca="false">INDEX($AC$1702:$AC$1829,MATCH($A1751-H1751*1,$A$1702:$A$1829,0))</f>
        <v>284876766.800409</v>
      </c>
      <c r="AR1751" s="14" t="b">
        <f aca="false">AND(IF(B1751=1,AD1751&gt;=AE1751,AE1751&gt;AD1751),IF(C1751=1,AF1751&gt;=AG1751,AG1751&gt;AF1751),IF(D1751=1,AH1751&gt;=AI1751,AI1751&gt;AH1751),IF(E1751=1,AJ1751&gt;=AK1751,AK1751&gt;AJ1751),IF(F1751=1,AL1751&gt;=AM1751,AM1751&gt;AL1751),IF(G1751=1,AN1751&gt;=AO1751,AO1751&gt;AN1751),IF(H1751=1,AP1751&gt;=AQ1751,AQ1751&gt;AP1751))</f>
        <v>0</v>
      </c>
      <c r="AS1751" s="2"/>
      <c r="AT1751" s="2"/>
      <c r="AU1751" s="2"/>
      <c r="AV1751" s="2"/>
      <c r="AW1751" s="2"/>
      <c r="AX1751" s="2"/>
    </row>
    <row r="1752" customFormat="false" ht="15" hidden="false" customHeight="false" outlineLevel="0" collapsed="false">
      <c r="A1752" s="6" t="n">
        <f aca="false">ROW()-1702</f>
        <v>50</v>
      </c>
      <c r="B1752" s="6" t="n">
        <f aca="false">MOD(INT($A1752/64),2)</f>
        <v>0</v>
      </c>
      <c r="C1752" s="6" t="n">
        <f aca="false">MOD(INT($A1752/32),2)</f>
        <v>1</v>
      </c>
      <c r="D1752" s="6" t="n">
        <f aca="false">MOD(INT($A1752/16),2)</f>
        <v>1</v>
      </c>
      <c r="E1752" s="6" t="n">
        <f aca="false">MOD(INT($A1752/8),2)</f>
        <v>0</v>
      </c>
      <c r="F1752" s="6" t="n">
        <f aca="false">MOD(INT($A1752/4),2)</f>
        <v>0</v>
      </c>
      <c r="G1752" s="6" t="n">
        <f aca="false">MOD(INT($A1752/2),2)</f>
        <v>1</v>
      </c>
      <c r="H1752" s="6" t="n">
        <f aca="false">MOD(INT($A1752/1),2)</f>
        <v>0</v>
      </c>
      <c r="I1752" s="7" t="n">
        <f aca="false">IF(B1752=1,MIN($B$6,$B$1700),0)</f>
        <v>0</v>
      </c>
      <c r="J1752" s="7" t="n">
        <f aca="false">IF(C1752=1,MIN($F$296,MAX(0,$B$1700-I1752)),0)</f>
        <v>300000000</v>
      </c>
      <c r="K1752" s="7" t="n">
        <f aca="false">IF(D1752=1,MIN($F$295,MAX(0,$B$1700-SUM(I1752:J1752))),0)</f>
        <v>100000000</v>
      </c>
      <c r="L1752" s="7" t="n">
        <f aca="false">IF(E1752=1,MIN($F$294,MAX(0,$B$1700-SUM(I1752:K1752))),0)</f>
        <v>0</v>
      </c>
      <c r="M1752" s="7" t="n">
        <f aca="false">IF(F1752=1,MIN($F$293,MAX(0,$B$1700-SUM(I1752:L1752))),0)</f>
        <v>0</v>
      </c>
      <c r="N1752" s="7" t="n">
        <f aca="false">IF(G1752=1,MIN($F$292,MAX(0,$B$1700-SUM(I1752:M1752))),0)</f>
        <v>15000000</v>
      </c>
      <c r="O1752" s="7" t="n">
        <f aca="false">IF(H1752=1,MIN($F$291,MAX(0,$B$1700-SUM(I1752:N1752))),0)</f>
        <v>0</v>
      </c>
      <c r="P1752" s="7" t="n">
        <f aca="false">MAX(0,$B$1700-SUM(I1752:O1752))</f>
        <v>1585000000</v>
      </c>
      <c r="Q1752" s="7" t="n">
        <f aca="false">($B$273+$B$274)+$B$22+(1-B1752)*$B$268+(1-C1752)*$E$296+(1-D1752)*$E$295+(1-E1752)*$E$294+(1-F1752)*$E$293+(1-G1752)*$E$292+(1-H1752)*$E$291</f>
        <v>20626196.7762143</v>
      </c>
      <c r="R1752" s="7" t="n">
        <f aca="false">P1752&gt;$B$12*Q1752</f>
        <v>1</v>
      </c>
      <c r="S1752" s="7" t="n">
        <f aca="false">IF(R1752,(P1752+$B$12*$B$13)/(Q1752+$B$13),IF(Q1752&gt;0,P1752/Q1752,0))</f>
        <v>68.6450960943467</v>
      </c>
      <c r="T1752" s="7" t="n">
        <f aca="false">IF(R1752,$B$13*(S1752-$B$12),0)</f>
        <v>169112740.235867</v>
      </c>
      <c r="U1752" s="7" t="n">
        <f aca="false">($B$273+$B$274)*S1752</f>
        <v>20693028.8465739</v>
      </c>
      <c r="V1752" s="7" t="n">
        <f aca="false">$B$22*S1752</f>
        <v>617805864.84912</v>
      </c>
      <c r="W1752" s="7" t="n">
        <f aca="false">IF(B1752=1,I1752,S1752*$B$268)</f>
        <v>63479366.6872342</v>
      </c>
      <c r="X1752" s="7" t="n">
        <f aca="false">IF(C1752=1,J1752,S1752*$E$296)</f>
        <v>300000000</v>
      </c>
      <c r="Y1752" s="7" t="n">
        <f aca="false">IF(D1752=1,K1752,S1752*$E$295)</f>
        <v>100000000</v>
      </c>
      <c r="Z1752" s="7" t="n">
        <f aca="false">IF(E1752=1,L1752,S1752*$E$294)</f>
        <v>164748230.626432</v>
      </c>
      <c r="AA1752" s="7" t="n">
        <f aca="false">IF(F1752=1,M1752,S1752*$E$293)</f>
        <v>205935288.28304</v>
      </c>
      <c r="AB1752" s="7" t="n">
        <f aca="false">IF(G1752=1,N1752,S1752*$E$292)</f>
        <v>15000000</v>
      </c>
      <c r="AC1752" s="7" t="n">
        <f aca="false">IF(H1752=1,O1752,S1752*$E$291)</f>
        <v>343225480.471733</v>
      </c>
      <c r="AD1752" s="7" t="n">
        <f aca="false">INDEX($W$1702:$W$1829,MATCH($A1752+(1-B1752)*64,$A$1702:$A$1829,0))</f>
        <v>30000000</v>
      </c>
      <c r="AE1752" s="7" t="n">
        <f aca="false">INDEX($W$1702:$W$1829,MATCH($A1752-B1752*64,$A$1702:$A$1829,0))</f>
        <v>63479366.6872342</v>
      </c>
      <c r="AF1752" s="7" t="n">
        <f aca="false">INDEX($X$1702:$X$1829,MATCH($A1752+(1-C1752)*32,$A$1702:$A$1829,0))</f>
        <v>300000000</v>
      </c>
      <c r="AG1752" s="7" t="n">
        <f aca="false">INDEX($X$1702:$X$1829,MATCH($A1752-C1752*32,$A$1702:$A$1829,0))</f>
        <v>396718614.813729</v>
      </c>
      <c r="AH1752" s="7" t="n">
        <f aca="false">INDEX($Y$1702:$Y$1829,MATCH($A1752+(1-D1752)*16,$A$1702:$A$1829,0))</f>
        <v>100000000</v>
      </c>
      <c r="AI1752" s="7" t="n">
        <f aca="false">INDEX($Y$1702:$Y$1829,MATCH($A1752-D1752*16,$A$1702:$A$1829,0))</f>
        <v>118054078.261349</v>
      </c>
      <c r="AJ1752" s="7" t="n">
        <f aca="false">INDEX($Z$1702:$Z$1829,MATCH($A1752+(1-E1752)*8,$A$1702:$A$1829,0))</f>
        <v>60000000</v>
      </c>
      <c r="AK1752" s="7" t="n">
        <f aca="false">INDEX($Z$1702:$Z$1829,MATCH($A1752-E1752*8,$A$1702:$A$1829,0))</f>
        <v>164748230.626432</v>
      </c>
      <c r="AL1752" s="7" t="n">
        <f aca="false">INDEX($AA$1702:$AA$1829,MATCH($A1752+(1-F1752)*4,$A$1702:$A$1829,0))</f>
        <v>30000000</v>
      </c>
      <c r="AM1752" s="7" t="n">
        <f aca="false">INDEX($AA$1702:$AA$1829,MATCH($A1752-F1752*4,$A$1702:$A$1829,0))</f>
        <v>205935288.28304</v>
      </c>
      <c r="AN1752" s="7" t="n">
        <f aca="false">INDEX($AB$1702:$AB$1829,MATCH($A1752+(1-G1752)*2,$A$1702:$A$1829,0))</f>
        <v>15000000</v>
      </c>
      <c r="AO1752" s="7" t="n">
        <f aca="false">INDEX($AB$1702:$AB$1829,MATCH($A1752-G1752*2,$A$1702:$A$1829,0))</f>
        <v>284876766.800409</v>
      </c>
      <c r="AP1752" s="7" t="n">
        <f aca="false">INDEX($AC$1702:$AC$1829,MATCH($A1752+(1-H1752)*1,$A$1702:$A$1829,0))</f>
        <v>5000000</v>
      </c>
      <c r="AQ1752" s="7" t="n">
        <f aca="false">INDEX($AC$1702:$AC$1829,MATCH($A1752-H1752*1,$A$1702:$A$1829,0))</f>
        <v>343225480.471733</v>
      </c>
      <c r="AR1752" s="14" t="b">
        <f aca="false">AND(IF(B1752=1,AD1752&gt;=AE1752,AE1752&gt;AD1752),IF(C1752=1,AF1752&gt;=AG1752,AG1752&gt;AF1752),IF(D1752=1,AH1752&gt;=AI1752,AI1752&gt;AH1752),IF(E1752=1,AJ1752&gt;=AK1752,AK1752&gt;AJ1752),IF(F1752=1,AL1752&gt;=AM1752,AM1752&gt;AL1752),IF(G1752=1,AN1752&gt;=AO1752,AO1752&gt;AN1752),IF(H1752=1,AP1752&gt;=AQ1752,AQ1752&gt;AP1752))</f>
        <v>0</v>
      </c>
      <c r="AS1752" s="2"/>
      <c r="AT1752" s="2"/>
      <c r="AU1752" s="2"/>
      <c r="AV1752" s="2"/>
      <c r="AW1752" s="2"/>
      <c r="AX1752" s="2"/>
    </row>
    <row r="1753" customFormat="false" ht="15" hidden="false" customHeight="false" outlineLevel="0" collapsed="false">
      <c r="A1753" s="6" t="n">
        <f aca="false">ROW()-1702</f>
        <v>51</v>
      </c>
      <c r="B1753" s="6" t="n">
        <f aca="false">MOD(INT($A1753/64),2)</f>
        <v>0</v>
      </c>
      <c r="C1753" s="6" t="n">
        <f aca="false">MOD(INT($A1753/32),2)</f>
        <v>1</v>
      </c>
      <c r="D1753" s="6" t="n">
        <f aca="false">MOD(INT($A1753/16),2)</f>
        <v>1</v>
      </c>
      <c r="E1753" s="6" t="n">
        <f aca="false">MOD(INT($A1753/8),2)</f>
        <v>0</v>
      </c>
      <c r="F1753" s="6" t="n">
        <f aca="false">MOD(INT($A1753/4),2)</f>
        <v>0</v>
      </c>
      <c r="G1753" s="6" t="n">
        <f aca="false">MOD(INT($A1753/2),2)</f>
        <v>1</v>
      </c>
      <c r="H1753" s="6" t="n">
        <f aca="false">MOD(INT($A1753/1),2)</f>
        <v>1</v>
      </c>
      <c r="I1753" s="7" t="n">
        <f aca="false">IF(B1753=1,MIN($B$6,$B$1700),0)</f>
        <v>0</v>
      </c>
      <c r="J1753" s="7" t="n">
        <f aca="false">IF(C1753=1,MIN($F$296,MAX(0,$B$1700-I1753)),0)</f>
        <v>300000000</v>
      </c>
      <c r="K1753" s="7" t="n">
        <f aca="false">IF(D1753=1,MIN($F$295,MAX(0,$B$1700-SUM(I1753:J1753))),0)</f>
        <v>100000000</v>
      </c>
      <c r="L1753" s="7" t="n">
        <f aca="false">IF(E1753=1,MIN($F$294,MAX(0,$B$1700-SUM(I1753:K1753))),0)</f>
        <v>0</v>
      </c>
      <c r="M1753" s="7" t="n">
        <f aca="false">IF(F1753=1,MIN($F$293,MAX(0,$B$1700-SUM(I1753:L1753))),0)</f>
        <v>0</v>
      </c>
      <c r="N1753" s="7" t="n">
        <f aca="false">IF(G1753=1,MIN($F$292,MAX(0,$B$1700-SUM(I1753:M1753))),0)</f>
        <v>15000000</v>
      </c>
      <c r="O1753" s="7" t="n">
        <f aca="false">IF(H1753=1,MIN($F$291,MAX(0,$B$1700-SUM(I1753:N1753))),0)</f>
        <v>5000000</v>
      </c>
      <c r="P1753" s="7" t="n">
        <f aca="false">MAX(0,$B$1700-SUM(I1753:O1753))</f>
        <v>1580000000</v>
      </c>
      <c r="Q1753" s="7" t="n">
        <f aca="false">($B$273+$B$274)+$B$22+(1-B1753)*$B$268+(1-C1753)*$E$296+(1-D1753)*$E$295+(1-E1753)*$E$294+(1-F1753)*$E$293+(1-G1753)*$E$292+(1-H1753)*$E$291</f>
        <v>15626196.7762143</v>
      </c>
      <c r="R1753" s="7" t="n">
        <f aca="false">P1753&gt;$B$12*Q1753</f>
        <v>1</v>
      </c>
      <c r="S1753" s="7" t="n">
        <f aca="false">IF(R1753,(P1753+$B$12*$B$13)/(Q1753+$B$13),IF(Q1753&gt;0,P1753/Q1753,0))</f>
        <v>87.3045801906223</v>
      </c>
      <c r="T1753" s="7" t="n">
        <f aca="false">IF(R1753,$B$13*(S1753-$B$12),0)</f>
        <v>215761450.476556</v>
      </c>
      <c r="U1753" s="7" t="n">
        <f aca="false">($B$273+$B$274)*S1753</f>
        <v>26317920.71264</v>
      </c>
      <c r="V1753" s="7" t="n">
        <f aca="false">$B$22*S1753</f>
        <v>785741221.715601</v>
      </c>
      <c r="W1753" s="7" t="n">
        <f aca="false">IF(B1753=1,I1753,S1753*$B$268)</f>
        <v>80734674.0658431</v>
      </c>
      <c r="X1753" s="7" t="n">
        <f aca="false">IF(C1753=1,J1753,S1753*$E$296)</f>
        <v>300000000</v>
      </c>
      <c r="Y1753" s="7" t="n">
        <f aca="false">IF(D1753=1,K1753,S1753*$E$295)</f>
        <v>100000000</v>
      </c>
      <c r="Z1753" s="7" t="n">
        <f aca="false">IF(E1753=1,L1753,S1753*$E$294)</f>
        <v>209530992.457493</v>
      </c>
      <c r="AA1753" s="7" t="n">
        <f aca="false">IF(F1753=1,M1753,S1753*$E$293)</f>
        <v>261913740.571867</v>
      </c>
      <c r="AB1753" s="7" t="n">
        <f aca="false">IF(G1753=1,N1753,S1753*$E$292)</f>
        <v>15000000</v>
      </c>
      <c r="AC1753" s="7" t="n">
        <f aca="false">IF(H1753=1,O1753,S1753*$E$291)</f>
        <v>5000000</v>
      </c>
      <c r="AD1753" s="7" t="n">
        <f aca="false">INDEX($W$1702:$W$1829,MATCH($A1753+(1-B1753)*64,$A$1702:$A$1829,0))</f>
        <v>30000000</v>
      </c>
      <c r="AE1753" s="7" t="n">
        <f aca="false">INDEX($W$1702:$W$1829,MATCH($A1753-B1753*64,$A$1702:$A$1829,0))</f>
        <v>80734674.0658431</v>
      </c>
      <c r="AF1753" s="7" t="n">
        <f aca="false">INDEX($X$1702:$X$1829,MATCH($A1753+(1-C1753)*32,$A$1702:$A$1829,0))</f>
        <v>300000000</v>
      </c>
      <c r="AG1753" s="7" t="n">
        <f aca="false">INDEX($X$1702:$X$1829,MATCH($A1753-C1753*32,$A$1702:$A$1829,0))</f>
        <v>477146484.465591</v>
      </c>
      <c r="AH1753" s="7" t="n">
        <f aca="false">INDEX($Y$1702:$Y$1829,MATCH($A1753+(1-D1753)*16,$A$1702:$A$1829,0))</f>
        <v>100000000</v>
      </c>
      <c r="AI1753" s="7" t="n">
        <f aca="false">INDEX($Y$1702:$Y$1829,MATCH($A1753-D1753*16,$A$1702:$A$1829,0))</f>
        <v>147329211.062548</v>
      </c>
      <c r="AJ1753" s="7" t="n">
        <f aca="false">INDEX($Z$1702:$Z$1829,MATCH($A1753+(1-E1753)*8,$A$1702:$A$1829,0))</f>
        <v>60000000</v>
      </c>
      <c r="AK1753" s="7" t="n">
        <f aca="false">INDEX($Z$1702:$Z$1829,MATCH($A1753-E1753*8,$A$1702:$A$1829,0))</f>
        <v>209530992.457493</v>
      </c>
      <c r="AL1753" s="7" t="n">
        <f aca="false">INDEX($AA$1702:$AA$1829,MATCH($A1753+(1-F1753)*4,$A$1702:$A$1829,0))</f>
        <v>30000000</v>
      </c>
      <c r="AM1753" s="7" t="n">
        <f aca="false">INDEX($AA$1702:$AA$1829,MATCH($A1753-F1753*4,$A$1702:$A$1829,0))</f>
        <v>261913740.571867</v>
      </c>
      <c r="AN1753" s="7" t="n">
        <f aca="false">INDEX($AB$1702:$AB$1829,MATCH($A1753+(1-G1753)*2,$A$1702:$A$1829,0))</f>
        <v>15000000</v>
      </c>
      <c r="AO1753" s="7" t="n">
        <f aca="false">INDEX($AB$1702:$AB$1829,MATCH($A1753-G1753*2,$A$1702:$A$1829,0))</f>
        <v>345387530.742421</v>
      </c>
      <c r="AP1753" s="7" t="n">
        <f aca="false">INDEX($AC$1702:$AC$1829,MATCH($A1753+(1-H1753)*1,$A$1702:$A$1829,0))</f>
        <v>5000000</v>
      </c>
      <c r="AQ1753" s="7" t="n">
        <f aca="false">INDEX($AC$1702:$AC$1829,MATCH($A1753-H1753*1,$A$1702:$A$1829,0))</f>
        <v>343225480.471733</v>
      </c>
      <c r="AR1753" s="14" t="b">
        <f aca="false">AND(IF(B1753=1,AD1753&gt;=AE1753,AE1753&gt;AD1753),IF(C1753=1,AF1753&gt;=AG1753,AG1753&gt;AF1753),IF(D1753=1,AH1753&gt;=AI1753,AI1753&gt;AH1753),IF(E1753=1,AJ1753&gt;=AK1753,AK1753&gt;AJ1753),IF(F1753=1,AL1753&gt;=AM1753,AM1753&gt;AL1753),IF(G1753=1,AN1753&gt;=AO1753,AO1753&gt;AN1753),IF(H1753=1,AP1753&gt;=AQ1753,AQ1753&gt;AP1753))</f>
        <v>0</v>
      </c>
      <c r="AS1753" s="2"/>
      <c r="AT1753" s="2"/>
      <c r="AU1753" s="2"/>
      <c r="AV1753" s="2"/>
      <c r="AW1753" s="2"/>
      <c r="AX1753" s="2"/>
    </row>
    <row r="1754" customFormat="false" ht="15" hidden="false" customHeight="false" outlineLevel="0" collapsed="false">
      <c r="A1754" s="6" t="n">
        <f aca="false">ROW()-1702</f>
        <v>52</v>
      </c>
      <c r="B1754" s="6" t="n">
        <f aca="false">MOD(INT($A1754/64),2)</f>
        <v>0</v>
      </c>
      <c r="C1754" s="6" t="n">
        <f aca="false">MOD(INT($A1754/32),2)</f>
        <v>1</v>
      </c>
      <c r="D1754" s="6" t="n">
        <f aca="false">MOD(INT($A1754/16),2)</f>
        <v>1</v>
      </c>
      <c r="E1754" s="6" t="n">
        <f aca="false">MOD(INT($A1754/8),2)</f>
        <v>0</v>
      </c>
      <c r="F1754" s="6" t="n">
        <f aca="false">MOD(INT($A1754/4),2)</f>
        <v>1</v>
      </c>
      <c r="G1754" s="6" t="n">
        <f aca="false">MOD(INT($A1754/2),2)</f>
        <v>0</v>
      </c>
      <c r="H1754" s="6" t="n">
        <f aca="false">MOD(INT($A1754/1),2)</f>
        <v>0</v>
      </c>
      <c r="I1754" s="7" t="n">
        <f aca="false">IF(B1754=1,MIN($B$6,$B$1700),0)</f>
        <v>0</v>
      </c>
      <c r="J1754" s="7" t="n">
        <f aca="false">IF(C1754=1,MIN($F$296,MAX(0,$B$1700-I1754)),0)</f>
        <v>300000000</v>
      </c>
      <c r="K1754" s="7" t="n">
        <f aca="false">IF(D1754=1,MIN($F$295,MAX(0,$B$1700-SUM(I1754:J1754))),0)</f>
        <v>100000000</v>
      </c>
      <c r="L1754" s="7" t="n">
        <f aca="false">IF(E1754=1,MIN($F$294,MAX(0,$B$1700-SUM(I1754:K1754))),0)</f>
        <v>0</v>
      </c>
      <c r="M1754" s="7" t="n">
        <f aca="false">IF(F1754=1,MIN($F$293,MAX(0,$B$1700-SUM(I1754:L1754))),0)</f>
        <v>30000000</v>
      </c>
      <c r="N1754" s="7" t="n">
        <f aca="false">IF(G1754=1,MIN($F$292,MAX(0,$B$1700-SUM(I1754:M1754))),0)</f>
        <v>0</v>
      </c>
      <c r="O1754" s="7" t="n">
        <f aca="false">IF(H1754=1,MIN($F$291,MAX(0,$B$1700-SUM(I1754:N1754))),0)</f>
        <v>0</v>
      </c>
      <c r="P1754" s="7" t="n">
        <f aca="false">MAX(0,$B$1700-SUM(I1754:O1754))</f>
        <v>1570000000</v>
      </c>
      <c r="Q1754" s="7" t="n">
        <f aca="false">($B$273+$B$274)+$B$22+(1-B1754)*$B$268+(1-C1754)*$E$296+(1-D1754)*$E$295+(1-E1754)*$E$294+(1-F1754)*$E$293+(1-G1754)*$E$292+(1-H1754)*$E$291</f>
        <v>22626196.7762143</v>
      </c>
      <c r="R1754" s="7" t="n">
        <f aca="false">P1754&gt;$B$12*Q1754</f>
        <v>1</v>
      </c>
      <c r="S1754" s="7" t="n">
        <f aca="false">IF(R1754,(P1754+$B$12*$B$13)/(Q1754+$B$13),IF(Q1754&gt;0,P1754/Q1754,0))</f>
        <v>62.5840836162123</v>
      </c>
      <c r="T1754" s="7" t="n">
        <f aca="false">IF(R1754,$B$13*(S1754-$B$12),0)</f>
        <v>153960209.040531</v>
      </c>
      <c r="U1754" s="7" t="n">
        <f aca="false">($B$273+$B$274)*S1754</f>
        <v>18865939.7581254</v>
      </c>
      <c r="V1754" s="7" t="n">
        <f aca="false">$B$22*S1754</f>
        <v>563256752.545911</v>
      </c>
      <c r="W1754" s="7" t="n">
        <f aca="false">IF(B1754=1,I1754,S1754*$B$268)</f>
        <v>57874461.8143998</v>
      </c>
      <c r="X1754" s="7" t="n">
        <f aca="false">IF(C1754=1,J1754,S1754*$E$296)</f>
        <v>300000000</v>
      </c>
      <c r="Y1754" s="7" t="n">
        <f aca="false">IF(D1754=1,K1754,S1754*$E$295)</f>
        <v>100000000</v>
      </c>
      <c r="Z1754" s="7" t="n">
        <f aca="false">IF(E1754=1,L1754,S1754*$E$294)</f>
        <v>150201800.67891</v>
      </c>
      <c r="AA1754" s="7" t="n">
        <f aca="false">IF(F1754=1,M1754,S1754*$E$293)</f>
        <v>30000000</v>
      </c>
      <c r="AB1754" s="7" t="n">
        <f aca="false">IF(G1754=1,N1754,S1754*$E$292)</f>
        <v>312920418.081062</v>
      </c>
      <c r="AC1754" s="7" t="n">
        <f aca="false">IF(H1754=1,O1754,S1754*$E$291)</f>
        <v>312920418.081062</v>
      </c>
      <c r="AD1754" s="7" t="n">
        <f aca="false">INDEX($W$1702:$W$1829,MATCH($A1754+(1-B1754)*64,$A$1702:$A$1829,0))</f>
        <v>30000000</v>
      </c>
      <c r="AE1754" s="7" t="n">
        <f aca="false">INDEX($W$1702:$W$1829,MATCH($A1754-B1754*64,$A$1702:$A$1829,0))</f>
        <v>57874461.8143998</v>
      </c>
      <c r="AF1754" s="7" t="n">
        <f aca="false">INDEX($X$1702:$X$1829,MATCH($A1754+(1-C1754)*32,$A$1702:$A$1829,0))</f>
        <v>300000000</v>
      </c>
      <c r="AG1754" s="7" t="n">
        <f aca="false">INDEX($X$1702:$X$1829,MATCH($A1754-C1754*32,$A$1702:$A$1829,0))</f>
        <v>368402158.211125</v>
      </c>
      <c r="AH1754" s="7" t="n">
        <f aca="false">INDEX($Y$1702:$Y$1829,MATCH($A1754+(1-D1754)*16,$A$1702:$A$1829,0))</f>
        <v>100000000</v>
      </c>
      <c r="AI1754" s="7" t="n">
        <f aca="false">INDEX($Y$1702:$Y$1829,MATCH($A1754-D1754*16,$A$1702:$A$1829,0))</f>
        <v>108294385.020295</v>
      </c>
      <c r="AJ1754" s="7" t="n">
        <f aca="false">INDEX($Z$1702:$Z$1829,MATCH($A1754+(1-E1754)*8,$A$1702:$A$1829,0))</f>
        <v>60000000</v>
      </c>
      <c r="AK1754" s="7" t="n">
        <f aca="false">INDEX($Z$1702:$Z$1829,MATCH($A1754-E1754*8,$A$1702:$A$1829,0))</f>
        <v>150201800.67891</v>
      </c>
      <c r="AL1754" s="7" t="n">
        <f aca="false">INDEX($AA$1702:$AA$1829,MATCH($A1754+(1-F1754)*4,$A$1702:$A$1829,0))</f>
        <v>30000000</v>
      </c>
      <c r="AM1754" s="7" t="n">
        <f aca="false">INDEX($AA$1702:$AA$1829,MATCH($A1754-F1754*4,$A$1702:$A$1829,0))</f>
        <v>170926060.080245</v>
      </c>
      <c r="AN1754" s="7" t="n">
        <f aca="false">INDEX($AB$1702:$AB$1829,MATCH($A1754+(1-G1754)*2,$A$1702:$A$1829,0))</f>
        <v>15000000</v>
      </c>
      <c r="AO1754" s="7" t="n">
        <f aca="false">INDEX($AB$1702:$AB$1829,MATCH($A1754-G1754*2,$A$1702:$A$1829,0))</f>
        <v>312920418.081062</v>
      </c>
      <c r="AP1754" s="7" t="n">
        <f aca="false">INDEX($AC$1702:$AC$1829,MATCH($A1754+(1-H1754)*1,$A$1702:$A$1829,0))</f>
        <v>5000000</v>
      </c>
      <c r="AQ1754" s="7" t="n">
        <f aca="false">INDEX($AC$1702:$AC$1829,MATCH($A1754-H1754*1,$A$1702:$A$1829,0))</f>
        <v>312920418.081062</v>
      </c>
      <c r="AR1754" s="14" t="b">
        <f aca="false">AND(IF(B1754=1,AD1754&gt;=AE1754,AE1754&gt;AD1754),IF(C1754=1,AF1754&gt;=AG1754,AG1754&gt;AF1754),IF(D1754=1,AH1754&gt;=AI1754,AI1754&gt;AH1754),IF(E1754=1,AJ1754&gt;=AK1754,AK1754&gt;AJ1754),IF(F1754=1,AL1754&gt;=AM1754,AM1754&gt;AL1754),IF(G1754=1,AN1754&gt;=AO1754,AO1754&gt;AN1754),IF(H1754=1,AP1754&gt;=AQ1754,AQ1754&gt;AP1754))</f>
        <v>0</v>
      </c>
      <c r="AS1754" s="2"/>
      <c r="AT1754" s="2"/>
      <c r="AU1754" s="2"/>
      <c r="AV1754" s="2"/>
      <c r="AW1754" s="2"/>
      <c r="AX1754" s="2"/>
    </row>
    <row r="1755" customFormat="false" ht="15" hidden="false" customHeight="false" outlineLevel="0" collapsed="false">
      <c r="A1755" s="6" t="n">
        <f aca="false">ROW()-1702</f>
        <v>53</v>
      </c>
      <c r="B1755" s="6" t="n">
        <f aca="false">MOD(INT($A1755/64),2)</f>
        <v>0</v>
      </c>
      <c r="C1755" s="6" t="n">
        <f aca="false">MOD(INT($A1755/32),2)</f>
        <v>1</v>
      </c>
      <c r="D1755" s="6" t="n">
        <f aca="false">MOD(INT($A1755/16),2)</f>
        <v>1</v>
      </c>
      <c r="E1755" s="6" t="n">
        <f aca="false">MOD(INT($A1755/8),2)</f>
        <v>0</v>
      </c>
      <c r="F1755" s="6" t="n">
        <f aca="false">MOD(INT($A1755/4),2)</f>
        <v>1</v>
      </c>
      <c r="G1755" s="6" t="n">
        <f aca="false">MOD(INT($A1755/2),2)</f>
        <v>0</v>
      </c>
      <c r="H1755" s="6" t="n">
        <f aca="false">MOD(INT($A1755/1),2)</f>
        <v>1</v>
      </c>
      <c r="I1755" s="7" t="n">
        <f aca="false">IF(B1755=1,MIN($B$6,$B$1700),0)</f>
        <v>0</v>
      </c>
      <c r="J1755" s="7" t="n">
        <f aca="false">IF(C1755=1,MIN($F$296,MAX(0,$B$1700-I1755)),0)</f>
        <v>300000000</v>
      </c>
      <c r="K1755" s="7" t="n">
        <f aca="false">IF(D1755=1,MIN($F$295,MAX(0,$B$1700-SUM(I1755:J1755))),0)</f>
        <v>100000000</v>
      </c>
      <c r="L1755" s="7" t="n">
        <f aca="false">IF(E1755=1,MIN($F$294,MAX(0,$B$1700-SUM(I1755:K1755))),0)</f>
        <v>0</v>
      </c>
      <c r="M1755" s="7" t="n">
        <f aca="false">IF(F1755=1,MIN($F$293,MAX(0,$B$1700-SUM(I1755:L1755))),0)</f>
        <v>30000000</v>
      </c>
      <c r="N1755" s="7" t="n">
        <f aca="false">IF(G1755=1,MIN($F$292,MAX(0,$B$1700-SUM(I1755:M1755))),0)</f>
        <v>0</v>
      </c>
      <c r="O1755" s="7" t="n">
        <f aca="false">IF(H1755=1,MIN($F$291,MAX(0,$B$1700-SUM(I1755:N1755))),0)</f>
        <v>5000000</v>
      </c>
      <c r="P1755" s="7" t="n">
        <f aca="false">MAX(0,$B$1700-SUM(I1755:O1755))</f>
        <v>1565000000</v>
      </c>
      <c r="Q1755" s="7" t="n">
        <f aca="false">($B$273+$B$274)+$B$22+(1-B1755)*$B$268+(1-C1755)*$E$296+(1-D1755)*$E$295+(1-E1755)*$E$294+(1-F1755)*$E$293+(1-G1755)*$E$292+(1-H1755)*$E$291</f>
        <v>17626196.7762143</v>
      </c>
      <c r="R1755" s="7" t="n">
        <f aca="false">P1755&gt;$B$12*Q1755</f>
        <v>1</v>
      </c>
      <c r="S1755" s="7" t="n">
        <f aca="false">IF(R1755,(P1755+$B$12*$B$13)/(Q1755+$B$13),IF(Q1755&gt;0,P1755/Q1755,0))</f>
        <v>77.8835672446826</v>
      </c>
      <c r="T1755" s="7" t="n">
        <f aca="false">IF(R1755,$B$13*(S1755-$B$12),0)</f>
        <v>192208918.111707</v>
      </c>
      <c r="U1755" s="7" t="n">
        <f aca="false">($B$273+$B$274)*S1755</f>
        <v>23477961.2144942</v>
      </c>
      <c r="V1755" s="7" t="n">
        <f aca="false">$B$22*S1755</f>
        <v>700952105.202143</v>
      </c>
      <c r="W1755" s="7" t="n">
        <f aca="false">IF(B1755=1,I1755,S1755*$B$268)</f>
        <v>72022617.8610047</v>
      </c>
      <c r="X1755" s="7" t="n">
        <f aca="false">IF(C1755=1,J1755,S1755*$E$296)</f>
        <v>300000000</v>
      </c>
      <c r="Y1755" s="7" t="n">
        <f aca="false">IF(D1755=1,K1755,S1755*$E$295)</f>
        <v>100000000</v>
      </c>
      <c r="Z1755" s="7" t="n">
        <f aca="false">IF(E1755=1,L1755,S1755*$E$294)</f>
        <v>186920561.387238</v>
      </c>
      <c r="AA1755" s="7" t="n">
        <f aca="false">IF(F1755=1,M1755,S1755*$E$293)</f>
        <v>30000000</v>
      </c>
      <c r="AB1755" s="7" t="n">
        <f aca="false">IF(G1755=1,N1755,S1755*$E$292)</f>
        <v>389417836.223413</v>
      </c>
      <c r="AC1755" s="7" t="n">
        <f aca="false">IF(H1755=1,O1755,S1755*$E$291)</f>
        <v>5000000</v>
      </c>
      <c r="AD1755" s="7" t="n">
        <f aca="false">INDEX($W$1702:$W$1829,MATCH($A1755+(1-B1755)*64,$A$1702:$A$1829,0))</f>
        <v>30000000</v>
      </c>
      <c r="AE1755" s="7" t="n">
        <f aca="false">INDEX($W$1702:$W$1829,MATCH($A1755-B1755*64,$A$1702:$A$1829,0))</f>
        <v>72022617.8610047</v>
      </c>
      <c r="AF1755" s="7" t="n">
        <f aca="false">INDEX($X$1702:$X$1829,MATCH($A1755+(1-C1755)*32,$A$1702:$A$1829,0))</f>
        <v>300000000</v>
      </c>
      <c r="AG1755" s="7" t="n">
        <f aca="false">INDEX($X$1702:$X$1829,MATCH($A1755-C1755*32,$A$1702:$A$1829,0))</f>
        <v>437321913.104728</v>
      </c>
      <c r="AH1755" s="7" t="n">
        <f aca="false">INDEX($Y$1702:$Y$1829,MATCH($A1755+(1-D1755)*16,$A$1702:$A$1829,0))</f>
        <v>100000000</v>
      </c>
      <c r="AI1755" s="7" t="n">
        <f aca="false">INDEX($Y$1702:$Y$1829,MATCH($A1755-D1755*16,$A$1702:$A$1829,0))</f>
        <v>132660072.250237</v>
      </c>
      <c r="AJ1755" s="7" t="n">
        <f aca="false">INDEX($Z$1702:$Z$1829,MATCH($A1755+(1-E1755)*8,$A$1702:$A$1829,0))</f>
        <v>60000000</v>
      </c>
      <c r="AK1755" s="7" t="n">
        <f aca="false">INDEX($Z$1702:$Z$1829,MATCH($A1755-E1755*8,$A$1702:$A$1829,0))</f>
        <v>186920561.387238</v>
      </c>
      <c r="AL1755" s="7" t="n">
        <f aca="false">INDEX($AA$1702:$AA$1829,MATCH($A1755+(1-F1755)*4,$A$1702:$A$1829,0))</f>
        <v>30000000</v>
      </c>
      <c r="AM1755" s="7" t="n">
        <f aca="false">INDEX($AA$1702:$AA$1829,MATCH($A1755-F1755*4,$A$1702:$A$1829,0))</f>
        <v>207232518.445453</v>
      </c>
      <c r="AN1755" s="7" t="n">
        <f aca="false">INDEX($AB$1702:$AB$1829,MATCH($A1755+(1-G1755)*2,$A$1702:$A$1829,0))</f>
        <v>15000000</v>
      </c>
      <c r="AO1755" s="7" t="n">
        <f aca="false">INDEX($AB$1702:$AB$1829,MATCH($A1755-G1755*2,$A$1702:$A$1829,0))</f>
        <v>389417836.223413</v>
      </c>
      <c r="AP1755" s="7" t="n">
        <f aca="false">INDEX($AC$1702:$AC$1829,MATCH($A1755+(1-H1755)*1,$A$1702:$A$1829,0))</f>
        <v>5000000</v>
      </c>
      <c r="AQ1755" s="7" t="n">
        <f aca="false">INDEX($AC$1702:$AC$1829,MATCH($A1755-H1755*1,$A$1702:$A$1829,0))</f>
        <v>312920418.081062</v>
      </c>
      <c r="AR1755" s="14" t="b">
        <f aca="false">AND(IF(B1755=1,AD1755&gt;=AE1755,AE1755&gt;AD1755),IF(C1755=1,AF1755&gt;=AG1755,AG1755&gt;AF1755),IF(D1755=1,AH1755&gt;=AI1755,AI1755&gt;AH1755),IF(E1755=1,AJ1755&gt;=AK1755,AK1755&gt;AJ1755),IF(F1755=1,AL1755&gt;=AM1755,AM1755&gt;AL1755),IF(G1755=1,AN1755&gt;=AO1755,AO1755&gt;AN1755),IF(H1755=1,AP1755&gt;=AQ1755,AQ1755&gt;AP1755))</f>
        <v>0</v>
      </c>
      <c r="AS1755" s="2"/>
      <c r="AT1755" s="2"/>
      <c r="AU1755" s="2"/>
      <c r="AV1755" s="2"/>
      <c r="AW1755" s="2"/>
      <c r="AX1755" s="2"/>
    </row>
    <row r="1756" customFormat="false" ht="15" hidden="false" customHeight="false" outlineLevel="0" collapsed="false">
      <c r="A1756" s="6" t="n">
        <f aca="false">ROW()-1702</f>
        <v>54</v>
      </c>
      <c r="B1756" s="6" t="n">
        <f aca="false">MOD(INT($A1756/64),2)</f>
        <v>0</v>
      </c>
      <c r="C1756" s="6" t="n">
        <f aca="false">MOD(INT($A1756/32),2)</f>
        <v>1</v>
      </c>
      <c r="D1756" s="6" t="n">
        <f aca="false">MOD(INT($A1756/16),2)</f>
        <v>1</v>
      </c>
      <c r="E1756" s="6" t="n">
        <f aca="false">MOD(INT($A1756/8),2)</f>
        <v>0</v>
      </c>
      <c r="F1756" s="6" t="n">
        <f aca="false">MOD(INT($A1756/4),2)</f>
        <v>1</v>
      </c>
      <c r="G1756" s="6" t="n">
        <f aca="false">MOD(INT($A1756/2),2)</f>
        <v>1</v>
      </c>
      <c r="H1756" s="6" t="n">
        <f aca="false">MOD(INT($A1756/1),2)</f>
        <v>0</v>
      </c>
      <c r="I1756" s="7" t="n">
        <f aca="false">IF(B1756=1,MIN($B$6,$B$1700),0)</f>
        <v>0</v>
      </c>
      <c r="J1756" s="7" t="n">
        <f aca="false">IF(C1756=1,MIN($F$296,MAX(0,$B$1700-I1756)),0)</f>
        <v>300000000</v>
      </c>
      <c r="K1756" s="7" t="n">
        <f aca="false">IF(D1756=1,MIN($F$295,MAX(0,$B$1700-SUM(I1756:J1756))),0)</f>
        <v>100000000</v>
      </c>
      <c r="L1756" s="7" t="n">
        <f aca="false">IF(E1756=1,MIN($F$294,MAX(0,$B$1700-SUM(I1756:K1756))),0)</f>
        <v>0</v>
      </c>
      <c r="M1756" s="7" t="n">
        <f aca="false">IF(F1756=1,MIN($F$293,MAX(0,$B$1700-SUM(I1756:L1756))),0)</f>
        <v>30000000</v>
      </c>
      <c r="N1756" s="7" t="n">
        <f aca="false">IF(G1756=1,MIN($F$292,MAX(0,$B$1700-SUM(I1756:M1756))),0)</f>
        <v>15000000</v>
      </c>
      <c r="O1756" s="7" t="n">
        <f aca="false">IF(H1756=1,MIN($F$291,MAX(0,$B$1700-SUM(I1756:N1756))),0)</f>
        <v>0</v>
      </c>
      <c r="P1756" s="7" t="n">
        <f aca="false">MAX(0,$B$1700-SUM(I1756:O1756))</f>
        <v>1555000000</v>
      </c>
      <c r="Q1756" s="7" t="n">
        <f aca="false">($B$273+$B$274)+$B$22+(1-B1756)*$B$268+(1-C1756)*$E$296+(1-D1756)*$E$295+(1-E1756)*$E$294+(1-F1756)*$E$293+(1-G1756)*$E$292+(1-H1756)*$E$291</f>
        <v>17626196.7762143</v>
      </c>
      <c r="R1756" s="7" t="n">
        <f aca="false">P1756&gt;$B$12*Q1756</f>
        <v>1</v>
      </c>
      <c r="S1756" s="7" t="n">
        <f aca="false">IF(R1756,(P1756+$B$12*$B$13)/(Q1756+$B$13),IF(Q1756&gt;0,P1756/Q1756,0))</f>
        <v>77.3867023818776</v>
      </c>
      <c r="T1756" s="7" t="n">
        <f aca="false">IF(R1756,$B$13*(S1756-$B$12),0)</f>
        <v>190966755.954694</v>
      </c>
      <c r="U1756" s="7" t="n">
        <f aca="false">($B$273+$B$274)*S1756</f>
        <v>23328181.5576234</v>
      </c>
      <c r="V1756" s="7" t="n">
        <f aca="false">$B$22*S1756</f>
        <v>696480321.436898</v>
      </c>
      <c r="W1756" s="7" t="n">
        <f aca="false">IF(B1756=1,I1756,S1756*$B$268)</f>
        <v>71563143.4248898</v>
      </c>
      <c r="X1756" s="7" t="n">
        <f aca="false">IF(C1756=1,J1756,S1756*$E$296)</f>
        <v>300000000</v>
      </c>
      <c r="Y1756" s="7" t="n">
        <f aca="false">IF(D1756=1,K1756,S1756*$E$295)</f>
        <v>100000000</v>
      </c>
      <c r="Z1756" s="7" t="n">
        <f aca="false">IF(E1756=1,L1756,S1756*$E$294)</f>
        <v>185728085.716506</v>
      </c>
      <c r="AA1756" s="7" t="n">
        <f aca="false">IF(F1756=1,M1756,S1756*$E$293)</f>
        <v>30000000</v>
      </c>
      <c r="AB1756" s="7" t="n">
        <f aca="false">IF(G1756=1,N1756,S1756*$E$292)</f>
        <v>15000000</v>
      </c>
      <c r="AC1756" s="7" t="n">
        <f aca="false">IF(H1756=1,O1756,S1756*$E$291)</f>
        <v>386933511.909388</v>
      </c>
      <c r="AD1756" s="7" t="n">
        <f aca="false">INDEX($W$1702:$W$1829,MATCH($A1756+(1-B1756)*64,$A$1702:$A$1829,0))</f>
        <v>30000000</v>
      </c>
      <c r="AE1756" s="7" t="n">
        <f aca="false">INDEX($W$1702:$W$1829,MATCH($A1756-B1756*64,$A$1702:$A$1829,0))</f>
        <v>71563143.4248898</v>
      </c>
      <c r="AF1756" s="7" t="n">
        <f aca="false">INDEX($X$1702:$X$1829,MATCH($A1756+(1-C1756)*32,$A$1702:$A$1829,0))</f>
        <v>300000000</v>
      </c>
      <c r="AG1756" s="7" t="n">
        <f aca="false">INDEX($X$1702:$X$1829,MATCH($A1756-C1756*32,$A$1702:$A$1829,0))</f>
        <v>434980162.566015</v>
      </c>
      <c r="AH1756" s="7" t="n">
        <f aca="false">INDEX($Y$1702:$Y$1829,MATCH($A1756+(1-D1756)*16,$A$1702:$A$1829,0))</f>
        <v>100000000</v>
      </c>
      <c r="AI1756" s="7" t="n">
        <f aca="false">INDEX($Y$1702:$Y$1829,MATCH($A1756-D1756*16,$A$1702:$A$1829,0))</f>
        <v>131864509.598062</v>
      </c>
      <c r="AJ1756" s="7" t="n">
        <f aca="false">INDEX($Z$1702:$Z$1829,MATCH($A1756+(1-E1756)*8,$A$1702:$A$1829,0))</f>
        <v>60000000</v>
      </c>
      <c r="AK1756" s="7" t="n">
        <f aca="false">INDEX($Z$1702:$Z$1829,MATCH($A1756-E1756*8,$A$1702:$A$1829,0))</f>
        <v>185728085.716506</v>
      </c>
      <c r="AL1756" s="7" t="n">
        <f aca="false">INDEX($AA$1702:$AA$1829,MATCH($A1756+(1-F1756)*4,$A$1702:$A$1829,0))</f>
        <v>30000000</v>
      </c>
      <c r="AM1756" s="7" t="n">
        <f aca="false">INDEX($AA$1702:$AA$1829,MATCH($A1756-F1756*4,$A$1702:$A$1829,0))</f>
        <v>205935288.28304</v>
      </c>
      <c r="AN1756" s="7" t="n">
        <f aca="false">INDEX($AB$1702:$AB$1829,MATCH($A1756+(1-G1756)*2,$A$1702:$A$1829,0))</f>
        <v>15000000</v>
      </c>
      <c r="AO1756" s="7" t="n">
        <f aca="false">INDEX($AB$1702:$AB$1829,MATCH($A1756-G1756*2,$A$1702:$A$1829,0))</f>
        <v>312920418.081062</v>
      </c>
      <c r="AP1756" s="7" t="n">
        <f aca="false">INDEX($AC$1702:$AC$1829,MATCH($A1756+(1-H1756)*1,$A$1702:$A$1829,0))</f>
        <v>5000000</v>
      </c>
      <c r="AQ1756" s="7" t="n">
        <f aca="false">INDEX($AC$1702:$AC$1829,MATCH($A1756-H1756*1,$A$1702:$A$1829,0))</f>
        <v>386933511.909388</v>
      </c>
      <c r="AR1756" s="14" t="b">
        <f aca="false">AND(IF(B1756=1,AD1756&gt;=AE1756,AE1756&gt;AD1756),IF(C1756=1,AF1756&gt;=AG1756,AG1756&gt;AF1756),IF(D1756=1,AH1756&gt;=AI1756,AI1756&gt;AH1756),IF(E1756=1,AJ1756&gt;=AK1756,AK1756&gt;AJ1756),IF(F1756=1,AL1756&gt;=AM1756,AM1756&gt;AL1756),IF(G1756=1,AN1756&gt;=AO1756,AO1756&gt;AN1756),IF(H1756=1,AP1756&gt;=AQ1756,AQ1756&gt;AP1756))</f>
        <v>0</v>
      </c>
      <c r="AS1756" s="2"/>
      <c r="AT1756" s="2"/>
      <c r="AU1756" s="2"/>
      <c r="AV1756" s="2"/>
      <c r="AW1756" s="2"/>
      <c r="AX1756" s="2"/>
    </row>
    <row r="1757" customFormat="false" ht="15" hidden="false" customHeight="false" outlineLevel="0" collapsed="false">
      <c r="A1757" s="6" t="n">
        <f aca="false">ROW()-1702</f>
        <v>55</v>
      </c>
      <c r="B1757" s="6" t="n">
        <f aca="false">MOD(INT($A1757/64),2)</f>
        <v>0</v>
      </c>
      <c r="C1757" s="6" t="n">
        <f aca="false">MOD(INT($A1757/32),2)</f>
        <v>1</v>
      </c>
      <c r="D1757" s="6" t="n">
        <f aca="false">MOD(INT($A1757/16),2)</f>
        <v>1</v>
      </c>
      <c r="E1757" s="6" t="n">
        <f aca="false">MOD(INT($A1757/8),2)</f>
        <v>0</v>
      </c>
      <c r="F1757" s="6" t="n">
        <f aca="false">MOD(INT($A1757/4),2)</f>
        <v>1</v>
      </c>
      <c r="G1757" s="6" t="n">
        <f aca="false">MOD(INT($A1757/2),2)</f>
        <v>1</v>
      </c>
      <c r="H1757" s="6" t="n">
        <f aca="false">MOD(INT($A1757/1),2)</f>
        <v>1</v>
      </c>
      <c r="I1757" s="7" t="n">
        <f aca="false">IF(B1757=1,MIN($B$6,$B$1700),0)</f>
        <v>0</v>
      </c>
      <c r="J1757" s="7" t="n">
        <f aca="false">IF(C1757=1,MIN($F$296,MAX(0,$B$1700-I1757)),0)</f>
        <v>300000000</v>
      </c>
      <c r="K1757" s="7" t="n">
        <f aca="false">IF(D1757=1,MIN($F$295,MAX(0,$B$1700-SUM(I1757:J1757))),0)</f>
        <v>100000000</v>
      </c>
      <c r="L1757" s="7" t="n">
        <f aca="false">IF(E1757=1,MIN($F$294,MAX(0,$B$1700-SUM(I1757:K1757))),0)</f>
        <v>0</v>
      </c>
      <c r="M1757" s="7" t="n">
        <f aca="false">IF(F1757=1,MIN($F$293,MAX(0,$B$1700-SUM(I1757:L1757))),0)</f>
        <v>30000000</v>
      </c>
      <c r="N1757" s="7" t="n">
        <f aca="false">IF(G1757=1,MIN($F$292,MAX(0,$B$1700-SUM(I1757:M1757))),0)</f>
        <v>15000000</v>
      </c>
      <c r="O1757" s="7" t="n">
        <f aca="false">IF(H1757=1,MIN($F$291,MAX(0,$B$1700-SUM(I1757:N1757))),0)</f>
        <v>5000000</v>
      </c>
      <c r="P1757" s="7" t="n">
        <f aca="false">MAX(0,$B$1700-SUM(I1757:O1757))</f>
        <v>1550000000</v>
      </c>
      <c r="Q1757" s="7" t="n">
        <f aca="false">($B$273+$B$274)+$B$22+(1-B1757)*$B$268+(1-C1757)*$E$296+(1-D1757)*$E$295+(1-E1757)*$E$294+(1-F1757)*$E$293+(1-G1757)*$E$292+(1-H1757)*$E$291</f>
        <v>12626196.7762143</v>
      </c>
      <c r="R1757" s="7" t="n">
        <f aca="false">P1757&gt;$B$12*Q1757</f>
        <v>1</v>
      </c>
      <c r="S1757" s="7" t="n">
        <f aca="false">IF(R1757,(P1757+$B$12*$B$13)/(Q1757+$B$13),IF(Q1757&gt;0,P1757/Q1757,0))</f>
        <v>102.636506913706</v>
      </c>
      <c r="T1757" s="7" t="n">
        <f aca="false">IF(R1757,$B$13*(S1757-$B$12),0)</f>
        <v>254091267.284266</v>
      </c>
      <c r="U1757" s="7" t="n">
        <f aca="false">($B$273+$B$274)*S1757</f>
        <v>30939722.123163</v>
      </c>
      <c r="V1757" s="7" t="n">
        <f aca="false">$B$22*S1757</f>
        <v>923728562.223357</v>
      </c>
      <c r="W1757" s="7" t="n">
        <f aca="false">IF(B1757=1,I1757,S1757*$B$268)</f>
        <v>94912831.7763195</v>
      </c>
      <c r="X1757" s="7" t="n">
        <f aca="false">IF(C1757=1,J1757,S1757*$E$296)</f>
        <v>300000000</v>
      </c>
      <c r="Y1757" s="7" t="n">
        <f aca="false">IF(D1757=1,K1757,S1757*$E$295)</f>
        <v>100000000</v>
      </c>
      <c r="Z1757" s="7" t="n">
        <f aca="false">IF(E1757=1,L1757,S1757*$E$294)</f>
        <v>246327616.592895</v>
      </c>
      <c r="AA1757" s="7" t="n">
        <f aca="false">IF(F1757=1,M1757,S1757*$E$293)</f>
        <v>30000000</v>
      </c>
      <c r="AB1757" s="7" t="n">
        <f aca="false">IF(G1757=1,N1757,S1757*$E$292)</f>
        <v>15000000</v>
      </c>
      <c r="AC1757" s="7" t="n">
        <f aca="false">IF(H1757=1,O1757,S1757*$E$291)</f>
        <v>5000000</v>
      </c>
      <c r="AD1757" s="7" t="n">
        <f aca="false">INDEX($W$1702:$W$1829,MATCH($A1757+(1-B1757)*64,$A$1702:$A$1829,0))</f>
        <v>30000000</v>
      </c>
      <c r="AE1757" s="7" t="n">
        <f aca="false">INDEX($W$1702:$W$1829,MATCH($A1757-B1757*64,$A$1702:$A$1829,0))</f>
        <v>94912831.7763195</v>
      </c>
      <c r="AF1757" s="7" t="n">
        <f aca="false">INDEX($X$1702:$X$1829,MATCH($A1757+(1-C1757)*32,$A$1702:$A$1829,0))</f>
        <v>300000000</v>
      </c>
      <c r="AG1757" s="7" t="n">
        <f aca="false">INDEX($X$1702:$X$1829,MATCH($A1757-C1757*32,$A$1702:$A$1829,0))</f>
        <v>535736177.337118</v>
      </c>
      <c r="AH1757" s="7" t="n">
        <f aca="false">INDEX($Y$1702:$Y$1829,MATCH($A1757+(1-D1757)*16,$A$1702:$A$1829,0))</f>
        <v>100000000</v>
      </c>
      <c r="AI1757" s="7" t="n">
        <f aca="false">INDEX($Y$1702:$Y$1829,MATCH($A1757-D1757*16,$A$1702:$A$1829,0))</f>
        <v>170441186.22755</v>
      </c>
      <c r="AJ1757" s="7" t="n">
        <f aca="false">INDEX($Z$1702:$Z$1829,MATCH($A1757+(1-E1757)*8,$A$1702:$A$1829,0))</f>
        <v>60000000</v>
      </c>
      <c r="AK1757" s="7" t="n">
        <f aca="false">INDEX($Z$1702:$Z$1829,MATCH($A1757-E1757*8,$A$1702:$A$1829,0))</f>
        <v>246327616.592895</v>
      </c>
      <c r="AL1757" s="7" t="n">
        <f aca="false">INDEX($AA$1702:$AA$1829,MATCH($A1757+(1-F1757)*4,$A$1702:$A$1829,0))</f>
        <v>30000000</v>
      </c>
      <c r="AM1757" s="7" t="n">
        <f aca="false">INDEX($AA$1702:$AA$1829,MATCH($A1757-F1757*4,$A$1702:$A$1829,0))</f>
        <v>261913740.571867</v>
      </c>
      <c r="AN1757" s="7" t="n">
        <f aca="false">INDEX($AB$1702:$AB$1829,MATCH($A1757+(1-G1757)*2,$A$1702:$A$1829,0))</f>
        <v>15000000</v>
      </c>
      <c r="AO1757" s="7" t="n">
        <f aca="false">INDEX($AB$1702:$AB$1829,MATCH($A1757-G1757*2,$A$1702:$A$1829,0))</f>
        <v>389417836.223413</v>
      </c>
      <c r="AP1757" s="7" t="n">
        <f aca="false">INDEX($AC$1702:$AC$1829,MATCH($A1757+(1-H1757)*1,$A$1702:$A$1829,0))</f>
        <v>5000000</v>
      </c>
      <c r="AQ1757" s="7" t="n">
        <f aca="false">INDEX($AC$1702:$AC$1829,MATCH($A1757-H1757*1,$A$1702:$A$1829,0))</f>
        <v>386933511.909388</v>
      </c>
      <c r="AR1757" s="14" t="b">
        <f aca="false">AND(IF(B1757=1,AD1757&gt;=AE1757,AE1757&gt;AD1757),IF(C1757=1,AF1757&gt;=AG1757,AG1757&gt;AF1757),IF(D1757=1,AH1757&gt;=AI1757,AI1757&gt;AH1757),IF(E1757=1,AJ1757&gt;=AK1757,AK1757&gt;AJ1757),IF(F1757=1,AL1757&gt;=AM1757,AM1757&gt;AL1757),IF(G1757=1,AN1757&gt;=AO1757,AO1757&gt;AN1757),IF(H1757=1,AP1757&gt;=AQ1757,AQ1757&gt;AP1757))</f>
        <v>0</v>
      </c>
      <c r="AS1757" s="2"/>
      <c r="AT1757" s="2"/>
      <c r="AU1757" s="2"/>
      <c r="AV1757" s="2"/>
      <c r="AW1757" s="2"/>
      <c r="AX1757" s="2"/>
    </row>
    <row r="1758" customFormat="false" ht="15" hidden="false" customHeight="false" outlineLevel="0" collapsed="false">
      <c r="A1758" s="6" t="n">
        <f aca="false">ROW()-1702</f>
        <v>56</v>
      </c>
      <c r="B1758" s="6" t="n">
        <f aca="false">MOD(INT($A1758/64),2)</f>
        <v>0</v>
      </c>
      <c r="C1758" s="6" t="n">
        <f aca="false">MOD(INT($A1758/32),2)</f>
        <v>1</v>
      </c>
      <c r="D1758" s="6" t="n">
        <f aca="false">MOD(INT($A1758/16),2)</f>
        <v>1</v>
      </c>
      <c r="E1758" s="6" t="n">
        <f aca="false">MOD(INT($A1758/8),2)</f>
        <v>1</v>
      </c>
      <c r="F1758" s="6" t="n">
        <f aca="false">MOD(INT($A1758/4),2)</f>
        <v>0</v>
      </c>
      <c r="G1758" s="6" t="n">
        <f aca="false">MOD(INT($A1758/2),2)</f>
        <v>0</v>
      </c>
      <c r="H1758" s="6" t="n">
        <f aca="false">MOD(INT($A1758/1),2)</f>
        <v>0</v>
      </c>
      <c r="I1758" s="7" t="n">
        <f aca="false">IF(B1758=1,MIN($B$6,$B$1700),0)</f>
        <v>0</v>
      </c>
      <c r="J1758" s="7" t="n">
        <f aca="false">IF(C1758=1,MIN($F$296,MAX(0,$B$1700-I1758)),0)</f>
        <v>300000000</v>
      </c>
      <c r="K1758" s="7" t="n">
        <f aca="false">IF(D1758=1,MIN($F$295,MAX(0,$B$1700-SUM(I1758:J1758))),0)</f>
        <v>100000000</v>
      </c>
      <c r="L1758" s="7" t="n">
        <f aca="false">IF(E1758=1,MIN($F$294,MAX(0,$B$1700-SUM(I1758:K1758))),0)</f>
        <v>60000000</v>
      </c>
      <c r="M1758" s="7" t="n">
        <f aca="false">IF(F1758=1,MIN($F$293,MAX(0,$B$1700-SUM(I1758:L1758))),0)</f>
        <v>0</v>
      </c>
      <c r="N1758" s="7" t="n">
        <f aca="false">IF(G1758=1,MIN($F$292,MAX(0,$B$1700-SUM(I1758:M1758))),0)</f>
        <v>0</v>
      </c>
      <c r="O1758" s="7" t="n">
        <f aca="false">IF(H1758=1,MIN($F$291,MAX(0,$B$1700-SUM(I1758:N1758))),0)</f>
        <v>0</v>
      </c>
      <c r="P1758" s="7" t="n">
        <f aca="false">MAX(0,$B$1700-SUM(I1758:O1758))</f>
        <v>1540000000</v>
      </c>
      <c r="Q1758" s="7" t="n">
        <f aca="false">($B$273+$B$274)+$B$22+(1-B1758)*$B$268+(1-C1758)*$E$296+(1-D1758)*$E$295+(1-E1758)*$E$294+(1-F1758)*$E$293+(1-G1758)*$E$292+(1-H1758)*$E$291</f>
        <v>23226196.7762143</v>
      </c>
      <c r="R1758" s="7" t="n">
        <f aca="false">P1758&gt;$B$12*Q1758</f>
        <v>1</v>
      </c>
      <c r="S1758" s="7" t="n">
        <f aca="false">IF(R1758,(P1758+$B$12*$B$13)/(Q1758+$B$13),IF(Q1758&gt;0,P1758/Q1758,0))</f>
        <v>59.9583379314797</v>
      </c>
      <c r="T1758" s="7" t="n">
        <f aca="false">IF(R1758,$B$13*(S1758-$B$12),0)</f>
        <v>147395844.828699</v>
      </c>
      <c r="U1758" s="7" t="n">
        <f aca="false">($B$273+$B$274)*S1758</f>
        <v>18074410.0744425</v>
      </c>
      <c r="V1758" s="7" t="n">
        <f aca="false">$B$22*S1758</f>
        <v>539625041.383317</v>
      </c>
      <c r="W1758" s="7" t="n">
        <f aca="false">IF(B1758=1,I1758,S1758*$B$268)</f>
        <v>55446310.604305</v>
      </c>
      <c r="X1758" s="7" t="n">
        <f aca="false">IF(C1758=1,J1758,S1758*$E$296)</f>
        <v>300000000</v>
      </c>
      <c r="Y1758" s="7" t="n">
        <f aca="false">IF(D1758=1,K1758,S1758*$E$295)</f>
        <v>100000000</v>
      </c>
      <c r="Z1758" s="7" t="n">
        <f aca="false">IF(E1758=1,L1758,S1758*$E$294)</f>
        <v>60000000</v>
      </c>
      <c r="AA1758" s="7" t="n">
        <f aca="false">IF(F1758=1,M1758,S1758*$E$293)</f>
        <v>179875013.794439</v>
      </c>
      <c r="AB1758" s="7" t="n">
        <f aca="false">IF(G1758=1,N1758,S1758*$E$292)</f>
        <v>299791689.657398</v>
      </c>
      <c r="AC1758" s="7" t="n">
        <f aca="false">IF(H1758=1,O1758,S1758*$E$291)</f>
        <v>299791689.657398</v>
      </c>
      <c r="AD1758" s="7" t="n">
        <f aca="false">INDEX($W$1702:$W$1829,MATCH($A1758+(1-B1758)*64,$A$1702:$A$1829,0))</f>
        <v>30000000</v>
      </c>
      <c r="AE1758" s="7" t="n">
        <f aca="false">INDEX($W$1702:$W$1829,MATCH($A1758-B1758*64,$A$1702:$A$1829,0))</f>
        <v>55446310.604305</v>
      </c>
      <c r="AF1758" s="7" t="n">
        <f aca="false">INDEX($X$1702:$X$1829,MATCH($A1758+(1-C1758)*32,$A$1702:$A$1829,0))</f>
        <v>300000000</v>
      </c>
      <c r="AG1758" s="7" t="n">
        <f aca="false">INDEX($X$1702:$X$1829,MATCH($A1758-C1758*32,$A$1702:$A$1829,0))</f>
        <v>355677486.103419</v>
      </c>
      <c r="AH1758" s="7" t="n">
        <f aca="false">INDEX($Y$1702:$Y$1829,MATCH($A1758+(1-D1758)*16,$A$1702:$A$1829,0))</f>
        <v>100000000</v>
      </c>
      <c r="AI1758" s="7" t="n">
        <f aca="false">INDEX($Y$1702:$Y$1829,MATCH($A1758-D1758*16,$A$1702:$A$1829,0))</f>
        <v>104028586.902307</v>
      </c>
      <c r="AJ1758" s="7" t="n">
        <f aca="false">INDEX($Z$1702:$Z$1829,MATCH($A1758+(1-E1758)*8,$A$1702:$A$1829,0))</f>
        <v>60000000</v>
      </c>
      <c r="AK1758" s="7" t="n">
        <f aca="false">INDEX($Z$1702:$Z$1829,MATCH($A1758-E1758*8,$A$1702:$A$1829,0))</f>
        <v>136740848.064196</v>
      </c>
      <c r="AL1758" s="7" t="n">
        <f aca="false">INDEX($AA$1702:$AA$1829,MATCH($A1758+(1-F1758)*4,$A$1702:$A$1829,0))</f>
        <v>30000000</v>
      </c>
      <c r="AM1758" s="7" t="n">
        <f aca="false">INDEX($AA$1702:$AA$1829,MATCH($A1758-F1758*4,$A$1702:$A$1829,0))</f>
        <v>179875013.794439</v>
      </c>
      <c r="AN1758" s="7" t="n">
        <f aca="false">INDEX($AB$1702:$AB$1829,MATCH($A1758+(1-G1758)*2,$A$1702:$A$1829,0))</f>
        <v>15000000</v>
      </c>
      <c r="AO1758" s="7" t="n">
        <f aca="false">INDEX($AB$1702:$AB$1829,MATCH($A1758-G1758*2,$A$1702:$A$1829,0))</f>
        <v>299791689.657398</v>
      </c>
      <c r="AP1758" s="7" t="n">
        <f aca="false">INDEX($AC$1702:$AC$1829,MATCH($A1758+(1-H1758)*1,$A$1702:$A$1829,0))</f>
        <v>5000000</v>
      </c>
      <c r="AQ1758" s="7" t="n">
        <f aca="false">INDEX($AC$1702:$AC$1829,MATCH($A1758-H1758*1,$A$1702:$A$1829,0))</f>
        <v>299791689.657398</v>
      </c>
      <c r="AR1758" s="14" t="b">
        <f aca="false">AND(IF(B1758=1,AD1758&gt;=AE1758,AE1758&gt;AD1758),IF(C1758=1,AF1758&gt;=AG1758,AG1758&gt;AF1758),IF(D1758=1,AH1758&gt;=AI1758,AI1758&gt;AH1758),IF(E1758=1,AJ1758&gt;=AK1758,AK1758&gt;AJ1758),IF(F1758=1,AL1758&gt;=AM1758,AM1758&gt;AL1758),IF(G1758=1,AN1758&gt;=AO1758,AO1758&gt;AN1758),IF(H1758=1,AP1758&gt;=AQ1758,AQ1758&gt;AP1758))</f>
        <v>0</v>
      </c>
      <c r="AS1758" s="2"/>
      <c r="AT1758" s="2"/>
      <c r="AU1758" s="2"/>
      <c r="AV1758" s="2"/>
      <c r="AW1758" s="2"/>
      <c r="AX1758" s="2"/>
    </row>
    <row r="1759" customFormat="false" ht="15" hidden="false" customHeight="false" outlineLevel="0" collapsed="false">
      <c r="A1759" s="6" t="n">
        <f aca="false">ROW()-1702</f>
        <v>57</v>
      </c>
      <c r="B1759" s="6" t="n">
        <f aca="false">MOD(INT($A1759/64),2)</f>
        <v>0</v>
      </c>
      <c r="C1759" s="6" t="n">
        <f aca="false">MOD(INT($A1759/32),2)</f>
        <v>1</v>
      </c>
      <c r="D1759" s="6" t="n">
        <f aca="false">MOD(INT($A1759/16),2)</f>
        <v>1</v>
      </c>
      <c r="E1759" s="6" t="n">
        <f aca="false">MOD(INT($A1759/8),2)</f>
        <v>1</v>
      </c>
      <c r="F1759" s="6" t="n">
        <f aca="false">MOD(INT($A1759/4),2)</f>
        <v>0</v>
      </c>
      <c r="G1759" s="6" t="n">
        <f aca="false">MOD(INT($A1759/2),2)</f>
        <v>0</v>
      </c>
      <c r="H1759" s="6" t="n">
        <f aca="false">MOD(INT($A1759/1),2)</f>
        <v>1</v>
      </c>
      <c r="I1759" s="7" t="n">
        <f aca="false">IF(B1759=1,MIN($B$6,$B$1700),0)</f>
        <v>0</v>
      </c>
      <c r="J1759" s="7" t="n">
        <f aca="false">IF(C1759=1,MIN($F$296,MAX(0,$B$1700-I1759)),0)</f>
        <v>300000000</v>
      </c>
      <c r="K1759" s="7" t="n">
        <f aca="false">IF(D1759=1,MIN($F$295,MAX(0,$B$1700-SUM(I1759:J1759))),0)</f>
        <v>100000000</v>
      </c>
      <c r="L1759" s="7" t="n">
        <f aca="false">IF(E1759=1,MIN($F$294,MAX(0,$B$1700-SUM(I1759:K1759))),0)</f>
        <v>60000000</v>
      </c>
      <c r="M1759" s="7" t="n">
        <f aca="false">IF(F1759=1,MIN($F$293,MAX(0,$B$1700-SUM(I1759:L1759))),0)</f>
        <v>0</v>
      </c>
      <c r="N1759" s="7" t="n">
        <f aca="false">IF(G1759=1,MIN($F$292,MAX(0,$B$1700-SUM(I1759:M1759))),0)</f>
        <v>0</v>
      </c>
      <c r="O1759" s="7" t="n">
        <f aca="false">IF(H1759=1,MIN($F$291,MAX(0,$B$1700-SUM(I1759:N1759))),0)</f>
        <v>5000000</v>
      </c>
      <c r="P1759" s="7" t="n">
        <f aca="false">MAX(0,$B$1700-SUM(I1759:O1759))</f>
        <v>1535000000</v>
      </c>
      <c r="Q1759" s="7" t="n">
        <f aca="false">($B$273+$B$274)+$B$22+(1-B1759)*$B$268+(1-C1759)*$E$296+(1-D1759)*$E$295+(1-E1759)*$E$294+(1-F1759)*$E$293+(1-G1759)*$E$292+(1-H1759)*$E$291</f>
        <v>18226196.7762143</v>
      </c>
      <c r="R1759" s="7" t="n">
        <f aca="false">P1759&gt;$B$12*Q1759</f>
        <v>1</v>
      </c>
      <c r="S1759" s="7" t="n">
        <f aca="false">IF(R1759,(P1759+$B$12*$B$13)/(Q1759+$B$13),IF(Q1759&gt;0,P1759/Q1759,0))</f>
        <v>74.1814823337227</v>
      </c>
      <c r="T1759" s="7" t="n">
        <f aca="false">IF(R1759,$B$13*(S1759-$B$12),0)</f>
        <v>182953705.834307</v>
      </c>
      <c r="U1759" s="7" t="n">
        <f aca="false">($B$273+$B$274)*S1759</f>
        <v>22361969.6256752</v>
      </c>
      <c r="V1759" s="7" t="n">
        <f aca="false">$B$22*S1759</f>
        <v>667633341.003504</v>
      </c>
      <c r="W1759" s="7" t="n">
        <f aca="false">IF(B1759=1,I1759,S1759*$B$268)</f>
        <v>68599124.866733</v>
      </c>
      <c r="X1759" s="7" t="n">
        <f aca="false">IF(C1759=1,J1759,S1759*$E$296)</f>
        <v>300000000</v>
      </c>
      <c r="Y1759" s="7" t="n">
        <f aca="false">IF(D1759=1,K1759,S1759*$E$295)</f>
        <v>100000000</v>
      </c>
      <c r="Z1759" s="7" t="n">
        <f aca="false">IF(E1759=1,L1759,S1759*$E$294)</f>
        <v>60000000</v>
      </c>
      <c r="AA1759" s="7" t="n">
        <f aca="false">IF(F1759=1,M1759,S1759*$E$293)</f>
        <v>222544447.001168</v>
      </c>
      <c r="AB1759" s="7" t="n">
        <f aca="false">IF(G1759=1,N1759,S1759*$E$292)</f>
        <v>370907411.668613</v>
      </c>
      <c r="AC1759" s="7" t="n">
        <f aca="false">IF(H1759=1,O1759,S1759*$E$291)</f>
        <v>5000000</v>
      </c>
      <c r="AD1759" s="7" t="n">
        <f aca="false">INDEX($W$1702:$W$1829,MATCH($A1759+(1-B1759)*64,$A$1702:$A$1829,0))</f>
        <v>30000000</v>
      </c>
      <c r="AE1759" s="7" t="n">
        <f aca="false">INDEX($W$1702:$W$1829,MATCH($A1759-B1759*64,$A$1702:$A$1829,0))</f>
        <v>68599124.866733</v>
      </c>
      <c r="AF1759" s="7" t="n">
        <f aca="false">INDEX($X$1702:$X$1829,MATCH($A1759+(1-C1759)*32,$A$1702:$A$1829,0))</f>
        <v>300000000</v>
      </c>
      <c r="AG1759" s="7" t="n">
        <f aca="false">INDEX($X$1702:$X$1829,MATCH($A1759-C1759*32,$A$1702:$A$1829,0))</f>
        <v>420691973.289515</v>
      </c>
      <c r="AH1759" s="7" t="n">
        <f aca="false">INDEX($Y$1702:$Y$1829,MATCH($A1759+(1-D1759)*16,$A$1702:$A$1829,0))</f>
        <v>100000000</v>
      </c>
      <c r="AI1759" s="7" t="n">
        <f aca="false">INDEX($Y$1702:$Y$1829,MATCH($A1759-D1759*16,$A$1702:$A$1829,0))</f>
        <v>126794131.886519</v>
      </c>
      <c r="AJ1759" s="7" t="n">
        <f aca="false">INDEX($Z$1702:$Z$1829,MATCH($A1759+(1-E1759)*8,$A$1702:$A$1829,0))</f>
        <v>60000000</v>
      </c>
      <c r="AK1759" s="7" t="n">
        <f aca="false">INDEX($Z$1702:$Z$1829,MATCH($A1759-E1759*8,$A$1702:$A$1829,0))</f>
        <v>165786014.756362</v>
      </c>
      <c r="AL1759" s="7" t="n">
        <f aca="false">INDEX($AA$1702:$AA$1829,MATCH($A1759+(1-F1759)*4,$A$1702:$A$1829,0))</f>
        <v>30000000</v>
      </c>
      <c r="AM1759" s="7" t="n">
        <f aca="false">INDEX($AA$1702:$AA$1829,MATCH($A1759-F1759*4,$A$1702:$A$1829,0))</f>
        <v>222544447.001168</v>
      </c>
      <c r="AN1759" s="7" t="n">
        <f aca="false">INDEX($AB$1702:$AB$1829,MATCH($A1759+(1-G1759)*2,$A$1702:$A$1829,0))</f>
        <v>15000000</v>
      </c>
      <c r="AO1759" s="7" t="n">
        <f aca="false">INDEX($AB$1702:$AB$1829,MATCH($A1759-G1759*2,$A$1702:$A$1829,0))</f>
        <v>370907411.668613</v>
      </c>
      <c r="AP1759" s="7" t="n">
        <f aca="false">INDEX($AC$1702:$AC$1829,MATCH($A1759+(1-H1759)*1,$A$1702:$A$1829,0))</f>
        <v>5000000</v>
      </c>
      <c r="AQ1759" s="7" t="n">
        <f aca="false">INDEX($AC$1702:$AC$1829,MATCH($A1759-H1759*1,$A$1702:$A$1829,0))</f>
        <v>299791689.657398</v>
      </c>
      <c r="AR1759" s="14" t="b">
        <f aca="false">AND(IF(B1759=1,AD1759&gt;=AE1759,AE1759&gt;AD1759),IF(C1759=1,AF1759&gt;=AG1759,AG1759&gt;AF1759),IF(D1759=1,AH1759&gt;=AI1759,AI1759&gt;AH1759),IF(E1759=1,AJ1759&gt;=AK1759,AK1759&gt;AJ1759),IF(F1759=1,AL1759&gt;=AM1759,AM1759&gt;AL1759),IF(G1759=1,AN1759&gt;=AO1759,AO1759&gt;AN1759),IF(H1759=1,AP1759&gt;=AQ1759,AQ1759&gt;AP1759))</f>
        <v>0</v>
      </c>
      <c r="AS1759" s="2"/>
      <c r="AT1759" s="2"/>
      <c r="AU1759" s="2"/>
      <c r="AV1759" s="2"/>
      <c r="AW1759" s="2"/>
      <c r="AX1759" s="2"/>
    </row>
    <row r="1760" customFormat="false" ht="15" hidden="false" customHeight="false" outlineLevel="0" collapsed="false">
      <c r="A1760" s="6" t="n">
        <f aca="false">ROW()-1702</f>
        <v>58</v>
      </c>
      <c r="B1760" s="6" t="n">
        <f aca="false">MOD(INT($A1760/64),2)</f>
        <v>0</v>
      </c>
      <c r="C1760" s="6" t="n">
        <f aca="false">MOD(INT($A1760/32),2)</f>
        <v>1</v>
      </c>
      <c r="D1760" s="6" t="n">
        <f aca="false">MOD(INT($A1760/16),2)</f>
        <v>1</v>
      </c>
      <c r="E1760" s="6" t="n">
        <f aca="false">MOD(INT($A1760/8),2)</f>
        <v>1</v>
      </c>
      <c r="F1760" s="6" t="n">
        <f aca="false">MOD(INT($A1760/4),2)</f>
        <v>0</v>
      </c>
      <c r="G1760" s="6" t="n">
        <f aca="false">MOD(INT($A1760/2),2)</f>
        <v>1</v>
      </c>
      <c r="H1760" s="6" t="n">
        <f aca="false">MOD(INT($A1760/1),2)</f>
        <v>0</v>
      </c>
      <c r="I1760" s="7" t="n">
        <f aca="false">IF(B1760=1,MIN($B$6,$B$1700),0)</f>
        <v>0</v>
      </c>
      <c r="J1760" s="7" t="n">
        <f aca="false">IF(C1760=1,MIN($F$296,MAX(0,$B$1700-I1760)),0)</f>
        <v>300000000</v>
      </c>
      <c r="K1760" s="7" t="n">
        <f aca="false">IF(D1760=1,MIN($F$295,MAX(0,$B$1700-SUM(I1760:J1760))),0)</f>
        <v>100000000</v>
      </c>
      <c r="L1760" s="7" t="n">
        <f aca="false">IF(E1760=1,MIN($F$294,MAX(0,$B$1700-SUM(I1760:K1760))),0)</f>
        <v>60000000</v>
      </c>
      <c r="M1760" s="7" t="n">
        <f aca="false">IF(F1760=1,MIN($F$293,MAX(0,$B$1700-SUM(I1760:L1760))),0)</f>
        <v>0</v>
      </c>
      <c r="N1760" s="7" t="n">
        <f aca="false">IF(G1760=1,MIN($F$292,MAX(0,$B$1700-SUM(I1760:M1760))),0)</f>
        <v>15000000</v>
      </c>
      <c r="O1760" s="7" t="n">
        <f aca="false">IF(H1760=1,MIN($F$291,MAX(0,$B$1700-SUM(I1760:N1760))),0)</f>
        <v>0</v>
      </c>
      <c r="P1760" s="7" t="n">
        <f aca="false">MAX(0,$B$1700-SUM(I1760:O1760))</f>
        <v>1525000000</v>
      </c>
      <c r="Q1760" s="7" t="n">
        <f aca="false">($B$273+$B$274)+$B$22+(1-B1760)*$B$268+(1-C1760)*$E$296+(1-D1760)*$E$295+(1-E1760)*$E$294+(1-F1760)*$E$293+(1-G1760)*$E$292+(1-H1760)*$E$291</f>
        <v>18226196.7762143</v>
      </c>
      <c r="R1760" s="7" t="n">
        <f aca="false">P1760&gt;$B$12*Q1760</f>
        <v>1</v>
      </c>
      <c r="S1760" s="7" t="n">
        <f aca="false">IF(R1760,(P1760+$B$12*$B$13)/(Q1760+$B$13),IF(Q1760&gt;0,P1760/Q1760,0))</f>
        <v>73.6990011478123</v>
      </c>
      <c r="T1760" s="7" t="n">
        <f aca="false">IF(R1760,$B$13*(S1760-$B$12),0)</f>
        <v>181747502.869531</v>
      </c>
      <c r="U1760" s="7" t="n">
        <f aca="false">($B$273+$B$274)*S1760</f>
        <v>22216525.9207928</v>
      </c>
      <c r="V1760" s="7" t="n">
        <f aca="false">$B$22*S1760</f>
        <v>663291010.33031</v>
      </c>
      <c r="W1760" s="7" t="n">
        <f aca="false">IF(B1760=1,I1760,S1760*$B$268)</f>
        <v>68152951.696868</v>
      </c>
      <c r="X1760" s="7" t="n">
        <f aca="false">IF(C1760=1,J1760,S1760*$E$296)</f>
        <v>300000000</v>
      </c>
      <c r="Y1760" s="7" t="n">
        <f aca="false">IF(D1760=1,K1760,S1760*$E$295)</f>
        <v>100000000</v>
      </c>
      <c r="Z1760" s="7" t="n">
        <f aca="false">IF(E1760=1,L1760,S1760*$E$294)</f>
        <v>60000000</v>
      </c>
      <c r="AA1760" s="7" t="n">
        <f aca="false">IF(F1760=1,M1760,S1760*$E$293)</f>
        <v>221097003.443437</v>
      </c>
      <c r="AB1760" s="7" t="n">
        <f aca="false">IF(G1760=1,N1760,S1760*$E$292)</f>
        <v>15000000</v>
      </c>
      <c r="AC1760" s="7" t="n">
        <f aca="false">IF(H1760=1,O1760,S1760*$E$291)</f>
        <v>368495005.739061</v>
      </c>
      <c r="AD1760" s="7" t="n">
        <f aca="false">INDEX($W$1702:$W$1829,MATCH($A1760+(1-B1760)*64,$A$1702:$A$1829,0))</f>
        <v>30000000</v>
      </c>
      <c r="AE1760" s="7" t="n">
        <f aca="false">INDEX($W$1702:$W$1829,MATCH($A1760-B1760*64,$A$1702:$A$1829,0))</f>
        <v>68152951.696868</v>
      </c>
      <c r="AF1760" s="7" t="n">
        <f aca="false">INDEX($X$1702:$X$1829,MATCH($A1760+(1-C1760)*32,$A$1702:$A$1829,0))</f>
        <v>300000000</v>
      </c>
      <c r="AG1760" s="7" t="n">
        <f aca="false">INDEX($X$1702:$X$1829,MATCH($A1760-C1760*32,$A$1702:$A$1829,0))</f>
        <v>418402493.162769</v>
      </c>
      <c r="AH1760" s="7" t="n">
        <f aca="false">INDEX($Y$1702:$Y$1829,MATCH($A1760+(1-D1760)*16,$A$1702:$A$1829,0))</f>
        <v>100000000</v>
      </c>
      <c r="AI1760" s="7" t="n">
        <f aca="false">INDEX($Y$1702:$Y$1829,MATCH($A1760-D1760*16,$A$1702:$A$1829,0))</f>
        <v>126019816.577288</v>
      </c>
      <c r="AJ1760" s="7" t="n">
        <f aca="false">INDEX($Z$1702:$Z$1829,MATCH($A1760+(1-E1760)*8,$A$1702:$A$1829,0))</f>
        <v>60000000</v>
      </c>
      <c r="AK1760" s="7" t="n">
        <f aca="false">INDEX($Z$1702:$Z$1829,MATCH($A1760-E1760*8,$A$1702:$A$1829,0))</f>
        <v>164748230.626432</v>
      </c>
      <c r="AL1760" s="7" t="n">
        <f aca="false">INDEX($AA$1702:$AA$1829,MATCH($A1760+(1-F1760)*4,$A$1702:$A$1829,0))</f>
        <v>30000000</v>
      </c>
      <c r="AM1760" s="7" t="n">
        <f aca="false">INDEX($AA$1702:$AA$1829,MATCH($A1760-F1760*4,$A$1702:$A$1829,0))</f>
        <v>221097003.443437</v>
      </c>
      <c r="AN1760" s="7" t="n">
        <f aca="false">INDEX($AB$1702:$AB$1829,MATCH($A1760+(1-G1760)*2,$A$1702:$A$1829,0))</f>
        <v>15000000</v>
      </c>
      <c r="AO1760" s="7" t="n">
        <f aca="false">INDEX($AB$1702:$AB$1829,MATCH($A1760-G1760*2,$A$1702:$A$1829,0))</f>
        <v>299791689.657398</v>
      </c>
      <c r="AP1760" s="7" t="n">
        <f aca="false">INDEX($AC$1702:$AC$1829,MATCH($A1760+(1-H1760)*1,$A$1702:$A$1829,0))</f>
        <v>5000000</v>
      </c>
      <c r="AQ1760" s="7" t="n">
        <f aca="false">INDEX($AC$1702:$AC$1829,MATCH($A1760-H1760*1,$A$1702:$A$1829,0))</f>
        <v>368495005.739061</v>
      </c>
      <c r="AR1760" s="14" t="b">
        <f aca="false">AND(IF(B1760=1,AD1760&gt;=AE1760,AE1760&gt;AD1760),IF(C1760=1,AF1760&gt;=AG1760,AG1760&gt;AF1760),IF(D1760=1,AH1760&gt;=AI1760,AI1760&gt;AH1760),IF(E1760=1,AJ1760&gt;=AK1760,AK1760&gt;AJ1760),IF(F1760=1,AL1760&gt;=AM1760,AM1760&gt;AL1760),IF(G1760=1,AN1760&gt;=AO1760,AO1760&gt;AN1760),IF(H1760=1,AP1760&gt;=AQ1760,AQ1760&gt;AP1760))</f>
        <v>0</v>
      </c>
      <c r="AS1760" s="2"/>
      <c r="AT1760" s="2"/>
      <c r="AU1760" s="2"/>
      <c r="AV1760" s="2"/>
      <c r="AW1760" s="2"/>
      <c r="AX1760" s="2"/>
    </row>
    <row r="1761" customFormat="false" ht="15" hidden="false" customHeight="false" outlineLevel="0" collapsed="false">
      <c r="A1761" s="6" t="n">
        <f aca="false">ROW()-1702</f>
        <v>59</v>
      </c>
      <c r="B1761" s="6" t="n">
        <f aca="false">MOD(INT($A1761/64),2)</f>
        <v>0</v>
      </c>
      <c r="C1761" s="6" t="n">
        <f aca="false">MOD(INT($A1761/32),2)</f>
        <v>1</v>
      </c>
      <c r="D1761" s="6" t="n">
        <f aca="false">MOD(INT($A1761/16),2)</f>
        <v>1</v>
      </c>
      <c r="E1761" s="6" t="n">
        <f aca="false">MOD(INT($A1761/8),2)</f>
        <v>1</v>
      </c>
      <c r="F1761" s="6" t="n">
        <f aca="false">MOD(INT($A1761/4),2)</f>
        <v>0</v>
      </c>
      <c r="G1761" s="6" t="n">
        <f aca="false">MOD(INT($A1761/2),2)</f>
        <v>1</v>
      </c>
      <c r="H1761" s="6" t="n">
        <f aca="false">MOD(INT($A1761/1),2)</f>
        <v>1</v>
      </c>
      <c r="I1761" s="7" t="n">
        <f aca="false">IF(B1761=1,MIN($B$6,$B$1700),0)</f>
        <v>0</v>
      </c>
      <c r="J1761" s="7" t="n">
        <f aca="false">IF(C1761=1,MIN($F$296,MAX(0,$B$1700-I1761)),0)</f>
        <v>300000000</v>
      </c>
      <c r="K1761" s="7" t="n">
        <f aca="false">IF(D1761=1,MIN($F$295,MAX(0,$B$1700-SUM(I1761:J1761))),0)</f>
        <v>100000000</v>
      </c>
      <c r="L1761" s="7" t="n">
        <f aca="false">IF(E1761=1,MIN($F$294,MAX(0,$B$1700-SUM(I1761:K1761))),0)</f>
        <v>60000000</v>
      </c>
      <c r="M1761" s="7" t="n">
        <f aca="false">IF(F1761=1,MIN($F$293,MAX(0,$B$1700-SUM(I1761:L1761))),0)</f>
        <v>0</v>
      </c>
      <c r="N1761" s="7" t="n">
        <f aca="false">IF(G1761=1,MIN($F$292,MAX(0,$B$1700-SUM(I1761:M1761))),0)</f>
        <v>15000000</v>
      </c>
      <c r="O1761" s="7" t="n">
        <f aca="false">IF(H1761=1,MIN($F$291,MAX(0,$B$1700-SUM(I1761:N1761))),0)</f>
        <v>5000000</v>
      </c>
      <c r="P1761" s="7" t="n">
        <f aca="false">MAX(0,$B$1700-SUM(I1761:O1761))</f>
        <v>1520000000</v>
      </c>
      <c r="Q1761" s="7" t="n">
        <f aca="false">($B$273+$B$274)+$B$22+(1-B1761)*$B$268+(1-C1761)*$E$296+(1-D1761)*$E$295+(1-E1761)*$E$294+(1-F1761)*$E$293+(1-G1761)*$E$292+(1-H1761)*$E$291</f>
        <v>13226196.7762143</v>
      </c>
      <c r="R1761" s="7" t="n">
        <f aca="false">P1761&gt;$B$12*Q1761</f>
        <v>1</v>
      </c>
      <c r="S1761" s="7" t="n">
        <f aca="false">IF(R1761,(P1761+$B$12*$B$13)/(Q1761+$B$13),IF(Q1761&gt;0,P1761/Q1761,0))</f>
        <v>96.8129816550919</v>
      </c>
      <c r="T1761" s="7" t="n">
        <f aca="false">IF(R1761,$B$13*(S1761-$B$12),0)</f>
        <v>239532454.13773</v>
      </c>
      <c r="U1761" s="7" t="n">
        <f aca="false">($B$273+$B$274)*S1761</f>
        <v>29184223.4346677</v>
      </c>
      <c r="V1761" s="7" t="n">
        <f aca="false">$B$22*S1761</f>
        <v>871316834.895827</v>
      </c>
      <c r="W1761" s="7" t="n">
        <f aca="false">IF(B1761=1,I1761,S1761*$B$268)</f>
        <v>89527542.5664994</v>
      </c>
      <c r="X1761" s="7" t="n">
        <f aca="false">IF(C1761=1,J1761,S1761*$E$296)</f>
        <v>300000000</v>
      </c>
      <c r="Y1761" s="7" t="n">
        <f aca="false">IF(D1761=1,K1761,S1761*$E$295)</f>
        <v>100000000</v>
      </c>
      <c r="Z1761" s="7" t="n">
        <f aca="false">IF(E1761=1,L1761,S1761*$E$294)</f>
        <v>60000000</v>
      </c>
      <c r="AA1761" s="7" t="n">
        <f aca="false">IF(F1761=1,M1761,S1761*$E$293)</f>
        <v>290438944.965276</v>
      </c>
      <c r="AB1761" s="7" t="n">
        <f aca="false">IF(G1761=1,N1761,S1761*$E$292)</f>
        <v>15000000</v>
      </c>
      <c r="AC1761" s="7" t="n">
        <f aca="false">IF(H1761=1,O1761,S1761*$E$291)</f>
        <v>5000000</v>
      </c>
      <c r="AD1761" s="7" t="n">
        <f aca="false">INDEX($W$1702:$W$1829,MATCH($A1761+(1-B1761)*64,$A$1702:$A$1829,0))</f>
        <v>30000000</v>
      </c>
      <c r="AE1761" s="7" t="n">
        <f aca="false">INDEX($W$1702:$W$1829,MATCH($A1761-B1761*64,$A$1702:$A$1829,0))</f>
        <v>89527542.5664994</v>
      </c>
      <c r="AF1761" s="7" t="n">
        <f aca="false">INDEX($X$1702:$X$1829,MATCH($A1761+(1-C1761)*32,$A$1702:$A$1829,0))</f>
        <v>300000000</v>
      </c>
      <c r="AG1761" s="7" t="n">
        <f aca="false">INDEX($X$1702:$X$1829,MATCH($A1761-C1761*32,$A$1702:$A$1829,0))</f>
        <v>512607354.254713</v>
      </c>
      <c r="AH1761" s="7" t="n">
        <f aca="false">INDEX($Y$1702:$Y$1829,MATCH($A1761+(1-D1761)*16,$A$1702:$A$1829,0))</f>
        <v>100000000</v>
      </c>
      <c r="AI1761" s="7" t="n">
        <f aca="false">INDEX($Y$1702:$Y$1829,MATCH($A1761-D1761*16,$A$1702:$A$1829,0))</f>
        <v>161598084.466405</v>
      </c>
      <c r="AJ1761" s="7" t="n">
        <f aca="false">INDEX($Z$1702:$Z$1829,MATCH($A1761+(1-E1761)*8,$A$1702:$A$1829,0))</f>
        <v>60000000</v>
      </c>
      <c r="AK1761" s="7" t="n">
        <f aca="false">INDEX($Z$1702:$Z$1829,MATCH($A1761-E1761*8,$A$1702:$A$1829,0))</f>
        <v>209530992.457493</v>
      </c>
      <c r="AL1761" s="7" t="n">
        <f aca="false">INDEX($AA$1702:$AA$1829,MATCH($A1761+(1-F1761)*4,$A$1702:$A$1829,0))</f>
        <v>30000000</v>
      </c>
      <c r="AM1761" s="7" t="n">
        <f aca="false">INDEX($AA$1702:$AA$1829,MATCH($A1761-F1761*4,$A$1702:$A$1829,0))</f>
        <v>290438944.965276</v>
      </c>
      <c r="AN1761" s="7" t="n">
        <f aca="false">INDEX($AB$1702:$AB$1829,MATCH($A1761+(1-G1761)*2,$A$1702:$A$1829,0))</f>
        <v>15000000</v>
      </c>
      <c r="AO1761" s="7" t="n">
        <f aca="false">INDEX($AB$1702:$AB$1829,MATCH($A1761-G1761*2,$A$1702:$A$1829,0))</f>
        <v>370907411.668613</v>
      </c>
      <c r="AP1761" s="7" t="n">
        <f aca="false">INDEX($AC$1702:$AC$1829,MATCH($A1761+(1-H1761)*1,$A$1702:$A$1829,0))</f>
        <v>5000000</v>
      </c>
      <c r="AQ1761" s="7" t="n">
        <f aca="false">INDEX($AC$1702:$AC$1829,MATCH($A1761-H1761*1,$A$1702:$A$1829,0))</f>
        <v>368495005.739061</v>
      </c>
      <c r="AR1761" s="14" t="b">
        <f aca="false">AND(IF(B1761=1,AD1761&gt;=AE1761,AE1761&gt;AD1761),IF(C1761=1,AF1761&gt;=AG1761,AG1761&gt;AF1761),IF(D1761=1,AH1761&gt;=AI1761,AI1761&gt;AH1761),IF(E1761=1,AJ1761&gt;=AK1761,AK1761&gt;AJ1761),IF(F1761=1,AL1761&gt;=AM1761,AM1761&gt;AL1761),IF(G1761=1,AN1761&gt;=AO1761,AO1761&gt;AN1761),IF(H1761=1,AP1761&gt;=AQ1761,AQ1761&gt;AP1761))</f>
        <v>0</v>
      </c>
      <c r="AS1761" s="2"/>
      <c r="AT1761" s="2"/>
      <c r="AU1761" s="2"/>
      <c r="AV1761" s="2"/>
      <c r="AW1761" s="2"/>
      <c r="AX1761" s="2"/>
    </row>
    <row r="1762" customFormat="false" ht="15" hidden="false" customHeight="false" outlineLevel="0" collapsed="false">
      <c r="A1762" s="6" t="n">
        <f aca="false">ROW()-1702</f>
        <v>60</v>
      </c>
      <c r="B1762" s="6" t="n">
        <f aca="false">MOD(INT($A1762/64),2)</f>
        <v>0</v>
      </c>
      <c r="C1762" s="6" t="n">
        <f aca="false">MOD(INT($A1762/32),2)</f>
        <v>1</v>
      </c>
      <c r="D1762" s="6" t="n">
        <f aca="false">MOD(INT($A1762/16),2)</f>
        <v>1</v>
      </c>
      <c r="E1762" s="6" t="n">
        <f aca="false">MOD(INT($A1762/8),2)</f>
        <v>1</v>
      </c>
      <c r="F1762" s="6" t="n">
        <f aca="false">MOD(INT($A1762/4),2)</f>
        <v>1</v>
      </c>
      <c r="G1762" s="6" t="n">
        <f aca="false">MOD(INT($A1762/2),2)</f>
        <v>0</v>
      </c>
      <c r="H1762" s="6" t="n">
        <f aca="false">MOD(INT($A1762/1),2)</f>
        <v>0</v>
      </c>
      <c r="I1762" s="7" t="n">
        <f aca="false">IF(B1762=1,MIN($B$6,$B$1700),0)</f>
        <v>0</v>
      </c>
      <c r="J1762" s="7" t="n">
        <f aca="false">IF(C1762=1,MIN($F$296,MAX(0,$B$1700-I1762)),0)</f>
        <v>300000000</v>
      </c>
      <c r="K1762" s="7" t="n">
        <f aca="false">IF(D1762=1,MIN($F$295,MAX(0,$B$1700-SUM(I1762:J1762))),0)</f>
        <v>100000000</v>
      </c>
      <c r="L1762" s="7" t="n">
        <f aca="false">IF(E1762=1,MIN($F$294,MAX(0,$B$1700-SUM(I1762:K1762))),0)</f>
        <v>60000000</v>
      </c>
      <c r="M1762" s="7" t="n">
        <f aca="false">IF(F1762=1,MIN($F$293,MAX(0,$B$1700-SUM(I1762:L1762))),0)</f>
        <v>30000000</v>
      </c>
      <c r="N1762" s="7" t="n">
        <f aca="false">IF(G1762=1,MIN($F$292,MAX(0,$B$1700-SUM(I1762:M1762))),0)</f>
        <v>0</v>
      </c>
      <c r="O1762" s="7" t="n">
        <f aca="false">IF(H1762=1,MIN($F$291,MAX(0,$B$1700-SUM(I1762:N1762))),0)</f>
        <v>0</v>
      </c>
      <c r="P1762" s="7" t="n">
        <f aca="false">MAX(0,$B$1700-SUM(I1762:O1762))</f>
        <v>1510000000</v>
      </c>
      <c r="Q1762" s="7" t="n">
        <f aca="false">($B$273+$B$274)+$B$22+(1-B1762)*$B$268+(1-C1762)*$E$296+(1-D1762)*$E$295+(1-E1762)*$E$294+(1-F1762)*$E$293+(1-G1762)*$E$292+(1-H1762)*$E$291</f>
        <v>20226196.7762143</v>
      </c>
      <c r="R1762" s="7" t="n">
        <f aca="false">P1762&gt;$B$12*Q1762</f>
        <v>1</v>
      </c>
      <c r="S1762" s="7" t="n">
        <f aca="false">IF(R1762,(P1762+$B$12*$B$13)/(Q1762+$B$13),IF(Q1762&gt;0,P1762/Q1762,0))</f>
        <v>66.5531507490516</v>
      </c>
      <c r="T1762" s="7" t="n">
        <f aca="false">IF(R1762,$B$13*(S1762-$B$12),0)</f>
        <v>163882876.872629</v>
      </c>
      <c r="U1762" s="7" t="n">
        <f aca="false">($B$273+$B$274)*S1762</f>
        <v>20062413.0001608</v>
      </c>
      <c r="V1762" s="7" t="n">
        <f aca="false">$B$22*S1762</f>
        <v>598978356.741464</v>
      </c>
      <c r="W1762" s="7" t="n">
        <f aca="false">IF(B1762=1,I1762,S1762*$B$268)</f>
        <v>61544845.8952301</v>
      </c>
      <c r="X1762" s="7" t="n">
        <f aca="false">IF(C1762=1,J1762,S1762*$E$296)</f>
        <v>300000000</v>
      </c>
      <c r="Y1762" s="7" t="n">
        <f aca="false">IF(D1762=1,K1762,S1762*$E$295)</f>
        <v>100000000</v>
      </c>
      <c r="Z1762" s="7" t="n">
        <f aca="false">IF(E1762=1,L1762,S1762*$E$294)</f>
        <v>60000000</v>
      </c>
      <c r="AA1762" s="7" t="n">
        <f aca="false">IF(F1762=1,M1762,S1762*$E$293)</f>
        <v>30000000</v>
      </c>
      <c r="AB1762" s="7" t="n">
        <f aca="false">IF(G1762=1,N1762,S1762*$E$292)</f>
        <v>332765753.745258</v>
      </c>
      <c r="AC1762" s="7" t="n">
        <f aca="false">IF(H1762=1,O1762,S1762*$E$291)</f>
        <v>332765753.745258</v>
      </c>
      <c r="AD1762" s="7" t="n">
        <f aca="false">INDEX($W$1702:$W$1829,MATCH($A1762+(1-B1762)*64,$A$1702:$A$1829,0))</f>
        <v>30000000</v>
      </c>
      <c r="AE1762" s="7" t="n">
        <f aca="false">INDEX($W$1702:$W$1829,MATCH($A1762-B1762*64,$A$1702:$A$1829,0))</f>
        <v>61544845.8952301</v>
      </c>
      <c r="AF1762" s="7" t="n">
        <f aca="false">INDEX($X$1702:$X$1829,MATCH($A1762+(1-C1762)*32,$A$1702:$A$1829,0))</f>
        <v>300000000</v>
      </c>
      <c r="AG1762" s="7" t="n">
        <f aca="false">INDEX($X$1702:$X$1829,MATCH($A1762-C1762*32,$A$1702:$A$1829,0))</f>
        <v>386231270.079412</v>
      </c>
      <c r="AH1762" s="7" t="n">
        <f aca="false">INDEX($Y$1702:$Y$1829,MATCH($A1762+(1-D1762)*16,$A$1702:$A$1829,0))</f>
        <v>100000000</v>
      </c>
      <c r="AI1762" s="7" t="n">
        <f aca="false">INDEX($Y$1702:$Y$1829,MATCH($A1762-D1762*16,$A$1702:$A$1829,0))</f>
        <v>114651558.99215</v>
      </c>
      <c r="AJ1762" s="7" t="n">
        <f aca="false">INDEX($Z$1702:$Z$1829,MATCH($A1762+(1-E1762)*8,$A$1702:$A$1829,0))</f>
        <v>60000000</v>
      </c>
      <c r="AK1762" s="7" t="n">
        <f aca="false">INDEX($Z$1702:$Z$1829,MATCH($A1762-E1762*8,$A$1702:$A$1829,0))</f>
        <v>150201800.67891</v>
      </c>
      <c r="AL1762" s="7" t="n">
        <f aca="false">INDEX($AA$1702:$AA$1829,MATCH($A1762+(1-F1762)*4,$A$1702:$A$1829,0))</f>
        <v>30000000</v>
      </c>
      <c r="AM1762" s="7" t="n">
        <f aca="false">INDEX($AA$1702:$AA$1829,MATCH($A1762-F1762*4,$A$1702:$A$1829,0))</f>
        <v>179875013.794439</v>
      </c>
      <c r="AN1762" s="7" t="n">
        <f aca="false">INDEX($AB$1702:$AB$1829,MATCH($A1762+(1-G1762)*2,$A$1702:$A$1829,0))</f>
        <v>15000000</v>
      </c>
      <c r="AO1762" s="7" t="n">
        <f aca="false">INDEX($AB$1702:$AB$1829,MATCH($A1762-G1762*2,$A$1702:$A$1829,0))</f>
        <v>332765753.745258</v>
      </c>
      <c r="AP1762" s="7" t="n">
        <f aca="false">INDEX($AC$1702:$AC$1829,MATCH($A1762+(1-H1762)*1,$A$1702:$A$1829,0))</f>
        <v>5000000</v>
      </c>
      <c r="AQ1762" s="7" t="n">
        <f aca="false">INDEX($AC$1702:$AC$1829,MATCH($A1762-H1762*1,$A$1702:$A$1829,0))</f>
        <v>332765753.745258</v>
      </c>
      <c r="AR1762" s="14" t="b">
        <f aca="false">AND(IF(B1762=1,AD1762&gt;=AE1762,AE1762&gt;AD1762),IF(C1762=1,AF1762&gt;=AG1762,AG1762&gt;AF1762),IF(D1762=1,AH1762&gt;=AI1762,AI1762&gt;AH1762),IF(E1762=1,AJ1762&gt;=AK1762,AK1762&gt;AJ1762),IF(F1762=1,AL1762&gt;=AM1762,AM1762&gt;AL1762),IF(G1762=1,AN1762&gt;=AO1762,AO1762&gt;AN1762),IF(H1762=1,AP1762&gt;=AQ1762,AQ1762&gt;AP1762))</f>
        <v>0</v>
      </c>
      <c r="AS1762" s="2"/>
      <c r="AT1762" s="2"/>
      <c r="AU1762" s="2"/>
      <c r="AV1762" s="2"/>
      <c r="AW1762" s="2"/>
      <c r="AX1762" s="2"/>
    </row>
    <row r="1763" customFormat="false" ht="15" hidden="false" customHeight="false" outlineLevel="0" collapsed="false">
      <c r="A1763" s="6" t="n">
        <f aca="false">ROW()-1702</f>
        <v>61</v>
      </c>
      <c r="B1763" s="6" t="n">
        <f aca="false">MOD(INT($A1763/64),2)</f>
        <v>0</v>
      </c>
      <c r="C1763" s="6" t="n">
        <f aca="false">MOD(INT($A1763/32),2)</f>
        <v>1</v>
      </c>
      <c r="D1763" s="6" t="n">
        <f aca="false">MOD(INT($A1763/16),2)</f>
        <v>1</v>
      </c>
      <c r="E1763" s="6" t="n">
        <f aca="false">MOD(INT($A1763/8),2)</f>
        <v>1</v>
      </c>
      <c r="F1763" s="6" t="n">
        <f aca="false">MOD(INT($A1763/4),2)</f>
        <v>1</v>
      </c>
      <c r="G1763" s="6" t="n">
        <f aca="false">MOD(INT($A1763/2),2)</f>
        <v>0</v>
      </c>
      <c r="H1763" s="6" t="n">
        <f aca="false">MOD(INT($A1763/1),2)</f>
        <v>1</v>
      </c>
      <c r="I1763" s="7" t="n">
        <f aca="false">IF(B1763=1,MIN($B$6,$B$1700),0)</f>
        <v>0</v>
      </c>
      <c r="J1763" s="7" t="n">
        <f aca="false">IF(C1763=1,MIN($F$296,MAX(0,$B$1700-I1763)),0)</f>
        <v>300000000</v>
      </c>
      <c r="K1763" s="7" t="n">
        <f aca="false">IF(D1763=1,MIN($F$295,MAX(0,$B$1700-SUM(I1763:J1763))),0)</f>
        <v>100000000</v>
      </c>
      <c r="L1763" s="7" t="n">
        <f aca="false">IF(E1763=1,MIN($F$294,MAX(0,$B$1700-SUM(I1763:K1763))),0)</f>
        <v>60000000</v>
      </c>
      <c r="M1763" s="7" t="n">
        <f aca="false">IF(F1763=1,MIN($F$293,MAX(0,$B$1700-SUM(I1763:L1763))),0)</f>
        <v>30000000</v>
      </c>
      <c r="N1763" s="7" t="n">
        <f aca="false">IF(G1763=1,MIN($F$292,MAX(0,$B$1700-SUM(I1763:M1763))),0)</f>
        <v>0</v>
      </c>
      <c r="O1763" s="7" t="n">
        <f aca="false">IF(H1763=1,MIN($F$291,MAX(0,$B$1700-SUM(I1763:N1763))),0)</f>
        <v>5000000</v>
      </c>
      <c r="P1763" s="7" t="n">
        <f aca="false">MAX(0,$B$1700-SUM(I1763:O1763))</f>
        <v>1505000000</v>
      </c>
      <c r="Q1763" s="7" t="n">
        <f aca="false">($B$273+$B$274)+$B$22+(1-B1763)*$B$268+(1-C1763)*$E$296+(1-D1763)*$E$295+(1-E1763)*$E$294+(1-F1763)*$E$293+(1-G1763)*$E$292+(1-H1763)*$E$291</f>
        <v>15226196.7762143</v>
      </c>
      <c r="R1763" s="7" t="n">
        <f aca="false">P1763&gt;$B$12*Q1763</f>
        <v>1</v>
      </c>
      <c r="S1763" s="7" t="n">
        <f aca="false">IF(R1763,(P1763+$B$12*$B$13)/(Q1763+$B$13),IF(Q1763&gt;0,P1763/Q1763,0))</f>
        <v>85.0436232335423</v>
      </c>
      <c r="T1763" s="7" t="n">
        <f aca="false">IF(R1763,$B$13*(S1763-$B$12),0)</f>
        <v>210109058.083856</v>
      </c>
      <c r="U1763" s="7" t="n">
        <f aca="false">($B$273+$B$274)*S1763</f>
        <v>25636356.4029417</v>
      </c>
      <c r="V1763" s="7" t="n">
        <f aca="false">$B$22*S1763</f>
        <v>765392609.10188</v>
      </c>
      <c r="W1763" s="7" t="n">
        <f aca="false">IF(B1763=1,I1763,S1763*$B$268)</f>
        <v>78643860.2436107</v>
      </c>
      <c r="X1763" s="7" t="n">
        <f aca="false">IF(C1763=1,J1763,S1763*$E$296)</f>
        <v>300000000</v>
      </c>
      <c r="Y1763" s="7" t="n">
        <f aca="false">IF(D1763=1,K1763,S1763*$E$295)</f>
        <v>100000000</v>
      </c>
      <c r="Z1763" s="7" t="n">
        <f aca="false">IF(E1763=1,L1763,S1763*$E$294)</f>
        <v>60000000</v>
      </c>
      <c r="AA1763" s="7" t="n">
        <f aca="false">IF(F1763=1,M1763,S1763*$E$293)</f>
        <v>30000000</v>
      </c>
      <c r="AB1763" s="7" t="n">
        <f aca="false">IF(G1763=1,N1763,S1763*$E$292)</f>
        <v>425218116.167711</v>
      </c>
      <c r="AC1763" s="7" t="n">
        <f aca="false">IF(H1763=1,O1763,S1763*$E$291)</f>
        <v>5000000</v>
      </c>
      <c r="AD1763" s="7" t="n">
        <f aca="false">INDEX($W$1702:$W$1829,MATCH($A1763+(1-B1763)*64,$A$1702:$A$1829,0))</f>
        <v>30000000</v>
      </c>
      <c r="AE1763" s="7" t="n">
        <f aca="false">INDEX($W$1702:$W$1829,MATCH($A1763-B1763*64,$A$1702:$A$1829,0))</f>
        <v>78643860.2436107</v>
      </c>
      <c r="AF1763" s="7" t="n">
        <f aca="false">INDEX($X$1702:$X$1829,MATCH($A1763+(1-C1763)*32,$A$1702:$A$1829,0))</f>
        <v>300000000</v>
      </c>
      <c r="AG1763" s="7" t="n">
        <f aca="false">INDEX($X$1702:$X$1829,MATCH($A1763-C1763*32,$A$1702:$A$1829,0))</f>
        <v>465810512.247042</v>
      </c>
      <c r="AH1763" s="7" t="n">
        <f aca="false">INDEX($Y$1702:$Y$1829,MATCH($A1763+(1-D1763)*16,$A$1702:$A$1829,0))</f>
        <v>100000000</v>
      </c>
      <c r="AI1763" s="7" t="n">
        <f aca="false">INDEX($Y$1702:$Y$1829,MATCH($A1763-D1763*16,$A$1702:$A$1829,0))</f>
        <v>143654288.110585</v>
      </c>
      <c r="AJ1763" s="7" t="n">
        <f aca="false">INDEX($Z$1702:$Z$1829,MATCH($A1763+(1-E1763)*8,$A$1702:$A$1829,0))</f>
        <v>60000000</v>
      </c>
      <c r="AK1763" s="7" t="n">
        <f aca="false">INDEX($Z$1702:$Z$1829,MATCH($A1763-E1763*8,$A$1702:$A$1829,0))</f>
        <v>186920561.387238</v>
      </c>
      <c r="AL1763" s="7" t="n">
        <f aca="false">INDEX($AA$1702:$AA$1829,MATCH($A1763+(1-F1763)*4,$A$1702:$A$1829,0))</f>
        <v>30000000</v>
      </c>
      <c r="AM1763" s="7" t="n">
        <f aca="false">INDEX($AA$1702:$AA$1829,MATCH($A1763-F1763*4,$A$1702:$A$1829,0))</f>
        <v>222544447.001168</v>
      </c>
      <c r="AN1763" s="7" t="n">
        <f aca="false">INDEX($AB$1702:$AB$1829,MATCH($A1763+(1-G1763)*2,$A$1702:$A$1829,0))</f>
        <v>15000000</v>
      </c>
      <c r="AO1763" s="7" t="n">
        <f aca="false">INDEX($AB$1702:$AB$1829,MATCH($A1763-G1763*2,$A$1702:$A$1829,0))</f>
        <v>425218116.167711</v>
      </c>
      <c r="AP1763" s="7" t="n">
        <f aca="false">INDEX($AC$1702:$AC$1829,MATCH($A1763+(1-H1763)*1,$A$1702:$A$1829,0))</f>
        <v>5000000</v>
      </c>
      <c r="AQ1763" s="7" t="n">
        <f aca="false">INDEX($AC$1702:$AC$1829,MATCH($A1763-H1763*1,$A$1702:$A$1829,0))</f>
        <v>332765753.745258</v>
      </c>
      <c r="AR1763" s="14" t="b">
        <f aca="false">AND(IF(B1763=1,AD1763&gt;=AE1763,AE1763&gt;AD1763),IF(C1763=1,AF1763&gt;=AG1763,AG1763&gt;AF1763),IF(D1763=1,AH1763&gt;=AI1763,AI1763&gt;AH1763),IF(E1763=1,AJ1763&gt;=AK1763,AK1763&gt;AJ1763),IF(F1763=1,AL1763&gt;=AM1763,AM1763&gt;AL1763),IF(G1763=1,AN1763&gt;=AO1763,AO1763&gt;AN1763),IF(H1763=1,AP1763&gt;=AQ1763,AQ1763&gt;AP1763))</f>
        <v>0</v>
      </c>
      <c r="AS1763" s="2"/>
      <c r="AT1763" s="2"/>
      <c r="AU1763" s="2"/>
      <c r="AV1763" s="2"/>
      <c r="AW1763" s="2"/>
      <c r="AX1763" s="2"/>
    </row>
    <row r="1764" customFormat="false" ht="15" hidden="false" customHeight="false" outlineLevel="0" collapsed="false">
      <c r="A1764" s="6" t="n">
        <f aca="false">ROW()-1702</f>
        <v>62</v>
      </c>
      <c r="B1764" s="6" t="n">
        <f aca="false">MOD(INT($A1764/64),2)</f>
        <v>0</v>
      </c>
      <c r="C1764" s="6" t="n">
        <f aca="false">MOD(INT($A1764/32),2)</f>
        <v>1</v>
      </c>
      <c r="D1764" s="6" t="n">
        <f aca="false">MOD(INT($A1764/16),2)</f>
        <v>1</v>
      </c>
      <c r="E1764" s="6" t="n">
        <f aca="false">MOD(INT($A1764/8),2)</f>
        <v>1</v>
      </c>
      <c r="F1764" s="6" t="n">
        <f aca="false">MOD(INT($A1764/4),2)</f>
        <v>1</v>
      </c>
      <c r="G1764" s="6" t="n">
        <f aca="false">MOD(INT($A1764/2),2)</f>
        <v>1</v>
      </c>
      <c r="H1764" s="6" t="n">
        <f aca="false">MOD(INT($A1764/1),2)</f>
        <v>0</v>
      </c>
      <c r="I1764" s="7" t="n">
        <f aca="false">IF(B1764=1,MIN($B$6,$B$1700),0)</f>
        <v>0</v>
      </c>
      <c r="J1764" s="7" t="n">
        <f aca="false">IF(C1764=1,MIN($F$296,MAX(0,$B$1700-I1764)),0)</f>
        <v>300000000</v>
      </c>
      <c r="K1764" s="7" t="n">
        <f aca="false">IF(D1764=1,MIN($F$295,MAX(0,$B$1700-SUM(I1764:J1764))),0)</f>
        <v>100000000</v>
      </c>
      <c r="L1764" s="7" t="n">
        <f aca="false">IF(E1764=1,MIN($F$294,MAX(0,$B$1700-SUM(I1764:K1764))),0)</f>
        <v>60000000</v>
      </c>
      <c r="M1764" s="7" t="n">
        <f aca="false">IF(F1764=1,MIN($F$293,MAX(0,$B$1700-SUM(I1764:L1764))),0)</f>
        <v>30000000</v>
      </c>
      <c r="N1764" s="7" t="n">
        <f aca="false">IF(G1764=1,MIN($F$292,MAX(0,$B$1700-SUM(I1764:M1764))),0)</f>
        <v>15000000</v>
      </c>
      <c r="O1764" s="7" t="n">
        <f aca="false">IF(H1764=1,MIN($F$291,MAX(0,$B$1700-SUM(I1764:N1764))),0)</f>
        <v>0</v>
      </c>
      <c r="P1764" s="7" t="n">
        <f aca="false">MAX(0,$B$1700-SUM(I1764:O1764))</f>
        <v>1495000000</v>
      </c>
      <c r="Q1764" s="7" t="n">
        <f aca="false">($B$273+$B$274)+$B$22+(1-B1764)*$B$268+(1-C1764)*$E$296+(1-D1764)*$E$295+(1-E1764)*$E$294+(1-F1764)*$E$293+(1-G1764)*$E$292+(1-H1764)*$E$291</f>
        <v>15226196.7762143</v>
      </c>
      <c r="R1764" s="7" t="n">
        <f aca="false">P1764&gt;$B$12*Q1764</f>
        <v>1</v>
      </c>
      <c r="S1764" s="7" t="n">
        <f aca="false">IF(R1764,(P1764+$B$12*$B$13)/(Q1764+$B$13),IF(Q1764&gt;0,P1764/Q1764,0))</f>
        <v>84.4794864293397</v>
      </c>
      <c r="T1764" s="7" t="n">
        <f aca="false">IF(R1764,$B$13*(S1764-$B$12),0)</f>
        <v>208698716.073349</v>
      </c>
      <c r="U1764" s="7" t="n">
        <f aca="false">($B$273+$B$274)*S1764</f>
        <v>25466297.6540001</v>
      </c>
      <c r="V1764" s="7" t="n">
        <f aca="false">$B$22*S1764</f>
        <v>760315377.864057</v>
      </c>
      <c r="W1764" s="7" t="n">
        <f aca="false">IF(B1764=1,I1764,S1764*$B$268)</f>
        <v>78122176.2618952</v>
      </c>
      <c r="X1764" s="7" t="n">
        <f aca="false">IF(C1764=1,J1764,S1764*$E$296)</f>
        <v>300000000</v>
      </c>
      <c r="Y1764" s="7" t="n">
        <f aca="false">IF(D1764=1,K1764,S1764*$E$295)</f>
        <v>100000000</v>
      </c>
      <c r="Z1764" s="7" t="n">
        <f aca="false">IF(E1764=1,L1764,S1764*$E$294)</f>
        <v>60000000</v>
      </c>
      <c r="AA1764" s="7" t="n">
        <f aca="false">IF(F1764=1,M1764,S1764*$E$293)</f>
        <v>30000000</v>
      </c>
      <c r="AB1764" s="7" t="n">
        <f aca="false">IF(G1764=1,N1764,S1764*$E$292)</f>
        <v>15000000</v>
      </c>
      <c r="AC1764" s="7" t="n">
        <f aca="false">IF(H1764=1,O1764,S1764*$E$291)</f>
        <v>422397432.146698</v>
      </c>
      <c r="AD1764" s="7" t="n">
        <f aca="false">INDEX($W$1702:$W$1829,MATCH($A1764+(1-B1764)*64,$A$1702:$A$1829,0))</f>
        <v>30000000</v>
      </c>
      <c r="AE1764" s="7" t="n">
        <f aca="false">INDEX($W$1702:$W$1829,MATCH($A1764-B1764*64,$A$1702:$A$1829,0))</f>
        <v>78122176.2618952</v>
      </c>
      <c r="AF1764" s="7" t="n">
        <f aca="false">INDEX($X$1702:$X$1829,MATCH($A1764+(1-C1764)*32,$A$1702:$A$1829,0))</f>
        <v>300000000</v>
      </c>
      <c r="AG1764" s="7" t="n">
        <f aca="false">INDEX($X$1702:$X$1829,MATCH($A1764-C1764*32,$A$1702:$A$1829,0))</f>
        <v>463233413.977349</v>
      </c>
      <c r="AH1764" s="7" t="n">
        <f aca="false">INDEX($Y$1702:$Y$1829,MATCH($A1764+(1-D1764)*16,$A$1702:$A$1829,0))</f>
        <v>100000000</v>
      </c>
      <c r="AI1764" s="7" t="n">
        <f aca="false">INDEX($Y$1702:$Y$1829,MATCH($A1764-D1764*16,$A$1702:$A$1829,0))</f>
        <v>142760637.795744</v>
      </c>
      <c r="AJ1764" s="7" t="n">
        <f aca="false">INDEX($Z$1702:$Z$1829,MATCH($A1764+(1-E1764)*8,$A$1702:$A$1829,0))</f>
        <v>60000000</v>
      </c>
      <c r="AK1764" s="7" t="n">
        <f aca="false">INDEX($Z$1702:$Z$1829,MATCH($A1764-E1764*8,$A$1702:$A$1829,0))</f>
        <v>185728085.716506</v>
      </c>
      <c r="AL1764" s="7" t="n">
        <f aca="false">INDEX($AA$1702:$AA$1829,MATCH($A1764+(1-F1764)*4,$A$1702:$A$1829,0))</f>
        <v>30000000</v>
      </c>
      <c r="AM1764" s="7" t="n">
        <f aca="false">INDEX($AA$1702:$AA$1829,MATCH($A1764-F1764*4,$A$1702:$A$1829,0))</f>
        <v>221097003.443437</v>
      </c>
      <c r="AN1764" s="7" t="n">
        <f aca="false">INDEX($AB$1702:$AB$1829,MATCH($A1764+(1-G1764)*2,$A$1702:$A$1829,0))</f>
        <v>15000000</v>
      </c>
      <c r="AO1764" s="7" t="n">
        <f aca="false">INDEX($AB$1702:$AB$1829,MATCH($A1764-G1764*2,$A$1702:$A$1829,0))</f>
        <v>332765753.745258</v>
      </c>
      <c r="AP1764" s="7" t="n">
        <f aca="false">INDEX($AC$1702:$AC$1829,MATCH($A1764+(1-H1764)*1,$A$1702:$A$1829,0))</f>
        <v>5000000</v>
      </c>
      <c r="AQ1764" s="7" t="n">
        <f aca="false">INDEX($AC$1702:$AC$1829,MATCH($A1764-H1764*1,$A$1702:$A$1829,0))</f>
        <v>422397432.146698</v>
      </c>
      <c r="AR1764" s="14" t="b">
        <f aca="false">AND(IF(B1764=1,AD1764&gt;=AE1764,AE1764&gt;AD1764),IF(C1764=1,AF1764&gt;=AG1764,AG1764&gt;AF1764),IF(D1764=1,AH1764&gt;=AI1764,AI1764&gt;AH1764),IF(E1764=1,AJ1764&gt;=AK1764,AK1764&gt;AJ1764),IF(F1764=1,AL1764&gt;=AM1764,AM1764&gt;AL1764),IF(G1764=1,AN1764&gt;=AO1764,AO1764&gt;AN1764),IF(H1764=1,AP1764&gt;=AQ1764,AQ1764&gt;AP1764))</f>
        <v>0</v>
      </c>
      <c r="AS1764" s="2"/>
      <c r="AT1764" s="2"/>
      <c r="AU1764" s="2"/>
      <c r="AV1764" s="2"/>
      <c r="AW1764" s="2"/>
      <c r="AX1764" s="2"/>
    </row>
    <row r="1765" customFormat="false" ht="15" hidden="false" customHeight="false" outlineLevel="0" collapsed="false">
      <c r="A1765" s="6" t="n">
        <f aca="false">ROW()-1702</f>
        <v>63</v>
      </c>
      <c r="B1765" s="6" t="n">
        <f aca="false">MOD(INT($A1765/64),2)</f>
        <v>0</v>
      </c>
      <c r="C1765" s="6" t="n">
        <f aca="false">MOD(INT($A1765/32),2)</f>
        <v>1</v>
      </c>
      <c r="D1765" s="6" t="n">
        <f aca="false">MOD(INT($A1765/16),2)</f>
        <v>1</v>
      </c>
      <c r="E1765" s="6" t="n">
        <f aca="false">MOD(INT($A1765/8),2)</f>
        <v>1</v>
      </c>
      <c r="F1765" s="6" t="n">
        <f aca="false">MOD(INT($A1765/4),2)</f>
        <v>1</v>
      </c>
      <c r="G1765" s="6" t="n">
        <f aca="false">MOD(INT($A1765/2),2)</f>
        <v>1</v>
      </c>
      <c r="H1765" s="6" t="n">
        <f aca="false">MOD(INT($A1765/1),2)</f>
        <v>1</v>
      </c>
      <c r="I1765" s="7" t="n">
        <f aca="false">IF(B1765=1,MIN($B$6,$B$1700),0)</f>
        <v>0</v>
      </c>
      <c r="J1765" s="7" t="n">
        <f aca="false">IF(C1765=1,MIN($F$296,MAX(0,$B$1700-I1765)),0)</f>
        <v>300000000</v>
      </c>
      <c r="K1765" s="7" t="n">
        <f aca="false">IF(D1765=1,MIN($F$295,MAX(0,$B$1700-SUM(I1765:J1765))),0)</f>
        <v>100000000</v>
      </c>
      <c r="L1765" s="7" t="n">
        <f aca="false">IF(E1765=1,MIN($F$294,MAX(0,$B$1700-SUM(I1765:K1765))),0)</f>
        <v>60000000</v>
      </c>
      <c r="M1765" s="7" t="n">
        <f aca="false">IF(F1765=1,MIN($F$293,MAX(0,$B$1700-SUM(I1765:L1765))),0)</f>
        <v>30000000</v>
      </c>
      <c r="N1765" s="7" t="n">
        <f aca="false">IF(G1765=1,MIN($F$292,MAX(0,$B$1700-SUM(I1765:M1765))),0)</f>
        <v>15000000</v>
      </c>
      <c r="O1765" s="7" t="n">
        <f aca="false">IF(H1765=1,MIN($F$291,MAX(0,$B$1700-SUM(I1765:N1765))),0)</f>
        <v>5000000</v>
      </c>
      <c r="P1765" s="7" t="n">
        <f aca="false">MAX(0,$B$1700-SUM(I1765:O1765))</f>
        <v>1490000000</v>
      </c>
      <c r="Q1765" s="7" t="n">
        <f aca="false">($B$273+$B$274)+$B$22+(1-B1765)*$B$268+(1-C1765)*$E$296+(1-D1765)*$E$295+(1-E1765)*$E$294+(1-F1765)*$E$293+(1-G1765)*$E$292+(1-H1765)*$E$291</f>
        <v>10226196.7762143</v>
      </c>
      <c r="R1765" s="7" t="n">
        <f aca="false">P1765&gt;$B$12*Q1765</f>
        <v>1</v>
      </c>
      <c r="S1765" s="7" t="n">
        <f aca="false">IF(R1765,(P1765+$B$12*$B$13)/(Q1765+$B$13),IF(Q1765&gt;0,P1765/Q1765,0))</f>
        <v>117.277771689774</v>
      </c>
      <c r="T1765" s="7" t="n">
        <f aca="false">IF(R1765,$B$13*(S1765-$B$12),0)</f>
        <v>290694429.224435</v>
      </c>
      <c r="U1765" s="7" t="n">
        <f aca="false">($B$273+$B$274)*S1765</f>
        <v>35353323.8456384</v>
      </c>
      <c r="V1765" s="7" t="n">
        <f aca="false">$B$22*S1765</f>
        <v>1055499945.20797</v>
      </c>
      <c r="W1765" s="7" t="n">
        <f aca="false">IF(B1765=1,I1765,S1765*$B$268)</f>
        <v>108452301.721958</v>
      </c>
      <c r="X1765" s="7" t="n">
        <f aca="false">IF(C1765=1,J1765,S1765*$E$296)</f>
        <v>300000000</v>
      </c>
      <c r="Y1765" s="7" t="n">
        <f aca="false">IF(D1765=1,K1765,S1765*$E$295)</f>
        <v>100000000</v>
      </c>
      <c r="Z1765" s="7" t="n">
        <f aca="false">IF(E1765=1,L1765,S1765*$E$294)</f>
        <v>60000000</v>
      </c>
      <c r="AA1765" s="7" t="n">
        <f aca="false">IF(F1765=1,M1765,S1765*$E$293)</f>
        <v>30000000</v>
      </c>
      <c r="AB1765" s="7" t="n">
        <f aca="false">IF(G1765=1,N1765,S1765*$E$292)</f>
        <v>15000000</v>
      </c>
      <c r="AC1765" s="7" t="n">
        <f aca="false">IF(H1765=1,O1765,S1765*$E$291)</f>
        <v>5000000</v>
      </c>
      <c r="AD1765" s="7" t="n">
        <f aca="false">INDEX($W$1702:$W$1829,MATCH($A1765+(1-B1765)*64,$A$1702:$A$1829,0))</f>
        <v>30000000</v>
      </c>
      <c r="AE1765" s="7" t="n">
        <f aca="false">INDEX($W$1702:$W$1829,MATCH($A1765-B1765*64,$A$1702:$A$1829,0))</f>
        <v>108452301.721958</v>
      </c>
      <c r="AF1765" s="7" t="n">
        <f aca="false">INDEX($X$1702:$X$1829,MATCH($A1765+(1-C1765)*32,$A$1702:$A$1829,0))</f>
        <v>300000000</v>
      </c>
      <c r="AG1765" s="7" t="n">
        <f aca="false">INDEX($X$1702:$X$1829,MATCH($A1765-C1765*32,$A$1702:$A$1829,0))</f>
        <v>584279274.553045</v>
      </c>
      <c r="AH1765" s="7" t="n">
        <f aca="false">INDEX($Y$1702:$Y$1829,MATCH($A1765+(1-D1765)*16,$A$1702:$A$1829,0))</f>
        <v>100000000</v>
      </c>
      <c r="AI1765" s="7" t="n">
        <f aca="false">INDEX($Y$1702:$Y$1829,MATCH($A1765-D1765*16,$A$1702:$A$1829,0))</f>
        <v>191503715.662926</v>
      </c>
      <c r="AJ1765" s="7" t="n">
        <f aca="false">INDEX($Z$1702:$Z$1829,MATCH($A1765+(1-E1765)*8,$A$1702:$A$1829,0))</f>
        <v>60000000</v>
      </c>
      <c r="AK1765" s="7" t="n">
        <f aca="false">INDEX($Z$1702:$Z$1829,MATCH($A1765-E1765*8,$A$1702:$A$1829,0))</f>
        <v>246327616.592895</v>
      </c>
      <c r="AL1765" s="7" t="n">
        <f aca="false">INDEX($AA$1702:$AA$1829,MATCH($A1765+(1-F1765)*4,$A$1702:$A$1829,0))</f>
        <v>30000000</v>
      </c>
      <c r="AM1765" s="7" t="n">
        <f aca="false">INDEX($AA$1702:$AA$1829,MATCH($A1765-F1765*4,$A$1702:$A$1829,0))</f>
        <v>290438944.965276</v>
      </c>
      <c r="AN1765" s="7" t="n">
        <f aca="false">INDEX($AB$1702:$AB$1829,MATCH($A1765+(1-G1765)*2,$A$1702:$A$1829,0))</f>
        <v>15000000</v>
      </c>
      <c r="AO1765" s="7" t="n">
        <f aca="false">INDEX($AB$1702:$AB$1829,MATCH($A1765-G1765*2,$A$1702:$A$1829,0))</f>
        <v>425218116.167711</v>
      </c>
      <c r="AP1765" s="7" t="n">
        <f aca="false">INDEX($AC$1702:$AC$1829,MATCH($A1765+(1-H1765)*1,$A$1702:$A$1829,0))</f>
        <v>5000000</v>
      </c>
      <c r="AQ1765" s="7" t="n">
        <f aca="false">INDEX($AC$1702:$AC$1829,MATCH($A1765-H1765*1,$A$1702:$A$1829,0))</f>
        <v>422397432.146698</v>
      </c>
      <c r="AR1765" s="14" t="b">
        <f aca="false">AND(IF(B1765=1,AD1765&gt;=AE1765,AE1765&gt;AD1765),IF(C1765=1,AF1765&gt;=AG1765,AG1765&gt;AF1765),IF(D1765=1,AH1765&gt;=AI1765,AI1765&gt;AH1765),IF(E1765=1,AJ1765&gt;=AK1765,AK1765&gt;AJ1765),IF(F1765=1,AL1765&gt;=AM1765,AM1765&gt;AL1765),IF(G1765=1,AN1765&gt;=AO1765,AO1765&gt;AN1765),IF(H1765=1,AP1765&gt;=AQ1765,AQ1765&gt;AP1765))</f>
        <v>0</v>
      </c>
      <c r="AS1765" s="2"/>
      <c r="AT1765" s="2"/>
      <c r="AU1765" s="2"/>
      <c r="AV1765" s="2"/>
      <c r="AW1765" s="2"/>
      <c r="AX1765" s="2"/>
    </row>
    <row r="1766" customFormat="false" ht="15" hidden="false" customHeight="false" outlineLevel="0" collapsed="false">
      <c r="A1766" s="6" t="n">
        <f aca="false">ROW()-1702</f>
        <v>64</v>
      </c>
      <c r="B1766" s="6" t="n">
        <f aca="false">MOD(INT($A1766/64),2)</f>
        <v>1</v>
      </c>
      <c r="C1766" s="6" t="n">
        <f aca="false">MOD(INT($A1766/32),2)</f>
        <v>0</v>
      </c>
      <c r="D1766" s="6" t="n">
        <f aca="false">MOD(INT($A1766/16),2)</f>
        <v>0</v>
      </c>
      <c r="E1766" s="6" t="n">
        <f aca="false">MOD(INT($A1766/8),2)</f>
        <v>0</v>
      </c>
      <c r="F1766" s="6" t="n">
        <f aca="false">MOD(INT($A1766/4),2)</f>
        <v>0</v>
      </c>
      <c r="G1766" s="6" t="n">
        <f aca="false">MOD(INT($A1766/2),2)</f>
        <v>0</v>
      </c>
      <c r="H1766" s="6" t="n">
        <f aca="false">MOD(INT($A1766/1),2)</f>
        <v>0</v>
      </c>
      <c r="I1766" s="7" t="n">
        <f aca="false">IF(B1766=1,MIN($B$6,$B$1700),0)</f>
        <v>30000000</v>
      </c>
      <c r="J1766" s="7" t="n">
        <f aca="false">IF(C1766=1,MIN($F$296,MAX(0,$B$1700-I1766)),0)</f>
        <v>0</v>
      </c>
      <c r="K1766" s="7" t="n">
        <f aca="false">IF(D1766=1,MIN($F$295,MAX(0,$B$1700-SUM(I1766:J1766))),0)</f>
        <v>0</v>
      </c>
      <c r="L1766" s="7" t="n">
        <f aca="false">IF(E1766=1,MIN($F$294,MAX(0,$B$1700-SUM(I1766:K1766))),0)</f>
        <v>0</v>
      </c>
      <c r="M1766" s="7" t="n">
        <f aca="false">IF(F1766=1,MIN($F$293,MAX(0,$B$1700-SUM(I1766:L1766))),0)</f>
        <v>0</v>
      </c>
      <c r="N1766" s="7" t="n">
        <f aca="false">IF(G1766=1,MIN($F$292,MAX(0,$B$1700-SUM(I1766:M1766))),0)</f>
        <v>0</v>
      </c>
      <c r="O1766" s="7" t="n">
        <f aca="false">IF(H1766=1,MIN($F$291,MAX(0,$B$1700-SUM(I1766:N1766))),0)</f>
        <v>0</v>
      </c>
      <c r="P1766" s="7" t="n">
        <f aca="false">MAX(0,$B$1700-SUM(I1766:O1766))</f>
        <v>1970000000</v>
      </c>
      <c r="Q1766" s="7" t="n">
        <f aca="false">($B$273+$B$274)+$B$22+(1-B1766)*$B$268+(1-C1766)*$E$296+(1-D1766)*$E$295+(1-E1766)*$E$294+(1-F1766)*$E$293+(1-G1766)*$E$292+(1-H1766)*$E$291</f>
        <v>32595224.6595513</v>
      </c>
      <c r="R1766" s="7" t="n">
        <f aca="false">P1766&gt;$B$12*Q1766</f>
        <v>1</v>
      </c>
      <c r="S1766" s="7" t="n">
        <f aca="false">IF(R1766,(P1766+$B$12*$B$13)/(Q1766+$B$13),IF(Q1766&gt;0,P1766/Q1766,0))</f>
        <v>56.2042277584674</v>
      </c>
      <c r="T1766" s="7" t="n">
        <f aca="false">IF(R1766,$B$13*(S1766-$B$12),0)</f>
        <v>138010569.396168</v>
      </c>
      <c r="U1766" s="7" t="n">
        <f aca="false">($B$273+$B$274)*S1766</f>
        <v>16942735.4971852</v>
      </c>
      <c r="V1766" s="7" t="n">
        <f aca="false">$B$22*S1766</f>
        <v>505838049.826206</v>
      </c>
      <c r="W1766" s="7" t="n">
        <f aca="false">IF(B1766=1,I1766,S1766*$B$268)</f>
        <v>30000000</v>
      </c>
      <c r="X1766" s="7" t="n">
        <f aca="false">IF(C1766=1,J1766,S1766*$E$296)</f>
        <v>345893036.826617</v>
      </c>
      <c r="Y1766" s="7" t="n">
        <f aca="false">IF(D1766=1,K1766,S1766*$E$295)</f>
        <v>97770500.9734257</v>
      </c>
      <c r="Z1766" s="7" t="n">
        <f aca="false">IF(E1766=1,L1766,S1766*$E$294)</f>
        <v>134890146.620322</v>
      </c>
      <c r="AA1766" s="7" t="n">
        <f aca="false">IF(F1766=1,M1766,S1766*$E$293)</f>
        <v>168612683.275402</v>
      </c>
      <c r="AB1766" s="7" t="n">
        <f aca="false">IF(G1766=1,N1766,S1766*$E$292)</f>
        <v>281021138.792337</v>
      </c>
      <c r="AC1766" s="7" t="n">
        <f aca="false">IF(H1766=1,O1766,S1766*$E$291)</f>
        <v>281021138.792337</v>
      </c>
      <c r="AD1766" s="7" t="n">
        <f aca="false">INDEX($W$1702:$W$1829,MATCH($A1766+(1-B1766)*64,$A$1702:$A$1829,0))</f>
        <v>30000000</v>
      </c>
      <c r="AE1766" s="7" t="n">
        <f aca="false">INDEX($W$1702:$W$1829,MATCH($A1766-B1766*64,$A$1702:$A$1829,0))</f>
        <v>51410546.7301125</v>
      </c>
      <c r="AF1766" s="7" t="n">
        <f aca="false">INDEX($X$1702:$X$1829,MATCH($A1766+(1-C1766)*32,$A$1702:$A$1829,0))</f>
        <v>300000000</v>
      </c>
      <c r="AG1766" s="7" t="n">
        <f aca="false">INDEX($X$1702:$X$1829,MATCH($A1766-C1766*32,$A$1702:$A$1829,0))</f>
        <v>345893036.826617</v>
      </c>
      <c r="AH1766" s="7" t="n">
        <f aca="false">INDEX($Y$1702:$Y$1829,MATCH($A1766+(1-D1766)*16,$A$1702:$A$1829,0))</f>
        <v>100000000</v>
      </c>
      <c r="AI1766" s="7" t="n">
        <f aca="false">INDEX($Y$1702:$Y$1829,MATCH($A1766-D1766*16,$A$1702:$A$1829,0))</f>
        <v>97770500.9734257</v>
      </c>
      <c r="AJ1766" s="7" t="n">
        <f aca="false">INDEX($Z$1702:$Z$1829,MATCH($A1766+(1-E1766)*8,$A$1702:$A$1829,0))</f>
        <v>60000000</v>
      </c>
      <c r="AK1766" s="7" t="n">
        <f aca="false">INDEX($Z$1702:$Z$1829,MATCH($A1766-E1766*8,$A$1702:$A$1829,0))</f>
        <v>134890146.620322</v>
      </c>
      <c r="AL1766" s="7" t="n">
        <f aca="false">INDEX($AA$1702:$AA$1829,MATCH($A1766+(1-F1766)*4,$A$1702:$A$1829,0))</f>
        <v>30000000</v>
      </c>
      <c r="AM1766" s="7" t="n">
        <f aca="false">INDEX($AA$1702:$AA$1829,MATCH($A1766-F1766*4,$A$1702:$A$1829,0))</f>
        <v>168612683.275402</v>
      </c>
      <c r="AN1766" s="7" t="n">
        <f aca="false">INDEX($AB$1702:$AB$1829,MATCH($A1766+(1-G1766)*2,$A$1702:$A$1829,0))</f>
        <v>15000000</v>
      </c>
      <c r="AO1766" s="7" t="n">
        <f aca="false">INDEX($AB$1702:$AB$1829,MATCH($A1766-G1766*2,$A$1702:$A$1829,0))</f>
        <v>281021138.792337</v>
      </c>
      <c r="AP1766" s="7" t="n">
        <f aca="false">INDEX($AC$1702:$AC$1829,MATCH($A1766+(1-H1766)*1,$A$1702:$A$1829,0))</f>
        <v>5000000</v>
      </c>
      <c r="AQ1766" s="7" t="n">
        <f aca="false">INDEX($AC$1702:$AC$1829,MATCH($A1766-H1766*1,$A$1702:$A$1829,0))</f>
        <v>281021138.792337</v>
      </c>
      <c r="AR1766" s="14" t="b">
        <f aca="false">AND(IF(B1766=1,AD1766&gt;=AE1766,AE1766&gt;AD1766),IF(C1766=1,AF1766&gt;=AG1766,AG1766&gt;AF1766),IF(D1766=1,AH1766&gt;=AI1766,AI1766&gt;AH1766),IF(E1766=1,AJ1766&gt;=AK1766,AK1766&gt;AJ1766),IF(F1766=1,AL1766&gt;=AM1766,AM1766&gt;AL1766),IF(G1766=1,AN1766&gt;=AO1766,AO1766&gt;AN1766),IF(H1766=1,AP1766&gt;=AQ1766,AQ1766&gt;AP1766))</f>
        <v>0</v>
      </c>
      <c r="AS1766" s="2"/>
      <c r="AT1766" s="2"/>
      <c r="AU1766" s="2"/>
      <c r="AV1766" s="2"/>
      <c r="AW1766" s="2"/>
      <c r="AX1766" s="2"/>
    </row>
    <row r="1767" customFormat="false" ht="15" hidden="false" customHeight="false" outlineLevel="0" collapsed="false">
      <c r="A1767" s="6" t="n">
        <f aca="false">ROW()-1702</f>
        <v>65</v>
      </c>
      <c r="B1767" s="6" t="n">
        <f aca="false">MOD(INT($A1767/64),2)</f>
        <v>1</v>
      </c>
      <c r="C1767" s="6" t="n">
        <f aca="false">MOD(INT($A1767/32),2)</f>
        <v>0</v>
      </c>
      <c r="D1767" s="6" t="n">
        <f aca="false">MOD(INT($A1767/16),2)</f>
        <v>0</v>
      </c>
      <c r="E1767" s="6" t="n">
        <f aca="false">MOD(INT($A1767/8),2)</f>
        <v>0</v>
      </c>
      <c r="F1767" s="6" t="n">
        <f aca="false">MOD(INT($A1767/4),2)</f>
        <v>0</v>
      </c>
      <c r="G1767" s="6" t="n">
        <f aca="false">MOD(INT($A1767/2),2)</f>
        <v>0</v>
      </c>
      <c r="H1767" s="6" t="n">
        <f aca="false">MOD(INT($A1767/1),2)</f>
        <v>1</v>
      </c>
      <c r="I1767" s="7" t="n">
        <f aca="false">IF(B1767=1,MIN($B$6,$B$1700),0)</f>
        <v>30000000</v>
      </c>
      <c r="J1767" s="7" t="n">
        <f aca="false">IF(C1767=1,MIN($F$296,MAX(0,$B$1700-I1767)),0)</f>
        <v>0</v>
      </c>
      <c r="K1767" s="7" t="n">
        <f aca="false">IF(D1767=1,MIN($F$295,MAX(0,$B$1700-SUM(I1767:J1767))),0)</f>
        <v>0</v>
      </c>
      <c r="L1767" s="7" t="n">
        <f aca="false">IF(E1767=1,MIN($F$294,MAX(0,$B$1700-SUM(I1767:K1767))),0)</f>
        <v>0</v>
      </c>
      <c r="M1767" s="7" t="n">
        <f aca="false">IF(F1767=1,MIN($F$293,MAX(0,$B$1700-SUM(I1767:L1767))),0)</f>
        <v>0</v>
      </c>
      <c r="N1767" s="7" t="n">
        <f aca="false">IF(G1767=1,MIN($F$292,MAX(0,$B$1700-SUM(I1767:M1767))),0)</f>
        <v>0</v>
      </c>
      <c r="O1767" s="7" t="n">
        <f aca="false">IF(H1767=1,MIN($F$291,MAX(0,$B$1700-SUM(I1767:N1767))),0)</f>
        <v>5000000</v>
      </c>
      <c r="P1767" s="7" t="n">
        <f aca="false">MAX(0,$B$1700-SUM(I1767:O1767))</f>
        <v>1965000000</v>
      </c>
      <c r="Q1767" s="7" t="n">
        <f aca="false">($B$273+$B$274)+$B$22+(1-B1767)*$B$268+(1-C1767)*$E$296+(1-D1767)*$E$295+(1-E1767)*$E$294+(1-F1767)*$E$293+(1-G1767)*$E$292+(1-H1767)*$E$291</f>
        <v>27595224.6595513</v>
      </c>
      <c r="R1767" s="7" t="n">
        <f aca="false">P1767&gt;$B$12*Q1767</f>
        <v>1</v>
      </c>
      <c r="S1767" s="7" t="n">
        <f aca="false">IF(R1767,(P1767+$B$12*$B$13)/(Q1767+$B$13),IF(Q1767&gt;0,P1767/Q1767,0))</f>
        <v>65.3758203255538</v>
      </c>
      <c r="T1767" s="7" t="n">
        <f aca="false">IF(R1767,$B$13*(S1767-$B$12),0)</f>
        <v>160939550.813884</v>
      </c>
      <c r="U1767" s="7" t="n">
        <f aca="false">($B$273+$B$274)*S1767</f>
        <v>19707507.3506457</v>
      </c>
      <c r="V1767" s="7" t="n">
        <f aca="false">$B$22*S1767</f>
        <v>588382382.929984</v>
      </c>
      <c r="W1767" s="7" t="n">
        <f aca="false">IF(B1767=1,I1767,S1767*$B$268)</f>
        <v>30000000</v>
      </c>
      <c r="X1767" s="7" t="n">
        <f aca="false">IF(C1767=1,J1767,S1767*$E$296)</f>
        <v>402337011.454274</v>
      </c>
      <c r="Y1767" s="7" t="n">
        <f aca="false">IF(D1767=1,K1767,S1767*$E$295)</f>
        <v>113725016.065453</v>
      </c>
      <c r="Z1767" s="7" t="n">
        <f aca="false">IF(E1767=1,L1767,S1767*$E$294)</f>
        <v>156901968.781329</v>
      </c>
      <c r="AA1767" s="7" t="n">
        <f aca="false">IF(F1767=1,M1767,S1767*$E$293)</f>
        <v>196127460.976661</v>
      </c>
      <c r="AB1767" s="7" t="n">
        <f aca="false">IF(G1767=1,N1767,S1767*$E$292)</f>
        <v>326879101.627769</v>
      </c>
      <c r="AC1767" s="7" t="n">
        <f aca="false">IF(H1767=1,O1767,S1767*$E$291)</f>
        <v>5000000</v>
      </c>
      <c r="AD1767" s="7" t="n">
        <f aca="false">INDEX($W$1702:$W$1829,MATCH($A1767+(1-B1767)*64,$A$1702:$A$1829,0))</f>
        <v>30000000</v>
      </c>
      <c r="AE1767" s="7" t="n">
        <f aca="false">INDEX($W$1702:$W$1829,MATCH($A1767-B1767*64,$A$1702:$A$1829,0))</f>
        <v>59548174.8875956</v>
      </c>
      <c r="AF1767" s="7" t="n">
        <f aca="false">INDEX($X$1702:$X$1829,MATCH($A1767+(1-C1767)*32,$A$1702:$A$1829,0))</f>
        <v>300000000</v>
      </c>
      <c r="AG1767" s="7" t="n">
        <f aca="false">INDEX($X$1702:$X$1829,MATCH($A1767-C1767*32,$A$1702:$A$1829,0))</f>
        <v>402337011.454274</v>
      </c>
      <c r="AH1767" s="7" t="n">
        <f aca="false">INDEX($Y$1702:$Y$1829,MATCH($A1767+(1-D1767)*16,$A$1702:$A$1829,0))</f>
        <v>100000000</v>
      </c>
      <c r="AI1767" s="7" t="n">
        <f aca="false">INDEX($Y$1702:$Y$1829,MATCH($A1767-D1767*16,$A$1702:$A$1829,0))</f>
        <v>113725016.065453</v>
      </c>
      <c r="AJ1767" s="7" t="n">
        <f aca="false">INDEX($Z$1702:$Z$1829,MATCH($A1767+(1-E1767)*8,$A$1702:$A$1829,0))</f>
        <v>60000000</v>
      </c>
      <c r="AK1767" s="7" t="n">
        <f aca="false">INDEX($Z$1702:$Z$1829,MATCH($A1767-E1767*8,$A$1702:$A$1829,0))</f>
        <v>156901968.781329</v>
      </c>
      <c r="AL1767" s="7" t="n">
        <f aca="false">INDEX($AA$1702:$AA$1829,MATCH($A1767+(1-F1767)*4,$A$1702:$A$1829,0))</f>
        <v>30000000</v>
      </c>
      <c r="AM1767" s="7" t="n">
        <f aca="false">INDEX($AA$1702:$AA$1829,MATCH($A1767-F1767*4,$A$1702:$A$1829,0))</f>
        <v>196127460.976661</v>
      </c>
      <c r="AN1767" s="7" t="n">
        <f aca="false">INDEX($AB$1702:$AB$1829,MATCH($A1767+(1-G1767)*2,$A$1702:$A$1829,0))</f>
        <v>15000000</v>
      </c>
      <c r="AO1767" s="7" t="n">
        <f aca="false">INDEX($AB$1702:$AB$1829,MATCH($A1767-G1767*2,$A$1702:$A$1829,0))</f>
        <v>326879101.627769</v>
      </c>
      <c r="AP1767" s="7" t="n">
        <f aca="false">INDEX($AC$1702:$AC$1829,MATCH($A1767+(1-H1767)*1,$A$1702:$A$1829,0))</f>
        <v>5000000</v>
      </c>
      <c r="AQ1767" s="7" t="n">
        <f aca="false">INDEX($AC$1702:$AC$1829,MATCH($A1767-H1767*1,$A$1702:$A$1829,0))</f>
        <v>281021138.792337</v>
      </c>
      <c r="AR1767" s="14" t="b">
        <f aca="false">AND(IF(B1767=1,AD1767&gt;=AE1767,AE1767&gt;AD1767),IF(C1767=1,AF1767&gt;=AG1767,AG1767&gt;AF1767),IF(D1767=1,AH1767&gt;=AI1767,AI1767&gt;AH1767),IF(E1767=1,AJ1767&gt;=AK1767,AK1767&gt;AJ1767),IF(F1767=1,AL1767&gt;=AM1767,AM1767&gt;AL1767),IF(G1767=1,AN1767&gt;=AO1767,AO1767&gt;AN1767),IF(H1767=1,AP1767&gt;=AQ1767,AQ1767&gt;AP1767))</f>
        <v>0</v>
      </c>
      <c r="AS1767" s="2"/>
      <c r="AT1767" s="2"/>
      <c r="AU1767" s="2"/>
      <c r="AV1767" s="2"/>
      <c r="AW1767" s="2"/>
      <c r="AX1767" s="2"/>
    </row>
    <row r="1768" customFormat="false" ht="15" hidden="false" customHeight="false" outlineLevel="0" collapsed="false">
      <c r="A1768" s="6" t="n">
        <f aca="false">ROW()-1702</f>
        <v>66</v>
      </c>
      <c r="B1768" s="6" t="n">
        <f aca="false">MOD(INT($A1768/64),2)</f>
        <v>1</v>
      </c>
      <c r="C1768" s="6" t="n">
        <f aca="false">MOD(INT($A1768/32),2)</f>
        <v>0</v>
      </c>
      <c r="D1768" s="6" t="n">
        <f aca="false">MOD(INT($A1768/16),2)</f>
        <v>0</v>
      </c>
      <c r="E1768" s="6" t="n">
        <f aca="false">MOD(INT($A1768/8),2)</f>
        <v>0</v>
      </c>
      <c r="F1768" s="6" t="n">
        <f aca="false">MOD(INT($A1768/4),2)</f>
        <v>0</v>
      </c>
      <c r="G1768" s="6" t="n">
        <f aca="false">MOD(INT($A1768/2),2)</f>
        <v>1</v>
      </c>
      <c r="H1768" s="6" t="n">
        <f aca="false">MOD(INT($A1768/1),2)</f>
        <v>0</v>
      </c>
      <c r="I1768" s="7" t="n">
        <f aca="false">IF(B1768=1,MIN($B$6,$B$1700),0)</f>
        <v>30000000</v>
      </c>
      <c r="J1768" s="7" t="n">
        <f aca="false">IF(C1768=1,MIN($F$296,MAX(0,$B$1700-I1768)),0)</f>
        <v>0</v>
      </c>
      <c r="K1768" s="7" t="n">
        <f aca="false">IF(D1768=1,MIN($F$295,MAX(0,$B$1700-SUM(I1768:J1768))),0)</f>
        <v>0</v>
      </c>
      <c r="L1768" s="7" t="n">
        <f aca="false">IF(E1768=1,MIN($F$294,MAX(0,$B$1700-SUM(I1768:K1768))),0)</f>
        <v>0</v>
      </c>
      <c r="M1768" s="7" t="n">
        <f aca="false">IF(F1768=1,MIN($F$293,MAX(0,$B$1700-SUM(I1768:L1768))),0)</f>
        <v>0</v>
      </c>
      <c r="N1768" s="7" t="n">
        <f aca="false">IF(G1768=1,MIN($F$292,MAX(0,$B$1700-SUM(I1768:M1768))),0)</f>
        <v>15000000</v>
      </c>
      <c r="O1768" s="7" t="n">
        <f aca="false">IF(H1768=1,MIN($F$291,MAX(0,$B$1700-SUM(I1768:N1768))),0)</f>
        <v>0</v>
      </c>
      <c r="P1768" s="7" t="n">
        <f aca="false">MAX(0,$B$1700-SUM(I1768:O1768))</f>
        <v>1955000000</v>
      </c>
      <c r="Q1768" s="7" t="n">
        <f aca="false">($B$273+$B$274)+$B$22+(1-B1768)*$B$268+(1-C1768)*$E$296+(1-D1768)*$E$295+(1-E1768)*$E$294+(1-F1768)*$E$293+(1-G1768)*$E$292+(1-H1768)*$E$291</f>
        <v>27595224.6595513</v>
      </c>
      <c r="R1768" s="7" t="n">
        <f aca="false">P1768&gt;$B$12*Q1768</f>
        <v>1</v>
      </c>
      <c r="S1768" s="7" t="n">
        <f aca="false">IF(R1768,(P1768+$B$12*$B$13)/(Q1768+$B$13),IF(Q1768&gt;0,P1768/Q1768,0))</f>
        <v>65.043541696199</v>
      </c>
      <c r="T1768" s="7" t="n">
        <f aca="false">IF(R1768,$B$13*(S1768-$B$12),0)</f>
        <v>160108854.240498</v>
      </c>
      <c r="U1768" s="7" t="n">
        <f aca="false">($B$273+$B$274)*S1768</f>
        <v>19607342.1290414</v>
      </c>
      <c r="V1768" s="7" t="n">
        <f aca="false">$B$22*S1768</f>
        <v>585391875.265791</v>
      </c>
      <c r="W1768" s="7" t="n">
        <f aca="false">IF(B1768=1,I1768,S1768*$B$268)</f>
        <v>30000000</v>
      </c>
      <c r="X1768" s="7" t="n">
        <f aca="false">IF(C1768=1,J1768,S1768*$E$296)</f>
        <v>400292096.529474</v>
      </c>
      <c r="Y1768" s="7" t="n">
        <f aca="false">IF(D1768=1,K1768,S1768*$E$295)</f>
        <v>113146998.194726</v>
      </c>
      <c r="Z1768" s="7" t="n">
        <f aca="false">IF(E1768=1,L1768,S1768*$E$294)</f>
        <v>156104500.070878</v>
      </c>
      <c r="AA1768" s="7" t="n">
        <f aca="false">IF(F1768=1,M1768,S1768*$E$293)</f>
        <v>195130625.088597</v>
      </c>
      <c r="AB1768" s="7" t="n">
        <f aca="false">IF(G1768=1,N1768,S1768*$E$292)</f>
        <v>15000000</v>
      </c>
      <c r="AC1768" s="7" t="n">
        <f aca="false">IF(H1768=1,O1768,S1768*$E$291)</f>
        <v>325217708.480995</v>
      </c>
      <c r="AD1768" s="7" t="n">
        <f aca="false">INDEX($W$1702:$W$1829,MATCH($A1768+(1-B1768)*64,$A$1702:$A$1829,0))</f>
        <v>30000000</v>
      </c>
      <c r="AE1768" s="7" t="n">
        <f aca="false">INDEX($W$1702:$W$1829,MATCH($A1768-B1768*64,$A$1702:$A$1829,0))</f>
        <v>59250061.3712622</v>
      </c>
      <c r="AF1768" s="7" t="n">
        <f aca="false">INDEX($X$1702:$X$1829,MATCH($A1768+(1-C1768)*32,$A$1702:$A$1829,0))</f>
        <v>300000000</v>
      </c>
      <c r="AG1768" s="7" t="n">
        <f aca="false">INDEX($X$1702:$X$1829,MATCH($A1768-C1768*32,$A$1702:$A$1829,0))</f>
        <v>400292096.529474</v>
      </c>
      <c r="AH1768" s="7" t="n">
        <f aca="false">INDEX($Y$1702:$Y$1829,MATCH($A1768+(1-D1768)*16,$A$1702:$A$1829,0))</f>
        <v>100000000</v>
      </c>
      <c r="AI1768" s="7" t="n">
        <f aca="false">INDEX($Y$1702:$Y$1829,MATCH($A1768-D1768*16,$A$1702:$A$1829,0))</f>
        <v>113146998.194726</v>
      </c>
      <c r="AJ1768" s="7" t="n">
        <f aca="false">INDEX($Z$1702:$Z$1829,MATCH($A1768+(1-E1768)*8,$A$1702:$A$1829,0))</f>
        <v>60000000</v>
      </c>
      <c r="AK1768" s="7" t="n">
        <f aca="false">INDEX($Z$1702:$Z$1829,MATCH($A1768-E1768*8,$A$1702:$A$1829,0))</f>
        <v>156104500.070878</v>
      </c>
      <c r="AL1768" s="7" t="n">
        <f aca="false">INDEX($AA$1702:$AA$1829,MATCH($A1768+(1-F1768)*4,$A$1702:$A$1829,0))</f>
        <v>30000000</v>
      </c>
      <c r="AM1768" s="7" t="n">
        <f aca="false">INDEX($AA$1702:$AA$1829,MATCH($A1768-F1768*4,$A$1702:$A$1829,0))</f>
        <v>195130625.088597</v>
      </c>
      <c r="AN1768" s="7" t="n">
        <f aca="false">INDEX($AB$1702:$AB$1829,MATCH($A1768+(1-G1768)*2,$A$1702:$A$1829,0))</f>
        <v>15000000</v>
      </c>
      <c r="AO1768" s="7" t="n">
        <f aca="false">INDEX($AB$1702:$AB$1829,MATCH($A1768-G1768*2,$A$1702:$A$1829,0))</f>
        <v>281021138.792337</v>
      </c>
      <c r="AP1768" s="7" t="n">
        <f aca="false">INDEX($AC$1702:$AC$1829,MATCH($A1768+(1-H1768)*1,$A$1702:$A$1829,0))</f>
        <v>5000000</v>
      </c>
      <c r="AQ1768" s="7" t="n">
        <f aca="false">INDEX($AC$1702:$AC$1829,MATCH($A1768-H1768*1,$A$1702:$A$1829,0))</f>
        <v>325217708.480995</v>
      </c>
      <c r="AR1768" s="14" t="b">
        <f aca="false">AND(IF(B1768=1,AD1768&gt;=AE1768,AE1768&gt;AD1768),IF(C1768=1,AF1768&gt;=AG1768,AG1768&gt;AF1768),IF(D1768=1,AH1768&gt;=AI1768,AI1768&gt;AH1768),IF(E1768=1,AJ1768&gt;=AK1768,AK1768&gt;AJ1768),IF(F1768=1,AL1768&gt;=AM1768,AM1768&gt;AL1768),IF(G1768=1,AN1768&gt;=AO1768,AO1768&gt;AN1768),IF(H1768=1,AP1768&gt;=AQ1768,AQ1768&gt;AP1768))</f>
        <v>0</v>
      </c>
      <c r="AS1768" s="2"/>
      <c r="AT1768" s="2"/>
      <c r="AU1768" s="2"/>
      <c r="AV1768" s="2"/>
      <c r="AW1768" s="2"/>
      <c r="AX1768" s="2"/>
    </row>
    <row r="1769" customFormat="false" ht="15" hidden="false" customHeight="false" outlineLevel="0" collapsed="false">
      <c r="A1769" s="6" t="n">
        <f aca="false">ROW()-1702</f>
        <v>67</v>
      </c>
      <c r="B1769" s="6" t="n">
        <f aca="false">MOD(INT($A1769/64),2)</f>
        <v>1</v>
      </c>
      <c r="C1769" s="6" t="n">
        <f aca="false">MOD(INT($A1769/32),2)</f>
        <v>0</v>
      </c>
      <c r="D1769" s="6" t="n">
        <f aca="false">MOD(INT($A1769/16),2)</f>
        <v>0</v>
      </c>
      <c r="E1769" s="6" t="n">
        <f aca="false">MOD(INT($A1769/8),2)</f>
        <v>0</v>
      </c>
      <c r="F1769" s="6" t="n">
        <f aca="false">MOD(INT($A1769/4),2)</f>
        <v>0</v>
      </c>
      <c r="G1769" s="6" t="n">
        <f aca="false">MOD(INT($A1769/2),2)</f>
        <v>1</v>
      </c>
      <c r="H1769" s="6" t="n">
        <f aca="false">MOD(INT($A1769/1),2)</f>
        <v>1</v>
      </c>
      <c r="I1769" s="7" t="n">
        <f aca="false">IF(B1769=1,MIN($B$6,$B$1700),0)</f>
        <v>30000000</v>
      </c>
      <c r="J1769" s="7" t="n">
        <f aca="false">IF(C1769=1,MIN($F$296,MAX(0,$B$1700-I1769)),0)</f>
        <v>0</v>
      </c>
      <c r="K1769" s="7" t="n">
        <f aca="false">IF(D1769=1,MIN($F$295,MAX(0,$B$1700-SUM(I1769:J1769))),0)</f>
        <v>0</v>
      </c>
      <c r="L1769" s="7" t="n">
        <f aca="false">IF(E1769=1,MIN($F$294,MAX(0,$B$1700-SUM(I1769:K1769))),0)</f>
        <v>0</v>
      </c>
      <c r="M1769" s="7" t="n">
        <f aca="false">IF(F1769=1,MIN($F$293,MAX(0,$B$1700-SUM(I1769:L1769))),0)</f>
        <v>0</v>
      </c>
      <c r="N1769" s="7" t="n">
        <f aca="false">IF(G1769=1,MIN($F$292,MAX(0,$B$1700-SUM(I1769:M1769))),0)</f>
        <v>15000000</v>
      </c>
      <c r="O1769" s="7" t="n">
        <f aca="false">IF(H1769=1,MIN($F$291,MAX(0,$B$1700-SUM(I1769:N1769))),0)</f>
        <v>5000000</v>
      </c>
      <c r="P1769" s="7" t="n">
        <f aca="false">MAX(0,$B$1700-SUM(I1769:O1769))</f>
        <v>1950000000</v>
      </c>
      <c r="Q1769" s="7" t="n">
        <f aca="false">($B$273+$B$274)+$B$22+(1-B1769)*$B$268+(1-C1769)*$E$296+(1-D1769)*$E$295+(1-E1769)*$E$294+(1-F1769)*$E$293+(1-G1769)*$E$292+(1-H1769)*$E$291</f>
        <v>22595224.6595513</v>
      </c>
      <c r="R1769" s="7" t="n">
        <f aca="false">P1769&gt;$B$12*Q1769</f>
        <v>1</v>
      </c>
      <c r="S1769" s="7" t="n">
        <f aca="false">IF(R1769,(P1769+$B$12*$B$13)/(Q1769+$B$13),IF(Q1769&gt;0,P1769/Q1769,0))</f>
        <v>77.8036469682241</v>
      </c>
      <c r="T1769" s="7" t="n">
        <f aca="false">IF(R1769,$B$13*(S1769-$B$12),0)</f>
        <v>192009117.42056</v>
      </c>
      <c r="U1769" s="7" t="n">
        <f aca="false">($B$273+$B$274)*S1769</f>
        <v>23453869.2883366</v>
      </c>
      <c r="V1769" s="7" t="n">
        <f aca="false">$B$22*S1769</f>
        <v>700232822.714017</v>
      </c>
      <c r="W1769" s="7" t="n">
        <f aca="false">IF(B1769=1,I1769,S1769*$B$268)</f>
        <v>30000000</v>
      </c>
      <c r="X1769" s="7" t="n">
        <f aca="false">IF(C1769=1,J1769,S1769*$E$296)</f>
        <v>478820558.511646</v>
      </c>
      <c r="Y1769" s="7" t="n">
        <f aca="false">IF(D1769=1,K1769,S1769*$E$295)</f>
        <v>135343938.43703</v>
      </c>
      <c r="Z1769" s="7" t="n">
        <f aca="false">IF(E1769=1,L1769,S1769*$E$294)</f>
        <v>186728752.723738</v>
      </c>
      <c r="AA1769" s="7" t="n">
        <f aca="false">IF(F1769=1,M1769,S1769*$E$293)</f>
        <v>233410940.904672</v>
      </c>
      <c r="AB1769" s="7" t="n">
        <f aca="false">IF(G1769=1,N1769,S1769*$E$292)</f>
        <v>15000000</v>
      </c>
      <c r="AC1769" s="7" t="n">
        <f aca="false">IF(H1769=1,O1769,S1769*$E$291)</f>
        <v>5000000</v>
      </c>
      <c r="AD1769" s="7" t="n">
        <f aca="false">INDEX($W$1702:$W$1829,MATCH($A1769+(1-B1769)*64,$A$1702:$A$1829,0))</f>
        <v>30000000</v>
      </c>
      <c r="AE1769" s="7" t="n">
        <f aca="false">INDEX($W$1702:$W$1829,MATCH($A1769-B1769*64,$A$1702:$A$1829,0))</f>
        <v>70457858.6335959</v>
      </c>
      <c r="AF1769" s="7" t="n">
        <f aca="false">INDEX($X$1702:$X$1829,MATCH($A1769+(1-C1769)*32,$A$1702:$A$1829,0))</f>
        <v>300000000</v>
      </c>
      <c r="AG1769" s="7" t="n">
        <f aca="false">INDEX($X$1702:$X$1829,MATCH($A1769-C1769*32,$A$1702:$A$1829,0))</f>
        <v>478820558.511646</v>
      </c>
      <c r="AH1769" s="7" t="n">
        <f aca="false">INDEX($Y$1702:$Y$1829,MATCH($A1769+(1-D1769)*16,$A$1702:$A$1829,0))</f>
        <v>100000000</v>
      </c>
      <c r="AI1769" s="7" t="n">
        <f aca="false">INDEX($Y$1702:$Y$1829,MATCH($A1769-D1769*16,$A$1702:$A$1829,0))</f>
        <v>135343938.43703</v>
      </c>
      <c r="AJ1769" s="7" t="n">
        <f aca="false">INDEX($Z$1702:$Z$1829,MATCH($A1769+(1-E1769)*8,$A$1702:$A$1829,0))</f>
        <v>60000000</v>
      </c>
      <c r="AK1769" s="7" t="n">
        <f aca="false">INDEX($Z$1702:$Z$1829,MATCH($A1769-E1769*8,$A$1702:$A$1829,0))</f>
        <v>186728752.723738</v>
      </c>
      <c r="AL1769" s="7" t="n">
        <f aca="false">INDEX($AA$1702:$AA$1829,MATCH($A1769+(1-F1769)*4,$A$1702:$A$1829,0))</f>
        <v>30000000</v>
      </c>
      <c r="AM1769" s="7" t="n">
        <f aca="false">INDEX($AA$1702:$AA$1829,MATCH($A1769-F1769*4,$A$1702:$A$1829,0))</f>
        <v>233410940.904672</v>
      </c>
      <c r="AN1769" s="7" t="n">
        <f aca="false">INDEX($AB$1702:$AB$1829,MATCH($A1769+(1-G1769)*2,$A$1702:$A$1829,0))</f>
        <v>15000000</v>
      </c>
      <c r="AO1769" s="7" t="n">
        <f aca="false">INDEX($AB$1702:$AB$1829,MATCH($A1769-G1769*2,$A$1702:$A$1829,0))</f>
        <v>326879101.627769</v>
      </c>
      <c r="AP1769" s="7" t="n">
        <f aca="false">INDEX($AC$1702:$AC$1829,MATCH($A1769+(1-H1769)*1,$A$1702:$A$1829,0))</f>
        <v>5000000</v>
      </c>
      <c r="AQ1769" s="7" t="n">
        <f aca="false">INDEX($AC$1702:$AC$1829,MATCH($A1769-H1769*1,$A$1702:$A$1829,0))</f>
        <v>325217708.480995</v>
      </c>
      <c r="AR1769" s="14" t="b">
        <f aca="false">AND(IF(B1769=1,AD1769&gt;=AE1769,AE1769&gt;AD1769),IF(C1769=1,AF1769&gt;=AG1769,AG1769&gt;AF1769),IF(D1769=1,AH1769&gt;=AI1769,AI1769&gt;AH1769),IF(E1769=1,AJ1769&gt;=AK1769,AK1769&gt;AJ1769),IF(F1769=1,AL1769&gt;=AM1769,AM1769&gt;AL1769),IF(G1769=1,AN1769&gt;=AO1769,AO1769&gt;AN1769),IF(H1769=1,AP1769&gt;=AQ1769,AQ1769&gt;AP1769))</f>
        <v>0</v>
      </c>
      <c r="AS1769" s="2"/>
      <c r="AT1769" s="2"/>
      <c r="AU1769" s="2"/>
      <c r="AV1769" s="2"/>
      <c r="AW1769" s="2"/>
      <c r="AX1769" s="2"/>
    </row>
    <row r="1770" customFormat="false" ht="15" hidden="false" customHeight="false" outlineLevel="0" collapsed="false">
      <c r="A1770" s="6" t="n">
        <f aca="false">ROW()-1702</f>
        <v>68</v>
      </c>
      <c r="B1770" s="6" t="n">
        <f aca="false">MOD(INT($A1770/64),2)</f>
        <v>1</v>
      </c>
      <c r="C1770" s="6" t="n">
        <f aca="false">MOD(INT($A1770/32),2)</f>
        <v>0</v>
      </c>
      <c r="D1770" s="6" t="n">
        <f aca="false">MOD(INT($A1770/16),2)</f>
        <v>0</v>
      </c>
      <c r="E1770" s="6" t="n">
        <f aca="false">MOD(INT($A1770/8),2)</f>
        <v>0</v>
      </c>
      <c r="F1770" s="6" t="n">
        <f aca="false">MOD(INT($A1770/4),2)</f>
        <v>1</v>
      </c>
      <c r="G1770" s="6" t="n">
        <f aca="false">MOD(INT($A1770/2),2)</f>
        <v>0</v>
      </c>
      <c r="H1770" s="6" t="n">
        <f aca="false">MOD(INT($A1770/1),2)</f>
        <v>0</v>
      </c>
      <c r="I1770" s="7" t="n">
        <f aca="false">IF(B1770=1,MIN($B$6,$B$1700),0)</f>
        <v>30000000</v>
      </c>
      <c r="J1770" s="7" t="n">
        <f aca="false">IF(C1770=1,MIN($F$296,MAX(0,$B$1700-I1770)),0)</f>
        <v>0</v>
      </c>
      <c r="K1770" s="7" t="n">
        <f aca="false">IF(D1770=1,MIN($F$295,MAX(0,$B$1700-SUM(I1770:J1770))),0)</f>
        <v>0</v>
      </c>
      <c r="L1770" s="7" t="n">
        <f aca="false">IF(E1770=1,MIN($F$294,MAX(0,$B$1700-SUM(I1770:K1770))),0)</f>
        <v>0</v>
      </c>
      <c r="M1770" s="7" t="n">
        <f aca="false">IF(F1770=1,MIN($F$293,MAX(0,$B$1700-SUM(I1770:L1770))),0)</f>
        <v>30000000</v>
      </c>
      <c r="N1770" s="7" t="n">
        <f aca="false">IF(G1770=1,MIN($F$292,MAX(0,$B$1700-SUM(I1770:M1770))),0)</f>
        <v>0</v>
      </c>
      <c r="O1770" s="7" t="n">
        <f aca="false">IF(H1770=1,MIN($F$291,MAX(0,$B$1700-SUM(I1770:N1770))),0)</f>
        <v>0</v>
      </c>
      <c r="P1770" s="7" t="n">
        <f aca="false">MAX(0,$B$1700-SUM(I1770:O1770))</f>
        <v>1940000000</v>
      </c>
      <c r="Q1770" s="7" t="n">
        <f aca="false">($B$273+$B$274)+$B$22+(1-B1770)*$B$268+(1-C1770)*$E$296+(1-D1770)*$E$295+(1-E1770)*$E$294+(1-F1770)*$E$293+(1-G1770)*$E$292+(1-H1770)*$E$291</f>
        <v>29595224.6595513</v>
      </c>
      <c r="R1770" s="7" t="n">
        <f aca="false">P1770&gt;$B$12*Q1770</f>
        <v>1</v>
      </c>
      <c r="S1770" s="7" t="n">
        <f aca="false">IF(R1770,(P1770+$B$12*$B$13)/(Q1770+$B$13),IF(Q1770&gt;0,P1770/Q1770,0))</f>
        <v>60.5230223687476</v>
      </c>
      <c r="T1770" s="7" t="n">
        <f aca="false">IF(R1770,$B$13*(S1770-$B$12),0)</f>
        <v>148807555.921869</v>
      </c>
      <c r="U1770" s="7" t="n">
        <f aca="false">($B$273+$B$274)*S1770</f>
        <v>18244633.9070895</v>
      </c>
      <c r="V1770" s="7" t="n">
        <f aca="false">$B$22*S1770</f>
        <v>544707201.318728</v>
      </c>
      <c r="W1770" s="7" t="n">
        <f aca="false">IF(B1770=1,I1770,S1770*$B$268)</f>
        <v>30000000</v>
      </c>
      <c r="X1770" s="7" t="n">
        <f aca="false">IF(C1770=1,J1770,S1770*$E$296)</f>
        <v>372471837.795112</v>
      </c>
      <c r="Y1770" s="7" t="n">
        <f aca="false">IF(D1770=1,K1770,S1770*$E$295)</f>
        <v>105283293.684732</v>
      </c>
      <c r="Z1770" s="7" t="n">
        <f aca="false">IF(E1770=1,L1770,S1770*$E$294)</f>
        <v>145255253.684994</v>
      </c>
      <c r="AA1770" s="7" t="n">
        <f aca="false">IF(F1770=1,M1770,S1770*$E$293)</f>
        <v>30000000</v>
      </c>
      <c r="AB1770" s="7" t="n">
        <f aca="false">IF(G1770=1,N1770,S1770*$E$292)</f>
        <v>302615111.843738</v>
      </c>
      <c r="AC1770" s="7" t="n">
        <f aca="false">IF(H1770=1,O1770,S1770*$E$291)</f>
        <v>302615111.843738</v>
      </c>
      <c r="AD1770" s="7" t="n">
        <f aca="false">INDEX($W$1702:$W$1829,MATCH($A1770+(1-B1770)*64,$A$1702:$A$1829,0))</f>
        <v>30000000</v>
      </c>
      <c r="AE1770" s="7" t="n">
        <f aca="false">INDEX($W$1702:$W$1829,MATCH($A1770-B1770*64,$A$1702:$A$1829,0))</f>
        <v>55241235.0672566</v>
      </c>
      <c r="AF1770" s="7" t="n">
        <f aca="false">INDEX($X$1702:$X$1829,MATCH($A1770+(1-C1770)*32,$A$1702:$A$1829,0))</f>
        <v>300000000</v>
      </c>
      <c r="AG1770" s="7" t="n">
        <f aca="false">INDEX($X$1702:$X$1829,MATCH($A1770-C1770*32,$A$1702:$A$1829,0))</f>
        <v>372471837.795112</v>
      </c>
      <c r="AH1770" s="7" t="n">
        <f aca="false">INDEX($Y$1702:$Y$1829,MATCH($A1770+(1-D1770)*16,$A$1702:$A$1829,0))</f>
        <v>100000000</v>
      </c>
      <c r="AI1770" s="7" t="n">
        <f aca="false">INDEX($Y$1702:$Y$1829,MATCH($A1770-D1770*16,$A$1702:$A$1829,0))</f>
        <v>105283293.684732</v>
      </c>
      <c r="AJ1770" s="7" t="n">
        <f aca="false">INDEX($Z$1702:$Z$1829,MATCH($A1770+(1-E1770)*8,$A$1702:$A$1829,0))</f>
        <v>60000000</v>
      </c>
      <c r="AK1770" s="7" t="n">
        <f aca="false">INDEX($Z$1702:$Z$1829,MATCH($A1770-E1770*8,$A$1702:$A$1829,0))</f>
        <v>145255253.684994</v>
      </c>
      <c r="AL1770" s="7" t="n">
        <f aca="false">INDEX($AA$1702:$AA$1829,MATCH($A1770+(1-F1770)*4,$A$1702:$A$1829,0))</f>
        <v>30000000</v>
      </c>
      <c r="AM1770" s="7" t="n">
        <f aca="false">INDEX($AA$1702:$AA$1829,MATCH($A1770-F1770*4,$A$1702:$A$1829,0))</f>
        <v>168612683.275402</v>
      </c>
      <c r="AN1770" s="7" t="n">
        <f aca="false">INDEX($AB$1702:$AB$1829,MATCH($A1770+(1-G1770)*2,$A$1702:$A$1829,0))</f>
        <v>15000000</v>
      </c>
      <c r="AO1770" s="7" t="n">
        <f aca="false">INDEX($AB$1702:$AB$1829,MATCH($A1770-G1770*2,$A$1702:$A$1829,0))</f>
        <v>302615111.843738</v>
      </c>
      <c r="AP1770" s="7" t="n">
        <f aca="false">INDEX($AC$1702:$AC$1829,MATCH($A1770+(1-H1770)*1,$A$1702:$A$1829,0))</f>
        <v>5000000</v>
      </c>
      <c r="AQ1770" s="7" t="n">
        <f aca="false">INDEX($AC$1702:$AC$1829,MATCH($A1770-H1770*1,$A$1702:$A$1829,0))</f>
        <v>302615111.843738</v>
      </c>
      <c r="AR1770" s="14" t="b">
        <f aca="false">AND(IF(B1770=1,AD1770&gt;=AE1770,AE1770&gt;AD1770),IF(C1770=1,AF1770&gt;=AG1770,AG1770&gt;AF1770),IF(D1770=1,AH1770&gt;=AI1770,AI1770&gt;AH1770),IF(E1770=1,AJ1770&gt;=AK1770,AK1770&gt;AJ1770),IF(F1770=1,AL1770&gt;=AM1770,AM1770&gt;AL1770),IF(G1770=1,AN1770&gt;=AO1770,AO1770&gt;AN1770),IF(H1770=1,AP1770&gt;=AQ1770,AQ1770&gt;AP1770))</f>
        <v>0</v>
      </c>
      <c r="AS1770" s="2"/>
      <c r="AT1770" s="2"/>
      <c r="AU1770" s="2"/>
      <c r="AV1770" s="2"/>
      <c r="AW1770" s="2"/>
      <c r="AX1770" s="2"/>
    </row>
    <row r="1771" customFormat="false" ht="15" hidden="false" customHeight="false" outlineLevel="0" collapsed="false">
      <c r="A1771" s="6" t="n">
        <f aca="false">ROW()-1702</f>
        <v>69</v>
      </c>
      <c r="B1771" s="6" t="n">
        <f aca="false">MOD(INT($A1771/64),2)</f>
        <v>1</v>
      </c>
      <c r="C1771" s="6" t="n">
        <f aca="false">MOD(INT($A1771/32),2)</f>
        <v>0</v>
      </c>
      <c r="D1771" s="6" t="n">
        <f aca="false">MOD(INT($A1771/16),2)</f>
        <v>0</v>
      </c>
      <c r="E1771" s="6" t="n">
        <f aca="false">MOD(INT($A1771/8),2)</f>
        <v>0</v>
      </c>
      <c r="F1771" s="6" t="n">
        <f aca="false">MOD(INT($A1771/4),2)</f>
        <v>1</v>
      </c>
      <c r="G1771" s="6" t="n">
        <f aca="false">MOD(INT($A1771/2),2)</f>
        <v>0</v>
      </c>
      <c r="H1771" s="6" t="n">
        <f aca="false">MOD(INT($A1771/1),2)</f>
        <v>1</v>
      </c>
      <c r="I1771" s="7" t="n">
        <f aca="false">IF(B1771=1,MIN($B$6,$B$1700),0)</f>
        <v>30000000</v>
      </c>
      <c r="J1771" s="7" t="n">
        <f aca="false">IF(C1771=1,MIN($F$296,MAX(0,$B$1700-I1771)),0)</f>
        <v>0</v>
      </c>
      <c r="K1771" s="7" t="n">
        <f aca="false">IF(D1771=1,MIN($F$295,MAX(0,$B$1700-SUM(I1771:J1771))),0)</f>
        <v>0</v>
      </c>
      <c r="L1771" s="7" t="n">
        <f aca="false">IF(E1771=1,MIN($F$294,MAX(0,$B$1700-SUM(I1771:K1771))),0)</f>
        <v>0</v>
      </c>
      <c r="M1771" s="7" t="n">
        <f aca="false">IF(F1771=1,MIN($F$293,MAX(0,$B$1700-SUM(I1771:L1771))),0)</f>
        <v>30000000</v>
      </c>
      <c r="N1771" s="7" t="n">
        <f aca="false">IF(G1771=1,MIN($F$292,MAX(0,$B$1700-SUM(I1771:M1771))),0)</f>
        <v>0</v>
      </c>
      <c r="O1771" s="7" t="n">
        <f aca="false">IF(H1771=1,MIN($F$291,MAX(0,$B$1700-SUM(I1771:N1771))),0)</f>
        <v>5000000</v>
      </c>
      <c r="P1771" s="7" t="n">
        <f aca="false">MAX(0,$B$1700-SUM(I1771:O1771))</f>
        <v>1935000000</v>
      </c>
      <c r="Q1771" s="7" t="n">
        <f aca="false">($B$273+$B$274)+$B$22+(1-B1771)*$B$268+(1-C1771)*$E$296+(1-D1771)*$E$295+(1-E1771)*$E$294+(1-F1771)*$E$293+(1-G1771)*$E$292+(1-H1771)*$E$291</f>
        <v>24595224.6595513</v>
      </c>
      <c r="R1771" s="7" t="n">
        <f aca="false">P1771&gt;$B$12*Q1771</f>
        <v>1</v>
      </c>
      <c r="S1771" s="7" t="n">
        <f aca="false">IF(R1771,(P1771+$B$12*$B$13)/(Q1771+$B$13),IF(Q1771&gt;0,P1771/Q1771,0))</f>
        <v>71.5070653351094</v>
      </c>
      <c r="T1771" s="7" t="n">
        <f aca="false">IF(R1771,$B$13*(S1771-$B$12),0)</f>
        <v>176267663.337773</v>
      </c>
      <c r="U1771" s="7" t="n">
        <f aca="false">($B$273+$B$274)*S1771</f>
        <v>21555767.9995021</v>
      </c>
      <c r="V1771" s="7" t="n">
        <f aca="false">$B$22*S1771</f>
        <v>643563588.015984</v>
      </c>
      <c r="W1771" s="7" t="n">
        <f aca="false">IF(B1771=1,I1771,S1771*$B$268)</f>
        <v>30000000</v>
      </c>
      <c r="X1771" s="7" t="n">
        <f aca="false">IF(C1771=1,J1771,S1771*$E$296)</f>
        <v>440070026.219586</v>
      </c>
      <c r="Y1771" s="7" t="n">
        <f aca="false">IF(D1771=1,K1771,S1771*$E$295)</f>
        <v>124390670.947345</v>
      </c>
      <c r="Z1771" s="7" t="n">
        <f aca="false">IF(E1771=1,L1771,S1771*$E$294)</f>
        <v>171616956.804263</v>
      </c>
      <c r="AA1771" s="7" t="n">
        <f aca="false">IF(F1771=1,M1771,S1771*$E$293)</f>
        <v>30000000</v>
      </c>
      <c r="AB1771" s="7" t="n">
        <f aca="false">IF(G1771=1,N1771,S1771*$E$292)</f>
        <v>357535326.675547</v>
      </c>
      <c r="AC1771" s="7" t="n">
        <f aca="false">IF(H1771=1,O1771,S1771*$E$291)</f>
        <v>5000000</v>
      </c>
      <c r="AD1771" s="7" t="n">
        <f aca="false">INDEX($W$1702:$W$1829,MATCH($A1771+(1-B1771)*64,$A$1702:$A$1829,0))</f>
        <v>30000000</v>
      </c>
      <c r="AE1771" s="7" t="n">
        <f aca="false">INDEX($W$1702:$W$1829,MATCH($A1771-B1771*64,$A$1702:$A$1829,0))</f>
        <v>64933694.4085215</v>
      </c>
      <c r="AF1771" s="7" t="n">
        <f aca="false">INDEX($X$1702:$X$1829,MATCH($A1771+(1-C1771)*32,$A$1702:$A$1829,0))</f>
        <v>300000000</v>
      </c>
      <c r="AG1771" s="7" t="n">
        <f aca="false">INDEX($X$1702:$X$1829,MATCH($A1771-C1771*32,$A$1702:$A$1829,0))</f>
        <v>440070026.219586</v>
      </c>
      <c r="AH1771" s="7" t="n">
        <f aca="false">INDEX($Y$1702:$Y$1829,MATCH($A1771+(1-D1771)*16,$A$1702:$A$1829,0))</f>
        <v>100000000</v>
      </c>
      <c r="AI1771" s="7" t="n">
        <f aca="false">INDEX($Y$1702:$Y$1829,MATCH($A1771-D1771*16,$A$1702:$A$1829,0))</f>
        <v>124390670.947345</v>
      </c>
      <c r="AJ1771" s="7" t="n">
        <f aca="false">INDEX($Z$1702:$Z$1829,MATCH($A1771+(1-E1771)*8,$A$1702:$A$1829,0))</f>
        <v>60000000</v>
      </c>
      <c r="AK1771" s="7" t="n">
        <f aca="false">INDEX($Z$1702:$Z$1829,MATCH($A1771-E1771*8,$A$1702:$A$1829,0))</f>
        <v>171616956.804263</v>
      </c>
      <c r="AL1771" s="7" t="n">
        <f aca="false">INDEX($AA$1702:$AA$1829,MATCH($A1771+(1-F1771)*4,$A$1702:$A$1829,0))</f>
        <v>30000000</v>
      </c>
      <c r="AM1771" s="7" t="n">
        <f aca="false">INDEX($AA$1702:$AA$1829,MATCH($A1771-F1771*4,$A$1702:$A$1829,0))</f>
        <v>196127460.976661</v>
      </c>
      <c r="AN1771" s="7" t="n">
        <f aca="false">INDEX($AB$1702:$AB$1829,MATCH($A1771+(1-G1771)*2,$A$1702:$A$1829,0))</f>
        <v>15000000</v>
      </c>
      <c r="AO1771" s="7" t="n">
        <f aca="false">INDEX($AB$1702:$AB$1829,MATCH($A1771-G1771*2,$A$1702:$A$1829,0))</f>
        <v>357535326.675547</v>
      </c>
      <c r="AP1771" s="7" t="n">
        <f aca="false">INDEX($AC$1702:$AC$1829,MATCH($A1771+(1-H1771)*1,$A$1702:$A$1829,0))</f>
        <v>5000000</v>
      </c>
      <c r="AQ1771" s="7" t="n">
        <f aca="false">INDEX($AC$1702:$AC$1829,MATCH($A1771-H1771*1,$A$1702:$A$1829,0))</f>
        <v>302615111.843738</v>
      </c>
      <c r="AR1771" s="14" t="b">
        <f aca="false">AND(IF(B1771=1,AD1771&gt;=AE1771,AE1771&gt;AD1771),IF(C1771=1,AF1771&gt;=AG1771,AG1771&gt;AF1771),IF(D1771=1,AH1771&gt;=AI1771,AI1771&gt;AH1771),IF(E1771=1,AJ1771&gt;=AK1771,AK1771&gt;AJ1771),IF(F1771=1,AL1771&gt;=AM1771,AM1771&gt;AL1771),IF(G1771=1,AN1771&gt;=AO1771,AO1771&gt;AN1771),IF(H1771=1,AP1771&gt;=AQ1771,AQ1771&gt;AP1771))</f>
        <v>0</v>
      </c>
      <c r="AS1771" s="2"/>
      <c r="AT1771" s="2"/>
      <c r="AU1771" s="2"/>
      <c r="AV1771" s="2"/>
      <c r="AW1771" s="2"/>
      <c r="AX1771" s="2"/>
    </row>
    <row r="1772" customFormat="false" ht="15" hidden="false" customHeight="false" outlineLevel="0" collapsed="false">
      <c r="A1772" s="6" t="n">
        <f aca="false">ROW()-1702</f>
        <v>70</v>
      </c>
      <c r="B1772" s="6" t="n">
        <f aca="false">MOD(INT($A1772/64),2)</f>
        <v>1</v>
      </c>
      <c r="C1772" s="6" t="n">
        <f aca="false">MOD(INT($A1772/32),2)</f>
        <v>0</v>
      </c>
      <c r="D1772" s="6" t="n">
        <f aca="false">MOD(INT($A1772/16),2)</f>
        <v>0</v>
      </c>
      <c r="E1772" s="6" t="n">
        <f aca="false">MOD(INT($A1772/8),2)</f>
        <v>0</v>
      </c>
      <c r="F1772" s="6" t="n">
        <f aca="false">MOD(INT($A1772/4),2)</f>
        <v>1</v>
      </c>
      <c r="G1772" s="6" t="n">
        <f aca="false">MOD(INT($A1772/2),2)</f>
        <v>1</v>
      </c>
      <c r="H1772" s="6" t="n">
        <f aca="false">MOD(INT($A1772/1),2)</f>
        <v>0</v>
      </c>
      <c r="I1772" s="7" t="n">
        <f aca="false">IF(B1772=1,MIN($B$6,$B$1700),0)</f>
        <v>30000000</v>
      </c>
      <c r="J1772" s="7" t="n">
        <f aca="false">IF(C1772=1,MIN($F$296,MAX(0,$B$1700-I1772)),0)</f>
        <v>0</v>
      </c>
      <c r="K1772" s="7" t="n">
        <f aca="false">IF(D1772=1,MIN($F$295,MAX(0,$B$1700-SUM(I1772:J1772))),0)</f>
        <v>0</v>
      </c>
      <c r="L1772" s="7" t="n">
        <f aca="false">IF(E1772=1,MIN($F$294,MAX(0,$B$1700-SUM(I1772:K1772))),0)</f>
        <v>0</v>
      </c>
      <c r="M1772" s="7" t="n">
        <f aca="false">IF(F1772=1,MIN($F$293,MAX(0,$B$1700-SUM(I1772:L1772))),0)</f>
        <v>30000000</v>
      </c>
      <c r="N1772" s="7" t="n">
        <f aca="false">IF(G1772=1,MIN($F$292,MAX(0,$B$1700-SUM(I1772:M1772))),0)</f>
        <v>15000000</v>
      </c>
      <c r="O1772" s="7" t="n">
        <f aca="false">IF(H1772=1,MIN($F$291,MAX(0,$B$1700-SUM(I1772:N1772))),0)</f>
        <v>0</v>
      </c>
      <c r="P1772" s="7" t="n">
        <f aca="false">MAX(0,$B$1700-SUM(I1772:O1772))</f>
        <v>1925000000</v>
      </c>
      <c r="Q1772" s="7" t="n">
        <f aca="false">($B$273+$B$274)+$B$22+(1-B1772)*$B$268+(1-C1772)*$E$296+(1-D1772)*$E$295+(1-E1772)*$E$294+(1-F1772)*$E$293+(1-G1772)*$E$292+(1-H1772)*$E$291</f>
        <v>24595224.6595513</v>
      </c>
      <c r="R1772" s="7" t="n">
        <f aca="false">P1772&gt;$B$12*Q1772</f>
        <v>1</v>
      </c>
      <c r="S1772" s="7" t="n">
        <f aca="false">IF(R1772,(P1772+$B$12*$B$13)/(Q1772+$B$13),IF(Q1772&gt;0,P1772/Q1772,0))</f>
        <v>71.1379966107991</v>
      </c>
      <c r="T1772" s="7" t="n">
        <f aca="false">IF(R1772,$B$13*(S1772-$B$12),0)</f>
        <v>175344991.526998</v>
      </c>
      <c r="U1772" s="7" t="n">
        <f aca="false">($B$273+$B$274)*S1772</f>
        <v>21444512.4227305</v>
      </c>
      <c r="V1772" s="7" t="n">
        <f aca="false">$B$22*S1772</f>
        <v>640241969.497192</v>
      </c>
      <c r="W1772" s="7" t="n">
        <f aca="false">IF(B1772=1,I1772,S1772*$B$268)</f>
        <v>30000000</v>
      </c>
      <c r="X1772" s="7" t="n">
        <f aca="false">IF(C1772=1,J1772,S1772*$E$296)</f>
        <v>437798697.052001</v>
      </c>
      <c r="Y1772" s="7" t="n">
        <f aca="false">IF(D1772=1,K1772,S1772*$E$295)</f>
        <v>123748654.581165</v>
      </c>
      <c r="Z1772" s="7" t="n">
        <f aca="false">IF(E1772=1,L1772,S1772*$E$294)</f>
        <v>170731191.865918</v>
      </c>
      <c r="AA1772" s="7" t="n">
        <f aca="false">IF(F1772=1,M1772,S1772*$E$293)</f>
        <v>30000000</v>
      </c>
      <c r="AB1772" s="7" t="n">
        <f aca="false">IF(G1772=1,N1772,S1772*$E$292)</f>
        <v>15000000</v>
      </c>
      <c r="AC1772" s="7" t="n">
        <f aca="false">IF(H1772=1,O1772,S1772*$E$291)</f>
        <v>355689983.053996</v>
      </c>
      <c r="AD1772" s="7" t="n">
        <f aca="false">INDEX($W$1702:$W$1829,MATCH($A1772+(1-B1772)*64,$A$1702:$A$1829,0))</f>
        <v>30000000</v>
      </c>
      <c r="AE1772" s="7" t="n">
        <f aca="false">INDEX($W$1702:$W$1829,MATCH($A1772-B1772*64,$A$1702:$A$1829,0))</f>
        <v>64603662.9248695</v>
      </c>
      <c r="AF1772" s="7" t="n">
        <f aca="false">INDEX($X$1702:$X$1829,MATCH($A1772+(1-C1772)*32,$A$1702:$A$1829,0))</f>
        <v>300000000</v>
      </c>
      <c r="AG1772" s="7" t="n">
        <f aca="false">INDEX($X$1702:$X$1829,MATCH($A1772-C1772*32,$A$1702:$A$1829,0))</f>
        <v>437798697.052001</v>
      </c>
      <c r="AH1772" s="7" t="n">
        <f aca="false">INDEX($Y$1702:$Y$1829,MATCH($A1772+(1-D1772)*16,$A$1702:$A$1829,0))</f>
        <v>100000000</v>
      </c>
      <c r="AI1772" s="7" t="n">
        <f aca="false">INDEX($Y$1702:$Y$1829,MATCH($A1772-D1772*16,$A$1702:$A$1829,0))</f>
        <v>123748654.581165</v>
      </c>
      <c r="AJ1772" s="7" t="n">
        <f aca="false">INDEX($Z$1702:$Z$1829,MATCH($A1772+(1-E1772)*8,$A$1702:$A$1829,0))</f>
        <v>60000000</v>
      </c>
      <c r="AK1772" s="7" t="n">
        <f aca="false">INDEX($Z$1702:$Z$1829,MATCH($A1772-E1772*8,$A$1702:$A$1829,0))</f>
        <v>170731191.865918</v>
      </c>
      <c r="AL1772" s="7" t="n">
        <f aca="false">INDEX($AA$1702:$AA$1829,MATCH($A1772+(1-F1772)*4,$A$1702:$A$1829,0))</f>
        <v>30000000</v>
      </c>
      <c r="AM1772" s="7" t="n">
        <f aca="false">INDEX($AA$1702:$AA$1829,MATCH($A1772-F1772*4,$A$1702:$A$1829,0))</f>
        <v>195130625.088597</v>
      </c>
      <c r="AN1772" s="7" t="n">
        <f aca="false">INDEX($AB$1702:$AB$1829,MATCH($A1772+(1-G1772)*2,$A$1702:$A$1829,0))</f>
        <v>15000000</v>
      </c>
      <c r="AO1772" s="7" t="n">
        <f aca="false">INDEX($AB$1702:$AB$1829,MATCH($A1772-G1772*2,$A$1702:$A$1829,0))</f>
        <v>302615111.843738</v>
      </c>
      <c r="AP1772" s="7" t="n">
        <f aca="false">INDEX($AC$1702:$AC$1829,MATCH($A1772+(1-H1772)*1,$A$1702:$A$1829,0))</f>
        <v>5000000</v>
      </c>
      <c r="AQ1772" s="7" t="n">
        <f aca="false">INDEX($AC$1702:$AC$1829,MATCH($A1772-H1772*1,$A$1702:$A$1829,0))</f>
        <v>355689983.053996</v>
      </c>
      <c r="AR1772" s="14" t="b">
        <f aca="false">AND(IF(B1772=1,AD1772&gt;=AE1772,AE1772&gt;AD1772),IF(C1772=1,AF1772&gt;=AG1772,AG1772&gt;AF1772),IF(D1772=1,AH1772&gt;=AI1772,AI1772&gt;AH1772),IF(E1772=1,AJ1772&gt;=AK1772,AK1772&gt;AJ1772),IF(F1772=1,AL1772&gt;=AM1772,AM1772&gt;AL1772),IF(G1772=1,AN1772&gt;=AO1772,AO1772&gt;AN1772),IF(H1772=1,AP1772&gt;=AQ1772,AQ1772&gt;AP1772))</f>
        <v>0</v>
      </c>
      <c r="AS1772" s="2"/>
      <c r="AT1772" s="2"/>
      <c r="AU1772" s="2"/>
      <c r="AV1772" s="2"/>
      <c r="AW1772" s="2"/>
      <c r="AX1772" s="2"/>
    </row>
    <row r="1773" customFormat="false" ht="15" hidden="false" customHeight="false" outlineLevel="0" collapsed="false">
      <c r="A1773" s="6" t="n">
        <f aca="false">ROW()-1702</f>
        <v>71</v>
      </c>
      <c r="B1773" s="6" t="n">
        <f aca="false">MOD(INT($A1773/64),2)</f>
        <v>1</v>
      </c>
      <c r="C1773" s="6" t="n">
        <f aca="false">MOD(INT($A1773/32),2)</f>
        <v>0</v>
      </c>
      <c r="D1773" s="6" t="n">
        <f aca="false">MOD(INT($A1773/16),2)</f>
        <v>0</v>
      </c>
      <c r="E1773" s="6" t="n">
        <f aca="false">MOD(INT($A1773/8),2)</f>
        <v>0</v>
      </c>
      <c r="F1773" s="6" t="n">
        <f aca="false">MOD(INT($A1773/4),2)</f>
        <v>1</v>
      </c>
      <c r="G1773" s="6" t="n">
        <f aca="false">MOD(INT($A1773/2),2)</f>
        <v>1</v>
      </c>
      <c r="H1773" s="6" t="n">
        <f aca="false">MOD(INT($A1773/1),2)</f>
        <v>1</v>
      </c>
      <c r="I1773" s="7" t="n">
        <f aca="false">IF(B1773=1,MIN($B$6,$B$1700),0)</f>
        <v>30000000</v>
      </c>
      <c r="J1773" s="7" t="n">
        <f aca="false">IF(C1773=1,MIN($F$296,MAX(0,$B$1700-I1773)),0)</f>
        <v>0</v>
      </c>
      <c r="K1773" s="7" t="n">
        <f aca="false">IF(D1773=1,MIN($F$295,MAX(0,$B$1700-SUM(I1773:J1773))),0)</f>
        <v>0</v>
      </c>
      <c r="L1773" s="7" t="n">
        <f aca="false">IF(E1773=1,MIN($F$294,MAX(0,$B$1700-SUM(I1773:K1773))),0)</f>
        <v>0</v>
      </c>
      <c r="M1773" s="7" t="n">
        <f aca="false">IF(F1773=1,MIN($F$293,MAX(0,$B$1700-SUM(I1773:L1773))),0)</f>
        <v>30000000</v>
      </c>
      <c r="N1773" s="7" t="n">
        <f aca="false">IF(G1773=1,MIN($F$292,MAX(0,$B$1700-SUM(I1773:M1773))),0)</f>
        <v>15000000</v>
      </c>
      <c r="O1773" s="7" t="n">
        <f aca="false">IF(H1773=1,MIN($F$291,MAX(0,$B$1700-SUM(I1773:N1773))),0)</f>
        <v>5000000</v>
      </c>
      <c r="P1773" s="7" t="n">
        <f aca="false">MAX(0,$B$1700-SUM(I1773:O1773))</f>
        <v>1920000000</v>
      </c>
      <c r="Q1773" s="7" t="n">
        <f aca="false">($B$273+$B$274)+$B$22+(1-B1773)*$B$268+(1-C1773)*$E$296+(1-D1773)*$E$295+(1-E1773)*$E$294+(1-F1773)*$E$293+(1-G1773)*$E$292+(1-H1773)*$E$291</f>
        <v>19595224.6595513</v>
      </c>
      <c r="R1773" s="7" t="n">
        <f aca="false">P1773&gt;$B$12*Q1773</f>
        <v>1</v>
      </c>
      <c r="S1773" s="7" t="n">
        <f aca="false">IF(R1773,(P1773+$B$12*$B$13)/(Q1773+$B$13),IF(Q1773&gt;0,P1773/Q1773,0))</f>
        <v>87.0097511848084</v>
      </c>
      <c r="T1773" s="7" t="n">
        <f aca="false">IF(R1773,$B$13*(S1773-$B$12),0)</f>
        <v>215024377.962021</v>
      </c>
      <c r="U1773" s="7" t="n">
        <f aca="false">($B$273+$B$274)*S1773</f>
        <v>26229044.6607553</v>
      </c>
      <c r="V1773" s="7" t="n">
        <f aca="false">$B$22*S1773</f>
        <v>783087760.663276</v>
      </c>
      <c r="W1773" s="7" t="n">
        <f aca="false">IF(B1773=1,I1773,S1773*$B$268)</f>
        <v>30000000</v>
      </c>
      <c r="X1773" s="7" t="n">
        <f aca="false">IF(C1773=1,J1773,S1773*$E$296)</f>
        <v>535476925.333391</v>
      </c>
      <c r="Y1773" s="7" t="n">
        <f aca="false">IF(D1773=1,K1773,S1773*$E$295)</f>
        <v>151358488.537016</v>
      </c>
      <c r="Z1773" s="7" t="n">
        <f aca="false">IF(E1773=1,L1773,S1773*$E$294)</f>
        <v>208823402.84354</v>
      </c>
      <c r="AA1773" s="7" t="n">
        <f aca="false">IF(F1773=1,M1773,S1773*$E$293)</f>
        <v>30000000</v>
      </c>
      <c r="AB1773" s="7" t="n">
        <f aca="false">IF(G1773=1,N1773,S1773*$E$292)</f>
        <v>15000000</v>
      </c>
      <c r="AC1773" s="7" t="n">
        <f aca="false">IF(H1773=1,O1773,S1773*$E$291)</f>
        <v>5000000</v>
      </c>
      <c r="AD1773" s="7" t="n">
        <f aca="false">INDEX($W$1702:$W$1829,MATCH($A1773+(1-B1773)*64,$A$1702:$A$1829,0))</f>
        <v>30000000</v>
      </c>
      <c r="AE1773" s="7" t="n">
        <f aca="false">INDEX($W$1702:$W$1829,MATCH($A1773-B1773*64,$A$1702:$A$1829,0))</f>
        <v>78434895.1628618</v>
      </c>
      <c r="AF1773" s="7" t="n">
        <f aca="false">INDEX($X$1702:$X$1829,MATCH($A1773+(1-C1773)*32,$A$1702:$A$1829,0))</f>
        <v>300000000</v>
      </c>
      <c r="AG1773" s="7" t="n">
        <f aca="false">INDEX($X$1702:$X$1829,MATCH($A1773-C1773*32,$A$1702:$A$1829,0))</f>
        <v>535476925.333391</v>
      </c>
      <c r="AH1773" s="7" t="n">
        <f aca="false">INDEX($Y$1702:$Y$1829,MATCH($A1773+(1-D1773)*16,$A$1702:$A$1829,0))</f>
        <v>100000000</v>
      </c>
      <c r="AI1773" s="7" t="n">
        <f aca="false">INDEX($Y$1702:$Y$1829,MATCH($A1773-D1773*16,$A$1702:$A$1829,0))</f>
        <v>151358488.537016</v>
      </c>
      <c r="AJ1773" s="7" t="n">
        <f aca="false">INDEX($Z$1702:$Z$1829,MATCH($A1773+(1-E1773)*8,$A$1702:$A$1829,0))</f>
        <v>60000000</v>
      </c>
      <c r="AK1773" s="7" t="n">
        <f aca="false">INDEX($Z$1702:$Z$1829,MATCH($A1773-E1773*8,$A$1702:$A$1829,0))</f>
        <v>208823402.84354</v>
      </c>
      <c r="AL1773" s="7" t="n">
        <f aca="false">INDEX($AA$1702:$AA$1829,MATCH($A1773+(1-F1773)*4,$A$1702:$A$1829,0))</f>
        <v>30000000</v>
      </c>
      <c r="AM1773" s="7" t="n">
        <f aca="false">INDEX($AA$1702:$AA$1829,MATCH($A1773-F1773*4,$A$1702:$A$1829,0))</f>
        <v>233410940.904672</v>
      </c>
      <c r="AN1773" s="7" t="n">
        <f aca="false">INDEX($AB$1702:$AB$1829,MATCH($A1773+(1-G1773)*2,$A$1702:$A$1829,0))</f>
        <v>15000000</v>
      </c>
      <c r="AO1773" s="7" t="n">
        <f aca="false">INDEX($AB$1702:$AB$1829,MATCH($A1773-G1773*2,$A$1702:$A$1829,0))</f>
        <v>357535326.675547</v>
      </c>
      <c r="AP1773" s="7" t="n">
        <f aca="false">INDEX($AC$1702:$AC$1829,MATCH($A1773+(1-H1773)*1,$A$1702:$A$1829,0))</f>
        <v>5000000</v>
      </c>
      <c r="AQ1773" s="7" t="n">
        <f aca="false">INDEX($AC$1702:$AC$1829,MATCH($A1773-H1773*1,$A$1702:$A$1829,0))</f>
        <v>355689983.053996</v>
      </c>
      <c r="AR1773" s="14" t="b">
        <f aca="false">AND(IF(B1773=1,AD1773&gt;=AE1773,AE1773&gt;AD1773),IF(C1773=1,AF1773&gt;=AG1773,AG1773&gt;AF1773),IF(D1773=1,AH1773&gt;=AI1773,AI1773&gt;AH1773),IF(E1773=1,AJ1773&gt;=AK1773,AK1773&gt;AJ1773),IF(F1773=1,AL1773&gt;=AM1773,AM1773&gt;AL1773),IF(G1773=1,AN1773&gt;=AO1773,AO1773&gt;AN1773),IF(H1773=1,AP1773&gt;=AQ1773,AQ1773&gt;AP1773))</f>
        <v>0</v>
      </c>
      <c r="AS1773" s="2"/>
      <c r="AT1773" s="2"/>
      <c r="AU1773" s="2"/>
      <c r="AV1773" s="2"/>
      <c r="AW1773" s="2"/>
      <c r="AX1773" s="2"/>
    </row>
    <row r="1774" customFormat="false" ht="15" hidden="false" customHeight="false" outlineLevel="0" collapsed="false">
      <c r="A1774" s="6" t="n">
        <f aca="false">ROW()-1702</f>
        <v>72</v>
      </c>
      <c r="B1774" s="6" t="n">
        <f aca="false">MOD(INT($A1774/64),2)</f>
        <v>1</v>
      </c>
      <c r="C1774" s="6" t="n">
        <f aca="false">MOD(INT($A1774/32),2)</f>
        <v>0</v>
      </c>
      <c r="D1774" s="6" t="n">
        <f aca="false">MOD(INT($A1774/16),2)</f>
        <v>0</v>
      </c>
      <c r="E1774" s="6" t="n">
        <f aca="false">MOD(INT($A1774/8),2)</f>
        <v>1</v>
      </c>
      <c r="F1774" s="6" t="n">
        <f aca="false">MOD(INT($A1774/4),2)</f>
        <v>0</v>
      </c>
      <c r="G1774" s="6" t="n">
        <f aca="false">MOD(INT($A1774/2),2)</f>
        <v>0</v>
      </c>
      <c r="H1774" s="6" t="n">
        <f aca="false">MOD(INT($A1774/1),2)</f>
        <v>0</v>
      </c>
      <c r="I1774" s="7" t="n">
        <f aca="false">IF(B1774=1,MIN($B$6,$B$1700),0)</f>
        <v>30000000</v>
      </c>
      <c r="J1774" s="7" t="n">
        <f aca="false">IF(C1774=1,MIN($F$296,MAX(0,$B$1700-I1774)),0)</f>
        <v>0</v>
      </c>
      <c r="K1774" s="7" t="n">
        <f aca="false">IF(D1774=1,MIN($F$295,MAX(0,$B$1700-SUM(I1774:J1774))),0)</f>
        <v>0</v>
      </c>
      <c r="L1774" s="7" t="n">
        <f aca="false">IF(E1774=1,MIN($F$294,MAX(0,$B$1700-SUM(I1774:K1774))),0)</f>
        <v>60000000</v>
      </c>
      <c r="M1774" s="7" t="n">
        <f aca="false">IF(F1774=1,MIN($F$293,MAX(0,$B$1700-SUM(I1774:L1774))),0)</f>
        <v>0</v>
      </c>
      <c r="N1774" s="7" t="n">
        <f aca="false">IF(G1774=1,MIN($F$292,MAX(0,$B$1700-SUM(I1774:M1774))),0)</f>
        <v>0</v>
      </c>
      <c r="O1774" s="7" t="n">
        <f aca="false">IF(H1774=1,MIN($F$291,MAX(0,$B$1700-SUM(I1774:N1774))),0)</f>
        <v>0</v>
      </c>
      <c r="P1774" s="7" t="n">
        <f aca="false">MAX(0,$B$1700-SUM(I1774:O1774))</f>
        <v>1910000000</v>
      </c>
      <c r="Q1774" s="7" t="n">
        <f aca="false">($B$273+$B$274)+$B$22+(1-B1774)*$B$268+(1-C1774)*$E$296+(1-D1774)*$E$295+(1-E1774)*$E$294+(1-F1774)*$E$293+(1-G1774)*$E$292+(1-H1774)*$E$291</f>
        <v>30195224.6595513</v>
      </c>
      <c r="R1774" s="7" t="n">
        <f aca="false">P1774&gt;$B$12*Q1774</f>
        <v>1</v>
      </c>
      <c r="S1774" s="7" t="n">
        <f aca="false">IF(R1774,(P1774+$B$12*$B$13)/(Q1774+$B$13),IF(Q1774&gt;0,P1774/Q1774,0))</f>
        <v>58.4947808101787</v>
      </c>
      <c r="T1774" s="7" t="n">
        <f aca="false">IF(R1774,$B$13*(S1774-$B$12),0)</f>
        <v>143736952.025447</v>
      </c>
      <c r="U1774" s="7" t="n">
        <f aca="false">($B$273+$B$274)*S1774</f>
        <v>17633221.53436</v>
      </c>
      <c r="V1774" s="7" t="n">
        <f aca="false">$B$22*S1774</f>
        <v>526453027.291608</v>
      </c>
      <c r="W1774" s="7" t="n">
        <f aca="false">IF(B1774=1,I1774,S1774*$B$268)</f>
        <v>30000000</v>
      </c>
      <c r="X1774" s="7" t="n">
        <f aca="false">IF(C1774=1,J1774,S1774*$E$296)</f>
        <v>359989598.289461</v>
      </c>
      <c r="Y1774" s="7" t="n">
        <f aca="false">IF(D1774=1,K1774,S1774*$E$295)</f>
        <v>101755050.326802</v>
      </c>
      <c r="Z1774" s="7" t="n">
        <f aca="false">IF(E1774=1,L1774,S1774*$E$294)</f>
        <v>60000000</v>
      </c>
      <c r="AA1774" s="7" t="n">
        <f aca="false">IF(F1774=1,M1774,S1774*$E$293)</f>
        <v>175484342.430536</v>
      </c>
      <c r="AB1774" s="7" t="n">
        <f aca="false">IF(G1774=1,N1774,S1774*$E$292)</f>
        <v>292473904.050893</v>
      </c>
      <c r="AC1774" s="7" t="n">
        <f aca="false">IF(H1774=1,O1774,S1774*$E$291)</f>
        <v>292473904.050893</v>
      </c>
      <c r="AD1774" s="7" t="n">
        <f aca="false">INDEX($W$1702:$W$1829,MATCH($A1774+(1-B1774)*64,$A$1702:$A$1829,0))</f>
        <v>30000000</v>
      </c>
      <c r="AE1774" s="7" t="n">
        <f aca="false">INDEX($W$1702:$W$1829,MATCH($A1774-B1774*64,$A$1702:$A$1829,0))</f>
        <v>53430193.7054825</v>
      </c>
      <c r="AF1774" s="7" t="n">
        <f aca="false">INDEX($X$1702:$X$1829,MATCH($A1774+(1-C1774)*32,$A$1702:$A$1829,0))</f>
        <v>300000000</v>
      </c>
      <c r="AG1774" s="7" t="n">
        <f aca="false">INDEX($X$1702:$X$1829,MATCH($A1774-C1774*32,$A$1702:$A$1829,0))</f>
        <v>359989598.289461</v>
      </c>
      <c r="AH1774" s="7" t="n">
        <f aca="false">INDEX($Y$1702:$Y$1829,MATCH($A1774+(1-D1774)*16,$A$1702:$A$1829,0))</f>
        <v>100000000</v>
      </c>
      <c r="AI1774" s="7" t="n">
        <f aca="false">INDEX($Y$1702:$Y$1829,MATCH($A1774-D1774*16,$A$1702:$A$1829,0))</f>
        <v>101755050.326802</v>
      </c>
      <c r="AJ1774" s="7" t="n">
        <f aca="false">INDEX($Z$1702:$Z$1829,MATCH($A1774+(1-E1774)*8,$A$1702:$A$1829,0))</f>
        <v>60000000</v>
      </c>
      <c r="AK1774" s="7" t="n">
        <f aca="false">INDEX($Z$1702:$Z$1829,MATCH($A1774-E1774*8,$A$1702:$A$1829,0))</f>
        <v>134890146.620322</v>
      </c>
      <c r="AL1774" s="7" t="n">
        <f aca="false">INDEX($AA$1702:$AA$1829,MATCH($A1774+(1-F1774)*4,$A$1702:$A$1829,0))</f>
        <v>30000000</v>
      </c>
      <c r="AM1774" s="7" t="n">
        <f aca="false">INDEX($AA$1702:$AA$1829,MATCH($A1774-F1774*4,$A$1702:$A$1829,0))</f>
        <v>175484342.430536</v>
      </c>
      <c r="AN1774" s="7" t="n">
        <f aca="false">INDEX($AB$1702:$AB$1829,MATCH($A1774+(1-G1774)*2,$A$1702:$A$1829,0))</f>
        <v>15000000</v>
      </c>
      <c r="AO1774" s="7" t="n">
        <f aca="false">INDEX($AB$1702:$AB$1829,MATCH($A1774-G1774*2,$A$1702:$A$1829,0))</f>
        <v>292473904.050893</v>
      </c>
      <c r="AP1774" s="7" t="n">
        <f aca="false">INDEX($AC$1702:$AC$1829,MATCH($A1774+(1-H1774)*1,$A$1702:$A$1829,0))</f>
        <v>5000000</v>
      </c>
      <c r="AQ1774" s="7" t="n">
        <f aca="false">INDEX($AC$1702:$AC$1829,MATCH($A1774-H1774*1,$A$1702:$A$1829,0))</f>
        <v>292473904.050893</v>
      </c>
      <c r="AR1774" s="14" t="b">
        <f aca="false">AND(IF(B1774=1,AD1774&gt;=AE1774,AE1774&gt;AD1774),IF(C1774=1,AF1774&gt;=AG1774,AG1774&gt;AF1774),IF(D1774=1,AH1774&gt;=AI1774,AI1774&gt;AH1774),IF(E1774=1,AJ1774&gt;=AK1774,AK1774&gt;AJ1774),IF(F1774=1,AL1774&gt;=AM1774,AM1774&gt;AL1774),IF(G1774=1,AN1774&gt;=AO1774,AO1774&gt;AN1774),IF(H1774=1,AP1774&gt;=AQ1774,AQ1774&gt;AP1774))</f>
        <v>0</v>
      </c>
      <c r="AS1774" s="2"/>
      <c r="AT1774" s="2"/>
      <c r="AU1774" s="2"/>
      <c r="AV1774" s="2"/>
      <c r="AW1774" s="2"/>
      <c r="AX1774" s="2"/>
    </row>
    <row r="1775" customFormat="false" ht="15" hidden="false" customHeight="false" outlineLevel="0" collapsed="false">
      <c r="A1775" s="6" t="n">
        <f aca="false">ROW()-1702</f>
        <v>73</v>
      </c>
      <c r="B1775" s="6" t="n">
        <f aca="false">MOD(INT($A1775/64),2)</f>
        <v>1</v>
      </c>
      <c r="C1775" s="6" t="n">
        <f aca="false">MOD(INT($A1775/32),2)</f>
        <v>0</v>
      </c>
      <c r="D1775" s="6" t="n">
        <f aca="false">MOD(INT($A1775/16),2)</f>
        <v>0</v>
      </c>
      <c r="E1775" s="6" t="n">
        <f aca="false">MOD(INT($A1775/8),2)</f>
        <v>1</v>
      </c>
      <c r="F1775" s="6" t="n">
        <f aca="false">MOD(INT($A1775/4),2)</f>
        <v>0</v>
      </c>
      <c r="G1775" s="6" t="n">
        <f aca="false">MOD(INT($A1775/2),2)</f>
        <v>0</v>
      </c>
      <c r="H1775" s="6" t="n">
        <f aca="false">MOD(INT($A1775/1),2)</f>
        <v>1</v>
      </c>
      <c r="I1775" s="7" t="n">
        <f aca="false">IF(B1775=1,MIN($B$6,$B$1700),0)</f>
        <v>30000000</v>
      </c>
      <c r="J1775" s="7" t="n">
        <f aca="false">IF(C1775=1,MIN($F$296,MAX(0,$B$1700-I1775)),0)</f>
        <v>0</v>
      </c>
      <c r="K1775" s="7" t="n">
        <f aca="false">IF(D1775=1,MIN($F$295,MAX(0,$B$1700-SUM(I1775:J1775))),0)</f>
        <v>0</v>
      </c>
      <c r="L1775" s="7" t="n">
        <f aca="false">IF(E1775=1,MIN($F$294,MAX(0,$B$1700-SUM(I1775:K1775))),0)</f>
        <v>60000000</v>
      </c>
      <c r="M1775" s="7" t="n">
        <f aca="false">IF(F1775=1,MIN($F$293,MAX(0,$B$1700-SUM(I1775:L1775))),0)</f>
        <v>0</v>
      </c>
      <c r="N1775" s="7" t="n">
        <f aca="false">IF(G1775=1,MIN($F$292,MAX(0,$B$1700-SUM(I1775:M1775))),0)</f>
        <v>0</v>
      </c>
      <c r="O1775" s="7" t="n">
        <f aca="false">IF(H1775=1,MIN($F$291,MAX(0,$B$1700-SUM(I1775:N1775))),0)</f>
        <v>5000000</v>
      </c>
      <c r="P1775" s="7" t="n">
        <f aca="false">MAX(0,$B$1700-SUM(I1775:O1775))</f>
        <v>1905000000</v>
      </c>
      <c r="Q1775" s="7" t="n">
        <f aca="false">($B$273+$B$274)+$B$22+(1-B1775)*$B$268+(1-C1775)*$E$296+(1-D1775)*$E$295+(1-E1775)*$E$294+(1-F1775)*$E$293+(1-G1775)*$E$292+(1-H1775)*$E$291</f>
        <v>25195224.6595513</v>
      </c>
      <c r="R1775" s="7" t="n">
        <f aca="false">P1775&gt;$B$12*Q1775</f>
        <v>1</v>
      </c>
      <c r="S1775" s="7" t="n">
        <f aca="false">IF(R1775,(P1775+$B$12*$B$13)/(Q1775+$B$13),IF(Q1775&gt;0,P1775/Q1775,0))</f>
        <v>68.8746895339648</v>
      </c>
      <c r="T1775" s="7" t="n">
        <f aca="false">IF(R1775,$B$13*(S1775-$B$12),0)</f>
        <v>169686723.834912</v>
      </c>
      <c r="U1775" s="7" t="n">
        <f aca="false">($B$273+$B$274)*S1775</f>
        <v>20762239.6706432</v>
      </c>
      <c r="V1775" s="7" t="n">
        <f aca="false">$B$22*S1775</f>
        <v>619872205.805683</v>
      </c>
      <c r="W1775" s="7" t="n">
        <f aca="false">IF(B1775=1,I1775,S1775*$B$268)</f>
        <v>30000000</v>
      </c>
      <c r="X1775" s="7" t="n">
        <f aca="false">IF(C1775=1,J1775,S1775*$E$296)</f>
        <v>423869813.24202</v>
      </c>
      <c r="Y1775" s="7" t="n">
        <f aca="false">IF(D1775=1,K1775,S1775*$E$295)</f>
        <v>119811501.175023</v>
      </c>
      <c r="Z1775" s="7" t="n">
        <f aca="false">IF(E1775=1,L1775,S1775*$E$294)</f>
        <v>60000000</v>
      </c>
      <c r="AA1775" s="7" t="n">
        <f aca="false">IF(F1775=1,M1775,S1775*$E$293)</f>
        <v>206624068.601894</v>
      </c>
      <c r="AB1775" s="7" t="n">
        <f aca="false">IF(G1775=1,N1775,S1775*$E$292)</f>
        <v>344373447.669824</v>
      </c>
      <c r="AC1775" s="7" t="n">
        <f aca="false">IF(H1775=1,O1775,S1775*$E$291)</f>
        <v>5000000</v>
      </c>
      <c r="AD1775" s="7" t="n">
        <f aca="false">INDEX($W$1702:$W$1829,MATCH($A1775+(1-B1775)*64,$A$1702:$A$1829,0))</f>
        <v>30000000</v>
      </c>
      <c r="AE1775" s="7" t="n">
        <f aca="false">INDEX($W$1702:$W$1829,MATCH($A1775-B1775*64,$A$1702:$A$1829,0))</f>
        <v>62603061.9570333</v>
      </c>
      <c r="AF1775" s="7" t="n">
        <f aca="false">INDEX($X$1702:$X$1829,MATCH($A1775+(1-C1775)*32,$A$1702:$A$1829,0))</f>
        <v>300000000</v>
      </c>
      <c r="AG1775" s="7" t="n">
        <f aca="false">INDEX($X$1702:$X$1829,MATCH($A1775-C1775*32,$A$1702:$A$1829,0))</f>
        <v>423869813.24202</v>
      </c>
      <c r="AH1775" s="7" t="n">
        <f aca="false">INDEX($Y$1702:$Y$1829,MATCH($A1775+(1-D1775)*16,$A$1702:$A$1829,0))</f>
        <v>100000000</v>
      </c>
      <c r="AI1775" s="7" t="n">
        <f aca="false">INDEX($Y$1702:$Y$1829,MATCH($A1775-D1775*16,$A$1702:$A$1829,0))</f>
        <v>119811501.175023</v>
      </c>
      <c r="AJ1775" s="7" t="n">
        <f aca="false">INDEX($Z$1702:$Z$1829,MATCH($A1775+(1-E1775)*8,$A$1702:$A$1829,0))</f>
        <v>60000000</v>
      </c>
      <c r="AK1775" s="7" t="n">
        <f aca="false">INDEX($Z$1702:$Z$1829,MATCH($A1775-E1775*8,$A$1702:$A$1829,0))</f>
        <v>156901968.781329</v>
      </c>
      <c r="AL1775" s="7" t="n">
        <f aca="false">INDEX($AA$1702:$AA$1829,MATCH($A1775+(1-F1775)*4,$A$1702:$A$1829,0))</f>
        <v>30000000</v>
      </c>
      <c r="AM1775" s="7" t="n">
        <f aca="false">INDEX($AA$1702:$AA$1829,MATCH($A1775-F1775*4,$A$1702:$A$1829,0))</f>
        <v>206624068.601894</v>
      </c>
      <c r="AN1775" s="7" t="n">
        <f aca="false">INDEX($AB$1702:$AB$1829,MATCH($A1775+(1-G1775)*2,$A$1702:$A$1829,0))</f>
        <v>15000000</v>
      </c>
      <c r="AO1775" s="7" t="n">
        <f aca="false">INDEX($AB$1702:$AB$1829,MATCH($A1775-G1775*2,$A$1702:$A$1829,0))</f>
        <v>344373447.669824</v>
      </c>
      <c r="AP1775" s="7" t="n">
        <f aca="false">INDEX($AC$1702:$AC$1829,MATCH($A1775+(1-H1775)*1,$A$1702:$A$1829,0))</f>
        <v>5000000</v>
      </c>
      <c r="AQ1775" s="7" t="n">
        <f aca="false">INDEX($AC$1702:$AC$1829,MATCH($A1775-H1775*1,$A$1702:$A$1829,0))</f>
        <v>292473904.050893</v>
      </c>
      <c r="AR1775" s="14" t="b">
        <f aca="false">AND(IF(B1775=1,AD1775&gt;=AE1775,AE1775&gt;AD1775),IF(C1775=1,AF1775&gt;=AG1775,AG1775&gt;AF1775),IF(D1775=1,AH1775&gt;=AI1775,AI1775&gt;AH1775),IF(E1775=1,AJ1775&gt;=AK1775,AK1775&gt;AJ1775),IF(F1775=1,AL1775&gt;=AM1775,AM1775&gt;AL1775),IF(G1775=1,AN1775&gt;=AO1775,AO1775&gt;AN1775),IF(H1775=1,AP1775&gt;=AQ1775,AQ1775&gt;AP1775))</f>
        <v>0</v>
      </c>
      <c r="AS1775" s="2"/>
      <c r="AT1775" s="2"/>
      <c r="AU1775" s="2"/>
      <c r="AV1775" s="2"/>
      <c r="AW1775" s="2"/>
      <c r="AX1775" s="2"/>
    </row>
    <row r="1776" customFormat="false" ht="15" hidden="false" customHeight="false" outlineLevel="0" collapsed="false">
      <c r="A1776" s="6" t="n">
        <f aca="false">ROW()-1702</f>
        <v>74</v>
      </c>
      <c r="B1776" s="6" t="n">
        <f aca="false">MOD(INT($A1776/64),2)</f>
        <v>1</v>
      </c>
      <c r="C1776" s="6" t="n">
        <f aca="false">MOD(INT($A1776/32),2)</f>
        <v>0</v>
      </c>
      <c r="D1776" s="6" t="n">
        <f aca="false">MOD(INT($A1776/16),2)</f>
        <v>0</v>
      </c>
      <c r="E1776" s="6" t="n">
        <f aca="false">MOD(INT($A1776/8),2)</f>
        <v>1</v>
      </c>
      <c r="F1776" s="6" t="n">
        <f aca="false">MOD(INT($A1776/4),2)</f>
        <v>0</v>
      </c>
      <c r="G1776" s="6" t="n">
        <f aca="false">MOD(INT($A1776/2),2)</f>
        <v>1</v>
      </c>
      <c r="H1776" s="6" t="n">
        <f aca="false">MOD(INT($A1776/1),2)</f>
        <v>0</v>
      </c>
      <c r="I1776" s="7" t="n">
        <f aca="false">IF(B1776=1,MIN($B$6,$B$1700),0)</f>
        <v>30000000</v>
      </c>
      <c r="J1776" s="7" t="n">
        <f aca="false">IF(C1776=1,MIN($F$296,MAX(0,$B$1700-I1776)),0)</f>
        <v>0</v>
      </c>
      <c r="K1776" s="7" t="n">
        <f aca="false">IF(D1776=1,MIN($F$295,MAX(0,$B$1700-SUM(I1776:J1776))),0)</f>
        <v>0</v>
      </c>
      <c r="L1776" s="7" t="n">
        <f aca="false">IF(E1776=1,MIN($F$294,MAX(0,$B$1700-SUM(I1776:K1776))),0)</f>
        <v>60000000</v>
      </c>
      <c r="M1776" s="7" t="n">
        <f aca="false">IF(F1776=1,MIN($F$293,MAX(0,$B$1700-SUM(I1776:L1776))),0)</f>
        <v>0</v>
      </c>
      <c r="N1776" s="7" t="n">
        <f aca="false">IF(G1776=1,MIN($F$292,MAX(0,$B$1700-SUM(I1776:M1776))),0)</f>
        <v>15000000</v>
      </c>
      <c r="O1776" s="7" t="n">
        <f aca="false">IF(H1776=1,MIN($F$291,MAX(0,$B$1700-SUM(I1776:N1776))),0)</f>
        <v>0</v>
      </c>
      <c r="P1776" s="7" t="n">
        <f aca="false">MAX(0,$B$1700-SUM(I1776:O1776))</f>
        <v>1895000000</v>
      </c>
      <c r="Q1776" s="7" t="n">
        <f aca="false">($B$273+$B$274)+$B$22+(1-B1776)*$B$268+(1-C1776)*$E$296+(1-D1776)*$E$295+(1-E1776)*$E$294+(1-F1776)*$E$293+(1-G1776)*$E$292+(1-H1776)*$E$291</f>
        <v>25195224.6595513</v>
      </c>
      <c r="R1776" s="7" t="n">
        <f aca="false">P1776&gt;$B$12*Q1776</f>
        <v>1</v>
      </c>
      <c r="S1776" s="7" t="n">
        <f aca="false">IF(R1776,(P1776+$B$12*$B$13)/(Q1776+$B$13),IF(Q1776&gt;0,P1776/Q1776,0))</f>
        <v>68.5136164564604</v>
      </c>
      <c r="T1776" s="7" t="n">
        <f aca="false">IF(R1776,$B$13*(S1776-$B$12),0)</f>
        <v>168784041.141151</v>
      </c>
      <c r="U1776" s="7" t="n">
        <f aca="false">($B$273+$B$274)*S1776</f>
        <v>20653394.3774812</v>
      </c>
      <c r="V1776" s="7" t="n">
        <f aca="false">$B$22*S1776</f>
        <v>616622548.108143</v>
      </c>
      <c r="W1776" s="7" t="n">
        <f aca="false">IF(B1776=1,I1776,S1776*$B$268)</f>
        <v>30000000</v>
      </c>
      <c r="X1776" s="7" t="n">
        <f aca="false">IF(C1776=1,J1776,S1776*$E$296)</f>
        <v>421647691.023189</v>
      </c>
      <c r="Y1776" s="7" t="n">
        <f aca="false">IF(D1776=1,K1776,S1776*$E$295)</f>
        <v>119183393.698352</v>
      </c>
      <c r="Z1776" s="7" t="n">
        <f aca="false">IF(E1776=1,L1776,S1776*$E$294)</f>
        <v>60000000</v>
      </c>
      <c r="AA1776" s="7" t="n">
        <f aca="false">IF(F1776=1,M1776,S1776*$E$293)</f>
        <v>205540849.369381</v>
      </c>
      <c r="AB1776" s="7" t="n">
        <f aca="false">IF(G1776=1,N1776,S1776*$E$292)</f>
        <v>15000000</v>
      </c>
      <c r="AC1776" s="7" t="n">
        <f aca="false">IF(H1776=1,O1776,S1776*$E$291)</f>
        <v>342568082.282302</v>
      </c>
      <c r="AD1776" s="7" t="n">
        <f aca="false">INDEX($W$1702:$W$1829,MATCH($A1776+(1-B1776)*64,$A$1702:$A$1829,0))</f>
        <v>30000000</v>
      </c>
      <c r="AE1776" s="7" t="n">
        <f aca="false">INDEX($W$1702:$W$1829,MATCH($A1776-B1776*64,$A$1702:$A$1829,0))</f>
        <v>62279949.3791905</v>
      </c>
      <c r="AF1776" s="7" t="n">
        <f aca="false">INDEX($X$1702:$X$1829,MATCH($A1776+(1-C1776)*32,$A$1702:$A$1829,0))</f>
        <v>300000000</v>
      </c>
      <c r="AG1776" s="7" t="n">
        <f aca="false">INDEX($X$1702:$X$1829,MATCH($A1776-C1776*32,$A$1702:$A$1829,0))</f>
        <v>421647691.023189</v>
      </c>
      <c r="AH1776" s="7" t="n">
        <f aca="false">INDEX($Y$1702:$Y$1829,MATCH($A1776+(1-D1776)*16,$A$1702:$A$1829,0))</f>
        <v>100000000</v>
      </c>
      <c r="AI1776" s="7" t="n">
        <f aca="false">INDEX($Y$1702:$Y$1829,MATCH($A1776-D1776*16,$A$1702:$A$1829,0))</f>
        <v>119183393.698352</v>
      </c>
      <c r="AJ1776" s="7" t="n">
        <f aca="false">INDEX($Z$1702:$Z$1829,MATCH($A1776+(1-E1776)*8,$A$1702:$A$1829,0))</f>
        <v>60000000</v>
      </c>
      <c r="AK1776" s="7" t="n">
        <f aca="false">INDEX($Z$1702:$Z$1829,MATCH($A1776-E1776*8,$A$1702:$A$1829,0))</f>
        <v>156104500.070878</v>
      </c>
      <c r="AL1776" s="7" t="n">
        <f aca="false">INDEX($AA$1702:$AA$1829,MATCH($A1776+(1-F1776)*4,$A$1702:$A$1829,0))</f>
        <v>30000000</v>
      </c>
      <c r="AM1776" s="7" t="n">
        <f aca="false">INDEX($AA$1702:$AA$1829,MATCH($A1776-F1776*4,$A$1702:$A$1829,0))</f>
        <v>205540849.369381</v>
      </c>
      <c r="AN1776" s="7" t="n">
        <f aca="false">INDEX($AB$1702:$AB$1829,MATCH($A1776+(1-G1776)*2,$A$1702:$A$1829,0))</f>
        <v>15000000</v>
      </c>
      <c r="AO1776" s="7" t="n">
        <f aca="false">INDEX($AB$1702:$AB$1829,MATCH($A1776-G1776*2,$A$1702:$A$1829,0))</f>
        <v>292473904.050893</v>
      </c>
      <c r="AP1776" s="7" t="n">
        <f aca="false">INDEX($AC$1702:$AC$1829,MATCH($A1776+(1-H1776)*1,$A$1702:$A$1829,0))</f>
        <v>5000000</v>
      </c>
      <c r="AQ1776" s="7" t="n">
        <f aca="false">INDEX($AC$1702:$AC$1829,MATCH($A1776-H1776*1,$A$1702:$A$1829,0))</f>
        <v>342568082.282302</v>
      </c>
      <c r="AR1776" s="14" t="b">
        <f aca="false">AND(IF(B1776=1,AD1776&gt;=AE1776,AE1776&gt;AD1776),IF(C1776=1,AF1776&gt;=AG1776,AG1776&gt;AF1776),IF(D1776=1,AH1776&gt;=AI1776,AI1776&gt;AH1776),IF(E1776=1,AJ1776&gt;=AK1776,AK1776&gt;AJ1776),IF(F1776=1,AL1776&gt;=AM1776,AM1776&gt;AL1776),IF(G1776=1,AN1776&gt;=AO1776,AO1776&gt;AN1776),IF(H1776=1,AP1776&gt;=AQ1776,AQ1776&gt;AP1776))</f>
        <v>0</v>
      </c>
      <c r="AS1776" s="2"/>
      <c r="AT1776" s="2"/>
      <c r="AU1776" s="2"/>
      <c r="AV1776" s="2"/>
      <c r="AW1776" s="2"/>
      <c r="AX1776" s="2"/>
    </row>
    <row r="1777" customFormat="false" ht="15" hidden="false" customHeight="false" outlineLevel="0" collapsed="false">
      <c r="A1777" s="6" t="n">
        <f aca="false">ROW()-1702</f>
        <v>75</v>
      </c>
      <c r="B1777" s="6" t="n">
        <f aca="false">MOD(INT($A1777/64),2)</f>
        <v>1</v>
      </c>
      <c r="C1777" s="6" t="n">
        <f aca="false">MOD(INT($A1777/32),2)</f>
        <v>0</v>
      </c>
      <c r="D1777" s="6" t="n">
        <f aca="false">MOD(INT($A1777/16),2)</f>
        <v>0</v>
      </c>
      <c r="E1777" s="6" t="n">
        <f aca="false">MOD(INT($A1777/8),2)</f>
        <v>1</v>
      </c>
      <c r="F1777" s="6" t="n">
        <f aca="false">MOD(INT($A1777/4),2)</f>
        <v>0</v>
      </c>
      <c r="G1777" s="6" t="n">
        <f aca="false">MOD(INT($A1777/2),2)</f>
        <v>1</v>
      </c>
      <c r="H1777" s="6" t="n">
        <f aca="false">MOD(INT($A1777/1),2)</f>
        <v>1</v>
      </c>
      <c r="I1777" s="7" t="n">
        <f aca="false">IF(B1777=1,MIN($B$6,$B$1700),0)</f>
        <v>30000000</v>
      </c>
      <c r="J1777" s="7" t="n">
        <f aca="false">IF(C1777=1,MIN($F$296,MAX(0,$B$1700-I1777)),0)</f>
        <v>0</v>
      </c>
      <c r="K1777" s="7" t="n">
        <f aca="false">IF(D1777=1,MIN($F$295,MAX(0,$B$1700-SUM(I1777:J1777))),0)</f>
        <v>0</v>
      </c>
      <c r="L1777" s="7" t="n">
        <f aca="false">IF(E1777=1,MIN($F$294,MAX(0,$B$1700-SUM(I1777:K1777))),0)</f>
        <v>60000000</v>
      </c>
      <c r="M1777" s="7" t="n">
        <f aca="false">IF(F1777=1,MIN($F$293,MAX(0,$B$1700-SUM(I1777:L1777))),0)</f>
        <v>0</v>
      </c>
      <c r="N1777" s="7" t="n">
        <f aca="false">IF(G1777=1,MIN($F$292,MAX(0,$B$1700-SUM(I1777:M1777))),0)</f>
        <v>15000000</v>
      </c>
      <c r="O1777" s="7" t="n">
        <f aca="false">IF(H1777=1,MIN($F$291,MAX(0,$B$1700-SUM(I1777:N1777))),0)</f>
        <v>5000000</v>
      </c>
      <c r="P1777" s="7" t="n">
        <f aca="false">MAX(0,$B$1700-SUM(I1777:O1777))</f>
        <v>1890000000</v>
      </c>
      <c r="Q1777" s="7" t="n">
        <f aca="false">($B$273+$B$274)+$B$22+(1-B1777)*$B$268+(1-C1777)*$E$296+(1-D1777)*$E$295+(1-E1777)*$E$294+(1-F1777)*$E$293+(1-G1777)*$E$292+(1-H1777)*$E$291</f>
        <v>20195224.6595513</v>
      </c>
      <c r="R1777" s="7" t="n">
        <f aca="false">P1777&gt;$B$12*Q1777</f>
        <v>1</v>
      </c>
      <c r="S1777" s="7" t="n">
        <f aca="false">IF(R1777,(P1777+$B$12*$B$13)/(Q1777+$B$13),IF(Q1777&gt;0,P1777/Q1777,0))</f>
        <v>83.3875860842621</v>
      </c>
      <c r="T1777" s="7" t="n">
        <f aca="false">IF(R1777,$B$13*(S1777-$B$12),0)</f>
        <v>205968965.210655</v>
      </c>
      <c r="U1777" s="7" t="n">
        <f aca="false">($B$273+$B$274)*S1777</f>
        <v>25137144.8576049</v>
      </c>
      <c r="V1777" s="7" t="n">
        <f aca="false">$B$22*S1777</f>
        <v>750488274.758359</v>
      </c>
      <c r="W1777" s="7" t="n">
        <f aca="false">IF(B1777=1,I1777,S1777*$B$268)</f>
        <v>30000000</v>
      </c>
      <c r="X1777" s="7" t="n">
        <f aca="false">IF(C1777=1,J1777,S1777*$E$296)</f>
        <v>513185333.820036</v>
      </c>
      <c r="Y1777" s="7" t="n">
        <f aca="false">IF(D1777=1,K1777,S1777*$E$295)</f>
        <v>145057523.100559</v>
      </c>
      <c r="Z1777" s="7" t="n">
        <f aca="false">IF(E1777=1,L1777,S1777*$E$294)</f>
        <v>60000000</v>
      </c>
      <c r="AA1777" s="7" t="n">
        <f aca="false">IF(F1777=1,M1777,S1777*$E$293)</f>
        <v>250162758.252786</v>
      </c>
      <c r="AB1777" s="7" t="n">
        <f aca="false">IF(G1777=1,N1777,S1777*$E$292)</f>
        <v>15000000</v>
      </c>
      <c r="AC1777" s="7" t="n">
        <f aca="false">IF(H1777=1,O1777,S1777*$E$291)</f>
        <v>5000000</v>
      </c>
      <c r="AD1777" s="7" t="n">
        <f aca="false">INDEX($W$1702:$W$1829,MATCH($A1777+(1-B1777)*64,$A$1702:$A$1829,0))</f>
        <v>30000000</v>
      </c>
      <c r="AE1777" s="7" t="n">
        <f aca="false">INDEX($W$1702:$W$1829,MATCH($A1777-B1777*64,$A$1702:$A$1829,0))</f>
        <v>75267941.5357604</v>
      </c>
      <c r="AF1777" s="7" t="n">
        <f aca="false">INDEX($X$1702:$X$1829,MATCH($A1777+(1-C1777)*32,$A$1702:$A$1829,0))</f>
        <v>300000000</v>
      </c>
      <c r="AG1777" s="7" t="n">
        <f aca="false">INDEX($X$1702:$X$1829,MATCH($A1777-C1777*32,$A$1702:$A$1829,0))</f>
        <v>513185333.820036</v>
      </c>
      <c r="AH1777" s="7" t="n">
        <f aca="false">INDEX($Y$1702:$Y$1829,MATCH($A1777+(1-D1777)*16,$A$1702:$A$1829,0))</f>
        <v>100000000</v>
      </c>
      <c r="AI1777" s="7" t="n">
        <f aca="false">INDEX($Y$1702:$Y$1829,MATCH($A1777-D1777*16,$A$1702:$A$1829,0))</f>
        <v>145057523.100559</v>
      </c>
      <c r="AJ1777" s="7" t="n">
        <f aca="false">INDEX($Z$1702:$Z$1829,MATCH($A1777+(1-E1777)*8,$A$1702:$A$1829,0))</f>
        <v>60000000</v>
      </c>
      <c r="AK1777" s="7" t="n">
        <f aca="false">INDEX($Z$1702:$Z$1829,MATCH($A1777-E1777*8,$A$1702:$A$1829,0))</f>
        <v>186728752.723738</v>
      </c>
      <c r="AL1777" s="7" t="n">
        <f aca="false">INDEX($AA$1702:$AA$1829,MATCH($A1777+(1-F1777)*4,$A$1702:$A$1829,0))</f>
        <v>30000000</v>
      </c>
      <c r="AM1777" s="7" t="n">
        <f aca="false">INDEX($AA$1702:$AA$1829,MATCH($A1777-F1777*4,$A$1702:$A$1829,0))</f>
        <v>250162758.252786</v>
      </c>
      <c r="AN1777" s="7" t="n">
        <f aca="false">INDEX($AB$1702:$AB$1829,MATCH($A1777+(1-G1777)*2,$A$1702:$A$1829,0))</f>
        <v>15000000</v>
      </c>
      <c r="AO1777" s="7" t="n">
        <f aca="false">INDEX($AB$1702:$AB$1829,MATCH($A1777-G1777*2,$A$1702:$A$1829,0))</f>
        <v>344373447.669824</v>
      </c>
      <c r="AP1777" s="7" t="n">
        <f aca="false">INDEX($AC$1702:$AC$1829,MATCH($A1777+(1-H1777)*1,$A$1702:$A$1829,0))</f>
        <v>5000000</v>
      </c>
      <c r="AQ1777" s="7" t="n">
        <f aca="false">INDEX($AC$1702:$AC$1829,MATCH($A1777-H1777*1,$A$1702:$A$1829,0))</f>
        <v>342568082.282302</v>
      </c>
      <c r="AR1777" s="14" t="b">
        <f aca="false">AND(IF(B1777=1,AD1777&gt;=AE1777,AE1777&gt;AD1777),IF(C1777=1,AF1777&gt;=AG1777,AG1777&gt;AF1777),IF(D1777=1,AH1777&gt;=AI1777,AI1777&gt;AH1777),IF(E1777=1,AJ1777&gt;=AK1777,AK1777&gt;AJ1777),IF(F1777=1,AL1777&gt;=AM1777,AM1777&gt;AL1777),IF(G1777=1,AN1777&gt;=AO1777,AO1777&gt;AN1777),IF(H1777=1,AP1777&gt;=AQ1777,AQ1777&gt;AP1777))</f>
        <v>0</v>
      </c>
      <c r="AS1777" s="2"/>
      <c r="AT1777" s="2"/>
      <c r="AU1777" s="2"/>
      <c r="AV1777" s="2"/>
      <c r="AW1777" s="2"/>
      <c r="AX1777" s="2"/>
    </row>
    <row r="1778" customFormat="false" ht="15" hidden="false" customHeight="false" outlineLevel="0" collapsed="false">
      <c r="A1778" s="6" t="n">
        <f aca="false">ROW()-1702</f>
        <v>76</v>
      </c>
      <c r="B1778" s="6" t="n">
        <f aca="false">MOD(INT($A1778/64),2)</f>
        <v>1</v>
      </c>
      <c r="C1778" s="6" t="n">
        <f aca="false">MOD(INT($A1778/32),2)</f>
        <v>0</v>
      </c>
      <c r="D1778" s="6" t="n">
        <f aca="false">MOD(INT($A1778/16),2)</f>
        <v>0</v>
      </c>
      <c r="E1778" s="6" t="n">
        <f aca="false">MOD(INT($A1778/8),2)</f>
        <v>1</v>
      </c>
      <c r="F1778" s="6" t="n">
        <f aca="false">MOD(INT($A1778/4),2)</f>
        <v>1</v>
      </c>
      <c r="G1778" s="6" t="n">
        <f aca="false">MOD(INT($A1778/2),2)</f>
        <v>0</v>
      </c>
      <c r="H1778" s="6" t="n">
        <f aca="false">MOD(INT($A1778/1),2)</f>
        <v>0</v>
      </c>
      <c r="I1778" s="7" t="n">
        <f aca="false">IF(B1778=1,MIN($B$6,$B$1700),0)</f>
        <v>30000000</v>
      </c>
      <c r="J1778" s="7" t="n">
        <f aca="false">IF(C1778=1,MIN($F$296,MAX(0,$B$1700-I1778)),0)</f>
        <v>0</v>
      </c>
      <c r="K1778" s="7" t="n">
        <f aca="false">IF(D1778=1,MIN($F$295,MAX(0,$B$1700-SUM(I1778:J1778))),0)</f>
        <v>0</v>
      </c>
      <c r="L1778" s="7" t="n">
        <f aca="false">IF(E1778=1,MIN($F$294,MAX(0,$B$1700-SUM(I1778:K1778))),0)</f>
        <v>60000000</v>
      </c>
      <c r="M1778" s="7" t="n">
        <f aca="false">IF(F1778=1,MIN($F$293,MAX(0,$B$1700-SUM(I1778:L1778))),0)</f>
        <v>30000000</v>
      </c>
      <c r="N1778" s="7" t="n">
        <f aca="false">IF(G1778=1,MIN($F$292,MAX(0,$B$1700-SUM(I1778:M1778))),0)</f>
        <v>0</v>
      </c>
      <c r="O1778" s="7" t="n">
        <f aca="false">IF(H1778=1,MIN($F$291,MAX(0,$B$1700-SUM(I1778:N1778))),0)</f>
        <v>0</v>
      </c>
      <c r="P1778" s="7" t="n">
        <f aca="false">MAX(0,$B$1700-SUM(I1778:O1778))</f>
        <v>1880000000</v>
      </c>
      <c r="Q1778" s="7" t="n">
        <f aca="false">($B$273+$B$274)+$B$22+(1-B1778)*$B$268+(1-C1778)*$E$296+(1-D1778)*$E$295+(1-E1778)*$E$294+(1-F1778)*$E$293+(1-G1778)*$E$292+(1-H1778)*$E$291</f>
        <v>27195224.6595513</v>
      </c>
      <c r="R1778" s="7" t="n">
        <f aca="false">P1778&gt;$B$12*Q1778</f>
        <v>1</v>
      </c>
      <c r="S1778" s="7" t="n">
        <f aca="false">IF(R1778,(P1778+$B$12*$B$13)/(Q1778+$B$13),IF(Q1778&gt;0,P1778/Q1778,0))</f>
        <v>63.3940312485397</v>
      </c>
      <c r="T1778" s="7" t="n">
        <f aca="false">IF(R1778,$B$13*(S1778-$B$12),0)</f>
        <v>155985078.121349</v>
      </c>
      <c r="U1778" s="7" t="n">
        <f aca="false">($B$273+$B$274)*S1778</f>
        <v>19110098.0545452</v>
      </c>
      <c r="V1778" s="7" t="n">
        <f aca="false">$B$22*S1778</f>
        <v>570546281.236857</v>
      </c>
      <c r="W1778" s="7" t="n">
        <f aca="false">IF(B1778=1,I1778,S1778*$B$268)</f>
        <v>30000000</v>
      </c>
      <c r="X1778" s="7" t="n">
        <f aca="false">IF(C1778=1,J1778,S1778*$E$296)</f>
        <v>390140650.619213</v>
      </c>
      <c r="Y1778" s="7" t="n">
        <f aca="false">IF(D1778=1,K1778,S1778*$E$295)</f>
        <v>110277579.482639</v>
      </c>
      <c r="Z1778" s="7" t="n">
        <f aca="false">IF(E1778=1,L1778,S1778*$E$294)</f>
        <v>60000000</v>
      </c>
      <c r="AA1778" s="7" t="n">
        <f aca="false">IF(F1778=1,M1778,S1778*$E$293)</f>
        <v>30000000</v>
      </c>
      <c r="AB1778" s="7" t="n">
        <f aca="false">IF(G1778=1,N1778,S1778*$E$292)</f>
        <v>316970156.242698</v>
      </c>
      <c r="AC1778" s="7" t="n">
        <f aca="false">IF(H1778=1,O1778,S1778*$E$291)</f>
        <v>316970156.242698</v>
      </c>
      <c r="AD1778" s="7" t="n">
        <f aca="false">INDEX($W$1702:$W$1829,MATCH($A1778+(1-B1778)*64,$A$1702:$A$1829,0))</f>
        <v>30000000</v>
      </c>
      <c r="AE1778" s="7" t="n">
        <f aca="false">INDEX($W$1702:$W$1829,MATCH($A1778-B1778*64,$A$1702:$A$1829,0))</f>
        <v>57759007.6764333</v>
      </c>
      <c r="AF1778" s="7" t="n">
        <f aca="false">INDEX($X$1702:$X$1829,MATCH($A1778+(1-C1778)*32,$A$1702:$A$1829,0))</f>
        <v>300000000</v>
      </c>
      <c r="AG1778" s="7" t="n">
        <f aca="false">INDEX($X$1702:$X$1829,MATCH($A1778-C1778*32,$A$1702:$A$1829,0))</f>
        <v>390140650.619213</v>
      </c>
      <c r="AH1778" s="7" t="n">
        <f aca="false">INDEX($Y$1702:$Y$1829,MATCH($A1778+(1-D1778)*16,$A$1702:$A$1829,0))</f>
        <v>100000000</v>
      </c>
      <c r="AI1778" s="7" t="n">
        <f aca="false">INDEX($Y$1702:$Y$1829,MATCH($A1778-D1778*16,$A$1702:$A$1829,0))</f>
        <v>110277579.482639</v>
      </c>
      <c r="AJ1778" s="7" t="n">
        <f aca="false">INDEX($Z$1702:$Z$1829,MATCH($A1778+(1-E1778)*8,$A$1702:$A$1829,0))</f>
        <v>60000000</v>
      </c>
      <c r="AK1778" s="7" t="n">
        <f aca="false">INDEX($Z$1702:$Z$1829,MATCH($A1778-E1778*8,$A$1702:$A$1829,0))</f>
        <v>145255253.684994</v>
      </c>
      <c r="AL1778" s="7" t="n">
        <f aca="false">INDEX($AA$1702:$AA$1829,MATCH($A1778+(1-F1778)*4,$A$1702:$A$1829,0))</f>
        <v>30000000</v>
      </c>
      <c r="AM1778" s="7" t="n">
        <f aca="false">INDEX($AA$1702:$AA$1829,MATCH($A1778-F1778*4,$A$1702:$A$1829,0))</f>
        <v>175484342.430536</v>
      </c>
      <c r="AN1778" s="7" t="n">
        <f aca="false">INDEX($AB$1702:$AB$1829,MATCH($A1778+(1-G1778)*2,$A$1702:$A$1829,0))</f>
        <v>15000000</v>
      </c>
      <c r="AO1778" s="7" t="n">
        <f aca="false">INDEX($AB$1702:$AB$1829,MATCH($A1778-G1778*2,$A$1702:$A$1829,0))</f>
        <v>316970156.242698</v>
      </c>
      <c r="AP1778" s="7" t="n">
        <f aca="false">INDEX($AC$1702:$AC$1829,MATCH($A1778+(1-H1778)*1,$A$1702:$A$1829,0))</f>
        <v>5000000</v>
      </c>
      <c r="AQ1778" s="7" t="n">
        <f aca="false">INDEX($AC$1702:$AC$1829,MATCH($A1778-H1778*1,$A$1702:$A$1829,0))</f>
        <v>316970156.242698</v>
      </c>
      <c r="AR1778" s="14" t="b">
        <f aca="false">AND(IF(B1778=1,AD1778&gt;=AE1778,AE1778&gt;AD1778),IF(C1778=1,AF1778&gt;=AG1778,AG1778&gt;AF1778),IF(D1778=1,AH1778&gt;=AI1778,AI1778&gt;AH1778),IF(E1778=1,AJ1778&gt;=AK1778,AK1778&gt;AJ1778),IF(F1778=1,AL1778&gt;=AM1778,AM1778&gt;AL1778),IF(G1778=1,AN1778&gt;=AO1778,AO1778&gt;AN1778),IF(H1778=1,AP1778&gt;=AQ1778,AQ1778&gt;AP1778))</f>
        <v>0</v>
      </c>
      <c r="AS1778" s="2"/>
      <c r="AT1778" s="2"/>
      <c r="AU1778" s="2"/>
      <c r="AV1778" s="2"/>
      <c r="AW1778" s="2"/>
      <c r="AX1778" s="2"/>
    </row>
    <row r="1779" customFormat="false" ht="15" hidden="false" customHeight="false" outlineLevel="0" collapsed="false">
      <c r="A1779" s="6" t="n">
        <f aca="false">ROW()-1702</f>
        <v>77</v>
      </c>
      <c r="B1779" s="6" t="n">
        <f aca="false">MOD(INT($A1779/64),2)</f>
        <v>1</v>
      </c>
      <c r="C1779" s="6" t="n">
        <f aca="false">MOD(INT($A1779/32),2)</f>
        <v>0</v>
      </c>
      <c r="D1779" s="6" t="n">
        <f aca="false">MOD(INT($A1779/16),2)</f>
        <v>0</v>
      </c>
      <c r="E1779" s="6" t="n">
        <f aca="false">MOD(INT($A1779/8),2)</f>
        <v>1</v>
      </c>
      <c r="F1779" s="6" t="n">
        <f aca="false">MOD(INT($A1779/4),2)</f>
        <v>1</v>
      </c>
      <c r="G1779" s="6" t="n">
        <f aca="false">MOD(INT($A1779/2),2)</f>
        <v>0</v>
      </c>
      <c r="H1779" s="6" t="n">
        <f aca="false">MOD(INT($A1779/1),2)</f>
        <v>1</v>
      </c>
      <c r="I1779" s="7" t="n">
        <f aca="false">IF(B1779=1,MIN($B$6,$B$1700),0)</f>
        <v>30000000</v>
      </c>
      <c r="J1779" s="7" t="n">
        <f aca="false">IF(C1779=1,MIN($F$296,MAX(0,$B$1700-I1779)),0)</f>
        <v>0</v>
      </c>
      <c r="K1779" s="7" t="n">
        <f aca="false">IF(D1779=1,MIN($F$295,MAX(0,$B$1700-SUM(I1779:J1779))),0)</f>
        <v>0</v>
      </c>
      <c r="L1779" s="7" t="n">
        <f aca="false">IF(E1779=1,MIN($F$294,MAX(0,$B$1700-SUM(I1779:K1779))),0)</f>
        <v>60000000</v>
      </c>
      <c r="M1779" s="7" t="n">
        <f aca="false">IF(F1779=1,MIN($F$293,MAX(0,$B$1700-SUM(I1779:L1779))),0)</f>
        <v>30000000</v>
      </c>
      <c r="N1779" s="7" t="n">
        <f aca="false">IF(G1779=1,MIN($F$292,MAX(0,$B$1700-SUM(I1779:M1779))),0)</f>
        <v>0</v>
      </c>
      <c r="O1779" s="7" t="n">
        <f aca="false">IF(H1779=1,MIN($F$291,MAX(0,$B$1700-SUM(I1779:N1779))),0)</f>
        <v>5000000</v>
      </c>
      <c r="P1779" s="7" t="n">
        <f aca="false">MAX(0,$B$1700-SUM(I1779:O1779))</f>
        <v>1875000000</v>
      </c>
      <c r="Q1779" s="7" t="n">
        <f aca="false">($B$273+$B$274)+$B$22+(1-B1779)*$B$268+(1-C1779)*$E$296+(1-D1779)*$E$295+(1-E1779)*$E$294+(1-F1779)*$E$293+(1-G1779)*$E$292+(1-H1779)*$E$291</f>
        <v>22195224.6595513</v>
      </c>
      <c r="R1779" s="7" t="n">
        <f aca="false">P1779&gt;$B$12*Q1779</f>
        <v>1</v>
      </c>
      <c r="S1779" s="7" t="n">
        <f aca="false">IF(R1779,(P1779+$B$12*$B$13)/(Q1779+$B$13),IF(Q1779&gt;0,P1779/Q1779,0))</f>
        <v>76.0268442941193</v>
      </c>
      <c r="T1779" s="7" t="n">
        <f aca="false">IF(R1779,$B$13*(S1779-$B$12),0)</f>
        <v>187567110.735298</v>
      </c>
      <c r="U1779" s="7" t="n">
        <f aca="false">($B$273+$B$274)*S1779</f>
        <v>22918253.0377688</v>
      </c>
      <c r="V1779" s="7" t="n">
        <f aca="false">$B$22*S1779</f>
        <v>684241598.647074</v>
      </c>
      <c r="W1779" s="7" t="n">
        <f aca="false">IF(B1779=1,I1779,S1779*$B$268)</f>
        <v>30000000</v>
      </c>
      <c r="X1779" s="7" t="n">
        <f aca="false">IF(C1779=1,J1779,S1779*$E$296)</f>
        <v>467885728.565598</v>
      </c>
      <c r="Y1779" s="7" t="n">
        <f aca="false">IF(D1779=1,K1779,S1779*$E$295)</f>
        <v>132253087.543665</v>
      </c>
      <c r="Z1779" s="7" t="n">
        <f aca="false">IF(E1779=1,L1779,S1779*$E$294)</f>
        <v>60000000</v>
      </c>
      <c r="AA1779" s="7" t="n">
        <f aca="false">IF(F1779=1,M1779,S1779*$E$293)</f>
        <v>30000000</v>
      </c>
      <c r="AB1779" s="7" t="n">
        <f aca="false">IF(G1779=1,N1779,S1779*$E$292)</f>
        <v>380134221.470596</v>
      </c>
      <c r="AC1779" s="7" t="n">
        <f aca="false">IF(H1779=1,O1779,S1779*$E$291)</f>
        <v>5000000</v>
      </c>
      <c r="AD1779" s="7" t="n">
        <f aca="false">INDEX($W$1702:$W$1829,MATCH($A1779+(1-B1779)*64,$A$1702:$A$1829,0))</f>
        <v>30000000</v>
      </c>
      <c r="AE1779" s="7" t="n">
        <f aca="false">INDEX($W$1702:$W$1829,MATCH($A1779-B1779*64,$A$1702:$A$1829,0))</f>
        <v>68850795.8512126</v>
      </c>
      <c r="AF1779" s="7" t="n">
        <f aca="false">INDEX($X$1702:$X$1829,MATCH($A1779+(1-C1779)*32,$A$1702:$A$1829,0))</f>
        <v>300000000</v>
      </c>
      <c r="AG1779" s="7" t="n">
        <f aca="false">INDEX($X$1702:$X$1829,MATCH($A1779-C1779*32,$A$1702:$A$1829,0))</f>
        <v>467885728.565598</v>
      </c>
      <c r="AH1779" s="7" t="n">
        <f aca="false">INDEX($Y$1702:$Y$1829,MATCH($A1779+(1-D1779)*16,$A$1702:$A$1829,0))</f>
        <v>100000000</v>
      </c>
      <c r="AI1779" s="7" t="n">
        <f aca="false">INDEX($Y$1702:$Y$1829,MATCH($A1779-D1779*16,$A$1702:$A$1829,0))</f>
        <v>132253087.543665</v>
      </c>
      <c r="AJ1779" s="7" t="n">
        <f aca="false">INDEX($Z$1702:$Z$1829,MATCH($A1779+(1-E1779)*8,$A$1702:$A$1829,0))</f>
        <v>60000000</v>
      </c>
      <c r="AK1779" s="7" t="n">
        <f aca="false">INDEX($Z$1702:$Z$1829,MATCH($A1779-E1779*8,$A$1702:$A$1829,0))</f>
        <v>171616956.804263</v>
      </c>
      <c r="AL1779" s="7" t="n">
        <f aca="false">INDEX($AA$1702:$AA$1829,MATCH($A1779+(1-F1779)*4,$A$1702:$A$1829,0))</f>
        <v>30000000</v>
      </c>
      <c r="AM1779" s="7" t="n">
        <f aca="false">INDEX($AA$1702:$AA$1829,MATCH($A1779-F1779*4,$A$1702:$A$1829,0))</f>
        <v>206624068.601894</v>
      </c>
      <c r="AN1779" s="7" t="n">
        <f aca="false">INDEX($AB$1702:$AB$1829,MATCH($A1779+(1-G1779)*2,$A$1702:$A$1829,0))</f>
        <v>15000000</v>
      </c>
      <c r="AO1779" s="7" t="n">
        <f aca="false">INDEX($AB$1702:$AB$1829,MATCH($A1779-G1779*2,$A$1702:$A$1829,0))</f>
        <v>380134221.470596</v>
      </c>
      <c r="AP1779" s="7" t="n">
        <f aca="false">INDEX($AC$1702:$AC$1829,MATCH($A1779+(1-H1779)*1,$A$1702:$A$1829,0))</f>
        <v>5000000</v>
      </c>
      <c r="AQ1779" s="7" t="n">
        <f aca="false">INDEX($AC$1702:$AC$1829,MATCH($A1779-H1779*1,$A$1702:$A$1829,0))</f>
        <v>316970156.242698</v>
      </c>
      <c r="AR1779" s="14" t="b">
        <f aca="false">AND(IF(B1779=1,AD1779&gt;=AE1779,AE1779&gt;AD1779),IF(C1779=1,AF1779&gt;=AG1779,AG1779&gt;AF1779),IF(D1779=1,AH1779&gt;=AI1779,AI1779&gt;AH1779),IF(E1779=1,AJ1779&gt;=AK1779,AK1779&gt;AJ1779),IF(F1779=1,AL1779&gt;=AM1779,AM1779&gt;AL1779),IF(G1779=1,AN1779&gt;=AO1779,AO1779&gt;AN1779),IF(H1779=1,AP1779&gt;=AQ1779,AQ1779&gt;AP1779))</f>
        <v>0</v>
      </c>
      <c r="AS1779" s="2"/>
      <c r="AT1779" s="2"/>
      <c r="AU1779" s="2"/>
      <c r="AV1779" s="2"/>
      <c r="AW1779" s="2"/>
      <c r="AX1779" s="2"/>
    </row>
    <row r="1780" customFormat="false" ht="15" hidden="false" customHeight="false" outlineLevel="0" collapsed="false">
      <c r="A1780" s="6" t="n">
        <f aca="false">ROW()-1702</f>
        <v>78</v>
      </c>
      <c r="B1780" s="6" t="n">
        <f aca="false">MOD(INT($A1780/64),2)</f>
        <v>1</v>
      </c>
      <c r="C1780" s="6" t="n">
        <f aca="false">MOD(INT($A1780/32),2)</f>
        <v>0</v>
      </c>
      <c r="D1780" s="6" t="n">
        <f aca="false">MOD(INT($A1780/16),2)</f>
        <v>0</v>
      </c>
      <c r="E1780" s="6" t="n">
        <f aca="false">MOD(INT($A1780/8),2)</f>
        <v>1</v>
      </c>
      <c r="F1780" s="6" t="n">
        <f aca="false">MOD(INT($A1780/4),2)</f>
        <v>1</v>
      </c>
      <c r="G1780" s="6" t="n">
        <f aca="false">MOD(INT($A1780/2),2)</f>
        <v>1</v>
      </c>
      <c r="H1780" s="6" t="n">
        <f aca="false">MOD(INT($A1780/1),2)</f>
        <v>0</v>
      </c>
      <c r="I1780" s="7" t="n">
        <f aca="false">IF(B1780=1,MIN($B$6,$B$1700),0)</f>
        <v>30000000</v>
      </c>
      <c r="J1780" s="7" t="n">
        <f aca="false">IF(C1780=1,MIN($F$296,MAX(0,$B$1700-I1780)),0)</f>
        <v>0</v>
      </c>
      <c r="K1780" s="7" t="n">
        <f aca="false">IF(D1780=1,MIN($F$295,MAX(0,$B$1700-SUM(I1780:J1780))),0)</f>
        <v>0</v>
      </c>
      <c r="L1780" s="7" t="n">
        <f aca="false">IF(E1780=1,MIN($F$294,MAX(0,$B$1700-SUM(I1780:K1780))),0)</f>
        <v>60000000</v>
      </c>
      <c r="M1780" s="7" t="n">
        <f aca="false">IF(F1780=1,MIN($F$293,MAX(0,$B$1700-SUM(I1780:L1780))),0)</f>
        <v>30000000</v>
      </c>
      <c r="N1780" s="7" t="n">
        <f aca="false">IF(G1780=1,MIN($F$292,MAX(0,$B$1700-SUM(I1780:M1780))),0)</f>
        <v>15000000</v>
      </c>
      <c r="O1780" s="7" t="n">
        <f aca="false">IF(H1780=1,MIN($F$291,MAX(0,$B$1700-SUM(I1780:N1780))),0)</f>
        <v>0</v>
      </c>
      <c r="P1780" s="7" t="n">
        <f aca="false">MAX(0,$B$1700-SUM(I1780:O1780))</f>
        <v>1865000000</v>
      </c>
      <c r="Q1780" s="7" t="n">
        <f aca="false">($B$273+$B$274)+$B$22+(1-B1780)*$B$268+(1-C1780)*$E$296+(1-D1780)*$E$295+(1-E1780)*$E$294+(1-F1780)*$E$293+(1-G1780)*$E$292+(1-H1780)*$E$291</f>
        <v>22195224.6595513</v>
      </c>
      <c r="R1780" s="7" t="n">
        <f aca="false">P1780&gt;$B$12*Q1780</f>
        <v>1</v>
      </c>
      <c r="S1780" s="7" t="n">
        <f aca="false">IF(R1780,(P1780+$B$12*$B$13)/(Q1780+$B$13),IF(Q1780&gt;0,P1780/Q1780,0))</f>
        <v>75.6219077066673</v>
      </c>
      <c r="T1780" s="7" t="n">
        <f aca="false">IF(R1780,$B$13*(S1780-$B$12),0)</f>
        <v>186554769.266668</v>
      </c>
      <c r="U1780" s="7" t="n">
        <f aca="false">($B$273+$B$274)*S1780</f>
        <v>22796185.1121349</v>
      </c>
      <c r="V1780" s="7" t="n">
        <f aca="false">$B$22*S1780</f>
        <v>680597169.360005</v>
      </c>
      <c r="W1780" s="7" t="n">
        <f aca="false">IF(B1780=1,I1780,S1780*$B$268)</f>
        <v>30000000</v>
      </c>
      <c r="X1780" s="7" t="n">
        <f aca="false">IF(C1780=1,J1780,S1780*$E$296)</f>
        <v>465393660.770309</v>
      </c>
      <c r="Y1780" s="7" t="n">
        <f aca="false">IF(D1780=1,K1780,S1780*$E$295)</f>
        <v>131548676.957547</v>
      </c>
      <c r="Z1780" s="7" t="n">
        <f aca="false">IF(E1780=1,L1780,S1780*$E$294)</f>
        <v>60000000</v>
      </c>
      <c r="AA1780" s="7" t="n">
        <f aca="false">IF(F1780=1,M1780,S1780*$E$293)</f>
        <v>30000000</v>
      </c>
      <c r="AB1780" s="7" t="n">
        <f aca="false">IF(G1780=1,N1780,S1780*$E$292)</f>
        <v>15000000</v>
      </c>
      <c r="AC1780" s="7" t="n">
        <f aca="false">IF(H1780=1,O1780,S1780*$E$291)</f>
        <v>378109538.533336</v>
      </c>
      <c r="AD1780" s="7" t="n">
        <f aca="false">INDEX($W$1702:$W$1829,MATCH($A1780+(1-B1780)*64,$A$1702:$A$1829,0))</f>
        <v>30000000</v>
      </c>
      <c r="AE1780" s="7" t="n">
        <f aca="false">INDEX($W$1702:$W$1829,MATCH($A1780-B1780*64,$A$1702:$A$1829,0))</f>
        <v>68489848.0354788</v>
      </c>
      <c r="AF1780" s="7" t="n">
        <f aca="false">INDEX($X$1702:$X$1829,MATCH($A1780+(1-C1780)*32,$A$1702:$A$1829,0))</f>
        <v>300000000</v>
      </c>
      <c r="AG1780" s="7" t="n">
        <f aca="false">INDEX($X$1702:$X$1829,MATCH($A1780-C1780*32,$A$1702:$A$1829,0))</f>
        <v>465393660.770309</v>
      </c>
      <c r="AH1780" s="7" t="n">
        <f aca="false">INDEX($Y$1702:$Y$1829,MATCH($A1780+(1-D1780)*16,$A$1702:$A$1829,0))</f>
        <v>100000000</v>
      </c>
      <c r="AI1780" s="7" t="n">
        <f aca="false">INDEX($Y$1702:$Y$1829,MATCH($A1780-D1780*16,$A$1702:$A$1829,0))</f>
        <v>131548676.957547</v>
      </c>
      <c r="AJ1780" s="7" t="n">
        <f aca="false">INDEX($Z$1702:$Z$1829,MATCH($A1780+(1-E1780)*8,$A$1702:$A$1829,0))</f>
        <v>60000000</v>
      </c>
      <c r="AK1780" s="7" t="n">
        <f aca="false">INDEX($Z$1702:$Z$1829,MATCH($A1780-E1780*8,$A$1702:$A$1829,0))</f>
        <v>170731191.865918</v>
      </c>
      <c r="AL1780" s="7" t="n">
        <f aca="false">INDEX($AA$1702:$AA$1829,MATCH($A1780+(1-F1780)*4,$A$1702:$A$1829,0))</f>
        <v>30000000</v>
      </c>
      <c r="AM1780" s="7" t="n">
        <f aca="false">INDEX($AA$1702:$AA$1829,MATCH($A1780-F1780*4,$A$1702:$A$1829,0))</f>
        <v>205540849.369381</v>
      </c>
      <c r="AN1780" s="7" t="n">
        <f aca="false">INDEX($AB$1702:$AB$1829,MATCH($A1780+(1-G1780)*2,$A$1702:$A$1829,0))</f>
        <v>15000000</v>
      </c>
      <c r="AO1780" s="7" t="n">
        <f aca="false">INDEX($AB$1702:$AB$1829,MATCH($A1780-G1780*2,$A$1702:$A$1829,0))</f>
        <v>316970156.242698</v>
      </c>
      <c r="AP1780" s="7" t="n">
        <f aca="false">INDEX($AC$1702:$AC$1829,MATCH($A1780+(1-H1780)*1,$A$1702:$A$1829,0))</f>
        <v>5000000</v>
      </c>
      <c r="AQ1780" s="7" t="n">
        <f aca="false">INDEX($AC$1702:$AC$1829,MATCH($A1780-H1780*1,$A$1702:$A$1829,0))</f>
        <v>378109538.533336</v>
      </c>
      <c r="AR1780" s="14" t="b">
        <f aca="false">AND(IF(B1780=1,AD1780&gt;=AE1780,AE1780&gt;AD1780),IF(C1780=1,AF1780&gt;=AG1780,AG1780&gt;AF1780),IF(D1780=1,AH1780&gt;=AI1780,AI1780&gt;AH1780),IF(E1780=1,AJ1780&gt;=AK1780,AK1780&gt;AJ1780),IF(F1780=1,AL1780&gt;=AM1780,AM1780&gt;AL1780),IF(G1780=1,AN1780&gt;=AO1780,AO1780&gt;AN1780),IF(H1780=1,AP1780&gt;=AQ1780,AQ1780&gt;AP1780))</f>
        <v>0</v>
      </c>
      <c r="AS1780" s="2"/>
      <c r="AT1780" s="2"/>
      <c r="AU1780" s="2"/>
      <c r="AV1780" s="2"/>
      <c r="AW1780" s="2"/>
      <c r="AX1780" s="2"/>
    </row>
    <row r="1781" customFormat="false" ht="15" hidden="false" customHeight="false" outlineLevel="0" collapsed="false">
      <c r="A1781" s="6" t="n">
        <f aca="false">ROW()-1702</f>
        <v>79</v>
      </c>
      <c r="B1781" s="6" t="n">
        <f aca="false">MOD(INT($A1781/64),2)</f>
        <v>1</v>
      </c>
      <c r="C1781" s="6" t="n">
        <f aca="false">MOD(INT($A1781/32),2)</f>
        <v>0</v>
      </c>
      <c r="D1781" s="6" t="n">
        <f aca="false">MOD(INT($A1781/16),2)</f>
        <v>0</v>
      </c>
      <c r="E1781" s="6" t="n">
        <f aca="false">MOD(INT($A1781/8),2)</f>
        <v>1</v>
      </c>
      <c r="F1781" s="6" t="n">
        <f aca="false">MOD(INT($A1781/4),2)</f>
        <v>1</v>
      </c>
      <c r="G1781" s="6" t="n">
        <f aca="false">MOD(INT($A1781/2),2)</f>
        <v>1</v>
      </c>
      <c r="H1781" s="6" t="n">
        <f aca="false">MOD(INT($A1781/1),2)</f>
        <v>1</v>
      </c>
      <c r="I1781" s="7" t="n">
        <f aca="false">IF(B1781=1,MIN($B$6,$B$1700),0)</f>
        <v>30000000</v>
      </c>
      <c r="J1781" s="7" t="n">
        <f aca="false">IF(C1781=1,MIN($F$296,MAX(0,$B$1700-I1781)),0)</f>
        <v>0</v>
      </c>
      <c r="K1781" s="7" t="n">
        <f aca="false">IF(D1781=1,MIN($F$295,MAX(0,$B$1700-SUM(I1781:J1781))),0)</f>
        <v>0</v>
      </c>
      <c r="L1781" s="7" t="n">
        <f aca="false">IF(E1781=1,MIN($F$294,MAX(0,$B$1700-SUM(I1781:K1781))),0)</f>
        <v>60000000</v>
      </c>
      <c r="M1781" s="7" t="n">
        <f aca="false">IF(F1781=1,MIN($F$293,MAX(0,$B$1700-SUM(I1781:L1781))),0)</f>
        <v>30000000</v>
      </c>
      <c r="N1781" s="7" t="n">
        <f aca="false">IF(G1781=1,MIN($F$292,MAX(0,$B$1700-SUM(I1781:M1781))),0)</f>
        <v>15000000</v>
      </c>
      <c r="O1781" s="7" t="n">
        <f aca="false">IF(H1781=1,MIN($F$291,MAX(0,$B$1700-SUM(I1781:N1781))),0)</f>
        <v>5000000</v>
      </c>
      <c r="P1781" s="7" t="n">
        <f aca="false">MAX(0,$B$1700-SUM(I1781:O1781))</f>
        <v>1860000000</v>
      </c>
      <c r="Q1781" s="7" t="n">
        <f aca="false">($B$273+$B$274)+$B$22+(1-B1781)*$B$268+(1-C1781)*$E$296+(1-D1781)*$E$295+(1-E1781)*$E$294+(1-F1781)*$E$293+(1-G1781)*$E$292+(1-H1781)*$E$291</f>
        <v>17195224.6595513</v>
      </c>
      <c r="R1781" s="7" t="n">
        <f aca="false">P1781&gt;$B$12*Q1781</f>
        <v>1</v>
      </c>
      <c r="S1781" s="7" t="n">
        <f aca="false">IF(R1781,(P1781+$B$12*$B$13)/(Q1781+$B$13),IF(Q1781&gt;0,P1781/Q1781,0))</f>
        <v>94.5660703137384</v>
      </c>
      <c r="T1781" s="7" t="n">
        <f aca="false">IF(R1781,$B$13*(S1781-$B$12),0)</f>
        <v>233915175.784346</v>
      </c>
      <c r="U1781" s="7" t="n">
        <f aca="false">($B$273+$B$274)*S1781</f>
        <v>28506893.1685928</v>
      </c>
      <c r="V1781" s="7" t="n">
        <f aca="false">$B$22*S1781</f>
        <v>851094632.823645</v>
      </c>
      <c r="W1781" s="7" t="n">
        <f aca="false">IF(B1781=1,I1781,S1781*$B$268)</f>
        <v>30000000</v>
      </c>
      <c r="X1781" s="7" t="n">
        <f aca="false">IF(C1781=1,J1781,S1781*$E$296)</f>
        <v>581980156.050637</v>
      </c>
      <c r="Y1781" s="7" t="n">
        <f aca="false">IF(D1781=1,K1781,S1781*$E$295)</f>
        <v>164503142.172779</v>
      </c>
      <c r="Z1781" s="7" t="n">
        <f aca="false">IF(E1781=1,L1781,S1781*$E$294)</f>
        <v>60000000</v>
      </c>
      <c r="AA1781" s="7" t="n">
        <f aca="false">IF(F1781=1,M1781,S1781*$E$293)</f>
        <v>30000000</v>
      </c>
      <c r="AB1781" s="7" t="n">
        <f aca="false">IF(G1781=1,N1781,S1781*$E$292)</f>
        <v>15000000</v>
      </c>
      <c r="AC1781" s="7" t="n">
        <f aca="false">IF(H1781=1,O1781,S1781*$E$291)</f>
        <v>5000000</v>
      </c>
      <c r="AD1781" s="7" t="n">
        <f aca="false">INDEX($W$1702:$W$1829,MATCH($A1781+(1-B1781)*64,$A$1702:$A$1829,0))</f>
        <v>30000000</v>
      </c>
      <c r="AE1781" s="7" t="n">
        <f aca="false">INDEX($W$1702:$W$1829,MATCH($A1781-B1781*64,$A$1702:$A$1829,0))</f>
        <v>84873260.4146072</v>
      </c>
      <c r="AF1781" s="7" t="n">
        <f aca="false">INDEX($X$1702:$X$1829,MATCH($A1781+(1-C1781)*32,$A$1702:$A$1829,0))</f>
        <v>300000000</v>
      </c>
      <c r="AG1781" s="7" t="n">
        <f aca="false">INDEX($X$1702:$X$1829,MATCH($A1781-C1781*32,$A$1702:$A$1829,0))</f>
        <v>581980156.050637</v>
      </c>
      <c r="AH1781" s="7" t="n">
        <f aca="false">INDEX($Y$1702:$Y$1829,MATCH($A1781+(1-D1781)*16,$A$1702:$A$1829,0))</f>
        <v>100000000</v>
      </c>
      <c r="AI1781" s="7" t="n">
        <f aca="false">INDEX($Y$1702:$Y$1829,MATCH($A1781-D1781*16,$A$1702:$A$1829,0))</f>
        <v>164503142.172779</v>
      </c>
      <c r="AJ1781" s="7" t="n">
        <f aca="false">INDEX($Z$1702:$Z$1829,MATCH($A1781+(1-E1781)*8,$A$1702:$A$1829,0))</f>
        <v>60000000</v>
      </c>
      <c r="AK1781" s="7" t="n">
        <f aca="false">INDEX($Z$1702:$Z$1829,MATCH($A1781-E1781*8,$A$1702:$A$1829,0))</f>
        <v>208823402.84354</v>
      </c>
      <c r="AL1781" s="7" t="n">
        <f aca="false">INDEX($AA$1702:$AA$1829,MATCH($A1781+(1-F1781)*4,$A$1702:$A$1829,0))</f>
        <v>30000000</v>
      </c>
      <c r="AM1781" s="7" t="n">
        <f aca="false">INDEX($AA$1702:$AA$1829,MATCH($A1781-F1781*4,$A$1702:$A$1829,0))</f>
        <v>250162758.252786</v>
      </c>
      <c r="AN1781" s="7" t="n">
        <f aca="false">INDEX($AB$1702:$AB$1829,MATCH($A1781+(1-G1781)*2,$A$1702:$A$1829,0))</f>
        <v>15000000</v>
      </c>
      <c r="AO1781" s="7" t="n">
        <f aca="false">INDEX($AB$1702:$AB$1829,MATCH($A1781-G1781*2,$A$1702:$A$1829,0))</f>
        <v>380134221.470596</v>
      </c>
      <c r="AP1781" s="7" t="n">
        <f aca="false">INDEX($AC$1702:$AC$1829,MATCH($A1781+(1-H1781)*1,$A$1702:$A$1829,0))</f>
        <v>5000000</v>
      </c>
      <c r="AQ1781" s="7" t="n">
        <f aca="false">INDEX($AC$1702:$AC$1829,MATCH($A1781-H1781*1,$A$1702:$A$1829,0))</f>
        <v>378109538.533336</v>
      </c>
      <c r="AR1781" s="14" t="b">
        <f aca="false">AND(IF(B1781=1,AD1781&gt;=AE1781,AE1781&gt;AD1781),IF(C1781=1,AF1781&gt;=AG1781,AG1781&gt;AF1781),IF(D1781=1,AH1781&gt;=AI1781,AI1781&gt;AH1781),IF(E1781=1,AJ1781&gt;=AK1781,AK1781&gt;AJ1781),IF(F1781=1,AL1781&gt;=AM1781,AM1781&gt;AL1781),IF(G1781=1,AN1781&gt;=AO1781,AO1781&gt;AN1781),IF(H1781=1,AP1781&gt;=AQ1781,AQ1781&gt;AP1781))</f>
        <v>0</v>
      </c>
      <c r="AS1781" s="2"/>
      <c r="AT1781" s="2"/>
      <c r="AU1781" s="2"/>
      <c r="AV1781" s="2"/>
      <c r="AW1781" s="2"/>
      <c r="AX1781" s="2"/>
    </row>
    <row r="1782" customFormat="false" ht="15" hidden="false" customHeight="false" outlineLevel="0" collapsed="false">
      <c r="A1782" s="6" t="n">
        <f aca="false">ROW()-1702</f>
        <v>80</v>
      </c>
      <c r="B1782" s="6" t="n">
        <f aca="false">MOD(INT($A1782/64),2)</f>
        <v>1</v>
      </c>
      <c r="C1782" s="6" t="n">
        <f aca="false">MOD(INT($A1782/32),2)</f>
        <v>0</v>
      </c>
      <c r="D1782" s="6" t="n">
        <f aca="false">MOD(INT($A1782/16),2)</f>
        <v>1</v>
      </c>
      <c r="E1782" s="6" t="n">
        <f aca="false">MOD(INT($A1782/8),2)</f>
        <v>0</v>
      </c>
      <c r="F1782" s="6" t="n">
        <f aca="false">MOD(INT($A1782/4),2)</f>
        <v>0</v>
      </c>
      <c r="G1782" s="6" t="n">
        <f aca="false">MOD(INT($A1782/2),2)</f>
        <v>0</v>
      </c>
      <c r="H1782" s="6" t="n">
        <f aca="false">MOD(INT($A1782/1),2)</f>
        <v>0</v>
      </c>
      <c r="I1782" s="7" t="n">
        <f aca="false">IF(B1782=1,MIN($B$6,$B$1700),0)</f>
        <v>30000000</v>
      </c>
      <c r="J1782" s="7" t="n">
        <f aca="false">IF(C1782=1,MIN($F$296,MAX(0,$B$1700-I1782)),0)</f>
        <v>0</v>
      </c>
      <c r="K1782" s="7" t="n">
        <f aca="false">IF(D1782=1,MIN($F$295,MAX(0,$B$1700-SUM(I1782:J1782))),0)</f>
        <v>100000000</v>
      </c>
      <c r="L1782" s="7" t="n">
        <f aca="false">IF(E1782=1,MIN($F$294,MAX(0,$B$1700-SUM(I1782:K1782))),0)</f>
        <v>0</v>
      </c>
      <c r="M1782" s="7" t="n">
        <f aca="false">IF(F1782=1,MIN($F$293,MAX(0,$B$1700-SUM(I1782:L1782))),0)</f>
        <v>0</v>
      </c>
      <c r="N1782" s="7" t="n">
        <f aca="false">IF(G1782=1,MIN($F$292,MAX(0,$B$1700-SUM(I1782:M1782))),0)</f>
        <v>0</v>
      </c>
      <c r="O1782" s="7" t="n">
        <f aca="false">IF(H1782=1,MIN($F$291,MAX(0,$B$1700-SUM(I1782:N1782))),0)</f>
        <v>0</v>
      </c>
      <c r="P1782" s="7" t="n">
        <f aca="false">MAX(0,$B$1700-SUM(I1782:O1782))</f>
        <v>1870000000</v>
      </c>
      <c r="Q1782" s="7" t="n">
        <f aca="false">($B$273+$B$274)+$B$22+(1-B1782)*$B$268+(1-C1782)*$E$296+(1-D1782)*$E$295+(1-E1782)*$E$294+(1-F1782)*$E$293+(1-G1782)*$E$292+(1-H1782)*$E$291</f>
        <v>30855666.8918761</v>
      </c>
      <c r="R1782" s="7" t="n">
        <f aca="false">P1782&gt;$B$12*Q1782</f>
        <v>1</v>
      </c>
      <c r="S1782" s="7" t="n">
        <f aca="false">IF(R1782,(P1782+$B$12*$B$13)/(Q1782+$B$13),IF(Q1782&gt;0,P1782/Q1782,0))</f>
        <v>56.1373875710473</v>
      </c>
      <c r="T1782" s="7" t="n">
        <f aca="false">IF(R1782,$B$13*(S1782-$B$12),0)</f>
        <v>137843468.927618</v>
      </c>
      <c r="U1782" s="7" t="n">
        <f aca="false">($B$273+$B$274)*S1782</f>
        <v>16922586.5571284</v>
      </c>
      <c r="V1782" s="7" t="n">
        <f aca="false">$B$22*S1782</f>
        <v>505236488.139426</v>
      </c>
      <c r="W1782" s="7" t="n">
        <f aca="false">IF(B1782=1,I1782,S1782*$B$268)</f>
        <v>30000000</v>
      </c>
      <c r="X1782" s="7" t="n">
        <f aca="false">IF(C1782=1,J1782,S1782*$E$296)</f>
        <v>345481687.7817</v>
      </c>
      <c r="Y1782" s="7" t="n">
        <f aca="false">IF(D1782=1,K1782,S1782*$E$295)</f>
        <v>100000000</v>
      </c>
      <c r="Z1782" s="7" t="n">
        <f aca="false">IF(E1782=1,L1782,S1782*$E$294)</f>
        <v>134729730.170513</v>
      </c>
      <c r="AA1782" s="7" t="n">
        <f aca="false">IF(F1782=1,M1782,S1782*$E$293)</f>
        <v>168412162.713142</v>
      </c>
      <c r="AB1782" s="7" t="n">
        <f aca="false">IF(G1782=1,N1782,S1782*$E$292)</f>
        <v>280686937.855236</v>
      </c>
      <c r="AC1782" s="7" t="n">
        <f aca="false">IF(H1782=1,O1782,S1782*$E$291)</f>
        <v>280686937.855236</v>
      </c>
      <c r="AD1782" s="7" t="n">
        <f aca="false">INDEX($W$1702:$W$1829,MATCH($A1782+(1-B1782)*64,$A$1702:$A$1829,0))</f>
        <v>30000000</v>
      </c>
      <c r="AE1782" s="7" t="n">
        <f aca="false">INDEX($W$1702:$W$1829,MATCH($A1782-B1782*64,$A$1702:$A$1829,0))</f>
        <v>51321775.5376815</v>
      </c>
      <c r="AF1782" s="7" t="n">
        <f aca="false">INDEX($X$1702:$X$1829,MATCH($A1782+(1-C1782)*32,$A$1702:$A$1829,0))</f>
        <v>300000000</v>
      </c>
      <c r="AG1782" s="7" t="n">
        <f aca="false">INDEX($X$1702:$X$1829,MATCH($A1782-C1782*32,$A$1702:$A$1829,0))</f>
        <v>345481687.7817</v>
      </c>
      <c r="AH1782" s="7" t="n">
        <f aca="false">INDEX($Y$1702:$Y$1829,MATCH($A1782+(1-D1782)*16,$A$1702:$A$1829,0))</f>
        <v>100000000</v>
      </c>
      <c r="AI1782" s="7" t="n">
        <f aca="false">INDEX($Y$1702:$Y$1829,MATCH($A1782-D1782*16,$A$1702:$A$1829,0))</f>
        <v>97770500.9734257</v>
      </c>
      <c r="AJ1782" s="7" t="n">
        <f aca="false">INDEX($Z$1702:$Z$1829,MATCH($A1782+(1-E1782)*8,$A$1702:$A$1829,0))</f>
        <v>60000000</v>
      </c>
      <c r="AK1782" s="7" t="n">
        <f aca="false">INDEX($Z$1702:$Z$1829,MATCH($A1782-E1782*8,$A$1702:$A$1829,0))</f>
        <v>134729730.170513</v>
      </c>
      <c r="AL1782" s="7" t="n">
        <f aca="false">INDEX($AA$1702:$AA$1829,MATCH($A1782+(1-F1782)*4,$A$1702:$A$1829,0))</f>
        <v>30000000</v>
      </c>
      <c r="AM1782" s="7" t="n">
        <f aca="false">INDEX($AA$1702:$AA$1829,MATCH($A1782-F1782*4,$A$1702:$A$1829,0))</f>
        <v>168412162.713142</v>
      </c>
      <c r="AN1782" s="7" t="n">
        <f aca="false">INDEX($AB$1702:$AB$1829,MATCH($A1782+(1-G1782)*2,$A$1702:$A$1829,0))</f>
        <v>15000000</v>
      </c>
      <c r="AO1782" s="7" t="n">
        <f aca="false">INDEX($AB$1702:$AB$1829,MATCH($A1782-G1782*2,$A$1702:$A$1829,0))</f>
        <v>280686937.855236</v>
      </c>
      <c r="AP1782" s="7" t="n">
        <f aca="false">INDEX($AC$1702:$AC$1829,MATCH($A1782+(1-H1782)*1,$A$1702:$A$1829,0))</f>
        <v>5000000</v>
      </c>
      <c r="AQ1782" s="7" t="n">
        <f aca="false">INDEX($AC$1702:$AC$1829,MATCH($A1782-H1782*1,$A$1702:$A$1829,0))</f>
        <v>280686937.855236</v>
      </c>
      <c r="AR1782" s="14" t="b">
        <f aca="false">AND(IF(B1782=1,AD1782&gt;=AE1782,AE1782&gt;AD1782),IF(C1782=1,AF1782&gt;=AG1782,AG1782&gt;AF1782),IF(D1782=1,AH1782&gt;=AI1782,AI1782&gt;AH1782),IF(E1782=1,AJ1782&gt;=AK1782,AK1782&gt;AJ1782),IF(F1782=1,AL1782&gt;=AM1782,AM1782&gt;AL1782),IF(G1782=1,AN1782&gt;=AO1782,AO1782&gt;AN1782),IF(H1782=1,AP1782&gt;=AQ1782,AQ1782&gt;AP1782))</f>
        <v>0</v>
      </c>
      <c r="AS1782" s="2"/>
      <c r="AT1782" s="2"/>
      <c r="AU1782" s="2"/>
      <c r="AV1782" s="2"/>
      <c r="AW1782" s="2"/>
      <c r="AX1782" s="2"/>
    </row>
    <row r="1783" customFormat="false" ht="15" hidden="false" customHeight="false" outlineLevel="0" collapsed="false">
      <c r="A1783" s="6" t="n">
        <f aca="false">ROW()-1702</f>
        <v>81</v>
      </c>
      <c r="B1783" s="6" t="n">
        <f aca="false">MOD(INT($A1783/64),2)</f>
        <v>1</v>
      </c>
      <c r="C1783" s="6" t="n">
        <f aca="false">MOD(INT($A1783/32),2)</f>
        <v>0</v>
      </c>
      <c r="D1783" s="6" t="n">
        <f aca="false">MOD(INT($A1783/16),2)</f>
        <v>1</v>
      </c>
      <c r="E1783" s="6" t="n">
        <f aca="false">MOD(INT($A1783/8),2)</f>
        <v>0</v>
      </c>
      <c r="F1783" s="6" t="n">
        <f aca="false">MOD(INT($A1783/4),2)</f>
        <v>0</v>
      </c>
      <c r="G1783" s="6" t="n">
        <f aca="false">MOD(INT($A1783/2),2)</f>
        <v>0</v>
      </c>
      <c r="H1783" s="6" t="n">
        <f aca="false">MOD(INT($A1783/1),2)</f>
        <v>1</v>
      </c>
      <c r="I1783" s="7" t="n">
        <f aca="false">IF(B1783=1,MIN($B$6,$B$1700),0)</f>
        <v>30000000</v>
      </c>
      <c r="J1783" s="7" t="n">
        <f aca="false">IF(C1783=1,MIN($F$296,MAX(0,$B$1700-I1783)),0)</f>
        <v>0</v>
      </c>
      <c r="K1783" s="7" t="n">
        <f aca="false">IF(D1783=1,MIN($F$295,MAX(0,$B$1700-SUM(I1783:J1783))),0)</f>
        <v>100000000</v>
      </c>
      <c r="L1783" s="7" t="n">
        <f aca="false">IF(E1783=1,MIN($F$294,MAX(0,$B$1700-SUM(I1783:K1783))),0)</f>
        <v>0</v>
      </c>
      <c r="M1783" s="7" t="n">
        <f aca="false">IF(F1783=1,MIN($F$293,MAX(0,$B$1700-SUM(I1783:L1783))),0)</f>
        <v>0</v>
      </c>
      <c r="N1783" s="7" t="n">
        <f aca="false">IF(G1783=1,MIN($F$292,MAX(0,$B$1700-SUM(I1783:M1783))),0)</f>
        <v>0</v>
      </c>
      <c r="O1783" s="7" t="n">
        <f aca="false">IF(H1783=1,MIN($F$291,MAX(0,$B$1700-SUM(I1783:N1783))),0)</f>
        <v>5000000</v>
      </c>
      <c r="P1783" s="7" t="n">
        <f aca="false">MAX(0,$B$1700-SUM(I1783:O1783))</f>
        <v>1865000000</v>
      </c>
      <c r="Q1783" s="7" t="n">
        <f aca="false">($B$273+$B$274)+$B$22+(1-B1783)*$B$268+(1-C1783)*$E$296+(1-D1783)*$E$295+(1-E1783)*$E$294+(1-F1783)*$E$293+(1-G1783)*$E$292+(1-H1783)*$E$291</f>
        <v>25855666.8918761</v>
      </c>
      <c r="R1783" s="7" t="n">
        <f aca="false">P1783&gt;$B$12*Q1783</f>
        <v>1</v>
      </c>
      <c r="S1783" s="7" t="n">
        <f aca="false">IF(R1783,(P1783+$B$12*$B$13)/(Q1783+$B$13),IF(Q1783&gt;0,P1783/Q1783,0))</f>
        <v>65.8598511232701</v>
      </c>
      <c r="T1783" s="7" t="n">
        <f aca="false">IF(R1783,$B$13*(S1783-$B$12),0)</f>
        <v>162149627.808175</v>
      </c>
      <c r="U1783" s="7" t="n">
        <f aca="false">($B$273+$B$274)*S1783</f>
        <v>19853418.1852086</v>
      </c>
      <c r="V1783" s="7" t="n">
        <f aca="false">$B$22*S1783</f>
        <v>592738660.109431</v>
      </c>
      <c r="W1783" s="7" t="n">
        <f aca="false">IF(B1783=1,I1783,S1783*$B$268)</f>
        <v>30000000</v>
      </c>
      <c r="X1783" s="7" t="n">
        <f aca="false">IF(C1783=1,J1783,S1783*$E$296)</f>
        <v>405315842.215176</v>
      </c>
      <c r="Y1783" s="7" t="n">
        <f aca="false">IF(D1783=1,K1783,S1783*$E$295)</f>
        <v>100000000</v>
      </c>
      <c r="Z1783" s="7" t="n">
        <f aca="false">IF(E1783=1,L1783,S1783*$E$294)</f>
        <v>158063642.695848</v>
      </c>
      <c r="AA1783" s="7" t="n">
        <f aca="false">IF(F1783=1,M1783,S1783*$E$293)</f>
        <v>197579553.36981</v>
      </c>
      <c r="AB1783" s="7" t="n">
        <f aca="false">IF(G1783=1,N1783,S1783*$E$292)</f>
        <v>329299255.616351</v>
      </c>
      <c r="AC1783" s="7" t="n">
        <f aca="false">IF(H1783=1,O1783,S1783*$E$291)</f>
        <v>5000000</v>
      </c>
      <c r="AD1783" s="7" t="n">
        <f aca="false">INDEX($W$1702:$W$1829,MATCH($A1783+(1-B1783)*64,$A$1702:$A$1829,0))</f>
        <v>30000000</v>
      </c>
      <c r="AE1783" s="7" t="n">
        <f aca="false">INDEX($W$1702:$W$1829,MATCH($A1783-B1783*64,$A$1702:$A$1829,0))</f>
        <v>59927703.7070352</v>
      </c>
      <c r="AF1783" s="7" t="n">
        <f aca="false">INDEX($X$1702:$X$1829,MATCH($A1783+(1-C1783)*32,$A$1702:$A$1829,0))</f>
        <v>300000000</v>
      </c>
      <c r="AG1783" s="7" t="n">
        <f aca="false">INDEX($X$1702:$X$1829,MATCH($A1783-C1783*32,$A$1702:$A$1829,0))</f>
        <v>405315842.215176</v>
      </c>
      <c r="AH1783" s="7" t="n">
        <f aca="false">INDEX($Y$1702:$Y$1829,MATCH($A1783+(1-D1783)*16,$A$1702:$A$1829,0))</f>
        <v>100000000</v>
      </c>
      <c r="AI1783" s="7" t="n">
        <f aca="false">INDEX($Y$1702:$Y$1829,MATCH($A1783-D1783*16,$A$1702:$A$1829,0))</f>
        <v>113725016.065453</v>
      </c>
      <c r="AJ1783" s="7" t="n">
        <f aca="false">INDEX($Z$1702:$Z$1829,MATCH($A1783+(1-E1783)*8,$A$1702:$A$1829,0))</f>
        <v>60000000</v>
      </c>
      <c r="AK1783" s="7" t="n">
        <f aca="false">INDEX($Z$1702:$Z$1829,MATCH($A1783-E1783*8,$A$1702:$A$1829,0))</f>
        <v>158063642.695848</v>
      </c>
      <c r="AL1783" s="7" t="n">
        <f aca="false">INDEX($AA$1702:$AA$1829,MATCH($A1783+(1-F1783)*4,$A$1702:$A$1829,0))</f>
        <v>30000000</v>
      </c>
      <c r="AM1783" s="7" t="n">
        <f aca="false">INDEX($AA$1702:$AA$1829,MATCH($A1783-F1783*4,$A$1702:$A$1829,0))</f>
        <v>197579553.36981</v>
      </c>
      <c r="AN1783" s="7" t="n">
        <f aca="false">INDEX($AB$1702:$AB$1829,MATCH($A1783+(1-G1783)*2,$A$1702:$A$1829,0))</f>
        <v>15000000</v>
      </c>
      <c r="AO1783" s="7" t="n">
        <f aca="false">INDEX($AB$1702:$AB$1829,MATCH($A1783-G1783*2,$A$1702:$A$1829,0))</f>
        <v>329299255.616351</v>
      </c>
      <c r="AP1783" s="7" t="n">
        <f aca="false">INDEX($AC$1702:$AC$1829,MATCH($A1783+(1-H1783)*1,$A$1702:$A$1829,0))</f>
        <v>5000000</v>
      </c>
      <c r="AQ1783" s="7" t="n">
        <f aca="false">INDEX($AC$1702:$AC$1829,MATCH($A1783-H1783*1,$A$1702:$A$1829,0))</f>
        <v>280686937.855236</v>
      </c>
      <c r="AR1783" s="14" t="b">
        <f aca="false">AND(IF(B1783=1,AD1783&gt;=AE1783,AE1783&gt;AD1783),IF(C1783=1,AF1783&gt;=AG1783,AG1783&gt;AF1783),IF(D1783=1,AH1783&gt;=AI1783,AI1783&gt;AH1783),IF(E1783=1,AJ1783&gt;=AK1783,AK1783&gt;AJ1783),IF(F1783=1,AL1783&gt;=AM1783,AM1783&gt;AL1783),IF(G1783=1,AN1783&gt;=AO1783,AO1783&gt;AN1783),IF(H1783=1,AP1783&gt;=AQ1783,AQ1783&gt;AP1783))</f>
        <v>0</v>
      </c>
      <c r="AS1783" s="2"/>
      <c r="AT1783" s="2"/>
      <c r="AU1783" s="2"/>
      <c r="AV1783" s="2"/>
      <c r="AW1783" s="2"/>
      <c r="AX1783" s="2"/>
    </row>
    <row r="1784" customFormat="false" ht="15" hidden="false" customHeight="false" outlineLevel="0" collapsed="false">
      <c r="A1784" s="6" t="n">
        <f aca="false">ROW()-1702</f>
        <v>82</v>
      </c>
      <c r="B1784" s="6" t="n">
        <f aca="false">MOD(INT($A1784/64),2)</f>
        <v>1</v>
      </c>
      <c r="C1784" s="6" t="n">
        <f aca="false">MOD(INT($A1784/32),2)</f>
        <v>0</v>
      </c>
      <c r="D1784" s="6" t="n">
        <f aca="false">MOD(INT($A1784/16),2)</f>
        <v>1</v>
      </c>
      <c r="E1784" s="6" t="n">
        <f aca="false">MOD(INT($A1784/8),2)</f>
        <v>0</v>
      </c>
      <c r="F1784" s="6" t="n">
        <f aca="false">MOD(INT($A1784/4),2)</f>
        <v>0</v>
      </c>
      <c r="G1784" s="6" t="n">
        <f aca="false">MOD(INT($A1784/2),2)</f>
        <v>1</v>
      </c>
      <c r="H1784" s="6" t="n">
        <f aca="false">MOD(INT($A1784/1),2)</f>
        <v>0</v>
      </c>
      <c r="I1784" s="7" t="n">
        <f aca="false">IF(B1784=1,MIN($B$6,$B$1700),0)</f>
        <v>30000000</v>
      </c>
      <c r="J1784" s="7" t="n">
        <f aca="false">IF(C1784=1,MIN($F$296,MAX(0,$B$1700-I1784)),0)</f>
        <v>0</v>
      </c>
      <c r="K1784" s="7" t="n">
        <f aca="false">IF(D1784=1,MIN($F$295,MAX(0,$B$1700-SUM(I1784:J1784))),0)</f>
        <v>100000000</v>
      </c>
      <c r="L1784" s="7" t="n">
        <f aca="false">IF(E1784=1,MIN($F$294,MAX(0,$B$1700-SUM(I1784:K1784))),0)</f>
        <v>0</v>
      </c>
      <c r="M1784" s="7" t="n">
        <f aca="false">IF(F1784=1,MIN($F$293,MAX(0,$B$1700-SUM(I1784:L1784))),0)</f>
        <v>0</v>
      </c>
      <c r="N1784" s="7" t="n">
        <f aca="false">IF(G1784=1,MIN($F$292,MAX(0,$B$1700-SUM(I1784:M1784))),0)</f>
        <v>15000000</v>
      </c>
      <c r="O1784" s="7" t="n">
        <f aca="false">IF(H1784=1,MIN($F$291,MAX(0,$B$1700-SUM(I1784:N1784))),0)</f>
        <v>0</v>
      </c>
      <c r="P1784" s="7" t="n">
        <f aca="false">MAX(0,$B$1700-SUM(I1784:O1784))</f>
        <v>1855000000</v>
      </c>
      <c r="Q1784" s="7" t="n">
        <f aca="false">($B$273+$B$274)+$B$22+(1-B1784)*$B$268+(1-C1784)*$E$296+(1-D1784)*$E$295+(1-E1784)*$E$294+(1-F1784)*$E$293+(1-G1784)*$E$292+(1-H1784)*$E$291</f>
        <v>25855666.8918761</v>
      </c>
      <c r="R1784" s="7" t="n">
        <f aca="false">P1784&gt;$B$12*Q1784</f>
        <v>1</v>
      </c>
      <c r="S1784" s="7" t="n">
        <f aca="false">IF(R1784,(P1784+$B$12*$B$13)/(Q1784+$B$13),IF(Q1784&gt;0,P1784/Q1784,0))</f>
        <v>65.5071879311776</v>
      </c>
      <c r="T1784" s="7" t="n">
        <f aca="false">IF(R1784,$B$13*(S1784-$B$12),0)</f>
        <v>161267969.827944</v>
      </c>
      <c r="U1784" s="7" t="n">
        <f aca="false">($B$273+$B$274)*S1784</f>
        <v>19747108.0476706</v>
      </c>
      <c r="V1784" s="7" t="n">
        <f aca="false">$B$22*S1784</f>
        <v>589564691.380599</v>
      </c>
      <c r="W1784" s="7" t="n">
        <f aca="false">IF(B1784=1,I1784,S1784*$B$268)</f>
        <v>30000000</v>
      </c>
      <c r="X1784" s="7" t="n">
        <f aca="false">IF(C1784=1,J1784,S1784*$E$296)</f>
        <v>403145476.25954</v>
      </c>
      <c r="Y1784" s="7" t="n">
        <f aca="false">IF(D1784=1,K1784,S1784*$E$295)</f>
        <v>100000000</v>
      </c>
      <c r="Z1784" s="7" t="n">
        <f aca="false">IF(E1784=1,L1784,S1784*$E$294)</f>
        <v>157217251.034826</v>
      </c>
      <c r="AA1784" s="7" t="n">
        <f aca="false">IF(F1784=1,M1784,S1784*$E$293)</f>
        <v>196521563.793533</v>
      </c>
      <c r="AB1784" s="7" t="n">
        <f aca="false">IF(G1784=1,N1784,S1784*$E$292)</f>
        <v>15000000</v>
      </c>
      <c r="AC1784" s="7" t="n">
        <f aca="false">IF(H1784=1,O1784,S1784*$E$291)</f>
        <v>327535939.655888</v>
      </c>
      <c r="AD1784" s="7" t="n">
        <f aca="false">INDEX($W$1702:$W$1829,MATCH($A1784+(1-B1784)*64,$A$1702:$A$1829,0))</f>
        <v>30000000</v>
      </c>
      <c r="AE1784" s="7" t="n">
        <f aca="false">INDEX($W$1702:$W$1829,MATCH($A1784-B1784*64,$A$1702:$A$1829,0))</f>
        <v>59611879.18157</v>
      </c>
      <c r="AF1784" s="7" t="n">
        <f aca="false">INDEX($X$1702:$X$1829,MATCH($A1784+(1-C1784)*32,$A$1702:$A$1829,0))</f>
        <v>300000000</v>
      </c>
      <c r="AG1784" s="7" t="n">
        <f aca="false">INDEX($X$1702:$X$1829,MATCH($A1784-C1784*32,$A$1702:$A$1829,0))</f>
        <v>403145476.25954</v>
      </c>
      <c r="AH1784" s="7" t="n">
        <f aca="false">INDEX($Y$1702:$Y$1829,MATCH($A1784+(1-D1784)*16,$A$1702:$A$1829,0))</f>
        <v>100000000</v>
      </c>
      <c r="AI1784" s="7" t="n">
        <f aca="false">INDEX($Y$1702:$Y$1829,MATCH($A1784-D1784*16,$A$1702:$A$1829,0))</f>
        <v>113146998.194726</v>
      </c>
      <c r="AJ1784" s="7" t="n">
        <f aca="false">INDEX($Z$1702:$Z$1829,MATCH($A1784+(1-E1784)*8,$A$1702:$A$1829,0))</f>
        <v>60000000</v>
      </c>
      <c r="AK1784" s="7" t="n">
        <f aca="false">INDEX($Z$1702:$Z$1829,MATCH($A1784-E1784*8,$A$1702:$A$1829,0))</f>
        <v>157217251.034826</v>
      </c>
      <c r="AL1784" s="7" t="n">
        <f aca="false">INDEX($AA$1702:$AA$1829,MATCH($A1784+(1-F1784)*4,$A$1702:$A$1829,0))</f>
        <v>30000000</v>
      </c>
      <c r="AM1784" s="7" t="n">
        <f aca="false">INDEX($AA$1702:$AA$1829,MATCH($A1784-F1784*4,$A$1702:$A$1829,0))</f>
        <v>196521563.793533</v>
      </c>
      <c r="AN1784" s="7" t="n">
        <f aca="false">INDEX($AB$1702:$AB$1829,MATCH($A1784+(1-G1784)*2,$A$1702:$A$1829,0))</f>
        <v>15000000</v>
      </c>
      <c r="AO1784" s="7" t="n">
        <f aca="false">INDEX($AB$1702:$AB$1829,MATCH($A1784-G1784*2,$A$1702:$A$1829,0))</f>
        <v>280686937.855236</v>
      </c>
      <c r="AP1784" s="7" t="n">
        <f aca="false">INDEX($AC$1702:$AC$1829,MATCH($A1784+(1-H1784)*1,$A$1702:$A$1829,0))</f>
        <v>5000000</v>
      </c>
      <c r="AQ1784" s="7" t="n">
        <f aca="false">INDEX($AC$1702:$AC$1829,MATCH($A1784-H1784*1,$A$1702:$A$1829,0))</f>
        <v>327535939.655888</v>
      </c>
      <c r="AR1784" s="14" t="b">
        <f aca="false">AND(IF(B1784=1,AD1784&gt;=AE1784,AE1784&gt;AD1784),IF(C1784=1,AF1784&gt;=AG1784,AG1784&gt;AF1784),IF(D1784=1,AH1784&gt;=AI1784,AI1784&gt;AH1784),IF(E1784=1,AJ1784&gt;=AK1784,AK1784&gt;AJ1784),IF(F1784=1,AL1784&gt;=AM1784,AM1784&gt;AL1784),IF(G1784=1,AN1784&gt;=AO1784,AO1784&gt;AN1784),IF(H1784=1,AP1784&gt;=AQ1784,AQ1784&gt;AP1784))</f>
        <v>0</v>
      </c>
      <c r="AS1784" s="2"/>
      <c r="AT1784" s="2"/>
      <c r="AU1784" s="2"/>
      <c r="AV1784" s="2"/>
      <c r="AW1784" s="2"/>
      <c r="AX1784" s="2"/>
    </row>
    <row r="1785" customFormat="false" ht="15" hidden="false" customHeight="false" outlineLevel="0" collapsed="false">
      <c r="A1785" s="6" t="n">
        <f aca="false">ROW()-1702</f>
        <v>83</v>
      </c>
      <c r="B1785" s="6" t="n">
        <f aca="false">MOD(INT($A1785/64),2)</f>
        <v>1</v>
      </c>
      <c r="C1785" s="6" t="n">
        <f aca="false">MOD(INT($A1785/32),2)</f>
        <v>0</v>
      </c>
      <c r="D1785" s="6" t="n">
        <f aca="false">MOD(INT($A1785/16),2)</f>
        <v>1</v>
      </c>
      <c r="E1785" s="6" t="n">
        <f aca="false">MOD(INT($A1785/8),2)</f>
        <v>0</v>
      </c>
      <c r="F1785" s="6" t="n">
        <f aca="false">MOD(INT($A1785/4),2)</f>
        <v>0</v>
      </c>
      <c r="G1785" s="6" t="n">
        <f aca="false">MOD(INT($A1785/2),2)</f>
        <v>1</v>
      </c>
      <c r="H1785" s="6" t="n">
        <f aca="false">MOD(INT($A1785/1),2)</f>
        <v>1</v>
      </c>
      <c r="I1785" s="7" t="n">
        <f aca="false">IF(B1785=1,MIN($B$6,$B$1700),0)</f>
        <v>30000000</v>
      </c>
      <c r="J1785" s="7" t="n">
        <f aca="false">IF(C1785=1,MIN($F$296,MAX(0,$B$1700-I1785)),0)</f>
        <v>0</v>
      </c>
      <c r="K1785" s="7" t="n">
        <f aca="false">IF(D1785=1,MIN($F$295,MAX(0,$B$1700-SUM(I1785:J1785))),0)</f>
        <v>100000000</v>
      </c>
      <c r="L1785" s="7" t="n">
        <f aca="false">IF(E1785=1,MIN($F$294,MAX(0,$B$1700-SUM(I1785:K1785))),0)</f>
        <v>0</v>
      </c>
      <c r="M1785" s="7" t="n">
        <f aca="false">IF(F1785=1,MIN($F$293,MAX(0,$B$1700-SUM(I1785:L1785))),0)</f>
        <v>0</v>
      </c>
      <c r="N1785" s="7" t="n">
        <f aca="false">IF(G1785=1,MIN($F$292,MAX(0,$B$1700-SUM(I1785:M1785))),0)</f>
        <v>15000000</v>
      </c>
      <c r="O1785" s="7" t="n">
        <f aca="false">IF(H1785=1,MIN($F$291,MAX(0,$B$1700-SUM(I1785:N1785))),0)</f>
        <v>5000000</v>
      </c>
      <c r="P1785" s="7" t="n">
        <f aca="false">MAX(0,$B$1700-SUM(I1785:O1785))</f>
        <v>1850000000</v>
      </c>
      <c r="Q1785" s="7" t="n">
        <f aca="false">($B$273+$B$274)+$B$22+(1-B1785)*$B$268+(1-C1785)*$E$296+(1-D1785)*$E$295+(1-E1785)*$E$294+(1-F1785)*$E$293+(1-G1785)*$E$292+(1-H1785)*$E$291</f>
        <v>20855666.8918761</v>
      </c>
      <c r="R1785" s="7" t="n">
        <f aca="false">P1785&gt;$B$12*Q1785</f>
        <v>1</v>
      </c>
      <c r="S1785" s="7" t="n">
        <f aca="false">IF(R1785,(P1785+$B$12*$B$13)/(Q1785+$B$13),IF(Q1785&gt;0,P1785/Q1785,0))</f>
        <v>79.3169387359417</v>
      </c>
      <c r="T1785" s="7" t="n">
        <f aca="false">IF(R1785,$B$13*(S1785-$B$12),0)</f>
        <v>195792346.839854</v>
      </c>
      <c r="U1785" s="7" t="n">
        <f aca="false">($B$273+$B$274)*S1785</f>
        <v>23910050.3119545</v>
      </c>
      <c r="V1785" s="7" t="n">
        <f aca="false">$B$22*S1785</f>
        <v>713852448.623475</v>
      </c>
      <c r="W1785" s="7" t="n">
        <f aca="false">IF(B1785=1,I1785,S1785*$B$268)</f>
        <v>30000000</v>
      </c>
      <c r="X1785" s="7" t="n">
        <f aca="false">IF(C1785=1,J1785,S1785*$E$296)</f>
        <v>488133685.050631</v>
      </c>
      <c r="Y1785" s="7" t="n">
        <f aca="false">IF(D1785=1,K1785,S1785*$E$295)</f>
        <v>100000000</v>
      </c>
      <c r="Z1785" s="7" t="n">
        <f aca="false">IF(E1785=1,L1785,S1785*$E$294)</f>
        <v>190360652.96626</v>
      </c>
      <c r="AA1785" s="7" t="n">
        <f aca="false">IF(F1785=1,M1785,S1785*$E$293)</f>
        <v>237950816.207825</v>
      </c>
      <c r="AB1785" s="7" t="n">
        <f aca="false">IF(G1785=1,N1785,S1785*$E$292)</f>
        <v>15000000</v>
      </c>
      <c r="AC1785" s="7" t="n">
        <f aca="false">IF(H1785=1,O1785,S1785*$E$291)</f>
        <v>5000000</v>
      </c>
      <c r="AD1785" s="7" t="n">
        <f aca="false">INDEX($W$1702:$W$1829,MATCH($A1785+(1-B1785)*64,$A$1702:$A$1829,0))</f>
        <v>30000000</v>
      </c>
      <c r="AE1785" s="7" t="n">
        <f aca="false">INDEX($W$1702:$W$1829,MATCH($A1785-B1785*64,$A$1702:$A$1829,0))</f>
        <v>71697161.4685355</v>
      </c>
      <c r="AF1785" s="7" t="n">
        <f aca="false">INDEX($X$1702:$X$1829,MATCH($A1785+(1-C1785)*32,$A$1702:$A$1829,0))</f>
        <v>300000000</v>
      </c>
      <c r="AG1785" s="7" t="n">
        <f aca="false">INDEX($X$1702:$X$1829,MATCH($A1785-C1785*32,$A$1702:$A$1829,0))</f>
        <v>488133685.050631</v>
      </c>
      <c r="AH1785" s="7" t="n">
        <f aca="false">INDEX($Y$1702:$Y$1829,MATCH($A1785+(1-D1785)*16,$A$1702:$A$1829,0))</f>
        <v>100000000</v>
      </c>
      <c r="AI1785" s="7" t="n">
        <f aca="false">INDEX($Y$1702:$Y$1829,MATCH($A1785-D1785*16,$A$1702:$A$1829,0))</f>
        <v>135343938.43703</v>
      </c>
      <c r="AJ1785" s="7" t="n">
        <f aca="false">INDEX($Z$1702:$Z$1829,MATCH($A1785+(1-E1785)*8,$A$1702:$A$1829,0))</f>
        <v>60000000</v>
      </c>
      <c r="AK1785" s="7" t="n">
        <f aca="false">INDEX($Z$1702:$Z$1829,MATCH($A1785-E1785*8,$A$1702:$A$1829,0))</f>
        <v>190360652.96626</v>
      </c>
      <c r="AL1785" s="7" t="n">
        <f aca="false">INDEX($AA$1702:$AA$1829,MATCH($A1785+(1-F1785)*4,$A$1702:$A$1829,0))</f>
        <v>30000000</v>
      </c>
      <c r="AM1785" s="7" t="n">
        <f aca="false">INDEX($AA$1702:$AA$1829,MATCH($A1785-F1785*4,$A$1702:$A$1829,0))</f>
        <v>237950816.207825</v>
      </c>
      <c r="AN1785" s="7" t="n">
        <f aca="false">INDEX($AB$1702:$AB$1829,MATCH($A1785+(1-G1785)*2,$A$1702:$A$1829,0))</f>
        <v>15000000</v>
      </c>
      <c r="AO1785" s="7" t="n">
        <f aca="false">INDEX($AB$1702:$AB$1829,MATCH($A1785-G1785*2,$A$1702:$A$1829,0))</f>
        <v>329299255.616351</v>
      </c>
      <c r="AP1785" s="7" t="n">
        <f aca="false">INDEX($AC$1702:$AC$1829,MATCH($A1785+(1-H1785)*1,$A$1702:$A$1829,0))</f>
        <v>5000000</v>
      </c>
      <c r="AQ1785" s="7" t="n">
        <f aca="false">INDEX($AC$1702:$AC$1829,MATCH($A1785-H1785*1,$A$1702:$A$1829,0))</f>
        <v>327535939.655888</v>
      </c>
      <c r="AR1785" s="14" t="b">
        <f aca="false">AND(IF(B1785=1,AD1785&gt;=AE1785,AE1785&gt;AD1785),IF(C1785=1,AF1785&gt;=AG1785,AG1785&gt;AF1785),IF(D1785=1,AH1785&gt;=AI1785,AI1785&gt;AH1785),IF(E1785=1,AJ1785&gt;=AK1785,AK1785&gt;AJ1785),IF(F1785=1,AL1785&gt;=AM1785,AM1785&gt;AL1785),IF(G1785=1,AN1785&gt;=AO1785,AO1785&gt;AN1785),IF(H1785=1,AP1785&gt;=AQ1785,AQ1785&gt;AP1785))</f>
        <v>0</v>
      </c>
      <c r="AS1785" s="2"/>
      <c r="AT1785" s="2"/>
      <c r="AU1785" s="2"/>
      <c r="AV1785" s="2"/>
      <c r="AW1785" s="2"/>
      <c r="AX1785" s="2"/>
    </row>
    <row r="1786" customFormat="false" ht="15" hidden="false" customHeight="false" outlineLevel="0" collapsed="false">
      <c r="A1786" s="6" t="n">
        <f aca="false">ROW()-1702</f>
        <v>84</v>
      </c>
      <c r="B1786" s="6" t="n">
        <f aca="false">MOD(INT($A1786/64),2)</f>
        <v>1</v>
      </c>
      <c r="C1786" s="6" t="n">
        <f aca="false">MOD(INT($A1786/32),2)</f>
        <v>0</v>
      </c>
      <c r="D1786" s="6" t="n">
        <f aca="false">MOD(INT($A1786/16),2)</f>
        <v>1</v>
      </c>
      <c r="E1786" s="6" t="n">
        <f aca="false">MOD(INT($A1786/8),2)</f>
        <v>0</v>
      </c>
      <c r="F1786" s="6" t="n">
        <f aca="false">MOD(INT($A1786/4),2)</f>
        <v>1</v>
      </c>
      <c r="G1786" s="6" t="n">
        <f aca="false">MOD(INT($A1786/2),2)</f>
        <v>0</v>
      </c>
      <c r="H1786" s="6" t="n">
        <f aca="false">MOD(INT($A1786/1),2)</f>
        <v>0</v>
      </c>
      <c r="I1786" s="7" t="n">
        <f aca="false">IF(B1786=1,MIN($B$6,$B$1700),0)</f>
        <v>30000000</v>
      </c>
      <c r="J1786" s="7" t="n">
        <f aca="false">IF(C1786=1,MIN($F$296,MAX(0,$B$1700-I1786)),0)</f>
        <v>0</v>
      </c>
      <c r="K1786" s="7" t="n">
        <f aca="false">IF(D1786=1,MIN($F$295,MAX(0,$B$1700-SUM(I1786:J1786))),0)</f>
        <v>100000000</v>
      </c>
      <c r="L1786" s="7" t="n">
        <f aca="false">IF(E1786=1,MIN($F$294,MAX(0,$B$1700-SUM(I1786:K1786))),0)</f>
        <v>0</v>
      </c>
      <c r="M1786" s="7" t="n">
        <f aca="false">IF(F1786=1,MIN($F$293,MAX(0,$B$1700-SUM(I1786:L1786))),0)</f>
        <v>30000000</v>
      </c>
      <c r="N1786" s="7" t="n">
        <f aca="false">IF(G1786=1,MIN($F$292,MAX(0,$B$1700-SUM(I1786:M1786))),0)</f>
        <v>0</v>
      </c>
      <c r="O1786" s="7" t="n">
        <f aca="false">IF(H1786=1,MIN($F$291,MAX(0,$B$1700-SUM(I1786:N1786))),0)</f>
        <v>0</v>
      </c>
      <c r="P1786" s="7" t="n">
        <f aca="false">MAX(0,$B$1700-SUM(I1786:O1786))</f>
        <v>1840000000</v>
      </c>
      <c r="Q1786" s="7" t="n">
        <f aca="false">($B$273+$B$274)+$B$22+(1-B1786)*$B$268+(1-C1786)*$E$296+(1-D1786)*$E$295+(1-E1786)*$E$294+(1-F1786)*$E$293+(1-G1786)*$E$292+(1-H1786)*$E$291</f>
        <v>27855666.8918761</v>
      </c>
      <c r="R1786" s="7" t="n">
        <f aca="false">P1786&gt;$B$12*Q1786</f>
        <v>1</v>
      </c>
      <c r="S1786" s="7" t="n">
        <f aca="false">IF(R1786,(P1786+$B$12*$B$13)/(Q1786+$B$13),IF(Q1786&gt;0,P1786/Q1786,0))</f>
        <v>60.6970687405025</v>
      </c>
      <c r="T1786" s="7" t="n">
        <f aca="false">IF(R1786,$B$13*(S1786-$B$12),0)</f>
        <v>149242671.851256</v>
      </c>
      <c r="U1786" s="7" t="n">
        <f aca="false">($B$273+$B$274)*S1786</f>
        <v>18297100.0961733</v>
      </c>
      <c r="V1786" s="7" t="n">
        <f aca="false">$B$22*S1786</f>
        <v>546273618.664522</v>
      </c>
      <c r="W1786" s="7" t="n">
        <f aca="false">IF(B1786=1,I1786,S1786*$B$268)</f>
        <v>30000000</v>
      </c>
      <c r="X1786" s="7" t="n">
        <f aca="false">IF(C1786=1,J1786,S1786*$E$296)</f>
        <v>373542957.005818</v>
      </c>
      <c r="Y1786" s="7" t="n">
        <f aca="false">IF(D1786=1,K1786,S1786*$E$295)</f>
        <v>100000000</v>
      </c>
      <c r="Z1786" s="7" t="n">
        <f aca="false">IF(E1786=1,L1786,S1786*$E$294)</f>
        <v>145672964.977206</v>
      </c>
      <c r="AA1786" s="7" t="n">
        <f aca="false">IF(F1786=1,M1786,S1786*$E$293)</f>
        <v>30000000</v>
      </c>
      <c r="AB1786" s="7" t="n">
        <f aca="false">IF(G1786=1,N1786,S1786*$E$292)</f>
        <v>303485343.702512</v>
      </c>
      <c r="AC1786" s="7" t="n">
        <f aca="false">IF(H1786=1,O1786,S1786*$E$291)</f>
        <v>303485343.702512</v>
      </c>
      <c r="AD1786" s="7" t="n">
        <f aca="false">INDEX($W$1702:$W$1829,MATCH($A1786+(1-B1786)*64,$A$1702:$A$1829,0))</f>
        <v>30000000</v>
      </c>
      <c r="AE1786" s="7" t="n">
        <f aca="false">INDEX($W$1702:$W$1829,MATCH($A1786-B1786*64,$A$1702:$A$1829,0))</f>
        <v>55356981.3098451</v>
      </c>
      <c r="AF1786" s="7" t="n">
        <f aca="false">INDEX($X$1702:$X$1829,MATCH($A1786+(1-C1786)*32,$A$1702:$A$1829,0))</f>
        <v>300000000</v>
      </c>
      <c r="AG1786" s="7" t="n">
        <f aca="false">INDEX($X$1702:$X$1829,MATCH($A1786-C1786*32,$A$1702:$A$1829,0))</f>
        <v>373542957.005818</v>
      </c>
      <c r="AH1786" s="7" t="n">
        <f aca="false">INDEX($Y$1702:$Y$1829,MATCH($A1786+(1-D1786)*16,$A$1702:$A$1829,0))</f>
        <v>100000000</v>
      </c>
      <c r="AI1786" s="7" t="n">
        <f aca="false">INDEX($Y$1702:$Y$1829,MATCH($A1786-D1786*16,$A$1702:$A$1829,0))</f>
        <v>105283293.684732</v>
      </c>
      <c r="AJ1786" s="7" t="n">
        <f aca="false">INDEX($Z$1702:$Z$1829,MATCH($A1786+(1-E1786)*8,$A$1702:$A$1829,0))</f>
        <v>60000000</v>
      </c>
      <c r="AK1786" s="7" t="n">
        <f aca="false">INDEX($Z$1702:$Z$1829,MATCH($A1786-E1786*8,$A$1702:$A$1829,0))</f>
        <v>145672964.977206</v>
      </c>
      <c r="AL1786" s="7" t="n">
        <f aca="false">INDEX($AA$1702:$AA$1829,MATCH($A1786+(1-F1786)*4,$A$1702:$A$1829,0))</f>
        <v>30000000</v>
      </c>
      <c r="AM1786" s="7" t="n">
        <f aca="false">INDEX($AA$1702:$AA$1829,MATCH($A1786-F1786*4,$A$1702:$A$1829,0))</f>
        <v>168412162.713142</v>
      </c>
      <c r="AN1786" s="7" t="n">
        <f aca="false">INDEX($AB$1702:$AB$1829,MATCH($A1786+(1-G1786)*2,$A$1702:$A$1829,0))</f>
        <v>15000000</v>
      </c>
      <c r="AO1786" s="7" t="n">
        <f aca="false">INDEX($AB$1702:$AB$1829,MATCH($A1786-G1786*2,$A$1702:$A$1829,0))</f>
        <v>303485343.702512</v>
      </c>
      <c r="AP1786" s="7" t="n">
        <f aca="false">INDEX($AC$1702:$AC$1829,MATCH($A1786+(1-H1786)*1,$A$1702:$A$1829,0))</f>
        <v>5000000</v>
      </c>
      <c r="AQ1786" s="7" t="n">
        <f aca="false">INDEX($AC$1702:$AC$1829,MATCH($A1786-H1786*1,$A$1702:$A$1829,0))</f>
        <v>303485343.702512</v>
      </c>
      <c r="AR1786" s="14" t="b">
        <f aca="false">AND(IF(B1786=1,AD1786&gt;=AE1786,AE1786&gt;AD1786),IF(C1786=1,AF1786&gt;=AG1786,AG1786&gt;AF1786),IF(D1786=1,AH1786&gt;=AI1786,AI1786&gt;AH1786),IF(E1786=1,AJ1786&gt;=AK1786,AK1786&gt;AJ1786),IF(F1786=1,AL1786&gt;=AM1786,AM1786&gt;AL1786),IF(G1786=1,AN1786&gt;=AO1786,AO1786&gt;AN1786),IF(H1786=1,AP1786&gt;=AQ1786,AQ1786&gt;AP1786))</f>
        <v>0</v>
      </c>
      <c r="AS1786" s="2"/>
      <c r="AT1786" s="2"/>
      <c r="AU1786" s="2"/>
      <c r="AV1786" s="2"/>
      <c r="AW1786" s="2"/>
      <c r="AX1786" s="2"/>
    </row>
    <row r="1787" customFormat="false" ht="15" hidden="false" customHeight="false" outlineLevel="0" collapsed="false">
      <c r="A1787" s="6" t="n">
        <f aca="false">ROW()-1702</f>
        <v>85</v>
      </c>
      <c r="B1787" s="6" t="n">
        <f aca="false">MOD(INT($A1787/64),2)</f>
        <v>1</v>
      </c>
      <c r="C1787" s="6" t="n">
        <f aca="false">MOD(INT($A1787/32),2)</f>
        <v>0</v>
      </c>
      <c r="D1787" s="6" t="n">
        <f aca="false">MOD(INT($A1787/16),2)</f>
        <v>1</v>
      </c>
      <c r="E1787" s="6" t="n">
        <f aca="false">MOD(INT($A1787/8),2)</f>
        <v>0</v>
      </c>
      <c r="F1787" s="6" t="n">
        <f aca="false">MOD(INT($A1787/4),2)</f>
        <v>1</v>
      </c>
      <c r="G1787" s="6" t="n">
        <f aca="false">MOD(INT($A1787/2),2)</f>
        <v>0</v>
      </c>
      <c r="H1787" s="6" t="n">
        <f aca="false">MOD(INT($A1787/1),2)</f>
        <v>1</v>
      </c>
      <c r="I1787" s="7" t="n">
        <f aca="false">IF(B1787=1,MIN($B$6,$B$1700),0)</f>
        <v>30000000</v>
      </c>
      <c r="J1787" s="7" t="n">
        <f aca="false">IF(C1787=1,MIN($F$296,MAX(0,$B$1700-I1787)),0)</f>
        <v>0</v>
      </c>
      <c r="K1787" s="7" t="n">
        <f aca="false">IF(D1787=1,MIN($F$295,MAX(0,$B$1700-SUM(I1787:J1787))),0)</f>
        <v>100000000</v>
      </c>
      <c r="L1787" s="7" t="n">
        <f aca="false">IF(E1787=1,MIN($F$294,MAX(0,$B$1700-SUM(I1787:K1787))),0)</f>
        <v>0</v>
      </c>
      <c r="M1787" s="7" t="n">
        <f aca="false">IF(F1787=1,MIN($F$293,MAX(0,$B$1700-SUM(I1787:L1787))),0)</f>
        <v>30000000</v>
      </c>
      <c r="N1787" s="7" t="n">
        <f aca="false">IF(G1787=1,MIN($F$292,MAX(0,$B$1700-SUM(I1787:M1787))),0)</f>
        <v>0</v>
      </c>
      <c r="O1787" s="7" t="n">
        <f aca="false">IF(H1787=1,MIN($F$291,MAX(0,$B$1700-SUM(I1787:N1787))),0)</f>
        <v>5000000</v>
      </c>
      <c r="P1787" s="7" t="n">
        <f aca="false">MAX(0,$B$1700-SUM(I1787:O1787))</f>
        <v>1835000000</v>
      </c>
      <c r="Q1787" s="7" t="n">
        <f aca="false">($B$273+$B$274)+$B$22+(1-B1787)*$B$268+(1-C1787)*$E$296+(1-D1787)*$E$295+(1-E1787)*$E$294+(1-F1787)*$E$293+(1-G1787)*$E$292+(1-H1787)*$E$291</f>
        <v>22855666.8918761</v>
      </c>
      <c r="R1787" s="7" t="n">
        <f aca="false">P1787&gt;$B$12*Q1787</f>
        <v>1</v>
      </c>
      <c r="S1787" s="7" t="n">
        <f aca="false">IF(R1787,(P1787+$B$12*$B$13)/(Q1787+$B$13),IF(Q1787&gt;0,P1787/Q1787,0))</f>
        <v>72.4690069417472</v>
      </c>
      <c r="T1787" s="7" t="n">
        <f aca="false">IF(R1787,$B$13*(S1787-$B$12),0)</f>
        <v>178672517.354368</v>
      </c>
      <c r="U1787" s="7" t="n">
        <f aca="false">($B$273+$B$274)*S1787</f>
        <v>21845744.8011591</v>
      </c>
      <c r="V1787" s="7" t="n">
        <f aca="false">$B$22*S1787</f>
        <v>652221062.475725</v>
      </c>
      <c r="W1787" s="7" t="n">
        <f aca="false">IF(B1787=1,I1787,S1787*$B$268)</f>
        <v>30000000</v>
      </c>
      <c r="X1787" s="7" t="n">
        <f aca="false">IF(C1787=1,J1787,S1787*$E$296)</f>
        <v>445990023.999819</v>
      </c>
      <c r="Y1787" s="7" t="n">
        <f aca="false">IF(D1787=1,K1787,S1787*$E$295)</f>
        <v>100000000</v>
      </c>
      <c r="Z1787" s="7" t="n">
        <f aca="false">IF(E1787=1,L1787,S1787*$E$294)</f>
        <v>173925616.660193</v>
      </c>
      <c r="AA1787" s="7" t="n">
        <f aca="false">IF(F1787=1,M1787,S1787*$E$293)</f>
        <v>30000000</v>
      </c>
      <c r="AB1787" s="7" t="n">
        <f aca="false">IF(G1787=1,N1787,S1787*$E$292)</f>
        <v>362345034.708736</v>
      </c>
      <c r="AC1787" s="7" t="n">
        <f aca="false">IF(H1787=1,O1787,S1787*$E$291)</f>
        <v>5000000</v>
      </c>
      <c r="AD1787" s="7" t="n">
        <f aca="false">INDEX($W$1702:$W$1829,MATCH($A1787+(1-B1787)*64,$A$1702:$A$1829,0))</f>
        <v>30000000</v>
      </c>
      <c r="AE1787" s="7" t="n">
        <f aca="false">INDEX($W$1702:$W$1829,MATCH($A1787-B1787*64,$A$1702:$A$1829,0))</f>
        <v>65713027.0020038</v>
      </c>
      <c r="AF1787" s="7" t="n">
        <f aca="false">INDEX($X$1702:$X$1829,MATCH($A1787+(1-C1787)*32,$A$1702:$A$1829,0))</f>
        <v>300000000</v>
      </c>
      <c r="AG1787" s="7" t="n">
        <f aca="false">INDEX($X$1702:$X$1829,MATCH($A1787-C1787*32,$A$1702:$A$1829,0))</f>
        <v>445990023.999819</v>
      </c>
      <c r="AH1787" s="7" t="n">
        <f aca="false">INDEX($Y$1702:$Y$1829,MATCH($A1787+(1-D1787)*16,$A$1702:$A$1829,0))</f>
        <v>100000000</v>
      </c>
      <c r="AI1787" s="7" t="n">
        <f aca="false">INDEX($Y$1702:$Y$1829,MATCH($A1787-D1787*16,$A$1702:$A$1829,0))</f>
        <v>124390670.947345</v>
      </c>
      <c r="AJ1787" s="7" t="n">
        <f aca="false">INDEX($Z$1702:$Z$1829,MATCH($A1787+(1-E1787)*8,$A$1702:$A$1829,0))</f>
        <v>60000000</v>
      </c>
      <c r="AK1787" s="7" t="n">
        <f aca="false">INDEX($Z$1702:$Z$1829,MATCH($A1787-E1787*8,$A$1702:$A$1829,0))</f>
        <v>173925616.660193</v>
      </c>
      <c r="AL1787" s="7" t="n">
        <f aca="false">INDEX($AA$1702:$AA$1829,MATCH($A1787+(1-F1787)*4,$A$1702:$A$1829,0))</f>
        <v>30000000</v>
      </c>
      <c r="AM1787" s="7" t="n">
        <f aca="false">INDEX($AA$1702:$AA$1829,MATCH($A1787-F1787*4,$A$1702:$A$1829,0))</f>
        <v>197579553.36981</v>
      </c>
      <c r="AN1787" s="7" t="n">
        <f aca="false">INDEX($AB$1702:$AB$1829,MATCH($A1787+(1-G1787)*2,$A$1702:$A$1829,0))</f>
        <v>15000000</v>
      </c>
      <c r="AO1787" s="7" t="n">
        <f aca="false">INDEX($AB$1702:$AB$1829,MATCH($A1787-G1787*2,$A$1702:$A$1829,0))</f>
        <v>362345034.708736</v>
      </c>
      <c r="AP1787" s="7" t="n">
        <f aca="false">INDEX($AC$1702:$AC$1829,MATCH($A1787+(1-H1787)*1,$A$1702:$A$1829,0))</f>
        <v>5000000</v>
      </c>
      <c r="AQ1787" s="7" t="n">
        <f aca="false">INDEX($AC$1702:$AC$1829,MATCH($A1787-H1787*1,$A$1702:$A$1829,0))</f>
        <v>303485343.702512</v>
      </c>
      <c r="AR1787" s="14" t="b">
        <f aca="false">AND(IF(B1787=1,AD1787&gt;=AE1787,AE1787&gt;AD1787),IF(C1787=1,AF1787&gt;=AG1787,AG1787&gt;AF1787),IF(D1787=1,AH1787&gt;=AI1787,AI1787&gt;AH1787),IF(E1787=1,AJ1787&gt;=AK1787,AK1787&gt;AJ1787),IF(F1787=1,AL1787&gt;=AM1787,AM1787&gt;AL1787),IF(G1787=1,AN1787&gt;=AO1787,AO1787&gt;AN1787),IF(H1787=1,AP1787&gt;=AQ1787,AQ1787&gt;AP1787))</f>
        <v>0</v>
      </c>
      <c r="AS1787" s="2"/>
      <c r="AT1787" s="2"/>
      <c r="AU1787" s="2"/>
      <c r="AV1787" s="2"/>
      <c r="AW1787" s="2"/>
      <c r="AX1787" s="2"/>
    </row>
    <row r="1788" customFormat="false" ht="15" hidden="false" customHeight="false" outlineLevel="0" collapsed="false">
      <c r="A1788" s="6" t="n">
        <f aca="false">ROW()-1702</f>
        <v>86</v>
      </c>
      <c r="B1788" s="6" t="n">
        <f aca="false">MOD(INT($A1788/64),2)</f>
        <v>1</v>
      </c>
      <c r="C1788" s="6" t="n">
        <f aca="false">MOD(INT($A1788/32),2)</f>
        <v>0</v>
      </c>
      <c r="D1788" s="6" t="n">
        <f aca="false">MOD(INT($A1788/16),2)</f>
        <v>1</v>
      </c>
      <c r="E1788" s="6" t="n">
        <f aca="false">MOD(INT($A1788/8),2)</f>
        <v>0</v>
      </c>
      <c r="F1788" s="6" t="n">
        <f aca="false">MOD(INT($A1788/4),2)</f>
        <v>1</v>
      </c>
      <c r="G1788" s="6" t="n">
        <f aca="false">MOD(INT($A1788/2),2)</f>
        <v>1</v>
      </c>
      <c r="H1788" s="6" t="n">
        <f aca="false">MOD(INT($A1788/1),2)</f>
        <v>0</v>
      </c>
      <c r="I1788" s="7" t="n">
        <f aca="false">IF(B1788=1,MIN($B$6,$B$1700),0)</f>
        <v>30000000</v>
      </c>
      <c r="J1788" s="7" t="n">
        <f aca="false">IF(C1788=1,MIN($F$296,MAX(0,$B$1700-I1788)),0)</f>
        <v>0</v>
      </c>
      <c r="K1788" s="7" t="n">
        <f aca="false">IF(D1788=1,MIN($F$295,MAX(0,$B$1700-SUM(I1788:J1788))),0)</f>
        <v>100000000</v>
      </c>
      <c r="L1788" s="7" t="n">
        <f aca="false">IF(E1788=1,MIN($F$294,MAX(0,$B$1700-SUM(I1788:K1788))),0)</f>
        <v>0</v>
      </c>
      <c r="M1788" s="7" t="n">
        <f aca="false">IF(F1788=1,MIN($F$293,MAX(0,$B$1700-SUM(I1788:L1788))),0)</f>
        <v>30000000</v>
      </c>
      <c r="N1788" s="7" t="n">
        <f aca="false">IF(G1788=1,MIN($F$292,MAX(0,$B$1700-SUM(I1788:M1788))),0)</f>
        <v>15000000</v>
      </c>
      <c r="O1788" s="7" t="n">
        <f aca="false">IF(H1788=1,MIN($F$291,MAX(0,$B$1700-SUM(I1788:N1788))),0)</f>
        <v>0</v>
      </c>
      <c r="P1788" s="7" t="n">
        <f aca="false">MAX(0,$B$1700-SUM(I1788:O1788))</f>
        <v>1825000000</v>
      </c>
      <c r="Q1788" s="7" t="n">
        <f aca="false">($B$273+$B$274)+$B$22+(1-B1788)*$B$268+(1-C1788)*$E$296+(1-D1788)*$E$295+(1-E1788)*$E$294+(1-F1788)*$E$293+(1-G1788)*$E$292+(1-H1788)*$E$291</f>
        <v>22855666.8918761</v>
      </c>
      <c r="R1788" s="7" t="n">
        <f aca="false">P1788&gt;$B$12*Q1788</f>
        <v>1</v>
      </c>
      <c r="S1788" s="7" t="n">
        <f aca="false">IF(R1788,(P1788+$B$12*$B$13)/(Q1788+$B$13),IF(Q1788&gt;0,P1788/Q1788,0))</f>
        <v>72.0746177883227</v>
      </c>
      <c r="T1788" s="7" t="n">
        <f aca="false">IF(R1788,$B$13*(S1788-$B$12),0)</f>
        <v>177686544.470807</v>
      </c>
      <c r="U1788" s="7" t="n">
        <f aca="false">($B$273+$B$274)*S1788</f>
        <v>21726856.3940779</v>
      </c>
      <c r="V1788" s="7" t="n">
        <f aca="false">$B$22*S1788</f>
        <v>648671560.094904</v>
      </c>
      <c r="W1788" s="7" t="n">
        <f aca="false">IF(B1788=1,I1788,S1788*$B$268)</f>
        <v>30000000</v>
      </c>
      <c r="X1788" s="7" t="n">
        <f aca="false">IF(C1788=1,J1788,S1788*$E$296)</f>
        <v>443562867.406623</v>
      </c>
      <c r="Y1788" s="7" t="n">
        <f aca="false">IF(D1788=1,K1788,S1788*$E$295)</f>
        <v>100000000</v>
      </c>
      <c r="Z1788" s="7" t="n">
        <f aca="false">IF(E1788=1,L1788,S1788*$E$294)</f>
        <v>172979082.691975</v>
      </c>
      <c r="AA1788" s="7" t="n">
        <f aca="false">IF(F1788=1,M1788,S1788*$E$293)</f>
        <v>30000000</v>
      </c>
      <c r="AB1788" s="7" t="n">
        <f aca="false">IF(G1788=1,N1788,S1788*$E$292)</f>
        <v>15000000</v>
      </c>
      <c r="AC1788" s="7" t="n">
        <f aca="false">IF(H1788=1,O1788,S1788*$E$291)</f>
        <v>360373088.941614</v>
      </c>
      <c r="AD1788" s="7" t="n">
        <f aca="false">INDEX($W$1702:$W$1829,MATCH($A1788+(1-B1788)*64,$A$1702:$A$1829,0))</f>
        <v>30000000</v>
      </c>
      <c r="AE1788" s="7" t="n">
        <f aca="false">INDEX($W$1702:$W$1829,MATCH($A1788-B1788*64,$A$1702:$A$1829,0))</f>
        <v>65361150.0167186</v>
      </c>
      <c r="AF1788" s="7" t="n">
        <f aca="false">INDEX($X$1702:$X$1829,MATCH($A1788+(1-C1788)*32,$A$1702:$A$1829,0))</f>
        <v>300000000</v>
      </c>
      <c r="AG1788" s="7" t="n">
        <f aca="false">INDEX($X$1702:$X$1829,MATCH($A1788-C1788*32,$A$1702:$A$1829,0))</f>
        <v>443562867.406623</v>
      </c>
      <c r="AH1788" s="7" t="n">
        <f aca="false">INDEX($Y$1702:$Y$1829,MATCH($A1788+(1-D1788)*16,$A$1702:$A$1829,0))</f>
        <v>100000000</v>
      </c>
      <c r="AI1788" s="7" t="n">
        <f aca="false">INDEX($Y$1702:$Y$1829,MATCH($A1788-D1788*16,$A$1702:$A$1829,0))</f>
        <v>123748654.581165</v>
      </c>
      <c r="AJ1788" s="7" t="n">
        <f aca="false">INDEX($Z$1702:$Z$1829,MATCH($A1788+(1-E1788)*8,$A$1702:$A$1829,0))</f>
        <v>60000000</v>
      </c>
      <c r="AK1788" s="7" t="n">
        <f aca="false">INDEX($Z$1702:$Z$1829,MATCH($A1788-E1788*8,$A$1702:$A$1829,0))</f>
        <v>172979082.691975</v>
      </c>
      <c r="AL1788" s="7" t="n">
        <f aca="false">INDEX($AA$1702:$AA$1829,MATCH($A1788+(1-F1788)*4,$A$1702:$A$1829,0))</f>
        <v>30000000</v>
      </c>
      <c r="AM1788" s="7" t="n">
        <f aca="false">INDEX($AA$1702:$AA$1829,MATCH($A1788-F1788*4,$A$1702:$A$1829,0))</f>
        <v>196521563.793533</v>
      </c>
      <c r="AN1788" s="7" t="n">
        <f aca="false">INDEX($AB$1702:$AB$1829,MATCH($A1788+(1-G1788)*2,$A$1702:$A$1829,0))</f>
        <v>15000000</v>
      </c>
      <c r="AO1788" s="7" t="n">
        <f aca="false">INDEX($AB$1702:$AB$1829,MATCH($A1788-G1788*2,$A$1702:$A$1829,0))</f>
        <v>303485343.702512</v>
      </c>
      <c r="AP1788" s="7" t="n">
        <f aca="false">INDEX($AC$1702:$AC$1829,MATCH($A1788+(1-H1788)*1,$A$1702:$A$1829,0))</f>
        <v>5000000</v>
      </c>
      <c r="AQ1788" s="7" t="n">
        <f aca="false">INDEX($AC$1702:$AC$1829,MATCH($A1788-H1788*1,$A$1702:$A$1829,0))</f>
        <v>360373088.941614</v>
      </c>
      <c r="AR1788" s="14" t="b">
        <f aca="false">AND(IF(B1788=1,AD1788&gt;=AE1788,AE1788&gt;AD1788),IF(C1788=1,AF1788&gt;=AG1788,AG1788&gt;AF1788),IF(D1788=1,AH1788&gt;=AI1788,AI1788&gt;AH1788),IF(E1788=1,AJ1788&gt;=AK1788,AK1788&gt;AJ1788),IF(F1788=1,AL1788&gt;=AM1788,AM1788&gt;AL1788),IF(G1788=1,AN1788&gt;=AO1788,AO1788&gt;AN1788),IF(H1788=1,AP1788&gt;=AQ1788,AQ1788&gt;AP1788))</f>
        <v>0</v>
      </c>
      <c r="AS1788" s="2"/>
      <c r="AT1788" s="2"/>
      <c r="AU1788" s="2"/>
      <c r="AV1788" s="2"/>
      <c r="AW1788" s="2"/>
      <c r="AX1788" s="2"/>
    </row>
    <row r="1789" customFormat="false" ht="15" hidden="false" customHeight="false" outlineLevel="0" collapsed="false">
      <c r="A1789" s="6" t="n">
        <f aca="false">ROW()-1702</f>
        <v>87</v>
      </c>
      <c r="B1789" s="6" t="n">
        <f aca="false">MOD(INT($A1789/64),2)</f>
        <v>1</v>
      </c>
      <c r="C1789" s="6" t="n">
        <f aca="false">MOD(INT($A1789/32),2)</f>
        <v>0</v>
      </c>
      <c r="D1789" s="6" t="n">
        <f aca="false">MOD(INT($A1789/16),2)</f>
        <v>1</v>
      </c>
      <c r="E1789" s="6" t="n">
        <f aca="false">MOD(INT($A1789/8),2)</f>
        <v>0</v>
      </c>
      <c r="F1789" s="6" t="n">
        <f aca="false">MOD(INT($A1789/4),2)</f>
        <v>1</v>
      </c>
      <c r="G1789" s="6" t="n">
        <f aca="false">MOD(INT($A1789/2),2)</f>
        <v>1</v>
      </c>
      <c r="H1789" s="6" t="n">
        <f aca="false">MOD(INT($A1789/1),2)</f>
        <v>1</v>
      </c>
      <c r="I1789" s="7" t="n">
        <f aca="false">IF(B1789=1,MIN($B$6,$B$1700),0)</f>
        <v>30000000</v>
      </c>
      <c r="J1789" s="7" t="n">
        <f aca="false">IF(C1789=1,MIN($F$296,MAX(0,$B$1700-I1789)),0)</f>
        <v>0</v>
      </c>
      <c r="K1789" s="7" t="n">
        <f aca="false">IF(D1789=1,MIN($F$295,MAX(0,$B$1700-SUM(I1789:J1789))),0)</f>
        <v>100000000</v>
      </c>
      <c r="L1789" s="7" t="n">
        <f aca="false">IF(E1789=1,MIN($F$294,MAX(0,$B$1700-SUM(I1789:K1789))),0)</f>
        <v>0</v>
      </c>
      <c r="M1789" s="7" t="n">
        <f aca="false">IF(F1789=1,MIN($F$293,MAX(0,$B$1700-SUM(I1789:L1789))),0)</f>
        <v>30000000</v>
      </c>
      <c r="N1789" s="7" t="n">
        <f aca="false">IF(G1789=1,MIN($F$292,MAX(0,$B$1700-SUM(I1789:M1789))),0)</f>
        <v>15000000</v>
      </c>
      <c r="O1789" s="7" t="n">
        <f aca="false">IF(H1789=1,MIN($F$291,MAX(0,$B$1700-SUM(I1789:N1789))),0)</f>
        <v>5000000</v>
      </c>
      <c r="P1789" s="7" t="n">
        <f aca="false">MAX(0,$B$1700-SUM(I1789:O1789))</f>
        <v>1820000000</v>
      </c>
      <c r="Q1789" s="7" t="n">
        <f aca="false">($B$273+$B$274)+$B$22+(1-B1789)*$B$268+(1-C1789)*$E$296+(1-D1789)*$E$295+(1-E1789)*$E$294+(1-F1789)*$E$293+(1-G1789)*$E$292+(1-H1789)*$E$291</f>
        <v>17855666.8918761</v>
      </c>
      <c r="R1789" s="7" t="n">
        <f aca="false">P1789&gt;$B$12*Q1789</f>
        <v>1</v>
      </c>
      <c r="S1789" s="7" t="n">
        <f aca="false">IF(R1789,(P1789+$B$12*$B$13)/(Q1789+$B$13),IF(Q1789&gt;0,P1789/Q1789,0))</f>
        <v>89.5328072364632</v>
      </c>
      <c r="T1789" s="7" t="n">
        <f aca="false">IF(R1789,$B$13*(S1789-$B$12),0)</f>
        <v>221332018.091158</v>
      </c>
      <c r="U1789" s="7" t="n">
        <f aca="false">($B$273+$B$274)*S1789</f>
        <v>26989618.6074602</v>
      </c>
      <c r="V1789" s="7" t="n">
        <f aca="false">$B$22*S1789</f>
        <v>805795265.128169</v>
      </c>
      <c r="W1789" s="7" t="n">
        <f aca="false">IF(B1789=1,I1789,S1789*$B$268)</f>
        <v>30000000</v>
      </c>
      <c r="X1789" s="7" t="n">
        <f aca="false">IF(C1789=1,J1789,S1789*$E$296)</f>
        <v>551004360.805702</v>
      </c>
      <c r="Y1789" s="7" t="n">
        <f aca="false">IF(D1789=1,K1789,S1789*$E$295)</f>
        <v>100000000</v>
      </c>
      <c r="Z1789" s="7" t="n">
        <f aca="false">IF(E1789=1,L1789,S1789*$E$294)</f>
        <v>214878737.367512</v>
      </c>
      <c r="AA1789" s="7" t="n">
        <f aca="false">IF(F1789=1,M1789,S1789*$E$293)</f>
        <v>30000000</v>
      </c>
      <c r="AB1789" s="7" t="n">
        <f aca="false">IF(G1789=1,N1789,S1789*$E$292)</f>
        <v>15000000</v>
      </c>
      <c r="AC1789" s="7" t="n">
        <f aca="false">IF(H1789=1,O1789,S1789*$E$291)</f>
        <v>5000000</v>
      </c>
      <c r="AD1789" s="7" t="n">
        <f aca="false">INDEX($W$1702:$W$1829,MATCH($A1789+(1-B1789)*64,$A$1702:$A$1829,0))</f>
        <v>30000000</v>
      </c>
      <c r="AE1789" s="7" t="n">
        <f aca="false">INDEX($W$1702:$W$1829,MATCH($A1789-B1789*64,$A$1702:$A$1829,0))</f>
        <v>80500987.5617041</v>
      </c>
      <c r="AF1789" s="7" t="n">
        <f aca="false">INDEX($X$1702:$X$1829,MATCH($A1789+(1-C1789)*32,$A$1702:$A$1829,0))</f>
        <v>300000000</v>
      </c>
      <c r="AG1789" s="7" t="n">
        <f aca="false">INDEX($X$1702:$X$1829,MATCH($A1789-C1789*32,$A$1702:$A$1829,0))</f>
        <v>551004360.805702</v>
      </c>
      <c r="AH1789" s="7" t="n">
        <f aca="false">INDEX($Y$1702:$Y$1829,MATCH($A1789+(1-D1789)*16,$A$1702:$A$1829,0))</f>
        <v>100000000</v>
      </c>
      <c r="AI1789" s="7" t="n">
        <f aca="false">INDEX($Y$1702:$Y$1829,MATCH($A1789-D1789*16,$A$1702:$A$1829,0))</f>
        <v>151358488.537016</v>
      </c>
      <c r="AJ1789" s="7" t="n">
        <f aca="false">INDEX($Z$1702:$Z$1829,MATCH($A1789+(1-E1789)*8,$A$1702:$A$1829,0))</f>
        <v>60000000</v>
      </c>
      <c r="AK1789" s="7" t="n">
        <f aca="false">INDEX($Z$1702:$Z$1829,MATCH($A1789-E1789*8,$A$1702:$A$1829,0))</f>
        <v>214878737.367512</v>
      </c>
      <c r="AL1789" s="7" t="n">
        <f aca="false">INDEX($AA$1702:$AA$1829,MATCH($A1789+(1-F1789)*4,$A$1702:$A$1829,0))</f>
        <v>30000000</v>
      </c>
      <c r="AM1789" s="7" t="n">
        <f aca="false">INDEX($AA$1702:$AA$1829,MATCH($A1789-F1789*4,$A$1702:$A$1829,0))</f>
        <v>237950816.207825</v>
      </c>
      <c r="AN1789" s="7" t="n">
        <f aca="false">INDEX($AB$1702:$AB$1829,MATCH($A1789+(1-G1789)*2,$A$1702:$A$1829,0))</f>
        <v>15000000</v>
      </c>
      <c r="AO1789" s="7" t="n">
        <f aca="false">INDEX($AB$1702:$AB$1829,MATCH($A1789-G1789*2,$A$1702:$A$1829,0))</f>
        <v>362345034.708736</v>
      </c>
      <c r="AP1789" s="7" t="n">
        <f aca="false">INDEX($AC$1702:$AC$1829,MATCH($A1789+(1-H1789)*1,$A$1702:$A$1829,0))</f>
        <v>5000000</v>
      </c>
      <c r="AQ1789" s="7" t="n">
        <f aca="false">INDEX($AC$1702:$AC$1829,MATCH($A1789-H1789*1,$A$1702:$A$1829,0))</f>
        <v>360373088.941614</v>
      </c>
      <c r="AR1789" s="14" t="b">
        <f aca="false">AND(IF(B1789=1,AD1789&gt;=AE1789,AE1789&gt;AD1789),IF(C1789=1,AF1789&gt;=AG1789,AG1789&gt;AF1789),IF(D1789=1,AH1789&gt;=AI1789,AI1789&gt;AH1789),IF(E1789=1,AJ1789&gt;=AK1789,AK1789&gt;AJ1789),IF(F1789=1,AL1789&gt;=AM1789,AM1789&gt;AL1789),IF(G1789=1,AN1789&gt;=AO1789,AO1789&gt;AN1789),IF(H1789=1,AP1789&gt;=AQ1789,AQ1789&gt;AP1789))</f>
        <v>0</v>
      </c>
      <c r="AS1789" s="2"/>
      <c r="AT1789" s="2"/>
      <c r="AU1789" s="2"/>
      <c r="AV1789" s="2"/>
      <c r="AW1789" s="2"/>
      <c r="AX1789" s="2"/>
    </row>
    <row r="1790" customFormat="false" ht="15" hidden="false" customHeight="false" outlineLevel="0" collapsed="false">
      <c r="A1790" s="6" t="n">
        <f aca="false">ROW()-1702</f>
        <v>88</v>
      </c>
      <c r="B1790" s="6" t="n">
        <f aca="false">MOD(INT($A1790/64),2)</f>
        <v>1</v>
      </c>
      <c r="C1790" s="6" t="n">
        <f aca="false">MOD(INT($A1790/32),2)</f>
        <v>0</v>
      </c>
      <c r="D1790" s="6" t="n">
        <f aca="false">MOD(INT($A1790/16),2)</f>
        <v>1</v>
      </c>
      <c r="E1790" s="6" t="n">
        <f aca="false">MOD(INT($A1790/8),2)</f>
        <v>1</v>
      </c>
      <c r="F1790" s="6" t="n">
        <f aca="false">MOD(INT($A1790/4),2)</f>
        <v>0</v>
      </c>
      <c r="G1790" s="6" t="n">
        <f aca="false">MOD(INT($A1790/2),2)</f>
        <v>0</v>
      </c>
      <c r="H1790" s="6" t="n">
        <f aca="false">MOD(INT($A1790/1),2)</f>
        <v>0</v>
      </c>
      <c r="I1790" s="7" t="n">
        <f aca="false">IF(B1790=1,MIN($B$6,$B$1700),0)</f>
        <v>30000000</v>
      </c>
      <c r="J1790" s="7" t="n">
        <f aca="false">IF(C1790=1,MIN($F$296,MAX(0,$B$1700-I1790)),0)</f>
        <v>0</v>
      </c>
      <c r="K1790" s="7" t="n">
        <f aca="false">IF(D1790=1,MIN($F$295,MAX(0,$B$1700-SUM(I1790:J1790))),0)</f>
        <v>100000000</v>
      </c>
      <c r="L1790" s="7" t="n">
        <f aca="false">IF(E1790=1,MIN($F$294,MAX(0,$B$1700-SUM(I1790:K1790))),0)</f>
        <v>60000000</v>
      </c>
      <c r="M1790" s="7" t="n">
        <f aca="false">IF(F1790=1,MIN($F$293,MAX(0,$B$1700-SUM(I1790:L1790))),0)</f>
        <v>0</v>
      </c>
      <c r="N1790" s="7" t="n">
        <f aca="false">IF(G1790=1,MIN($F$292,MAX(0,$B$1700-SUM(I1790:M1790))),0)</f>
        <v>0</v>
      </c>
      <c r="O1790" s="7" t="n">
        <f aca="false">IF(H1790=1,MIN($F$291,MAX(0,$B$1700-SUM(I1790:N1790))),0)</f>
        <v>0</v>
      </c>
      <c r="P1790" s="7" t="n">
        <f aca="false">MAX(0,$B$1700-SUM(I1790:O1790))</f>
        <v>1810000000</v>
      </c>
      <c r="Q1790" s="7" t="n">
        <f aca="false">($B$273+$B$274)+$B$22+(1-B1790)*$B$268+(1-C1790)*$E$296+(1-D1790)*$E$295+(1-E1790)*$E$294+(1-F1790)*$E$293+(1-G1790)*$E$292+(1-H1790)*$E$291</f>
        <v>28455666.8918761</v>
      </c>
      <c r="R1790" s="7" t="n">
        <f aca="false">P1790&gt;$B$12*Q1790</f>
        <v>1</v>
      </c>
      <c r="S1790" s="7" t="n">
        <f aca="false">IF(R1790,(P1790+$B$12*$B$13)/(Q1790+$B$13),IF(Q1790&gt;0,P1790/Q1790,0))</f>
        <v>58.5514764172522</v>
      </c>
      <c r="T1790" s="7" t="n">
        <f aca="false">IF(R1790,$B$13*(S1790-$B$12),0)</f>
        <v>143878691.043131</v>
      </c>
      <c r="U1790" s="7" t="n">
        <f aca="false">($B$273+$B$274)*S1790</f>
        <v>17650312.3958985</v>
      </c>
      <c r="V1790" s="7" t="n">
        <f aca="false">$B$22*S1790</f>
        <v>526963287.75527</v>
      </c>
      <c r="W1790" s="7" t="n">
        <f aca="false">IF(B1790=1,I1790,S1790*$B$268)</f>
        <v>30000000</v>
      </c>
      <c r="X1790" s="7" t="n">
        <f aca="false">IF(C1790=1,J1790,S1790*$E$296)</f>
        <v>360338515.381422</v>
      </c>
      <c r="Y1790" s="7" t="n">
        <f aca="false">IF(D1790=1,K1790,S1790*$E$295)</f>
        <v>100000000</v>
      </c>
      <c r="Z1790" s="7" t="n">
        <f aca="false">IF(E1790=1,L1790,S1790*$E$294)</f>
        <v>60000000</v>
      </c>
      <c r="AA1790" s="7" t="n">
        <f aca="false">IF(F1790=1,M1790,S1790*$E$293)</f>
        <v>175654429.251757</v>
      </c>
      <c r="AB1790" s="7" t="n">
        <f aca="false">IF(G1790=1,N1790,S1790*$E$292)</f>
        <v>292757382.086261</v>
      </c>
      <c r="AC1790" s="7" t="n">
        <f aca="false">IF(H1790=1,O1790,S1790*$E$291)</f>
        <v>292757382.086261</v>
      </c>
      <c r="AD1790" s="7" t="n">
        <f aca="false">INDEX($W$1702:$W$1829,MATCH($A1790+(1-B1790)*64,$A$1702:$A$1829,0))</f>
        <v>30000000</v>
      </c>
      <c r="AE1790" s="7" t="n">
        <f aca="false">INDEX($W$1702:$W$1829,MATCH($A1790-B1790*64,$A$1702:$A$1829,0))</f>
        <v>53444941.9247866</v>
      </c>
      <c r="AF1790" s="7" t="n">
        <f aca="false">INDEX($X$1702:$X$1829,MATCH($A1790+(1-C1790)*32,$A$1702:$A$1829,0))</f>
        <v>300000000</v>
      </c>
      <c r="AG1790" s="7" t="n">
        <f aca="false">INDEX($X$1702:$X$1829,MATCH($A1790-C1790*32,$A$1702:$A$1829,0))</f>
        <v>360338515.381422</v>
      </c>
      <c r="AH1790" s="7" t="n">
        <f aca="false">INDEX($Y$1702:$Y$1829,MATCH($A1790+(1-D1790)*16,$A$1702:$A$1829,0))</f>
        <v>100000000</v>
      </c>
      <c r="AI1790" s="7" t="n">
        <f aca="false">INDEX($Y$1702:$Y$1829,MATCH($A1790-D1790*16,$A$1702:$A$1829,0))</f>
        <v>101755050.326802</v>
      </c>
      <c r="AJ1790" s="7" t="n">
        <f aca="false">INDEX($Z$1702:$Z$1829,MATCH($A1790+(1-E1790)*8,$A$1702:$A$1829,0))</f>
        <v>60000000</v>
      </c>
      <c r="AK1790" s="7" t="n">
        <f aca="false">INDEX($Z$1702:$Z$1829,MATCH($A1790-E1790*8,$A$1702:$A$1829,0))</f>
        <v>134729730.170513</v>
      </c>
      <c r="AL1790" s="7" t="n">
        <f aca="false">INDEX($AA$1702:$AA$1829,MATCH($A1790+(1-F1790)*4,$A$1702:$A$1829,0))</f>
        <v>30000000</v>
      </c>
      <c r="AM1790" s="7" t="n">
        <f aca="false">INDEX($AA$1702:$AA$1829,MATCH($A1790-F1790*4,$A$1702:$A$1829,0))</f>
        <v>175654429.251757</v>
      </c>
      <c r="AN1790" s="7" t="n">
        <f aca="false">INDEX($AB$1702:$AB$1829,MATCH($A1790+(1-G1790)*2,$A$1702:$A$1829,0))</f>
        <v>15000000</v>
      </c>
      <c r="AO1790" s="7" t="n">
        <f aca="false">INDEX($AB$1702:$AB$1829,MATCH($A1790-G1790*2,$A$1702:$A$1829,0))</f>
        <v>292757382.086261</v>
      </c>
      <c r="AP1790" s="7" t="n">
        <f aca="false">INDEX($AC$1702:$AC$1829,MATCH($A1790+(1-H1790)*1,$A$1702:$A$1829,0))</f>
        <v>5000000</v>
      </c>
      <c r="AQ1790" s="7" t="n">
        <f aca="false">INDEX($AC$1702:$AC$1829,MATCH($A1790-H1790*1,$A$1702:$A$1829,0))</f>
        <v>292757382.086261</v>
      </c>
      <c r="AR1790" s="14" t="b">
        <f aca="false">AND(IF(B1790=1,AD1790&gt;=AE1790,AE1790&gt;AD1790),IF(C1790=1,AF1790&gt;=AG1790,AG1790&gt;AF1790),IF(D1790=1,AH1790&gt;=AI1790,AI1790&gt;AH1790),IF(E1790=1,AJ1790&gt;=AK1790,AK1790&gt;AJ1790),IF(F1790=1,AL1790&gt;=AM1790,AM1790&gt;AL1790),IF(G1790=1,AN1790&gt;=AO1790,AO1790&gt;AN1790),IF(H1790=1,AP1790&gt;=AQ1790,AQ1790&gt;AP1790))</f>
        <v>0</v>
      </c>
      <c r="AS1790" s="2"/>
      <c r="AT1790" s="2"/>
      <c r="AU1790" s="2"/>
      <c r="AV1790" s="2"/>
      <c r="AW1790" s="2"/>
      <c r="AX1790" s="2"/>
    </row>
    <row r="1791" customFormat="false" ht="15" hidden="false" customHeight="false" outlineLevel="0" collapsed="false">
      <c r="A1791" s="6" t="n">
        <f aca="false">ROW()-1702</f>
        <v>89</v>
      </c>
      <c r="B1791" s="6" t="n">
        <f aca="false">MOD(INT($A1791/64),2)</f>
        <v>1</v>
      </c>
      <c r="C1791" s="6" t="n">
        <f aca="false">MOD(INT($A1791/32),2)</f>
        <v>0</v>
      </c>
      <c r="D1791" s="6" t="n">
        <f aca="false">MOD(INT($A1791/16),2)</f>
        <v>1</v>
      </c>
      <c r="E1791" s="6" t="n">
        <f aca="false">MOD(INT($A1791/8),2)</f>
        <v>1</v>
      </c>
      <c r="F1791" s="6" t="n">
        <f aca="false">MOD(INT($A1791/4),2)</f>
        <v>0</v>
      </c>
      <c r="G1791" s="6" t="n">
        <f aca="false">MOD(INT($A1791/2),2)</f>
        <v>0</v>
      </c>
      <c r="H1791" s="6" t="n">
        <f aca="false">MOD(INT($A1791/1),2)</f>
        <v>1</v>
      </c>
      <c r="I1791" s="7" t="n">
        <f aca="false">IF(B1791=1,MIN($B$6,$B$1700),0)</f>
        <v>30000000</v>
      </c>
      <c r="J1791" s="7" t="n">
        <f aca="false">IF(C1791=1,MIN($F$296,MAX(0,$B$1700-I1791)),0)</f>
        <v>0</v>
      </c>
      <c r="K1791" s="7" t="n">
        <f aca="false">IF(D1791=1,MIN($F$295,MAX(0,$B$1700-SUM(I1791:J1791))),0)</f>
        <v>100000000</v>
      </c>
      <c r="L1791" s="7" t="n">
        <f aca="false">IF(E1791=1,MIN($F$294,MAX(0,$B$1700-SUM(I1791:K1791))),0)</f>
        <v>60000000</v>
      </c>
      <c r="M1791" s="7" t="n">
        <f aca="false">IF(F1791=1,MIN($F$293,MAX(0,$B$1700-SUM(I1791:L1791))),0)</f>
        <v>0</v>
      </c>
      <c r="N1791" s="7" t="n">
        <f aca="false">IF(G1791=1,MIN($F$292,MAX(0,$B$1700-SUM(I1791:M1791))),0)</f>
        <v>0</v>
      </c>
      <c r="O1791" s="7" t="n">
        <f aca="false">IF(H1791=1,MIN($F$291,MAX(0,$B$1700-SUM(I1791:N1791))),0)</f>
        <v>5000000</v>
      </c>
      <c r="P1791" s="7" t="n">
        <f aca="false">MAX(0,$B$1700-SUM(I1791:O1791))</f>
        <v>1805000000</v>
      </c>
      <c r="Q1791" s="7" t="n">
        <f aca="false">($B$273+$B$274)+$B$22+(1-B1791)*$B$268+(1-C1791)*$E$296+(1-D1791)*$E$295+(1-E1791)*$E$294+(1-F1791)*$E$293+(1-G1791)*$E$292+(1-H1791)*$E$291</f>
        <v>23455666.8918761</v>
      </c>
      <c r="R1791" s="7" t="n">
        <f aca="false">P1791&gt;$B$12*Q1791</f>
        <v>1</v>
      </c>
      <c r="S1791" s="7" t="n">
        <f aca="false">IF(R1791,(P1791+$B$12*$B$13)/(Q1791+$B$13),IF(Q1791&gt;0,P1791/Q1791,0))</f>
        <v>69.6379718359589</v>
      </c>
      <c r="T1791" s="7" t="n">
        <f aca="false">IF(R1791,$B$13*(S1791-$B$12),0)</f>
        <v>171594929.589897</v>
      </c>
      <c r="U1791" s="7" t="n">
        <f aca="false">($B$273+$B$274)*S1791</f>
        <v>20992330.7272794</v>
      </c>
      <c r="V1791" s="7" t="n">
        <f aca="false">$B$22*S1791</f>
        <v>626741746.52363</v>
      </c>
      <c r="W1791" s="7" t="n">
        <f aca="false">IF(B1791=1,I1791,S1791*$B$268)</f>
        <v>30000000</v>
      </c>
      <c r="X1791" s="7" t="n">
        <f aca="false">IF(C1791=1,J1791,S1791*$E$296)</f>
        <v>428567218.471522</v>
      </c>
      <c r="Y1791" s="7" t="n">
        <f aca="false">IF(D1791=1,K1791,S1791*$E$295)</f>
        <v>100000000</v>
      </c>
      <c r="Z1791" s="7" t="n">
        <f aca="false">IF(E1791=1,L1791,S1791*$E$294)</f>
        <v>60000000</v>
      </c>
      <c r="AA1791" s="7" t="n">
        <f aca="false">IF(F1791=1,M1791,S1791*$E$293)</f>
        <v>208913915.507877</v>
      </c>
      <c r="AB1791" s="7" t="n">
        <f aca="false">IF(G1791=1,N1791,S1791*$E$292)</f>
        <v>348189859.179795</v>
      </c>
      <c r="AC1791" s="7" t="n">
        <f aca="false">IF(H1791=1,O1791,S1791*$E$291)</f>
        <v>5000000</v>
      </c>
      <c r="AD1791" s="7" t="n">
        <f aca="false">INDEX($W$1702:$W$1829,MATCH($A1791+(1-B1791)*64,$A$1702:$A$1829,0))</f>
        <v>30000000</v>
      </c>
      <c r="AE1791" s="7" t="n">
        <f aca="false">INDEX($W$1702:$W$1829,MATCH($A1791-B1791*64,$A$1702:$A$1829,0))</f>
        <v>63214172.8367493</v>
      </c>
      <c r="AF1791" s="7" t="n">
        <f aca="false">INDEX($X$1702:$X$1829,MATCH($A1791+(1-C1791)*32,$A$1702:$A$1829,0))</f>
        <v>300000000</v>
      </c>
      <c r="AG1791" s="7" t="n">
        <f aca="false">INDEX($X$1702:$X$1829,MATCH($A1791-C1791*32,$A$1702:$A$1829,0))</f>
        <v>428567218.471522</v>
      </c>
      <c r="AH1791" s="7" t="n">
        <f aca="false">INDEX($Y$1702:$Y$1829,MATCH($A1791+(1-D1791)*16,$A$1702:$A$1829,0))</f>
        <v>100000000</v>
      </c>
      <c r="AI1791" s="7" t="n">
        <f aca="false">INDEX($Y$1702:$Y$1829,MATCH($A1791-D1791*16,$A$1702:$A$1829,0))</f>
        <v>119811501.175023</v>
      </c>
      <c r="AJ1791" s="7" t="n">
        <f aca="false">INDEX($Z$1702:$Z$1829,MATCH($A1791+(1-E1791)*8,$A$1702:$A$1829,0))</f>
        <v>60000000</v>
      </c>
      <c r="AK1791" s="7" t="n">
        <f aca="false">INDEX($Z$1702:$Z$1829,MATCH($A1791-E1791*8,$A$1702:$A$1829,0))</f>
        <v>158063642.695848</v>
      </c>
      <c r="AL1791" s="7" t="n">
        <f aca="false">INDEX($AA$1702:$AA$1829,MATCH($A1791+(1-F1791)*4,$A$1702:$A$1829,0))</f>
        <v>30000000</v>
      </c>
      <c r="AM1791" s="7" t="n">
        <f aca="false">INDEX($AA$1702:$AA$1829,MATCH($A1791-F1791*4,$A$1702:$A$1829,0))</f>
        <v>208913915.507877</v>
      </c>
      <c r="AN1791" s="7" t="n">
        <f aca="false">INDEX($AB$1702:$AB$1829,MATCH($A1791+(1-G1791)*2,$A$1702:$A$1829,0))</f>
        <v>15000000</v>
      </c>
      <c r="AO1791" s="7" t="n">
        <f aca="false">INDEX($AB$1702:$AB$1829,MATCH($A1791-G1791*2,$A$1702:$A$1829,0))</f>
        <v>348189859.179795</v>
      </c>
      <c r="AP1791" s="7" t="n">
        <f aca="false">INDEX($AC$1702:$AC$1829,MATCH($A1791+(1-H1791)*1,$A$1702:$A$1829,0))</f>
        <v>5000000</v>
      </c>
      <c r="AQ1791" s="7" t="n">
        <f aca="false">INDEX($AC$1702:$AC$1829,MATCH($A1791-H1791*1,$A$1702:$A$1829,0))</f>
        <v>292757382.086261</v>
      </c>
      <c r="AR1791" s="14" t="b">
        <f aca="false">AND(IF(B1791=1,AD1791&gt;=AE1791,AE1791&gt;AD1791),IF(C1791=1,AF1791&gt;=AG1791,AG1791&gt;AF1791),IF(D1791=1,AH1791&gt;=AI1791,AI1791&gt;AH1791),IF(E1791=1,AJ1791&gt;=AK1791,AK1791&gt;AJ1791),IF(F1791=1,AL1791&gt;=AM1791,AM1791&gt;AL1791),IF(G1791=1,AN1791&gt;=AO1791,AO1791&gt;AN1791),IF(H1791=1,AP1791&gt;=AQ1791,AQ1791&gt;AP1791))</f>
        <v>0</v>
      </c>
      <c r="AS1791" s="2"/>
      <c r="AT1791" s="2"/>
      <c r="AU1791" s="2"/>
      <c r="AV1791" s="2"/>
      <c r="AW1791" s="2"/>
      <c r="AX1791" s="2"/>
    </row>
    <row r="1792" customFormat="false" ht="15" hidden="false" customHeight="false" outlineLevel="0" collapsed="false">
      <c r="A1792" s="6" t="n">
        <f aca="false">ROW()-1702</f>
        <v>90</v>
      </c>
      <c r="B1792" s="6" t="n">
        <f aca="false">MOD(INT($A1792/64),2)</f>
        <v>1</v>
      </c>
      <c r="C1792" s="6" t="n">
        <f aca="false">MOD(INT($A1792/32),2)</f>
        <v>0</v>
      </c>
      <c r="D1792" s="6" t="n">
        <f aca="false">MOD(INT($A1792/16),2)</f>
        <v>1</v>
      </c>
      <c r="E1792" s="6" t="n">
        <f aca="false">MOD(INT($A1792/8),2)</f>
        <v>1</v>
      </c>
      <c r="F1792" s="6" t="n">
        <f aca="false">MOD(INT($A1792/4),2)</f>
        <v>0</v>
      </c>
      <c r="G1792" s="6" t="n">
        <f aca="false">MOD(INT($A1792/2),2)</f>
        <v>1</v>
      </c>
      <c r="H1792" s="6" t="n">
        <f aca="false">MOD(INT($A1792/1),2)</f>
        <v>0</v>
      </c>
      <c r="I1792" s="7" t="n">
        <f aca="false">IF(B1792=1,MIN($B$6,$B$1700),0)</f>
        <v>30000000</v>
      </c>
      <c r="J1792" s="7" t="n">
        <f aca="false">IF(C1792=1,MIN($F$296,MAX(0,$B$1700-I1792)),0)</f>
        <v>0</v>
      </c>
      <c r="K1792" s="7" t="n">
        <f aca="false">IF(D1792=1,MIN($F$295,MAX(0,$B$1700-SUM(I1792:J1792))),0)</f>
        <v>100000000</v>
      </c>
      <c r="L1792" s="7" t="n">
        <f aca="false">IF(E1792=1,MIN($F$294,MAX(0,$B$1700-SUM(I1792:K1792))),0)</f>
        <v>60000000</v>
      </c>
      <c r="M1792" s="7" t="n">
        <f aca="false">IF(F1792=1,MIN($F$293,MAX(0,$B$1700-SUM(I1792:L1792))),0)</f>
        <v>0</v>
      </c>
      <c r="N1792" s="7" t="n">
        <f aca="false">IF(G1792=1,MIN($F$292,MAX(0,$B$1700-SUM(I1792:M1792))),0)</f>
        <v>15000000</v>
      </c>
      <c r="O1792" s="7" t="n">
        <f aca="false">IF(H1792=1,MIN($F$291,MAX(0,$B$1700-SUM(I1792:N1792))),0)</f>
        <v>0</v>
      </c>
      <c r="P1792" s="7" t="n">
        <f aca="false">MAX(0,$B$1700-SUM(I1792:O1792))</f>
        <v>1795000000</v>
      </c>
      <c r="Q1792" s="7" t="n">
        <f aca="false">($B$273+$B$274)+$B$22+(1-B1792)*$B$268+(1-C1792)*$E$296+(1-D1792)*$E$295+(1-E1792)*$E$294+(1-F1792)*$E$293+(1-G1792)*$E$292+(1-H1792)*$E$291</f>
        <v>23455666.8918761</v>
      </c>
      <c r="R1792" s="7" t="n">
        <f aca="false">P1792&gt;$B$12*Q1792</f>
        <v>1</v>
      </c>
      <c r="S1792" s="7" t="n">
        <f aca="false">IF(R1792,(P1792+$B$12*$B$13)/(Q1792+$B$13),IF(Q1792&gt;0,P1792/Q1792,0))</f>
        <v>69.2526995159813</v>
      </c>
      <c r="T1792" s="7" t="n">
        <f aca="false">IF(R1792,$B$13*(S1792-$B$12),0)</f>
        <v>170631748.789953</v>
      </c>
      <c r="U1792" s="7" t="n">
        <f aca="false">($B$273+$B$274)*S1792</f>
        <v>20876190.5849431</v>
      </c>
      <c r="V1792" s="7" t="n">
        <f aca="false">$B$22*S1792</f>
        <v>623274295.643831</v>
      </c>
      <c r="W1792" s="7" t="n">
        <f aca="false">IF(B1792=1,I1792,S1792*$B$268)</f>
        <v>30000000</v>
      </c>
      <c r="X1792" s="7" t="n">
        <f aca="false">IF(C1792=1,J1792,S1792*$E$296)</f>
        <v>426196168.853422</v>
      </c>
      <c r="Y1792" s="7" t="n">
        <f aca="false">IF(D1792=1,K1792,S1792*$E$295)</f>
        <v>100000000</v>
      </c>
      <c r="Z1792" s="7" t="n">
        <f aca="false">IF(E1792=1,L1792,S1792*$E$294)</f>
        <v>60000000</v>
      </c>
      <c r="AA1792" s="7" t="n">
        <f aca="false">IF(F1792=1,M1792,S1792*$E$293)</f>
        <v>207758098.547944</v>
      </c>
      <c r="AB1792" s="7" t="n">
        <f aca="false">IF(G1792=1,N1792,S1792*$E$292)</f>
        <v>15000000</v>
      </c>
      <c r="AC1792" s="7" t="n">
        <f aca="false">IF(H1792=1,O1792,S1792*$E$291)</f>
        <v>346263497.579906</v>
      </c>
      <c r="AD1792" s="7" t="n">
        <f aca="false">INDEX($W$1702:$W$1829,MATCH($A1792+(1-B1792)*64,$A$1702:$A$1829,0))</f>
        <v>30000000</v>
      </c>
      <c r="AE1792" s="7" t="n">
        <f aca="false">INDEX($W$1702:$W$1829,MATCH($A1792-B1792*64,$A$1702:$A$1829,0))</f>
        <v>62870150.1274337</v>
      </c>
      <c r="AF1792" s="7" t="n">
        <f aca="false">INDEX($X$1702:$X$1829,MATCH($A1792+(1-C1792)*32,$A$1702:$A$1829,0))</f>
        <v>300000000</v>
      </c>
      <c r="AG1792" s="7" t="n">
        <f aca="false">INDEX($X$1702:$X$1829,MATCH($A1792-C1792*32,$A$1702:$A$1829,0))</f>
        <v>426196168.853422</v>
      </c>
      <c r="AH1792" s="7" t="n">
        <f aca="false">INDEX($Y$1702:$Y$1829,MATCH($A1792+(1-D1792)*16,$A$1702:$A$1829,0))</f>
        <v>100000000</v>
      </c>
      <c r="AI1792" s="7" t="n">
        <f aca="false">INDEX($Y$1702:$Y$1829,MATCH($A1792-D1792*16,$A$1702:$A$1829,0))</f>
        <v>119183393.698352</v>
      </c>
      <c r="AJ1792" s="7" t="n">
        <f aca="false">INDEX($Z$1702:$Z$1829,MATCH($A1792+(1-E1792)*8,$A$1702:$A$1829,0))</f>
        <v>60000000</v>
      </c>
      <c r="AK1792" s="7" t="n">
        <f aca="false">INDEX($Z$1702:$Z$1829,MATCH($A1792-E1792*8,$A$1702:$A$1829,0))</f>
        <v>157217251.034826</v>
      </c>
      <c r="AL1792" s="7" t="n">
        <f aca="false">INDEX($AA$1702:$AA$1829,MATCH($A1792+(1-F1792)*4,$A$1702:$A$1829,0))</f>
        <v>30000000</v>
      </c>
      <c r="AM1792" s="7" t="n">
        <f aca="false">INDEX($AA$1702:$AA$1829,MATCH($A1792-F1792*4,$A$1702:$A$1829,0))</f>
        <v>207758098.547944</v>
      </c>
      <c r="AN1792" s="7" t="n">
        <f aca="false">INDEX($AB$1702:$AB$1829,MATCH($A1792+(1-G1792)*2,$A$1702:$A$1829,0))</f>
        <v>15000000</v>
      </c>
      <c r="AO1792" s="7" t="n">
        <f aca="false">INDEX($AB$1702:$AB$1829,MATCH($A1792-G1792*2,$A$1702:$A$1829,0))</f>
        <v>292757382.086261</v>
      </c>
      <c r="AP1792" s="7" t="n">
        <f aca="false">INDEX($AC$1702:$AC$1829,MATCH($A1792+(1-H1792)*1,$A$1702:$A$1829,0))</f>
        <v>5000000</v>
      </c>
      <c r="AQ1792" s="7" t="n">
        <f aca="false">INDEX($AC$1702:$AC$1829,MATCH($A1792-H1792*1,$A$1702:$A$1829,0))</f>
        <v>346263497.579906</v>
      </c>
      <c r="AR1792" s="14" t="b">
        <f aca="false">AND(IF(B1792=1,AD1792&gt;=AE1792,AE1792&gt;AD1792),IF(C1792=1,AF1792&gt;=AG1792,AG1792&gt;AF1792),IF(D1792=1,AH1792&gt;=AI1792,AI1792&gt;AH1792),IF(E1792=1,AJ1792&gt;=AK1792,AK1792&gt;AJ1792),IF(F1792=1,AL1792&gt;=AM1792,AM1792&gt;AL1792),IF(G1792=1,AN1792&gt;=AO1792,AO1792&gt;AN1792),IF(H1792=1,AP1792&gt;=AQ1792,AQ1792&gt;AP1792))</f>
        <v>0</v>
      </c>
      <c r="AS1792" s="2"/>
      <c r="AT1792" s="2"/>
      <c r="AU1792" s="2"/>
      <c r="AV1792" s="2"/>
      <c r="AW1792" s="2"/>
      <c r="AX1792" s="2"/>
    </row>
    <row r="1793" customFormat="false" ht="15" hidden="false" customHeight="false" outlineLevel="0" collapsed="false">
      <c r="A1793" s="6" t="n">
        <f aca="false">ROW()-1702</f>
        <v>91</v>
      </c>
      <c r="B1793" s="6" t="n">
        <f aca="false">MOD(INT($A1793/64),2)</f>
        <v>1</v>
      </c>
      <c r="C1793" s="6" t="n">
        <f aca="false">MOD(INT($A1793/32),2)</f>
        <v>0</v>
      </c>
      <c r="D1793" s="6" t="n">
        <f aca="false">MOD(INT($A1793/16),2)</f>
        <v>1</v>
      </c>
      <c r="E1793" s="6" t="n">
        <f aca="false">MOD(INT($A1793/8),2)</f>
        <v>1</v>
      </c>
      <c r="F1793" s="6" t="n">
        <f aca="false">MOD(INT($A1793/4),2)</f>
        <v>0</v>
      </c>
      <c r="G1793" s="6" t="n">
        <f aca="false">MOD(INT($A1793/2),2)</f>
        <v>1</v>
      </c>
      <c r="H1793" s="6" t="n">
        <f aca="false">MOD(INT($A1793/1),2)</f>
        <v>1</v>
      </c>
      <c r="I1793" s="7" t="n">
        <f aca="false">IF(B1793=1,MIN($B$6,$B$1700),0)</f>
        <v>30000000</v>
      </c>
      <c r="J1793" s="7" t="n">
        <f aca="false">IF(C1793=1,MIN($F$296,MAX(0,$B$1700-I1793)),0)</f>
        <v>0</v>
      </c>
      <c r="K1793" s="7" t="n">
        <f aca="false">IF(D1793=1,MIN($F$295,MAX(0,$B$1700-SUM(I1793:J1793))),0)</f>
        <v>100000000</v>
      </c>
      <c r="L1793" s="7" t="n">
        <f aca="false">IF(E1793=1,MIN($F$294,MAX(0,$B$1700-SUM(I1793:K1793))),0)</f>
        <v>60000000</v>
      </c>
      <c r="M1793" s="7" t="n">
        <f aca="false">IF(F1793=1,MIN($F$293,MAX(0,$B$1700-SUM(I1793:L1793))),0)</f>
        <v>0</v>
      </c>
      <c r="N1793" s="7" t="n">
        <f aca="false">IF(G1793=1,MIN($F$292,MAX(0,$B$1700-SUM(I1793:M1793))),0)</f>
        <v>15000000</v>
      </c>
      <c r="O1793" s="7" t="n">
        <f aca="false">IF(H1793=1,MIN($F$291,MAX(0,$B$1700-SUM(I1793:N1793))),0)</f>
        <v>5000000</v>
      </c>
      <c r="P1793" s="7" t="n">
        <f aca="false">MAX(0,$B$1700-SUM(I1793:O1793))</f>
        <v>1790000000</v>
      </c>
      <c r="Q1793" s="7" t="n">
        <f aca="false">($B$273+$B$274)+$B$22+(1-B1793)*$B$268+(1-C1793)*$E$296+(1-D1793)*$E$295+(1-E1793)*$E$294+(1-F1793)*$E$293+(1-G1793)*$E$292+(1-H1793)*$E$291</f>
        <v>18455666.8918761</v>
      </c>
      <c r="R1793" s="7" t="n">
        <f aca="false">P1793&gt;$B$12*Q1793</f>
        <v>1</v>
      </c>
      <c r="S1793" s="7" t="n">
        <f aca="false">IF(R1793,(P1793+$B$12*$B$13)/(Q1793+$B$13),IF(Q1793&gt;0,P1793/Q1793,0))</f>
        <v>85.5377215742486</v>
      </c>
      <c r="T1793" s="7" t="n">
        <f aca="false">IF(R1793,$B$13*(S1793-$B$12),0)</f>
        <v>211344303.935622</v>
      </c>
      <c r="U1793" s="7" t="n">
        <f aca="false">($B$273+$B$274)*S1793</f>
        <v>25785302.0931514</v>
      </c>
      <c r="V1793" s="7" t="n">
        <f aca="false">$B$22*S1793</f>
        <v>769839494.168238</v>
      </c>
      <c r="W1793" s="7" t="n">
        <f aca="false">IF(B1793=1,I1793,S1793*$B$268)</f>
        <v>30000000</v>
      </c>
      <c r="X1793" s="7" t="n">
        <f aca="false">IF(C1793=1,J1793,S1793*$E$296)</f>
        <v>526417735.080243</v>
      </c>
      <c r="Y1793" s="7" t="n">
        <f aca="false">IF(D1793=1,K1793,S1793*$E$295)</f>
        <v>100000000</v>
      </c>
      <c r="Z1793" s="7" t="n">
        <f aca="false">IF(E1793=1,L1793,S1793*$E$294)</f>
        <v>60000000</v>
      </c>
      <c r="AA1793" s="7" t="n">
        <f aca="false">IF(F1793=1,M1793,S1793*$E$293)</f>
        <v>256613164.722746</v>
      </c>
      <c r="AB1793" s="7" t="n">
        <f aca="false">IF(G1793=1,N1793,S1793*$E$292)</f>
        <v>15000000</v>
      </c>
      <c r="AC1793" s="7" t="n">
        <f aca="false">IF(H1793=1,O1793,S1793*$E$291)</f>
        <v>5000000</v>
      </c>
      <c r="AD1793" s="7" t="n">
        <f aca="false">INDEX($W$1702:$W$1829,MATCH($A1793+(1-B1793)*64,$A$1702:$A$1829,0))</f>
        <v>30000000</v>
      </c>
      <c r="AE1793" s="7" t="n">
        <f aca="false">INDEX($W$1702:$W$1829,MATCH($A1793-B1793*64,$A$1702:$A$1829,0))</f>
        <v>77025595.7960628</v>
      </c>
      <c r="AF1793" s="7" t="n">
        <f aca="false">INDEX($X$1702:$X$1829,MATCH($A1793+(1-C1793)*32,$A$1702:$A$1829,0))</f>
        <v>300000000</v>
      </c>
      <c r="AG1793" s="7" t="n">
        <f aca="false">INDEX($X$1702:$X$1829,MATCH($A1793-C1793*32,$A$1702:$A$1829,0))</f>
        <v>526417735.080243</v>
      </c>
      <c r="AH1793" s="7" t="n">
        <f aca="false">INDEX($Y$1702:$Y$1829,MATCH($A1793+(1-D1793)*16,$A$1702:$A$1829,0))</f>
        <v>100000000</v>
      </c>
      <c r="AI1793" s="7" t="n">
        <f aca="false">INDEX($Y$1702:$Y$1829,MATCH($A1793-D1793*16,$A$1702:$A$1829,0))</f>
        <v>145057523.100559</v>
      </c>
      <c r="AJ1793" s="7" t="n">
        <f aca="false">INDEX($Z$1702:$Z$1829,MATCH($A1793+(1-E1793)*8,$A$1702:$A$1829,0))</f>
        <v>60000000</v>
      </c>
      <c r="AK1793" s="7" t="n">
        <f aca="false">INDEX($Z$1702:$Z$1829,MATCH($A1793-E1793*8,$A$1702:$A$1829,0))</f>
        <v>190360652.96626</v>
      </c>
      <c r="AL1793" s="7" t="n">
        <f aca="false">INDEX($AA$1702:$AA$1829,MATCH($A1793+(1-F1793)*4,$A$1702:$A$1829,0))</f>
        <v>30000000</v>
      </c>
      <c r="AM1793" s="7" t="n">
        <f aca="false">INDEX($AA$1702:$AA$1829,MATCH($A1793-F1793*4,$A$1702:$A$1829,0))</f>
        <v>256613164.722746</v>
      </c>
      <c r="AN1793" s="7" t="n">
        <f aca="false">INDEX($AB$1702:$AB$1829,MATCH($A1793+(1-G1793)*2,$A$1702:$A$1829,0))</f>
        <v>15000000</v>
      </c>
      <c r="AO1793" s="7" t="n">
        <f aca="false">INDEX($AB$1702:$AB$1829,MATCH($A1793-G1793*2,$A$1702:$A$1829,0))</f>
        <v>348189859.179795</v>
      </c>
      <c r="AP1793" s="7" t="n">
        <f aca="false">INDEX($AC$1702:$AC$1829,MATCH($A1793+(1-H1793)*1,$A$1702:$A$1829,0))</f>
        <v>5000000</v>
      </c>
      <c r="AQ1793" s="7" t="n">
        <f aca="false">INDEX($AC$1702:$AC$1829,MATCH($A1793-H1793*1,$A$1702:$A$1829,0))</f>
        <v>346263497.579906</v>
      </c>
      <c r="AR1793" s="14" t="b">
        <f aca="false">AND(IF(B1793=1,AD1793&gt;=AE1793,AE1793&gt;AD1793),IF(C1793=1,AF1793&gt;=AG1793,AG1793&gt;AF1793),IF(D1793=1,AH1793&gt;=AI1793,AI1793&gt;AH1793),IF(E1793=1,AJ1793&gt;=AK1793,AK1793&gt;AJ1793),IF(F1793=1,AL1793&gt;=AM1793,AM1793&gt;AL1793),IF(G1793=1,AN1793&gt;=AO1793,AO1793&gt;AN1793),IF(H1793=1,AP1793&gt;=AQ1793,AQ1793&gt;AP1793))</f>
        <v>0</v>
      </c>
      <c r="AS1793" s="2"/>
      <c r="AT1793" s="2"/>
      <c r="AU1793" s="2"/>
      <c r="AV1793" s="2"/>
      <c r="AW1793" s="2"/>
      <c r="AX1793" s="2"/>
    </row>
    <row r="1794" customFormat="false" ht="15" hidden="false" customHeight="false" outlineLevel="0" collapsed="false">
      <c r="A1794" s="6" t="n">
        <f aca="false">ROW()-1702</f>
        <v>92</v>
      </c>
      <c r="B1794" s="6" t="n">
        <f aca="false">MOD(INT($A1794/64),2)</f>
        <v>1</v>
      </c>
      <c r="C1794" s="6" t="n">
        <f aca="false">MOD(INT($A1794/32),2)</f>
        <v>0</v>
      </c>
      <c r="D1794" s="6" t="n">
        <f aca="false">MOD(INT($A1794/16),2)</f>
        <v>1</v>
      </c>
      <c r="E1794" s="6" t="n">
        <f aca="false">MOD(INT($A1794/8),2)</f>
        <v>1</v>
      </c>
      <c r="F1794" s="6" t="n">
        <f aca="false">MOD(INT($A1794/4),2)</f>
        <v>1</v>
      </c>
      <c r="G1794" s="6" t="n">
        <f aca="false">MOD(INT($A1794/2),2)</f>
        <v>0</v>
      </c>
      <c r="H1794" s="6" t="n">
        <f aca="false">MOD(INT($A1794/1),2)</f>
        <v>0</v>
      </c>
      <c r="I1794" s="7" t="n">
        <f aca="false">IF(B1794=1,MIN($B$6,$B$1700),0)</f>
        <v>30000000</v>
      </c>
      <c r="J1794" s="7" t="n">
        <f aca="false">IF(C1794=1,MIN($F$296,MAX(0,$B$1700-I1794)),0)</f>
        <v>0</v>
      </c>
      <c r="K1794" s="7" t="n">
        <f aca="false">IF(D1794=1,MIN($F$295,MAX(0,$B$1700-SUM(I1794:J1794))),0)</f>
        <v>100000000</v>
      </c>
      <c r="L1794" s="7" t="n">
        <f aca="false">IF(E1794=1,MIN($F$294,MAX(0,$B$1700-SUM(I1794:K1794))),0)</f>
        <v>60000000</v>
      </c>
      <c r="M1794" s="7" t="n">
        <f aca="false">IF(F1794=1,MIN($F$293,MAX(0,$B$1700-SUM(I1794:L1794))),0)</f>
        <v>30000000</v>
      </c>
      <c r="N1794" s="7" t="n">
        <f aca="false">IF(G1794=1,MIN($F$292,MAX(0,$B$1700-SUM(I1794:M1794))),0)</f>
        <v>0</v>
      </c>
      <c r="O1794" s="7" t="n">
        <f aca="false">IF(H1794=1,MIN($F$291,MAX(0,$B$1700-SUM(I1794:N1794))),0)</f>
        <v>0</v>
      </c>
      <c r="P1794" s="7" t="n">
        <f aca="false">MAX(0,$B$1700-SUM(I1794:O1794))</f>
        <v>1780000000</v>
      </c>
      <c r="Q1794" s="7" t="n">
        <f aca="false">($B$273+$B$274)+$B$22+(1-B1794)*$B$268+(1-C1794)*$E$296+(1-D1794)*$E$295+(1-E1794)*$E$294+(1-F1794)*$E$293+(1-G1794)*$E$292+(1-H1794)*$E$291</f>
        <v>25455666.8918761</v>
      </c>
      <c r="R1794" s="7" t="n">
        <f aca="false">P1794&gt;$B$12*Q1794</f>
        <v>1</v>
      </c>
      <c r="S1794" s="7" t="n">
        <f aca="false">IF(R1794,(P1794+$B$12*$B$13)/(Q1794+$B$13),IF(Q1794&gt;0,P1794/Q1794,0))</f>
        <v>63.7616697499709</v>
      </c>
      <c r="T1794" s="7" t="n">
        <f aca="false">IF(R1794,$B$13*(S1794-$B$12),0)</f>
        <v>156904174.374927</v>
      </c>
      <c r="U1794" s="7" t="n">
        <f aca="false">($B$273+$B$274)*S1794</f>
        <v>19220922.4913669</v>
      </c>
      <c r="V1794" s="7" t="n">
        <f aca="false">$B$22*S1794</f>
        <v>573855027.749738</v>
      </c>
      <c r="W1794" s="7" t="n">
        <f aca="false">IF(B1794=1,I1794,S1794*$B$268)</f>
        <v>30000000</v>
      </c>
      <c r="X1794" s="7" t="n">
        <f aca="false">IF(C1794=1,J1794,S1794*$E$296)</f>
        <v>392403177.884259</v>
      </c>
      <c r="Y1794" s="7" t="n">
        <f aca="false">IF(D1794=1,K1794,S1794*$E$295)</f>
        <v>100000000</v>
      </c>
      <c r="Z1794" s="7" t="n">
        <f aca="false">IF(E1794=1,L1794,S1794*$E$294)</f>
        <v>60000000</v>
      </c>
      <c r="AA1794" s="7" t="n">
        <f aca="false">IF(F1794=1,M1794,S1794*$E$293)</f>
        <v>30000000</v>
      </c>
      <c r="AB1794" s="7" t="n">
        <f aca="false">IF(G1794=1,N1794,S1794*$E$292)</f>
        <v>318808348.749854</v>
      </c>
      <c r="AC1794" s="7" t="n">
        <f aca="false">IF(H1794=1,O1794,S1794*$E$291)</f>
        <v>318808348.749854</v>
      </c>
      <c r="AD1794" s="7" t="n">
        <f aca="false">INDEX($W$1702:$W$1829,MATCH($A1794+(1-B1794)*64,$A$1702:$A$1829,0))</f>
        <v>30000000</v>
      </c>
      <c r="AE1794" s="7" t="n">
        <f aca="false">INDEX($W$1702:$W$1829,MATCH($A1794-B1794*64,$A$1702:$A$1829,0))</f>
        <v>58036025.9095194</v>
      </c>
      <c r="AF1794" s="7" t="n">
        <f aca="false">INDEX($X$1702:$X$1829,MATCH($A1794+(1-C1794)*32,$A$1702:$A$1829,0))</f>
        <v>300000000</v>
      </c>
      <c r="AG1794" s="7" t="n">
        <f aca="false">INDEX($X$1702:$X$1829,MATCH($A1794-C1794*32,$A$1702:$A$1829,0))</f>
        <v>392403177.884259</v>
      </c>
      <c r="AH1794" s="7" t="n">
        <f aca="false">INDEX($Y$1702:$Y$1829,MATCH($A1794+(1-D1794)*16,$A$1702:$A$1829,0))</f>
        <v>100000000</v>
      </c>
      <c r="AI1794" s="7" t="n">
        <f aca="false">INDEX($Y$1702:$Y$1829,MATCH($A1794-D1794*16,$A$1702:$A$1829,0))</f>
        <v>110277579.482639</v>
      </c>
      <c r="AJ1794" s="7" t="n">
        <f aca="false">INDEX($Z$1702:$Z$1829,MATCH($A1794+(1-E1794)*8,$A$1702:$A$1829,0))</f>
        <v>60000000</v>
      </c>
      <c r="AK1794" s="7" t="n">
        <f aca="false">INDEX($Z$1702:$Z$1829,MATCH($A1794-E1794*8,$A$1702:$A$1829,0))</f>
        <v>145672964.977206</v>
      </c>
      <c r="AL1794" s="7" t="n">
        <f aca="false">INDEX($AA$1702:$AA$1829,MATCH($A1794+(1-F1794)*4,$A$1702:$A$1829,0))</f>
        <v>30000000</v>
      </c>
      <c r="AM1794" s="7" t="n">
        <f aca="false">INDEX($AA$1702:$AA$1829,MATCH($A1794-F1794*4,$A$1702:$A$1829,0))</f>
        <v>175654429.251757</v>
      </c>
      <c r="AN1794" s="7" t="n">
        <f aca="false">INDEX($AB$1702:$AB$1829,MATCH($A1794+(1-G1794)*2,$A$1702:$A$1829,0))</f>
        <v>15000000</v>
      </c>
      <c r="AO1794" s="7" t="n">
        <f aca="false">INDEX($AB$1702:$AB$1829,MATCH($A1794-G1794*2,$A$1702:$A$1829,0))</f>
        <v>318808348.749854</v>
      </c>
      <c r="AP1794" s="7" t="n">
        <f aca="false">INDEX($AC$1702:$AC$1829,MATCH($A1794+(1-H1794)*1,$A$1702:$A$1829,0))</f>
        <v>5000000</v>
      </c>
      <c r="AQ1794" s="7" t="n">
        <f aca="false">INDEX($AC$1702:$AC$1829,MATCH($A1794-H1794*1,$A$1702:$A$1829,0))</f>
        <v>318808348.749854</v>
      </c>
      <c r="AR1794" s="14" t="b">
        <f aca="false">AND(IF(B1794=1,AD1794&gt;=AE1794,AE1794&gt;AD1794),IF(C1794=1,AF1794&gt;=AG1794,AG1794&gt;AF1794),IF(D1794=1,AH1794&gt;=AI1794,AI1794&gt;AH1794),IF(E1794=1,AJ1794&gt;=AK1794,AK1794&gt;AJ1794),IF(F1794=1,AL1794&gt;=AM1794,AM1794&gt;AL1794),IF(G1794=1,AN1794&gt;=AO1794,AO1794&gt;AN1794),IF(H1794=1,AP1794&gt;=AQ1794,AQ1794&gt;AP1794))</f>
        <v>0</v>
      </c>
      <c r="AS1794" s="2"/>
      <c r="AT1794" s="2"/>
      <c r="AU1794" s="2"/>
      <c r="AV1794" s="2"/>
      <c r="AW1794" s="2"/>
      <c r="AX1794" s="2"/>
    </row>
    <row r="1795" customFormat="false" ht="15" hidden="false" customHeight="false" outlineLevel="0" collapsed="false">
      <c r="A1795" s="6" t="n">
        <f aca="false">ROW()-1702</f>
        <v>93</v>
      </c>
      <c r="B1795" s="6" t="n">
        <f aca="false">MOD(INT($A1795/64),2)</f>
        <v>1</v>
      </c>
      <c r="C1795" s="6" t="n">
        <f aca="false">MOD(INT($A1795/32),2)</f>
        <v>0</v>
      </c>
      <c r="D1795" s="6" t="n">
        <f aca="false">MOD(INT($A1795/16),2)</f>
        <v>1</v>
      </c>
      <c r="E1795" s="6" t="n">
        <f aca="false">MOD(INT($A1795/8),2)</f>
        <v>1</v>
      </c>
      <c r="F1795" s="6" t="n">
        <f aca="false">MOD(INT($A1795/4),2)</f>
        <v>1</v>
      </c>
      <c r="G1795" s="6" t="n">
        <f aca="false">MOD(INT($A1795/2),2)</f>
        <v>0</v>
      </c>
      <c r="H1795" s="6" t="n">
        <f aca="false">MOD(INT($A1795/1),2)</f>
        <v>1</v>
      </c>
      <c r="I1795" s="7" t="n">
        <f aca="false">IF(B1795=1,MIN($B$6,$B$1700),0)</f>
        <v>30000000</v>
      </c>
      <c r="J1795" s="7" t="n">
        <f aca="false">IF(C1795=1,MIN($F$296,MAX(0,$B$1700-I1795)),0)</f>
        <v>0</v>
      </c>
      <c r="K1795" s="7" t="n">
        <f aca="false">IF(D1795=1,MIN($F$295,MAX(0,$B$1700-SUM(I1795:J1795))),0)</f>
        <v>100000000</v>
      </c>
      <c r="L1795" s="7" t="n">
        <f aca="false">IF(E1795=1,MIN($F$294,MAX(0,$B$1700-SUM(I1795:K1795))),0)</f>
        <v>60000000</v>
      </c>
      <c r="M1795" s="7" t="n">
        <f aca="false">IF(F1795=1,MIN($F$293,MAX(0,$B$1700-SUM(I1795:L1795))),0)</f>
        <v>30000000</v>
      </c>
      <c r="N1795" s="7" t="n">
        <f aca="false">IF(G1795=1,MIN($F$292,MAX(0,$B$1700-SUM(I1795:M1795))),0)</f>
        <v>0</v>
      </c>
      <c r="O1795" s="7" t="n">
        <f aca="false">IF(H1795=1,MIN($F$291,MAX(0,$B$1700-SUM(I1795:N1795))),0)</f>
        <v>5000000</v>
      </c>
      <c r="P1795" s="7" t="n">
        <f aca="false">MAX(0,$B$1700-SUM(I1795:O1795))</f>
        <v>1775000000</v>
      </c>
      <c r="Q1795" s="7" t="n">
        <f aca="false">($B$273+$B$274)+$B$22+(1-B1795)*$B$268+(1-C1795)*$E$296+(1-D1795)*$E$295+(1-E1795)*$E$294+(1-F1795)*$E$293+(1-G1795)*$E$292+(1-H1795)*$E$291</f>
        <v>20455666.8918761</v>
      </c>
      <c r="R1795" s="7" t="n">
        <f aca="false">P1795&gt;$B$12*Q1795</f>
        <v>1</v>
      </c>
      <c r="S1795" s="7" t="n">
        <f aca="false">IF(R1795,(P1795+$B$12*$B$13)/(Q1795+$B$13),IF(Q1795&gt;0,P1795/Q1795,0))</f>
        <v>77.4318606543749</v>
      </c>
      <c r="T1795" s="7" t="n">
        <f aca="false">IF(R1795,$B$13*(S1795-$B$12),0)</f>
        <v>191079651.635937</v>
      </c>
      <c r="U1795" s="7" t="n">
        <f aca="false">($B$273+$B$274)*S1795</f>
        <v>23341794.4955988</v>
      </c>
      <c r="V1795" s="7" t="n">
        <f aca="false">$B$22*S1795</f>
        <v>696886745.889375</v>
      </c>
      <c r="W1795" s="7" t="n">
        <f aca="false">IF(B1795=1,I1795,S1795*$B$268)</f>
        <v>30000000</v>
      </c>
      <c r="X1795" s="7" t="n">
        <f aca="false">IF(C1795=1,J1795,S1795*$E$296)</f>
        <v>476532504.707215</v>
      </c>
      <c r="Y1795" s="7" t="n">
        <f aca="false">IF(D1795=1,K1795,S1795*$E$295)</f>
        <v>100000000</v>
      </c>
      <c r="Z1795" s="7" t="n">
        <f aca="false">IF(E1795=1,L1795,S1795*$E$294)</f>
        <v>60000000</v>
      </c>
      <c r="AA1795" s="7" t="n">
        <f aca="false">IF(F1795=1,M1795,S1795*$E$293)</f>
        <v>30000000</v>
      </c>
      <c r="AB1795" s="7" t="n">
        <f aca="false">IF(G1795=1,N1795,S1795*$E$292)</f>
        <v>387159303.271875</v>
      </c>
      <c r="AC1795" s="7" t="n">
        <f aca="false">IF(H1795=1,O1795,S1795*$E$291)</f>
        <v>5000000</v>
      </c>
      <c r="AD1795" s="7" t="n">
        <f aca="false">INDEX($W$1702:$W$1829,MATCH($A1795+(1-B1795)*64,$A$1702:$A$1829,0))</f>
        <v>30000000</v>
      </c>
      <c r="AE1795" s="7" t="n">
        <f aca="false">INDEX($W$1702:$W$1829,MATCH($A1795-B1795*64,$A$1702:$A$1829,0))</f>
        <v>69993791.4196784</v>
      </c>
      <c r="AF1795" s="7" t="n">
        <f aca="false">INDEX($X$1702:$X$1829,MATCH($A1795+(1-C1795)*32,$A$1702:$A$1829,0))</f>
        <v>300000000</v>
      </c>
      <c r="AG1795" s="7" t="n">
        <f aca="false">INDEX($X$1702:$X$1829,MATCH($A1795-C1795*32,$A$1702:$A$1829,0))</f>
        <v>476532504.707215</v>
      </c>
      <c r="AH1795" s="7" t="n">
        <f aca="false">INDEX($Y$1702:$Y$1829,MATCH($A1795+(1-D1795)*16,$A$1702:$A$1829,0))</f>
        <v>100000000</v>
      </c>
      <c r="AI1795" s="7" t="n">
        <f aca="false">INDEX($Y$1702:$Y$1829,MATCH($A1795-D1795*16,$A$1702:$A$1829,0))</f>
        <v>132253087.543665</v>
      </c>
      <c r="AJ1795" s="7" t="n">
        <f aca="false">INDEX($Z$1702:$Z$1829,MATCH($A1795+(1-E1795)*8,$A$1702:$A$1829,0))</f>
        <v>60000000</v>
      </c>
      <c r="AK1795" s="7" t="n">
        <f aca="false">INDEX($Z$1702:$Z$1829,MATCH($A1795-E1795*8,$A$1702:$A$1829,0))</f>
        <v>173925616.660193</v>
      </c>
      <c r="AL1795" s="7" t="n">
        <f aca="false">INDEX($AA$1702:$AA$1829,MATCH($A1795+(1-F1795)*4,$A$1702:$A$1829,0))</f>
        <v>30000000</v>
      </c>
      <c r="AM1795" s="7" t="n">
        <f aca="false">INDEX($AA$1702:$AA$1829,MATCH($A1795-F1795*4,$A$1702:$A$1829,0))</f>
        <v>208913915.507877</v>
      </c>
      <c r="AN1795" s="7" t="n">
        <f aca="false">INDEX($AB$1702:$AB$1829,MATCH($A1795+(1-G1795)*2,$A$1702:$A$1829,0))</f>
        <v>15000000</v>
      </c>
      <c r="AO1795" s="7" t="n">
        <f aca="false">INDEX($AB$1702:$AB$1829,MATCH($A1795-G1795*2,$A$1702:$A$1829,0))</f>
        <v>387159303.271875</v>
      </c>
      <c r="AP1795" s="7" t="n">
        <f aca="false">INDEX($AC$1702:$AC$1829,MATCH($A1795+(1-H1795)*1,$A$1702:$A$1829,0))</f>
        <v>5000000</v>
      </c>
      <c r="AQ1795" s="7" t="n">
        <f aca="false">INDEX($AC$1702:$AC$1829,MATCH($A1795-H1795*1,$A$1702:$A$1829,0))</f>
        <v>318808348.749854</v>
      </c>
      <c r="AR1795" s="14" t="b">
        <f aca="false">AND(IF(B1795=1,AD1795&gt;=AE1795,AE1795&gt;AD1795),IF(C1795=1,AF1795&gt;=AG1795,AG1795&gt;AF1795),IF(D1795=1,AH1795&gt;=AI1795,AI1795&gt;AH1795),IF(E1795=1,AJ1795&gt;=AK1795,AK1795&gt;AJ1795),IF(F1795=1,AL1795&gt;=AM1795,AM1795&gt;AL1795),IF(G1795=1,AN1795&gt;=AO1795,AO1795&gt;AN1795),IF(H1795=1,AP1795&gt;=AQ1795,AQ1795&gt;AP1795))</f>
        <v>0</v>
      </c>
      <c r="AS1795" s="2"/>
      <c r="AT1795" s="2"/>
      <c r="AU1795" s="2"/>
      <c r="AV1795" s="2"/>
      <c r="AW1795" s="2"/>
      <c r="AX1795" s="2"/>
    </row>
    <row r="1796" customFormat="false" ht="15" hidden="false" customHeight="false" outlineLevel="0" collapsed="false">
      <c r="A1796" s="6" t="n">
        <f aca="false">ROW()-1702</f>
        <v>94</v>
      </c>
      <c r="B1796" s="6" t="n">
        <f aca="false">MOD(INT($A1796/64),2)</f>
        <v>1</v>
      </c>
      <c r="C1796" s="6" t="n">
        <f aca="false">MOD(INT($A1796/32),2)</f>
        <v>0</v>
      </c>
      <c r="D1796" s="6" t="n">
        <f aca="false">MOD(INT($A1796/16),2)</f>
        <v>1</v>
      </c>
      <c r="E1796" s="6" t="n">
        <f aca="false">MOD(INT($A1796/8),2)</f>
        <v>1</v>
      </c>
      <c r="F1796" s="6" t="n">
        <f aca="false">MOD(INT($A1796/4),2)</f>
        <v>1</v>
      </c>
      <c r="G1796" s="6" t="n">
        <f aca="false">MOD(INT($A1796/2),2)</f>
        <v>1</v>
      </c>
      <c r="H1796" s="6" t="n">
        <f aca="false">MOD(INT($A1796/1),2)</f>
        <v>0</v>
      </c>
      <c r="I1796" s="7" t="n">
        <f aca="false">IF(B1796=1,MIN($B$6,$B$1700),0)</f>
        <v>30000000</v>
      </c>
      <c r="J1796" s="7" t="n">
        <f aca="false">IF(C1796=1,MIN($F$296,MAX(0,$B$1700-I1796)),0)</f>
        <v>0</v>
      </c>
      <c r="K1796" s="7" t="n">
        <f aca="false">IF(D1796=1,MIN($F$295,MAX(0,$B$1700-SUM(I1796:J1796))),0)</f>
        <v>100000000</v>
      </c>
      <c r="L1796" s="7" t="n">
        <f aca="false">IF(E1796=1,MIN($F$294,MAX(0,$B$1700-SUM(I1796:K1796))),0)</f>
        <v>60000000</v>
      </c>
      <c r="M1796" s="7" t="n">
        <f aca="false">IF(F1796=1,MIN($F$293,MAX(0,$B$1700-SUM(I1796:L1796))),0)</f>
        <v>30000000</v>
      </c>
      <c r="N1796" s="7" t="n">
        <f aca="false">IF(G1796=1,MIN($F$292,MAX(0,$B$1700-SUM(I1796:M1796))),0)</f>
        <v>15000000</v>
      </c>
      <c r="O1796" s="7" t="n">
        <f aca="false">IF(H1796=1,MIN($F$291,MAX(0,$B$1700-SUM(I1796:N1796))),0)</f>
        <v>0</v>
      </c>
      <c r="P1796" s="7" t="n">
        <f aca="false">MAX(0,$B$1700-SUM(I1796:O1796))</f>
        <v>1765000000</v>
      </c>
      <c r="Q1796" s="7" t="n">
        <f aca="false">($B$273+$B$274)+$B$22+(1-B1796)*$B$268+(1-C1796)*$E$296+(1-D1796)*$E$295+(1-E1796)*$E$294+(1-F1796)*$E$293+(1-G1796)*$E$292+(1-H1796)*$E$291</f>
        <v>20455666.8918761</v>
      </c>
      <c r="R1796" s="7" t="n">
        <f aca="false">P1796&gt;$B$12*Q1796</f>
        <v>1</v>
      </c>
      <c r="S1796" s="7" t="n">
        <f aca="false">IF(R1796,(P1796+$B$12*$B$13)/(Q1796+$B$13),IF(Q1796&gt;0,P1796/Q1796,0))</f>
        <v>76.9962383722125</v>
      </c>
      <c r="T1796" s="7" t="n">
        <f aca="false">IF(R1796,$B$13*(S1796-$B$12),0)</f>
        <v>189990595.930531</v>
      </c>
      <c r="U1796" s="7" t="n">
        <f aca="false">($B$273+$B$274)*S1796</f>
        <v>23210476.383106</v>
      </c>
      <c r="V1796" s="7" t="n">
        <f aca="false">$B$22*S1796</f>
        <v>692966145.349912</v>
      </c>
      <c r="W1796" s="7" t="n">
        <f aca="false">IF(B1796=1,I1796,S1796*$B$268)</f>
        <v>30000000</v>
      </c>
      <c r="X1796" s="7" t="n">
        <f aca="false">IF(C1796=1,J1796,S1796*$E$296)</f>
        <v>473851590.475388</v>
      </c>
      <c r="Y1796" s="7" t="n">
        <f aca="false">IF(D1796=1,K1796,S1796*$E$295)</f>
        <v>100000000</v>
      </c>
      <c r="Z1796" s="7" t="n">
        <f aca="false">IF(E1796=1,L1796,S1796*$E$294)</f>
        <v>60000000</v>
      </c>
      <c r="AA1796" s="7" t="n">
        <f aca="false">IF(F1796=1,M1796,S1796*$E$293)</f>
        <v>30000000</v>
      </c>
      <c r="AB1796" s="7" t="n">
        <f aca="false">IF(G1796=1,N1796,S1796*$E$292)</f>
        <v>15000000</v>
      </c>
      <c r="AC1796" s="7" t="n">
        <f aca="false">IF(H1796=1,O1796,S1796*$E$291)</f>
        <v>384981191.861062</v>
      </c>
      <c r="AD1796" s="7" t="n">
        <f aca="false">INDEX($W$1702:$W$1829,MATCH($A1796+(1-B1796)*64,$A$1702:$A$1829,0))</f>
        <v>30000000</v>
      </c>
      <c r="AE1796" s="7" t="n">
        <f aca="false">INDEX($W$1702:$W$1829,MATCH($A1796-B1796*64,$A$1702:$A$1829,0))</f>
        <v>69606550.5266235</v>
      </c>
      <c r="AF1796" s="7" t="n">
        <f aca="false">INDEX($X$1702:$X$1829,MATCH($A1796+(1-C1796)*32,$A$1702:$A$1829,0))</f>
        <v>300000000</v>
      </c>
      <c r="AG1796" s="7" t="n">
        <f aca="false">INDEX($X$1702:$X$1829,MATCH($A1796-C1796*32,$A$1702:$A$1829,0))</f>
        <v>473851590.475388</v>
      </c>
      <c r="AH1796" s="7" t="n">
        <f aca="false">INDEX($Y$1702:$Y$1829,MATCH($A1796+(1-D1796)*16,$A$1702:$A$1829,0))</f>
        <v>100000000</v>
      </c>
      <c r="AI1796" s="7" t="n">
        <f aca="false">INDEX($Y$1702:$Y$1829,MATCH($A1796-D1796*16,$A$1702:$A$1829,0))</f>
        <v>131548676.957547</v>
      </c>
      <c r="AJ1796" s="7" t="n">
        <f aca="false">INDEX($Z$1702:$Z$1829,MATCH($A1796+(1-E1796)*8,$A$1702:$A$1829,0))</f>
        <v>60000000</v>
      </c>
      <c r="AK1796" s="7" t="n">
        <f aca="false">INDEX($Z$1702:$Z$1829,MATCH($A1796-E1796*8,$A$1702:$A$1829,0))</f>
        <v>172979082.691975</v>
      </c>
      <c r="AL1796" s="7" t="n">
        <f aca="false">INDEX($AA$1702:$AA$1829,MATCH($A1796+(1-F1796)*4,$A$1702:$A$1829,0))</f>
        <v>30000000</v>
      </c>
      <c r="AM1796" s="7" t="n">
        <f aca="false">INDEX($AA$1702:$AA$1829,MATCH($A1796-F1796*4,$A$1702:$A$1829,0))</f>
        <v>207758098.547944</v>
      </c>
      <c r="AN1796" s="7" t="n">
        <f aca="false">INDEX($AB$1702:$AB$1829,MATCH($A1796+(1-G1796)*2,$A$1702:$A$1829,0))</f>
        <v>15000000</v>
      </c>
      <c r="AO1796" s="7" t="n">
        <f aca="false">INDEX($AB$1702:$AB$1829,MATCH($A1796-G1796*2,$A$1702:$A$1829,0))</f>
        <v>318808348.749854</v>
      </c>
      <c r="AP1796" s="7" t="n">
        <f aca="false">INDEX($AC$1702:$AC$1829,MATCH($A1796+(1-H1796)*1,$A$1702:$A$1829,0))</f>
        <v>5000000</v>
      </c>
      <c r="AQ1796" s="7" t="n">
        <f aca="false">INDEX($AC$1702:$AC$1829,MATCH($A1796-H1796*1,$A$1702:$A$1829,0))</f>
        <v>384981191.861062</v>
      </c>
      <c r="AR1796" s="14" t="b">
        <f aca="false">AND(IF(B1796=1,AD1796&gt;=AE1796,AE1796&gt;AD1796),IF(C1796=1,AF1796&gt;=AG1796,AG1796&gt;AF1796),IF(D1796=1,AH1796&gt;=AI1796,AI1796&gt;AH1796),IF(E1796=1,AJ1796&gt;=AK1796,AK1796&gt;AJ1796),IF(F1796=1,AL1796&gt;=AM1796,AM1796&gt;AL1796),IF(G1796=1,AN1796&gt;=AO1796,AO1796&gt;AN1796),IF(H1796=1,AP1796&gt;=AQ1796,AQ1796&gt;AP1796))</f>
        <v>0</v>
      </c>
      <c r="AS1796" s="2"/>
      <c r="AT1796" s="2"/>
      <c r="AU1796" s="2"/>
      <c r="AV1796" s="2"/>
      <c r="AW1796" s="2"/>
      <c r="AX1796" s="2"/>
    </row>
    <row r="1797" customFormat="false" ht="15" hidden="false" customHeight="false" outlineLevel="0" collapsed="false">
      <c r="A1797" s="6" t="n">
        <f aca="false">ROW()-1702</f>
        <v>95</v>
      </c>
      <c r="B1797" s="6" t="n">
        <f aca="false">MOD(INT($A1797/64),2)</f>
        <v>1</v>
      </c>
      <c r="C1797" s="6" t="n">
        <f aca="false">MOD(INT($A1797/32),2)</f>
        <v>0</v>
      </c>
      <c r="D1797" s="6" t="n">
        <f aca="false">MOD(INT($A1797/16),2)</f>
        <v>1</v>
      </c>
      <c r="E1797" s="6" t="n">
        <f aca="false">MOD(INT($A1797/8),2)</f>
        <v>1</v>
      </c>
      <c r="F1797" s="6" t="n">
        <f aca="false">MOD(INT($A1797/4),2)</f>
        <v>1</v>
      </c>
      <c r="G1797" s="6" t="n">
        <f aca="false">MOD(INT($A1797/2),2)</f>
        <v>1</v>
      </c>
      <c r="H1797" s="6" t="n">
        <f aca="false">MOD(INT($A1797/1),2)</f>
        <v>1</v>
      </c>
      <c r="I1797" s="7" t="n">
        <f aca="false">IF(B1797=1,MIN($B$6,$B$1700),0)</f>
        <v>30000000</v>
      </c>
      <c r="J1797" s="7" t="n">
        <f aca="false">IF(C1797=1,MIN($F$296,MAX(0,$B$1700-I1797)),0)</f>
        <v>0</v>
      </c>
      <c r="K1797" s="7" t="n">
        <f aca="false">IF(D1797=1,MIN($F$295,MAX(0,$B$1700-SUM(I1797:J1797))),0)</f>
        <v>100000000</v>
      </c>
      <c r="L1797" s="7" t="n">
        <f aca="false">IF(E1797=1,MIN($F$294,MAX(0,$B$1700-SUM(I1797:K1797))),0)</f>
        <v>60000000</v>
      </c>
      <c r="M1797" s="7" t="n">
        <f aca="false">IF(F1797=1,MIN($F$293,MAX(0,$B$1700-SUM(I1797:L1797))),0)</f>
        <v>30000000</v>
      </c>
      <c r="N1797" s="7" t="n">
        <f aca="false">IF(G1797=1,MIN($F$292,MAX(0,$B$1700-SUM(I1797:M1797))),0)</f>
        <v>15000000</v>
      </c>
      <c r="O1797" s="7" t="n">
        <f aca="false">IF(H1797=1,MIN($F$291,MAX(0,$B$1700-SUM(I1797:N1797))),0)</f>
        <v>5000000</v>
      </c>
      <c r="P1797" s="7" t="n">
        <f aca="false">MAX(0,$B$1700-SUM(I1797:O1797))</f>
        <v>1760000000</v>
      </c>
      <c r="Q1797" s="7" t="n">
        <f aca="false">($B$273+$B$274)+$B$22+(1-B1797)*$B$268+(1-C1797)*$E$296+(1-D1797)*$E$295+(1-E1797)*$E$294+(1-F1797)*$E$293+(1-G1797)*$E$292+(1-H1797)*$E$291</f>
        <v>15455666.8918761</v>
      </c>
      <c r="R1797" s="7" t="n">
        <f aca="false">P1797&gt;$B$12*Q1797</f>
        <v>1</v>
      </c>
      <c r="S1797" s="7" t="n">
        <f aca="false">IF(R1797,(P1797+$B$12*$B$13)/(Q1797+$B$13),IF(Q1797&gt;0,P1797/Q1797,0))</f>
        <v>98.1584260063004</v>
      </c>
      <c r="T1797" s="7" t="n">
        <f aca="false">IF(R1797,$B$13*(S1797-$B$12),0)</f>
        <v>242896065.015751</v>
      </c>
      <c r="U1797" s="7" t="n">
        <f aca="false">($B$273+$B$274)*S1797</f>
        <v>29589806.9410663</v>
      </c>
      <c r="V1797" s="7" t="n">
        <f aca="false">$B$22*S1797</f>
        <v>883425834.056704</v>
      </c>
      <c r="W1797" s="7" t="n">
        <f aca="false">IF(B1797=1,I1797,S1797*$B$268)</f>
        <v>30000000</v>
      </c>
      <c r="X1797" s="7" t="n">
        <f aca="false">IF(C1797=1,J1797,S1797*$E$296)</f>
        <v>604088293.986479</v>
      </c>
      <c r="Y1797" s="7" t="n">
        <f aca="false">IF(D1797=1,K1797,S1797*$E$295)</f>
        <v>100000000</v>
      </c>
      <c r="Z1797" s="7" t="n">
        <f aca="false">IF(E1797=1,L1797,S1797*$E$294)</f>
        <v>60000000</v>
      </c>
      <c r="AA1797" s="7" t="n">
        <f aca="false">IF(F1797=1,M1797,S1797*$E$293)</f>
        <v>30000000</v>
      </c>
      <c r="AB1797" s="7" t="n">
        <f aca="false">IF(G1797=1,N1797,S1797*$E$292)</f>
        <v>15000000</v>
      </c>
      <c r="AC1797" s="7" t="n">
        <f aca="false">IF(H1797=1,O1797,S1797*$E$291)</f>
        <v>5000000</v>
      </c>
      <c r="AD1797" s="7" t="n">
        <f aca="false">INDEX($W$1702:$W$1829,MATCH($A1797+(1-B1797)*64,$A$1702:$A$1829,0))</f>
        <v>30000000</v>
      </c>
      <c r="AE1797" s="7" t="n">
        <f aca="false">INDEX($W$1702:$W$1829,MATCH($A1797-B1797*64,$A$1702:$A$1829,0))</f>
        <v>87795188.3838504</v>
      </c>
      <c r="AF1797" s="7" t="n">
        <f aca="false">INDEX($X$1702:$X$1829,MATCH($A1797+(1-C1797)*32,$A$1702:$A$1829,0))</f>
        <v>300000000</v>
      </c>
      <c r="AG1797" s="7" t="n">
        <f aca="false">INDEX($X$1702:$X$1829,MATCH($A1797-C1797*32,$A$1702:$A$1829,0))</f>
        <v>604088293.986479</v>
      </c>
      <c r="AH1797" s="7" t="n">
        <f aca="false">INDEX($Y$1702:$Y$1829,MATCH($A1797+(1-D1797)*16,$A$1702:$A$1829,0))</f>
        <v>100000000</v>
      </c>
      <c r="AI1797" s="7" t="n">
        <f aca="false">INDEX($Y$1702:$Y$1829,MATCH($A1797-D1797*16,$A$1702:$A$1829,0))</f>
        <v>164503142.172779</v>
      </c>
      <c r="AJ1797" s="7" t="n">
        <f aca="false">INDEX($Z$1702:$Z$1829,MATCH($A1797+(1-E1797)*8,$A$1702:$A$1829,0))</f>
        <v>60000000</v>
      </c>
      <c r="AK1797" s="7" t="n">
        <f aca="false">INDEX($Z$1702:$Z$1829,MATCH($A1797-E1797*8,$A$1702:$A$1829,0))</f>
        <v>214878737.367512</v>
      </c>
      <c r="AL1797" s="7" t="n">
        <f aca="false">INDEX($AA$1702:$AA$1829,MATCH($A1797+(1-F1797)*4,$A$1702:$A$1829,0))</f>
        <v>30000000</v>
      </c>
      <c r="AM1797" s="7" t="n">
        <f aca="false">INDEX($AA$1702:$AA$1829,MATCH($A1797-F1797*4,$A$1702:$A$1829,0))</f>
        <v>256613164.722746</v>
      </c>
      <c r="AN1797" s="7" t="n">
        <f aca="false">INDEX($AB$1702:$AB$1829,MATCH($A1797+(1-G1797)*2,$A$1702:$A$1829,0))</f>
        <v>15000000</v>
      </c>
      <c r="AO1797" s="7" t="n">
        <f aca="false">INDEX($AB$1702:$AB$1829,MATCH($A1797-G1797*2,$A$1702:$A$1829,0))</f>
        <v>387159303.271875</v>
      </c>
      <c r="AP1797" s="7" t="n">
        <f aca="false">INDEX($AC$1702:$AC$1829,MATCH($A1797+(1-H1797)*1,$A$1702:$A$1829,0))</f>
        <v>5000000</v>
      </c>
      <c r="AQ1797" s="7" t="n">
        <f aca="false">INDEX($AC$1702:$AC$1829,MATCH($A1797-H1797*1,$A$1702:$A$1829,0))</f>
        <v>384981191.861062</v>
      </c>
      <c r="AR1797" s="14" t="b">
        <f aca="false">AND(IF(B1797=1,AD1797&gt;=AE1797,AE1797&gt;AD1797),IF(C1797=1,AF1797&gt;=AG1797,AG1797&gt;AF1797),IF(D1797=1,AH1797&gt;=AI1797,AI1797&gt;AH1797),IF(E1797=1,AJ1797&gt;=AK1797,AK1797&gt;AJ1797),IF(F1797=1,AL1797&gt;=AM1797,AM1797&gt;AL1797),IF(G1797=1,AN1797&gt;=AO1797,AO1797&gt;AN1797),IF(H1797=1,AP1797&gt;=AQ1797,AQ1797&gt;AP1797))</f>
        <v>0</v>
      </c>
      <c r="AS1797" s="2"/>
      <c r="AT1797" s="2"/>
      <c r="AU1797" s="2"/>
      <c r="AV1797" s="2"/>
      <c r="AW1797" s="2"/>
      <c r="AX1797" s="2"/>
    </row>
    <row r="1798" customFormat="false" ht="15" hidden="false" customHeight="false" outlineLevel="0" collapsed="false">
      <c r="A1798" s="6" t="n">
        <f aca="false">ROW()-1702</f>
        <v>96</v>
      </c>
      <c r="B1798" s="6" t="n">
        <f aca="false">MOD(INT($A1798/64),2)</f>
        <v>1</v>
      </c>
      <c r="C1798" s="6" t="n">
        <f aca="false">MOD(INT($A1798/32),2)</f>
        <v>1</v>
      </c>
      <c r="D1798" s="6" t="n">
        <f aca="false">MOD(INT($A1798/16),2)</f>
        <v>0</v>
      </c>
      <c r="E1798" s="6" t="n">
        <f aca="false">MOD(INT($A1798/8),2)</f>
        <v>0</v>
      </c>
      <c r="F1798" s="6" t="n">
        <f aca="false">MOD(INT($A1798/4),2)</f>
        <v>0</v>
      </c>
      <c r="G1798" s="6" t="n">
        <f aca="false">MOD(INT($A1798/2),2)</f>
        <v>0</v>
      </c>
      <c r="H1798" s="6" t="n">
        <f aca="false">MOD(INT($A1798/1),2)</f>
        <v>0</v>
      </c>
      <c r="I1798" s="7" t="n">
        <f aca="false">IF(B1798=1,MIN($B$6,$B$1700),0)</f>
        <v>30000000</v>
      </c>
      <c r="J1798" s="7" t="n">
        <f aca="false">IF(C1798=1,MIN($F$296,MAX(0,$B$1700-I1798)),0)</f>
        <v>300000000</v>
      </c>
      <c r="K1798" s="7" t="n">
        <f aca="false">IF(D1798=1,MIN($F$295,MAX(0,$B$1700-SUM(I1798:J1798))),0)</f>
        <v>0</v>
      </c>
      <c r="L1798" s="7" t="n">
        <f aca="false">IF(E1798=1,MIN($F$294,MAX(0,$B$1700-SUM(I1798:K1798))),0)</f>
        <v>0</v>
      </c>
      <c r="M1798" s="7" t="n">
        <f aca="false">IF(F1798=1,MIN($F$293,MAX(0,$B$1700-SUM(I1798:L1798))),0)</f>
        <v>0</v>
      </c>
      <c r="N1798" s="7" t="n">
        <f aca="false">IF(G1798=1,MIN($F$292,MAX(0,$B$1700-SUM(I1798:M1798))),0)</f>
        <v>0</v>
      </c>
      <c r="O1798" s="7" t="n">
        <f aca="false">IF(H1798=1,MIN($F$291,MAX(0,$B$1700-SUM(I1798:N1798))),0)</f>
        <v>0</v>
      </c>
      <c r="P1798" s="7" t="n">
        <f aca="false">MAX(0,$B$1700-SUM(I1798:O1798))</f>
        <v>1670000000</v>
      </c>
      <c r="Q1798" s="7" t="n">
        <f aca="false">($B$273+$B$274)+$B$22+(1-B1798)*$B$268+(1-C1798)*$E$296+(1-D1798)*$E$295+(1-E1798)*$E$294+(1-F1798)*$E$293+(1-G1798)*$E$292+(1-H1798)*$E$291</f>
        <v>26441007.2524007</v>
      </c>
      <c r="R1798" s="7" t="n">
        <f aca="false">P1798&gt;$B$12*Q1798</f>
        <v>1</v>
      </c>
      <c r="S1798" s="7" t="n">
        <f aca="false">IF(R1798,(P1798+$B$12*$B$13)/(Q1798+$B$13),IF(Q1798&gt;0,P1798/Q1798,0))</f>
        <v>57.7899720425683</v>
      </c>
      <c r="T1798" s="7" t="n">
        <f aca="false">IF(R1798,$B$13*(S1798-$B$12),0)</f>
        <v>141974930.106421</v>
      </c>
      <c r="U1798" s="7" t="n">
        <f aca="false">($B$273+$B$274)*S1798</f>
        <v>17420757.2945338</v>
      </c>
      <c r="V1798" s="7" t="n">
        <f aca="false">$B$22*S1798</f>
        <v>520109748.383114</v>
      </c>
      <c r="W1798" s="7" t="n">
        <f aca="false">IF(B1798=1,I1798,S1798*$B$268)</f>
        <v>30000000</v>
      </c>
      <c r="X1798" s="7" t="n">
        <f aca="false">IF(C1798=1,J1798,S1798*$E$296)</f>
        <v>300000000</v>
      </c>
      <c r="Y1798" s="7" t="n">
        <f aca="false">IF(D1798=1,K1798,S1798*$E$295)</f>
        <v>100528994.76038</v>
      </c>
      <c r="Z1798" s="7" t="n">
        <f aca="false">IF(E1798=1,L1798,S1798*$E$294)</f>
        <v>138695932.902164</v>
      </c>
      <c r="AA1798" s="7" t="n">
        <f aca="false">IF(F1798=1,M1798,S1798*$E$293)</f>
        <v>173369916.127705</v>
      </c>
      <c r="AB1798" s="7" t="n">
        <f aca="false">IF(G1798=1,N1798,S1798*$E$292)</f>
        <v>288949860.212841</v>
      </c>
      <c r="AC1798" s="7" t="n">
        <f aca="false">IF(H1798=1,O1798,S1798*$E$291)</f>
        <v>288949860.212841</v>
      </c>
      <c r="AD1798" s="7" t="n">
        <f aca="false">INDEX($W$1702:$W$1829,MATCH($A1798+(1-B1798)*64,$A$1702:$A$1829,0))</f>
        <v>30000000</v>
      </c>
      <c r="AE1798" s="7" t="n">
        <f aca="false">INDEX($W$1702:$W$1829,MATCH($A1798-B1798*64,$A$1702:$A$1829,0))</f>
        <v>52715301.7830507</v>
      </c>
      <c r="AF1798" s="7" t="n">
        <f aca="false">INDEX($X$1702:$X$1829,MATCH($A1798+(1-C1798)*32,$A$1702:$A$1829,0))</f>
        <v>300000000</v>
      </c>
      <c r="AG1798" s="7" t="n">
        <f aca="false">INDEX($X$1702:$X$1829,MATCH($A1798-C1798*32,$A$1702:$A$1829,0))</f>
        <v>345893036.826617</v>
      </c>
      <c r="AH1798" s="7" t="n">
        <f aca="false">INDEX($Y$1702:$Y$1829,MATCH($A1798+(1-D1798)*16,$A$1702:$A$1829,0))</f>
        <v>100000000</v>
      </c>
      <c r="AI1798" s="7" t="n">
        <f aca="false">INDEX($Y$1702:$Y$1829,MATCH($A1798-D1798*16,$A$1702:$A$1829,0))</f>
        <v>100528994.76038</v>
      </c>
      <c r="AJ1798" s="7" t="n">
        <f aca="false">INDEX($Z$1702:$Z$1829,MATCH($A1798+(1-E1798)*8,$A$1702:$A$1829,0))</f>
        <v>60000000</v>
      </c>
      <c r="AK1798" s="7" t="n">
        <f aca="false">INDEX($Z$1702:$Z$1829,MATCH($A1798-E1798*8,$A$1702:$A$1829,0))</f>
        <v>138695932.902164</v>
      </c>
      <c r="AL1798" s="7" t="n">
        <f aca="false">INDEX($AA$1702:$AA$1829,MATCH($A1798+(1-F1798)*4,$A$1702:$A$1829,0))</f>
        <v>30000000</v>
      </c>
      <c r="AM1798" s="7" t="n">
        <f aca="false">INDEX($AA$1702:$AA$1829,MATCH($A1798-F1798*4,$A$1702:$A$1829,0))</f>
        <v>173369916.127705</v>
      </c>
      <c r="AN1798" s="7" t="n">
        <f aca="false">INDEX($AB$1702:$AB$1829,MATCH($A1798+(1-G1798)*2,$A$1702:$A$1829,0))</f>
        <v>15000000</v>
      </c>
      <c r="AO1798" s="7" t="n">
        <f aca="false">INDEX($AB$1702:$AB$1829,MATCH($A1798-G1798*2,$A$1702:$A$1829,0))</f>
        <v>288949860.212841</v>
      </c>
      <c r="AP1798" s="7" t="n">
        <f aca="false">INDEX($AC$1702:$AC$1829,MATCH($A1798+(1-H1798)*1,$A$1702:$A$1829,0))</f>
        <v>5000000</v>
      </c>
      <c r="AQ1798" s="7" t="n">
        <f aca="false">INDEX($AC$1702:$AC$1829,MATCH($A1798-H1798*1,$A$1702:$A$1829,0))</f>
        <v>288949860.212841</v>
      </c>
      <c r="AR1798" s="14" t="b">
        <f aca="false">AND(IF(B1798=1,AD1798&gt;=AE1798,AE1798&gt;AD1798),IF(C1798=1,AF1798&gt;=AG1798,AG1798&gt;AF1798),IF(D1798=1,AH1798&gt;=AI1798,AI1798&gt;AH1798),IF(E1798=1,AJ1798&gt;=AK1798,AK1798&gt;AJ1798),IF(F1798=1,AL1798&gt;=AM1798,AM1798&gt;AL1798),IF(G1798=1,AN1798&gt;=AO1798,AO1798&gt;AN1798),IF(H1798=1,AP1798&gt;=AQ1798,AQ1798&gt;AP1798))</f>
        <v>0</v>
      </c>
      <c r="AS1798" s="2"/>
      <c r="AT1798" s="2"/>
      <c r="AU1798" s="2"/>
      <c r="AV1798" s="2"/>
      <c r="AW1798" s="2"/>
      <c r="AX1798" s="2"/>
    </row>
    <row r="1799" customFormat="false" ht="15" hidden="false" customHeight="false" outlineLevel="0" collapsed="false">
      <c r="A1799" s="6" t="n">
        <f aca="false">ROW()-1702</f>
        <v>97</v>
      </c>
      <c r="B1799" s="6" t="n">
        <f aca="false">MOD(INT($A1799/64),2)</f>
        <v>1</v>
      </c>
      <c r="C1799" s="6" t="n">
        <f aca="false">MOD(INT($A1799/32),2)</f>
        <v>1</v>
      </c>
      <c r="D1799" s="6" t="n">
        <f aca="false">MOD(INT($A1799/16),2)</f>
        <v>0</v>
      </c>
      <c r="E1799" s="6" t="n">
        <f aca="false">MOD(INT($A1799/8),2)</f>
        <v>0</v>
      </c>
      <c r="F1799" s="6" t="n">
        <f aca="false">MOD(INT($A1799/4),2)</f>
        <v>0</v>
      </c>
      <c r="G1799" s="6" t="n">
        <f aca="false">MOD(INT($A1799/2),2)</f>
        <v>0</v>
      </c>
      <c r="H1799" s="6" t="n">
        <f aca="false">MOD(INT($A1799/1),2)</f>
        <v>1</v>
      </c>
      <c r="I1799" s="7" t="n">
        <f aca="false">IF(B1799=1,MIN($B$6,$B$1700),0)</f>
        <v>30000000</v>
      </c>
      <c r="J1799" s="7" t="n">
        <f aca="false">IF(C1799=1,MIN($F$296,MAX(0,$B$1700-I1799)),0)</f>
        <v>300000000</v>
      </c>
      <c r="K1799" s="7" t="n">
        <f aca="false">IF(D1799=1,MIN($F$295,MAX(0,$B$1700-SUM(I1799:J1799))),0)</f>
        <v>0</v>
      </c>
      <c r="L1799" s="7" t="n">
        <f aca="false">IF(E1799=1,MIN($F$294,MAX(0,$B$1700-SUM(I1799:K1799))),0)</f>
        <v>0</v>
      </c>
      <c r="M1799" s="7" t="n">
        <f aca="false">IF(F1799=1,MIN($F$293,MAX(0,$B$1700-SUM(I1799:L1799))),0)</f>
        <v>0</v>
      </c>
      <c r="N1799" s="7" t="n">
        <f aca="false">IF(G1799=1,MIN($F$292,MAX(0,$B$1700-SUM(I1799:M1799))),0)</f>
        <v>0</v>
      </c>
      <c r="O1799" s="7" t="n">
        <f aca="false">IF(H1799=1,MIN($F$291,MAX(0,$B$1700-SUM(I1799:N1799))),0)</f>
        <v>5000000</v>
      </c>
      <c r="P1799" s="7" t="n">
        <f aca="false">MAX(0,$B$1700-SUM(I1799:O1799))</f>
        <v>1665000000</v>
      </c>
      <c r="Q1799" s="7" t="n">
        <f aca="false">($B$273+$B$274)+$B$22+(1-B1799)*$B$268+(1-C1799)*$E$296+(1-D1799)*$E$295+(1-E1799)*$E$294+(1-F1799)*$E$293+(1-G1799)*$E$292+(1-H1799)*$E$291</f>
        <v>21441007.2524007</v>
      </c>
      <c r="R1799" s="7" t="n">
        <f aca="false">P1799&gt;$B$12*Q1799</f>
        <v>1</v>
      </c>
      <c r="S1799" s="7" t="n">
        <f aca="false">IF(R1799,(P1799+$B$12*$B$13)/(Q1799+$B$13),IF(Q1799&gt;0,P1799/Q1799,0))</f>
        <v>69.650369444368</v>
      </c>
      <c r="T1799" s="7" t="n">
        <f aca="false">IF(R1799,$B$13*(S1799-$B$12),0)</f>
        <v>171625923.61092</v>
      </c>
      <c r="U1799" s="7" t="n">
        <f aca="false">($B$273+$B$274)*S1799</f>
        <v>20996067.9799461</v>
      </c>
      <c r="V1799" s="7" t="n">
        <f aca="false">$B$22*S1799</f>
        <v>626853324.999312</v>
      </c>
      <c r="W1799" s="7" t="n">
        <f aca="false">IF(B1799=1,I1799,S1799*$B$268)</f>
        <v>30000000</v>
      </c>
      <c r="X1799" s="7" t="n">
        <f aca="false">IF(C1799=1,J1799,S1799*$E$296)</f>
        <v>300000000</v>
      </c>
      <c r="Y1799" s="7" t="n">
        <f aca="false">IF(D1799=1,K1799,S1799*$E$295)</f>
        <v>121160841.188395</v>
      </c>
      <c r="Z1799" s="7" t="n">
        <f aca="false">IF(E1799=1,L1799,S1799*$E$294)</f>
        <v>167160886.666483</v>
      </c>
      <c r="AA1799" s="7" t="n">
        <f aca="false">IF(F1799=1,M1799,S1799*$E$293)</f>
        <v>208951108.333104</v>
      </c>
      <c r="AB1799" s="7" t="n">
        <f aca="false">IF(G1799=1,N1799,S1799*$E$292)</f>
        <v>348251847.22184</v>
      </c>
      <c r="AC1799" s="7" t="n">
        <f aca="false">IF(H1799=1,O1799,S1799*$E$291)</f>
        <v>5000000</v>
      </c>
      <c r="AD1799" s="7" t="n">
        <f aca="false">INDEX($W$1702:$W$1829,MATCH($A1799+(1-B1799)*64,$A$1702:$A$1829,0))</f>
        <v>30000000</v>
      </c>
      <c r="AE1799" s="7" t="n">
        <f aca="false">INDEX($W$1702:$W$1829,MATCH($A1799-B1799*64,$A$1702:$A$1829,0))</f>
        <v>63129334.142324</v>
      </c>
      <c r="AF1799" s="7" t="n">
        <f aca="false">INDEX($X$1702:$X$1829,MATCH($A1799+(1-C1799)*32,$A$1702:$A$1829,0))</f>
        <v>300000000</v>
      </c>
      <c r="AG1799" s="7" t="n">
        <f aca="false">INDEX($X$1702:$X$1829,MATCH($A1799-C1799*32,$A$1702:$A$1829,0))</f>
        <v>402337011.454274</v>
      </c>
      <c r="AH1799" s="7" t="n">
        <f aca="false">INDEX($Y$1702:$Y$1829,MATCH($A1799+(1-D1799)*16,$A$1702:$A$1829,0))</f>
        <v>100000000</v>
      </c>
      <c r="AI1799" s="7" t="n">
        <f aca="false">INDEX($Y$1702:$Y$1829,MATCH($A1799-D1799*16,$A$1702:$A$1829,0))</f>
        <v>121160841.188395</v>
      </c>
      <c r="AJ1799" s="7" t="n">
        <f aca="false">INDEX($Z$1702:$Z$1829,MATCH($A1799+(1-E1799)*8,$A$1702:$A$1829,0))</f>
        <v>60000000</v>
      </c>
      <c r="AK1799" s="7" t="n">
        <f aca="false">INDEX($Z$1702:$Z$1829,MATCH($A1799-E1799*8,$A$1702:$A$1829,0))</f>
        <v>167160886.666483</v>
      </c>
      <c r="AL1799" s="7" t="n">
        <f aca="false">INDEX($AA$1702:$AA$1829,MATCH($A1799+(1-F1799)*4,$A$1702:$A$1829,0))</f>
        <v>30000000</v>
      </c>
      <c r="AM1799" s="7" t="n">
        <f aca="false">INDEX($AA$1702:$AA$1829,MATCH($A1799-F1799*4,$A$1702:$A$1829,0))</f>
        <v>208951108.333104</v>
      </c>
      <c r="AN1799" s="7" t="n">
        <f aca="false">INDEX($AB$1702:$AB$1829,MATCH($A1799+(1-G1799)*2,$A$1702:$A$1829,0))</f>
        <v>15000000</v>
      </c>
      <c r="AO1799" s="7" t="n">
        <f aca="false">INDEX($AB$1702:$AB$1829,MATCH($A1799-G1799*2,$A$1702:$A$1829,0))</f>
        <v>348251847.22184</v>
      </c>
      <c r="AP1799" s="7" t="n">
        <f aca="false">INDEX($AC$1702:$AC$1829,MATCH($A1799+(1-H1799)*1,$A$1702:$A$1829,0))</f>
        <v>5000000</v>
      </c>
      <c r="AQ1799" s="7" t="n">
        <f aca="false">INDEX($AC$1702:$AC$1829,MATCH($A1799-H1799*1,$A$1702:$A$1829,0))</f>
        <v>288949860.212841</v>
      </c>
      <c r="AR1799" s="14" t="b">
        <f aca="false">AND(IF(B1799=1,AD1799&gt;=AE1799,AE1799&gt;AD1799),IF(C1799=1,AF1799&gt;=AG1799,AG1799&gt;AF1799),IF(D1799=1,AH1799&gt;=AI1799,AI1799&gt;AH1799),IF(E1799=1,AJ1799&gt;=AK1799,AK1799&gt;AJ1799),IF(F1799=1,AL1799&gt;=AM1799,AM1799&gt;AL1799),IF(G1799=1,AN1799&gt;=AO1799,AO1799&gt;AN1799),IF(H1799=1,AP1799&gt;=AQ1799,AQ1799&gt;AP1799))</f>
        <v>0</v>
      </c>
      <c r="AS1799" s="2"/>
      <c r="AT1799" s="2"/>
      <c r="AU1799" s="2"/>
      <c r="AV1799" s="2"/>
      <c r="AW1799" s="2"/>
      <c r="AX1799" s="2"/>
    </row>
    <row r="1800" customFormat="false" ht="15" hidden="false" customHeight="false" outlineLevel="0" collapsed="false">
      <c r="A1800" s="6" t="n">
        <f aca="false">ROW()-1702</f>
        <v>98</v>
      </c>
      <c r="B1800" s="6" t="n">
        <f aca="false">MOD(INT($A1800/64),2)</f>
        <v>1</v>
      </c>
      <c r="C1800" s="6" t="n">
        <f aca="false">MOD(INT($A1800/32),2)</f>
        <v>1</v>
      </c>
      <c r="D1800" s="6" t="n">
        <f aca="false">MOD(INT($A1800/16),2)</f>
        <v>0</v>
      </c>
      <c r="E1800" s="6" t="n">
        <f aca="false">MOD(INT($A1800/8),2)</f>
        <v>0</v>
      </c>
      <c r="F1800" s="6" t="n">
        <f aca="false">MOD(INT($A1800/4),2)</f>
        <v>0</v>
      </c>
      <c r="G1800" s="6" t="n">
        <f aca="false">MOD(INT($A1800/2),2)</f>
        <v>1</v>
      </c>
      <c r="H1800" s="6" t="n">
        <f aca="false">MOD(INT($A1800/1),2)</f>
        <v>0</v>
      </c>
      <c r="I1800" s="7" t="n">
        <f aca="false">IF(B1800=1,MIN($B$6,$B$1700),0)</f>
        <v>30000000</v>
      </c>
      <c r="J1800" s="7" t="n">
        <f aca="false">IF(C1800=1,MIN($F$296,MAX(0,$B$1700-I1800)),0)</f>
        <v>300000000</v>
      </c>
      <c r="K1800" s="7" t="n">
        <f aca="false">IF(D1800=1,MIN($F$295,MAX(0,$B$1700-SUM(I1800:J1800))),0)</f>
        <v>0</v>
      </c>
      <c r="L1800" s="7" t="n">
        <f aca="false">IF(E1800=1,MIN($F$294,MAX(0,$B$1700-SUM(I1800:K1800))),0)</f>
        <v>0</v>
      </c>
      <c r="M1800" s="7" t="n">
        <f aca="false">IF(F1800=1,MIN($F$293,MAX(0,$B$1700-SUM(I1800:L1800))),0)</f>
        <v>0</v>
      </c>
      <c r="N1800" s="7" t="n">
        <f aca="false">IF(G1800=1,MIN($F$292,MAX(0,$B$1700-SUM(I1800:M1800))),0)</f>
        <v>15000000</v>
      </c>
      <c r="O1800" s="7" t="n">
        <f aca="false">IF(H1800=1,MIN($F$291,MAX(0,$B$1700-SUM(I1800:N1800))),0)</f>
        <v>0</v>
      </c>
      <c r="P1800" s="7" t="n">
        <f aca="false">MAX(0,$B$1700-SUM(I1800:O1800))</f>
        <v>1655000000</v>
      </c>
      <c r="Q1800" s="7" t="n">
        <f aca="false">($B$273+$B$274)+$B$22+(1-B1800)*$B$268+(1-C1800)*$E$296+(1-D1800)*$E$295+(1-E1800)*$E$294+(1-F1800)*$E$293+(1-G1800)*$E$292+(1-H1800)*$E$291</f>
        <v>21441007.2524007</v>
      </c>
      <c r="R1800" s="7" t="n">
        <f aca="false">P1800&gt;$B$12*Q1800</f>
        <v>1</v>
      </c>
      <c r="S1800" s="7" t="n">
        <f aca="false">IF(R1800,(P1800+$B$12*$B$13)/(Q1800+$B$13),IF(Q1800&gt;0,P1800/Q1800,0))</f>
        <v>69.2326760743868</v>
      </c>
      <c r="T1800" s="7" t="n">
        <f aca="false">IF(R1800,$B$13*(S1800-$B$12),0)</f>
        <v>170581690.185967</v>
      </c>
      <c r="U1800" s="7" t="n">
        <f aca="false">($B$273+$B$274)*S1800</f>
        <v>20870154.528792</v>
      </c>
      <c r="V1800" s="7" t="n">
        <f aca="false">$B$22*S1800</f>
        <v>623094084.669481</v>
      </c>
      <c r="W1800" s="7" t="n">
        <f aca="false">IF(B1800=1,I1800,S1800*$B$268)</f>
        <v>30000000</v>
      </c>
      <c r="X1800" s="7" t="n">
        <f aca="false">IF(C1800=1,J1800,S1800*$E$296)</f>
        <v>300000000</v>
      </c>
      <c r="Y1800" s="7" t="n">
        <f aca="false">IF(D1800=1,K1800,S1800*$E$295)</f>
        <v>120434239.442138</v>
      </c>
      <c r="Z1800" s="7" t="n">
        <f aca="false">IF(E1800=1,L1800,S1800*$E$294)</f>
        <v>166158422.578528</v>
      </c>
      <c r="AA1800" s="7" t="n">
        <f aca="false">IF(F1800=1,M1800,S1800*$E$293)</f>
        <v>207698028.22316</v>
      </c>
      <c r="AB1800" s="7" t="n">
        <f aca="false">IF(G1800=1,N1800,S1800*$E$292)</f>
        <v>15000000</v>
      </c>
      <c r="AC1800" s="7" t="n">
        <f aca="false">IF(H1800=1,O1800,S1800*$E$291)</f>
        <v>346163380.371934</v>
      </c>
      <c r="AD1800" s="7" t="n">
        <f aca="false">INDEX($W$1702:$W$1829,MATCH($A1800+(1-B1800)*64,$A$1702:$A$1829,0))</f>
        <v>30000000</v>
      </c>
      <c r="AE1800" s="7" t="n">
        <f aca="false">INDEX($W$1702:$W$1829,MATCH($A1800-B1800*64,$A$1702:$A$1829,0))</f>
        <v>62757438.2121777</v>
      </c>
      <c r="AF1800" s="7" t="n">
        <f aca="false">INDEX($X$1702:$X$1829,MATCH($A1800+(1-C1800)*32,$A$1702:$A$1829,0))</f>
        <v>300000000</v>
      </c>
      <c r="AG1800" s="7" t="n">
        <f aca="false">INDEX($X$1702:$X$1829,MATCH($A1800-C1800*32,$A$1702:$A$1829,0))</f>
        <v>400292096.529474</v>
      </c>
      <c r="AH1800" s="7" t="n">
        <f aca="false">INDEX($Y$1702:$Y$1829,MATCH($A1800+(1-D1800)*16,$A$1702:$A$1829,0))</f>
        <v>100000000</v>
      </c>
      <c r="AI1800" s="7" t="n">
        <f aca="false">INDEX($Y$1702:$Y$1829,MATCH($A1800-D1800*16,$A$1702:$A$1829,0))</f>
        <v>120434239.442138</v>
      </c>
      <c r="AJ1800" s="7" t="n">
        <f aca="false">INDEX($Z$1702:$Z$1829,MATCH($A1800+(1-E1800)*8,$A$1702:$A$1829,0))</f>
        <v>60000000</v>
      </c>
      <c r="AK1800" s="7" t="n">
        <f aca="false">INDEX($Z$1702:$Z$1829,MATCH($A1800-E1800*8,$A$1702:$A$1829,0))</f>
        <v>166158422.578528</v>
      </c>
      <c r="AL1800" s="7" t="n">
        <f aca="false">INDEX($AA$1702:$AA$1829,MATCH($A1800+(1-F1800)*4,$A$1702:$A$1829,0))</f>
        <v>30000000</v>
      </c>
      <c r="AM1800" s="7" t="n">
        <f aca="false">INDEX($AA$1702:$AA$1829,MATCH($A1800-F1800*4,$A$1702:$A$1829,0))</f>
        <v>207698028.22316</v>
      </c>
      <c r="AN1800" s="7" t="n">
        <f aca="false">INDEX($AB$1702:$AB$1829,MATCH($A1800+(1-G1800)*2,$A$1702:$A$1829,0))</f>
        <v>15000000</v>
      </c>
      <c r="AO1800" s="7" t="n">
        <f aca="false">INDEX($AB$1702:$AB$1829,MATCH($A1800-G1800*2,$A$1702:$A$1829,0))</f>
        <v>288949860.212841</v>
      </c>
      <c r="AP1800" s="7" t="n">
        <f aca="false">INDEX($AC$1702:$AC$1829,MATCH($A1800+(1-H1800)*1,$A$1702:$A$1829,0))</f>
        <v>5000000</v>
      </c>
      <c r="AQ1800" s="7" t="n">
        <f aca="false">INDEX($AC$1702:$AC$1829,MATCH($A1800-H1800*1,$A$1702:$A$1829,0))</f>
        <v>346163380.371934</v>
      </c>
      <c r="AR1800" s="14" t="b">
        <f aca="false">AND(IF(B1800=1,AD1800&gt;=AE1800,AE1800&gt;AD1800),IF(C1800=1,AF1800&gt;=AG1800,AG1800&gt;AF1800),IF(D1800=1,AH1800&gt;=AI1800,AI1800&gt;AH1800),IF(E1800=1,AJ1800&gt;=AK1800,AK1800&gt;AJ1800),IF(F1800=1,AL1800&gt;=AM1800,AM1800&gt;AL1800),IF(G1800=1,AN1800&gt;=AO1800,AO1800&gt;AN1800),IF(H1800=1,AP1800&gt;=AQ1800,AQ1800&gt;AP1800))</f>
        <v>0</v>
      </c>
      <c r="AS1800" s="2"/>
      <c r="AT1800" s="2"/>
      <c r="AU1800" s="2"/>
      <c r="AV1800" s="2"/>
      <c r="AW1800" s="2"/>
      <c r="AX1800" s="2"/>
    </row>
    <row r="1801" customFormat="false" ht="15" hidden="false" customHeight="false" outlineLevel="0" collapsed="false">
      <c r="A1801" s="6" t="n">
        <f aca="false">ROW()-1702</f>
        <v>99</v>
      </c>
      <c r="B1801" s="6" t="n">
        <f aca="false">MOD(INT($A1801/64),2)</f>
        <v>1</v>
      </c>
      <c r="C1801" s="6" t="n">
        <f aca="false">MOD(INT($A1801/32),2)</f>
        <v>1</v>
      </c>
      <c r="D1801" s="6" t="n">
        <f aca="false">MOD(INT($A1801/16),2)</f>
        <v>0</v>
      </c>
      <c r="E1801" s="6" t="n">
        <f aca="false">MOD(INT($A1801/8),2)</f>
        <v>0</v>
      </c>
      <c r="F1801" s="6" t="n">
        <f aca="false">MOD(INT($A1801/4),2)</f>
        <v>0</v>
      </c>
      <c r="G1801" s="6" t="n">
        <f aca="false">MOD(INT($A1801/2),2)</f>
        <v>1</v>
      </c>
      <c r="H1801" s="6" t="n">
        <f aca="false">MOD(INT($A1801/1),2)</f>
        <v>1</v>
      </c>
      <c r="I1801" s="7" t="n">
        <f aca="false">IF(B1801=1,MIN($B$6,$B$1700),0)</f>
        <v>30000000</v>
      </c>
      <c r="J1801" s="7" t="n">
        <f aca="false">IF(C1801=1,MIN($F$296,MAX(0,$B$1700-I1801)),0)</f>
        <v>300000000</v>
      </c>
      <c r="K1801" s="7" t="n">
        <f aca="false">IF(D1801=1,MIN($F$295,MAX(0,$B$1700-SUM(I1801:J1801))),0)</f>
        <v>0</v>
      </c>
      <c r="L1801" s="7" t="n">
        <f aca="false">IF(E1801=1,MIN($F$294,MAX(0,$B$1700-SUM(I1801:K1801))),0)</f>
        <v>0</v>
      </c>
      <c r="M1801" s="7" t="n">
        <f aca="false">IF(F1801=1,MIN($F$293,MAX(0,$B$1700-SUM(I1801:L1801))),0)</f>
        <v>0</v>
      </c>
      <c r="N1801" s="7" t="n">
        <f aca="false">IF(G1801=1,MIN($F$292,MAX(0,$B$1700-SUM(I1801:M1801))),0)</f>
        <v>15000000</v>
      </c>
      <c r="O1801" s="7" t="n">
        <f aca="false">IF(H1801=1,MIN($F$291,MAX(0,$B$1700-SUM(I1801:N1801))),0)</f>
        <v>5000000</v>
      </c>
      <c r="P1801" s="7" t="n">
        <f aca="false">MAX(0,$B$1700-SUM(I1801:O1801))</f>
        <v>1650000000</v>
      </c>
      <c r="Q1801" s="7" t="n">
        <f aca="false">($B$273+$B$274)+$B$22+(1-B1801)*$B$268+(1-C1801)*$E$296+(1-D1801)*$E$295+(1-E1801)*$E$294+(1-F1801)*$E$293+(1-G1801)*$E$292+(1-H1801)*$E$291</f>
        <v>16441007.2524007</v>
      </c>
      <c r="R1801" s="7" t="n">
        <f aca="false">P1801&gt;$B$12*Q1801</f>
        <v>1</v>
      </c>
      <c r="S1801" s="7" t="n">
        <f aca="false">IF(R1801,(P1801+$B$12*$B$13)/(Q1801+$B$13),IF(Q1801&gt;0,P1801/Q1801,0))</f>
        <v>87.2445682523328</v>
      </c>
      <c r="T1801" s="7" t="n">
        <f aca="false">IF(R1801,$B$13*(S1801-$B$12),0)</f>
        <v>215611420.630832</v>
      </c>
      <c r="U1801" s="7" t="n">
        <f aca="false">($B$273+$B$274)*S1801</f>
        <v>26299830.1447653</v>
      </c>
      <c r="V1801" s="7" t="n">
        <f aca="false">$B$22*S1801</f>
        <v>785201114.270995</v>
      </c>
      <c r="W1801" s="7" t="n">
        <f aca="false">IF(B1801=1,I1801,S1801*$B$268)</f>
        <v>30000000</v>
      </c>
      <c r="X1801" s="7" t="n">
        <f aca="false">IF(C1801=1,J1801,S1801*$E$296)</f>
        <v>300000000</v>
      </c>
      <c r="Y1801" s="7" t="n">
        <f aca="false">IF(D1801=1,K1801,S1801*$E$295)</f>
        <v>151766966.390811</v>
      </c>
      <c r="Z1801" s="7" t="n">
        <f aca="false">IF(E1801=1,L1801,S1801*$E$294)</f>
        <v>209386963.805599</v>
      </c>
      <c r="AA1801" s="7" t="n">
        <f aca="false">IF(F1801=1,M1801,S1801*$E$293)</f>
        <v>261733704.756998</v>
      </c>
      <c r="AB1801" s="7" t="n">
        <f aca="false">IF(G1801=1,N1801,S1801*$E$292)</f>
        <v>15000000</v>
      </c>
      <c r="AC1801" s="7" t="n">
        <f aca="false">IF(H1801=1,O1801,S1801*$E$291)</f>
        <v>5000000</v>
      </c>
      <c r="AD1801" s="7" t="n">
        <f aca="false">INDEX($W$1702:$W$1829,MATCH($A1801+(1-B1801)*64,$A$1702:$A$1829,0))</f>
        <v>30000000</v>
      </c>
      <c r="AE1801" s="7" t="n">
        <f aca="false">INDEX($W$1702:$W$1829,MATCH($A1801-B1801*64,$A$1702:$A$1829,0))</f>
        <v>78320071.583108</v>
      </c>
      <c r="AF1801" s="7" t="n">
        <f aca="false">INDEX($X$1702:$X$1829,MATCH($A1801+(1-C1801)*32,$A$1702:$A$1829,0))</f>
        <v>300000000</v>
      </c>
      <c r="AG1801" s="7" t="n">
        <f aca="false">INDEX($X$1702:$X$1829,MATCH($A1801-C1801*32,$A$1702:$A$1829,0))</f>
        <v>478820558.511646</v>
      </c>
      <c r="AH1801" s="7" t="n">
        <f aca="false">INDEX($Y$1702:$Y$1829,MATCH($A1801+(1-D1801)*16,$A$1702:$A$1829,0))</f>
        <v>100000000</v>
      </c>
      <c r="AI1801" s="7" t="n">
        <f aca="false">INDEX($Y$1702:$Y$1829,MATCH($A1801-D1801*16,$A$1702:$A$1829,0))</f>
        <v>151766966.390811</v>
      </c>
      <c r="AJ1801" s="7" t="n">
        <f aca="false">INDEX($Z$1702:$Z$1829,MATCH($A1801+(1-E1801)*8,$A$1702:$A$1829,0))</f>
        <v>60000000</v>
      </c>
      <c r="AK1801" s="7" t="n">
        <f aca="false">INDEX($Z$1702:$Z$1829,MATCH($A1801-E1801*8,$A$1702:$A$1829,0))</f>
        <v>209386963.805599</v>
      </c>
      <c r="AL1801" s="7" t="n">
        <f aca="false">INDEX($AA$1702:$AA$1829,MATCH($A1801+(1-F1801)*4,$A$1702:$A$1829,0))</f>
        <v>30000000</v>
      </c>
      <c r="AM1801" s="7" t="n">
        <f aca="false">INDEX($AA$1702:$AA$1829,MATCH($A1801-F1801*4,$A$1702:$A$1829,0))</f>
        <v>261733704.756998</v>
      </c>
      <c r="AN1801" s="7" t="n">
        <f aca="false">INDEX($AB$1702:$AB$1829,MATCH($A1801+(1-G1801)*2,$A$1702:$A$1829,0))</f>
        <v>15000000</v>
      </c>
      <c r="AO1801" s="7" t="n">
        <f aca="false">INDEX($AB$1702:$AB$1829,MATCH($A1801-G1801*2,$A$1702:$A$1829,0))</f>
        <v>348251847.22184</v>
      </c>
      <c r="AP1801" s="7" t="n">
        <f aca="false">INDEX($AC$1702:$AC$1829,MATCH($A1801+(1-H1801)*1,$A$1702:$A$1829,0))</f>
        <v>5000000</v>
      </c>
      <c r="AQ1801" s="7" t="n">
        <f aca="false">INDEX($AC$1702:$AC$1829,MATCH($A1801-H1801*1,$A$1702:$A$1829,0))</f>
        <v>346163380.371934</v>
      </c>
      <c r="AR1801" s="14" t="b">
        <f aca="false">AND(IF(B1801=1,AD1801&gt;=AE1801,AE1801&gt;AD1801),IF(C1801=1,AF1801&gt;=AG1801,AG1801&gt;AF1801),IF(D1801=1,AH1801&gt;=AI1801,AI1801&gt;AH1801),IF(E1801=1,AJ1801&gt;=AK1801,AK1801&gt;AJ1801),IF(F1801=1,AL1801&gt;=AM1801,AM1801&gt;AL1801),IF(G1801=1,AN1801&gt;=AO1801,AO1801&gt;AN1801),IF(H1801=1,AP1801&gt;=AQ1801,AQ1801&gt;AP1801))</f>
        <v>0</v>
      </c>
      <c r="AS1801" s="2"/>
      <c r="AT1801" s="2"/>
      <c r="AU1801" s="2"/>
      <c r="AV1801" s="2"/>
      <c r="AW1801" s="2"/>
      <c r="AX1801" s="2"/>
    </row>
    <row r="1802" customFormat="false" ht="15" hidden="false" customHeight="false" outlineLevel="0" collapsed="false">
      <c r="A1802" s="6" t="n">
        <f aca="false">ROW()-1702</f>
        <v>100</v>
      </c>
      <c r="B1802" s="6" t="n">
        <f aca="false">MOD(INT($A1802/64),2)</f>
        <v>1</v>
      </c>
      <c r="C1802" s="6" t="n">
        <f aca="false">MOD(INT($A1802/32),2)</f>
        <v>1</v>
      </c>
      <c r="D1802" s="6" t="n">
        <f aca="false">MOD(INT($A1802/16),2)</f>
        <v>0</v>
      </c>
      <c r="E1802" s="6" t="n">
        <f aca="false">MOD(INT($A1802/8),2)</f>
        <v>0</v>
      </c>
      <c r="F1802" s="6" t="n">
        <f aca="false">MOD(INT($A1802/4),2)</f>
        <v>1</v>
      </c>
      <c r="G1802" s="6" t="n">
        <f aca="false">MOD(INT($A1802/2),2)</f>
        <v>0</v>
      </c>
      <c r="H1802" s="6" t="n">
        <f aca="false">MOD(INT($A1802/1),2)</f>
        <v>0</v>
      </c>
      <c r="I1802" s="7" t="n">
        <f aca="false">IF(B1802=1,MIN($B$6,$B$1700),0)</f>
        <v>30000000</v>
      </c>
      <c r="J1802" s="7" t="n">
        <f aca="false">IF(C1802=1,MIN($F$296,MAX(0,$B$1700-I1802)),0)</f>
        <v>300000000</v>
      </c>
      <c r="K1802" s="7" t="n">
        <f aca="false">IF(D1802=1,MIN($F$295,MAX(0,$B$1700-SUM(I1802:J1802))),0)</f>
        <v>0</v>
      </c>
      <c r="L1802" s="7" t="n">
        <f aca="false">IF(E1802=1,MIN($F$294,MAX(0,$B$1700-SUM(I1802:K1802))),0)</f>
        <v>0</v>
      </c>
      <c r="M1802" s="7" t="n">
        <f aca="false">IF(F1802=1,MIN($F$293,MAX(0,$B$1700-SUM(I1802:L1802))),0)</f>
        <v>30000000</v>
      </c>
      <c r="N1802" s="7" t="n">
        <f aca="false">IF(G1802=1,MIN($F$292,MAX(0,$B$1700-SUM(I1802:M1802))),0)</f>
        <v>0</v>
      </c>
      <c r="O1802" s="7" t="n">
        <f aca="false">IF(H1802=1,MIN($F$291,MAX(0,$B$1700-SUM(I1802:N1802))),0)</f>
        <v>0</v>
      </c>
      <c r="P1802" s="7" t="n">
        <f aca="false">MAX(0,$B$1700-SUM(I1802:O1802))</f>
        <v>1640000000</v>
      </c>
      <c r="Q1802" s="7" t="n">
        <f aca="false">($B$273+$B$274)+$B$22+(1-B1802)*$B$268+(1-C1802)*$E$296+(1-D1802)*$E$295+(1-E1802)*$E$294+(1-F1802)*$E$293+(1-G1802)*$E$292+(1-H1802)*$E$291</f>
        <v>23441007.2524007</v>
      </c>
      <c r="R1802" s="7" t="n">
        <f aca="false">P1802&gt;$B$12*Q1802</f>
        <v>1</v>
      </c>
      <c r="S1802" s="7" t="n">
        <f aca="false">IF(R1802,(P1802+$B$12*$B$13)/(Q1802+$B$13),IF(Q1802&gt;0,P1802/Q1802,0))</f>
        <v>63.3167395552074</v>
      </c>
      <c r="T1802" s="7" t="n">
        <f aca="false">IF(R1802,$B$13*(S1802-$B$12),0)</f>
        <v>155791848.888019</v>
      </c>
      <c r="U1802" s="7" t="n">
        <f aca="false">($B$273+$B$274)*S1802</f>
        <v>19086798.5134166</v>
      </c>
      <c r="V1802" s="7" t="n">
        <f aca="false">$B$22*S1802</f>
        <v>569850655.996867</v>
      </c>
      <c r="W1802" s="7" t="n">
        <f aca="false">IF(B1802=1,I1802,S1802*$B$268)</f>
        <v>30000000</v>
      </c>
      <c r="X1802" s="7" t="n">
        <f aca="false">IF(C1802=1,J1802,S1802*$E$296)</f>
        <v>300000000</v>
      </c>
      <c r="Y1802" s="7" t="n">
        <f aca="false">IF(D1802=1,K1802,S1802*$E$295)</f>
        <v>110143126.117126</v>
      </c>
      <c r="Z1802" s="7" t="n">
        <f aca="false">IF(E1802=1,L1802,S1802*$E$294)</f>
        <v>151960174.932498</v>
      </c>
      <c r="AA1802" s="7" t="n">
        <f aca="false">IF(F1802=1,M1802,S1802*$E$293)</f>
        <v>30000000</v>
      </c>
      <c r="AB1802" s="7" t="n">
        <f aca="false">IF(G1802=1,N1802,S1802*$E$292)</f>
        <v>316583697.776037</v>
      </c>
      <c r="AC1802" s="7" t="n">
        <f aca="false">IF(H1802=1,O1802,S1802*$E$291)</f>
        <v>316583697.776037</v>
      </c>
      <c r="AD1802" s="7" t="n">
        <f aca="false">INDEX($W$1702:$W$1829,MATCH($A1802+(1-B1802)*64,$A$1702:$A$1829,0))</f>
        <v>30000000</v>
      </c>
      <c r="AE1802" s="7" t="n">
        <f aca="false">INDEX($W$1702:$W$1829,MATCH($A1802-B1802*64,$A$1702:$A$1829,0))</f>
        <v>57569194.3618523</v>
      </c>
      <c r="AF1802" s="7" t="n">
        <f aca="false">INDEX($X$1702:$X$1829,MATCH($A1802+(1-C1802)*32,$A$1702:$A$1829,0))</f>
        <v>300000000</v>
      </c>
      <c r="AG1802" s="7" t="n">
        <f aca="false">INDEX($X$1702:$X$1829,MATCH($A1802-C1802*32,$A$1702:$A$1829,0))</f>
        <v>372471837.795112</v>
      </c>
      <c r="AH1802" s="7" t="n">
        <f aca="false">INDEX($Y$1702:$Y$1829,MATCH($A1802+(1-D1802)*16,$A$1702:$A$1829,0))</f>
        <v>100000000</v>
      </c>
      <c r="AI1802" s="7" t="n">
        <f aca="false">INDEX($Y$1702:$Y$1829,MATCH($A1802-D1802*16,$A$1702:$A$1829,0))</f>
        <v>110143126.117126</v>
      </c>
      <c r="AJ1802" s="7" t="n">
        <f aca="false">INDEX($Z$1702:$Z$1829,MATCH($A1802+(1-E1802)*8,$A$1702:$A$1829,0))</f>
        <v>60000000</v>
      </c>
      <c r="AK1802" s="7" t="n">
        <f aca="false">INDEX($Z$1702:$Z$1829,MATCH($A1802-E1802*8,$A$1702:$A$1829,0))</f>
        <v>151960174.932498</v>
      </c>
      <c r="AL1802" s="7" t="n">
        <f aca="false">INDEX($AA$1702:$AA$1829,MATCH($A1802+(1-F1802)*4,$A$1702:$A$1829,0))</f>
        <v>30000000</v>
      </c>
      <c r="AM1802" s="7" t="n">
        <f aca="false">INDEX($AA$1702:$AA$1829,MATCH($A1802-F1802*4,$A$1702:$A$1829,0))</f>
        <v>173369916.127705</v>
      </c>
      <c r="AN1802" s="7" t="n">
        <f aca="false">INDEX($AB$1702:$AB$1829,MATCH($A1802+(1-G1802)*2,$A$1702:$A$1829,0))</f>
        <v>15000000</v>
      </c>
      <c r="AO1802" s="7" t="n">
        <f aca="false">INDEX($AB$1702:$AB$1829,MATCH($A1802-G1802*2,$A$1702:$A$1829,0))</f>
        <v>316583697.776037</v>
      </c>
      <c r="AP1802" s="7" t="n">
        <f aca="false">INDEX($AC$1702:$AC$1829,MATCH($A1802+(1-H1802)*1,$A$1702:$A$1829,0))</f>
        <v>5000000</v>
      </c>
      <c r="AQ1802" s="7" t="n">
        <f aca="false">INDEX($AC$1702:$AC$1829,MATCH($A1802-H1802*1,$A$1702:$A$1829,0))</f>
        <v>316583697.776037</v>
      </c>
      <c r="AR1802" s="14" t="b">
        <f aca="false">AND(IF(B1802=1,AD1802&gt;=AE1802,AE1802&gt;AD1802),IF(C1802=1,AF1802&gt;=AG1802,AG1802&gt;AF1802),IF(D1802=1,AH1802&gt;=AI1802,AI1802&gt;AH1802),IF(E1802=1,AJ1802&gt;=AK1802,AK1802&gt;AJ1802),IF(F1802=1,AL1802&gt;=AM1802,AM1802&gt;AL1802),IF(G1802=1,AN1802&gt;=AO1802,AO1802&gt;AN1802),IF(H1802=1,AP1802&gt;=AQ1802,AQ1802&gt;AP1802))</f>
        <v>0</v>
      </c>
      <c r="AS1802" s="2"/>
      <c r="AT1802" s="2"/>
      <c r="AU1802" s="2"/>
      <c r="AV1802" s="2"/>
      <c r="AW1802" s="2"/>
      <c r="AX1802" s="2"/>
    </row>
    <row r="1803" customFormat="false" ht="15" hidden="false" customHeight="false" outlineLevel="0" collapsed="false">
      <c r="A1803" s="6" t="n">
        <f aca="false">ROW()-1702</f>
        <v>101</v>
      </c>
      <c r="B1803" s="6" t="n">
        <f aca="false">MOD(INT($A1803/64),2)</f>
        <v>1</v>
      </c>
      <c r="C1803" s="6" t="n">
        <f aca="false">MOD(INT($A1803/32),2)</f>
        <v>1</v>
      </c>
      <c r="D1803" s="6" t="n">
        <f aca="false">MOD(INT($A1803/16),2)</f>
        <v>0</v>
      </c>
      <c r="E1803" s="6" t="n">
        <f aca="false">MOD(INT($A1803/8),2)</f>
        <v>0</v>
      </c>
      <c r="F1803" s="6" t="n">
        <f aca="false">MOD(INT($A1803/4),2)</f>
        <v>1</v>
      </c>
      <c r="G1803" s="6" t="n">
        <f aca="false">MOD(INT($A1803/2),2)</f>
        <v>0</v>
      </c>
      <c r="H1803" s="6" t="n">
        <f aca="false">MOD(INT($A1803/1),2)</f>
        <v>1</v>
      </c>
      <c r="I1803" s="7" t="n">
        <f aca="false">IF(B1803=1,MIN($B$6,$B$1700),0)</f>
        <v>30000000</v>
      </c>
      <c r="J1803" s="7" t="n">
        <f aca="false">IF(C1803=1,MIN($F$296,MAX(0,$B$1700-I1803)),0)</f>
        <v>300000000</v>
      </c>
      <c r="K1803" s="7" t="n">
        <f aca="false">IF(D1803=1,MIN($F$295,MAX(0,$B$1700-SUM(I1803:J1803))),0)</f>
        <v>0</v>
      </c>
      <c r="L1803" s="7" t="n">
        <f aca="false">IF(E1803=1,MIN($F$294,MAX(0,$B$1700-SUM(I1803:K1803))),0)</f>
        <v>0</v>
      </c>
      <c r="M1803" s="7" t="n">
        <f aca="false">IF(F1803=1,MIN($F$293,MAX(0,$B$1700-SUM(I1803:L1803))),0)</f>
        <v>30000000</v>
      </c>
      <c r="N1803" s="7" t="n">
        <f aca="false">IF(G1803=1,MIN($F$292,MAX(0,$B$1700-SUM(I1803:M1803))),0)</f>
        <v>0</v>
      </c>
      <c r="O1803" s="7" t="n">
        <f aca="false">IF(H1803=1,MIN($F$291,MAX(0,$B$1700-SUM(I1803:N1803))),0)</f>
        <v>5000000</v>
      </c>
      <c r="P1803" s="7" t="n">
        <f aca="false">MAX(0,$B$1700-SUM(I1803:O1803))</f>
        <v>1635000000</v>
      </c>
      <c r="Q1803" s="7" t="n">
        <f aca="false">($B$273+$B$274)+$B$22+(1-B1803)*$B$268+(1-C1803)*$E$296+(1-D1803)*$E$295+(1-E1803)*$E$294+(1-F1803)*$E$293+(1-G1803)*$E$292+(1-H1803)*$E$291</f>
        <v>18441007.2524007</v>
      </c>
      <c r="R1803" s="7" t="n">
        <f aca="false">P1803&gt;$B$12*Q1803</f>
        <v>1</v>
      </c>
      <c r="S1803" s="7" t="n">
        <f aca="false">IF(R1803,(P1803+$B$12*$B$13)/(Q1803+$B$13),IF(Q1803&gt;0,P1803/Q1803,0))</f>
        <v>78.195856591964</v>
      </c>
      <c r="T1803" s="7" t="n">
        <f aca="false">IF(R1803,$B$13*(S1803-$B$12),0)</f>
        <v>192989641.47991</v>
      </c>
      <c r="U1803" s="7" t="n">
        <f aca="false">($B$273+$B$274)*S1803</f>
        <v>23572100.6773174</v>
      </c>
      <c r="V1803" s="7" t="n">
        <f aca="false">$B$22*S1803</f>
        <v>703762709.327676</v>
      </c>
      <c r="W1803" s="7" t="n">
        <f aca="false">IF(B1803=1,I1803,S1803*$B$268)</f>
        <v>30000000</v>
      </c>
      <c r="X1803" s="7" t="n">
        <f aca="false">IF(C1803=1,J1803,S1803*$E$296)</f>
        <v>300000000</v>
      </c>
      <c r="Y1803" s="7" t="n">
        <f aca="false">IF(D1803=1,K1803,S1803*$E$295)</f>
        <v>136026209.734564</v>
      </c>
      <c r="Z1803" s="7" t="n">
        <f aca="false">IF(E1803=1,L1803,S1803*$E$294)</f>
        <v>187670055.820714</v>
      </c>
      <c r="AA1803" s="7" t="n">
        <f aca="false">IF(F1803=1,M1803,S1803*$E$293)</f>
        <v>30000000</v>
      </c>
      <c r="AB1803" s="7" t="n">
        <f aca="false">IF(G1803=1,N1803,S1803*$E$292)</f>
        <v>390979282.95982</v>
      </c>
      <c r="AC1803" s="7" t="n">
        <f aca="false">IF(H1803=1,O1803,S1803*$E$291)</f>
        <v>5000000</v>
      </c>
      <c r="AD1803" s="7" t="n">
        <f aca="false">INDEX($W$1702:$W$1829,MATCH($A1803+(1-B1803)*64,$A$1702:$A$1829,0))</f>
        <v>30000000</v>
      </c>
      <c r="AE1803" s="7" t="n">
        <f aca="false">INDEX($W$1702:$W$1829,MATCH($A1803-B1803*64,$A$1702:$A$1829,0))</f>
        <v>70521971.0329398</v>
      </c>
      <c r="AF1803" s="7" t="n">
        <f aca="false">INDEX($X$1702:$X$1829,MATCH($A1803+(1-C1803)*32,$A$1702:$A$1829,0))</f>
        <v>300000000</v>
      </c>
      <c r="AG1803" s="7" t="n">
        <f aca="false">INDEX($X$1702:$X$1829,MATCH($A1803-C1803*32,$A$1702:$A$1829,0))</f>
        <v>440070026.219586</v>
      </c>
      <c r="AH1803" s="7" t="n">
        <f aca="false">INDEX($Y$1702:$Y$1829,MATCH($A1803+(1-D1803)*16,$A$1702:$A$1829,0))</f>
        <v>100000000</v>
      </c>
      <c r="AI1803" s="7" t="n">
        <f aca="false">INDEX($Y$1702:$Y$1829,MATCH($A1803-D1803*16,$A$1702:$A$1829,0))</f>
        <v>136026209.734564</v>
      </c>
      <c r="AJ1803" s="7" t="n">
        <f aca="false">INDEX($Z$1702:$Z$1829,MATCH($A1803+(1-E1803)*8,$A$1702:$A$1829,0))</f>
        <v>60000000</v>
      </c>
      <c r="AK1803" s="7" t="n">
        <f aca="false">INDEX($Z$1702:$Z$1829,MATCH($A1803-E1803*8,$A$1702:$A$1829,0))</f>
        <v>187670055.820714</v>
      </c>
      <c r="AL1803" s="7" t="n">
        <f aca="false">INDEX($AA$1702:$AA$1829,MATCH($A1803+(1-F1803)*4,$A$1702:$A$1829,0))</f>
        <v>30000000</v>
      </c>
      <c r="AM1803" s="7" t="n">
        <f aca="false">INDEX($AA$1702:$AA$1829,MATCH($A1803-F1803*4,$A$1702:$A$1829,0))</f>
        <v>208951108.333104</v>
      </c>
      <c r="AN1803" s="7" t="n">
        <f aca="false">INDEX($AB$1702:$AB$1829,MATCH($A1803+(1-G1803)*2,$A$1702:$A$1829,0))</f>
        <v>15000000</v>
      </c>
      <c r="AO1803" s="7" t="n">
        <f aca="false">INDEX($AB$1702:$AB$1829,MATCH($A1803-G1803*2,$A$1702:$A$1829,0))</f>
        <v>390979282.95982</v>
      </c>
      <c r="AP1803" s="7" t="n">
        <f aca="false">INDEX($AC$1702:$AC$1829,MATCH($A1803+(1-H1803)*1,$A$1702:$A$1829,0))</f>
        <v>5000000</v>
      </c>
      <c r="AQ1803" s="7" t="n">
        <f aca="false">INDEX($AC$1702:$AC$1829,MATCH($A1803-H1803*1,$A$1702:$A$1829,0))</f>
        <v>316583697.776037</v>
      </c>
      <c r="AR1803" s="14" t="b">
        <f aca="false">AND(IF(B1803=1,AD1803&gt;=AE1803,AE1803&gt;AD1803),IF(C1803=1,AF1803&gt;=AG1803,AG1803&gt;AF1803),IF(D1803=1,AH1803&gt;=AI1803,AI1803&gt;AH1803),IF(E1803=1,AJ1803&gt;=AK1803,AK1803&gt;AJ1803),IF(F1803=1,AL1803&gt;=AM1803,AM1803&gt;AL1803),IF(G1803=1,AN1803&gt;=AO1803,AO1803&gt;AN1803),IF(H1803=1,AP1803&gt;=AQ1803,AQ1803&gt;AP1803))</f>
        <v>0</v>
      </c>
      <c r="AS1803" s="2"/>
      <c r="AT1803" s="2"/>
      <c r="AU1803" s="2"/>
      <c r="AV1803" s="2"/>
      <c r="AW1803" s="2"/>
      <c r="AX1803" s="2"/>
    </row>
    <row r="1804" customFormat="false" ht="15" hidden="false" customHeight="false" outlineLevel="0" collapsed="false">
      <c r="A1804" s="6" t="n">
        <f aca="false">ROW()-1702</f>
        <v>102</v>
      </c>
      <c r="B1804" s="6" t="n">
        <f aca="false">MOD(INT($A1804/64),2)</f>
        <v>1</v>
      </c>
      <c r="C1804" s="6" t="n">
        <f aca="false">MOD(INT($A1804/32),2)</f>
        <v>1</v>
      </c>
      <c r="D1804" s="6" t="n">
        <f aca="false">MOD(INT($A1804/16),2)</f>
        <v>0</v>
      </c>
      <c r="E1804" s="6" t="n">
        <f aca="false">MOD(INT($A1804/8),2)</f>
        <v>0</v>
      </c>
      <c r="F1804" s="6" t="n">
        <f aca="false">MOD(INT($A1804/4),2)</f>
        <v>1</v>
      </c>
      <c r="G1804" s="6" t="n">
        <f aca="false">MOD(INT($A1804/2),2)</f>
        <v>1</v>
      </c>
      <c r="H1804" s="6" t="n">
        <f aca="false">MOD(INT($A1804/1),2)</f>
        <v>0</v>
      </c>
      <c r="I1804" s="7" t="n">
        <f aca="false">IF(B1804=1,MIN($B$6,$B$1700),0)</f>
        <v>30000000</v>
      </c>
      <c r="J1804" s="7" t="n">
        <f aca="false">IF(C1804=1,MIN($F$296,MAX(0,$B$1700-I1804)),0)</f>
        <v>300000000</v>
      </c>
      <c r="K1804" s="7" t="n">
        <f aca="false">IF(D1804=1,MIN($F$295,MAX(0,$B$1700-SUM(I1804:J1804))),0)</f>
        <v>0</v>
      </c>
      <c r="L1804" s="7" t="n">
        <f aca="false">IF(E1804=1,MIN($F$294,MAX(0,$B$1700-SUM(I1804:K1804))),0)</f>
        <v>0</v>
      </c>
      <c r="M1804" s="7" t="n">
        <f aca="false">IF(F1804=1,MIN($F$293,MAX(0,$B$1700-SUM(I1804:L1804))),0)</f>
        <v>30000000</v>
      </c>
      <c r="N1804" s="7" t="n">
        <f aca="false">IF(G1804=1,MIN($F$292,MAX(0,$B$1700-SUM(I1804:M1804))),0)</f>
        <v>15000000</v>
      </c>
      <c r="O1804" s="7" t="n">
        <f aca="false">IF(H1804=1,MIN($F$291,MAX(0,$B$1700-SUM(I1804:N1804))),0)</f>
        <v>0</v>
      </c>
      <c r="P1804" s="7" t="n">
        <f aca="false">MAX(0,$B$1700-SUM(I1804:O1804))</f>
        <v>1625000000</v>
      </c>
      <c r="Q1804" s="7" t="n">
        <f aca="false">($B$273+$B$274)+$B$22+(1-B1804)*$B$268+(1-C1804)*$E$296+(1-D1804)*$E$295+(1-E1804)*$E$294+(1-F1804)*$E$293+(1-G1804)*$E$292+(1-H1804)*$E$291</f>
        <v>18441007.2524007</v>
      </c>
      <c r="R1804" s="7" t="n">
        <f aca="false">P1804&gt;$B$12*Q1804</f>
        <v>1</v>
      </c>
      <c r="S1804" s="7" t="n">
        <f aca="false">IF(R1804,(P1804+$B$12*$B$13)/(Q1804+$B$13),IF(Q1804&gt;0,P1804/Q1804,0))</f>
        <v>77.7183246433107</v>
      </c>
      <c r="T1804" s="7" t="n">
        <f aca="false">IF(R1804,$B$13*(S1804-$B$12),0)</f>
        <v>191795811.608277</v>
      </c>
      <c r="U1804" s="7" t="n">
        <f aca="false">($B$273+$B$274)*S1804</f>
        <v>23428148.9174559</v>
      </c>
      <c r="V1804" s="7" t="n">
        <f aca="false">$B$22*S1804</f>
        <v>699464921.789797</v>
      </c>
      <c r="W1804" s="7" t="n">
        <f aca="false">IF(B1804=1,I1804,S1804*$B$268)</f>
        <v>30000000</v>
      </c>
      <c r="X1804" s="7" t="n">
        <f aca="false">IF(C1804=1,J1804,S1804*$E$296)</f>
        <v>300000000</v>
      </c>
      <c r="Y1804" s="7" t="n">
        <f aca="false">IF(D1804=1,K1804,S1804*$E$295)</f>
        <v>135195515.323971</v>
      </c>
      <c r="Z1804" s="7" t="n">
        <f aca="false">IF(E1804=1,L1804,S1804*$E$294)</f>
        <v>186523979.143946</v>
      </c>
      <c r="AA1804" s="7" t="n">
        <f aca="false">IF(F1804=1,M1804,S1804*$E$293)</f>
        <v>30000000</v>
      </c>
      <c r="AB1804" s="7" t="n">
        <f aca="false">IF(G1804=1,N1804,S1804*$E$292)</f>
        <v>15000000</v>
      </c>
      <c r="AC1804" s="7" t="n">
        <f aca="false">IF(H1804=1,O1804,S1804*$E$291)</f>
        <v>388591623.216554</v>
      </c>
      <c r="AD1804" s="7" t="n">
        <f aca="false">INDEX($W$1702:$W$1829,MATCH($A1804+(1-B1804)*64,$A$1702:$A$1829,0))</f>
        <v>30000000</v>
      </c>
      <c r="AE1804" s="7" t="n">
        <f aca="false">INDEX($W$1702:$W$1829,MATCH($A1804-B1804*64,$A$1702:$A$1829,0))</f>
        <v>70099050.6669252</v>
      </c>
      <c r="AF1804" s="7" t="n">
        <f aca="false">INDEX($X$1702:$X$1829,MATCH($A1804+(1-C1804)*32,$A$1702:$A$1829,0))</f>
        <v>300000000</v>
      </c>
      <c r="AG1804" s="7" t="n">
        <f aca="false">INDEX($X$1702:$X$1829,MATCH($A1804-C1804*32,$A$1702:$A$1829,0))</f>
        <v>437798697.052001</v>
      </c>
      <c r="AH1804" s="7" t="n">
        <f aca="false">INDEX($Y$1702:$Y$1829,MATCH($A1804+(1-D1804)*16,$A$1702:$A$1829,0))</f>
        <v>100000000</v>
      </c>
      <c r="AI1804" s="7" t="n">
        <f aca="false">INDEX($Y$1702:$Y$1829,MATCH($A1804-D1804*16,$A$1702:$A$1829,0))</f>
        <v>135195515.323971</v>
      </c>
      <c r="AJ1804" s="7" t="n">
        <f aca="false">INDEX($Z$1702:$Z$1829,MATCH($A1804+(1-E1804)*8,$A$1702:$A$1829,0))</f>
        <v>60000000</v>
      </c>
      <c r="AK1804" s="7" t="n">
        <f aca="false">INDEX($Z$1702:$Z$1829,MATCH($A1804-E1804*8,$A$1702:$A$1829,0))</f>
        <v>186523979.143946</v>
      </c>
      <c r="AL1804" s="7" t="n">
        <f aca="false">INDEX($AA$1702:$AA$1829,MATCH($A1804+(1-F1804)*4,$A$1702:$A$1829,0))</f>
        <v>30000000</v>
      </c>
      <c r="AM1804" s="7" t="n">
        <f aca="false">INDEX($AA$1702:$AA$1829,MATCH($A1804-F1804*4,$A$1702:$A$1829,0))</f>
        <v>207698028.22316</v>
      </c>
      <c r="AN1804" s="7" t="n">
        <f aca="false">INDEX($AB$1702:$AB$1829,MATCH($A1804+(1-G1804)*2,$A$1702:$A$1829,0))</f>
        <v>15000000</v>
      </c>
      <c r="AO1804" s="7" t="n">
        <f aca="false">INDEX($AB$1702:$AB$1829,MATCH($A1804-G1804*2,$A$1702:$A$1829,0))</f>
        <v>316583697.776037</v>
      </c>
      <c r="AP1804" s="7" t="n">
        <f aca="false">INDEX($AC$1702:$AC$1829,MATCH($A1804+(1-H1804)*1,$A$1702:$A$1829,0))</f>
        <v>5000000</v>
      </c>
      <c r="AQ1804" s="7" t="n">
        <f aca="false">INDEX($AC$1702:$AC$1829,MATCH($A1804-H1804*1,$A$1702:$A$1829,0))</f>
        <v>388591623.216554</v>
      </c>
      <c r="AR1804" s="14" t="b">
        <f aca="false">AND(IF(B1804=1,AD1804&gt;=AE1804,AE1804&gt;AD1804),IF(C1804=1,AF1804&gt;=AG1804,AG1804&gt;AF1804),IF(D1804=1,AH1804&gt;=AI1804,AI1804&gt;AH1804),IF(E1804=1,AJ1804&gt;=AK1804,AK1804&gt;AJ1804),IF(F1804=1,AL1804&gt;=AM1804,AM1804&gt;AL1804),IF(G1804=1,AN1804&gt;=AO1804,AO1804&gt;AN1804),IF(H1804=1,AP1804&gt;=AQ1804,AQ1804&gt;AP1804))</f>
        <v>0</v>
      </c>
      <c r="AS1804" s="2"/>
      <c r="AT1804" s="2"/>
      <c r="AU1804" s="2"/>
      <c r="AV1804" s="2"/>
      <c r="AW1804" s="2"/>
      <c r="AX1804" s="2"/>
    </row>
    <row r="1805" customFormat="false" ht="15" hidden="false" customHeight="false" outlineLevel="0" collapsed="false">
      <c r="A1805" s="6" t="n">
        <f aca="false">ROW()-1702</f>
        <v>103</v>
      </c>
      <c r="B1805" s="6" t="n">
        <f aca="false">MOD(INT($A1805/64),2)</f>
        <v>1</v>
      </c>
      <c r="C1805" s="6" t="n">
        <f aca="false">MOD(INT($A1805/32),2)</f>
        <v>1</v>
      </c>
      <c r="D1805" s="6" t="n">
        <f aca="false">MOD(INT($A1805/16),2)</f>
        <v>0</v>
      </c>
      <c r="E1805" s="6" t="n">
        <f aca="false">MOD(INT($A1805/8),2)</f>
        <v>0</v>
      </c>
      <c r="F1805" s="6" t="n">
        <f aca="false">MOD(INT($A1805/4),2)</f>
        <v>1</v>
      </c>
      <c r="G1805" s="6" t="n">
        <f aca="false">MOD(INT($A1805/2),2)</f>
        <v>1</v>
      </c>
      <c r="H1805" s="6" t="n">
        <f aca="false">MOD(INT($A1805/1),2)</f>
        <v>1</v>
      </c>
      <c r="I1805" s="7" t="n">
        <f aca="false">IF(B1805=1,MIN($B$6,$B$1700),0)</f>
        <v>30000000</v>
      </c>
      <c r="J1805" s="7" t="n">
        <f aca="false">IF(C1805=1,MIN($F$296,MAX(0,$B$1700-I1805)),0)</f>
        <v>300000000</v>
      </c>
      <c r="K1805" s="7" t="n">
        <f aca="false">IF(D1805=1,MIN($F$295,MAX(0,$B$1700-SUM(I1805:J1805))),0)</f>
        <v>0</v>
      </c>
      <c r="L1805" s="7" t="n">
        <f aca="false">IF(E1805=1,MIN($F$294,MAX(0,$B$1700-SUM(I1805:K1805))),0)</f>
        <v>0</v>
      </c>
      <c r="M1805" s="7" t="n">
        <f aca="false">IF(F1805=1,MIN($F$293,MAX(0,$B$1700-SUM(I1805:L1805))),0)</f>
        <v>30000000</v>
      </c>
      <c r="N1805" s="7" t="n">
        <f aca="false">IF(G1805=1,MIN($F$292,MAX(0,$B$1700-SUM(I1805:M1805))),0)</f>
        <v>15000000</v>
      </c>
      <c r="O1805" s="7" t="n">
        <f aca="false">IF(H1805=1,MIN($F$291,MAX(0,$B$1700-SUM(I1805:N1805))),0)</f>
        <v>5000000</v>
      </c>
      <c r="P1805" s="7" t="n">
        <f aca="false">MAX(0,$B$1700-SUM(I1805:O1805))</f>
        <v>1620000000</v>
      </c>
      <c r="Q1805" s="7" t="n">
        <f aca="false">($B$273+$B$274)+$B$22+(1-B1805)*$B$268+(1-C1805)*$E$296+(1-D1805)*$E$295+(1-E1805)*$E$294+(1-F1805)*$E$293+(1-G1805)*$E$292+(1-H1805)*$E$291</f>
        <v>13441007.2524007</v>
      </c>
      <c r="R1805" s="7" t="n">
        <f aca="false">P1805&gt;$B$12*Q1805</f>
        <v>1</v>
      </c>
      <c r="S1805" s="7" t="n">
        <f aca="false">IF(R1805,(P1805+$B$12*$B$13)/(Q1805+$B$13),IF(Q1805&gt;0,P1805/Q1805,0))</f>
        <v>101.781523231893</v>
      </c>
      <c r="T1805" s="7" t="n">
        <f aca="false">IF(R1805,$B$13*(S1805-$B$12),0)</f>
        <v>251953808.079734</v>
      </c>
      <c r="U1805" s="7" t="n">
        <f aca="false">($B$273+$B$274)*S1805</f>
        <v>30681987.7328318</v>
      </c>
      <c r="V1805" s="7" t="n">
        <f aca="false">$B$22*S1805</f>
        <v>916033709.087041</v>
      </c>
      <c r="W1805" s="7" t="n">
        <f aca="false">IF(B1805=1,I1805,S1805*$B$268)</f>
        <v>30000000</v>
      </c>
      <c r="X1805" s="7" t="n">
        <f aca="false">IF(C1805=1,J1805,S1805*$E$296)</f>
        <v>300000000</v>
      </c>
      <c r="Y1805" s="7" t="n">
        <f aca="false">IF(D1805=1,K1805,S1805*$E$295)</f>
        <v>177054839.34385</v>
      </c>
      <c r="Z1805" s="7" t="n">
        <f aca="false">IF(E1805=1,L1805,S1805*$E$294)</f>
        <v>244275655.756544</v>
      </c>
      <c r="AA1805" s="7" t="n">
        <f aca="false">IF(F1805=1,M1805,S1805*$E$293)</f>
        <v>30000000</v>
      </c>
      <c r="AB1805" s="7" t="n">
        <f aca="false">IF(G1805=1,N1805,S1805*$E$292)</f>
        <v>15000000</v>
      </c>
      <c r="AC1805" s="7" t="n">
        <f aca="false">IF(H1805=1,O1805,S1805*$E$291)</f>
        <v>5000000</v>
      </c>
      <c r="AD1805" s="7" t="n">
        <f aca="false">INDEX($W$1702:$W$1829,MATCH($A1805+(1-B1805)*64,$A$1702:$A$1829,0))</f>
        <v>30000000</v>
      </c>
      <c r="AE1805" s="7" t="n">
        <f aca="false">INDEX($W$1702:$W$1829,MATCH($A1805-B1805*64,$A$1702:$A$1829,0))</f>
        <v>90606376.0864388</v>
      </c>
      <c r="AF1805" s="7" t="n">
        <f aca="false">INDEX($X$1702:$X$1829,MATCH($A1805+(1-C1805)*32,$A$1702:$A$1829,0))</f>
        <v>300000000</v>
      </c>
      <c r="AG1805" s="7" t="n">
        <f aca="false">INDEX($X$1702:$X$1829,MATCH($A1805-C1805*32,$A$1702:$A$1829,0))</f>
        <v>535476925.333391</v>
      </c>
      <c r="AH1805" s="7" t="n">
        <f aca="false">INDEX($Y$1702:$Y$1829,MATCH($A1805+(1-D1805)*16,$A$1702:$A$1829,0))</f>
        <v>100000000</v>
      </c>
      <c r="AI1805" s="7" t="n">
        <f aca="false">INDEX($Y$1702:$Y$1829,MATCH($A1805-D1805*16,$A$1702:$A$1829,0))</f>
        <v>177054839.34385</v>
      </c>
      <c r="AJ1805" s="7" t="n">
        <f aca="false">INDEX($Z$1702:$Z$1829,MATCH($A1805+(1-E1805)*8,$A$1702:$A$1829,0))</f>
        <v>60000000</v>
      </c>
      <c r="AK1805" s="7" t="n">
        <f aca="false">INDEX($Z$1702:$Z$1829,MATCH($A1805-E1805*8,$A$1702:$A$1829,0))</f>
        <v>244275655.756544</v>
      </c>
      <c r="AL1805" s="7" t="n">
        <f aca="false">INDEX($AA$1702:$AA$1829,MATCH($A1805+(1-F1805)*4,$A$1702:$A$1829,0))</f>
        <v>30000000</v>
      </c>
      <c r="AM1805" s="7" t="n">
        <f aca="false">INDEX($AA$1702:$AA$1829,MATCH($A1805-F1805*4,$A$1702:$A$1829,0))</f>
        <v>261733704.756998</v>
      </c>
      <c r="AN1805" s="7" t="n">
        <f aca="false">INDEX($AB$1702:$AB$1829,MATCH($A1805+(1-G1805)*2,$A$1702:$A$1829,0))</f>
        <v>15000000</v>
      </c>
      <c r="AO1805" s="7" t="n">
        <f aca="false">INDEX($AB$1702:$AB$1829,MATCH($A1805-G1805*2,$A$1702:$A$1829,0))</f>
        <v>390979282.95982</v>
      </c>
      <c r="AP1805" s="7" t="n">
        <f aca="false">INDEX($AC$1702:$AC$1829,MATCH($A1805+(1-H1805)*1,$A$1702:$A$1829,0))</f>
        <v>5000000</v>
      </c>
      <c r="AQ1805" s="7" t="n">
        <f aca="false">INDEX($AC$1702:$AC$1829,MATCH($A1805-H1805*1,$A$1702:$A$1829,0))</f>
        <v>388591623.216554</v>
      </c>
      <c r="AR1805" s="14" t="b">
        <f aca="false">AND(IF(B1805=1,AD1805&gt;=AE1805,AE1805&gt;AD1805),IF(C1805=1,AF1805&gt;=AG1805,AG1805&gt;AF1805),IF(D1805=1,AH1805&gt;=AI1805,AI1805&gt;AH1805),IF(E1805=1,AJ1805&gt;=AK1805,AK1805&gt;AJ1805),IF(F1805=1,AL1805&gt;=AM1805,AM1805&gt;AL1805),IF(G1805=1,AN1805&gt;=AO1805,AO1805&gt;AN1805),IF(H1805=1,AP1805&gt;=AQ1805,AQ1805&gt;AP1805))</f>
        <v>0</v>
      </c>
      <c r="AS1805" s="2"/>
      <c r="AT1805" s="2"/>
      <c r="AU1805" s="2"/>
      <c r="AV1805" s="2"/>
      <c r="AW1805" s="2"/>
      <c r="AX1805" s="2"/>
    </row>
    <row r="1806" customFormat="false" ht="15" hidden="false" customHeight="false" outlineLevel="0" collapsed="false">
      <c r="A1806" s="6" t="n">
        <f aca="false">ROW()-1702</f>
        <v>104</v>
      </c>
      <c r="B1806" s="6" t="n">
        <f aca="false">MOD(INT($A1806/64),2)</f>
        <v>1</v>
      </c>
      <c r="C1806" s="6" t="n">
        <f aca="false">MOD(INT($A1806/32),2)</f>
        <v>1</v>
      </c>
      <c r="D1806" s="6" t="n">
        <f aca="false">MOD(INT($A1806/16),2)</f>
        <v>0</v>
      </c>
      <c r="E1806" s="6" t="n">
        <f aca="false">MOD(INT($A1806/8),2)</f>
        <v>1</v>
      </c>
      <c r="F1806" s="6" t="n">
        <f aca="false">MOD(INT($A1806/4),2)</f>
        <v>0</v>
      </c>
      <c r="G1806" s="6" t="n">
        <f aca="false">MOD(INT($A1806/2),2)</f>
        <v>0</v>
      </c>
      <c r="H1806" s="6" t="n">
        <f aca="false">MOD(INT($A1806/1),2)</f>
        <v>0</v>
      </c>
      <c r="I1806" s="7" t="n">
        <f aca="false">IF(B1806=1,MIN($B$6,$B$1700),0)</f>
        <v>30000000</v>
      </c>
      <c r="J1806" s="7" t="n">
        <f aca="false">IF(C1806=1,MIN($F$296,MAX(0,$B$1700-I1806)),0)</f>
        <v>300000000</v>
      </c>
      <c r="K1806" s="7" t="n">
        <f aca="false">IF(D1806=1,MIN($F$295,MAX(0,$B$1700-SUM(I1806:J1806))),0)</f>
        <v>0</v>
      </c>
      <c r="L1806" s="7" t="n">
        <f aca="false">IF(E1806=1,MIN($F$294,MAX(0,$B$1700-SUM(I1806:K1806))),0)</f>
        <v>60000000</v>
      </c>
      <c r="M1806" s="7" t="n">
        <f aca="false">IF(F1806=1,MIN($F$293,MAX(0,$B$1700-SUM(I1806:L1806))),0)</f>
        <v>0</v>
      </c>
      <c r="N1806" s="7" t="n">
        <f aca="false">IF(G1806=1,MIN($F$292,MAX(0,$B$1700-SUM(I1806:M1806))),0)</f>
        <v>0</v>
      </c>
      <c r="O1806" s="7" t="n">
        <f aca="false">IF(H1806=1,MIN($F$291,MAX(0,$B$1700-SUM(I1806:N1806))),0)</f>
        <v>0</v>
      </c>
      <c r="P1806" s="7" t="n">
        <f aca="false">MAX(0,$B$1700-SUM(I1806:O1806))</f>
        <v>1610000000</v>
      </c>
      <c r="Q1806" s="7" t="n">
        <f aca="false">($B$273+$B$274)+$B$22+(1-B1806)*$B$268+(1-C1806)*$E$296+(1-D1806)*$E$295+(1-E1806)*$E$294+(1-F1806)*$E$293+(1-G1806)*$E$292+(1-H1806)*$E$291</f>
        <v>24041007.2524007</v>
      </c>
      <c r="R1806" s="7" t="n">
        <f aca="false">P1806&gt;$B$12*Q1806</f>
        <v>1</v>
      </c>
      <c r="S1806" s="7" t="n">
        <f aca="false">IF(R1806,(P1806+$B$12*$B$13)/(Q1806+$B$13),IF(Q1806&gt;0,P1806/Q1806,0))</f>
        <v>60.7550416103423</v>
      </c>
      <c r="T1806" s="7" t="n">
        <f aca="false">IF(R1806,$B$13*(S1806-$B$12),0)</f>
        <v>149387604.025856</v>
      </c>
      <c r="U1806" s="7" t="n">
        <f aca="false">($B$273+$B$274)*S1806</f>
        <v>18314575.9879146</v>
      </c>
      <c r="V1806" s="7" t="n">
        <f aca="false">$B$22*S1806</f>
        <v>546795374.493081</v>
      </c>
      <c r="W1806" s="7" t="n">
        <f aca="false">IF(B1806=1,I1806,S1806*$B$268)</f>
        <v>30000000</v>
      </c>
      <c r="X1806" s="7" t="n">
        <f aca="false">IF(C1806=1,J1806,S1806*$E$296)</f>
        <v>300000000</v>
      </c>
      <c r="Y1806" s="7" t="n">
        <f aca="false">IF(D1806=1,K1806,S1806*$E$295)</f>
        <v>105686904.558699</v>
      </c>
      <c r="Z1806" s="7" t="n">
        <f aca="false">IF(E1806=1,L1806,S1806*$E$294)</f>
        <v>60000000</v>
      </c>
      <c r="AA1806" s="7" t="n">
        <f aca="false">IF(F1806=1,M1806,S1806*$E$293)</f>
        <v>182265124.831027</v>
      </c>
      <c r="AB1806" s="7" t="n">
        <f aca="false">IF(G1806=1,N1806,S1806*$E$292)</f>
        <v>303775208.051712</v>
      </c>
      <c r="AC1806" s="7" t="n">
        <f aca="false">IF(H1806=1,O1806,S1806*$E$291)</f>
        <v>303775208.051712</v>
      </c>
      <c r="AD1806" s="7" t="n">
        <f aca="false">INDEX($W$1702:$W$1829,MATCH($A1806+(1-B1806)*64,$A$1702:$A$1829,0))</f>
        <v>30000000</v>
      </c>
      <c r="AE1806" s="7" t="n">
        <f aca="false">INDEX($W$1702:$W$1829,MATCH($A1806-B1806*64,$A$1702:$A$1829,0))</f>
        <v>55301500.049568</v>
      </c>
      <c r="AF1806" s="7" t="n">
        <f aca="false">INDEX($X$1702:$X$1829,MATCH($A1806+(1-C1806)*32,$A$1702:$A$1829,0))</f>
        <v>300000000</v>
      </c>
      <c r="AG1806" s="7" t="n">
        <f aca="false">INDEX($X$1702:$X$1829,MATCH($A1806-C1806*32,$A$1702:$A$1829,0))</f>
        <v>359989598.289461</v>
      </c>
      <c r="AH1806" s="7" t="n">
        <f aca="false">INDEX($Y$1702:$Y$1829,MATCH($A1806+(1-D1806)*16,$A$1702:$A$1829,0))</f>
        <v>100000000</v>
      </c>
      <c r="AI1806" s="7" t="n">
        <f aca="false">INDEX($Y$1702:$Y$1829,MATCH($A1806-D1806*16,$A$1702:$A$1829,0))</f>
        <v>105686904.558699</v>
      </c>
      <c r="AJ1806" s="7" t="n">
        <f aca="false">INDEX($Z$1702:$Z$1829,MATCH($A1806+(1-E1806)*8,$A$1702:$A$1829,0))</f>
        <v>60000000</v>
      </c>
      <c r="AK1806" s="7" t="n">
        <f aca="false">INDEX($Z$1702:$Z$1829,MATCH($A1806-E1806*8,$A$1702:$A$1829,0))</f>
        <v>138695932.902164</v>
      </c>
      <c r="AL1806" s="7" t="n">
        <f aca="false">INDEX($AA$1702:$AA$1829,MATCH($A1806+(1-F1806)*4,$A$1702:$A$1829,0))</f>
        <v>30000000</v>
      </c>
      <c r="AM1806" s="7" t="n">
        <f aca="false">INDEX($AA$1702:$AA$1829,MATCH($A1806-F1806*4,$A$1702:$A$1829,0))</f>
        <v>182265124.831027</v>
      </c>
      <c r="AN1806" s="7" t="n">
        <f aca="false">INDEX($AB$1702:$AB$1829,MATCH($A1806+(1-G1806)*2,$A$1702:$A$1829,0))</f>
        <v>15000000</v>
      </c>
      <c r="AO1806" s="7" t="n">
        <f aca="false">INDEX($AB$1702:$AB$1829,MATCH($A1806-G1806*2,$A$1702:$A$1829,0))</f>
        <v>303775208.051712</v>
      </c>
      <c r="AP1806" s="7" t="n">
        <f aca="false">INDEX($AC$1702:$AC$1829,MATCH($A1806+(1-H1806)*1,$A$1702:$A$1829,0))</f>
        <v>5000000</v>
      </c>
      <c r="AQ1806" s="7" t="n">
        <f aca="false">INDEX($AC$1702:$AC$1829,MATCH($A1806-H1806*1,$A$1702:$A$1829,0))</f>
        <v>303775208.051712</v>
      </c>
      <c r="AR1806" s="14" t="b">
        <f aca="false">AND(IF(B1806=1,AD1806&gt;=AE1806,AE1806&gt;AD1806),IF(C1806=1,AF1806&gt;=AG1806,AG1806&gt;AF1806),IF(D1806=1,AH1806&gt;=AI1806,AI1806&gt;AH1806),IF(E1806=1,AJ1806&gt;=AK1806,AK1806&gt;AJ1806),IF(F1806=1,AL1806&gt;=AM1806,AM1806&gt;AL1806),IF(G1806=1,AN1806&gt;=AO1806,AO1806&gt;AN1806),IF(H1806=1,AP1806&gt;=AQ1806,AQ1806&gt;AP1806))</f>
        <v>0</v>
      </c>
      <c r="AS1806" s="2"/>
      <c r="AT1806" s="2"/>
      <c r="AU1806" s="2"/>
      <c r="AV1806" s="2"/>
      <c r="AW1806" s="2"/>
      <c r="AX1806" s="2"/>
    </row>
    <row r="1807" customFormat="false" ht="15" hidden="false" customHeight="false" outlineLevel="0" collapsed="false">
      <c r="A1807" s="6" t="n">
        <f aca="false">ROW()-1702</f>
        <v>105</v>
      </c>
      <c r="B1807" s="6" t="n">
        <f aca="false">MOD(INT($A1807/64),2)</f>
        <v>1</v>
      </c>
      <c r="C1807" s="6" t="n">
        <f aca="false">MOD(INT($A1807/32),2)</f>
        <v>1</v>
      </c>
      <c r="D1807" s="6" t="n">
        <f aca="false">MOD(INT($A1807/16),2)</f>
        <v>0</v>
      </c>
      <c r="E1807" s="6" t="n">
        <f aca="false">MOD(INT($A1807/8),2)</f>
        <v>1</v>
      </c>
      <c r="F1807" s="6" t="n">
        <f aca="false">MOD(INT($A1807/4),2)</f>
        <v>0</v>
      </c>
      <c r="G1807" s="6" t="n">
        <f aca="false">MOD(INT($A1807/2),2)</f>
        <v>0</v>
      </c>
      <c r="H1807" s="6" t="n">
        <f aca="false">MOD(INT($A1807/1),2)</f>
        <v>1</v>
      </c>
      <c r="I1807" s="7" t="n">
        <f aca="false">IF(B1807=1,MIN($B$6,$B$1700),0)</f>
        <v>30000000</v>
      </c>
      <c r="J1807" s="7" t="n">
        <f aca="false">IF(C1807=1,MIN($F$296,MAX(0,$B$1700-I1807)),0)</f>
        <v>300000000</v>
      </c>
      <c r="K1807" s="7" t="n">
        <f aca="false">IF(D1807=1,MIN($F$295,MAX(0,$B$1700-SUM(I1807:J1807))),0)</f>
        <v>0</v>
      </c>
      <c r="L1807" s="7" t="n">
        <f aca="false">IF(E1807=1,MIN($F$294,MAX(0,$B$1700-SUM(I1807:K1807))),0)</f>
        <v>60000000</v>
      </c>
      <c r="M1807" s="7" t="n">
        <f aca="false">IF(F1807=1,MIN($F$293,MAX(0,$B$1700-SUM(I1807:L1807))),0)</f>
        <v>0</v>
      </c>
      <c r="N1807" s="7" t="n">
        <f aca="false">IF(G1807=1,MIN($F$292,MAX(0,$B$1700-SUM(I1807:M1807))),0)</f>
        <v>0</v>
      </c>
      <c r="O1807" s="7" t="n">
        <f aca="false">IF(H1807=1,MIN($F$291,MAX(0,$B$1700-SUM(I1807:N1807))),0)</f>
        <v>5000000</v>
      </c>
      <c r="P1807" s="7" t="n">
        <f aca="false">MAX(0,$B$1700-SUM(I1807:O1807))</f>
        <v>1605000000</v>
      </c>
      <c r="Q1807" s="7" t="n">
        <f aca="false">($B$273+$B$274)+$B$22+(1-B1807)*$B$268+(1-C1807)*$E$296+(1-D1807)*$E$295+(1-E1807)*$E$294+(1-F1807)*$E$293+(1-G1807)*$E$292+(1-H1807)*$E$291</f>
        <v>19041007.2524007</v>
      </c>
      <c r="R1807" s="7" t="n">
        <f aca="false">P1807&gt;$B$12*Q1807</f>
        <v>1</v>
      </c>
      <c r="S1807" s="7" t="n">
        <f aca="false">IF(R1807,(P1807+$B$12*$B$13)/(Q1807+$B$13),IF(Q1807&gt;0,P1807/Q1807,0))</f>
        <v>74.6251083417118</v>
      </c>
      <c r="T1807" s="7" t="n">
        <f aca="false">IF(R1807,$B$13*(S1807-$B$12),0)</f>
        <v>184062770.85428</v>
      </c>
      <c r="U1807" s="7" t="n">
        <f aca="false">($B$273+$B$274)*S1807</f>
        <v>22495700.4571944</v>
      </c>
      <c r="V1807" s="7" t="n">
        <f aca="false">$B$22*S1807</f>
        <v>671625975.075406</v>
      </c>
      <c r="W1807" s="7" t="n">
        <f aca="false">IF(B1807=1,I1807,S1807*$B$268)</f>
        <v>30000000</v>
      </c>
      <c r="X1807" s="7" t="n">
        <f aca="false">IF(C1807=1,J1807,S1807*$E$296)</f>
        <v>300000000</v>
      </c>
      <c r="Y1807" s="7" t="n">
        <f aca="false">IF(D1807=1,K1807,S1807*$E$295)</f>
        <v>129814686.879425</v>
      </c>
      <c r="Z1807" s="7" t="n">
        <f aca="false">IF(E1807=1,L1807,S1807*$E$294)</f>
        <v>60000000</v>
      </c>
      <c r="AA1807" s="7" t="n">
        <f aca="false">IF(F1807=1,M1807,S1807*$E$293)</f>
        <v>223875325.025135</v>
      </c>
      <c r="AB1807" s="7" t="n">
        <f aca="false">IF(G1807=1,N1807,S1807*$E$292)</f>
        <v>373125541.708559</v>
      </c>
      <c r="AC1807" s="7" t="n">
        <f aca="false">IF(H1807=1,O1807,S1807*$E$291)</f>
        <v>5000000</v>
      </c>
      <c r="AD1807" s="7" t="n">
        <f aca="false">INDEX($W$1702:$W$1829,MATCH($A1807+(1-B1807)*64,$A$1702:$A$1829,0))</f>
        <v>30000000</v>
      </c>
      <c r="AE1807" s="7" t="n">
        <f aca="false">INDEX($W$1702:$W$1829,MATCH($A1807-B1807*64,$A$1702:$A$1829,0))</f>
        <v>67403642.5909743</v>
      </c>
      <c r="AF1807" s="7" t="n">
        <f aca="false">INDEX($X$1702:$X$1829,MATCH($A1807+(1-C1807)*32,$A$1702:$A$1829,0))</f>
        <v>300000000</v>
      </c>
      <c r="AG1807" s="7" t="n">
        <f aca="false">INDEX($X$1702:$X$1829,MATCH($A1807-C1807*32,$A$1702:$A$1829,0))</f>
        <v>423869813.24202</v>
      </c>
      <c r="AH1807" s="7" t="n">
        <f aca="false">INDEX($Y$1702:$Y$1829,MATCH($A1807+(1-D1807)*16,$A$1702:$A$1829,0))</f>
        <v>100000000</v>
      </c>
      <c r="AI1807" s="7" t="n">
        <f aca="false">INDEX($Y$1702:$Y$1829,MATCH($A1807-D1807*16,$A$1702:$A$1829,0))</f>
        <v>129814686.879425</v>
      </c>
      <c r="AJ1807" s="7" t="n">
        <f aca="false">INDEX($Z$1702:$Z$1829,MATCH($A1807+(1-E1807)*8,$A$1702:$A$1829,0))</f>
        <v>60000000</v>
      </c>
      <c r="AK1807" s="7" t="n">
        <f aca="false">INDEX($Z$1702:$Z$1829,MATCH($A1807-E1807*8,$A$1702:$A$1829,0))</f>
        <v>167160886.666483</v>
      </c>
      <c r="AL1807" s="7" t="n">
        <f aca="false">INDEX($AA$1702:$AA$1829,MATCH($A1807+(1-F1807)*4,$A$1702:$A$1829,0))</f>
        <v>30000000</v>
      </c>
      <c r="AM1807" s="7" t="n">
        <f aca="false">INDEX($AA$1702:$AA$1829,MATCH($A1807-F1807*4,$A$1702:$A$1829,0))</f>
        <v>223875325.025135</v>
      </c>
      <c r="AN1807" s="7" t="n">
        <f aca="false">INDEX($AB$1702:$AB$1829,MATCH($A1807+(1-G1807)*2,$A$1702:$A$1829,0))</f>
        <v>15000000</v>
      </c>
      <c r="AO1807" s="7" t="n">
        <f aca="false">INDEX($AB$1702:$AB$1829,MATCH($A1807-G1807*2,$A$1702:$A$1829,0))</f>
        <v>373125541.708559</v>
      </c>
      <c r="AP1807" s="7" t="n">
        <f aca="false">INDEX($AC$1702:$AC$1829,MATCH($A1807+(1-H1807)*1,$A$1702:$A$1829,0))</f>
        <v>5000000</v>
      </c>
      <c r="AQ1807" s="7" t="n">
        <f aca="false">INDEX($AC$1702:$AC$1829,MATCH($A1807-H1807*1,$A$1702:$A$1829,0))</f>
        <v>303775208.051712</v>
      </c>
      <c r="AR1807" s="14" t="b">
        <f aca="false">AND(IF(B1807=1,AD1807&gt;=AE1807,AE1807&gt;AD1807),IF(C1807=1,AF1807&gt;=AG1807,AG1807&gt;AF1807),IF(D1807=1,AH1807&gt;=AI1807,AI1807&gt;AH1807),IF(E1807=1,AJ1807&gt;=AK1807,AK1807&gt;AJ1807),IF(F1807=1,AL1807&gt;=AM1807,AM1807&gt;AL1807),IF(G1807=1,AN1807&gt;=AO1807,AO1807&gt;AN1807),IF(H1807=1,AP1807&gt;=AQ1807,AQ1807&gt;AP1807))</f>
        <v>0</v>
      </c>
      <c r="AS1807" s="2"/>
      <c r="AT1807" s="2"/>
      <c r="AU1807" s="2"/>
      <c r="AV1807" s="2"/>
      <c r="AW1807" s="2"/>
      <c r="AX1807" s="2"/>
    </row>
    <row r="1808" customFormat="false" ht="15" hidden="false" customHeight="false" outlineLevel="0" collapsed="false">
      <c r="A1808" s="6" t="n">
        <f aca="false">ROW()-1702</f>
        <v>106</v>
      </c>
      <c r="B1808" s="6" t="n">
        <f aca="false">MOD(INT($A1808/64),2)</f>
        <v>1</v>
      </c>
      <c r="C1808" s="6" t="n">
        <f aca="false">MOD(INT($A1808/32),2)</f>
        <v>1</v>
      </c>
      <c r="D1808" s="6" t="n">
        <f aca="false">MOD(INT($A1808/16),2)</f>
        <v>0</v>
      </c>
      <c r="E1808" s="6" t="n">
        <f aca="false">MOD(INT($A1808/8),2)</f>
        <v>1</v>
      </c>
      <c r="F1808" s="6" t="n">
        <f aca="false">MOD(INT($A1808/4),2)</f>
        <v>0</v>
      </c>
      <c r="G1808" s="6" t="n">
        <f aca="false">MOD(INT($A1808/2),2)</f>
        <v>1</v>
      </c>
      <c r="H1808" s="6" t="n">
        <f aca="false">MOD(INT($A1808/1),2)</f>
        <v>0</v>
      </c>
      <c r="I1808" s="7" t="n">
        <f aca="false">IF(B1808=1,MIN($B$6,$B$1700),0)</f>
        <v>30000000</v>
      </c>
      <c r="J1808" s="7" t="n">
        <f aca="false">IF(C1808=1,MIN($F$296,MAX(0,$B$1700-I1808)),0)</f>
        <v>300000000</v>
      </c>
      <c r="K1808" s="7" t="n">
        <f aca="false">IF(D1808=1,MIN($F$295,MAX(0,$B$1700-SUM(I1808:J1808))),0)</f>
        <v>0</v>
      </c>
      <c r="L1808" s="7" t="n">
        <f aca="false">IF(E1808=1,MIN($F$294,MAX(0,$B$1700-SUM(I1808:K1808))),0)</f>
        <v>60000000</v>
      </c>
      <c r="M1808" s="7" t="n">
        <f aca="false">IF(F1808=1,MIN($F$293,MAX(0,$B$1700-SUM(I1808:L1808))),0)</f>
        <v>0</v>
      </c>
      <c r="N1808" s="7" t="n">
        <f aca="false">IF(G1808=1,MIN($F$292,MAX(0,$B$1700-SUM(I1808:M1808))),0)</f>
        <v>15000000</v>
      </c>
      <c r="O1808" s="7" t="n">
        <f aca="false">IF(H1808=1,MIN($F$291,MAX(0,$B$1700-SUM(I1808:N1808))),0)</f>
        <v>0</v>
      </c>
      <c r="P1808" s="7" t="n">
        <f aca="false">MAX(0,$B$1700-SUM(I1808:O1808))</f>
        <v>1595000000</v>
      </c>
      <c r="Q1808" s="7" t="n">
        <f aca="false">($B$273+$B$274)+$B$22+(1-B1808)*$B$268+(1-C1808)*$E$296+(1-D1808)*$E$295+(1-E1808)*$E$294+(1-F1808)*$E$293+(1-G1808)*$E$292+(1-H1808)*$E$291</f>
        <v>19041007.2524007</v>
      </c>
      <c r="R1808" s="7" t="n">
        <f aca="false">P1808&gt;$B$12*Q1808</f>
        <v>1</v>
      </c>
      <c r="S1808" s="7" t="n">
        <f aca="false">IF(R1808,(P1808+$B$12*$B$13)/(Q1808+$B$13),IF(Q1808&gt;0,P1808/Q1808,0))</f>
        <v>74.1608774966623</v>
      </c>
      <c r="T1808" s="7" t="n">
        <f aca="false">IF(R1808,$B$13*(S1808-$B$12),0)</f>
        <v>182902193.741656</v>
      </c>
      <c r="U1808" s="7" t="n">
        <f aca="false">($B$273+$B$274)*S1808</f>
        <v>22355758.3081605</v>
      </c>
      <c r="V1808" s="7" t="n">
        <f aca="false">$B$22*S1808</f>
        <v>667447897.469961</v>
      </c>
      <c r="W1808" s="7" t="n">
        <f aca="false">IF(B1808=1,I1808,S1808*$B$268)</f>
        <v>30000000</v>
      </c>
      <c r="X1808" s="7" t="n">
        <f aca="false">IF(C1808=1,J1808,S1808*$E$296)</f>
        <v>300000000</v>
      </c>
      <c r="Y1808" s="7" t="n">
        <f aca="false">IF(D1808=1,K1808,S1808*$E$295)</f>
        <v>129007130.506925</v>
      </c>
      <c r="Z1808" s="7" t="n">
        <f aca="false">IF(E1808=1,L1808,S1808*$E$294)</f>
        <v>60000000</v>
      </c>
      <c r="AA1808" s="7" t="n">
        <f aca="false">IF(F1808=1,M1808,S1808*$E$293)</f>
        <v>222482632.489987</v>
      </c>
      <c r="AB1808" s="7" t="n">
        <f aca="false">IF(G1808=1,N1808,S1808*$E$292)</f>
        <v>15000000</v>
      </c>
      <c r="AC1808" s="7" t="n">
        <f aca="false">IF(H1808=1,O1808,S1808*$E$291)</f>
        <v>370804387.483312</v>
      </c>
      <c r="AD1808" s="7" t="n">
        <f aca="false">INDEX($W$1702:$W$1829,MATCH($A1808+(1-B1808)*64,$A$1702:$A$1829,0))</f>
        <v>30000000</v>
      </c>
      <c r="AE1808" s="7" t="n">
        <f aca="false">INDEX($W$1702:$W$1829,MATCH($A1808-B1808*64,$A$1702:$A$1829,0))</f>
        <v>66992017.2927088</v>
      </c>
      <c r="AF1808" s="7" t="n">
        <f aca="false">INDEX($X$1702:$X$1829,MATCH($A1808+(1-C1808)*32,$A$1702:$A$1829,0))</f>
        <v>300000000</v>
      </c>
      <c r="AG1808" s="7" t="n">
        <f aca="false">INDEX($X$1702:$X$1829,MATCH($A1808-C1808*32,$A$1702:$A$1829,0))</f>
        <v>421647691.023189</v>
      </c>
      <c r="AH1808" s="7" t="n">
        <f aca="false">INDEX($Y$1702:$Y$1829,MATCH($A1808+(1-D1808)*16,$A$1702:$A$1829,0))</f>
        <v>100000000</v>
      </c>
      <c r="AI1808" s="7" t="n">
        <f aca="false">INDEX($Y$1702:$Y$1829,MATCH($A1808-D1808*16,$A$1702:$A$1829,0))</f>
        <v>129007130.506925</v>
      </c>
      <c r="AJ1808" s="7" t="n">
        <f aca="false">INDEX($Z$1702:$Z$1829,MATCH($A1808+(1-E1808)*8,$A$1702:$A$1829,0))</f>
        <v>60000000</v>
      </c>
      <c r="AK1808" s="7" t="n">
        <f aca="false">INDEX($Z$1702:$Z$1829,MATCH($A1808-E1808*8,$A$1702:$A$1829,0))</f>
        <v>166158422.578528</v>
      </c>
      <c r="AL1808" s="7" t="n">
        <f aca="false">INDEX($AA$1702:$AA$1829,MATCH($A1808+(1-F1808)*4,$A$1702:$A$1829,0))</f>
        <v>30000000</v>
      </c>
      <c r="AM1808" s="7" t="n">
        <f aca="false">INDEX($AA$1702:$AA$1829,MATCH($A1808-F1808*4,$A$1702:$A$1829,0))</f>
        <v>222482632.489987</v>
      </c>
      <c r="AN1808" s="7" t="n">
        <f aca="false">INDEX($AB$1702:$AB$1829,MATCH($A1808+(1-G1808)*2,$A$1702:$A$1829,0))</f>
        <v>15000000</v>
      </c>
      <c r="AO1808" s="7" t="n">
        <f aca="false">INDEX($AB$1702:$AB$1829,MATCH($A1808-G1808*2,$A$1702:$A$1829,0))</f>
        <v>303775208.051712</v>
      </c>
      <c r="AP1808" s="7" t="n">
        <f aca="false">INDEX($AC$1702:$AC$1829,MATCH($A1808+(1-H1808)*1,$A$1702:$A$1829,0))</f>
        <v>5000000</v>
      </c>
      <c r="AQ1808" s="7" t="n">
        <f aca="false">INDEX($AC$1702:$AC$1829,MATCH($A1808-H1808*1,$A$1702:$A$1829,0))</f>
        <v>370804387.483312</v>
      </c>
      <c r="AR1808" s="14" t="b">
        <f aca="false">AND(IF(B1808=1,AD1808&gt;=AE1808,AE1808&gt;AD1808),IF(C1808=1,AF1808&gt;=AG1808,AG1808&gt;AF1808),IF(D1808=1,AH1808&gt;=AI1808,AI1808&gt;AH1808),IF(E1808=1,AJ1808&gt;=AK1808,AK1808&gt;AJ1808),IF(F1808=1,AL1808&gt;=AM1808,AM1808&gt;AL1808),IF(G1808=1,AN1808&gt;=AO1808,AO1808&gt;AN1808),IF(H1808=1,AP1808&gt;=AQ1808,AQ1808&gt;AP1808))</f>
        <v>0</v>
      </c>
      <c r="AS1808" s="2"/>
      <c r="AT1808" s="2"/>
      <c r="AU1808" s="2"/>
      <c r="AV1808" s="2"/>
      <c r="AW1808" s="2"/>
      <c r="AX1808" s="2"/>
    </row>
    <row r="1809" customFormat="false" ht="15" hidden="false" customHeight="false" outlineLevel="0" collapsed="false">
      <c r="A1809" s="6" t="n">
        <f aca="false">ROW()-1702</f>
        <v>107</v>
      </c>
      <c r="B1809" s="6" t="n">
        <f aca="false">MOD(INT($A1809/64),2)</f>
        <v>1</v>
      </c>
      <c r="C1809" s="6" t="n">
        <f aca="false">MOD(INT($A1809/32),2)</f>
        <v>1</v>
      </c>
      <c r="D1809" s="6" t="n">
        <f aca="false">MOD(INT($A1809/16),2)</f>
        <v>0</v>
      </c>
      <c r="E1809" s="6" t="n">
        <f aca="false">MOD(INT($A1809/8),2)</f>
        <v>1</v>
      </c>
      <c r="F1809" s="6" t="n">
        <f aca="false">MOD(INT($A1809/4),2)</f>
        <v>0</v>
      </c>
      <c r="G1809" s="6" t="n">
        <f aca="false">MOD(INT($A1809/2),2)</f>
        <v>1</v>
      </c>
      <c r="H1809" s="6" t="n">
        <f aca="false">MOD(INT($A1809/1),2)</f>
        <v>1</v>
      </c>
      <c r="I1809" s="7" t="n">
        <f aca="false">IF(B1809=1,MIN($B$6,$B$1700),0)</f>
        <v>30000000</v>
      </c>
      <c r="J1809" s="7" t="n">
        <f aca="false">IF(C1809=1,MIN($F$296,MAX(0,$B$1700-I1809)),0)</f>
        <v>300000000</v>
      </c>
      <c r="K1809" s="7" t="n">
        <f aca="false">IF(D1809=1,MIN($F$295,MAX(0,$B$1700-SUM(I1809:J1809))),0)</f>
        <v>0</v>
      </c>
      <c r="L1809" s="7" t="n">
        <f aca="false">IF(E1809=1,MIN($F$294,MAX(0,$B$1700-SUM(I1809:K1809))),0)</f>
        <v>60000000</v>
      </c>
      <c r="M1809" s="7" t="n">
        <f aca="false">IF(F1809=1,MIN($F$293,MAX(0,$B$1700-SUM(I1809:L1809))),0)</f>
        <v>0</v>
      </c>
      <c r="N1809" s="7" t="n">
        <f aca="false">IF(G1809=1,MIN($F$292,MAX(0,$B$1700-SUM(I1809:M1809))),0)</f>
        <v>15000000</v>
      </c>
      <c r="O1809" s="7" t="n">
        <f aca="false">IF(H1809=1,MIN($F$291,MAX(0,$B$1700-SUM(I1809:N1809))),0)</f>
        <v>5000000</v>
      </c>
      <c r="P1809" s="7" t="n">
        <f aca="false">MAX(0,$B$1700-SUM(I1809:O1809))</f>
        <v>1590000000</v>
      </c>
      <c r="Q1809" s="7" t="n">
        <f aca="false">($B$273+$B$274)+$B$22+(1-B1809)*$B$268+(1-C1809)*$E$296+(1-D1809)*$E$295+(1-E1809)*$E$294+(1-F1809)*$E$293+(1-G1809)*$E$292+(1-H1809)*$E$291</f>
        <v>14041007.2524007</v>
      </c>
      <c r="R1809" s="7" t="n">
        <f aca="false">P1809&gt;$B$12*Q1809</f>
        <v>1</v>
      </c>
      <c r="S1809" s="7" t="n">
        <f aca="false">IF(R1809,(P1809+$B$12*$B$13)/(Q1809+$B$13),IF(Q1809&gt;0,P1809/Q1809,0))</f>
        <v>96.2758782279642</v>
      </c>
      <c r="T1809" s="7" t="n">
        <f aca="false">IF(R1809,$B$13*(S1809-$B$12),0)</f>
        <v>238189695.569911</v>
      </c>
      <c r="U1809" s="7" t="n">
        <f aca="false">($B$273+$B$274)*S1809</f>
        <v>29022313.8833157</v>
      </c>
      <c r="V1809" s="7" t="n">
        <f aca="false">$B$22*S1809</f>
        <v>866482904.051678</v>
      </c>
      <c r="W1809" s="7" t="n">
        <f aca="false">IF(B1809=1,I1809,S1809*$B$268)</f>
        <v>30000000</v>
      </c>
      <c r="X1809" s="7" t="n">
        <f aca="false">IF(C1809=1,J1809,S1809*$E$296)</f>
        <v>300000000</v>
      </c>
      <c r="Y1809" s="7" t="n">
        <f aca="false">IF(D1809=1,K1809,S1809*$E$295)</f>
        <v>167477451.811203</v>
      </c>
      <c r="Z1809" s="7" t="n">
        <f aca="false">IF(E1809=1,L1809,S1809*$E$294)</f>
        <v>60000000</v>
      </c>
      <c r="AA1809" s="7" t="n">
        <f aca="false">IF(F1809=1,M1809,S1809*$E$293)</f>
        <v>288827634.683893</v>
      </c>
      <c r="AB1809" s="7" t="n">
        <f aca="false">IF(G1809=1,N1809,S1809*$E$292)</f>
        <v>15000000</v>
      </c>
      <c r="AC1809" s="7" t="n">
        <f aca="false">IF(H1809=1,O1809,S1809*$E$291)</f>
        <v>5000000</v>
      </c>
      <c r="AD1809" s="7" t="n">
        <f aca="false">INDEX($W$1702:$W$1829,MATCH($A1809+(1-B1809)*64,$A$1702:$A$1829,0))</f>
        <v>30000000</v>
      </c>
      <c r="AE1809" s="7" t="n">
        <f aca="false">INDEX($W$1702:$W$1829,MATCH($A1809-B1809*64,$A$1702:$A$1829,0))</f>
        <v>85905391.4143937</v>
      </c>
      <c r="AF1809" s="7" t="n">
        <f aca="false">INDEX($X$1702:$X$1829,MATCH($A1809+(1-C1809)*32,$A$1702:$A$1829,0))</f>
        <v>300000000</v>
      </c>
      <c r="AG1809" s="7" t="n">
        <f aca="false">INDEX($X$1702:$X$1829,MATCH($A1809-C1809*32,$A$1702:$A$1829,0))</f>
        <v>513185333.820036</v>
      </c>
      <c r="AH1809" s="7" t="n">
        <f aca="false">INDEX($Y$1702:$Y$1829,MATCH($A1809+(1-D1809)*16,$A$1702:$A$1829,0))</f>
        <v>100000000</v>
      </c>
      <c r="AI1809" s="7" t="n">
        <f aca="false">INDEX($Y$1702:$Y$1829,MATCH($A1809-D1809*16,$A$1702:$A$1829,0))</f>
        <v>167477451.811203</v>
      </c>
      <c r="AJ1809" s="7" t="n">
        <f aca="false">INDEX($Z$1702:$Z$1829,MATCH($A1809+(1-E1809)*8,$A$1702:$A$1829,0))</f>
        <v>60000000</v>
      </c>
      <c r="AK1809" s="7" t="n">
        <f aca="false">INDEX($Z$1702:$Z$1829,MATCH($A1809-E1809*8,$A$1702:$A$1829,0))</f>
        <v>209386963.805599</v>
      </c>
      <c r="AL1809" s="7" t="n">
        <f aca="false">INDEX($AA$1702:$AA$1829,MATCH($A1809+(1-F1809)*4,$A$1702:$A$1829,0))</f>
        <v>30000000</v>
      </c>
      <c r="AM1809" s="7" t="n">
        <f aca="false">INDEX($AA$1702:$AA$1829,MATCH($A1809-F1809*4,$A$1702:$A$1829,0))</f>
        <v>288827634.683893</v>
      </c>
      <c r="AN1809" s="7" t="n">
        <f aca="false">INDEX($AB$1702:$AB$1829,MATCH($A1809+(1-G1809)*2,$A$1702:$A$1829,0))</f>
        <v>15000000</v>
      </c>
      <c r="AO1809" s="7" t="n">
        <f aca="false">INDEX($AB$1702:$AB$1829,MATCH($A1809-G1809*2,$A$1702:$A$1829,0))</f>
        <v>373125541.708559</v>
      </c>
      <c r="AP1809" s="7" t="n">
        <f aca="false">INDEX($AC$1702:$AC$1829,MATCH($A1809+(1-H1809)*1,$A$1702:$A$1829,0))</f>
        <v>5000000</v>
      </c>
      <c r="AQ1809" s="7" t="n">
        <f aca="false">INDEX($AC$1702:$AC$1829,MATCH($A1809-H1809*1,$A$1702:$A$1829,0))</f>
        <v>370804387.483312</v>
      </c>
      <c r="AR1809" s="14" t="b">
        <f aca="false">AND(IF(B1809=1,AD1809&gt;=AE1809,AE1809&gt;AD1809),IF(C1809=1,AF1809&gt;=AG1809,AG1809&gt;AF1809),IF(D1809=1,AH1809&gt;=AI1809,AI1809&gt;AH1809),IF(E1809=1,AJ1809&gt;=AK1809,AK1809&gt;AJ1809),IF(F1809=1,AL1809&gt;=AM1809,AM1809&gt;AL1809),IF(G1809=1,AN1809&gt;=AO1809,AO1809&gt;AN1809),IF(H1809=1,AP1809&gt;=AQ1809,AQ1809&gt;AP1809))</f>
        <v>0</v>
      </c>
      <c r="AS1809" s="2"/>
      <c r="AT1809" s="2"/>
      <c r="AU1809" s="2"/>
      <c r="AV1809" s="2"/>
      <c r="AW1809" s="2"/>
      <c r="AX1809" s="2"/>
    </row>
    <row r="1810" customFormat="false" ht="15" hidden="false" customHeight="false" outlineLevel="0" collapsed="false">
      <c r="A1810" s="6" t="n">
        <f aca="false">ROW()-1702</f>
        <v>108</v>
      </c>
      <c r="B1810" s="6" t="n">
        <f aca="false">MOD(INT($A1810/64),2)</f>
        <v>1</v>
      </c>
      <c r="C1810" s="6" t="n">
        <f aca="false">MOD(INT($A1810/32),2)</f>
        <v>1</v>
      </c>
      <c r="D1810" s="6" t="n">
        <f aca="false">MOD(INT($A1810/16),2)</f>
        <v>0</v>
      </c>
      <c r="E1810" s="6" t="n">
        <f aca="false">MOD(INT($A1810/8),2)</f>
        <v>1</v>
      </c>
      <c r="F1810" s="6" t="n">
        <f aca="false">MOD(INT($A1810/4),2)</f>
        <v>1</v>
      </c>
      <c r="G1810" s="6" t="n">
        <f aca="false">MOD(INT($A1810/2),2)</f>
        <v>0</v>
      </c>
      <c r="H1810" s="6" t="n">
        <f aca="false">MOD(INT($A1810/1),2)</f>
        <v>0</v>
      </c>
      <c r="I1810" s="7" t="n">
        <f aca="false">IF(B1810=1,MIN($B$6,$B$1700),0)</f>
        <v>30000000</v>
      </c>
      <c r="J1810" s="7" t="n">
        <f aca="false">IF(C1810=1,MIN($F$296,MAX(0,$B$1700-I1810)),0)</f>
        <v>300000000</v>
      </c>
      <c r="K1810" s="7" t="n">
        <f aca="false">IF(D1810=1,MIN($F$295,MAX(0,$B$1700-SUM(I1810:J1810))),0)</f>
        <v>0</v>
      </c>
      <c r="L1810" s="7" t="n">
        <f aca="false">IF(E1810=1,MIN($F$294,MAX(0,$B$1700-SUM(I1810:K1810))),0)</f>
        <v>60000000</v>
      </c>
      <c r="M1810" s="7" t="n">
        <f aca="false">IF(F1810=1,MIN($F$293,MAX(0,$B$1700-SUM(I1810:L1810))),0)</f>
        <v>30000000</v>
      </c>
      <c r="N1810" s="7" t="n">
        <f aca="false">IF(G1810=1,MIN($F$292,MAX(0,$B$1700-SUM(I1810:M1810))),0)</f>
        <v>0</v>
      </c>
      <c r="O1810" s="7" t="n">
        <f aca="false">IF(H1810=1,MIN($F$291,MAX(0,$B$1700-SUM(I1810:N1810))),0)</f>
        <v>0</v>
      </c>
      <c r="P1810" s="7" t="n">
        <f aca="false">MAX(0,$B$1700-SUM(I1810:O1810))</f>
        <v>1580000000</v>
      </c>
      <c r="Q1810" s="7" t="n">
        <f aca="false">($B$273+$B$274)+$B$22+(1-B1810)*$B$268+(1-C1810)*$E$296+(1-D1810)*$E$295+(1-E1810)*$E$294+(1-F1810)*$E$293+(1-G1810)*$E$292+(1-H1810)*$E$291</f>
        <v>21041007.2524007</v>
      </c>
      <c r="R1810" s="7" t="n">
        <f aca="false">P1810&gt;$B$12*Q1810</f>
        <v>1</v>
      </c>
      <c r="S1810" s="7" t="n">
        <f aca="false">IF(R1810,(P1810+$B$12*$B$13)/(Q1810+$B$13),IF(Q1810&gt;0,P1810/Q1810,0))</f>
        <v>67.2231218924848</v>
      </c>
      <c r="T1810" s="7" t="n">
        <f aca="false">IF(R1810,$B$13*(S1810-$B$12),0)</f>
        <v>165557804.731212</v>
      </c>
      <c r="U1810" s="7" t="n">
        <f aca="false">($B$273+$B$274)*S1810</f>
        <v>20264375.4561297</v>
      </c>
      <c r="V1810" s="7" t="n">
        <f aca="false">$B$22*S1810</f>
        <v>605008097.032364</v>
      </c>
      <c r="W1810" s="7" t="n">
        <f aca="false">IF(B1810=1,I1810,S1810*$B$268)</f>
        <v>30000000</v>
      </c>
      <c r="X1810" s="7" t="n">
        <f aca="false">IF(C1810=1,J1810,S1810*$E$296)</f>
        <v>300000000</v>
      </c>
      <c r="Y1810" s="7" t="n">
        <f aca="false">IF(D1810=1,K1810,S1810*$E$295)</f>
        <v>116938503.855446</v>
      </c>
      <c r="Z1810" s="7" t="n">
        <f aca="false">IF(E1810=1,L1810,S1810*$E$294)</f>
        <v>60000000</v>
      </c>
      <c r="AA1810" s="7" t="n">
        <f aca="false">IF(F1810=1,M1810,S1810*$E$293)</f>
        <v>30000000</v>
      </c>
      <c r="AB1810" s="7" t="n">
        <f aca="false">IF(G1810=1,N1810,S1810*$E$292)</f>
        <v>336115609.462424</v>
      </c>
      <c r="AC1810" s="7" t="n">
        <f aca="false">IF(H1810=1,O1810,S1810*$E$291)</f>
        <v>336115609.462424</v>
      </c>
      <c r="AD1810" s="7" t="n">
        <f aca="false">INDEX($W$1702:$W$1829,MATCH($A1810+(1-B1810)*64,$A$1702:$A$1829,0))</f>
        <v>30000000</v>
      </c>
      <c r="AE1810" s="7" t="n">
        <f aca="false">INDEX($W$1702:$W$1829,MATCH($A1810-B1810*64,$A$1702:$A$1829,0))</f>
        <v>60948662.1330504</v>
      </c>
      <c r="AF1810" s="7" t="n">
        <f aca="false">INDEX($X$1702:$X$1829,MATCH($A1810+(1-C1810)*32,$A$1702:$A$1829,0))</f>
        <v>300000000</v>
      </c>
      <c r="AG1810" s="7" t="n">
        <f aca="false">INDEX($X$1702:$X$1829,MATCH($A1810-C1810*32,$A$1702:$A$1829,0))</f>
        <v>390140650.619213</v>
      </c>
      <c r="AH1810" s="7" t="n">
        <f aca="false">INDEX($Y$1702:$Y$1829,MATCH($A1810+(1-D1810)*16,$A$1702:$A$1829,0))</f>
        <v>100000000</v>
      </c>
      <c r="AI1810" s="7" t="n">
        <f aca="false">INDEX($Y$1702:$Y$1829,MATCH($A1810-D1810*16,$A$1702:$A$1829,0))</f>
        <v>116938503.855446</v>
      </c>
      <c r="AJ1810" s="7" t="n">
        <f aca="false">INDEX($Z$1702:$Z$1829,MATCH($A1810+(1-E1810)*8,$A$1702:$A$1829,0))</f>
        <v>60000000</v>
      </c>
      <c r="AK1810" s="7" t="n">
        <f aca="false">INDEX($Z$1702:$Z$1829,MATCH($A1810-E1810*8,$A$1702:$A$1829,0))</f>
        <v>151960174.932498</v>
      </c>
      <c r="AL1810" s="7" t="n">
        <f aca="false">INDEX($AA$1702:$AA$1829,MATCH($A1810+(1-F1810)*4,$A$1702:$A$1829,0))</f>
        <v>30000000</v>
      </c>
      <c r="AM1810" s="7" t="n">
        <f aca="false">INDEX($AA$1702:$AA$1829,MATCH($A1810-F1810*4,$A$1702:$A$1829,0))</f>
        <v>182265124.831027</v>
      </c>
      <c r="AN1810" s="7" t="n">
        <f aca="false">INDEX($AB$1702:$AB$1829,MATCH($A1810+(1-G1810)*2,$A$1702:$A$1829,0))</f>
        <v>15000000</v>
      </c>
      <c r="AO1810" s="7" t="n">
        <f aca="false">INDEX($AB$1702:$AB$1829,MATCH($A1810-G1810*2,$A$1702:$A$1829,0))</f>
        <v>336115609.462424</v>
      </c>
      <c r="AP1810" s="7" t="n">
        <f aca="false">INDEX($AC$1702:$AC$1829,MATCH($A1810+(1-H1810)*1,$A$1702:$A$1829,0))</f>
        <v>5000000</v>
      </c>
      <c r="AQ1810" s="7" t="n">
        <f aca="false">INDEX($AC$1702:$AC$1829,MATCH($A1810-H1810*1,$A$1702:$A$1829,0))</f>
        <v>336115609.462424</v>
      </c>
      <c r="AR1810" s="14" t="b">
        <f aca="false">AND(IF(B1810=1,AD1810&gt;=AE1810,AE1810&gt;AD1810),IF(C1810=1,AF1810&gt;=AG1810,AG1810&gt;AF1810),IF(D1810=1,AH1810&gt;=AI1810,AI1810&gt;AH1810),IF(E1810=1,AJ1810&gt;=AK1810,AK1810&gt;AJ1810),IF(F1810=1,AL1810&gt;=AM1810,AM1810&gt;AL1810),IF(G1810=1,AN1810&gt;=AO1810,AO1810&gt;AN1810),IF(H1810=1,AP1810&gt;=AQ1810,AQ1810&gt;AP1810))</f>
        <v>0</v>
      </c>
      <c r="AS1810" s="2"/>
      <c r="AT1810" s="2"/>
      <c r="AU1810" s="2"/>
      <c r="AV1810" s="2"/>
      <c r="AW1810" s="2"/>
      <c r="AX1810" s="2"/>
    </row>
    <row r="1811" customFormat="false" ht="15" hidden="false" customHeight="false" outlineLevel="0" collapsed="false">
      <c r="A1811" s="6" t="n">
        <f aca="false">ROW()-1702</f>
        <v>109</v>
      </c>
      <c r="B1811" s="6" t="n">
        <f aca="false">MOD(INT($A1811/64),2)</f>
        <v>1</v>
      </c>
      <c r="C1811" s="6" t="n">
        <f aca="false">MOD(INT($A1811/32),2)</f>
        <v>1</v>
      </c>
      <c r="D1811" s="6" t="n">
        <f aca="false">MOD(INT($A1811/16),2)</f>
        <v>0</v>
      </c>
      <c r="E1811" s="6" t="n">
        <f aca="false">MOD(INT($A1811/8),2)</f>
        <v>1</v>
      </c>
      <c r="F1811" s="6" t="n">
        <f aca="false">MOD(INT($A1811/4),2)</f>
        <v>1</v>
      </c>
      <c r="G1811" s="6" t="n">
        <f aca="false">MOD(INT($A1811/2),2)</f>
        <v>0</v>
      </c>
      <c r="H1811" s="6" t="n">
        <f aca="false">MOD(INT($A1811/1),2)</f>
        <v>1</v>
      </c>
      <c r="I1811" s="7" t="n">
        <f aca="false">IF(B1811=1,MIN($B$6,$B$1700),0)</f>
        <v>30000000</v>
      </c>
      <c r="J1811" s="7" t="n">
        <f aca="false">IF(C1811=1,MIN($F$296,MAX(0,$B$1700-I1811)),0)</f>
        <v>300000000</v>
      </c>
      <c r="K1811" s="7" t="n">
        <f aca="false">IF(D1811=1,MIN($F$295,MAX(0,$B$1700-SUM(I1811:J1811))),0)</f>
        <v>0</v>
      </c>
      <c r="L1811" s="7" t="n">
        <f aca="false">IF(E1811=1,MIN($F$294,MAX(0,$B$1700-SUM(I1811:K1811))),0)</f>
        <v>60000000</v>
      </c>
      <c r="M1811" s="7" t="n">
        <f aca="false">IF(F1811=1,MIN($F$293,MAX(0,$B$1700-SUM(I1811:L1811))),0)</f>
        <v>30000000</v>
      </c>
      <c r="N1811" s="7" t="n">
        <f aca="false">IF(G1811=1,MIN($F$292,MAX(0,$B$1700-SUM(I1811:M1811))),0)</f>
        <v>0</v>
      </c>
      <c r="O1811" s="7" t="n">
        <f aca="false">IF(H1811=1,MIN($F$291,MAX(0,$B$1700-SUM(I1811:N1811))),0)</f>
        <v>5000000</v>
      </c>
      <c r="P1811" s="7" t="n">
        <f aca="false">MAX(0,$B$1700-SUM(I1811:O1811))</f>
        <v>1575000000</v>
      </c>
      <c r="Q1811" s="7" t="n">
        <f aca="false">($B$273+$B$274)+$B$22+(1-B1811)*$B$268+(1-C1811)*$E$296+(1-D1811)*$E$295+(1-E1811)*$E$294+(1-F1811)*$E$293+(1-G1811)*$E$292+(1-H1811)*$E$291</f>
        <v>16041007.2524007</v>
      </c>
      <c r="R1811" s="7" t="n">
        <f aca="false">P1811&gt;$B$12*Q1811</f>
        <v>1</v>
      </c>
      <c r="S1811" s="7" t="n">
        <f aca="false">IF(R1811,(P1811+$B$12*$B$13)/(Q1811+$B$13),IF(Q1811&gt;0,P1811/Q1811,0))</f>
        <v>85.0816775229807</v>
      </c>
      <c r="T1811" s="7" t="n">
        <f aca="false">IF(R1811,$B$13*(S1811-$B$12),0)</f>
        <v>210204193.807452</v>
      </c>
      <c r="U1811" s="7" t="n">
        <f aca="false">($B$273+$B$274)*S1811</f>
        <v>25647827.8488845</v>
      </c>
      <c r="V1811" s="7" t="n">
        <f aca="false">$B$22*S1811</f>
        <v>765735097.706826</v>
      </c>
      <c r="W1811" s="7" t="n">
        <f aca="false">IF(B1811=1,I1811,S1811*$B$268)</f>
        <v>30000000</v>
      </c>
      <c r="X1811" s="7" t="n">
        <f aca="false">IF(C1811=1,J1811,S1811*$E$296)</f>
        <v>300000000</v>
      </c>
      <c r="Y1811" s="7" t="n">
        <f aca="false">IF(D1811=1,K1811,S1811*$E$295)</f>
        <v>148004493.021934</v>
      </c>
      <c r="Z1811" s="7" t="n">
        <f aca="false">IF(E1811=1,L1811,S1811*$E$294)</f>
        <v>60000000</v>
      </c>
      <c r="AA1811" s="7" t="n">
        <f aca="false">IF(F1811=1,M1811,S1811*$E$293)</f>
        <v>30000000</v>
      </c>
      <c r="AB1811" s="7" t="n">
        <f aca="false">IF(G1811=1,N1811,S1811*$E$292)</f>
        <v>425408387.614903</v>
      </c>
      <c r="AC1811" s="7" t="n">
        <f aca="false">IF(H1811=1,O1811,S1811*$E$291)</f>
        <v>5000000</v>
      </c>
      <c r="AD1811" s="7" t="n">
        <f aca="false">INDEX($W$1702:$W$1829,MATCH($A1811+(1-B1811)*64,$A$1702:$A$1829,0))</f>
        <v>30000000</v>
      </c>
      <c r="AE1811" s="7" t="n">
        <f aca="false">INDEX($W$1702:$W$1829,MATCH($A1811-B1811*64,$A$1702:$A$1829,0))</f>
        <v>76366485.9595622</v>
      </c>
      <c r="AF1811" s="7" t="n">
        <f aca="false">INDEX($X$1702:$X$1829,MATCH($A1811+(1-C1811)*32,$A$1702:$A$1829,0))</f>
        <v>300000000</v>
      </c>
      <c r="AG1811" s="7" t="n">
        <f aca="false">INDEX($X$1702:$X$1829,MATCH($A1811-C1811*32,$A$1702:$A$1829,0))</f>
        <v>467885728.565598</v>
      </c>
      <c r="AH1811" s="7" t="n">
        <f aca="false">INDEX($Y$1702:$Y$1829,MATCH($A1811+(1-D1811)*16,$A$1702:$A$1829,0))</f>
        <v>100000000</v>
      </c>
      <c r="AI1811" s="7" t="n">
        <f aca="false">INDEX($Y$1702:$Y$1829,MATCH($A1811-D1811*16,$A$1702:$A$1829,0))</f>
        <v>148004493.021934</v>
      </c>
      <c r="AJ1811" s="7" t="n">
        <f aca="false">INDEX($Z$1702:$Z$1829,MATCH($A1811+(1-E1811)*8,$A$1702:$A$1829,0))</f>
        <v>60000000</v>
      </c>
      <c r="AK1811" s="7" t="n">
        <f aca="false">INDEX($Z$1702:$Z$1829,MATCH($A1811-E1811*8,$A$1702:$A$1829,0))</f>
        <v>187670055.820714</v>
      </c>
      <c r="AL1811" s="7" t="n">
        <f aca="false">INDEX($AA$1702:$AA$1829,MATCH($A1811+(1-F1811)*4,$A$1702:$A$1829,0))</f>
        <v>30000000</v>
      </c>
      <c r="AM1811" s="7" t="n">
        <f aca="false">INDEX($AA$1702:$AA$1829,MATCH($A1811-F1811*4,$A$1702:$A$1829,0))</f>
        <v>223875325.025135</v>
      </c>
      <c r="AN1811" s="7" t="n">
        <f aca="false">INDEX($AB$1702:$AB$1829,MATCH($A1811+(1-G1811)*2,$A$1702:$A$1829,0))</f>
        <v>15000000</v>
      </c>
      <c r="AO1811" s="7" t="n">
        <f aca="false">INDEX($AB$1702:$AB$1829,MATCH($A1811-G1811*2,$A$1702:$A$1829,0))</f>
        <v>425408387.614903</v>
      </c>
      <c r="AP1811" s="7" t="n">
        <f aca="false">INDEX($AC$1702:$AC$1829,MATCH($A1811+(1-H1811)*1,$A$1702:$A$1829,0))</f>
        <v>5000000</v>
      </c>
      <c r="AQ1811" s="7" t="n">
        <f aca="false">INDEX($AC$1702:$AC$1829,MATCH($A1811-H1811*1,$A$1702:$A$1829,0))</f>
        <v>336115609.462424</v>
      </c>
      <c r="AR1811" s="14" t="b">
        <f aca="false">AND(IF(B1811=1,AD1811&gt;=AE1811,AE1811&gt;AD1811),IF(C1811=1,AF1811&gt;=AG1811,AG1811&gt;AF1811),IF(D1811=1,AH1811&gt;=AI1811,AI1811&gt;AH1811),IF(E1811=1,AJ1811&gt;=AK1811,AK1811&gt;AJ1811),IF(F1811=1,AL1811&gt;=AM1811,AM1811&gt;AL1811),IF(G1811=1,AN1811&gt;=AO1811,AO1811&gt;AN1811),IF(H1811=1,AP1811&gt;=AQ1811,AQ1811&gt;AP1811))</f>
        <v>0</v>
      </c>
      <c r="AS1811" s="2"/>
      <c r="AT1811" s="2"/>
      <c r="AU1811" s="2"/>
      <c r="AV1811" s="2"/>
      <c r="AW1811" s="2"/>
      <c r="AX1811" s="2"/>
    </row>
    <row r="1812" customFormat="false" ht="15" hidden="false" customHeight="false" outlineLevel="0" collapsed="false">
      <c r="A1812" s="6" t="n">
        <f aca="false">ROW()-1702</f>
        <v>110</v>
      </c>
      <c r="B1812" s="6" t="n">
        <f aca="false">MOD(INT($A1812/64),2)</f>
        <v>1</v>
      </c>
      <c r="C1812" s="6" t="n">
        <f aca="false">MOD(INT($A1812/32),2)</f>
        <v>1</v>
      </c>
      <c r="D1812" s="6" t="n">
        <f aca="false">MOD(INT($A1812/16),2)</f>
        <v>0</v>
      </c>
      <c r="E1812" s="6" t="n">
        <f aca="false">MOD(INT($A1812/8),2)</f>
        <v>1</v>
      </c>
      <c r="F1812" s="6" t="n">
        <f aca="false">MOD(INT($A1812/4),2)</f>
        <v>1</v>
      </c>
      <c r="G1812" s="6" t="n">
        <f aca="false">MOD(INT($A1812/2),2)</f>
        <v>1</v>
      </c>
      <c r="H1812" s="6" t="n">
        <f aca="false">MOD(INT($A1812/1),2)</f>
        <v>0</v>
      </c>
      <c r="I1812" s="7" t="n">
        <f aca="false">IF(B1812=1,MIN($B$6,$B$1700),0)</f>
        <v>30000000</v>
      </c>
      <c r="J1812" s="7" t="n">
        <f aca="false">IF(C1812=1,MIN($F$296,MAX(0,$B$1700-I1812)),0)</f>
        <v>300000000</v>
      </c>
      <c r="K1812" s="7" t="n">
        <f aca="false">IF(D1812=1,MIN($F$295,MAX(0,$B$1700-SUM(I1812:J1812))),0)</f>
        <v>0</v>
      </c>
      <c r="L1812" s="7" t="n">
        <f aca="false">IF(E1812=1,MIN($F$294,MAX(0,$B$1700-SUM(I1812:K1812))),0)</f>
        <v>60000000</v>
      </c>
      <c r="M1812" s="7" t="n">
        <f aca="false">IF(F1812=1,MIN($F$293,MAX(0,$B$1700-SUM(I1812:L1812))),0)</f>
        <v>30000000</v>
      </c>
      <c r="N1812" s="7" t="n">
        <f aca="false">IF(G1812=1,MIN($F$292,MAX(0,$B$1700-SUM(I1812:M1812))),0)</f>
        <v>15000000</v>
      </c>
      <c r="O1812" s="7" t="n">
        <f aca="false">IF(H1812=1,MIN($F$291,MAX(0,$B$1700-SUM(I1812:N1812))),0)</f>
        <v>0</v>
      </c>
      <c r="P1812" s="7" t="n">
        <f aca="false">MAX(0,$B$1700-SUM(I1812:O1812))</f>
        <v>1565000000</v>
      </c>
      <c r="Q1812" s="7" t="n">
        <f aca="false">($B$273+$B$274)+$B$22+(1-B1812)*$B$268+(1-C1812)*$E$296+(1-D1812)*$E$295+(1-E1812)*$E$294+(1-F1812)*$E$293+(1-G1812)*$E$292+(1-H1812)*$E$291</f>
        <v>16041007.2524007</v>
      </c>
      <c r="R1812" s="7" t="n">
        <f aca="false">P1812&gt;$B$12*Q1812</f>
        <v>1</v>
      </c>
      <c r="S1812" s="7" t="n">
        <f aca="false">IF(R1812,(P1812+$B$12*$B$13)/(Q1812+$B$13),IF(Q1812&gt;0,P1812/Q1812,0))</f>
        <v>84.5423324990632</v>
      </c>
      <c r="T1812" s="7" t="n">
        <f aca="false">IF(R1812,$B$13*(S1812-$B$12),0)</f>
        <v>208855831.247658</v>
      </c>
      <c r="U1812" s="7" t="n">
        <f aca="false">($B$273+$B$274)*S1812</f>
        <v>25485242.5693353</v>
      </c>
      <c r="V1812" s="7" t="n">
        <f aca="false">$B$22*S1812</f>
        <v>760880992.491569</v>
      </c>
      <c r="W1812" s="7" t="n">
        <f aca="false">IF(B1812=1,I1812,S1812*$B$268)</f>
        <v>30000000</v>
      </c>
      <c r="X1812" s="7" t="n">
        <f aca="false">IF(C1812=1,J1812,S1812*$E$296)</f>
        <v>300000000</v>
      </c>
      <c r="Y1812" s="7" t="n">
        <f aca="false">IF(D1812=1,K1812,S1812*$E$295)</f>
        <v>147066271.196122</v>
      </c>
      <c r="Z1812" s="7" t="n">
        <f aca="false">IF(E1812=1,L1812,S1812*$E$294)</f>
        <v>60000000</v>
      </c>
      <c r="AA1812" s="7" t="n">
        <f aca="false">IF(F1812=1,M1812,S1812*$E$293)</f>
        <v>30000000</v>
      </c>
      <c r="AB1812" s="7" t="n">
        <f aca="false">IF(G1812=1,N1812,S1812*$E$292)</f>
        <v>15000000</v>
      </c>
      <c r="AC1812" s="7" t="n">
        <f aca="false">IF(H1812=1,O1812,S1812*$E$291)</f>
        <v>422711662.495316</v>
      </c>
      <c r="AD1812" s="7" t="n">
        <f aca="false">INDEX($W$1702:$W$1829,MATCH($A1812+(1-B1812)*64,$A$1702:$A$1829,0))</f>
        <v>30000000</v>
      </c>
      <c r="AE1812" s="7" t="n">
        <f aca="false">INDEX($W$1702:$W$1829,MATCH($A1812-B1812*64,$A$1702:$A$1829,0))</f>
        <v>75891422.2832974</v>
      </c>
      <c r="AF1812" s="7" t="n">
        <f aca="false">INDEX($X$1702:$X$1829,MATCH($A1812+(1-C1812)*32,$A$1702:$A$1829,0))</f>
        <v>300000000</v>
      </c>
      <c r="AG1812" s="7" t="n">
        <f aca="false">INDEX($X$1702:$X$1829,MATCH($A1812-C1812*32,$A$1702:$A$1829,0))</f>
        <v>465393660.770309</v>
      </c>
      <c r="AH1812" s="7" t="n">
        <f aca="false">INDEX($Y$1702:$Y$1829,MATCH($A1812+(1-D1812)*16,$A$1702:$A$1829,0))</f>
        <v>100000000</v>
      </c>
      <c r="AI1812" s="7" t="n">
        <f aca="false">INDEX($Y$1702:$Y$1829,MATCH($A1812-D1812*16,$A$1702:$A$1829,0))</f>
        <v>147066271.196122</v>
      </c>
      <c r="AJ1812" s="7" t="n">
        <f aca="false">INDEX($Z$1702:$Z$1829,MATCH($A1812+(1-E1812)*8,$A$1702:$A$1829,0))</f>
        <v>60000000</v>
      </c>
      <c r="AK1812" s="7" t="n">
        <f aca="false">INDEX($Z$1702:$Z$1829,MATCH($A1812-E1812*8,$A$1702:$A$1829,0))</f>
        <v>186523979.143946</v>
      </c>
      <c r="AL1812" s="7" t="n">
        <f aca="false">INDEX($AA$1702:$AA$1829,MATCH($A1812+(1-F1812)*4,$A$1702:$A$1829,0))</f>
        <v>30000000</v>
      </c>
      <c r="AM1812" s="7" t="n">
        <f aca="false">INDEX($AA$1702:$AA$1829,MATCH($A1812-F1812*4,$A$1702:$A$1829,0))</f>
        <v>222482632.489987</v>
      </c>
      <c r="AN1812" s="7" t="n">
        <f aca="false">INDEX($AB$1702:$AB$1829,MATCH($A1812+(1-G1812)*2,$A$1702:$A$1829,0))</f>
        <v>15000000</v>
      </c>
      <c r="AO1812" s="7" t="n">
        <f aca="false">INDEX($AB$1702:$AB$1829,MATCH($A1812-G1812*2,$A$1702:$A$1829,0))</f>
        <v>336115609.462424</v>
      </c>
      <c r="AP1812" s="7" t="n">
        <f aca="false">INDEX($AC$1702:$AC$1829,MATCH($A1812+(1-H1812)*1,$A$1702:$A$1829,0))</f>
        <v>5000000</v>
      </c>
      <c r="AQ1812" s="7" t="n">
        <f aca="false">INDEX($AC$1702:$AC$1829,MATCH($A1812-H1812*1,$A$1702:$A$1829,0))</f>
        <v>422711662.495316</v>
      </c>
      <c r="AR1812" s="14" t="b">
        <f aca="false">AND(IF(B1812=1,AD1812&gt;=AE1812,AE1812&gt;AD1812),IF(C1812=1,AF1812&gt;=AG1812,AG1812&gt;AF1812),IF(D1812=1,AH1812&gt;=AI1812,AI1812&gt;AH1812),IF(E1812=1,AJ1812&gt;=AK1812,AK1812&gt;AJ1812),IF(F1812=1,AL1812&gt;=AM1812,AM1812&gt;AL1812),IF(G1812=1,AN1812&gt;=AO1812,AO1812&gt;AN1812),IF(H1812=1,AP1812&gt;=AQ1812,AQ1812&gt;AP1812))</f>
        <v>0</v>
      </c>
      <c r="AS1812" s="2"/>
      <c r="AT1812" s="2"/>
      <c r="AU1812" s="2"/>
      <c r="AV1812" s="2"/>
      <c r="AW1812" s="2"/>
      <c r="AX1812" s="2"/>
    </row>
    <row r="1813" customFormat="false" ht="15" hidden="false" customHeight="false" outlineLevel="0" collapsed="false">
      <c r="A1813" s="6" t="n">
        <f aca="false">ROW()-1702</f>
        <v>111</v>
      </c>
      <c r="B1813" s="6" t="n">
        <f aca="false">MOD(INT($A1813/64),2)</f>
        <v>1</v>
      </c>
      <c r="C1813" s="6" t="n">
        <f aca="false">MOD(INT($A1813/32),2)</f>
        <v>1</v>
      </c>
      <c r="D1813" s="6" t="n">
        <f aca="false">MOD(INT($A1813/16),2)</f>
        <v>0</v>
      </c>
      <c r="E1813" s="6" t="n">
        <f aca="false">MOD(INT($A1813/8),2)</f>
        <v>1</v>
      </c>
      <c r="F1813" s="6" t="n">
        <f aca="false">MOD(INT($A1813/4),2)</f>
        <v>1</v>
      </c>
      <c r="G1813" s="6" t="n">
        <f aca="false">MOD(INT($A1813/2),2)</f>
        <v>1</v>
      </c>
      <c r="H1813" s="6" t="n">
        <f aca="false">MOD(INT($A1813/1),2)</f>
        <v>1</v>
      </c>
      <c r="I1813" s="7" t="n">
        <f aca="false">IF(B1813=1,MIN($B$6,$B$1700),0)</f>
        <v>30000000</v>
      </c>
      <c r="J1813" s="7" t="n">
        <f aca="false">IF(C1813=1,MIN($F$296,MAX(0,$B$1700-I1813)),0)</f>
        <v>300000000</v>
      </c>
      <c r="K1813" s="7" t="n">
        <f aca="false">IF(D1813=1,MIN($F$295,MAX(0,$B$1700-SUM(I1813:J1813))),0)</f>
        <v>0</v>
      </c>
      <c r="L1813" s="7" t="n">
        <f aca="false">IF(E1813=1,MIN($F$294,MAX(0,$B$1700-SUM(I1813:K1813))),0)</f>
        <v>60000000</v>
      </c>
      <c r="M1813" s="7" t="n">
        <f aca="false">IF(F1813=1,MIN($F$293,MAX(0,$B$1700-SUM(I1813:L1813))),0)</f>
        <v>30000000</v>
      </c>
      <c r="N1813" s="7" t="n">
        <f aca="false">IF(G1813=1,MIN($F$292,MAX(0,$B$1700-SUM(I1813:M1813))),0)</f>
        <v>15000000</v>
      </c>
      <c r="O1813" s="7" t="n">
        <f aca="false">IF(H1813=1,MIN($F$291,MAX(0,$B$1700-SUM(I1813:N1813))),0)</f>
        <v>5000000</v>
      </c>
      <c r="P1813" s="7" t="n">
        <f aca="false">MAX(0,$B$1700-SUM(I1813:O1813))</f>
        <v>1560000000</v>
      </c>
      <c r="Q1813" s="7" t="n">
        <f aca="false">($B$273+$B$274)+$B$22+(1-B1813)*$B$268+(1-C1813)*$E$296+(1-D1813)*$E$295+(1-E1813)*$E$294+(1-F1813)*$E$293+(1-G1813)*$E$292+(1-H1813)*$E$291</f>
        <v>11041007.2524007</v>
      </c>
      <c r="R1813" s="7" t="n">
        <f aca="false">P1813&gt;$B$12*Q1813</f>
        <v>1</v>
      </c>
      <c r="S1813" s="7" t="n">
        <f aca="false">IF(R1813,(P1813+$B$12*$B$13)/(Q1813+$B$13),IF(Q1813&gt;0,P1813/Q1813,0))</f>
        <v>115.390234336001</v>
      </c>
      <c r="T1813" s="7" t="n">
        <f aca="false">IF(R1813,$B$13*(S1813-$B$12),0)</f>
        <v>285975585.840002</v>
      </c>
      <c r="U1813" s="7" t="n">
        <f aca="false">($B$273+$B$274)*S1813</f>
        <v>34784326.6829433</v>
      </c>
      <c r="V1813" s="7" t="n">
        <f aca="false">$B$22*S1813</f>
        <v>1038512109.02401</v>
      </c>
      <c r="W1813" s="7" t="n">
        <f aca="false">IF(B1813=1,I1813,S1813*$B$268)</f>
        <v>30000000</v>
      </c>
      <c r="X1813" s="7" t="n">
        <f aca="false">IF(C1813=1,J1813,S1813*$E$296)</f>
        <v>300000000</v>
      </c>
      <c r="Y1813" s="7" t="n">
        <f aca="false">IF(D1813=1,K1813,S1813*$E$295)</f>
        <v>200727978.453047</v>
      </c>
      <c r="Z1813" s="7" t="n">
        <f aca="false">IF(E1813=1,L1813,S1813*$E$294)</f>
        <v>60000000</v>
      </c>
      <c r="AA1813" s="7" t="n">
        <f aca="false">IF(F1813=1,M1813,S1813*$E$293)</f>
        <v>30000000</v>
      </c>
      <c r="AB1813" s="7" t="n">
        <f aca="false">IF(G1813=1,N1813,S1813*$E$292)</f>
        <v>15000000</v>
      </c>
      <c r="AC1813" s="7" t="n">
        <f aca="false">IF(H1813=1,O1813,S1813*$E$291)</f>
        <v>5000000</v>
      </c>
      <c r="AD1813" s="7" t="n">
        <f aca="false">INDEX($W$1702:$W$1829,MATCH($A1813+(1-B1813)*64,$A$1702:$A$1829,0))</f>
        <v>30000000</v>
      </c>
      <c r="AE1813" s="7" t="n">
        <f aca="false">INDEX($W$1702:$W$1829,MATCH($A1813-B1813*64,$A$1702:$A$1829,0))</f>
        <v>101803197.145908</v>
      </c>
      <c r="AF1813" s="7" t="n">
        <f aca="false">INDEX($X$1702:$X$1829,MATCH($A1813+(1-C1813)*32,$A$1702:$A$1829,0))</f>
        <v>300000000</v>
      </c>
      <c r="AG1813" s="7" t="n">
        <f aca="false">INDEX($X$1702:$X$1829,MATCH($A1813-C1813*32,$A$1702:$A$1829,0))</f>
        <v>581980156.050637</v>
      </c>
      <c r="AH1813" s="7" t="n">
        <f aca="false">INDEX($Y$1702:$Y$1829,MATCH($A1813+(1-D1813)*16,$A$1702:$A$1829,0))</f>
        <v>100000000</v>
      </c>
      <c r="AI1813" s="7" t="n">
        <f aca="false">INDEX($Y$1702:$Y$1829,MATCH($A1813-D1813*16,$A$1702:$A$1829,0))</f>
        <v>200727978.453047</v>
      </c>
      <c r="AJ1813" s="7" t="n">
        <f aca="false">INDEX($Z$1702:$Z$1829,MATCH($A1813+(1-E1813)*8,$A$1702:$A$1829,0))</f>
        <v>60000000</v>
      </c>
      <c r="AK1813" s="7" t="n">
        <f aca="false">INDEX($Z$1702:$Z$1829,MATCH($A1813-E1813*8,$A$1702:$A$1829,0))</f>
        <v>244275655.756544</v>
      </c>
      <c r="AL1813" s="7" t="n">
        <f aca="false">INDEX($AA$1702:$AA$1829,MATCH($A1813+(1-F1813)*4,$A$1702:$A$1829,0))</f>
        <v>30000000</v>
      </c>
      <c r="AM1813" s="7" t="n">
        <f aca="false">INDEX($AA$1702:$AA$1829,MATCH($A1813-F1813*4,$A$1702:$A$1829,0))</f>
        <v>288827634.683893</v>
      </c>
      <c r="AN1813" s="7" t="n">
        <f aca="false">INDEX($AB$1702:$AB$1829,MATCH($A1813+(1-G1813)*2,$A$1702:$A$1829,0))</f>
        <v>15000000</v>
      </c>
      <c r="AO1813" s="7" t="n">
        <f aca="false">INDEX($AB$1702:$AB$1829,MATCH($A1813-G1813*2,$A$1702:$A$1829,0))</f>
        <v>425408387.614903</v>
      </c>
      <c r="AP1813" s="7" t="n">
        <f aca="false">INDEX($AC$1702:$AC$1829,MATCH($A1813+(1-H1813)*1,$A$1702:$A$1829,0))</f>
        <v>5000000</v>
      </c>
      <c r="AQ1813" s="7" t="n">
        <f aca="false">INDEX($AC$1702:$AC$1829,MATCH($A1813-H1813*1,$A$1702:$A$1829,0))</f>
        <v>422711662.495316</v>
      </c>
      <c r="AR1813" s="14" t="b">
        <f aca="false">AND(IF(B1813=1,AD1813&gt;=AE1813,AE1813&gt;AD1813),IF(C1813=1,AF1813&gt;=AG1813,AG1813&gt;AF1813),IF(D1813=1,AH1813&gt;=AI1813,AI1813&gt;AH1813),IF(E1813=1,AJ1813&gt;=AK1813,AK1813&gt;AJ1813),IF(F1813=1,AL1813&gt;=AM1813,AM1813&gt;AL1813),IF(G1813=1,AN1813&gt;=AO1813,AO1813&gt;AN1813),IF(H1813=1,AP1813&gt;=AQ1813,AQ1813&gt;AP1813))</f>
        <v>0</v>
      </c>
      <c r="AS1813" s="2"/>
      <c r="AT1813" s="2"/>
      <c r="AU1813" s="2"/>
      <c r="AV1813" s="2"/>
      <c r="AW1813" s="2"/>
      <c r="AX1813" s="2"/>
    </row>
    <row r="1814" customFormat="false" ht="15" hidden="false" customHeight="false" outlineLevel="0" collapsed="false">
      <c r="A1814" s="6" t="n">
        <f aca="false">ROW()-1702</f>
        <v>112</v>
      </c>
      <c r="B1814" s="6" t="n">
        <f aca="false">MOD(INT($A1814/64),2)</f>
        <v>1</v>
      </c>
      <c r="C1814" s="6" t="n">
        <f aca="false">MOD(INT($A1814/32),2)</f>
        <v>1</v>
      </c>
      <c r="D1814" s="6" t="n">
        <f aca="false">MOD(INT($A1814/16),2)</f>
        <v>1</v>
      </c>
      <c r="E1814" s="6" t="n">
        <f aca="false">MOD(INT($A1814/8),2)</f>
        <v>0</v>
      </c>
      <c r="F1814" s="6" t="n">
        <f aca="false">MOD(INT($A1814/4),2)</f>
        <v>0</v>
      </c>
      <c r="G1814" s="6" t="n">
        <f aca="false">MOD(INT($A1814/2),2)</f>
        <v>0</v>
      </c>
      <c r="H1814" s="6" t="n">
        <f aca="false">MOD(INT($A1814/1),2)</f>
        <v>0</v>
      </c>
      <c r="I1814" s="7" t="n">
        <f aca="false">IF(B1814=1,MIN($B$6,$B$1700),0)</f>
        <v>30000000</v>
      </c>
      <c r="J1814" s="7" t="n">
        <f aca="false">IF(C1814=1,MIN($F$296,MAX(0,$B$1700-I1814)),0)</f>
        <v>300000000</v>
      </c>
      <c r="K1814" s="7" t="n">
        <f aca="false">IF(D1814=1,MIN($F$295,MAX(0,$B$1700-SUM(I1814:J1814))),0)</f>
        <v>100000000</v>
      </c>
      <c r="L1814" s="7" t="n">
        <f aca="false">IF(E1814=1,MIN($F$294,MAX(0,$B$1700-SUM(I1814:K1814))),0)</f>
        <v>0</v>
      </c>
      <c r="M1814" s="7" t="n">
        <f aca="false">IF(F1814=1,MIN($F$293,MAX(0,$B$1700-SUM(I1814:L1814))),0)</f>
        <v>0</v>
      </c>
      <c r="N1814" s="7" t="n">
        <f aca="false">IF(G1814=1,MIN($F$292,MAX(0,$B$1700-SUM(I1814:M1814))),0)</f>
        <v>0</v>
      </c>
      <c r="O1814" s="7" t="n">
        <f aca="false">IF(H1814=1,MIN($F$291,MAX(0,$B$1700-SUM(I1814:N1814))),0)</f>
        <v>0</v>
      </c>
      <c r="P1814" s="7" t="n">
        <f aca="false">MAX(0,$B$1700-SUM(I1814:O1814))</f>
        <v>1570000000</v>
      </c>
      <c r="Q1814" s="7" t="n">
        <f aca="false">($B$273+$B$274)+$B$22+(1-B1814)*$B$268+(1-C1814)*$E$296+(1-D1814)*$E$295+(1-E1814)*$E$294+(1-F1814)*$E$293+(1-G1814)*$E$292+(1-H1814)*$E$291</f>
        <v>24701449.4847255</v>
      </c>
      <c r="R1814" s="7" t="n">
        <f aca="false">P1814&gt;$B$12*Q1814</f>
        <v>1</v>
      </c>
      <c r="S1814" s="7" t="n">
        <f aca="false">IF(R1814,(P1814+$B$12*$B$13)/(Q1814+$B$13),IF(Q1814&gt;0,P1814/Q1814,0))</f>
        <v>57.8094193430026</v>
      </c>
      <c r="T1814" s="7" t="n">
        <f aca="false">IF(R1814,$B$13*(S1814-$B$12),0)</f>
        <v>142023548.357507</v>
      </c>
      <c r="U1814" s="7" t="n">
        <f aca="false">($B$273+$B$274)*S1814</f>
        <v>17426619.6732291</v>
      </c>
      <c r="V1814" s="7" t="n">
        <f aca="false">$B$22*S1814</f>
        <v>520284774.087024</v>
      </c>
      <c r="W1814" s="7" t="n">
        <f aca="false">IF(B1814=1,I1814,S1814*$B$268)</f>
        <v>30000000</v>
      </c>
      <c r="X1814" s="7" t="n">
        <f aca="false">IF(C1814=1,J1814,S1814*$E$296)</f>
        <v>300000000</v>
      </c>
      <c r="Y1814" s="7" t="n">
        <f aca="false">IF(D1814=1,K1814,S1814*$E$295)</f>
        <v>100000000</v>
      </c>
      <c r="Z1814" s="7" t="n">
        <f aca="false">IF(E1814=1,L1814,S1814*$E$294)</f>
        <v>138742606.423206</v>
      </c>
      <c r="AA1814" s="7" t="n">
        <f aca="false">IF(F1814=1,M1814,S1814*$E$293)</f>
        <v>173428258.029008</v>
      </c>
      <c r="AB1814" s="7" t="n">
        <f aca="false">IF(G1814=1,N1814,S1814*$E$292)</f>
        <v>289047096.715013</v>
      </c>
      <c r="AC1814" s="7" t="n">
        <f aca="false">IF(H1814=1,O1814,S1814*$E$291)</f>
        <v>289047096.715013</v>
      </c>
      <c r="AD1814" s="7" t="n">
        <f aca="false">INDEX($W$1702:$W$1829,MATCH($A1814+(1-B1814)*64,$A$1702:$A$1829,0))</f>
        <v>30000000</v>
      </c>
      <c r="AE1814" s="7" t="n">
        <f aca="false">INDEX($W$1702:$W$1829,MATCH($A1814-B1814*64,$A$1702:$A$1829,0))</f>
        <v>52687803.7013518</v>
      </c>
      <c r="AF1814" s="7" t="n">
        <f aca="false">INDEX($X$1702:$X$1829,MATCH($A1814+(1-C1814)*32,$A$1702:$A$1829,0))</f>
        <v>300000000</v>
      </c>
      <c r="AG1814" s="7" t="n">
        <f aca="false">INDEX($X$1702:$X$1829,MATCH($A1814-C1814*32,$A$1702:$A$1829,0))</f>
        <v>345481687.7817</v>
      </c>
      <c r="AH1814" s="7" t="n">
        <f aca="false">INDEX($Y$1702:$Y$1829,MATCH($A1814+(1-D1814)*16,$A$1702:$A$1829,0))</f>
        <v>100000000</v>
      </c>
      <c r="AI1814" s="7" t="n">
        <f aca="false">INDEX($Y$1702:$Y$1829,MATCH($A1814-D1814*16,$A$1702:$A$1829,0))</f>
        <v>100528994.76038</v>
      </c>
      <c r="AJ1814" s="7" t="n">
        <f aca="false">INDEX($Z$1702:$Z$1829,MATCH($A1814+(1-E1814)*8,$A$1702:$A$1829,0))</f>
        <v>60000000</v>
      </c>
      <c r="AK1814" s="7" t="n">
        <f aca="false">INDEX($Z$1702:$Z$1829,MATCH($A1814-E1814*8,$A$1702:$A$1829,0))</f>
        <v>138742606.423206</v>
      </c>
      <c r="AL1814" s="7" t="n">
        <f aca="false">INDEX($AA$1702:$AA$1829,MATCH($A1814+(1-F1814)*4,$A$1702:$A$1829,0))</f>
        <v>30000000</v>
      </c>
      <c r="AM1814" s="7" t="n">
        <f aca="false">INDEX($AA$1702:$AA$1829,MATCH($A1814-F1814*4,$A$1702:$A$1829,0))</f>
        <v>173428258.029008</v>
      </c>
      <c r="AN1814" s="7" t="n">
        <f aca="false">INDEX($AB$1702:$AB$1829,MATCH($A1814+(1-G1814)*2,$A$1702:$A$1829,0))</f>
        <v>15000000</v>
      </c>
      <c r="AO1814" s="7" t="n">
        <f aca="false">INDEX($AB$1702:$AB$1829,MATCH($A1814-G1814*2,$A$1702:$A$1829,0))</f>
        <v>289047096.715013</v>
      </c>
      <c r="AP1814" s="7" t="n">
        <f aca="false">INDEX($AC$1702:$AC$1829,MATCH($A1814+(1-H1814)*1,$A$1702:$A$1829,0))</f>
        <v>5000000</v>
      </c>
      <c r="AQ1814" s="7" t="n">
        <f aca="false">INDEX($AC$1702:$AC$1829,MATCH($A1814-H1814*1,$A$1702:$A$1829,0))</f>
        <v>289047096.715013</v>
      </c>
      <c r="AR1814" s="14" t="b">
        <f aca="false">AND(IF(B1814=1,AD1814&gt;=AE1814,AE1814&gt;AD1814),IF(C1814=1,AF1814&gt;=AG1814,AG1814&gt;AF1814),IF(D1814=1,AH1814&gt;=AI1814,AI1814&gt;AH1814),IF(E1814=1,AJ1814&gt;=AK1814,AK1814&gt;AJ1814),IF(F1814=1,AL1814&gt;=AM1814,AM1814&gt;AL1814),IF(G1814=1,AN1814&gt;=AO1814,AO1814&gt;AN1814),IF(H1814=1,AP1814&gt;=AQ1814,AQ1814&gt;AP1814))</f>
        <v>0</v>
      </c>
      <c r="AS1814" s="2"/>
      <c r="AT1814" s="2"/>
      <c r="AU1814" s="2"/>
      <c r="AV1814" s="2"/>
      <c r="AW1814" s="2"/>
      <c r="AX1814" s="2"/>
    </row>
    <row r="1815" customFormat="false" ht="15" hidden="false" customHeight="false" outlineLevel="0" collapsed="false">
      <c r="A1815" s="6" t="n">
        <f aca="false">ROW()-1702</f>
        <v>113</v>
      </c>
      <c r="B1815" s="6" t="n">
        <f aca="false">MOD(INT($A1815/64),2)</f>
        <v>1</v>
      </c>
      <c r="C1815" s="6" t="n">
        <f aca="false">MOD(INT($A1815/32),2)</f>
        <v>1</v>
      </c>
      <c r="D1815" s="6" t="n">
        <f aca="false">MOD(INT($A1815/16),2)</f>
        <v>1</v>
      </c>
      <c r="E1815" s="6" t="n">
        <f aca="false">MOD(INT($A1815/8),2)</f>
        <v>0</v>
      </c>
      <c r="F1815" s="6" t="n">
        <f aca="false">MOD(INT($A1815/4),2)</f>
        <v>0</v>
      </c>
      <c r="G1815" s="6" t="n">
        <f aca="false">MOD(INT($A1815/2),2)</f>
        <v>0</v>
      </c>
      <c r="H1815" s="6" t="n">
        <f aca="false">MOD(INT($A1815/1),2)</f>
        <v>1</v>
      </c>
      <c r="I1815" s="7" t="n">
        <f aca="false">IF(B1815=1,MIN($B$6,$B$1700),0)</f>
        <v>30000000</v>
      </c>
      <c r="J1815" s="7" t="n">
        <f aca="false">IF(C1815=1,MIN($F$296,MAX(0,$B$1700-I1815)),0)</f>
        <v>300000000</v>
      </c>
      <c r="K1815" s="7" t="n">
        <f aca="false">IF(D1815=1,MIN($F$295,MAX(0,$B$1700-SUM(I1815:J1815))),0)</f>
        <v>100000000</v>
      </c>
      <c r="L1815" s="7" t="n">
        <f aca="false">IF(E1815=1,MIN($F$294,MAX(0,$B$1700-SUM(I1815:K1815))),0)</f>
        <v>0</v>
      </c>
      <c r="M1815" s="7" t="n">
        <f aca="false">IF(F1815=1,MIN($F$293,MAX(0,$B$1700-SUM(I1815:L1815))),0)</f>
        <v>0</v>
      </c>
      <c r="N1815" s="7" t="n">
        <f aca="false">IF(G1815=1,MIN($F$292,MAX(0,$B$1700-SUM(I1815:M1815))),0)</f>
        <v>0</v>
      </c>
      <c r="O1815" s="7" t="n">
        <f aca="false">IF(H1815=1,MIN($F$291,MAX(0,$B$1700-SUM(I1815:N1815))),0)</f>
        <v>5000000</v>
      </c>
      <c r="P1815" s="7" t="n">
        <f aca="false">MAX(0,$B$1700-SUM(I1815:O1815))</f>
        <v>1565000000</v>
      </c>
      <c r="Q1815" s="7" t="n">
        <f aca="false">($B$273+$B$274)+$B$22+(1-B1815)*$B$268+(1-C1815)*$E$296+(1-D1815)*$E$295+(1-E1815)*$E$294+(1-F1815)*$E$293+(1-G1815)*$E$292+(1-H1815)*$E$291</f>
        <v>19701449.4847255</v>
      </c>
      <c r="R1815" s="7" t="n">
        <f aca="false">P1815&gt;$B$12*Q1815</f>
        <v>1</v>
      </c>
      <c r="S1815" s="7" t="n">
        <f aca="false">IF(R1815,(P1815+$B$12*$B$13)/(Q1815+$B$13),IF(Q1815&gt;0,P1815/Q1815,0))</f>
        <v>70.603498257104</v>
      </c>
      <c r="T1815" s="7" t="n">
        <f aca="false">IF(R1815,$B$13*(S1815-$B$12),0)</f>
        <v>174008745.64276</v>
      </c>
      <c r="U1815" s="7" t="n">
        <f aca="false">($B$273+$B$274)*S1815</f>
        <v>21283388.1694224</v>
      </c>
      <c r="V1815" s="7" t="n">
        <f aca="false">$B$22*S1815</f>
        <v>635431484.313936</v>
      </c>
      <c r="W1815" s="7" t="n">
        <f aca="false">IF(B1815=1,I1815,S1815*$B$268)</f>
        <v>30000000</v>
      </c>
      <c r="X1815" s="7" t="n">
        <f aca="false">IF(C1815=1,J1815,S1815*$E$296)</f>
        <v>300000000</v>
      </c>
      <c r="Y1815" s="7" t="n">
        <f aca="false">IF(D1815=1,K1815,S1815*$E$295)</f>
        <v>100000000</v>
      </c>
      <c r="Z1815" s="7" t="n">
        <f aca="false">IF(E1815=1,L1815,S1815*$E$294)</f>
        <v>169448395.81705</v>
      </c>
      <c r="AA1815" s="7" t="n">
        <f aca="false">IF(F1815=1,M1815,S1815*$E$293)</f>
        <v>211810494.771312</v>
      </c>
      <c r="AB1815" s="7" t="n">
        <f aca="false">IF(G1815=1,N1815,S1815*$E$292)</f>
        <v>353017491.28552</v>
      </c>
      <c r="AC1815" s="7" t="n">
        <f aca="false">IF(H1815=1,O1815,S1815*$E$291)</f>
        <v>5000000</v>
      </c>
      <c r="AD1815" s="7" t="n">
        <f aca="false">INDEX($W$1702:$W$1829,MATCH($A1815+(1-B1815)*64,$A$1702:$A$1829,0))</f>
        <v>30000000</v>
      </c>
      <c r="AE1815" s="7" t="n">
        <f aca="false">INDEX($W$1702:$W$1829,MATCH($A1815-B1815*64,$A$1702:$A$1829,0))</f>
        <v>63879236.7136105</v>
      </c>
      <c r="AF1815" s="7" t="n">
        <f aca="false">INDEX($X$1702:$X$1829,MATCH($A1815+(1-C1815)*32,$A$1702:$A$1829,0))</f>
        <v>300000000</v>
      </c>
      <c r="AG1815" s="7" t="n">
        <f aca="false">INDEX($X$1702:$X$1829,MATCH($A1815-C1815*32,$A$1702:$A$1829,0))</f>
        <v>405315842.215176</v>
      </c>
      <c r="AH1815" s="7" t="n">
        <f aca="false">INDEX($Y$1702:$Y$1829,MATCH($A1815+(1-D1815)*16,$A$1702:$A$1829,0))</f>
        <v>100000000</v>
      </c>
      <c r="AI1815" s="7" t="n">
        <f aca="false">INDEX($Y$1702:$Y$1829,MATCH($A1815-D1815*16,$A$1702:$A$1829,0))</f>
        <v>121160841.188395</v>
      </c>
      <c r="AJ1815" s="7" t="n">
        <f aca="false">INDEX($Z$1702:$Z$1829,MATCH($A1815+(1-E1815)*8,$A$1702:$A$1829,0))</f>
        <v>60000000</v>
      </c>
      <c r="AK1815" s="7" t="n">
        <f aca="false">INDEX($Z$1702:$Z$1829,MATCH($A1815-E1815*8,$A$1702:$A$1829,0))</f>
        <v>169448395.81705</v>
      </c>
      <c r="AL1815" s="7" t="n">
        <f aca="false">INDEX($AA$1702:$AA$1829,MATCH($A1815+(1-F1815)*4,$A$1702:$A$1829,0))</f>
        <v>30000000</v>
      </c>
      <c r="AM1815" s="7" t="n">
        <f aca="false">INDEX($AA$1702:$AA$1829,MATCH($A1815-F1815*4,$A$1702:$A$1829,0))</f>
        <v>211810494.771312</v>
      </c>
      <c r="AN1815" s="7" t="n">
        <f aca="false">INDEX($AB$1702:$AB$1829,MATCH($A1815+(1-G1815)*2,$A$1702:$A$1829,0))</f>
        <v>15000000</v>
      </c>
      <c r="AO1815" s="7" t="n">
        <f aca="false">INDEX($AB$1702:$AB$1829,MATCH($A1815-G1815*2,$A$1702:$A$1829,0))</f>
        <v>353017491.28552</v>
      </c>
      <c r="AP1815" s="7" t="n">
        <f aca="false">INDEX($AC$1702:$AC$1829,MATCH($A1815+(1-H1815)*1,$A$1702:$A$1829,0))</f>
        <v>5000000</v>
      </c>
      <c r="AQ1815" s="7" t="n">
        <f aca="false">INDEX($AC$1702:$AC$1829,MATCH($A1815-H1815*1,$A$1702:$A$1829,0))</f>
        <v>289047096.715013</v>
      </c>
      <c r="AR1815" s="14" t="b">
        <f aca="false">AND(IF(B1815=1,AD1815&gt;=AE1815,AE1815&gt;AD1815),IF(C1815=1,AF1815&gt;=AG1815,AG1815&gt;AF1815),IF(D1815=1,AH1815&gt;=AI1815,AI1815&gt;AH1815),IF(E1815=1,AJ1815&gt;=AK1815,AK1815&gt;AJ1815),IF(F1815=1,AL1815&gt;=AM1815,AM1815&gt;AL1815),IF(G1815=1,AN1815&gt;=AO1815,AO1815&gt;AN1815),IF(H1815=1,AP1815&gt;=AQ1815,AQ1815&gt;AP1815))</f>
        <v>0</v>
      </c>
      <c r="AS1815" s="2"/>
      <c r="AT1815" s="2"/>
      <c r="AU1815" s="2"/>
      <c r="AV1815" s="2"/>
      <c r="AW1815" s="2"/>
      <c r="AX1815" s="2"/>
    </row>
    <row r="1816" customFormat="false" ht="15" hidden="false" customHeight="false" outlineLevel="0" collapsed="false">
      <c r="A1816" s="6" t="n">
        <f aca="false">ROW()-1702</f>
        <v>114</v>
      </c>
      <c r="B1816" s="6" t="n">
        <f aca="false">MOD(INT($A1816/64),2)</f>
        <v>1</v>
      </c>
      <c r="C1816" s="6" t="n">
        <f aca="false">MOD(INT($A1816/32),2)</f>
        <v>1</v>
      </c>
      <c r="D1816" s="6" t="n">
        <f aca="false">MOD(INT($A1816/16),2)</f>
        <v>1</v>
      </c>
      <c r="E1816" s="6" t="n">
        <f aca="false">MOD(INT($A1816/8),2)</f>
        <v>0</v>
      </c>
      <c r="F1816" s="6" t="n">
        <f aca="false">MOD(INT($A1816/4),2)</f>
        <v>0</v>
      </c>
      <c r="G1816" s="6" t="n">
        <f aca="false">MOD(INT($A1816/2),2)</f>
        <v>1</v>
      </c>
      <c r="H1816" s="6" t="n">
        <f aca="false">MOD(INT($A1816/1),2)</f>
        <v>0</v>
      </c>
      <c r="I1816" s="7" t="n">
        <f aca="false">IF(B1816=1,MIN($B$6,$B$1700),0)</f>
        <v>30000000</v>
      </c>
      <c r="J1816" s="7" t="n">
        <f aca="false">IF(C1816=1,MIN($F$296,MAX(0,$B$1700-I1816)),0)</f>
        <v>300000000</v>
      </c>
      <c r="K1816" s="7" t="n">
        <f aca="false">IF(D1816=1,MIN($F$295,MAX(0,$B$1700-SUM(I1816:J1816))),0)</f>
        <v>100000000</v>
      </c>
      <c r="L1816" s="7" t="n">
        <f aca="false">IF(E1816=1,MIN($F$294,MAX(0,$B$1700-SUM(I1816:K1816))),0)</f>
        <v>0</v>
      </c>
      <c r="M1816" s="7" t="n">
        <f aca="false">IF(F1816=1,MIN($F$293,MAX(0,$B$1700-SUM(I1816:L1816))),0)</f>
        <v>0</v>
      </c>
      <c r="N1816" s="7" t="n">
        <f aca="false">IF(G1816=1,MIN($F$292,MAX(0,$B$1700-SUM(I1816:M1816))),0)</f>
        <v>15000000</v>
      </c>
      <c r="O1816" s="7" t="n">
        <f aca="false">IF(H1816=1,MIN($F$291,MAX(0,$B$1700-SUM(I1816:N1816))),0)</f>
        <v>0</v>
      </c>
      <c r="P1816" s="7" t="n">
        <f aca="false">MAX(0,$B$1700-SUM(I1816:O1816))</f>
        <v>1555000000</v>
      </c>
      <c r="Q1816" s="7" t="n">
        <f aca="false">($B$273+$B$274)+$B$22+(1-B1816)*$B$268+(1-C1816)*$E$296+(1-D1816)*$E$295+(1-E1816)*$E$294+(1-F1816)*$E$293+(1-G1816)*$E$292+(1-H1816)*$E$291</f>
        <v>19701449.4847255</v>
      </c>
      <c r="R1816" s="7" t="n">
        <f aca="false">P1816&gt;$B$12*Q1816</f>
        <v>1</v>
      </c>
      <c r="S1816" s="7" t="n">
        <f aca="false">IF(R1816,(P1816+$B$12*$B$13)/(Q1816+$B$13),IF(Q1816&gt;0,P1816/Q1816,0))</f>
        <v>70.1530772155914</v>
      </c>
      <c r="T1816" s="7" t="n">
        <f aca="false">IF(R1816,$B$13*(S1816-$B$12),0)</f>
        <v>172882693.038978</v>
      </c>
      <c r="U1816" s="7" t="n">
        <f aca="false">($B$273+$B$274)*S1816</f>
        <v>21147608.9785489</v>
      </c>
      <c r="V1816" s="7" t="n">
        <f aca="false">$B$22*S1816</f>
        <v>631377694.940322</v>
      </c>
      <c r="W1816" s="7" t="n">
        <f aca="false">IF(B1816=1,I1816,S1816*$B$268)</f>
        <v>30000000</v>
      </c>
      <c r="X1816" s="7" t="n">
        <f aca="false">IF(C1816=1,J1816,S1816*$E$296)</f>
        <v>300000000</v>
      </c>
      <c r="Y1816" s="7" t="n">
        <f aca="false">IF(D1816=1,K1816,S1816*$E$295)</f>
        <v>100000000</v>
      </c>
      <c r="Z1816" s="7" t="n">
        <f aca="false">IF(E1816=1,L1816,S1816*$E$294)</f>
        <v>168367385.317419</v>
      </c>
      <c r="AA1816" s="7" t="n">
        <f aca="false">IF(F1816=1,M1816,S1816*$E$293)</f>
        <v>210459231.646774</v>
      </c>
      <c r="AB1816" s="7" t="n">
        <f aca="false">IF(G1816=1,N1816,S1816*$E$292)</f>
        <v>15000000</v>
      </c>
      <c r="AC1816" s="7" t="n">
        <f aca="false">IF(H1816=1,O1816,S1816*$E$291)</f>
        <v>350765386.077957</v>
      </c>
      <c r="AD1816" s="7" t="n">
        <f aca="false">INDEX($W$1702:$W$1829,MATCH($A1816+(1-B1816)*64,$A$1702:$A$1829,0))</f>
        <v>30000000</v>
      </c>
      <c r="AE1816" s="7" t="n">
        <f aca="false">INDEX($W$1702:$W$1829,MATCH($A1816-B1816*64,$A$1702:$A$1829,0))</f>
        <v>63479366.6872342</v>
      </c>
      <c r="AF1816" s="7" t="n">
        <f aca="false">INDEX($X$1702:$X$1829,MATCH($A1816+(1-C1816)*32,$A$1702:$A$1829,0))</f>
        <v>300000000</v>
      </c>
      <c r="AG1816" s="7" t="n">
        <f aca="false">INDEX($X$1702:$X$1829,MATCH($A1816-C1816*32,$A$1702:$A$1829,0))</f>
        <v>403145476.25954</v>
      </c>
      <c r="AH1816" s="7" t="n">
        <f aca="false">INDEX($Y$1702:$Y$1829,MATCH($A1816+(1-D1816)*16,$A$1702:$A$1829,0))</f>
        <v>100000000</v>
      </c>
      <c r="AI1816" s="7" t="n">
        <f aca="false">INDEX($Y$1702:$Y$1829,MATCH($A1816-D1816*16,$A$1702:$A$1829,0))</f>
        <v>120434239.442138</v>
      </c>
      <c r="AJ1816" s="7" t="n">
        <f aca="false">INDEX($Z$1702:$Z$1829,MATCH($A1816+(1-E1816)*8,$A$1702:$A$1829,0))</f>
        <v>60000000</v>
      </c>
      <c r="AK1816" s="7" t="n">
        <f aca="false">INDEX($Z$1702:$Z$1829,MATCH($A1816-E1816*8,$A$1702:$A$1829,0))</f>
        <v>168367385.317419</v>
      </c>
      <c r="AL1816" s="7" t="n">
        <f aca="false">INDEX($AA$1702:$AA$1829,MATCH($A1816+(1-F1816)*4,$A$1702:$A$1829,0))</f>
        <v>30000000</v>
      </c>
      <c r="AM1816" s="7" t="n">
        <f aca="false">INDEX($AA$1702:$AA$1829,MATCH($A1816-F1816*4,$A$1702:$A$1829,0))</f>
        <v>210459231.646774</v>
      </c>
      <c r="AN1816" s="7" t="n">
        <f aca="false">INDEX($AB$1702:$AB$1829,MATCH($A1816+(1-G1816)*2,$A$1702:$A$1829,0))</f>
        <v>15000000</v>
      </c>
      <c r="AO1816" s="7" t="n">
        <f aca="false">INDEX($AB$1702:$AB$1829,MATCH($A1816-G1816*2,$A$1702:$A$1829,0))</f>
        <v>289047096.715013</v>
      </c>
      <c r="AP1816" s="7" t="n">
        <f aca="false">INDEX($AC$1702:$AC$1829,MATCH($A1816+(1-H1816)*1,$A$1702:$A$1829,0))</f>
        <v>5000000</v>
      </c>
      <c r="AQ1816" s="7" t="n">
        <f aca="false">INDEX($AC$1702:$AC$1829,MATCH($A1816-H1816*1,$A$1702:$A$1829,0))</f>
        <v>350765386.077957</v>
      </c>
      <c r="AR1816" s="14" t="b">
        <f aca="false">AND(IF(B1816=1,AD1816&gt;=AE1816,AE1816&gt;AD1816),IF(C1816=1,AF1816&gt;=AG1816,AG1816&gt;AF1816),IF(D1816=1,AH1816&gt;=AI1816,AI1816&gt;AH1816),IF(E1816=1,AJ1816&gt;=AK1816,AK1816&gt;AJ1816),IF(F1816=1,AL1816&gt;=AM1816,AM1816&gt;AL1816),IF(G1816=1,AN1816&gt;=AO1816,AO1816&gt;AN1816),IF(H1816=1,AP1816&gt;=AQ1816,AQ1816&gt;AP1816))</f>
        <v>0</v>
      </c>
      <c r="AS1816" s="2"/>
      <c r="AT1816" s="2"/>
      <c r="AU1816" s="2"/>
      <c r="AV1816" s="2"/>
      <c r="AW1816" s="2"/>
      <c r="AX1816" s="2"/>
    </row>
    <row r="1817" customFormat="false" ht="15" hidden="false" customHeight="false" outlineLevel="0" collapsed="false">
      <c r="A1817" s="6" t="n">
        <f aca="false">ROW()-1702</f>
        <v>115</v>
      </c>
      <c r="B1817" s="6" t="n">
        <f aca="false">MOD(INT($A1817/64),2)</f>
        <v>1</v>
      </c>
      <c r="C1817" s="6" t="n">
        <f aca="false">MOD(INT($A1817/32),2)</f>
        <v>1</v>
      </c>
      <c r="D1817" s="6" t="n">
        <f aca="false">MOD(INT($A1817/16),2)</f>
        <v>1</v>
      </c>
      <c r="E1817" s="6" t="n">
        <f aca="false">MOD(INT($A1817/8),2)</f>
        <v>0</v>
      </c>
      <c r="F1817" s="6" t="n">
        <f aca="false">MOD(INT($A1817/4),2)</f>
        <v>0</v>
      </c>
      <c r="G1817" s="6" t="n">
        <f aca="false">MOD(INT($A1817/2),2)</f>
        <v>1</v>
      </c>
      <c r="H1817" s="6" t="n">
        <f aca="false">MOD(INT($A1817/1),2)</f>
        <v>1</v>
      </c>
      <c r="I1817" s="7" t="n">
        <f aca="false">IF(B1817=1,MIN($B$6,$B$1700),0)</f>
        <v>30000000</v>
      </c>
      <c r="J1817" s="7" t="n">
        <f aca="false">IF(C1817=1,MIN($F$296,MAX(0,$B$1700-I1817)),0)</f>
        <v>300000000</v>
      </c>
      <c r="K1817" s="7" t="n">
        <f aca="false">IF(D1817=1,MIN($F$295,MAX(0,$B$1700-SUM(I1817:J1817))),0)</f>
        <v>100000000</v>
      </c>
      <c r="L1817" s="7" t="n">
        <f aca="false">IF(E1817=1,MIN($F$294,MAX(0,$B$1700-SUM(I1817:K1817))),0)</f>
        <v>0</v>
      </c>
      <c r="M1817" s="7" t="n">
        <f aca="false">IF(F1817=1,MIN($F$293,MAX(0,$B$1700-SUM(I1817:L1817))),0)</f>
        <v>0</v>
      </c>
      <c r="N1817" s="7" t="n">
        <f aca="false">IF(G1817=1,MIN($F$292,MAX(0,$B$1700-SUM(I1817:M1817))),0)</f>
        <v>15000000</v>
      </c>
      <c r="O1817" s="7" t="n">
        <f aca="false">IF(H1817=1,MIN($F$291,MAX(0,$B$1700-SUM(I1817:N1817))),0)</f>
        <v>5000000</v>
      </c>
      <c r="P1817" s="7" t="n">
        <f aca="false">MAX(0,$B$1700-SUM(I1817:O1817))</f>
        <v>1550000000</v>
      </c>
      <c r="Q1817" s="7" t="n">
        <f aca="false">($B$273+$B$274)+$B$22+(1-B1817)*$B$268+(1-C1817)*$E$296+(1-D1817)*$E$295+(1-E1817)*$E$294+(1-F1817)*$E$293+(1-G1817)*$E$292+(1-H1817)*$E$291</f>
        <v>14701449.4847255</v>
      </c>
      <c r="R1817" s="7" t="n">
        <f aca="false">P1817&gt;$B$12*Q1817</f>
        <v>1</v>
      </c>
      <c r="S1817" s="7" t="n">
        <f aca="false">IF(R1817,(P1817+$B$12*$B$13)/(Q1817+$B$13),IF(Q1817&gt;0,P1817/Q1817,0))</f>
        <v>90.2540219868438</v>
      </c>
      <c r="T1817" s="7" t="n">
        <f aca="false">IF(R1817,$B$13*(S1817-$B$12),0)</f>
        <v>223135054.96711</v>
      </c>
      <c r="U1817" s="7" t="n">
        <f aca="false">($B$273+$B$274)*S1817</f>
        <v>27207028.4223389</v>
      </c>
      <c r="V1817" s="7" t="n">
        <f aca="false">$B$22*S1817</f>
        <v>812286197.881595</v>
      </c>
      <c r="W1817" s="7" t="n">
        <f aca="false">IF(B1817=1,I1817,S1817*$B$268)</f>
        <v>30000000</v>
      </c>
      <c r="X1817" s="7" t="n">
        <f aca="false">IF(C1817=1,J1817,S1817*$E$296)</f>
        <v>300000000</v>
      </c>
      <c r="Y1817" s="7" t="n">
        <f aca="false">IF(D1817=1,K1817,S1817*$E$295)</f>
        <v>100000000</v>
      </c>
      <c r="Z1817" s="7" t="n">
        <f aca="false">IF(E1817=1,L1817,S1817*$E$294)</f>
        <v>216609652.768425</v>
      </c>
      <c r="AA1817" s="7" t="n">
        <f aca="false">IF(F1817=1,M1817,S1817*$E$293)</f>
        <v>270762065.960532</v>
      </c>
      <c r="AB1817" s="7" t="n">
        <f aca="false">IF(G1817=1,N1817,S1817*$E$292)</f>
        <v>15000000</v>
      </c>
      <c r="AC1817" s="7" t="n">
        <f aca="false">IF(H1817=1,O1817,S1817*$E$291)</f>
        <v>5000000</v>
      </c>
      <c r="AD1817" s="7" t="n">
        <f aca="false">INDEX($W$1702:$W$1829,MATCH($A1817+(1-B1817)*64,$A$1702:$A$1829,0))</f>
        <v>30000000</v>
      </c>
      <c r="AE1817" s="7" t="n">
        <f aca="false">INDEX($W$1702:$W$1829,MATCH($A1817-B1817*64,$A$1702:$A$1829,0))</f>
        <v>80734674.0658431</v>
      </c>
      <c r="AF1817" s="7" t="n">
        <f aca="false">INDEX($X$1702:$X$1829,MATCH($A1817+(1-C1817)*32,$A$1702:$A$1829,0))</f>
        <v>300000000</v>
      </c>
      <c r="AG1817" s="7" t="n">
        <f aca="false">INDEX($X$1702:$X$1829,MATCH($A1817-C1817*32,$A$1702:$A$1829,0))</f>
        <v>488133685.050631</v>
      </c>
      <c r="AH1817" s="7" t="n">
        <f aca="false">INDEX($Y$1702:$Y$1829,MATCH($A1817+(1-D1817)*16,$A$1702:$A$1829,0))</f>
        <v>100000000</v>
      </c>
      <c r="AI1817" s="7" t="n">
        <f aca="false">INDEX($Y$1702:$Y$1829,MATCH($A1817-D1817*16,$A$1702:$A$1829,0))</f>
        <v>151766966.390811</v>
      </c>
      <c r="AJ1817" s="7" t="n">
        <f aca="false">INDEX($Z$1702:$Z$1829,MATCH($A1817+(1-E1817)*8,$A$1702:$A$1829,0))</f>
        <v>60000000</v>
      </c>
      <c r="AK1817" s="7" t="n">
        <f aca="false">INDEX($Z$1702:$Z$1829,MATCH($A1817-E1817*8,$A$1702:$A$1829,0))</f>
        <v>216609652.768425</v>
      </c>
      <c r="AL1817" s="7" t="n">
        <f aca="false">INDEX($AA$1702:$AA$1829,MATCH($A1817+(1-F1817)*4,$A$1702:$A$1829,0))</f>
        <v>30000000</v>
      </c>
      <c r="AM1817" s="7" t="n">
        <f aca="false">INDEX($AA$1702:$AA$1829,MATCH($A1817-F1817*4,$A$1702:$A$1829,0))</f>
        <v>270762065.960532</v>
      </c>
      <c r="AN1817" s="7" t="n">
        <f aca="false">INDEX($AB$1702:$AB$1829,MATCH($A1817+(1-G1817)*2,$A$1702:$A$1829,0))</f>
        <v>15000000</v>
      </c>
      <c r="AO1817" s="7" t="n">
        <f aca="false">INDEX($AB$1702:$AB$1829,MATCH($A1817-G1817*2,$A$1702:$A$1829,0))</f>
        <v>353017491.28552</v>
      </c>
      <c r="AP1817" s="7" t="n">
        <f aca="false">INDEX($AC$1702:$AC$1829,MATCH($A1817+(1-H1817)*1,$A$1702:$A$1829,0))</f>
        <v>5000000</v>
      </c>
      <c r="AQ1817" s="7" t="n">
        <f aca="false">INDEX($AC$1702:$AC$1829,MATCH($A1817-H1817*1,$A$1702:$A$1829,0))</f>
        <v>350765386.077957</v>
      </c>
      <c r="AR1817" s="14" t="b">
        <f aca="false">AND(IF(B1817=1,AD1817&gt;=AE1817,AE1817&gt;AD1817),IF(C1817=1,AF1817&gt;=AG1817,AG1817&gt;AF1817),IF(D1817=1,AH1817&gt;=AI1817,AI1817&gt;AH1817),IF(E1817=1,AJ1817&gt;=AK1817,AK1817&gt;AJ1817),IF(F1817=1,AL1817&gt;=AM1817,AM1817&gt;AL1817),IF(G1817=1,AN1817&gt;=AO1817,AO1817&gt;AN1817),IF(H1817=1,AP1817&gt;=AQ1817,AQ1817&gt;AP1817))</f>
        <v>0</v>
      </c>
      <c r="AS1817" s="2"/>
      <c r="AT1817" s="2"/>
      <c r="AU1817" s="2"/>
      <c r="AV1817" s="2"/>
      <c r="AW1817" s="2"/>
      <c r="AX1817" s="2"/>
    </row>
    <row r="1818" customFormat="false" ht="15" hidden="false" customHeight="false" outlineLevel="0" collapsed="false">
      <c r="A1818" s="6" t="n">
        <f aca="false">ROW()-1702</f>
        <v>116</v>
      </c>
      <c r="B1818" s="6" t="n">
        <f aca="false">MOD(INT($A1818/64),2)</f>
        <v>1</v>
      </c>
      <c r="C1818" s="6" t="n">
        <f aca="false">MOD(INT($A1818/32),2)</f>
        <v>1</v>
      </c>
      <c r="D1818" s="6" t="n">
        <f aca="false">MOD(INT($A1818/16),2)</f>
        <v>1</v>
      </c>
      <c r="E1818" s="6" t="n">
        <f aca="false">MOD(INT($A1818/8),2)</f>
        <v>0</v>
      </c>
      <c r="F1818" s="6" t="n">
        <f aca="false">MOD(INT($A1818/4),2)</f>
        <v>1</v>
      </c>
      <c r="G1818" s="6" t="n">
        <f aca="false">MOD(INT($A1818/2),2)</f>
        <v>0</v>
      </c>
      <c r="H1818" s="6" t="n">
        <f aca="false">MOD(INT($A1818/1),2)</f>
        <v>0</v>
      </c>
      <c r="I1818" s="7" t="n">
        <f aca="false">IF(B1818=1,MIN($B$6,$B$1700),0)</f>
        <v>30000000</v>
      </c>
      <c r="J1818" s="7" t="n">
        <f aca="false">IF(C1818=1,MIN($F$296,MAX(0,$B$1700-I1818)),0)</f>
        <v>300000000</v>
      </c>
      <c r="K1818" s="7" t="n">
        <f aca="false">IF(D1818=1,MIN($F$295,MAX(0,$B$1700-SUM(I1818:J1818))),0)</f>
        <v>100000000</v>
      </c>
      <c r="L1818" s="7" t="n">
        <f aca="false">IF(E1818=1,MIN($F$294,MAX(0,$B$1700-SUM(I1818:K1818))),0)</f>
        <v>0</v>
      </c>
      <c r="M1818" s="7" t="n">
        <f aca="false">IF(F1818=1,MIN($F$293,MAX(0,$B$1700-SUM(I1818:L1818))),0)</f>
        <v>30000000</v>
      </c>
      <c r="N1818" s="7" t="n">
        <f aca="false">IF(G1818=1,MIN($F$292,MAX(0,$B$1700-SUM(I1818:M1818))),0)</f>
        <v>0</v>
      </c>
      <c r="O1818" s="7" t="n">
        <f aca="false">IF(H1818=1,MIN($F$291,MAX(0,$B$1700-SUM(I1818:N1818))),0)</f>
        <v>0</v>
      </c>
      <c r="P1818" s="7" t="n">
        <f aca="false">MAX(0,$B$1700-SUM(I1818:O1818))</f>
        <v>1540000000</v>
      </c>
      <c r="Q1818" s="7" t="n">
        <f aca="false">($B$273+$B$274)+$B$22+(1-B1818)*$B$268+(1-C1818)*$E$296+(1-D1818)*$E$295+(1-E1818)*$E$294+(1-F1818)*$E$293+(1-G1818)*$E$292+(1-H1818)*$E$291</f>
        <v>21701449.4847255</v>
      </c>
      <c r="R1818" s="7" t="n">
        <f aca="false">P1818&gt;$B$12*Q1818</f>
        <v>1</v>
      </c>
      <c r="S1818" s="7" t="n">
        <f aca="false">IF(R1818,(P1818+$B$12*$B$13)/(Q1818+$B$13),IF(Q1818&gt;0,P1818/Q1818,0))</f>
        <v>63.7358518948847</v>
      </c>
      <c r="T1818" s="7" t="n">
        <f aca="false">IF(R1818,$B$13*(S1818-$B$12),0)</f>
        <v>156839629.737212</v>
      </c>
      <c r="U1818" s="7" t="n">
        <f aca="false">($B$273+$B$274)*S1818</f>
        <v>19213139.7122544</v>
      </c>
      <c r="V1818" s="7" t="n">
        <f aca="false">$B$22*S1818</f>
        <v>573622667.053963</v>
      </c>
      <c r="W1818" s="7" t="n">
        <f aca="false">IF(B1818=1,I1818,S1818*$B$268)</f>
        <v>30000000</v>
      </c>
      <c r="X1818" s="7" t="n">
        <f aca="false">IF(C1818=1,J1818,S1818*$E$296)</f>
        <v>300000000</v>
      </c>
      <c r="Y1818" s="7" t="n">
        <f aca="false">IF(D1818=1,K1818,S1818*$E$295)</f>
        <v>100000000</v>
      </c>
      <c r="Z1818" s="7" t="n">
        <f aca="false">IF(E1818=1,L1818,S1818*$E$294)</f>
        <v>152966044.547723</v>
      </c>
      <c r="AA1818" s="7" t="n">
        <f aca="false">IF(F1818=1,M1818,S1818*$E$293)</f>
        <v>30000000</v>
      </c>
      <c r="AB1818" s="7" t="n">
        <f aca="false">IF(G1818=1,N1818,S1818*$E$292)</f>
        <v>318679259.474424</v>
      </c>
      <c r="AC1818" s="7" t="n">
        <f aca="false">IF(H1818=1,O1818,S1818*$E$291)</f>
        <v>318679259.474424</v>
      </c>
      <c r="AD1818" s="7" t="n">
        <f aca="false">INDEX($W$1702:$W$1829,MATCH($A1818+(1-B1818)*64,$A$1702:$A$1829,0))</f>
        <v>30000000</v>
      </c>
      <c r="AE1818" s="7" t="n">
        <f aca="false">INDEX($W$1702:$W$1829,MATCH($A1818-B1818*64,$A$1702:$A$1829,0))</f>
        <v>57874461.8143998</v>
      </c>
      <c r="AF1818" s="7" t="n">
        <f aca="false">INDEX($X$1702:$X$1829,MATCH($A1818+(1-C1818)*32,$A$1702:$A$1829,0))</f>
        <v>300000000</v>
      </c>
      <c r="AG1818" s="7" t="n">
        <f aca="false">INDEX($X$1702:$X$1829,MATCH($A1818-C1818*32,$A$1702:$A$1829,0))</f>
        <v>373542957.005818</v>
      </c>
      <c r="AH1818" s="7" t="n">
        <f aca="false">INDEX($Y$1702:$Y$1829,MATCH($A1818+(1-D1818)*16,$A$1702:$A$1829,0))</f>
        <v>100000000</v>
      </c>
      <c r="AI1818" s="7" t="n">
        <f aca="false">INDEX($Y$1702:$Y$1829,MATCH($A1818-D1818*16,$A$1702:$A$1829,0))</f>
        <v>110143126.117126</v>
      </c>
      <c r="AJ1818" s="7" t="n">
        <f aca="false">INDEX($Z$1702:$Z$1829,MATCH($A1818+(1-E1818)*8,$A$1702:$A$1829,0))</f>
        <v>60000000</v>
      </c>
      <c r="AK1818" s="7" t="n">
        <f aca="false">INDEX($Z$1702:$Z$1829,MATCH($A1818-E1818*8,$A$1702:$A$1829,0))</f>
        <v>152966044.547723</v>
      </c>
      <c r="AL1818" s="7" t="n">
        <f aca="false">INDEX($AA$1702:$AA$1829,MATCH($A1818+(1-F1818)*4,$A$1702:$A$1829,0))</f>
        <v>30000000</v>
      </c>
      <c r="AM1818" s="7" t="n">
        <f aca="false">INDEX($AA$1702:$AA$1829,MATCH($A1818-F1818*4,$A$1702:$A$1829,0))</f>
        <v>173428258.029008</v>
      </c>
      <c r="AN1818" s="7" t="n">
        <f aca="false">INDEX($AB$1702:$AB$1829,MATCH($A1818+(1-G1818)*2,$A$1702:$A$1829,0))</f>
        <v>15000000</v>
      </c>
      <c r="AO1818" s="7" t="n">
        <f aca="false">INDEX($AB$1702:$AB$1829,MATCH($A1818-G1818*2,$A$1702:$A$1829,0))</f>
        <v>318679259.474424</v>
      </c>
      <c r="AP1818" s="7" t="n">
        <f aca="false">INDEX($AC$1702:$AC$1829,MATCH($A1818+(1-H1818)*1,$A$1702:$A$1829,0))</f>
        <v>5000000</v>
      </c>
      <c r="AQ1818" s="7" t="n">
        <f aca="false">INDEX($AC$1702:$AC$1829,MATCH($A1818-H1818*1,$A$1702:$A$1829,0))</f>
        <v>318679259.474424</v>
      </c>
      <c r="AR1818" s="14" t="b">
        <f aca="false">AND(IF(B1818=1,AD1818&gt;=AE1818,AE1818&gt;AD1818),IF(C1818=1,AF1818&gt;=AG1818,AG1818&gt;AF1818),IF(D1818=1,AH1818&gt;=AI1818,AI1818&gt;AH1818),IF(E1818=1,AJ1818&gt;=AK1818,AK1818&gt;AJ1818),IF(F1818=1,AL1818&gt;=AM1818,AM1818&gt;AL1818),IF(G1818=1,AN1818&gt;=AO1818,AO1818&gt;AN1818),IF(H1818=1,AP1818&gt;=AQ1818,AQ1818&gt;AP1818))</f>
        <v>0</v>
      </c>
      <c r="AS1818" s="2"/>
      <c r="AT1818" s="2"/>
      <c r="AU1818" s="2"/>
      <c r="AV1818" s="2"/>
      <c r="AW1818" s="2"/>
      <c r="AX1818" s="2"/>
    </row>
    <row r="1819" customFormat="false" ht="15" hidden="false" customHeight="false" outlineLevel="0" collapsed="false">
      <c r="A1819" s="6" t="n">
        <f aca="false">ROW()-1702</f>
        <v>117</v>
      </c>
      <c r="B1819" s="6" t="n">
        <f aca="false">MOD(INT($A1819/64),2)</f>
        <v>1</v>
      </c>
      <c r="C1819" s="6" t="n">
        <f aca="false">MOD(INT($A1819/32),2)</f>
        <v>1</v>
      </c>
      <c r="D1819" s="6" t="n">
        <f aca="false">MOD(INT($A1819/16),2)</f>
        <v>1</v>
      </c>
      <c r="E1819" s="6" t="n">
        <f aca="false">MOD(INT($A1819/8),2)</f>
        <v>0</v>
      </c>
      <c r="F1819" s="6" t="n">
        <f aca="false">MOD(INT($A1819/4),2)</f>
        <v>1</v>
      </c>
      <c r="G1819" s="6" t="n">
        <f aca="false">MOD(INT($A1819/2),2)</f>
        <v>0</v>
      </c>
      <c r="H1819" s="6" t="n">
        <f aca="false">MOD(INT($A1819/1),2)</f>
        <v>1</v>
      </c>
      <c r="I1819" s="7" t="n">
        <f aca="false">IF(B1819=1,MIN($B$6,$B$1700),0)</f>
        <v>30000000</v>
      </c>
      <c r="J1819" s="7" t="n">
        <f aca="false">IF(C1819=1,MIN($F$296,MAX(0,$B$1700-I1819)),0)</f>
        <v>300000000</v>
      </c>
      <c r="K1819" s="7" t="n">
        <f aca="false">IF(D1819=1,MIN($F$295,MAX(0,$B$1700-SUM(I1819:J1819))),0)</f>
        <v>100000000</v>
      </c>
      <c r="L1819" s="7" t="n">
        <f aca="false">IF(E1819=1,MIN($F$294,MAX(0,$B$1700-SUM(I1819:K1819))),0)</f>
        <v>0</v>
      </c>
      <c r="M1819" s="7" t="n">
        <f aca="false">IF(F1819=1,MIN($F$293,MAX(0,$B$1700-SUM(I1819:L1819))),0)</f>
        <v>30000000</v>
      </c>
      <c r="N1819" s="7" t="n">
        <f aca="false">IF(G1819=1,MIN($F$292,MAX(0,$B$1700-SUM(I1819:M1819))),0)</f>
        <v>0</v>
      </c>
      <c r="O1819" s="7" t="n">
        <f aca="false">IF(H1819=1,MIN($F$291,MAX(0,$B$1700-SUM(I1819:N1819))),0)</f>
        <v>5000000</v>
      </c>
      <c r="P1819" s="7" t="n">
        <f aca="false">MAX(0,$B$1700-SUM(I1819:O1819))</f>
        <v>1535000000</v>
      </c>
      <c r="Q1819" s="7" t="n">
        <f aca="false">($B$273+$B$274)+$B$22+(1-B1819)*$B$268+(1-C1819)*$E$296+(1-D1819)*$E$295+(1-E1819)*$E$294+(1-F1819)*$E$293+(1-G1819)*$E$292+(1-H1819)*$E$291</f>
        <v>16701449.4847255</v>
      </c>
      <c r="R1819" s="7" t="n">
        <f aca="false">P1819&gt;$B$12*Q1819</f>
        <v>1</v>
      </c>
      <c r="S1819" s="7" t="n">
        <f aca="false">IF(R1819,(P1819+$B$12*$B$13)/(Q1819+$B$13),IF(Q1819&gt;0,P1819/Q1819,0))</f>
        <v>80.0720800387002</v>
      </c>
      <c r="T1819" s="7" t="n">
        <f aca="false">IF(R1819,$B$13*(S1819-$B$12),0)</f>
        <v>197680200.096751</v>
      </c>
      <c r="U1819" s="7" t="n">
        <f aca="false">($B$273+$B$274)*S1819</f>
        <v>24137687.268566</v>
      </c>
      <c r="V1819" s="7" t="n">
        <f aca="false">$B$22*S1819</f>
        <v>720648720.348302</v>
      </c>
      <c r="W1819" s="7" t="n">
        <f aca="false">IF(B1819=1,I1819,S1819*$B$268)</f>
        <v>30000000</v>
      </c>
      <c r="X1819" s="7" t="n">
        <f aca="false">IF(C1819=1,J1819,S1819*$E$296)</f>
        <v>300000000</v>
      </c>
      <c r="Y1819" s="7" t="n">
        <f aca="false">IF(D1819=1,K1819,S1819*$E$295)</f>
        <v>100000000</v>
      </c>
      <c r="Z1819" s="7" t="n">
        <f aca="false">IF(E1819=1,L1819,S1819*$E$294)</f>
        <v>192172992.092881</v>
      </c>
      <c r="AA1819" s="7" t="n">
        <f aca="false">IF(F1819=1,M1819,S1819*$E$293)</f>
        <v>30000000</v>
      </c>
      <c r="AB1819" s="7" t="n">
        <f aca="false">IF(G1819=1,N1819,S1819*$E$292)</f>
        <v>400360400.193501</v>
      </c>
      <c r="AC1819" s="7" t="n">
        <f aca="false">IF(H1819=1,O1819,S1819*$E$291)</f>
        <v>5000000</v>
      </c>
      <c r="AD1819" s="7" t="n">
        <f aca="false">INDEX($W$1702:$W$1829,MATCH($A1819+(1-B1819)*64,$A$1702:$A$1829,0))</f>
        <v>30000000</v>
      </c>
      <c r="AE1819" s="7" t="n">
        <f aca="false">INDEX($W$1702:$W$1829,MATCH($A1819-B1819*64,$A$1702:$A$1829,0))</f>
        <v>72022617.8610047</v>
      </c>
      <c r="AF1819" s="7" t="n">
        <f aca="false">INDEX($X$1702:$X$1829,MATCH($A1819+(1-C1819)*32,$A$1702:$A$1829,0))</f>
        <v>300000000</v>
      </c>
      <c r="AG1819" s="7" t="n">
        <f aca="false">INDEX($X$1702:$X$1829,MATCH($A1819-C1819*32,$A$1702:$A$1829,0))</f>
        <v>445990023.999819</v>
      </c>
      <c r="AH1819" s="7" t="n">
        <f aca="false">INDEX($Y$1702:$Y$1829,MATCH($A1819+(1-D1819)*16,$A$1702:$A$1829,0))</f>
        <v>100000000</v>
      </c>
      <c r="AI1819" s="7" t="n">
        <f aca="false">INDEX($Y$1702:$Y$1829,MATCH($A1819-D1819*16,$A$1702:$A$1829,0))</f>
        <v>136026209.734564</v>
      </c>
      <c r="AJ1819" s="7" t="n">
        <f aca="false">INDEX($Z$1702:$Z$1829,MATCH($A1819+(1-E1819)*8,$A$1702:$A$1829,0))</f>
        <v>60000000</v>
      </c>
      <c r="AK1819" s="7" t="n">
        <f aca="false">INDEX($Z$1702:$Z$1829,MATCH($A1819-E1819*8,$A$1702:$A$1829,0))</f>
        <v>192172992.092881</v>
      </c>
      <c r="AL1819" s="7" t="n">
        <f aca="false">INDEX($AA$1702:$AA$1829,MATCH($A1819+(1-F1819)*4,$A$1702:$A$1829,0))</f>
        <v>30000000</v>
      </c>
      <c r="AM1819" s="7" t="n">
        <f aca="false">INDEX($AA$1702:$AA$1829,MATCH($A1819-F1819*4,$A$1702:$A$1829,0))</f>
        <v>211810494.771312</v>
      </c>
      <c r="AN1819" s="7" t="n">
        <f aca="false">INDEX($AB$1702:$AB$1829,MATCH($A1819+(1-G1819)*2,$A$1702:$A$1829,0))</f>
        <v>15000000</v>
      </c>
      <c r="AO1819" s="7" t="n">
        <f aca="false">INDEX($AB$1702:$AB$1829,MATCH($A1819-G1819*2,$A$1702:$A$1829,0))</f>
        <v>400360400.193501</v>
      </c>
      <c r="AP1819" s="7" t="n">
        <f aca="false">INDEX($AC$1702:$AC$1829,MATCH($A1819+(1-H1819)*1,$A$1702:$A$1829,0))</f>
        <v>5000000</v>
      </c>
      <c r="AQ1819" s="7" t="n">
        <f aca="false">INDEX($AC$1702:$AC$1829,MATCH($A1819-H1819*1,$A$1702:$A$1829,0))</f>
        <v>318679259.474424</v>
      </c>
      <c r="AR1819" s="14" t="b">
        <f aca="false">AND(IF(B1819=1,AD1819&gt;=AE1819,AE1819&gt;AD1819),IF(C1819=1,AF1819&gt;=AG1819,AG1819&gt;AF1819),IF(D1819=1,AH1819&gt;=AI1819,AI1819&gt;AH1819),IF(E1819=1,AJ1819&gt;=AK1819,AK1819&gt;AJ1819),IF(F1819=1,AL1819&gt;=AM1819,AM1819&gt;AL1819),IF(G1819=1,AN1819&gt;=AO1819,AO1819&gt;AN1819),IF(H1819=1,AP1819&gt;=AQ1819,AQ1819&gt;AP1819))</f>
        <v>0</v>
      </c>
      <c r="AS1819" s="2"/>
      <c r="AT1819" s="2"/>
      <c r="AU1819" s="2"/>
      <c r="AV1819" s="2"/>
      <c r="AW1819" s="2"/>
      <c r="AX1819" s="2"/>
    </row>
    <row r="1820" customFormat="false" ht="15" hidden="false" customHeight="false" outlineLevel="0" collapsed="false">
      <c r="A1820" s="6" t="n">
        <f aca="false">ROW()-1702</f>
        <v>118</v>
      </c>
      <c r="B1820" s="6" t="n">
        <f aca="false">MOD(INT($A1820/64),2)</f>
        <v>1</v>
      </c>
      <c r="C1820" s="6" t="n">
        <f aca="false">MOD(INT($A1820/32),2)</f>
        <v>1</v>
      </c>
      <c r="D1820" s="6" t="n">
        <f aca="false">MOD(INT($A1820/16),2)</f>
        <v>1</v>
      </c>
      <c r="E1820" s="6" t="n">
        <f aca="false">MOD(INT($A1820/8),2)</f>
        <v>0</v>
      </c>
      <c r="F1820" s="6" t="n">
        <f aca="false">MOD(INT($A1820/4),2)</f>
        <v>1</v>
      </c>
      <c r="G1820" s="6" t="n">
        <f aca="false">MOD(INT($A1820/2),2)</f>
        <v>1</v>
      </c>
      <c r="H1820" s="6" t="n">
        <f aca="false">MOD(INT($A1820/1),2)</f>
        <v>0</v>
      </c>
      <c r="I1820" s="7" t="n">
        <f aca="false">IF(B1820=1,MIN($B$6,$B$1700),0)</f>
        <v>30000000</v>
      </c>
      <c r="J1820" s="7" t="n">
        <f aca="false">IF(C1820=1,MIN($F$296,MAX(0,$B$1700-I1820)),0)</f>
        <v>300000000</v>
      </c>
      <c r="K1820" s="7" t="n">
        <f aca="false">IF(D1820=1,MIN($F$295,MAX(0,$B$1700-SUM(I1820:J1820))),0)</f>
        <v>100000000</v>
      </c>
      <c r="L1820" s="7" t="n">
        <f aca="false">IF(E1820=1,MIN($F$294,MAX(0,$B$1700-SUM(I1820:K1820))),0)</f>
        <v>0</v>
      </c>
      <c r="M1820" s="7" t="n">
        <f aca="false">IF(F1820=1,MIN($F$293,MAX(0,$B$1700-SUM(I1820:L1820))),0)</f>
        <v>30000000</v>
      </c>
      <c r="N1820" s="7" t="n">
        <f aca="false">IF(G1820=1,MIN($F$292,MAX(0,$B$1700-SUM(I1820:M1820))),0)</f>
        <v>15000000</v>
      </c>
      <c r="O1820" s="7" t="n">
        <f aca="false">IF(H1820=1,MIN($F$291,MAX(0,$B$1700-SUM(I1820:N1820))),0)</f>
        <v>0</v>
      </c>
      <c r="P1820" s="7" t="n">
        <f aca="false">MAX(0,$B$1700-SUM(I1820:O1820))</f>
        <v>1525000000</v>
      </c>
      <c r="Q1820" s="7" t="n">
        <f aca="false">($B$273+$B$274)+$B$22+(1-B1820)*$B$268+(1-C1820)*$E$296+(1-D1820)*$E$295+(1-E1820)*$E$294+(1-F1820)*$E$293+(1-G1820)*$E$292+(1-H1820)*$E$291</f>
        <v>16701449.4847255</v>
      </c>
      <c r="R1820" s="7" t="n">
        <f aca="false">P1820&gt;$B$12*Q1820</f>
        <v>1</v>
      </c>
      <c r="S1820" s="7" t="n">
        <f aca="false">IF(R1820,(P1820+$B$12*$B$13)/(Q1820+$B$13),IF(Q1820&gt;0,P1820/Q1820,0))</f>
        <v>79.5512860221883</v>
      </c>
      <c r="T1820" s="7" t="n">
        <f aca="false">IF(R1820,$B$13*(S1820-$B$12),0)</f>
        <v>196378215.055471</v>
      </c>
      <c r="U1820" s="7" t="n">
        <f aca="false">($B$273+$B$274)*S1820</f>
        <v>23980694.1806403</v>
      </c>
      <c r="V1820" s="7" t="n">
        <f aca="false">$B$22*S1820</f>
        <v>715961574.199695</v>
      </c>
      <c r="W1820" s="7" t="n">
        <f aca="false">IF(B1820=1,I1820,S1820*$B$268)</f>
        <v>30000000</v>
      </c>
      <c r="X1820" s="7" t="n">
        <f aca="false">IF(C1820=1,J1820,S1820*$E$296)</f>
        <v>300000000</v>
      </c>
      <c r="Y1820" s="7" t="n">
        <f aca="false">IF(D1820=1,K1820,S1820*$E$295)</f>
        <v>100000000</v>
      </c>
      <c r="Z1820" s="7" t="n">
        <f aca="false">IF(E1820=1,L1820,S1820*$E$294)</f>
        <v>190923086.453252</v>
      </c>
      <c r="AA1820" s="7" t="n">
        <f aca="false">IF(F1820=1,M1820,S1820*$E$293)</f>
        <v>30000000</v>
      </c>
      <c r="AB1820" s="7" t="n">
        <f aca="false">IF(G1820=1,N1820,S1820*$E$292)</f>
        <v>15000000</v>
      </c>
      <c r="AC1820" s="7" t="n">
        <f aca="false">IF(H1820=1,O1820,S1820*$E$291)</f>
        <v>397756430.110942</v>
      </c>
      <c r="AD1820" s="7" t="n">
        <f aca="false">INDEX($W$1702:$W$1829,MATCH($A1820+(1-B1820)*64,$A$1702:$A$1829,0))</f>
        <v>30000000</v>
      </c>
      <c r="AE1820" s="7" t="n">
        <f aca="false">INDEX($W$1702:$W$1829,MATCH($A1820-B1820*64,$A$1702:$A$1829,0))</f>
        <v>71563143.4248898</v>
      </c>
      <c r="AF1820" s="7" t="n">
        <f aca="false">INDEX($X$1702:$X$1829,MATCH($A1820+(1-C1820)*32,$A$1702:$A$1829,0))</f>
        <v>300000000</v>
      </c>
      <c r="AG1820" s="7" t="n">
        <f aca="false">INDEX($X$1702:$X$1829,MATCH($A1820-C1820*32,$A$1702:$A$1829,0))</f>
        <v>443562867.406623</v>
      </c>
      <c r="AH1820" s="7" t="n">
        <f aca="false">INDEX($Y$1702:$Y$1829,MATCH($A1820+(1-D1820)*16,$A$1702:$A$1829,0))</f>
        <v>100000000</v>
      </c>
      <c r="AI1820" s="7" t="n">
        <f aca="false">INDEX($Y$1702:$Y$1829,MATCH($A1820-D1820*16,$A$1702:$A$1829,0))</f>
        <v>135195515.323971</v>
      </c>
      <c r="AJ1820" s="7" t="n">
        <f aca="false">INDEX($Z$1702:$Z$1829,MATCH($A1820+(1-E1820)*8,$A$1702:$A$1829,0))</f>
        <v>60000000</v>
      </c>
      <c r="AK1820" s="7" t="n">
        <f aca="false">INDEX($Z$1702:$Z$1829,MATCH($A1820-E1820*8,$A$1702:$A$1829,0))</f>
        <v>190923086.453252</v>
      </c>
      <c r="AL1820" s="7" t="n">
        <f aca="false">INDEX($AA$1702:$AA$1829,MATCH($A1820+(1-F1820)*4,$A$1702:$A$1829,0))</f>
        <v>30000000</v>
      </c>
      <c r="AM1820" s="7" t="n">
        <f aca="false">INDEX($AA$1702:$AA$1829,MATCH($A1820-F1820*4,$A$1702:$A$1829,0))</f>
        <v>210459231.646774</v>
      </c>
      <c r="AN1820" s="7" t="n">
        <f aca="false">INDEX($AB$1702:$AB$1829,MATCH($A1820+(1-G1820)*2,$A$1702:$A$1829,0))</f>
        <v>15000000</v>
      </c>
      <c r="AO1820" s="7" t="n">
        <f aca="false">INDEX($AB$1702:$AB$1829,MATCH($A1820-G1820*2,$A$1702:$A$1829,0))</f>
        <v>318679259.474424</v>
      </c>
      <c r="AP1820" s="7" t="n">
        <f aca="false">INDEX($AC$1702:$AC$1829,MATCH($A1820+(1-H1820)*1,$A$1702:$A$1829,0))</f>
        <v>5000000</v>
      </c>
      <c r="AQ1820" s="7" t="n">
        <f aca="false">INDEX($AC$1702:$AC$1829,MATCH($A1820-H1820*1,$A$1702:$A$1829,0))</f>
        <v>397756430.110942</v>
      </c>
      <c r="AR1820" s="14" t="b">
        <f aca="false">AND(IF(B1820=1,AD1820&gt;=AE1820,AE1820&gt;AD1820),IF(C1820=1,AF1820&gt;=AG1820,AG1820&gt;AF1820),IF(D1820=1,AH1820&gt;=AI1820,AI1820&gt;AH1820),IF(E1820=1,AJ1820&gt;=AK1820,AK1820&gt;AJ1820),IF(F1820=1,AL1820&gt;=AM1820,AM1820&gt;AL1820),IF(G1820=1,AN1820&gt;=AO1820,AO1820&gt;AN1820),IF(H1820=1,AP1820&gt;=AQ1820,AQ1820&gt;AP1820))</f>
        <v>0</v>
      </c>
      <c r="AS1820" s="2"/>
      <c r="AT1820" s="2"/>
      <c r="AU1820" s="2"/>
      <c r="AV1820" s="2"/>
      <c r="AW1820" s="2"/>
      <c r="AX1820" s="2"/>
    </row>
    <row r="1821" customFormat="false" ht="15" hidden="false" customHeight="false" outlineLevel="0" collapsed="false">
      <c r="A1821" s="6" t="n">
        <f aca="false">ROW()-1702</f>
        <v>119</v>
      </c>
      <c r="B1821" s="6" t="n">
        <f aca="false">MOD(INT($A1821/64),2)</f>
        <v>1</v>
      </c>
      <c r="C1821" s="6" t="n">
        <f aca="false">MOD(INT($A1821/32),2)</f>
        <v>1</v>
      </c>
      <c r="D1821" s="6" t="n">
        <f aca="false">MOD(INT($A1821/16),2)</f>
        <v>1</v>
      </c>
      <c r="E1821" s="6" t="n">
        <f aca="false">MOD(INT($A1821/8),2)</f>
        <v>0</v>
      </c>
      <c r="F1821" s="6" t="n">
        <f aca="false">MOD(INT($A1821/4),2)</f>
        <v>1</v>
      </c>
      <c r="G1821" s="6" t="n">
        <f aca="false">MOD(INT($A1821/2),2)</f>
        <v>1</v>
      </c>
      <c r="H1821" s="6" t="n">
        <f aca="false">MOD(INT($A1821/1),2)</f>
        <v>1</v>
      </c>
      <c r="I1821" s="7" t="n">
        <f aca="false">IF(B1821=1,MIN($B$6,$B$1700),0)</f>
        <v>30000000</v>
      </c>
      <c r="J1821" s="7" t="n">
        <f aca="false">IF(C1821=1,MIN($F$296,MAX(0,$B$1700-I1821)),0)</f>
        <v>300000000</v>
      </c>
      <c r="K1821" s="7" t="n">
        <f aca="false">IF(D1821=1,MIN($F$295,MAX(0,$B$1700-SUM(I1821:J1821))),0)</f>
        <v>100000000</v>
      </c>
      <c r="L1821" s="7" t="n">
        <f aca="false">IF(E1821=1,MIN($F$294,MAX(0,$B$1700-SUM(I1821:K1821))),0)</f>
        <v>0</v>
      </c>
      <c r="M1821" s="7" t="n">
        <f aca="false">IF(F1821=1,MIN($F$293,MAX(0,$B$1700-SUM(I1821:L1821))),0)</f>
        <v>30000000</v>
      </c>
      <c r="N1821" s="7" t="n">
        <f aca="false">IF(G1821=1,MIN($F$292,MAX(0,$B$1700-SUM(I1821:M1821))),0)</f>
        <v>15000000</v>
      </c>
      <c r="O1821" s="7" t="n">
        <f aca="false">IF(H1821=1,MIN($F$291,MAX(0,$B$1700-SUM(I1821:N1821))),0)</f>
        <v>5000000</v>
      </c>
      <c r="P1821" s="7" t="n">
        <f aca="false">MAX(0,$B$1700-SUM(I1821:O1821))</f>
        <v>1520000000</v>
      </c>
      <c r="Q1821" s="7" t="n">
        <f aca="false">($B$273+$B$274)+$B$22+(1-B1821)*$B$268+(1-C1821)*$E$296+(1-D1821)*$E$295+(1-E1821)*$E$294+(1-F1821)*$E$293+(1-G1821)*$E$292+(1-H1821)*$E$291</f>
        <v>11701449.4847255</v>
      </c>
      <c r="R1821" s="7" t="n">
        <f aca="false">P1821&gt;$B$12*Q1821</f>
        <v>1</v>
      </c>
      <c r="S1821" s="7" t="n">
        <f aca="false">IF(R1821,(P1821+$B$12*$B$13)/(Q1821+$B$13),IF(Q1821&gt;0,P1821/Q1821,0))</f>
        <v>107.207366518294</v>
      </c>
      <c r="T1821" s="7" t="n">
        <f aca="false">IF(R1821,$B$13*(S1821-$B$12),0)</f>
        <v>265518416.295734</v>
      </c>
      <c r="U1821" s="7" t="n">
        <f aca="false">($B$273+$B$274)*S1821</f>
        <v>32317605.3957185</v>
      </c>
      <c r="V1821" s="7" t="n">
        <f aca="false">$B$22*S1821</f>
        <v>964866298.664643</v>
      </c>
      <c r="W1821" s="7" t="n">
        <f aca="false">IF(B1821=1,I1821,S1821*$B$268)</f>
        <v>30000000</v>
      </c>
      <c r="X1821" s="7" t="n">
        <f aca="false">IF(C1821=1,J1821,S1821*$E$296)</f>
        <v>300000000</v>
      </c>
      <c r="Y1821" s="7" t="n">
        <f aca="false">IF(D1821=1,K1821,S1821*$E$295)</f>
        <v>100000000</v>
      </c>
      <c r="Z1821" s="7" t="n">
        <f aca="false">IF(E1821=1,L1821,S1821*$E$294)</f>
        <v>257297679.643905</v>
      </c>
      <c r="AA1821" s="7" t="n">
        <f aca="false">IF(F1821=1,M1821,S1821*$E$293)</f>
        <v>30000000</v>
      </c>
      <c r="AB1821" s="7" t="n">
        <f aca="false">IF(G1821=1,N1821,S1821*$E$292)</f>
        <v>15000000</v>
      </c>
      <c r="AC1821" s="7" t="n">
        <f aca="false">IF(H1821=1,O1821,S1821*$E$291)</f>
        <v>5000000</v>
      </c>
      <c r="AD1821" s="7" t="n">
        <f aca="false">INDEX($W$1702:$W$1829,MATCH($A1821+(1-B1821)*64,$A$1702:$A$1829,0))</f>
        <v>30000000</v>
      </c>
      <c r="AE1821" s="7" t="n">
        <f aca="false">INDEX($W$1702:$W$1829,MATCH($A1821-B1821*64,$A$1702:$A$1829,0))</f>
        <v>94912831.7763195</v>
      </c>
      <c r="AF1821" s="7" t="n">
        <f aca="false">INDEX($X$1702:$X$1829,MATCH($A1821+(1-C1821)*32,$A$1702:$A$1829,0))</f>
        <v>300000000</v>
      </c>
      <c r="AG1821" s="7" t="n">
        <f aca="false">INDEX($X$1702:$X$1829,MATCH($A1821-C1821*32,$A$1702:$A$1829,0))</f>
        <v>551004360.805702</v>
      </c>
      <c r="AH1821" s="7" t="n">
        <f aca="false">INDEX($Y$1702:$Y$1829,MATCH($A1821+(1-D1821)*16,$A$1702:$A$1829,0))</f>
        <v>100000000</v>
      </c>
      <c r="AI1821" s="7" t="n">
        <f aca="false">INDEX($Y$1702:$Y$1829,MATCH($A1821-D1821*16,$A$1702:$A$1829,0))</f>
        <v>177054839.34385</v>
      </c>
      <c r="AJ1821" s="7" t="n">
        <f aca="false">INDEX($Z$1702:$Z$1829,MATCH($A1821+(1-E1821)*8,$A$1702:$A$1829,0))</f>
        <v>60000000</v>
      </c>
      <c r="AK1821" s="7" t="n">
        <f aca="false">INDEX($Z$1702:$Z$1829,MATCH($A1821-E1821*8,$A$1702:$A$1829,0))</f>
        <v>257297679.643905</v>
      </c>
      <c r="AL1821" s="7" t="n">
        <f aca="false">INDEX($AA$1702:$AA$1829,MATCH($A1821+(1-F1821)*4,$A$1702:$A$1829,0))</f>
        <v>30000000</v>
      </c>
      <c r="AM1821" s="7" t="n">
        <f aca="false">INDEX($AA$1702:$AA$1829,MATCH($A1821-F1821*4,$A$1702:$A$1829,0))</f>
        <v>270762065.960532</v>
      </c>
      <c r="AN1821" s="7" t="n">
        <f aca="false">INDEX($AB$1702:$AB$1829,MATCH($A1821+(1-G1821)*2,$A$1702:$A$1829,0))</f>
        <v>15000000</v>
      </c>
      <c r="AO1821" s="7" t="n">
        <f aca="false">INDEX($AB$1702:$AB$1829,MATCH($A1821-G1821*2,$A$1702:$A$1829,0))</f>
        <v>400360400.193501</v>
      </c>
      <c r="AP1821" s="7" t="n">
        <f aca="false">INDEX($AC$1702:$AC$1829,MATCH($A1821+(1-H1821)*1,$A$1702:$A$1829,0))</f>
        <v>5000000</v>
      </c>
      <c r="AQ1821" s="7" t="n">
        <f aca="false">INDEX($AC$1702:$AC$1829,MATCH($A1821-H1821*1,$A$1702:$A$1829,0))</f>
        <v>397756430.110942</v>
      </c>
      <c r="AR1821" s="14" t="b">
        <f aca="false">AND(IF(B1821=1,AD1821&gt;=AE1821,AE1821&gt;AD1821),IF(C1821=1,AF1821&gt;=AG1821,AG1821&gt;AF1821),IF(D1821=1,AH1821&gt;=AI1821,AI1821&gt;AH1821),IF(E1821=1,AJ1821&gt;=AK1821,AK1821&gt;AJ1821),IF(F1821=1,AL1821&gt;=AM1821,AM1821&gt;AL1821),IF(G1821=1,AN1821&gt;=AO1821,AO1821&gt;AN1821),IF(H1821=1,AP1821&gt;=AQ1821,AQ1821&gt;AP1821))</f>
        <v>0</v>
      </c>
      <c r="AS1821" s="2"/>
      <c r="AT1821" s="2"/>
      <c r="AU1821" s="2"/>
      <c r="AV1821" s="2"/>
      <c r="AW1821" s="2"/>
      <c r="AX1821" s="2"/>
    </row>
    <row r="1822" customFormat="false" ht="15" hidden="false" customHeight="false" outlineLevel="0" collapsed="false">
      <c r="A1822" s="6" t="n">
        <f aca="false">ROW()-1702</f>
        <v>120</v>
      </c>
      <c r="B1822" s="6" t="n">
        <f aca="false">MOD(INT($A1822/64),2)</f>
        <v>1</v>
      </c>
      <c r="C1822" s="6" t="n">
        <f aca="false">MOD(INT($A1822/32),2)</f>
        <v>1</v>
      </c>
      <c r="D1822" s="6" t="n">
        <f aca="false">MOD(INT($A1822/16),2)</f>
        <v>1</v>
      </c>
      <c r="E1822" s="6" t="n">
        <f aca="false">MOD(INT($A1822/8),2)</f>
        <v>1</v>
      </c>
      <c r="F1822" s="6" t="n">
        <f aca="false">MOD(INT($A1822/4),2)</f>
        <v>0</v>
      </c>
      <c r="G1822" s="6" t="n">
        <f aca="false">MOD(INT($A1822/2),2)</f>
        <v>0</v>
      </c>
      <c r="H1822" s="6" t="n">
        <f aca="false">MOD(INT($A1822/1),2)</f>
        <v>0</v>
      </c>
      <c r="I1822" s="7" t="n">
        <f aca="false">IF(B1822=1,MIN($B$6,$B$1700),0)</f>
        <v>30000000</v>
      </c>
      <c r="J1822" s="7" t="n">
        <f aca="false">IF(C1822=1,MIN($F$296,MAX(0,$B$1700-I1822)),0)</f>
        <v>300000000</v>
      </c>
      <c r="K1822" s="7" t="n">
        <f aca="false">IF(D1822=1,MIN($F$295,MAX(0,$B$1700-SUM(I1822:J1822))),0)</f>
        <v>100000000</v>
      </c>
      <c r="L1822" s="7" t="n">
        <f aca="false">IF(E1822=1,MIN($F$294,MAX(0,$B$1700-SUM(I1822:K1822))),0)</f>
        <v>60000000</v>
      </c>
      <c r="M1822" s="7" t="n">
        <f aca="false">IF(F1822=1,MIN($F$293,MAX(0,$B$1700-SUM(I1822:L1822))),0)</f>
        <v>0</v>
      </c>
      <c r="N1822" s="7" t="n">
        <f aca="false">IF(G1822=1,MIN($F$292,MAX(0,$B$1700-SUM(I1822:M1822))),0)</f>
        <v>0</v>
      </c>
      <c r="O1822" s="7" t="n">
        <f aca="false">IF(H1822=1,MIN($F$291,MAX(0,$B$1700-SUM(I1822:N1822))),0)</f>
        <v>0</v>
      </c>
      <c r="P1822" s="7" t="n">
        <f aca="false">MAX(0,$B$1700-SUM(I1822:O1822))</f>
        <v>1510000000</v>
      </c>
      <c r="Q1822" s="7" t="n">
        <f aca="false">($B$273+$B$274)+$B$22+(1-B1822)*$B$268+(1-C1822)*$E$296+(1-D1822)*$E$295+(1-E1822)*$E$294+(1-F1822)*$E$293+(1-G1822)*$E$292+(1-H1822)*$E$291</f>
        <v>22301449.4847255</v>
      </c>
      <c r="R1822" s="7" t="n">
        <f aca="false">P1822&gt;$B$12*Q1822</f>
        <v>1</v>
      </c>
      <c r="S1822" s="7" t="n">
        <f aca="false">IF(R1822,(P1822+$B$12*$B$13)/(Q1822+$B$13),IF(Q1822&gt;0,P1822/Q1822,0))</f>
        <v>60.9843388763026</v>
      </c>
      <c r="T1822" s="7" t="n">
        <f aca="false">IF(R1822,$B$13*(S1822-$B$12),0)</f>
        <v>149960847.190756</v>
      </c>
      <c r="U1822" s="7" t="n">
        <f aca="false">($B$273+$B$274)*S1822</f>
        <v>18383697.5305873</v>
      </c>
      <c r="V1822" s="7" t="n">
        <f aca="false">$B$22*S1822</f>
        <v>548859049.886723</v>
      </c>
      <c r="W1822" s="7" t="n">
        <f aca="false">IF(B1822=1,I1822,S1822*$B$268)</f>
        <v>30000000</v>
      </c>
      <c r="X1822" s="7" t="n">
        <f aca="false">IF(C1822=1,J1822,S1822*$E$296)</f>
        <v>300000000</v>
      </c>
      <c r="Y1822" s="7" t="n">
        <f aca="false">IF(D1822=1,K1822,S1822*$E$295)</f>
        <v>100000000</v>
      </c>
      <c r="Z1822" s="7" t="n">
        <f aca="false">IF(E1822=1,L1822,S1822*$E$294)</f>
        <v>60000000</v>
      </c>
      <c r="AA1822" s="7" t="n">
        <f aca="false">IF(F1822=1,M1822,S1822*$E$293)</f>
        <v>182953016.628908</v>
      </c>
      <c r="AB1822" s="7" t="n">
        <f aca="false">IF(G1822=1,N1822,S1822*$E$292)</f>
        <v>304921694.381513</v>
      </c>
      <c r="AC1822" s="7" t="n">
        <f aca="false">IF(H1822=1,O1822,S1822*$E$291)</f>
        <v>304921694.381513</v>
      </c>
      <c r="AD1822" s="7" t="n">
        <f aca="false">INDEX($W$1702:$W$1829,MATCH($A1822+(1-B1822)*64,$A$1702:$A$1829,0))</f>
        <v>30000000</v>
      </c>
      <c r="AE1822" s="7" t="n">
        <f aca="false">INDEX($W$1702:$W$1829,MATCH($A1822-B1822*64,$A$1702:$A$1829,0))</f>
        <v>55446310.604305</v>
      </c>
      <c r="AF1822" s="7" t="n">
        <f aca="false">INDEX($X$1702:$X$1829,MATCH($A1822+(1-C1822)*32,$A$1702:$A$1829,0))</f>
        <v>300000000</v>
      </c>
      <c r="AG1822" s="7" t="n">
        <f aca="false">INDEX($X$1702:$X$1829,MATCH($A1822-C1822*32,$A$1702:$A$1829,0))</f>
        <v>360338515.381422</v>
      </c>
      <c r="AH1822" s="7" t="n">
        <f aca="false">INDEX($Y$1702:$Y$1829,MATCH($A1822+(1-D1822)*16,$A$1702:$A$1829,0))</f>
        <v>100000000</v>
      </c>
      <c r="AI1822" s="7" t="n">
        <f aca="false">INDEX($Y$1702:$Y$1829,MATCH($A1822-D1822*16,$A$1702:$A$1829,0))</f>
        <v>105686904.558699</v>
      </c>
      <c r="AJ1822" s="7" t="n">
        <f aca="false">INDEX($Z$1702:$Z$1829,MATCH($A1822+(1-E1822)*8,$A$1702:$A$1829,0))</f>
        <v>60000000</v>
      </c>
      <c r="AK1822" s="7" t="n">
        <f aca="false">INDEX($Z$1702:$Z$1829,MATCH($A1822-E1822*8,$A$1702:$A$1829,0))</f>
        <v>138742606.423206</v>
      </c>
      <c r="AL1822" s="7" t="n">
        <f aca="false">INDEX($AA$1702:$AA$1829,MATCH($A1822+(1-F1822)*4,$A$1702:$A$1829,0))</f>
        <v>30000000</v>
      </c>
      <c r="AM1822" s="7" t="n">
        <f aca="false">INDEX($AA$1702:$AA$1829,MATCH($A1822-F1822*4,$A$1702:$A$1829,0))</f>
        <v>182953016.628908</v>
      </c>
      <c r="AN1822" s="7" t="n">
        <f aca="false">INDEX($AB$1702:$AB$1829,MATCH($A1822+(1-G1822)*2,$A$1702:$A$1829,0))</f>
        <v>15000000</v>
      </c>
      <c r="AO1822" s="7" t="n">
        <f aca="false">INDEX($AB$1702:$AB$1829,MATCH($A1822-G1822*2,$A$1702:$A$1829,0))</f>
        <v>304921694.381513</v>
      </c>
      <c r="AP1822" s="7" t="n">
        <f aca="false">INDEX($AC$1702:$AC$1829,MATCH($A1822+(1-H1822)*1,$A$1702:$A$1829,0))</f>
        <v>5000000</v>
      </c>
      <c r="AQ1822" s="7" t="n">
        <f aca="false">INDEX($AC$1702:$AC$1829,MATCH($A1822-H1822*1,$A$1702:$A$1829,0))</f>
        <v>304921694.381513</v>
      </c>
      <c r="AR1822" s="14" t="b">
        <f aca="false">AND(IF(B1822=1,AD1822&gt;=AE1822,AE1822&gt;AD1822),IF(C1822=1,AF1822&gt;=AG1822,AG1822&gt;AF1822),IF(D1822=1,AH1822&gt;=AI1822,AI1822&gt;AH1822),IF(E1822=1,AJ1822&gt;=AK1822,AK1822&gt;AJ1822),IF(F1822=1,AL1822&gt;=AM1822,AM1822&gt;AL1822),IF(G1822=1,AN1822&gt;=AO1822,AO1822&gt;AN1822),IF(H1822=1,AP1822&gt;=AQ1822,AQ1822&gt;AP1822))</f>
        <v>0</v>
      </c>
      <c r="AS1822" s="2"/>
      <c r="AT1822" s="2"/>
      <c r="AU1822" s="2"/>
      <c r="AV1822" s="2"/>
      <c r="AW1822" s="2"/>
      <c r="AX1822" s="2"/>
    </row>
    <row r="1823" customFormat="false" ht="15" hidden="false" customHeight="false" outlineLevel="0" collapsed="false">
      <c r="A1823" s="6" t="n">
        <f aca="false">ROW()-1702</f>
        <v>121</v>
      </c>
      <c r="B1823" s="6" t="n">
        <f aca="false">MOD(INT($A1823/64),2)</f>
        <v>1</v>
      </c>
      <c r="C1823" s="6" t="n">
        <f aca="false">MOD(INT($A1823/32),2)</f>
        <v>1</v>
      </c>
      <c r="D1823" s="6" t="n">
        <f aca="false">MOD(INT($A1823/16),2)</f>
        <v>1</v>
      </c>
      <c r="E1823" s="6" t="n">
        <f aca="false">MOD(INT($A1823/8),2)</f>
        <v>1</v>
      </c>
      <c r="F1823" s="6" t="n">
        <f aca="false">MOD(INT($A1823/4),2)</f>
        <v>0</v>
      </c>
      <c r="G1823" s="6" t="n">
        <f aca="false">MOD(INT($A1823/2),2)</f>
        <v>0</v>
      </c>
      <c r="H1823" s="6" t="n">
        <f aca="false">MOD(INT($A1823/1),2)</f>
        <v>1</v>
      </c>
      <c r="I1823" s="7" t="n">
        <f aca="false">IF(B1823=1,MIN($B$6,$B$1700),0)</f>
        <v>30000000</v>
      </c>
      <c r="J1823" s="7" t="n">
        <f aca="false">IF(C1823=1,MIN($F$296,MAX(0,$B$1700-I1823)),0)</f>
        <v>300000000</v>
      </c>
      <c r="K1823" s="7" t="n">
        <f aca="false">IF(D1823=1,MIN($F$295,MAX(0,$B$1700-SUM(I1823:J1823))),0)</f>
        <v>100000000</v>
      </c>
      <c r="L1823" s="7" t="n">
        <f aca="false">IF(E1823=1,MIN($F$294,MAX(0,$B$1700-SUM(I1823:K1823))),0)</f>
        <v>60000000</v>
      </c>
      <c r="M1823" s="7" t="n">
        <f aca="false">IF(F1823=1,MIN($F$293,MAX(0,$B$1700-SUM(I1823:L1823))),0)</f>
        <v>0</v>
      </c>
      <c r="N1823" s="7" t="n">
        <f aca="false">IF(G1823=1,MIN($F$292,MAX(0,$B$1700-SUM(I1823:M1823))),0)</f>
        <v>0</v>
      </c>
      <c r="O1823" s="7" t="n">
        <f aca="false">IF(H1823=1,MIN($F$291,MAX(0,$B$1700-SUM(I1823:N1823))),0)</f>
        <v>5000000</v>
      </c>
      <c r="P1823" s="7" t="n">
        <f aca="false">MAX(0,$B$1700-SUM(I1823:O1823))</f>
        <v>1505000000</v>
      </c>
      <c r="Q1823" s="7" t="n">
        <f aca="false">($B$273+$B$274)+$B$22+(1-B1823)*$B$268+(1-C1823)*$E$296+(1-D1823)*$E$295+(1-E1823)*$E$294+(1-F1823)*$E$293+(1-G1823)*$E$292+(1-H1823)*$E$291</f>
        <v>17301449.4847255</v>
      </c>
      <c r="R1823" s="7" t="n">
        <f aca="false">P1823&gt;$B$12*Q1823</f>
        <v>1</v>
      </c>
      <c r="S1823" s="7" t="n">
        <f aca="false">IF(R1823,(P1823+$B$12*$B$13)/(Q1823+$B$13),IF(Q1823&gt;0,P1823/Q1823,0))</f>
        <v>76.1307903829393</v>
      </c>
      <c r="T1823" s="7" t="n">
        <f aca="false">IF(R1823,$B$13*(S1823-$B$12),0)</f>
        <v>187826975.957348</v>
      </c>
      <c r="U1823" s="7" t="n">
        <f aca="false">($B$273+$B$274)*S1823</f>
        <v>22949587.5326829</v>
      </c>
      <c r="V1823" s="7" t="n">
        <f aca="false">$B$22*S1823</f>
        <v>685177113.446454</v>
      </c>
      <c r="W1823" s="7" t="n">
        <f aca="false">IF(B1823=1,I1823,S1823*$B$268)</f>
        <v>30000000</v>
      </c>
      <c r="X1823" s="7" t="n">
        <f aca="false">IF(C1823=1,J1823,S1823*$E$296)</f>
        <v>300000000</v>
      </c>
      <c r="Y1823" s="7" t="n">
        <f aca="false">IF(D1823=1,K1823,S1823*$E$295)</f>
        <v>100000000</v>
      </c>
      <c r="Z1823" s="7" t="n">
        <f aca="false">IF(E1823=1,L1823,S1823*$E$294)</f>
        <v>60000000</v>
      </c>
      <c r="AA1823" s="7" t="n">
        <f aca="false">IF(F1823=1,M1823,S1823*$E$293)</f>
        <v>228392371.148818</v>
      </c>
      <c r="AB1823" s="7" t="n">
        <f aca="false">IF(G1823=1,N1823,S1823*$E$292)</f>
        <v>380653951.914697</v>
      </c>
      <c r="AC1823" s="7" t="n">
        <f aca="false">IF(H1823=1,O1823,S1823*$E$291)</f>
        <v>5000000</v>
      </c>
      <c r="AD1823" s="7" t="n">
        <f aca="false">INDEX($W$1702:$W$1829,MATCH($A1823+(1-B1823)*64,$A$1702:$A$1829,0))</f>
        <v>30000000</v>
      </c>
      <c r="AE1823" s="7" t="n">
        <f aca="false">INDEX($W$1702:$W$1829,MATCH($A1823-B1823*64,$A$1702:$A$1829,0))</f>
        <v>68599124.866733</v>
      </c>
      <c r="AF1823" s="7" t="n">
        <f aca="false">INDEX($X$1702:$X$1829,MATCH($A1823+(1-C1823)*32,$A$1702:$A$1829,0))</f>
        <v>300000000</v>
      </c>
      <c r="AG1823" s="7" t="n">
        <f aca="false">INDEX($X$1702:$X$1829,MATCH($A1823-C1823*32,$A$1702:$A$1829,0))</f>
        <v>428567218.471522</v>
      </c>
      <c r="AH1823" s="7" t="n">
        <f aca="false">INDEX($Y$1702:$Y$1829,MATCH($A1823+(1-D1823)*16,$A$1702:$A$1829,0))</f>
        <v>100000000</v>
      </c>
      <c r="AI1823" s="7" t="n">
        <f aca="false">INDEX($Y$1702:$Y$1829,MATCH($A1823-D1823*16,$A$1702:$A$1829,0))</f>
        <v>129814686.879425</v>
      </c>
      <c r="AJ1823" s="7" t="n">
        <f aca="false">INDEX($Z$1702:$Z$1829,MATCH($A1823+(1-E1823)*8,$A$1702:$A$1829,0))</f>
        <v>60000000</v>
      </c>
      <c r="AK1823" s="7" t="n">
        <f aca="false">INDEX($Z$1702:$Z$1829,MATCH($A1823-E1823*8,$A$1702:$A$1829,0))</f>
        <v>169448395.81705</v>
      </c>
      <c r="AL1823" s="7" t="n">
        <f aca="false">INDEX($AA$1702:$AA$1829,MATCH($A1823+(1-F1823)*4,$A$1702:$A$1829,0))</f>
        <v>30000000</v>
      </c>
      <c r="AM1823" s="7" t="n">
        <f aca="false">INDEX($AA$1702:$AA$1829,MATCH($A1823-F1823*4,$A$1702:$A$1829,0))</f>
        <v>228392371.148818</v>
      </c>
      <c r="AN1823" s="7" t="n">
        <f aca="false">INDEX($AB$1702:$AB$1829,MATCH($A1823+(1-G1823)*2,$A$1702:$A$1829,0))</f>
        <v>15000000</v>
      </c>
      <c r="AO1823" s="7" t="n">
        <f aca="false">INDEX($AB$1702:$AB$1829,MATCH($A1823-G1823*2,$A$1702:$A$1829,0))</f>
        <v>380653951.914697</v>
      </c>
      <c r="AP1823" s="7" t="n">
        <f aca="false">INDEX($AC$1702:$AC$1829,MATCH($A1823+(1-H1823)*1,$A$1702:$A$1829,0))</f>
        <v>5000000</v>
      </c>
      <c r="AQ1823" s="7" t="n">
        <f aca="false">INDEX($AC$1702:$AC$1829,MATCH($A1823-H1823*1,$A$1702:$A$1829,0))</f>
        <v>304921694.381513</v>
      </c>
      <c r="AR1823" s="14" t="b">
        <f aca="false">AND(IF(B1823=1,AD1823&gt;=AE1823,AE1823&gt;AD1823),IF(C1823=1,AF1823&gt;=AG1823,AG1823&gt;AF1823),IF(D1823=1,AH1823&gt;=AI1823,AI1823&gt;AH1823),IF(E1823=1,AJ1823&gt;=AK1823,AK1823&gt;AJ1823),IF(F1823=1,AL1823&gt;=AM1823,AM1823&gt;AL1823),IF(G1823=1,AN1823&gt;=AO1823,AO1823&gt;AN1823),IF(H1823=1,AP1823&gt;=AQ1823,AQ1823&gt;AP1823))</f>
        <v>0</v>
      </c>
      <c r="AS1823" s="2"/>
      <c r="AT1823" s="2"/>
      <c r="AU1823" s="2"/>
      <c r="AV1823" s="2"/>
      <c r="AW1823" s="2"/>
      <c r="AX1823" s="2"/>
    </row>
    <row r="1824" customFormat="false" ht="15" hidden="false" customHeight="false" outlineLevel="0" collapsed="false">
      <c r="A1824" s="6" t="n">
        <f aca="false">ROW()-1702</f>
        <v>122</v>
      </c>
      <c r="B1824" s="6" t="n">
        <f aca="false">MOD(INT($A1824/64),2)</f>
        <v>1</v>
      </c>
      <c r="C1824" s="6" t="n">
        <f aca="false">MOD(INT($A1824/32),2)</f>
        <v>1</v>
      </c>
      <c r="D1824" s="6" t="n">
        <f aca="false">MOD(INT($A1824/16),2)</f>
        <v>1</v>
      </c>
      <c r="E1824" s="6" t="n">
        <f aca="false">MOD(INT($A1824/8),2)</f>
        <v>1</v>
      </c>
      <c r="F1824" s="6" t="n">
        <f aca="false">MOD(INT($A1824/4),2)</f>
        <v>0</v>
      </c>
      <c r="G1824" s="6" t="n">
        <f aca="false">MOD(INT($A1824/2),2)</f>
        <v>1</v>
      </c>
      <c r="H1824" s="6" t="n">
        <f aca="false">MOD(INT($A1824/1),2)</f>
        <v>0</v>
      </c>
      <c r="I1824" s="7" t="n">
        <f aca="false">IF(B1824=1,MIN($B$6,$B$1700),0)</f>
        <v>30000000</v>
      </c>
      <c r="J1824" s="7" t="n">
        <f aca="false">IF(C1824=1,MIN($F$296,MAX(0,$B$1700-I1824)),0)</f>
        <v>300000000</v>
      </c>
      <c r="K1824" s="7" t="n">
        <f aca="false">IF(D1824=1,MIN($F$295,MAX(0,$B$1700-SUM(I1824:J1824))),0)</f>
        <v>100000000</v>
      </c>
      <c r="L1824" s="7" t="n">
        <f aca="false">IF(E1824=1,MIN($F$294,MAX(0,$B$1700-SUM(I1824:K1824))),0)</f>
        <v>60000000</v>
      </c>
      <c r="M1824" s="7" t="n">
        <f aca="false">IF(F1824=1,MIN($F$293,MAX(0,$B$1700-SUM(I1824:L1824))),0)</f>
        <v>0</v>
      </c>
      <c r="N1824" s="7" t="n">
        <f aca="false">IF(G1824=1,MIN($F$292,MAX(0,$B$1700-SUM(I1824:M1824))),0)</f>
        <v>15000000</v>
      </c>
      <c r="O1824" s="7" t="n">
        <f aca="false">IF(H1824=1,MIN($F$291,MAX(0,$B$1700-SUM(I1824:N1824))),0)</f>
        <v>0</v>
      </c>
      <c r="P1824" s="7" t="n">
        <f aca="false">MAX(0,$B$1700-SUM(I1824:O1824))</f>
        <v>1495000000</v>
      </c>
      <c r="Q1824" s="7" t="n">
        <f aca="false">($B$273+$B$274)+$B$22+(1-B1824)*$B$268+(1-C1824)*$E$296+(1-D1824)*$E$295+(1-E1824)*$E$294+(1-F1824)*$E$293+(1-G1824)*$E$292+(1-H1824)*$E$291</f>
        <v>17301449.4847255</v>
      </c>
      <c r="R1824" s="7" t="n">
        <f aca="false">P1824&gt;$B$12*Q1824</f>
        <v>1</v>
      </c>
      <c r="S1824" s="7" t="n">
        <f aca="false">IF(R1824,(P1824+$B$12*$B$13)/(Q1824+$B$13),IF(Q1824&gt;0,P1824/Q1824,0))</f>
        <v>75.6257768480608</v>
      </c>
      <c r="T1824" s="7" t="n">
        <f aca="false">IF(R1824,$B$13*(S1824-$B$12),0)</f>
        <v>186564442.120152</v>
      </c>
      <c r="U1824" s="7" t="n">
        <f aca="false">($B$273+$B$274)*S1824</f>
        <v>22797351.4628143</v>
      </c>
      <c r="V1824" s="7" t="n">
        <f aca="false">$B$22*S1824</f>
        <v>680631991.632547</v>
      </c>
      <c r="W1824" s="7" t="n">
        <f aca="false">IF(B1824=1,I1824,S1824*$B$268)</f>
        <v>30000000</v>
      </c>
      <c r="X1824" s="7" t="n">
        <f aca="false">IF(C1824=1,J1824,S1824*$E$296)</f>
        <v>300000000</v>
      </c>
      <c r="Y1824" s="7" t="n">
        <f aca="false">IF(D1824=1,K1824,S1824*$E$295)</f>
        <v>100000000</v>
      </c>
      <c r="Z1824" s="7" t="n">
        <f aca="false">IF(E1824=1,L1824,S1824*$E$294)</f>
        <v>60000000</v>
      </c>
      <c r="AA1824" s="7" t="n">
        <f aca="false">IF(F1824=1,M1824,S1824*$E$293)</f>
        <v>226877330.544182</v>
      </c>
      <c r="AB1824" s="7" t="n">
        <f aca="false">IF(G1824=1,N1824,S1824*$E$292)</f>
        <v>15000000</v>
      </c>
      <c r="AC1824" s="7" t="n">
        <f aca="false">IF(H1824=1,O1824,S1824*$E$291)</f>
        <v>378128884.240304</v>
      </c>
      <c r="AD1824" s="7" t="n">
        <f aca="false">INDEX($W$1702:$W$1829,MATCH($A1824+(1-B1824)*64,$A$1702:$A$1829,0))</f>
        <v>30000000</v>
      </c>
      <c r="AE1824" s="7" t="n">
        <f aca="false">INDEX($W$1702:$W$1829,MATCH($A1824-B1824*64,$A$1702:$A$1829,0))</f>
        <v>68152951.696868</v>
      </c>
      <c r="AF1824" s="7" t="n">
        <f aca="false">INDEX($X$1702:$X$1829,MATCH($A1824+(1-C1824)*32,$A$1702:$A$1829,0))</f>
        <v>300000000</v>
      </c>
      <c r="AG1824" s="7" t="n">
        <f aca="false">INDEX($X$1702:$X$1829,MATCH($A1824-C1824*32,$A$1702:$A$1829,0))</f>
        <v>426196168.853422</v>
      </c>
      <c r="AH1824" s="7" t="n">
        <f aca="false">INDEX($Y$1702:$Y$1829,MATCH($A1824+(1-D1824)*16,$A$1702:$A$1829,0))</f>
        <v>100000000</v>
      </c>
      <c r="AI1824" s="7" t="n">
        <f aca="false">INDEX($Y$1702:$Y$1829,MATCH($A1824-D1824*16,$A$1702:$A$1829,0))</f>
        <v>129007130.506925</v>
      </c>
      <c r="AJ1824" s="7" t="n">
        <f aca="false">INDEX($Z$1702:$Z$1829,MATCH($A1824+(1-E1824)*8,$A$1702:$A$1829,0))</f>
        <v>60000000</v>
      </c>
      <c r="AK1824" s="7" t="n">
        <f aca="false">INDEX($Z$1702:$Z$1829,MATCH($A1824-E1824*8,$A$1702:$A$1829,0))</f>
        <v>168367385.317419</v>
      </c>
      <c r="AL1824" s="7" t="n">
        <f aca="false">INDEX($AA$1702:$AA$1829,MATCH($A1824+(1-F1824)*4,$A$1702:$A$1829,0))</f>
        <v>30000000</v>
      </c>
      <c r="AM1824" s="7" t="n">
        <f aca="false">INDEX($AA$1702:$AA$1829,MATCH($A1824-F1824*4,$A$1702:$A$1829,0))</f>
        <v>226877330.544182</v>
      </c>
      <c r="AN1824" s="7" t="n">
        <f aca="false">INDEX($AB$1702:$AB$1829,MATCH($A1824+(1-G1824)*2,$A$1702:$A$1829,0))</f>
        <v>15000000</v>
      </c>
      <c r="AO1824" s="7" t="n">
        <f aca="false">INDEX($AB$1702:$AB$1829,MATCH($A1824-G1824*2,$A$1702:$A$1829,0))</f>
        <v>304921694.381513</v>
      </c>
      <c r="AP1824" s="7" t="n">
        <f aca="false">INDEX($AC$1702:$AC$1829,MATCH($A1824+(1-H1824)*1,$A$1702:$A$1829,0))</f>
        <v>5000000</v>
      </c>
      <c r="AQ1824" s="7" t="n">
        <f aca="false">INDEX($AC$1702:$AC$1829,MATCH($A1824-H1824*1,$A$1702:$A$1829,0))</f>
        <v>378128884.240304</v>
      </c>
      <c r="AR1824" s="14" t="b">
        <f aca="false">AND(IF(B1824=1,AD1824&gt;=AE1824,AE1824&gt;AD1824),IF(C1824=1,AF1824&gt;=AG1824,AG1824&gt;AF1824),IF(D1824=1,AH1824&gt;=AI1824,AI1824&gt;AH1824),IF(E1824=1,AJ1824&gt;=AK1824,AK1824&gt;AJ1824),IF(F1824=1,AL1824&gt;=AM1824,AM1824&gt;AL1824),IF(G1824=1,AN1824&gt;=AO1824,AO1824&gt;AN1824),IF(H1824=1,AP1824&gt;=AQ1824,AQ1824&gt;AP1824))</f>
        <v>0</v>
      </c>
      <c r="AS1824" s="2"/>
      <c r="AT1824" s="2"/>
      <c r="AU1824" s="2"/>
      <c r="AV1824" s="2"/>
      <c r="AW1824" s="2"/>
      <c r="AX1824" s="2"/>
    </row>
    <row r="1825" customFormat="false" ht="15" hidden="false" customHeight="false" outlineLevel="0" collapsed="false">
      <c r="A1825" s="6" t="n">
        <f aca="false">ROW()-1702</f>
        <v>123</v>
      </c>
      <c r="B1825" s="6" t="n">
        <f aca="false">MOD(INT($A1825/64),2)</f>
        <v>1</v>
      </c>
      <c r="C1825" s="6" t="n">
        <f aca="false">MOD(INT($A1825/32),2)</f>
        <v>1</v>
      </c>
      <c r="D1825" s="6" t="n">
        <f aca="false">MOD(INT($A1825/16),2)</f>
        <v>1</v>
      </c>
      <c r="E1825" s="6" t="n">
        <f aca="false">MOD(INT($A1825/8),2)</f>
        <v>1</v>
      </c>
      <c r="F1825" s="6" t="n">
        <f aca="false">MOD(INT($A1825/4),2)</f>
        <v>0</v>
      </c>
      <c r="G1825" s="6" t="n">
        <f aca="false">MOD(INT($A1825/2),2)</f>
        <v>1</v>
      </c>
      <c r="H1825" s="6" t="n">
        <f aca="false">MOD(INT($A1825/1),2)</f>
        <v>1</v>
      </c>
      <c r="I1825" s="7" t="n">
        <f aca="false">IF(B1825=1,MIN($B$6,$B$1700),0)</f>
        <v>30000000</v>
      </c>
      <c r="J1825" s="7" t="n">
        <f aca="false">IF(C1825=1,MIN($F$296,MAX(0,$B$1700-I1825)),0)</f>
        <v>300000000</v>
      </c>
      <c r="K1825" s="7" t="n">
        <f aca="false">IF(D1825=1,MIN($F$295,MAX(0,$B$1700-SUM(I1825:J1825))),0)</f>
        <v>100000000</v>
      </c>
      <c r="L1825" s="7" t="n">
        <f aca="false">IF(E1825=1,MIN($F$294,MAX(0,$B$1700-SUM(I1825:K1825))),0)</f>
        <v>60000000</v>
      </c>
      <c r="M1825" s="7" t="n">
        <f aca="false">IF(F1825=1,MIN($F$293,MAX(0,$B$1700-SUM(I1825:L1825))),0)</f>
        <v>0</v>
      </c>
      <c r="N1825" s="7" t="n">
        <f aca="false">IF(G1825=1,MIN($F$292,MAX(0,$B$1700-SUM(I1825:M1825))),0)</f>
        <v>15000000</v>
      </c>
      <c r="O1825" s="7" t="n">
        <f aca="false">IF(H1825=1,MIN($F$291,MAX(0,$B$1700-SUM(I1825:N1825))),0)</f>
        <v>5000000</v>
      </c>
      <c r="P1825" s="7" t="n">
        <f aca="false">MAX(0,$B$1700-SUM(I1825:O1825))</f>
        <v>1490000000</v>
      </c>
      <c r="Q1825" s="7" t="n">
        <f aca="false">($B$273+$B$274)+$B$22+(1-B1825)*$B$268+(1-C1825)*$E$296+(1-D1825)*$E$295+(1-E1825)*$E$294+(1-F1825)*$E$293+(1-G1825)*$E$292+(1-H1825)*$E$291</f>
        <v>12301449.4847255</v>
      </c>
      <c r="R1825" s="7" t="n">
        <f aca="false">P1825&gt;$B$12*Q1825</f>
        <v>1</v>
      </c>
      <c r="S1825" s="7" t="n">
        <f aca="false">IF(R1825,(P1825+$B$12*$B$13)/(Q1825+$B$13),IF(Q1825&gt;0,P1825/Q1825,0))</f>
        <v>100.834719028038</v>
      </c>
      <c r="T1825" s="7" t="n">
        <f aca="false">IF(R1825,$B$13*(S1825-$B$12),0)</f>
        <v>249586797.570096</v>
      </c>
      <c r="U1825" s="7" t="n">
        <f aca="false">($B$273+$B$274)*S1825</f>
        <v>30396574.0934437</v>
      </c>
      <c r="V1825" s="7" t="n">
        <f aca="false">$B$22*S1825</f>
        <v>907512471.252345</v>
      </c>
      <c r="W1825" s="7" t="n">
        <f aca="false">IF(B1825=1,I1825,S1825*$B$268)</f>
        <v>30000000</v>
      </c>
      <c r="X1825" s="7" t="n">
        <f aca="false">IF(C1825=1,J1825,S1825*$E$296)</f>
        <v>300000000</v>
      </c>
      <c r="Y1825" s="7" t="n">
        <f aca="false">IF(D1825=1,K1825,S1825*$E$295)</f>
        <v>100000000</v>
      </c>
      <c r="Z1825" s="7" t="n">
        <f aca="false">IF(E1825=1,L1825,S1825*$E$294)</f>
        <v>60000000</v>
      </c>
      <c r="AA1825" s="7" t="n">
        <f aca="false">IF(F1825=1,M1825,S1825*$E$293)</f>
        <v>302504157.084115</v>
      </c>
      <c r="AB1825" s="7" t="n">
        <f aca="false">IF(G1825=1,N1825,S1825*$E$292)</f>
        <v>15000000</v>
      </c>
      <c r="AC1825" s="7" t="n">
        <f aca="false">IF(H1825=1,O1825,S1825*$E$291)</f>
        <v>5000000</v>
      </c>
      <c r="AD1825" s="7" t="n">
        <f aca="false">INDEX($W$1702:$W$1829,MATCH($A1825+(1-B1825)*64,$A$1702:$A$1829,0))</f>
        <v>30000000</v>
      </c>
      <c r="AE1825" s="7" t="n">
        <f aca="false">INDEX($W$1702:$W$1829,MATCH($A1825-B1825*64,$A$1702:$A$1829,0))</f>
        <v>89527542.5664994</v>
      </c>
      <c r="AF1825" s="7" t="n">
        <f aca="false">INDEX($X$1702:$X$1829,MATCH($A1825+(1-C1825)*32,$A$1702:$A$1829,0))</f>
        <v>300000000</v>
      </c>
      <c r="AG1825" s="7" t="n">
        <f aca="false">INDEX($X$1702:$X$1829,MATCH($A1825-C1825*32,$A$1702:$A$1829,0))</f>
        <v>526417735.080243</v>
      </c>
      <c r="AH1825" s="7" t="n">
        <f aca="false">INDEX($Y$1702:$Y$1829,MATCH($A1825+(1-D1825)*16,$A$1702:$A$1829,0))</f>
        <v>100000000</v>
      </c>
      <c r="AI1825" s="7" t="n">
        <f aca="false">INDEX($Y$1702:$Y$1829,MATCH($A1825-D1825*16,$A$1702:$A$1829,0))</f>
        <v>167477451.811203</v>
      </c>
      <c r="AJ1825" s="7" t="n">
        <f aca="false">INDEX($Z$1702:$Z$1829,MATCH($A1825+(1-E1825)*8,$A$1702:$A$1829,0))</f>
        <v>60000000</v>
      </c>
      <c r="AK1825" s="7" t="n">
        <f aca="false">INDEX($Z$1702:$Z$1829,MATCH($A1825-E1825*8,$A$1702:$A$1829,0))</f>
        <v>216609652.768425</v>
      </c>
      <c r="AL1825" s="7" t="n">
        <f aca="false">INDEX($AA$1702:$AA$1829,MATCH($A1825+(1-F1825)*4,$A$1702:$A$1829,0))</f>
        <v>30000000</v>
      </c>
      <c r="AM1825" s="7" t="n">
        <f aca="false">INDEX($AA$1702:$AA$1829,MATCH($A1825-F1825*4,$A$1702:$A$1829,0))</f>
        <v>302504157.084115</v>
      </c>
      <c r="AN1825" s="7" t="n">
        <f aca="false">INDEX($AB$1702:$AB$1829,MATCH($A1825+(1-G1825)*2,$A$1702:$A$1829,0))</f>
        <v>15000000</v>
      </c>
      <c r="AO1825" s="7" t="n">
        <f aca="false">INDEX($AB$1702:$AB$1829,MATCH($A1825-G1825*2,$A$1702:$A$1829,0))</f>
        <v>380653951.914697</v>
      </c>
      <c r="AP1825" s="7" t="n">
        <f aca="false">INDEX($AC$1702:$AC$1829,MATCH($A1825+(1-H1825)*1,$A$1702:$A$1829,0))</f>
        <v>5000000</v>
      </c>
      <c r="AQ1825" s="7" t="n">
        <f aca="false">INDEX($AC$1702:$AC$1829,MATCH($A1825-H1825*1,$A$1702:$A$1829,0))</f>
        <v>378128884.240304</v>
      </c>
      <c r="AR1825" s="14" t="b">
        <f aca="false">AND(IF(B1825=1,AD1825&gt;=AE1825,AE1825&gt;AD1825),IF(C1825=1,AF1825&gt;=AG1825,AG1825&gt;AF1825),IF(D1825=1,AH1825&gt;=AI1825,AI1825&gt;AH1825),IF(E1825=1,AJ1825&gt;=AK1825,AK1825&gt;AJ1825),IF(F1825=1,AL1825&gt;=AM1825,AM1825&gt;AL1825),IF(G1825=1,AN1825&gt;=AO1825,AO1825&gt;AN1825),IF(H1825=1,AP1825&gt;=AQ1825,AQ1825&gt;AP1825))</f>
        <v>0</v>
      </c>
      <c r="AS1825" s="2"/>
      <c r="AT1825" s="2"/>
      <c r="AU1825" s="2"/>
      <c r="AV1825" s="2"/>
      <c r="AW1825" s="2"/>
      <c r="AX1825" s="2"/>
    </row>
    <row r="1826" customFormat="false" ht="15" hidden="false" customHeight="false" outlineLevel="0" collapsed="false">
      <c r="A1826" s="6" t="n">
        <f aca="false">ROW()-1702</f>
        <v>124</v>
      </c>
      <c r="B1826" s="6" t="n">
        <f aca="false">MOD(INT($A1826/64),2)</f>
        <v>1</v>
      </c>
      <c r="C1826" s="6" t="n">
        <f aca="false">MOD(INT($A1826/32),2)</f>
        <v>1</v>
      </c>
      <c r="D1826" s="6" t="n">
        <f aca="false">MOD(INT($A1826/16),2)</f>
        <v>1</v>
      </c>
      <c r="E1826" s="6" t="n">
        <f aca="false">MOD(INT($A1826/8),2)</f>
        <v>1</v>
      </c>
      <c r="F1826" s="6" t="n">
        <f aca="false">MOD(INT($A1826/4),2)</f>
        <v>1</v>
      </c>
      <c r="G1826" s="6" t="n">
        <f aca="false">MOD(INT($A1826/2),2)</f>
        <v>0</v>
      </c>
      <c r="H1826" s="6" t="n">
        <f aca="false">MOD(INT($A1826/1),2)</f>
        <v>0</v>
      </c>
      <c r="I1826" s="7" t="n">
        <f aca="false">IF(B1826=1,MIN($B$6,$B$1700),0)</f>
        <v>30000000</v>
      </c>
      <c r="J1826" s="7" t="n">
        <f aca="false">IF(C1826=1,MIN($F$296,MAX(0,$B$1700-I1826)),0)</f>
        <v>300000000</v>
      </c>
      <c r="K1826" s="7" t="n">
        <f aca="false">IF(D1826=1,MIN($F$295,MAX(0,$B$1700-SUM(I1826:J1826))),0)</f>
        <v>100000000</v>
      </c>
      <c r="L1826" s="7" t="n">
        <f aca="false">IF(E1826=1,MIN($F$294,MAX(0,$B$1700-SUM(I1826:K1826))),0)</f>
        <v>60000000</v>
      </c>
      <c r="M1826" s="7" t="n">
        <f aca="false">IF(F1826=1,MIN($F$293,MAX(0,$B$1700-SUM(I1826:L1826))),0)</f>
        <v>30000000</v>
      </c>
      <c r="N1826" s="7" t="n">
        <f aca="false">IF(G1826=1,MIN($F$292,MAX(0,$B$1700-SUM(I1826:M1826))),0)</f>
        <v>0</v>
      </c>
      <c r="O1826" s="7" t="n">
        <f aca="false">IF(H1826=1,MIN($F$291,MAX(0,$B$1700-SUM(I1826:N1826))),0)</f>
        <v>0</v>
      </c>
      <c r="P1826" s="7" t="n">
        <f aca="false">MAX(0,$B$1700-SUM(I1826:O1826))</f>
        <v>1480000000</v>
      </c>
      <c r="Q1826" s="7" t="n">
        <f aca="false">($B$273+$B$274)+$B$22+(1-B1826)*$B$268+(1-C1826)*$E$296+(1-D1826)*$E$295+(1-E1826)*$E$294+(1-F1826)*$E$293+(1-G1826)*$E$292+(1-H1826)*$E$291</f>
        <v>19301449.4847255</v>
      </c>
      <c r="R1826" s="7" t="n">
        <f aca="false">P1826&gt;$B$12*Q1826</f>
        <v>1</v>
      </c>
      <c r="S1826" s="7" t="n">
        <f aca="false">IF(R1826,(P1826+$B$12*$B$13)/(Q1826+$B$13),IF(Q1826&gt;0,P1826/Q1826,0))</f>
        <v>68.0000658230851</v>
      </c>
      <c r="T1826" s="7" t="n">
        <f aca="false">IF(R1826,$B$13*(S1826-$B$12),0)</f>
        <v>167500164.557713</v>
      </c>
      <c r="U1826" s="7" t="n">
        <f aca="false">($B$273+$B$274)*S1826</f>
        <v>20498584.8036698</v>
      </c>
      <c r="V1826" s="7" t="n">
        <f aca="false">$B$22*S1826</f>
        <v>612000592.407766</v>
      </c>
      <c r="W1826" s="7" t="n">
        <f aca="false">IF(B1826=1,I1826,S1826*$B$268)</f>
        <v>30000000</v>
      </c>
      <c r="X1826" s="7" t="n">
        <f aca="false">IF(C1826=1,J1826,S1826*$E$296)</f>
        <v>300000000</v>
      </c>
      <c r="Y1826" s="7" t="n">
        <f aca="false">IF(D1826=1,K1826,S1826*$E$295)</f>
        <v>100000000</v>
      </c>
      <c r="Z1826" s="7" t="n">
        <f aca="false">IF(E1826=1,L1826,S1826*$E$294)</f>
        <v>60000000</v>
      </c>
      <c r="AA1826" s="7" t="n">
        <f aca="false">IF(F1826=1,M1826,S1826*$E$293)</f>
        <v>30000000</v>
      </c>
      <c r="AB1826" s="7" t="n">
        <f aca="false">IF(G1826=1,N1826,S1826*$E$292)</f>
        <v>340000329.115426</v>
      </c>
      <c r="AC1826" s="7" t="n">
        <f aca="false">IF(H1826=1,O1826,S1826*$E$291)</f>
        <v>340000329.115426</v>
      </c>
      <c r="AD1826" s="7" t="n">
        <f aca="false">INDEX($W$1702:$W$1829,MATCH($A1826+(1-B1826)*64,$A$1702:$A$1829,0))</f>
        <v>30000000</v>
      </c>
      <c r="AE1826" s="7" t="n">
        <f aca="false">INDEX($W$1702:$W$1829,MATCH($A1826-B1826*64,$A$1702:$A$1829,0))</f>
        <v>61544845.8952301</v>
      </c>
      <c r="AF1826" s="7" t="n">
        <f aca="false">INDEX($X$1702:$X$1829,MATCH($A1826+(1-C1826)*32,$A$1702:$A$1829,0))</f>
        <v>300000000</v>
      </c>
      <c r="AG1826" s="7" t="n">
        <f aca="false">INDEX($X$1702:$X$1829,MATCH($A1826-C1826*32,$A$1702:$A$1829,0))</f>
        <v>392403177.884259</v>
      </c>
      <c r="AH1826" s="7" t="n">
        <f aca="false">INDEX($Y$1702:$Y$1829,MATCH($A1826+(1-D1826)*16,$A$1702:$A$1829,0))</f>
        <v>100000000</v>
      </c>
      <c r="AI1826" s="7" t="n">
        <f aca="false">INDEX($Y$1702:$Y$1829,MATCH($A1826-D1826*16,$A$1702:$A$1829,0))</f>
        <v>116938503.855446</v>
      </c>
      <c r="AJ1826" s="7" t="n">
        <f aca="false">INDEX($Z$1702:$Z$1829,MATCH($A1826+(1-E1826)*8,$A$1702:$A$1829,0))</f>
        <v>60000000</v>
      </c>
      <c r="AK1826" s="7" t="n">
        <f aca="false">INDEX($Z$1702:$Z$1829,MATCH($A1826-E1826*8,$A$1702:$A$1829,0))</f>
        <v>152966044.547723</v>
      </c>
      <c r="AL1826" s="7" t="n">
        <f aca="false">INDEX($AA$1702:$AA$1829,MATCH($A1826+(1-F1826)*4,$A$1702:$A$1829,0))</f>
        <v>30000000</v>
      </c>
      <c r="AM1826" s="7" t="n">
        <f aca="false">INDEX($AA$1702:$AA$1829,MATCH($A1826-F1826*4,$A$1702:$A$1829,0))</f>
        <v>182953016.628908</v>
      </c>
      <c r="AN1826" s="7" t="n">
        <f aca="false">INDEX($AB$1702:$AB$1829,MATCH($A1826+(1-G1826)*2,$A$1702:$A$1829,0))</f>
        <v>15000000</v>
      </c>
      <c r="AO1826" s="7" t="n">
        <f aca="false">INDEX($AB$1702:$AB$1829,MATCH($A1826-G1826*2,$A$1702:$A$1829,0))</f>
        <v>340000329.115426</v>
      </c>
      <c r="AP1826" s="7" t="n">
        <f aca="false">INDEX($AC$1702:$AC$1829,MATCH($A1826+(1-H1826)*1,$A$1702:$A$1829,0))</f>
        <v>5000000</v>
      </c>
      <c r="AQ1826" s="7" t="n">
        <f aca="false">INDEX($AC$1702:$AC$1829,MATCH($A1826-H1826*1,$A$1702:$A$1829,0))</f>
        <v>340000329.115426</v>
      </c>
      <c r="AR1826" s="14" t="b">
        <f aca="false">AND(IF(B1826=1,AD1826&gt;=AE1826,AE1826&gt;AD1826),IF(C1826=1,AF1826&gt;=AG1826,AG1826&gt;AF1826),IF(D1826=1,AH1826&gt;=AI1826,AI1826&gt;AH1826),IF(E1826=1,AJ1826&gt;=AK1826,AK1826&gt;AJ1826),IF(F1826=1,AL1826&gt;=AM1826,AM1826&gt;AL1826),IF(G1826=1,AN1826&gt;=AO1826,AO1826&gt;AN1826),IF(H1826=1,AP1826&gt;=AQ1826,AQ1826&gt;AP1826))</f>
        <v>0</v>
      </c>
      <c r="AS1826" s="2"/>
      <c r="AT1826" s="2"/>
      <c r="AU1826" s="2"/>
      <c r="AV1826" s="2"/>
      <c r="AW1826" s="2"/>
      <c r="AX1826" s="2"/>
    </row>
    <row r="1827" customFormat="false" ht="15" hidden="false" customHeight="false" outlineLevel="0" collapsed="false">
      <c r="A1827" s="6" t="n">
        <f aca="false">ROW()-1702</f>
        <v>125</v>
      </c>
      <c r="B1827" s="6" t="n">
        <f aca="false">MOD(INT($A1827/64),2)</f>
        <v>1</v>
      </c>
      <c r="C1827" s="6" t="n">
        <f aca="false">MOD(INT($A1827/32),2)</f>
        <v>1</v>
      </c>
      <c r="D1827" s="6" t="n">
        <f aca="false">MOD(INT($A1827/16),2)</f>
        <v>1</v>
      </c>
      <c r="E1827" s="6" t="n">
        <f aca="false">MOD(INT($A1827/8),2)</f>
        <v>1</v>
      </c>
      <c r="F1827" s="6" t="n">
        <f aca="false">MOD(INT($A1827/4),2)</f>
        <v>1</v>
      </c>
      <c r="G1827" s="6" t="n">
        <f aca="false">MOD(INT($A1827/2),2)</f>
        <v>0</v>
      </c>
      <c r="H1827" s="6" t="n">
        <f aca="false">MOD(INT($A1827/1),2)</f>
        <v>1</v>
      </c>
      <c r="I1827" s="7" t="n">
        <f aca="false">IF(B1827=1,MIN($B$6,$B$1700),0)</f>
        <v>30000000</v>
      </c>
      <c r="J1827" s="7" t="n">
        <f aca="false">IF(C1827=1,MIN($F$296,MAX(0,$B$1700-I1827)),0)</f>
        <v>300000000</v>
      </c>
      <c r="K1827" s="7" t="n">
        <f aca="false">IF(D1827=1,MIN($F$295,MAX(0,$B$1700-SUM(I1827:J1827))),0)</f>
        <v>100000000</v>
      </c>
      <c r="L1827" s="7" t="n">
        <f aca="false">IF(E1827=1,MIN($F$294,MAX(0,$B$1700-SUM(I1827:K1827))),0)</f>
        <v>60000000</v>
      </c>
      <c r="M1827" s="7" t="n">
        <f aca="false">IF(F1827=1,MIN($F$293,MAX(0,$B$1700-SUM(I1827:L1827))),0)</f>
        <v>30000000</v>
      </c>
      <c r="N1827" s="7" t="n">
        <f aca="false">IF(G1827=1,MIN($F$292,MAX(0,$B$1700-SUM(I1827:M1827))),0)</f>
        <v>0</v>
      </c>
      <c r="O1827" s="7" t="n">
        <f aca="false">IF(H1827=1,MIN($F$291,MAX(0,$B$1700-SUM(I1827:N1827))),0)</f>
        <v>5000000</v>
      </c>
      <c r="P1827" s="7" t="n">
        <f aca="false">MAX(0,$B$1700-SUM(I1827:O1827))</f>
        <v>1475000000</v>
      </c>
      <c r="Q1827" s="7" t="n">
        <f aca="false">($B$273+$B$274)+$B$22+(1-B1827)*$B$268+(1-C1827)*$E$296+(1-D1827)*$E$295+(1-E1827)*$E$294+(1-F1827)*$E$293+(1-G1827)*$E$292+(1-H1827)*$E$291</f>
        <v>14301449.4847255</v>
      </c>
      <c r="R1827" s="7" t="n">
        <f aca="false">P1827&gt;$B$12*Q1827</f>
        <v>1</v>
      </c>
      <c r="S1827" s="7" t="n">
        <f aca="false">IF(R1827,(P1827+$B$12*$B$13)/(Q1827+$B$13),IF(Q1827&gt;0,P1827/Q1827,0))</f>
        <v>87.9388413090919</v>
      </c>
      <c r="T1827" s="7" t="n">
        <f aca="false">IF(R1827,$B$13*(S1827-$B$12),0)</f>
        <v>217347103.27273</v>
      </c>
      <c r="U1827" s="7" t="n">
        <f aca="false">($B$273+$B$274)*S1827</f>
        <v>26509118.3999841</v>
      </c>
      <c r="V1827" s="7" t="n">
        <f aca="false">$B$22*S1827</f>
        <v>791449571.781827</v>
      </c>
      <c r="W1827" s="7" t="n">
        <f aca="false">IF(B1827=1,I1827,S1827*$B$268)</f>
        <v>30000000</v>
      </c>
      <c r="X1827" s="7" t="n">
        <f aca="false">IF(C1827=1,J1827,S1827*$E$296)</f>
        <v>300000000</v>
      </c>
      <c r="Y1827" s="7" t="n">
        <f aca="false">IF(D1827=1,K1827,S1827*$E$295)</f>
        <v>100000000</v>
      </c>
      <c r="Z1827" s="7" t="n">
        <f aca="false">IF(E1827=1,L1827,S1827*$E$294)</f>
        <v>60000000</v>
      </c>
      <c r="AA1827" s="7" t="n">
        <f aca="false">IF(F1827=1,M1827,S1827*$E$293)</f>
        <v>30000000</v>
      </c>
      <c r="AB1827" s="7" t="n">
        <f aca="false">IF(G1827=1,N1827,S1827*$E$292)</f>
        <v>439694206.545459</v>
      </c>
      <c r="AC1827" s="7" t="n">
        <f aca="false">IF(H1827=1,O1827,S1827*$E$291)</f>
        <v>5000000</v>
      </c>
      <c r="AD1827" s="7" t="n">
        <f aca="false">INDEX($W$1702:$W$1829,MATCH($A1827+(1-B1827)*64,$A$1702:$A$1829,0))</f>
        <v>30000000</v>
      </c>
      <c r="AE1827" s="7" t="n">
        <f aca="false">INDEX($W$1702:$W$1829,MATCH($A1827-B1827*64,$A$1702:$A$1829,0))</f>
        <v>78643860.2436107</v>
      </c>
      <c r="AF1827" s="7" t="n">
        <f aca="false">INDEX($X$1702:$X$1829,MATCH($A1827+(1-C1827)*32,$A$1702:$A$1829,0))</f>
        <v>300000000</v>
      </c>
      <c r="AG1827" s="7" t="n">
        <f aca="false">INDEX($X$1702:$X$1829,MATCH($A1827-C1827*32,$A$1702:$A$1829,0))</f>
        <v>476532504.707215</v>
      </c>
      <c r="AH1827" s="7" t="n">
        <f aca="false">INDEX($Y$1702:$Y$1829,MATCH($A1827+(1-D1827)*16,$A$1702:$A$1829,0))</f>
        <v>100000000</v>
      </c>
      <c r="AI1827" s="7" t="n">
        <f aca="false">INDEX($Y$1702:$Y$1829,MATCH($A1827-D1827*16,$A$1702:$A$1829,0))</f>
        <v>148004493.021934</v>
      </c>
      <c r="AJ1827" s="7" t="n">
        <f aca="false">INDEX($Z$1702:$Z$1829,MATCH($A1827+(1-E1827)*8,$A$1702:$A$1829,0))</f>
        <v>60000000</v>
      </c>
      <c r="AK1827" s="7" t="n">
        <f aca="false">INDEX($Z$1702:$Z$1829,MATCH($A1827-E1827*8,$A$1702:$A$1829,0))</f>
        <v>192172992.092881</v>
      </c>
      <c r="AL1827" s="7" t="n">
        <f aca="false">INDEX($AA$1702:$AA$1829,MATCH($A1827+(1-F1827)*4,$A$1702:$A$1829,0))</f>
        <v>30000000</v>
      </c>
      <c r="AM1827" s="7" t="n">
        <f aca="false">INDEX($AA$1702:$AA$1829,MATCH($A1827-F1827*4,$A$1702:$A$1829,0))</f>
        <v>228392371.148818</v>
      </c>
      <c r="AN1827" s="7" t="n">
        <f aca="false">INDEX($AB$1702:$AB$1829,MATCH($A1827+(1-G1827)*2,$A$1702:$A$1829,0))</f>
        <v>15000000</v>
      </c>
      <c r="AO1827" s="7" t="n">
        <f aca="false">INDEX($AB$1702:$AB$1829,MATCH($A1827-G1827*2,$A$1702:$A$1829,0))</f>
        <v>439694206.545459</v>
      </c>
      <c r="AP1827" s="7" t="n">
        <f aca="false">INDEX($AC$1702:$AC$1829,MATCH($A1827+(1-H1827)*1,$A$1702:$A$1829,0))</f>
        <v>5000000</v>
      </c>
      <c r="AQ1827" s="7" t="n">
        <f aca="false">INDEX($AC$1702:$AC$1829,MATCH($A1827-H1827*1,$A$1702:$A$1829,0))</f>
        <v>340000329.115426</v>
      </c>
      <c r="AR1827" s="14" t="b">
        <f aca="false">AND(IF(B1827=1,AD1827&gt;=AE1827,AE1827&gt;AD1827),IF(C1827=1,AF1827&gt;=AG1827,AG1827&gt;AF1827),IF(D1827=1,AH1827&gt;=AI1827,AI1827&gt;AH1827),IF(E1827=1,AJ1827&gt;=AK1827,AK1827&gt;AJ1827),IF(F1827=1,AL1827&gt;=AM1827,AM1827&gt;AL1827),IF(G1827=1,AN1827&gt;=AO1827,AO1827&gt;AN1827),IF(H1827=1,AP1827&gt;=AQ1827,AQ1827&gt;AP1827))</f>
        <v>0</v>
      </c>
      <c r="AS1827" s="2"/>
      <c r="AT1827" s="2"/>
      <c r="AU1827" s="2"/>
      <c r="AV1827" s="2"/>
      <c r="AW1827" s="2"/>
      <c r="AX1827" s="2"/>
    </row>
    <row r="1828" customFormat="false" ht="15" hidden="false" customHeight="false" outlineLevel="0" collapsed="false">
      <c r="A1828" s="6" t="n">
        <f aca="false">ROW()-1702</f>
        <v>126</v>
      </c>
      <c r="B1828" s="6" t="n">
        <f aca="false">MOD(INT($A1828/64),2)</f>
        <v>1</v>
      </c>
      <c r="C1828" s="6" t="n">
        <f aca="false">MOD(INT($A1828/32),2)</f>
        <v>1</v>
      </c>
      <c r="D1828" s="6" t="n">
        <f aca="false">MOD(INT($A1828/16),2)</f>
        <v>1</v>
      </c>
      <c r="E1828" s="6" t="n">
        <f aca="false">MOD(INT($A1828/8),2)</f>
        <v>1</v>
      </c>
      <c r="F1828" s="6" t="n">
        <f aca="false">MOD(INT($A1828/4),2)</f>
        <v>1</v>
      </c>
      <c r="G1828" s="6" t="n">
        <f aca="false">MOD(INT($A1828/2),2)</f>
        <v>1</v>
      </c>
      <c r="H1828" s="6" t="n">
        <f aca="false">MOD(INT($A1828/1),2)</f>
        <v>0</v>
      </c>
      <c r="I1828" s="7" t="n">
        <f aca="false">IF(B1828=1,MIN($B$6,$B$1700),0)</f>
        <v>30000000</v>
      </c>
      <c r="J1828" s="7" t="n">
        <f aca="false">IF(C1828=1,MIN($F$296,MAX(0,$B$1700-I1828)),0)</f>
        <v>300000000</v>
      </c>
      <c r="K1828" s="7" t="n">
        <f aca="false">IF(D1828=1,MIN($F$295,MAX(0,$B$1700-SUM(I1828:J1828))),0)</f>
        <v>100000000</v>
      </c>
      <c r="L1828" s="7" t="n">
        <f aca="false">IF(E1828=1,MIN($F$294,MAX(0,$B$1700-SUM(I1828:K1828))),0)</f>
        <v>60000000</v>
      </c>
      <c r="M1828" s="7" t="n">
        <f aca="false">IF(F1828=1,MIN($F$293,MAX(0,$B$1700-SUM(I1828:L1828))),0)</f>
        <v>30000000</v>
      </c>
      <c r="N1828" s="7" t="n">
        <f aca="false">IF(G1828=1,MIN($F$292,MAX(0,$B$1700-SUM(I1828:M1828))),0)</f>
        <v>15000000</v>
      </c>
      <c r="O1828" s="7" t="n">
        <f aca="false">IF(H1828=1,MIN($F$291,MAX(0,$B$1700-SUM(I1828:N1828))),0)</f>
        <v>0</v>
      </c>
      <c r="P1828" s="7" t="n">
        <f aca="false">MAX(0,$B$1700-SUM(I1828:O1828))</f>
        <v>1465000000</v>
      </c>
      <c r="Q1828" s="7" t="n">
        <f aca="false">($B$273+$B$274)+$B$22+(1-B1828)*$B$268+(1-C1828)*$E$296+(1-D1828)*$E$295+(1-E1828)*$E$294+(1-F1828)*$E$293+(1-G1828)*$E$292+(1-H1828)*$E$291</f>
        <v>14301449.4847255</v>
      </c>
      <c r="R1828" s="7" t="n">
        <f aca="false">P1828&gt;$B$12*Q1828</f>
        <v>1</v>
      </c>
      <c r="S1828" s="7" t="n">
        <f aca="false">IF(R1828,(P1828+$B$12*$B$13)/(Q1828+$B$13),IF(Q1828&gt;0,P1828/Q1828,0))</f>
        <v>87.3436545658831</v>
      </c>
      <c r="T1828" s="7" t="n">
        <f aca="false">IF(R1828,$B$13*(S1828-$B$12),0)</f>
        <v>215859136.414708</v>
      </c>
      <c r="U1828" s="7" t="n">
        <f aca="false">($B$273+$B$274)*S1828</f>
        <v>26329699.6629284</v>
      </c>
      <c r="V1828" s="7" t="n">
        <f aca="false">$B$22*S1828</f>
        <v>786092891.092948</v>
      </c>
      <c r="W1828" s="7" t="n">
        <f aca="false">IF(B1828=1,I1828,S1828*$B$268)</f>
        <v>30000000</v>
      </c>
      <c r="X1828" s="7" t="n">
        <f aca="false">IF(C1828=1,J1828,S1828*$E$296)</f>
        <v>300000000</v>
      </c>
      <c r="Y1828" s="7" t="n">
        <f aca="false">IF(D1828=1,K1828,S1828*$E$295)</f>
        <v>100000000</v>
      </c>
      <c r="Z1828" s="7" t="n">
        <f aca="false">IF(E1828=1,L1828,S1828*$E$294)</f>
        <v>60000000</v>
      </c>
      <c r="AA1828" s="7" t="n">
        <f aca="false">IF(F1828=1,M1828,S1828*$E$293)</f>
        <v>30000000</v>
      </c>
      <c r="AB1828" s="7" t="n">
        <f aca="false">IF(G1828=1,N1828,S1828*$E$292)</f>
        <v>15000000</v>
      </c>
      <c r="AC1828" s="7" t="n">
        <f aca="false">IF(H1828=1,O1828,S1828*$E$291)</f>
        <v>436718272.829416</v>
      </c>
      <c r="AD1828" s="7" t="n">
        <f aca="false">INDEX($W$1702:$W$1829,MATCH($A1828+(1-B1828)*64,$A$1702:$A$1829,0))</f>
        <v>30000000</v>
      </c>
      <c r="AE1828" s="7" t="n">
        <f aca="false">INDEX($W$1702:$W$1829,MATCH($A1828-B1828*64,$A$1702:$A$1829,0))</f>
        <v>78122176.2618952</v>
      </c>
      <c r="AF1828" s="7" t="n">
        <f aca="false">INDEX($X$1702:$X$1829,MATCH($A1828+(1-C1828)*32,$A$1702:$A$1829,0))</f>
        <v>300000000</v>
      </c>
      <c r="AG1828" s="7" t="n">
        <f aca="false">INDEX($X$1702:$X$1829,MATCH($A1828-C1828*32,$A$1702:$A$1829,0))</f>
        <v>473851590.475388</v>
      </c>
      <c r="AH1828" s="7" t="n">
        <f aca="false">INDEX($Y$1702:$Y$1829,MATCH($A1828+(1-D1828)*16,$A$1702:$A$1829,0))</f>
        <v>100000000</v>
      </c>
      <c r="AI1828" s="7" t="n">
        <f aca="false">INDEX($Y$1702:$Y$1829,MATCH($A1828-D1828*16,$A$1702:$A$1829,0))</f>
        <v>147066271.196122</v>
      </c>
      <c r="AJ1828" s="7" t="n">
        <f aca="false">INDEX($Z$1702:$Z$1829,MATCH($A1828+(1-E1828)*8,$A$1702:$A$1829,0))</f>
        <v>60000000</v>
      </c>
      <c r="AK1828" s="7" t="n">
        <f aca="false">INDEX($Z$1702:$Z$1829,MATCH($A1828-E1828*8,$A$1702:$A$1829,0))</f>
        <v>190923086.453252</v>
      </c>
      <c r="AL1828" s="7" t="n">
        <f aca="false">INDEX($AA$1702:$AA$1829,MATCH($A1828+(1-F1828)*4,$A$1702:$A$1829,0))</f>
        <v>30000000</v>
      </c>
      <c r="AM1828" s="7" t="n">
        <f aca="false">INDEX($AA$1702:$AA$1829,MATCH($A1828-F1828*4,$A$1702:$A$1829,0))</f>
        <v>226877330.544182</v>
      </c>
      <c r="AN1828" s="7" t="n">
        <f aca="false">INDEX($AB$1702:$AB$1829,MATCH($A1828+(1-G1828)*2,$A$1702:$A$1829,0))</f>
        <v>15000000</v>
      </c>
      <c r="AO1828" s="7" t="n">
        <f aca="false">INDEX($AB$1702:$AB$1829,MATCH($A1828-G1828*2,$A$1702:$A$1829,0))</f>
        <v>340000329.115426</v>
      </c>
      <c r="AP1828" s="7" t="n">
        <f aca="false">INDEX($AC$1702:$AC$1829,MATCH($A1828+(1-H1828)*1,$A$1702:$A$1829,0))</f>
        <v>5000000</v>
      </c>
      <c r="AQ1828" s="7" t="n">
        <f aca="false">INDEX($AC$1702:$AC$1829,MATCH($A1828-H1828*1,$A$1702:$A$1829,0))</f>
        <v>436718272.829416</v>
      </c>
      <c r="AR1828" s="14" t="b">
        <f aca="false">AND(IF(B1828=1,AD1828&gt;=AE1828,AE1828&gt;AD1828),IF(C1828=1,AF1828&gt;=AG1828,AG1828&gt;AF1828),IF(D1828=1,AH1828&gt;=AI1828,AI1828&gt;AH1828),IF(E1828=1,AJ1828&gt;=AK1828,AK1828&gt;AJ1828),IF(F1828=1,AL1828&gt;=AM1828,AM1828&gt;AL1828),IF(G1828=1,AN1828&gt;=AO1828,AO1828&gt;AN1828),IF(H1828=1,AP1828&gt;=AQ1828,AQ1828&gt;AP1828))</f>
        <v>0</v>
      </c>
      <c r="AS1828" s="2"/>
      <c r="AT1828" s="2"/>
      <c r="AU1828" s="2"/>
      <c r="AV1828" s="2"/>
      <c r="AW1828" s="2"/>
      <c r="AX1828" s="2"/>
    </row>
    <row r="1829" customFormat="false" ht="15" hidden="false" customHeight="false" outlineLevel="0" collapsed="false">
      <c r="A1829" s="6" t="n">
        <f aca="false">ROW()-1702</f>
        <v>127</v>
      </c>
      <c r="B1829" s="6" t="n">
        <f aca="false">MOD(INT($A1829/64),2)</f>
        <v>1</v>
      </c>
      <c r="C1829" s="6" t="n">
        <f aca="false">MOD(INT($A1829/32),2)</f>
        <v>1</v>
      </c>
      <c r="D1829" s="6" t="n">
        <f aca="false">MOD(INT($A1829/16),2)</f>
        <v>1</v>
      </c>
      <c r="E1829" s="6" t="n">
        <f aca="false">MOD(INT($A1829/8),2)</f>
        <v>1</v>
      </c>
      <c r="F1829" s="6" t="n">
        <f aca="false">MOD(INT($A1829/4),2)</f>
        <v>1</v>
      </c>
      <c r="G1829" s="6" t="n">
        <f aca="false">MOD(INT($A1829/2),2)</f>
        <v>1</v>
      </c>
      <c r="H1829" s="6" t="n">
        <f aca="false">MOD(INT($A1829/1),2)</f>
        <v>1</v>
      </c>
      <c r="I1829" s="7" t="n">
        <f aca="false">IF(B1829=1,MIN($B$6,$B$1700),0)</f>
        <v>30000000</v>
      </c>
      <c r="J1829" s="7" t="n">
        <f aca="false">IF(C1829=1,MIN($F$296,MAX(0,$B$1700-I1829)),0)</f>
        <v>300000000</v>
      </c>
      <c r="K1829" s="7" t="n">
        <f aca="false">IF(D1829=1,MIN($F$295,MAX(0,$B$1700-SUM(I1829:J1829))),0)</f>
        <v>100000000</v>
      </c>
      <c r="L1829" s="7" t="n">
        <f aca="false">IF(E1829=1,MIN($F$294,MAX(0,$B$1700-SUM(I1829:K1829))),0)</f>
        <v>60000000</v>
      </c>
      <c r="M1829" s="7" t="n">
        <f aca="false">IF(F1829=1,MIN($F$293,MAX(0,$B$1700-SUM(I1829:L1829))),0)</f>
        <v>30000000</v>
      </c>
      <c r="N1829" s="7" t="n">
        <f aca="false">IF(G1829=1,MIN($F$292,MAX(0,$B$1700-SUM(I1829:M1829))),0)</f>
        <v>15000000</v>
      </c>
      <c r="O1829" s="7" t="n">
        <f aca="false">IF(H1829=1,MIN($F$291,MAX(0,$B$1700-SUM(I1829:N1829))),0)</f>
        <v>5000000</v>
      </c>
      <c r="P1829" s="7" t="n">
        <f aca="false">MAX(0,$B$1700-SUM(I1829:O1829))</f>
        <v>1460000000</v>
      </c>
      <c r="Q1829" s="7" t="n">
        <f aca="false">($B$273+$B$274)+$B$22+(1-B1829)*$B$268+(1-C1829)*$E$296+(1-D1829)*$E$295+(1-E1829)*$E$294+(1-F1829)*$E$293+(1-G1829)*$E$292+(1-H1829)*$E$291</f>
        <v>9301449.48472551</v>
      </c>
      <c r="R1829" s="7" t="n">
        <f aca="false">P1829&gt;$B$12*Q1829</f>
        <v>1</v>
      </c>
      <c r="S1829" s="7" t="n">
        <f aca="false">IF(R1829,(P1829+$B$12*$B$13)/(Q1829+$B$13),IF(Q1829&gt;0,P1829/Q1829,0))</f>
        <v>123.92545524962</v>
      </c>
      <c r="T1829" s="7" t="n">
        <f aca="false">IF(R1829,$B$13*(S1829-$B$12),0)</f>
        <v>307313638.12405</v>
      </c>
      <c r="U1829" s="7" t="n">
        <f aca="false">($B$273+$B$274)*S1829</f>
        <v>37357264.6293721</v>
      </c>
      <c r="V1829" s="7" t="n">
        <f aca="false">$B$22*S1829</f>
        <v>1115329097.24658</v>
      </c>
      <c r="W1829" s="7" t="n">
        <f aca="false">IF(B1829=1,I1829,S1829*$B$268)</f>
        <v>30000000</v>
      </c>
      <c r="X1829" s="7" t="n">
        <f aca="false">IF(C1829=1,J1829,S1829*$E$296)</f>
        <v>300000000</v>
      </c>
      <c r="Y1829" s="7" t="n">
        <f aca="false">IF(D1829=1,K1829,S1829*$E$295)</f>
        <v>100000000</v>
      </c>
      <c r="Z1829" s="7" t="n">
        <f aca="false">IF(E1829=1,L1829,S1829*$E$294)</f>
        <v>60000000</v>
      </c>
      <c r="AA1829" s="7" t="n">
        <f aca="false">IF(F1829=1,M1829,S1829*$E$293)</f>
        <v>30000000</v>
      </c>
      <c r="AB1829" s="7" t="n">
        <f aca="false">IF(G1829=1,N1829,S1829*$E$292)</f>
        <v>15000000</v>
      </c>
      <c r="AC1829" s="7" t="n">
        <f aca="false">IF(H1829=1,O1829,S1829*$E$291)</f>
        <v>5000000</v>
      </c>
      <c r="AD1829" s="7" t="n">
        <f aca="false">INDEX($W$1702:$W$1829,MATCH($A1829+(1-B1829)*64,$A$1702:$A$1829,0))</f>
        <v>30000000</v>
      </c>
      <c r="AE1829" s="7" t="n">
        <f aca="false">INDEX($W$1702:$W$1829,MATCH($A1829-B1829*64,$A$1702:$A$1829,0))</f>
        <v>108452301.721958</v>
      </c>
      <c r="AF1829" s="7" t="n">
        <f aca="false">INDEX($X$1702:$X$1829,MATCH($A1829+(1-C1829)*32,$A$1702:$A$1829,0))</f>
        <v>300000000</v>
      </c>
      <c r="AG1829" s="7" t="n">
        <f aca="false">INDEX($X$1702:$X$1829,MATCH($A1829-C1829*32,$A$1702:$A$1829,0))</f>
        <v>604088293.986479</v>
      </c>
      <c r="AH1829" s="7" t="n">
        <f aca="false">INDEX($Y$1702:$Y$1829,MATCH($A1829+(1-D1829)*16,$A$1702:$A$1829,0))</f>
        <v>100000000</v>
      </c>
      <c r="AI1829" s="7" t="n">
        <f aca="false">INDEX($Y$1702:$Y$1829,MATCH($A1829-D1829*16,$A$1702:$A$1829,0))</f>
        <v>200727978.453047</v>
      </c>
      <c r="AJ1829" s="7" t="n">
        <f aca="false">INDEX($Z$1702:$Z$1829,MATCH($A1829+(1-E1829)*8,$A$1702:$A$1829,0))</f>
        <v>60000000</v>
      </c>
      <c r="AK1829" s="7" t="n">
        <f aca="false">INDEX($Z$1702:$Z$1829,MATCH($A1829-E1829*8,$A$1702:$A$1829,0))</f>
        <v>257297679.643905</v>
      </c>
      <c r="AL1829" s="7" t="n">
        <f aca="false">INDEX($AA$1702:$AA$1829,MATCH($A1829+(1-F1829)*4,$A$1702:$A$1829,0))</f>
        <v>30000000</v>
      </c>
      <c r="AM1829" s="7" t="n">
        <f aca="false">INDEX($AA$1702:$AA$1829,MATCH($A1829-F1829*4,$A$1702:$A$1829,0))</f>
        <v>302504157.084115</v>
      </c>
      <c r="AN1829" s="7" t="n">
        <f aca="false">INDEX($AB$1702:$AB$1829,MATCH($A1829+(1-G1829)*2,$A$1702:$A$1829,0))</f>
        <v>15000000</v>
      </c>
      <c r="AO1829" s="7" t="n">
        <f aca="false">INDEX($AB$1702:$AB$1829,MATCH($A1829-G1829*2,$A$1702:$A$1829,0))</f>
        <v>439694206.545459</v>
      </c>
      <c r="AP1829" s="7" t="n">
        <f aca="false">INDEX($AC$1702:$AC$1829,MATCH($A1829+(1-H1829)*1,$A$1702:$A$1829,0))</f>
        <v>5000000</v>
      </c>
      <c r="AQ1829" s="7" t="n">
        <f aca="false">INDEX($AC$1702:$AC$1829,MATCH($A1829-H1829*1,$A$1702:$A$1829,0))</f>
        <v>436718272.829416</v>
      </c>
      <c r="AR1829" s="14" t="b">
        <f aca="false">AND(IF(B1829=1,AD1829&gt;=AE1829,AE1829&gt;AD1829),IF(C1829=1,AF1829&gt;=AG1829,AG1829&gt;AF1829),IF(D1829=1,AH1829&gt;=AI1829,AI1829&gt;AH1829),IF(E1829=1,AJ1829&gt;=AK1829,AK1829&gt;AJ1829),IF(F1829=1,AL1829&gt;=AM1829,AM1829&gt;AL1829),IF(G1829=1,AN1829&gt;=AO1829,AO1829&gt;AN1829),IF(H1829=1,AP1829&gt;=AQ1829,AQ1829&gt;AP1829))</f>
        <v>0</v>
      </c>
      <c r="AS1829" s="2"/>
      <c r="AT1829" s="2"/>
      <c r="AU1829" s="2"/>
      <c r="AV1829" s="2"/>
      <c r="AW1829" s="2"/>
      <c r="AX1829" s="2"/>
    </row>
    <row r="1830" customFormat="false" ht="15" hidden="false" customHeight="false" outlineLevel="0" collapsed="false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</row>
    <row r="1831" customFormat="false" ht="15" hidden="false" customHeight="false" outlineLevel="0" collapsed="false">
      <c r="A1831" s="6" t="s">
        <v>320</v>
      </c>
      <c r="B1831" s="6" t="n">
        <f aca="false">MATCH(TRUE(),AR1702:AR1829,0)</f>
        <v>17</v>
      </c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</row>
    <row r="1832" customFormat="false" ht="15" hidden="false" customHeight="false" outlineLevel="0" collapsed="false">
      <c r="A1832" s="6" t="s">
        <v>321</v>
      </c>
      <c r="B1832" s="6" t="n">
        <f aca="false">INDEX(A1702:A1829,B1831)</f>
        <v>16</v>
      </c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</row>
    <row r="1833" customFormat="false" ht="15" hidden="false" customHeight="false" outlineLevel="0" collapsed="false">
      <c r="A1833" s="6" t="s">
        <v>298</v>
      </c>
      <c r="B1833" s="7" t="n">
        <f aca="false">INDEX(W1702:W1829,$B$1831)</f>
        <v>51321775.5376815</v>
      </c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</row>
    <row r="1834" customFormat="false" ht="15" hidden="false" customHeight="false" outlineLevel="0" collapsed="false">
      <c r="A1834" s="6" t="s">
        <v>299</v>
      </c>
      <c r="B1834" s="7" t="n">
        <f aca="false">INDEX(X1702:X1829,$B$1831)</f>
        <v>341547758.276086</v>
      </c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</row>
    <row r="1835" customFormat="false" ht="15" hidden="false" customHeight="false" outlineLevel="0" collapsed="false">
      <c r="A1835" s="6" t="s">
        <v>300</v>
      </c>
      <c r="B1835" s="7" t="n">
        <f aca="false">INDEX(Y1702:Y1829,$B$1831)</f>
        <v>100000000</v>
      </c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</row>
    <row r="1836" customFormat="false" ht="15" hidden="false" customHeight="false" outlineLevel="0" collapsed="false">
      <c r="A1836" s="6" t="s">
        <v>301</v>
      </c>
      <c r="B1836" s="7" t="n">
        <f aca="false">INDEX(Z1702:Z1829,$B$1831)</f>
        <v>133195590.215935</v>
      </c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</row>
    <row r="1837" customFormat="false" ht="15" hidden="false" customHeight="false" outlineLevel="0" collapsed="false">
      <c r="A1837" s="6" t="s">
        <v>302</v>
      </c>
      <c r="B1837" s="7" t="n">
        <f aca="false">INDEX(AA1702:AA1829,$B$1831)</f>
        <v>166494487.769919</v>
      </c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</row>
    <row r="1838" customFormat="false" ht="15" hidden="false" customHeight="false" outlineLevel="0" collapsed="false">
      <c r="A1838" s="6" t="s">
        <v>303</v>
      </c>
      <c r="B1838" s="7" t="n">
        <f aca="false">INDEX(AB1702:AB1829,$B$1831)</f>
        <v>277490812.949865</v>
      </c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</row>
    <row r="1839" customFormat="false" ht="15" hidden="false" customHeight="false" outlineLevel="0" collapsed="false">
      <c r="A1839" s="6" t="s">
        <v>304</v>
      </c>
      <c r="B1839" s="7" t="n">
        <f aca="false">INDEX(AC1702:AC1829,$B$1831)</f>
        <v>277490812.949865</v>
      </c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</row>
    <row r="1840" customFormat="false" ht="15" hidden="false" customHeight="false" outlineLevel="0" collapsed="false">
      <c r="A1840" s="6" t="s">
        <v>296</v>
      </c>
      <c r="B1840" s="7" t="n">
        <f aca="false">INDEX(U1702:U1829,$B$1831)</f>
        <v>16729892.5159599</v>
      </c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</row>
    <row r="1841" customFormat="false" ht="15" hidden="false" customHeight="false" outlineLevel="0" collapsed="false">
      <c r="A1841" s="6" t="s">
        <v>322</v>
      </c>
      <c r="B1841" s="7" t="n">
        <f aca="false">INDEX(V1702:V1829,$B$1831)</f>
        <v>499483463.309757</v>
      </c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</row>
    <row r="1842" customFormat="false" ht="15" hidden="false" customHeight="false" outlineLevel="0" collapsed="false">
      <c r="A1842" s="6" t="s">
        <v>323</v>
      </c>
      <c r="B1842" s="7" t="n">
        <f aca="false">INDEX(T1702:T1829,$B$1831)</f>
        <v>136245406.474932</v>
      </c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</row>
    <row r="1843" customFormat="false" ht="15" hidden="false" customHeight="false" outlineLevel="0" collapsed="false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</row>
    <row r="1844" customFormat="false" ht="15" hidden="false" customHeight="false" outlineLevel="0" collapsed="false">
      <c r="A1844" s="6" t="s">
        <v>324</v>
      </c>
      <c r="B1844" s="6" t="n">
        <f aca="false">INDEX(B1702:B1829,$B$1831)</f>
        <v>0</v>
      </c>
      <c r="C1844" s="7" t="n">
        <f aca="false">INDEX(AD1702:AD1829,$B$1831)</f>
        <v>30000000</v>
      </c>
      <c r="D1844" s="7" t="n">
        <f aca="false">INDEX(AE1702:AE1829,$B$1831)</f>
        <v>51321775.5376815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</row>
    <row r="1845" customFormat="false" ht="15" hidden="false" customHeight="false" outlineLevel="0" collapsed="false">
      <c r="A1845" s="6" t="s">
        <v>325</v>
      </c>
      <c r="B1845" s="6" t="n">
        <f aca="false">INDEX(C1702:C1829,$B$1831)</f>
        <v>0</v>
      </c>
      <c r="C1845" s="7" t="n">
        <f aca="false">INDEX(AF1702:AF1829,$B$1831)</f>
        <v>300000000</v>
      </c>
      <c r="D1845" s="7" t="n">
        <f aca="false">INDEX(AG1702:AG1829,$B$1831)</f>
        <v>341547758.276086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</row>
    <row r="1846" customFormat="false" ht="15" hidden="false" customHeight="false" outlineLevel="0" collapsed="false">
      <c r="A1846" s="6" t="s">
        <v>326</v>
      </c>
      <c r="B1846" s="6" t="n">
        <f aca="false">INDEX(D1702:D1829,$B$1831)</f>
        <v>1</v>
      </c>
      <c r="C1846" s="7" t="n">
        <f aca="false">INDEX(AH1702:AH1829,$B$1831)</f>
        <v>100000000</v>
      </c>
      <c r="D1846" s="7" t="n">
        <f aca="false">INDEX(AI1702:AI1829,$B$1831)</f>
        <v>96709248.8163063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</row>
    <row r="1847" customFormat="false" ht="15" hidden="false" customHeight="false" outlineLevel="0" collapsed="false">
      <c r="A1847" s="6" t="s">
        <v>327</v>
      </c>
      <c r="B1847" s="6" t="n">
        <f aca="false">INDEX(E1702:E1829,$B$1831)</f>
        <v>0</v>
      </c>
      <c r="C1847" s="7" t="n">
        <f aca="false">INDEX(AJ1702:AJ1829,$B$1831)</f>
        <v>60000000</v>
      </c>
      <c r="D1847" s="7" t="n">
        <f aca="false">INDEX(AK1702:AK1829,$B$1831)</f>
        <v>133195590.215935</v>
      </c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</row>
    <row r="1848" customFormat="false" ht="15" hidden="false" customHeight="false" outlineLevel="0" collapsed="false">
      <c r="A1848" s="6" t="s">
        <v>328</v>
      </c>
      <c r="B1848" s="6" t="n">
        <f aca="false">INDEX(F1702:F1829,$B$1831)</f>
        <v>0</v>
      </c>
      <c r="C1848" s="7" t="n">
        <f aca="false">INDEX(AL1702:AL1829,$B$1831)</f>
        <v>30000000</v>
      </c>
      <c r="D1848" s="7" t="n">
        <f aca="false">INDEX(AM1702:AM1829,$B$1831)</f>
        <v>166494487.769919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</row>
    <row r="1849" customFormat="false" ht="15" hidden="false" customHeight="false" outlineLevel="0" collapsed="false">
      <c r="A1849" s="6" t="s">
        <v>329</v>
      </c>
      <c r="B1849" s="6" t="n">
        <f aca="false">INDEX(G1702:G1829,$B$1831)</f>
        <v>0</v>
      </c>
      <c r="C1849" s="7" t="n">
        <f aca="false">INDEX(AN1702:AN1829,$B$1831)</f>
        <v>15000000</v>
      </c>
      <c r="D1849" s="7" t="n">
        <f aca="false">INDEX(AO1702:AO1829,$B$1831)</f>
        <v>277490812.949865</v>
      </c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</row>
    <row r="1850" customFormat="false" ht="15" hidden="false" customHeight="false" outlineLevel="0" collapsed="false">
      <c r="A1850" s="6" t="s">
        <v>330</v>
      </c>
      <c r="B1850" s="6" t="n">
        <f aca="false">INDEX(H1702:H1829,$B$1831)</f>
        <v>0</v>
      </c>
      <c r="C1850" s="7" t="n">
        <f aca="false">INDEX(AP1702:AP1829,$B$1831)</f>
        <v>5000000</v>
      </c>
      <c r="D1850" s="7" t="n">
        <f aca="false">INDEX(AQ1702:AQ1829,$B$1831)</f>
        <v>277490812.949865</v>
      </c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</row>
    <row r="1851" customFormat="false" ht="15" hidden="false" customHeight="false" outlineLevel="0" collapsed="false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</row>
    <row r="1852" customFormat="false" ht="15" hidden="false" customHeight="false" outlineLevel="0" collapsed="false">
      <c r="A1852" s="6" t="s">
        <v>190</v>
      </c>
      <c r="B1852" s="7" t="n">
        <f aca="false">SUM(B1833:B1842)</f>
        <v>2000000000</v>
      </c>
      <c r="C1852" s="7" t="n">
        <f aca="false">$B$1700-$B$1852</f>
        <v>0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</row>
    <row r="1853" customFormat="false" ht="15" hidden="false" customHeight="false" outlineLevel="0" collapsed="false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</row>
    <row r="1854" customFormat="false" ht="15" hidden="false" customHeight="false" outlineLevel="0" collapsed="false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</row>
    <row r="1855" customFormat="false" ht="15" hidden="false" customHeight="false" outlineLevel="0" collapsed="false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</row>
    <row r="1856" customFormat="false" ht="15" hidden="false" customHeight="false" outlineLevel="0" collapsed="false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</row>
    <row r="1857" customFormat="false" ht="15" hidden="false" customHeight="false" outlineLevel="0" collapsed="false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</row>
    <row r="1858" customFormat="false" ht="15" hidden="false" customHeight="false" outlineLevel="0" collapsed="false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</row>
    <row r="1859" customFormat="false" ht="15" hidden="false" customHeight="false" outlineLevel="0" collapsed="false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</row>
    <row r="1860" customFormat="false" ht="15" hidden="false" customHeight="false" outlineLevel="0" collapsed="false">
      <c r="A1860" s="3" t="s">
        <v>336</v>
      </c>
      <c r="B1860" s="15" t="n">
        <f aca="false">$B$32</f>
        <v>2000000000</v>
      </c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</row>
    <row r="1861" customFormat="false" ht="15" hidden="false" customHeight="false" outlineLevel="0" collapsed="false">
      <c r="A1861" s="5" t="s">
        <v>283</v>
      </c>
      <c r="B1861" s="5" t="s">
        <v>205</v>
      </c>
      <c r="C1861" s="5" t="s">
        <v>89</v>
      </c>
      <c r="D1861" s="5" t="s">
        <v>88</v>
      </c>
      <c r="E1861" s="5" t="s">
        <v>87</v>
      </c>
      <c r="F1861" s="5" t="s">
        <v>86</v>
      </c>
      <c r="G1861" s="5" t="s">
        <v>85</v>
      </c>
      <c r="H1861" s="5" t="s">
        <v>82</v>
      </c>
      <c r="I1861" s="5" t="s">
        <v>284</v>
      </c>
      <c r="J1861" s="5" t="s">
        <v>285</v>
      </c>
      <c r="K1861" s="5" t="s">
        <v>286</v>
      </c>
      <c r="L1861" s="5" t="s">
        <v>287</v>
      </c>
      <c r="M1861" s="5" t="s">
        <v>288</v>
      </c>
      <c r="N1861" s="5" t="s">
        <v>289</v>
      </c>
      <c r="O1861" s="5" t="s">
        <v>290</v>
      </c>
      <c r="P1861" s="5" t="s">
        <v>291</v>
      </c>
      <c r="Q1861" s="5" t="s">
        <v>292</v>
      </c>
      <c r="R1861" s="5" t="s">
        <v>293</v>
      </c>
      <c r="S1861" s="5" t="s">
        <v>294</v>
      </c>
      <c r="T1861" s="5" t="s">
        <v>295</v>
      </c>
      <c r="U1861" s="5" t="s">
        <v>296</v>
      </c>
      <c r="V1861" s="5" t="s">
        <v>297</v>
      </c>
      <c r="W1861" s="5" t="s">
        <v>298</v>
      </c>
      <c r="X1861" s="5" t="s">
        <v>299</v>
      </c>
      <c r="Y1861" s="5" t="s">
        <v>300</v>
      </c>
      <c r="Z1861" s="5" t="s">
        <v>301</v>
      </c>
      <c r="AA1861" s="5" t="s">
        <v>302</v>
      </c>
      <c r="AB1861" s="5" t="s">
        <v>303</v>
      </c>
      <c r="AC1861" s="5" t="s">
        <v>304</v>
      </c>
      <c r="AD1861" s="5" t="s">
        <v>305</v>
      </c>
      <c r="AE1861" s="5" t="s">
        <v>306</v>
      </c>
      <c r="AF1861" s="5" t="s">
        <v>307</v>
      </c>
      <c r="AG1861" s="5" t="s">
        <v>308</v>
      </c>
      <c r="AH1861" s="5" t="s">
        <v>309</v>
      </c>
      <c r="AI1861" s="5" t="s">
        <v>310</v>
      </c>
      <c r="AJ1861" s="5" t="s">
        <v>311</v>
      </c>
      <c r="AK1861" s="5" t="s">
        <v>312</v>
      </c>
      <c r="AL1861" s="5" t="s">
        <v>313</v>
      </c>
      <c r="AM1861" s="5" t="s">
        <v>314</v>
      </c>
      <c r="AN1861" s="5" t="s">
        <v>315</v>
      </c>
      <c r="AO1861" s="5" t="s">
        <v>316</v>
      </c>
      <c r="AP1861" s="5" t="s">
        <v>317</v>
      </c>
      <c r="AQ1861" s="5" t="s">
        <v>318</v>
      </c>
      <c r="AR1861" s="5" t="s">
        <v>319</v>
      </c>
      <c r="AS1861" s="2"/>
      <c r="AT1861" s="2"/>
      <c r="AU1861" s="2"/>
      <c r="AV1861" s="2"/>
      <c r="AW1861" s="2"/>
      <c r="AX1861" s="2"/>
    </row>
    <row r="1862" customFormat="false" ht="15" hidden="false" customHeight="false" outlineLevel="0" collapsed="false">
      <c r="A1862" s="6" t="n">
        <f aca="false">ROW()-1862</f>
        <v>0</v>
      </c>
      <c r="B1862" s="6" t="n">
        <f aca="false">MOD(INT($A1862/64),2)</f>
        <v>0</v>
      </c>
      <c r="C1862" s="6" t="n">
        <f aca="false">MOD(INT($A1862/32),2)</f>
        <v>0</v>
      </c>
      <c r="D1862" s="6" t="n">
        <f aca="false">MOD(INT($A1862/16),2)</f>
        <v>0</v>
      </c>
      <c r="E1862" s="6" t="n">
        <f aca="false">MOD(INT($A1862/8),2)</f>
        <v>0</v>
      </c>
      <c r="F1862" s="6" t="n">
        <f aca="false">MOD(INT($A1862/4),2)</f>
        <v>0</v>
      </c>
      <c r="G1862" s="6" t="n">
        <f aca="false">MOD(INT($A1862/2),2)</f>
        <v>0</v>
      </c>
      <c r="H1862" s="6" t="n">
        <f aca="false">MOD(INT($A1862/1),2)</f>
        <v>0</v>
      </c>
      <c r="I1862" s="7" t="n">
        <f aca="false">IF(B1862=1,MIN($B$6,$B$1860),0)</f>
        <v>0</v>
      </c>
      <c r="J1862" s="7" t="n">
        <f aca="false">IF(C1862=1,MIN($F$366,MAX(0,$B$1860-I1862)),0)</f>
        <v>0</v>
      </c>
      <c r="K1862" s="7" t="n">
        <f aca="false">IF(D1862=1,MIN($F$365,MAX(0,$B$1860-SUM(I1862:J1862))),0)</f>
        <v>0</v>
      </c>
      <c r="L1862" s="7" t="n">
        <f aca="false">IF(E1862=1,MIN($F$364,MAX(0,$B$1860-SUM(I1862:K1862))),0)</f>
        <v>0</v>
      </c>
      <c r="M1862" s="7" t="n">
        <f aca="false">IF(F1862=1,MIN($F$363,MAX(0,$B$1860-SUM(I1862:L1862))),0)</f>
        <v>0</v>
      </c>
      <c r="N1862" s="7" t="n">
        <f aca="false">IF(G1862=1,MIN($F$362,MAX(0,$B$1860-SUM(I1862:M1862))),0)</f>
        <v>0</v>
      </c>
      <c r="O1862" s="7" t="n">
        <f aca="false">IF(H1862=1,MIN($F$361,MAX(0,$B$1860-SUM(I1862:N1862))),0)</f>
        <v>0</v>
      </c>
      <c r="P1862" s="7" t="n">
        <f aca="false">MAX(0,$B$1860-SUM(I1862:O1862))</f>
        <v>2000000000</v>
      </c>
      <c r="Q1862" s="7" t="n">
        <f aca="false">($B$343+$B$344)+$B$22+(1-B1862)*$B$338+(1-C1862)*$E$366+(1-D1862)*$E$365+(1-E1862)*$E$364+(1-F1862)*$E$363+(1-G1862)*$E$362+(1-H1862)*$E$361</f>
        <v>33334162.2830199</v>
      </c>
      <c r="R1862" s="7" t="n">
        <f aca="false">P1862&gt;$B$12*Q1862</f>
        <v>1</v>
      </c>
      <c r="S1862" s="7" t="n">
        <f aca="false">IF(R1862,(P1862+$B$12*$B$13)/(Q1862+$B$13),IF(Q1862&gt;0,P1862/Q1862,0))</f>
        <v>55.882428175219</v>
      </c>
      <c r="T1862" s="7" t="n">
        <f aca="false">IF(R1862,$B$13*(S1862-$B$12),0)</f>
        <v>137206070.438048</v>
      </c>
      <c r="U1862" s="7" t="n">
        <f aca="false">($B$343+$B$344)*S1862</f>
        <v>15473119.0466033</v>
      </c>
      <c r="V1862" s="7" t="n">
        <f aca="false">$B$22*S1862</f>
        <v>502941853.576971</v>
      </c>
      <c r="W1862" s="7" t="n">
        <f aca="false">IF(B1862=1,I1862,S1862*$B$338)</f>
        <v>44231718.7246879</v>
      </c>
      <c r="X1862" s="7" t="n">
        <f aca="false">IF(C1862=1,J1862,S1862*$E$366)</f>
        <v>342692118.412738</v>
      </c>
      <c r="Y1862" s="7" t="n">
        <f aca="false">IF(D1862=1,K1862,S1862*$E$365)</f>
        <v>96865725.9025793</v>
      </c>
      <c r="Z1862" s="7" t="n">
        <f aca="false">IF(E1862=1,L1862,S1862*$E$364)</f>
        <v>134117827.620526</v>
      </c>
      <c r="AA1862" s="7" t="n">
        <f aca="false">IF(F1862=1,M1862,S1862*$E$363)</f>
        <v>167647284.525657</v>
      </c>
      <c r="AB1862" s="7" t="n">
        <f aca="false">IF(G1862=1,N1862,S1862*$E$362)</f>
        <v>279412140.876095</v>
      </c>
      <c r="AC1862" s="7" t="n">
        <f aca="false">IF(H1862=1,O1862,S1862*$E$361)</f>
        <v>279412140.876095</v>
      </c>
      <c r="AD1862" s="7" t="n">
        <f aca="false">INDEX($W$1862:$W$1989,MATCH($A1862+(1-B1862)*64,$A$1862:$A$1989,0))</f>
        <v>30000000</v>
      </c>
      <c r="AE1862" s="7" t="n">
        <f aca="false">INDEX($W$1862:$W$1989,MATCH($A1862-B1862*64,$A$1862:$A$1989,0))</f>
        <v>44231718.7246879</v>
      </c>
      <c r="AF1862" s="7" t="n">
        <f aca="false">INDEX($X$1862:$X$1989,MATCH($A1862+(1-C1862)*32,$A$1862:$A$1989,0))</f>
        <v>300000000</v>
      </c>
      <c r="AG1862" s="7" t="n">
        <f aca="false">INDEX($X$1862:$X$1989,MATCH($A1862-C1862*32,$A$1862:$A$1989,0))</f>
        <v>342692118.412738</v>
      </c>
      <c r="AH1862" s="7" t="n">
        <f aca="false">INDEX($Y$1862:$Y$1989,MATCH($A1862+(1-D1862)*16,$A$1862:$A$1989,0))</f>
        <v>100000000</v>
      </c>
      <c r="AI1862" s="7" t="n">
        <f aca="false">INDEX($Y$1862:$Y$1989,MATCH($A1862-D1862*16,$A$1862:$A$1989,0))</f>
        <v>96865725.9025793</v>
      </c>
      <c r="AJ1862" s="7" t="n">
        <f aca="false">INDEX($Z$1862:$Z$1989,MATCH($A1862+(1-E1862)*8,$A$1862:$A$1989,0))</f>
        <v>60000000</v>
      </c>
      <c r="AK1862" s="7" t="n">
        <f aca="false">INDEX($Z$1862:$Z$1989,MATCH($A1862-E1862*8,$A$1862:$A$1989,0))</f>
        <v>134117827.620526</v>
      </c>
      <c r="AL1862" s="7" t="n">
        <f aca="false">INDEX($AA$1862:$AA$1989,MATCH($A1862+(1-F1862)*4,$A$1862:$A$1989,0))</f>
        <v>30000000</v>
      </c>
      <c r="AM1862" s="7" t="n">
        <f aca="false">INDEX($AA$1862:$AA$1989,MATCH($A1862-F1862*4,$A$1862:$A$1989,0))</f>
        <v>167647284.525657</v>
      </c>
      <c r="AN1862" s="7" t="n">
        <f aca="false">INDEX($AB$1862:$AB$1989,MATCH($A1862+(1-G1862)*2,$A$1862:$A$1989,0))</f>
        <v>15000000</v>
      </c>
      <c r="AO1862" s="7" t="n">
        <f aca="false">INDEX($AB$1862:$AB$1989,MATCH($A1862-G1862*2,$A$1862:$A$1989,0))</f>
        <v>279412140.876095</v>
      </c>
      <c r="AP1862" s="7" t="n">
        <f aca="false">INDEX($AC$1862:$AC$1989,MATCH($A1862+(1-H1862)*1,$A$1862:$A$1989,0))</f>
        <v>5000000</v>
      </c>
      <c r="AQ1862" s="7" t="n">
        <f aca="false">INDEX($AC$1862:$AC$1989,MATCH($A1862-H1862*1,$A$1862:$A$1989,0))</f>
        <v>279412140.876095</v>
      </c>
      <c r="AR1862" s="14" t="b">
        <f aca="false">AND(IF(B1862=1,AD1862&gt;=AE1862,AE1862&gt;AD1862),IF(C1862=1,AF1862&gt;=AG1862,AG1862&gt;AF1862),IF(D1862=1,AH1862&gt;=AI1862,AI1862&gt;AH1862),IF(E1862=1,AJ1862&gt;=AK1862,AK1862&gt;AJ1862),IF(F1862=1,AL1862&gt;=AM1862,AM1862&gt;AL1862),IF(G1862=1,AN1862&gt;=AO1862,AO1862&gt;AN1862),IF(H1862=1,AP1862&gt;=AQ1862,AQ1862&gt;AP1862))</f>
        <v>0</v>
      </c>
      <c r="AS1862" s="2"/>
      <c r="AT1862" s="2"/>
      <c r="AU1862" s="2"/>
      <c r="AV1862" s="2"/>
      <c r="AW1862" s="2"/>
      <c r="AX1862" s="2"/>
    </row>
    <row r="1863" customFormat="false" ht="15" hidden="false" customHeight="false" outlineLevel="0" collapsed="false">
      <c r="A1863" s="6" t="n">
        <f aca="false">ROW()-1862</f>
        <v>1</v>
      </c>
      <c r="B1863" s="6" t="n">
        <f aca="false">MOD(INT($A1863/64),2)</f>
        <v>0</v>
      </c>
      <c r="C1863" s="6" t="n">
        <f aca="false">MOD(INT($A1863/32),2)</f>
        <v>0</v>
      </c>
      <c r="D1863" s="6" t="n">
        <f aca="false">MOD(INT($A1863/16),2)</f>
        <v>0</v>
      </c>
      <c r="E1863" s="6" t="n">
        <f aca="false">MOD(INT($A1863/8),2)</f>
        <v>0</v>
      </c>
      <c r="F1863" s="6" t="n">
        <f aca="false">MOD(INT($A1863/4),2)</f>
        <v>0</v>
      </c>
      <c r="G1863" s="6" t="n">
        <f aca="false">MOD(INT($A1863/2),2)</f>
        <v>0</v>
      </c>
      <c r="H1863" s="6" t="n">
        <f aca="false">MOD(INT($A1863/1),2)</f>
        <v>1</v>
      </c>
      <c r="I1863" s="7" t="n">
        <f aca="false">IF(B1863=1,MIN($B$6,$B$1860),0)</f>
        <v>0</v>
      </c>
      <c r="J1863" s="7" t="n">
        <f aca="false">IF(C1863=1,MIN($F$366,MAX(0,$B$1860-I1863)),0)</f>
        <v>0</v>
      </c>
      <c r="K1863" s="7" t="n">
        <f aca="false">IF(D1863=1,MIN($F$365,MAX(0,$B$1860-SUM(I1863:J1863))),0)</f>
        <v>0</v>
      </c>
      <c r="L1863" s="7" t="n">
        <f aca="false">IF(E1863=1,MIN($F$364,MAX(0,$B$1860-SUM(I1863:K1863))),0)</f>
        <v>0</v>
      </c>
      <c r="M1863" s="7" t="n">
        <f aca="false">IF(F1863=1,MIN($F$363,MAX(0,$B$1860-SUM(I1863:L1863))),0)</f>
        <v>0</v>
      </c>
      <c r="N1863" s="7" t="n">
        <f aca="false">IF(G1863=1,MIN($F$362,MAX(0,$B$1860-SUM(I1863:M1863))),0)</f>
        <v>0</v>
      </c>
      <c r="O1863" s="7" t="n">
        <f aca="false">IF(H1863=1,MIN($F$361,MAX(0,$B$1860-SUM(I1863:N1863))),0)</f>
        <v>5000000</v>
      </c>
      <c r="P1863" s="7" t="n">
        <f aca="false">MAX(0,$B$1860-SUM(I1863:O1863))</f>
        <v>1995000000</v>
      </c>
      <c r="Q1863" s="7" t="n">
        <f aca="false">($B$343+$B$344)+$B$22+(1-B1863)*$B$338+(1-C1863)*$E$366+(1-D1863)*$E$365+(1-E1863)*$E$364+(1-F1863)*$E$363+(1-G1863)*$E$362+(1-H1863)*$E$361</f>
        <v>28334162.2830199</v>
      </c>
      <c r="R1863" s="7" t="n">
        <f aca="false">P1863&gt;$B$12*Q1863</f>
        <v>1</v>
      </c>
      <c r="S1863" s="7" t="n">
        <f aca="false">IF(R1863,(P1863+$B$12*$B$13)/(Q1863+$B$13),IF(Q1863&gt;0,P1863/Q1863,0))</f>
        <v>64.7820421279941</v>
      </c>
      <c r="T1863" s="7" t="n">
        <f aca="false">IF(R1863,$B$13*(S1863-$B$12),0)</f>
        <v>159455105.319985</v>
      </c>
      <c r="U1863" s="7" t="n">
        <f aca="false">($B$343+$B$344)*S1863</f>
        <v>17937306.6393173</v>
      </c>
      <c r="V1863" s="7" t="n">
        <f aca="false">$B$22*S1863</f>
        <v>583038379.151947</v>
      </c>
      <c r="W1863" s="7" t="n">
        <f aca="false">IF(B1863=1,I1863,S1863*$B$338)</f>
        <v>51275886.8822201</v>
      </c>
      <c r="X1863" s="7" t="n">
        <f aca="false">IF(C1863=1,J1863,S1863*$E$366)</f>
        <v>397267906.511446</v>
      </c>
      <c r="Y1863" s="7" t="n">
        <f aca="false">IF(D1863=1,K1863,S1863*$E$365)</f>
        <v>112292177.363945</v>
      </c>
      <c r="Z1863" s="7" t="n">
        <f aca="false">IF(E1863=1,L1863,S1863*$E$364)</f>
        <v>155476901.107186</v>
      </c>
      <c r="AA1863" s="7" t="n">
        <f aca="false">IF(F1863=1,M1863,S1863*$E$363)</f>
        <v>194346126.383982</v>
      </c>
      <c r="AB1863" s="7" t="n">
        <f aca="false">IF(G1863=1,N1863,S1863*$E$362)</f>
        <v>323910210.639971</v>
      </c>
      <c r="AC1863" s="7" t="n">
        <f aca="false">IF(H1863=1,O1863,S1863*$E$361)</f>
        <v>5000000</v>
      </c>
      <c r="AD1863" s="7" t="n">
        <f aca="false">INDEX($W$1862:$W$1989,MATCH($A1863+(1-B1863)*64,$A$1862:$A$1989,0))</f>
        <v>30000000</v>
      </c>
      <c r="AE1863" s="7" t="n">
        <f aca="false">INDEX($W$1862:$W$1989,MATCH($A1863-B1863*64,$A$1862:$A$1989,0))</f>
        <v>51275886.8822201</v>
      </c>
      <c r="AF1863" s="7" t="n">
        <f aca="false">INDEX($X$1862:$X$1989,MATCH($A1863+(1-C1863)*32,$A$1862:$A$1989,0))</f>
        <v>300000000</v>
      </c>
      <c r="AG1863" s="7" t="n">
        <f aca="false">INDEX($X$1862:$X$1989,MATCH($A1863-C1863*32,$A$1862:$A$1989,0))</f>
        <v>397267906.511446</v>
      </c>
      <c r="AH1863" s="7" t="n">
        <f aca="false">INDEX($Y$1862:$Y$1989,MATCH($A1863+(1-D1863)*16,$A$1862:$A$1989,0))</f>
        <v>100000000</v>
      </c>
      <c r="AI1863" s="7" t="n">
        <f aca="false">INDEX($Y$1862:$Y$1989,MATCH($A1863-D1863*16,$A$1862:$A$1989,0))</f>
        <v>112292177.363945</v>
      </c>
      <c r="AJ1863" s="7" t="n">
        <f aca="false">INDEX($Z$1862:$Z$1989,MATCH($A1863+(1-E1863)*8,$A$1862:$A$1989,0))</f>
        <v>60000000</v>
      </c>
      <c r="AK1863" s="7" t="n">
        <f aca="false">INDEX($Z$1862:$Z$1989,MATCH($A1863-E1863*8,$A$1862:$A$1989,0))</f>
        <v>155476901.107186</v>
      </c>
      <c r="AL1863" s="7" t="n">
        <f aca="false">INDEX($AA$1862:$AA$1989,MATCH($A1863+(1-F1863)*4,$A$1862:$A$1989,0))</f>
        <v>30000000</v>
      </c>
      <c r="AM1863" s="7" t="n">
        <f aca="false">INDEX($AA$1862:$AA$1989,MATCH($A1863-F1863*4,$A$1862:$A$1989,0))</f>
        <v>194346126.383982</v>
      </c>
      <c r="AN1863" s="7" t="n">
        <f aca="false">INDEX($AB$1862:$AB$1989,MATCH($A1863+(1-G1863)*2,$A$1862:$A$1989,0))</f>
        <v>15000000</v>
      </c>
      <c r="AO1863" s="7" t="n">
        <f aca="false">INDEX($AB$1862:$AB$1989,MATCH($A1863-G1863*2,$A$1862:$A$1989,0))</f>
        <v>323910210.639971</v>
      </c>
      <c r="AP1863" s="7" t="n">
        <f aca="false">INDEX($AC$1862:$AC$1989,MATCH($A1863+(1-H1863)*1,$A$1862:$A$1989,0))</f>
        <v>5000000</v>
      </c>
      <c r="AQ1863" s="7" t="n">
        <f aca="false">INDEX($AC$1862:$AC$1989,MATCH($A1863-H1863*1,$A$1862:$A$1989,0))</f>
        <v>279412140.876095</v>
      </c>
      <c r="AR1863" s="14" t="b">
        <f aca="false">AND(IF(B1863=1,AD1863&gt;=AE1863,AE1863&gt;AD1863),IF(C1863=1,AF1863&gt;=AG1863,AG1863&gt;AF1863),IF(D1863=1,AH1863&gt;=AI1863,AI1863&gt;AH1863),IF(E1863=1,AJ1863&gt;=AK1863,AK1863&gt;AJ1863),IF(F1863=1,AL1863&gt;=AM1863,AM1863&gt;AL1863),IF(G1863=1,AN1863&gt;=AO1863,AO1863&gt;AN1863),IF(H1863=1,AP1863&gt;=AQ1863,AQ1863&gt;AP1863))</f>
        <v>0</v>
      </c>
      <c r="AS1863" s="2"/>
      <c r="AT1863" s="2"/>
      <c r="AU1863" s="2"/>
      <c r="AV1863" s="2"/>
      <c r="AW1863" s="2"/>
      <c r="AX1863" s="2"/>
    </row>
    <row r="1864" customFormat="false" ht="15" hidden="false" customHeight="false" outlineLevel="0" collapsed="false">
      <c r="A1864" s="6" t="n">
        <f aca="false">ROW()-1862</f>
        <v>2</v>
      </c>
      <c r="B1864" s="6" t="n">
        <f aca="false">MOD(INT($A1864/64),2)</f>
        <v>0</v>
      </c>
      <c r="C1864" s="6" t="n">
        <f aca="false">MOD(INT($A1864/32),2)</f>
        <v>0</v>
      </c>
      <c r="D1864" s="6" t="n">
        <f aca="false">MOD(INT($A1864/16),2)</f>
        <v>0</v>
      </c>
      <c r="E1864" s="6" t="n">
        <f aca="false">MOD(INT($A1864/8),2)</f>
        <v>0</v>
      </c>
      <c r="F1864" s="6" t="n">
        <f aca="false">MOD(INT($A1864/4),2)</f>
        <v>0</v>
      </c>
      <c r="G1864" s="6" t="n">
        <f aca="false">MOD(INT($A1864/2),2)</f>
        <v>1</v>
      </c>
      <c r="H1864" s="6" t="n">
        <f aca="false">MOD(INT($A1864/1),2)</f>
        <v>0</v>
      </c>
      <c r="I1864" s="7" t="n">
        <f aca="false">IF(B1864=1,MIN($B$6,$B$1860),0)</f>
        <v>0</v>
      </c>
      <c r="J1864" s="7" t="n">
        <f aca="false">IF(C1864=1,MIN($F$366,MAX(0,$B$1860-I1864)),0)</f>
        <v>0</v>
      </c>
      <c r="K1864" s="7" t="n">
        <f aca="false">IF(D1864=1,MIN($F$365,MAX(0,$B$1860-SUM(I1864:J1864))),0)</f>
        <v>0</v>
      </c>
      <c r="L1864" s="7" t="n">
        <f aca="false">IF(E1864=1,MIN($F$364,MAX(0,$B$1860-SUM(I1864:K1864))),0)</f>
        <v>0</v>
      </c>
      <c r="M1864" s="7" t="n">
        <f aca="false">IF(F1864=1,MIN($F$363,MAX(0,$B$1860-SUM(I1864:L1864))),0)</f>
        <v>0</v>
      </c>
      <c r="N1864" s="7" t="n">
        <f aca="false">IF(G1864=1,MIN($F$362,MAX(0,$B$1860-SUM(I1864:M1864))),0)</f>
        <v>15000000</v>
      </c>
      <c r="O1864" s="7" t="n">
        <f aca="false">IF(H1864=1,MIN($F$361,MAX(0,$B$1860-SUM(I1864:N1864))),0)</f>
        <v>0</v>
      </c>
      <c r="P1864" s="7" t="n">
        <f aca="false">MAX(0,$B$1860-SUM(I1864:O1864))</f>
        <v>1985000000</v>
      </c>
      <c r="Q1864" s="7" t="n">
        <f aca="false">($B$343+$B$344)+$B$22+(1-B1864)*$B$338+(1-C1864)*$E$366+(1-D1864)*$E$365+(1-E1864)*$E$364+(1-F1864)*$E$363+(1-G1864)*$E$362+(1-H1864)*$E$361</f>
        <v>28334162.2830199</v>
      </c>
      <c r="R1864" s="7" t="n">
        <f aca="false">P1864&gt;$B$12*Q1864</f>
        <v>1</v>
      </c>
      <c r="S1864" s="7" t="n">
        <f aca="false">IF(R1864,(P1864+$B$12*$B$13)/(Q1864+$B$13),IF(Q1864&gt;0,P1864/Q1864,0))</f>
        <v>64.4577265228477</v>
      </c>
      <c r="T1864" s="7" t="n">
        <f aca="false">IF(R1864,$B$13*(S1864-$B$12),0)</f>
        <v>158644316.307119</v>
      </c>
      <c r="U1864" s="7" t="n">
        <f aca="false">($B$343+$B$344)*S1864</f>
        <v>17847507.8576436</v>
      </c>
      <c r="V1864" s="7" t="n">
        <f aca="false">$B$22*S1864</f>
        <v>580119538.705629</v>
      </c>
      <c r="W1864" s="7" t="n">
        <f aca="false">IF(B1864=1,I1864,S1864*$B$338)</f>
        <v>51019186.5724217</v>
      </c>
      <c r="X1864" s="7" t="n">
        <f aca="false">IF(C1864=1,J1864,S1864*$E$366)</f>
        <v>395279080.946934</v>
      </c>
      <c r="Y1864" s="7" t="n">
        <f aca="false">IF(D1864=1,K1864,S1864*$E$365)</f>
        <v>111730013.772636</v>
      </c>
      <c r="Z1864" s="7" t="n">
        <f aca="false">IF(E1864=1,L1864,S1864*$E$364)</f>
        <v>154698543.654835</v>
      </c>
      <c r="AA1864" s="7" t="n">
        <f aca="false">IF(F1864=1,M1864,S1864*$E$363)</f>
        <v>193373179.568543</v>
      </c>
      <c r="AB1864" s="7" t="n">
        <f aca="false">IF(G1864=1,N1864,S1864*$E$362)</f>
        <v>15000000</v>
      </c>
      <c r="AC1864" s="7" t="n">
        <f aca="false">IF(H1864=1,O1864,S1864*$E$361)</f>
        <v>322288632.614239</v>
      </c>
      <c r="AD1864" s="7" t="n">
        <f aca="false">INDEX($W$1862:$W$1989,MATCH($A1864+(1-B1864)*64,$A$1862:$A$1989,0))</f>
        <v>30000000</v>
      </c>
      <c r="AE1864" s="7" t="n">
        <f aca="false">INDEX($W$1862:$W$1989,MATCH($A1864-B1864*64,$A$1862:$A$1989,0))</f>
        <v>51019186.5724217</v>
      </c>
      <c r="AF1864" s="7" t="n">
        <f aca="false">INDEX($X$1862:$X$1989,MATCH($A1864+(1-C1864)*32,$A$1862:$A$1989,0))</f>
        <v>300000000</v>
      </c>
      <c r="AG1864" s="7" t="n">
        <f aca="false">INDEX($X$1862:$X$1989,MATCH($A1864-C1864*32,$A$1862:$A$1989,0))</f>
        <v>395279080.946934</v>
      </c>
      <c r="AH1864" s="7" t="n">
        <f aca="false">INDEX($Y$1862:$Y$1989,MATCH($A1864+(1-D1864)*16,$A$1862:$A$1989,0))</f>
        <v>100000000</v>
      </c>
      <c r="AI1864" s="7" t="n">
        <f aca="false">INDEX($Y$1862:$Y$1989,MATCH($A1864-D1864*16,$A$1862:$A$1989,0))</f>
        <v>111730013.772636</v>
      </c>
      <c r="AJ1864" s="7" t="n">
        <f aca="false">INDEX($Z$1862:$Z$1989,MATCH($A1864+(1-E1864)*8,$A$1862:$A$1989,0))</f>
        <v>60000000</v>
      </c>
      <c r="AK1864" s="7" t="n">
        <f aca="false">INDEX($Z$1862:$Z$1989,MATCH($A1864-E1864*8,$A$1862:$A$1989,0))</f>
        <v>154698543.654835</v>
      </c>
      <c r="AL1864" s="7" t="n">
        <f aca="false">INDEX($AA$1862:$AA$1989,MATCH($A1864+(1-F1864)*4,$A$1862:$A$1989,0))</f>
        <v>30000000</v>
      </c>
      <c r="AM1864" s="7" t="n">
        <f aca="false">INDEX($AA$1862:$AA$1989,MATCH($A1864-F1864*4,$A$1862:$A$1989,0))</f>
        <v>193373179.568543</v>
      </c>
      <c r="AN1864" s="7" t="n">
        <f aca="false">INDEX($AB$1862:$AB$1989,MATCH($A1864+(1-G1864)*2,$A$1862:$A$1989,0))</f>
        <v>15000000</v>
      </c>
      <c r="AO1864" s="7" t="n">
        <f aca="false">INDEX($AB$1862:$AB$1989,MATCH($A1864-G1864*2,$A$1862:$A$1989,0))</f>
        <v>279412140.876095</v>
      </c>
      <c r="AP1864" s="7" t="n">
        <f aca="false">INDEX($AC$1862:$AC$1989,MATCH($A1864+(1-H1864)*1,$A$1862:$A$1989,0))</f>
        <v>5000000</v>
      </c>
      <c r="AQ1864" s="7" t="n">
        <f aca="false">INDEX($AC$1862:$AC$1989,MATCH($A1864-H1864*1,$A$1862:$A$1989,0))</f>
        <v>322288632.614239</v>
      </c>
      <c r="AR1864" s="14" t="b">
        <f aca="false">AND(IF(B1864=1,AD1864&gt;=AE1864,AE1864&gt;AD1864),IF(C1864=1,AF1864&gt;=AG1864,AG1864&gt;AF1864),IF(D1864=1,AH1864&gt;=AI1864,AI1864&gt;AH1864),IF(E1864=1,AJ1864&gt;=AK1864,AK1864&gt;AJ1864),IF(F1864=1,AL1864&gt;=AM1864,AM1864&gt;AL1864),IF(G1864=1,AN1864&gt;=AO1864,AO1864&gt;AN1864),IF(H1864=1,AP1864&gt;=AQ1864,AQ1864&gt;AP1864))</f>
        <v>0</v>
      </c>
      <c r="AS1864" s="2"/>
      <c r="AT1864" s="2"/>
      <c r="AU1864" s="2"/>
      <c r="AV1864" s="2"/>
      <c r="AW1864" s="2"/>
      <c r="AX1864" s="2"/>
    </row>
    <row r="1865" customFormat="false" ht="15" hidden="false" customHeight="false" outlineLevel="0" collapsed="false">
      <c r="A1865" s="6" t="n">
        <f aca="false">ROW()-1862</f>
        <v>3</v>
      </c>
      <c r="B1865" s="6" t="n">
        <f aca="false">MOD(INT($A1865/64),2)</f>
        <v>0</v>
      </c>
      <c r="C1865" s="6" t="n">
        <f aca="false">MOD(INT($A1865/32),2)</f>
        <v>0</v>
      </c>
      <c r="D1865" s="6" t="n">
        <f aca="false">MOD(INT($A1865/16),2)</f>
        <v>0</v>
      </c>
      <c r="E1865" s="6" t="n">
        <f aca="false">MOD(INT($A1865/8),2)</f>
        <v>0</v>
      </c>
      <c r="F1865" s="6" t="n">
        <f aca="false">MOD(INT($A1865/4),2)</f>
        <v>0</v>
      </c>
      <c r="G1865" s="6" t="n">
        <f aca="false">MOD(INT($A1865/2),2)</f>
        <v>1</v>
      </c>
      <c r="H1865" s="6" t="n">
        <f aca="false">MOD(INT($A1865/1),2)</f>
        <v>1</v>
      </c>
      <c r="I1865" s="7" t="n">
        <f aca="false">IF(B1865=1,MIN($B$6,$B$1860),0)</f>
        <v>0</v>
      </c>
      <c r="J1865" s="7" t="n">
        <f aca="false">IF(C1865=1,MIN($F$366,MAX(0,$B$1860-I1865)),0)</f>
        <v>0</v>
      </c>
      <c r="K1865" s="7" t="n">
        <f aca="false">IF(D1865=1,MIN($F$365,MAX(0,$B$1860-SUM(I1865:J1865))),0)</f>
        <v>0</v>
      </c>
      <c r="L1865" s="7" t="n">
        <f aca="false">IF(E1865=1,MIN($F$364,MAX(0,$B$1860-SUM(I1865:K1865))),0)</f>
        <v>0</v>
      </c>
      <c r="M1865" s="7" t="n">
        <f aca="false">IF(F1865=1,MIN($F$363,MAX(0,$B$1860-SUM(I1865:L1865))),0)</f>
        <v>0</v>
      </c>
      <c r="N1865" s="7" t="n">
        <f aca="false">IF(G1865=1,MIN($F$362,MAX(0,$B$1860-SUM(I1865:M1865))),0)</f>
        <v>15000000</v>
      </c>
      <c r="O1865" s="7" t="n">
        <f aca="false">IF(H1865=1,MIN($F$361,MAX(0,$B$1860-SUM(I1865:N1865))),0)</f>
        <v>5000000</v>
      </c>
      <c r="P1865" s="7" t="n">
        <f aca="false">MAX(0,$B$1860-SUM(I1865:O1865))</f>
        <v>1980000000</v>
      </c>
      <c r="Q1865" s="7" t="n">
        <f aca="false">($B$343+$B$344)+$B$22+(1-B1865)*$B$338+(1-C1865)*$E$366+(1-D1865)*$E$365+(1-E1865)*$E$364+(1-F1865)*$E$363+(1-G1865)*$E$362+(1-H1865)*$E$361</f>
        <v>23334162.2830199</v>
      </c>
      <c r="R1865" s="7" t="n">
        <f aca="false">P1865&gt;$B$12*Q1865</f>
        <v>1</v>
      </c>
      <c r="S1865" s="7" t="n">
        <f aca="false">IF(R1865,(P1865+$B$12*$B$13)/(Q1865+$B$13),IF(Q1865&gt;0,P1865/Q1865,0))</f>
        <v>76.7394730388857</v>
      </c>
      <c r="T1865" s="7" t="n">
        <f aca="false">IF(R1865,$B$13*(S1865-$B$12),0)</f>
        <v>189348682.597214</v>
      </c>
      <c r="U1865" s="7" t="n">
        <f aca="false">($B$343+$B$344)*S1865</f>
        <v>21248164.0593928</v>
      </c>
      <c r="V1865" s="7" t="n">
        <f aca="false">$B$22*S1865</f>
        <v>690655257.349971</v>
      </c>
      <c r="W1865" s="7" t="n">
        <f aca="false">IF(B1865=1,I1865,S1865*$B$338)</f>
        <v>60740359.6689445</v>
      </c>
      <c r="X1865" s="7" t="n">
        <f aca="false">IF(C1865=1,J1865,S1865*$E$366)</f>
        <v>470595381.058168</v>
      </c>
      <c r="Y1865" s="7" t="n">
        <f aca="false">IF(D1865=1,K1865,S1865*$E$365)</f>
        <v>133019000.856327</v>
      </c>
      <c r="Z1865" s="7" t="n">
        <f aca="false">IF(E1865=1,L1865,S1865*$E$364)</f>
        <v>184174735.293326</v>
      </c>
      <c r="AA1865" s="7" t="n">
        <f aca="false">IF(F1865=1,M1865,S1865*$E$363)</f>
        <v>230218419.116657</v>
      </c>
      <c r="AB1865" s="7" t="n">
        <f aca="false">IF(G1865=1,N1865,S1865*$E$362)</f>
        <v>15000000</v>
      </c>
      <c r="AC1865" s="7" t="n">
        <f aca="false">IF(H1865=1,O1865,S1865*$E$361)</f>
        <v>5000000</v>
      </c>
      <c r="AD1865" s="7" t="n">
        <f aca="false">INDEX($W$1862:$W$1989,MATCH($A1865+(1-B1865)*64,$A$1862:$A$1989,0))</f>
        <v>30000000</v>
      </c>
      <c r="AE1865" s="7" t="n">
        <f aca="false">INDEX($W$1862:$W$1989,MATCH($A1865-B1865*64,$A$1862:$A$1989,0))</f>
        <v>60740359.6689445</v>
      </c>
      <c r="AF1865" s="7" t="n">
        <f aca="false">INDEX($X$1862:$X$1989,MATCH($A1865+(1-C1865)*32,$A$1862:$A$1989,0))</f>
        <v>300000000</v>
      </c>
      <c r="AG1865" s="7" t="n">
        <f aca="false">INDEX($X$1862:$X$1989,MATCH($A1865-C1865*32,$A$1862:$A$1989,0))</f>
        <v>470595381.058168</v>
      </c>
      <c r="AH1865" s="7" t="n">
        <f aca="false">INDEX($Y$1862:$Y$1989,MATCH($A1865+(1-D1865)*16,$A$1862:$A$1989,0))</f>
        <v>100000000</v>
      </c>
      <c r="AI1865" s="7" t="n">
        <f aca="false">INDEX($Y$1862:$Y$1989,MATCH($A1865-D1865*16,$A$1862:$A$1989,0))</f>
        <v>133019000.856327</v>
      </c>
      <c r="AJ1865" s="7" t="n">
        <f aca="false">INDEX($Z$1862:$Z$1989,MATCH($A1865+(1-E1865)*8,$A$1862:$A$1989,0))</f>
        <v>60000000</v>
      </c>
      <c r="AK1865" s="7" t="n">
        <f aca="false">INDEX($Z$1862:$Z$1989,MATCH($A1865-E1865*8,$A$1862:$A$1989,0))</f>
        <v>184174735.293326</v>
      </c>
      <c r="AL1865" s="7" t="n">
        <f aca="false">INDEX($AA$1862:$AA$1989,MATCH($A1865+(1-F1865)*4,$A$1862:$A$1989,0))</f>
        <v>30000000</v>
      </c>
      <c r="AM1865" s="7" t="n">
        <f aca="false">INDEX($AA$1862:$AA$1989,MATCH($A1865-F1865*4,$A$1862:$A$1989,0))</f>
        <v>230218419.116657</v>
      </c>
      <c r="AN1865" s="7" t="n">
        <f aca="false">INDEX($AB$1862:$AB$1989,MATCH($A1865+(1-G1865)*2,$A$1862:$A$1989,0))</f>
        <v>15000000</v>
      </c>
      <c r="AO1865" s="7" t="n">
        <f aca="false">INDEX($AB$1862:$AB$1989,MATCH($A1865-G1865*2,$A$1862:$A$1989,0))</f>
        <v>323910210.639971</v>
      </c>
      <c r="AP1865" s="7" t="n">
        <f aca="false">INDEX($AC$1862:$AC$1989,MATCH($A1865+(1-H1865)*1,$A$1862:$A$1989,0))</f>
        <v>5000000</v>
      </c>
      <c r="AQ1865" s="7" t="n">
        <f aca="false">INDEX($AC$1862:$AC$1989,MATCH($A1865-H1865*1,$A$1862:$A$1989,0))</f>
        <v>322288632.614239</v>
      </c>
      <c r="AR1865" s="14" t="b">
        <f aca="false">AND(IF(B1865=1,AD1865&gt;=AE1865,AE1865&gt;AD1865),IF(C1865=1,AF1865&gt;=AG1865,AG1865&gt;AF1865),IF(D1865=1,AH1865&gt;=AI1865,AI1865&gt;AH1865),IF(E1865=1,AJ1865&gt;=AK1865,AK1865&gt;AJ1865),IF(F1865=1,AL1865&gt;=AM1865,AM1865&gt;AL1865),IF(G1865=1,AN1865&gt;=AO1865,AO1865&gt;AN1865),IF(H1865=1,AP1865&gt;=AQ1865,AQ1865&gt;AP1865))</f>
        <v>0</v>
      </c>
      <c r="AS1865" s="2"/>
      <c r="AT1865" s="2"/>
      <c r="AU1865" s="2"/>
      <c r="AV1865" s="2"/>
      <c r="AW1865" s="2"/>
      <c r="AX1865" s="2"/>
    </row>
    <row r="1866" customFormat="false" ht="15" hidden="false" customHeight="false" outlineLevel="0" collapsed="false">
      <c r="A1866" s="6" t="n">
        <f aca="false">ROW()-1862</f>
        <v>4</v>
      </c>
      <c r="B1866" s="6" t="n">
        <f aca="false">MOD(INT($A1866/64),2)</f>
        <v>0</v>
      </c>
      <c r="C1866" s="6" t="n">
        <f aca="false">MOD(INT($A1866/32),2)</f>
        <v>0</v>
      </c>
      <c r="D1866" s="6" t="n">
        <f aca="false">MOD(INT($A1866/16),2)</f>
        <v>0</v>
      </c>
      <c r="E1866" s="6" t="n">
        <f aca="false">MOD(INT($A1866/8),2)</f>
        <v>0</v>
      </c>
      <c r="F1866" s="6" t="n">
        <f aca="false">MOD(INT($A1866/4),2)</f>
        <v>1</v>
      </c>
      <c r="G1866" s="6" t="n">
        <f aca="false">MOD(INT($A1866/2),2)</f>
        <v>0</v>
      </c>
      <c r="H1866" s="6" t="n">
        <f aca="false">MOD(INT($A1866/1),2)</f>
        <v>0</v>
      </c>
      <c r="I1866" s="7" t="n">
        <f aca="false">IF(B1866=1,MIN($B$6,$B$1860),0)</f>
        <v>0</v>
      </c>
      <c r="J1866" s="7" t="n">
        <f aca="false">IF(C1866=1,MIN($F$366,MAX(0,$B$1860-I1866)),0)</f>
        <v>0</v>
      </c>
      <c r="K1866" s="7" t="n">
        <f aca="false">IF(D1866=1,MIN($F$365,MAX(0,$B$1860-SUM(I1866:J1866))),0)</f>
        <v>0</v>
      </c>
      <c r="L1866" s="7" t="n">
        <f aca="false">IF(E1866=1,MIN($F$364,MAX(0,$B$1860-SUM(I1866:K1866))),0)</f>
        <v>0</v>
      </c>
      <c r="M1866" s="7" t="n">
        <f aca="false">IF(F1866=1,MIN($F$363,MAX(0,$B$1860-SUM(I1866:L1866))),0)</f>
        <v>30000000</v>
      </c>
      <c r="N1866" s="7" t="n">
        <f aca="false">IF(G1866=1,MIN($F$362,MAX(0,$B$1860-SUM(I1866:M1866))),0)</f>
        <v>0</v>
      </c>
      <c r="O1866" s="7" t="n">
        <f aca="false">IF(H1866=1,MIN($F$361,MAX(0,$B$1860-SUM(I1866:N1866))),0)</f>
        <v>0</v>
      </c>
      <c r="P1866" s="7" t="n">
        <f aca="false">MAX(0,$B$1860-SUM(I1866:O1866))</f>
        <v>1970000000</v>
      </c>
      <c r="Q1866" s="7" t="n">
        <f aca="false">($B$343+$B$344)+$B$22+(1-B1866)*$B$338+(1-C1866)*$E$366+(1-D1866)*$E$365+(1-E1866)*$E$364+(1-F1866)*$E$363+(1-G1866)*$E$362+(1-H1866)*$E$361</f>
        <v>30334162.2830199</v>
      </c>
      <c r="R1866" s="7" t="n">
        <f aca="false">P1866&gt;$B$12*Q1866</f>
        <v>1</v>
      </c>
      <c r="S1866" s="7" t="n">
        <f aca="false">IF(R1866,(P1866+$B$12*$B$13)/(Q1866+$B$13),IF(Q1866&gt;0,P1866/Q1866,0))</f>
        <v>60.0746254159825</v>
      </c>
      <c r="T1866" s="7" t="n">
        <f aca="false">IF(R1866,$B$13*(S1866-$B$12),0)</f>
        <v>147686563.539956</v>
      </c>
      <c r="U1866" s="7" t="n">
        <f aca="false">($B$343+$B$344)*S1866</f>
        <v>16633884.0507615</v>
      </c>
      <c r="V1866" s="7" t="n">
        <f aca="false">$B$22*S1866</f>
        <v>540671628.743843</v>
      </c>
      <c r="W1866" s="7" t="n">
        <f aca="false">IF(B1866=1,I1866,S1866*$B$338)</f>
        <v>47549901.1166637</v>
      </c>
      <c r="X1866" s="7" t="n">
        <f aca="false">IF(C1866=1,J1866,S1866*$E$366)</f>
        <v>368400252.438996</v>
      </c>
      <c r="Y1866" s="7" t="n">
        <f aca="false">IF(D1866=1,K1866,S1866*$E$365)</f>
        <v>104132414.951596</v>
      </c>
      <c r="Z1866" s="7" t="n">
        <f aca="false">IF(E1866=1,L1866,S1866*$E$364)</f>
        <v>144179100.998358</v>
      </c>
      <c r="AA1866" s="7" t="n">
        <f aca="false">IF(F1866=1,M1866,S1866*$E$363)</f>
        <v>30000000</v>
      </c>
      <c r="AB1866" s="7" t="n">
        <f aca="false">IF(G1866=1,N1866,S1866*$E$362)</f>
        <v>300373127.079913</v>
      </c>
      <c r="AC1866" s="7" t="n">
        <f aca="false">IF(H1866=1,O1866,S1866*$E$361)</f>
        <v>300373127.079913</v>
      </c>
      <c r="AD1866" s="7" t="n">
        <f aca="false">INDEX($W$1862:$W$1989,MATCH($A1866+(1-B1866)*64,$A$1862:$A$1989,0))</f>
        <v>30000000</v>
      </c>
      <c r="AE1866" s="7" t="n">
        <f aca="false">INDEX($W$1862:$W$1989,MATCH($A1866-B1866*64,$A$1862:$A$1989,0))</f>
        <v>47549901.1166637</v>
      </c>
      <c r="AF1866" s="7" t="n">
        <f aca="false">INDEX($X$1862:$X$1989,MATCH($A1866+(1-C1866)*32,$A$1862:$A$1989,0))</f>
        <v>300000000</v>
      </c>
      <c r="AG1866" s="7" t="n">
        <f aca="false">INDEX($X$1862:$X$1989,MATCH($A1866-C1866*32,$A$1862:$A$1989,0))</f>
        <v>368400252.438996</v>
      </c>
      <c r="AH1866" s="7" t="n">
        <f aca="false">INDEX($Y$1862:$Y$1989,MATCH($A1866+(1-D1866)*16,$A$1862:$A$1989,0))</f>
        <v>100000000</v>
      </c>
      <c r="AI1866" s="7" t="n">
        <f aca="false">INDEX($Y$1862:$Y$1989,MATCH($A1866-D1866*16,$A$1862:$A$1989,0))</f>
        <v>104132414.951596</v>
      </c>
      <c r="AJ1866" s="7" t="n">
        <f aca="false">INDEX($Z$1862:$Z$1989,MATCH($A1866+(1-E1866)*8,$A$1862:$A$1989,0))</f>
        <v>60000000</v>
      </c>
      <c r="AK1866" s="7" t="n">
        <f aca="false">INDEX($Z$1862:$Z$1989,MATCH($A1866-E1866*8,$A$1862:$A$1989,0))</f>
        <v>144179100.998358</v>
      </c>
      <c r="AL1866" s="7" t="n">
        <f aca="false">INDEX($AA$1862:$AA$1989,MATCH($A1866+(1-F1866)*4,$A$1862:$A$1989,0))</f>
        <v>30000000</v>
      </c>
      <c r="AM1866" s="7" t="n">
        <f aca="false">INDEX($AA$1862:$AA$1989,MATCH($A1866-F1866*4,$A$1862:$A$1989,0))</f>
        <v>167647284.525657</v>
      </c>
      <c r="AN1866" s="7" t="n">
        <f aca="false">INDEX($AB$1862:$AB$1989,MATCH($A1866+(1-G1866)*2,$A$1862:$A$1989,0))</f>
        <v>15000000</v>
      </c>
      <c r="AO1866" s="7" t="n">
        <f aca="false">INDEX($AB$1862:$AB$1989,MATCH($A1866-G1866*2,$A$1862:$A$1989,0))</f>
        <v>300373127.079913</v>
      </c>
      <c r="AP1866" s="7" t="n">
        <f aca="false">INDEX($AC$1862:$AC$1989,MATCH($A1866+(1-H1866)*1,$A$1862:$A$1989,0))</f>
        <v>5000000</v>
      </c>
      <c r="AQ1866" s="7" t="n">
        <f aca="false">INDEX($AC$1862:$AC$1989,MATCH($A1866-H1866*1,$A$1862:$A$1989,0))</f>
        <v>300373127.079913</v>
      </c>
      <c r="AR1866" s="14" t="b">
        <f aca="false">AND(IF(B1866=1,AD1866&gt;=AE1866,AE1866&gt;AD1866),IF(C1866=1,AF1866&gt;=AG1866,AG1866&gt;AF1866),IF(D1866=1,AH1866&gt;=AI1866,AI1866&gt;AH1866),IF(E1866=1,AJ1866&gt;=AK1866,AK1866&gt;AJ1866),IF(F1866=1,AL1866&gt;=AM1866,AM1866&gt;AL1866),IF(G1866=1,AN1866&gt;=AO1866,AO1866&gt;AN1866),IF(H1866=1,AP1866&gt;=AQ1866,AQ1866&gt;AP1866))</f>
        <v>0</v>
      </c>
      <c r="AS1866" s="2"/>
      <c r="AT1866" s="2"/>
      <c r="AU1866" s="2"/>
      <c r="AV1866" s="2"/>
      <c r="AW1866" s="2"/>
      <c r="AX1866" s="2"/>
    </row>
    <row r="1867" customFormat="false" ht="15" hidden="false" customHeight="false" outlineLevel="0" collapsed="false">
      <c r="A1867" s="6" t="n">
        <f aca="false">ROW()-1862</f>
        <v>5</v>
      </c>
      <c r="B1867" s="6" t="n">
        <f aca="false">MOD(INT($A1867/64),2)</f>
        <v>0</v>
      </c>
      <c r="C1867" s="6" t="n">
        <f aca="false">MOD(INT($A1867/32),2)</f>
        <v>0</v>
      </c>
      <c r="D1867" s="6" t="n">
        <f aca="false">MOD(INT($A1867/16),2)</f>
        <v>0</v>
      </c>
      <c r="E1867" s="6" t="n">
        <f aca="false">MOD(INT($A1867/8),2)</f>
        <v>0</v>
      </c>
      <c r="F1867" s="6" t="n">
        <f aca="false">MOD(INT($A1867/4),2)</f>
        <v>1</v>
      </c>
      <c r="G1867" s="6" t="n">
        <f aca="false">MOD(INT($A1867/2),2)</f>
        <v>0</v>
      </c>
      <c r="H1867" s="6" t="n">
        <f aca="false">MOD(INT($A1867/1),2)</f>
        <v>1</v>
      </c>
      <c r="I1867" s="7" t="n">
        <f aca="false">IF(B1867=1,MIN($B$6,$B$1860),0)</f>
        <v>0</v>
      </c>
      <c r="J1867" s="7" t="n">
        <f aca="false">IF(C1867=1,MIN($F$366,MAX(0,$B$1860-I1867)),0)</f>
        <v>0</v>
      </c>
      <c r="K1867" s="7" t="n">
        <f aca="false">IF(D1867=1,MIN($F$365,MAX(0,$B$1860-SUM(I1867:J1867))),0)</f>
        <v>0</v>
      </c>
      <c r="L1867" s="7" t="n">
        <f aca="false">IF(E1867=1,MIN($F$364,MAX(0,$B$1860-SUM(I1867:K1867))),0)</f>
        <v>0</v>
      </c>
      <c r="M1867" s="7" t="n">
        <f aca="false">IF(F1867=1,MIN($F$363,MAX(0,$B$1860-SUM(I1867:L1867))),0)</f>
        <v>30000000</v>
      </c>
      <c r="N1867" s="7" t="n">
        <f aca="false">IF(G1867=1,MIN($F$362,MAX(0,$B$1860-SUM(I1867:M1867))),0)</f>
        <v>0</v>
      </c>
      <c r="O1867" s="7" t="n">
        <f aca="false">IF(H1867=1,MIN($F$361,MAX(0,$B$1860-SUM(I1867:N1867))),0)</f>
        <v>5000000</v>
      </c>
      <c r="P1867" s="7" t="n">
        <f aca="false">MAX(0,$B$1860-SUM(I1867:O1867))</f>
        <v>1965000000</v>
      </c>
      <c r="Q1867" s="7" t="n">
        <f aca="false">($B$343+$B$344)+$B$22+(1-B1867)*$B$338+(1-C1867)*$E$366+(1-D1867)*$E$365+(1-E1867)*$E$364+(1-F1867)*$E$363+(1-G1867)*$E$362+(1-H1867)*$E$361</f>
        <v>25334162.2830199</v>
      </c>
      <c r="R1867" s="7" t="n">
        <f aca="false">P1867&gt;$B$12*Q1867</f>
        <v>1</v>
      </c>
      <c r="S1867" s="7" t="n">
        <f aca="false">IF(R1867,(P1867+$B$12*$B$13)/(Q1867+$B$13),IF(Q1867&gt;0,P1867/Q1867,0))</f>
        <v>70.6865175245553</v>
      </c>
      <c r="T1867" s="7" t="n">
        <f aca="false">IF(R1867,$B$13*(S1867-$B$12),0)</f>
        <v>174216293.811388</v>
      </c>
      <c r="U1867" s="7" t="n">
        <f aca="false">($B$343+$B$344)*S1867</f>
        <v>19572179.2406343</v>
      </c>
      <c r="V1867" s="7" t="n">
        <f aca="false">$B$22*S1867</f>
        <v>636178657.720998</v>
      </c>
      <c r="W1867" s="7" t="n">
        <f aca="false">IF(B1867=1,I1867,S1867*$B$338)</f>
        <v>55949361.236961</v>
      </c>
      <c r="X1867" s="7" t="n">
        <f aca="false">IF(C1867=1,J1867,S1867*$E$366)</f>
        <v>433476375.753675</v>
      </c>
      <c r="Y1867" s="7" t="n">
        <f aca="false">IF(D1867=1,K1867,S1867*$E$365)</f>
        <v>122526902.554635</v>
      </c>
      <c r="Z1867" s="7" t="n">
        <f aca="false">IF(E1867=1,L1867,S1867*$E$364)</f>
        <v>169647642.058933</v>
      </c>
      <c r="AA1867" s="7" t="n">
        <f aca="false">IF(F1867=1,M1867,S1867*$E$363)</f>
        <v>30000000</v>
      </c>
      <c r="AB1867" s="7" t="n">
        <f aca="false">IF(G1867=1,N1867,S1867*$E$362)</f>
        <v>353432587.622777</v>
      </c>
      <c r="AC1867" s="7" t="n">
        <f aca="false">IF(H1867=1,O1867,S1867*$E$361)</f>
        <v>5000000</v>
      </c>
      <c r="AD1867" s="7" t="n">
        <f aca="false">INDEX($W$1862:$W$1989,MATCH($A1867+(1-B1867)*64,$A$1862:$A$1989,0))</f>
        <v>30000000</v>
      </c>
      <c r="AE1867" s="7" t="n">
        <f aca="false">INDEX($W$1862:$W$1989,MATCH($A1867-B1867*64,$A$1862:$A$1989,0))</f>
        <v>55949361.236961</v>
      </c>
      <c r="AF1867" s="7" t="n">
        <f aca="false">INDEX($X$1862:$X$1989,MATCH($A1867+(1-C1867)*32,$A$1862:$A$1989,0))</f>
        <v>300000000</v>
      </c>
      <c r="AG1867" s="7" t="n">
        <f aca="false">INDEX($X$1862:$X$1989,MATCH($A1867-C1867*32,$A$1862:$A$1989,0))</f>
        <v>433476375.753675</v>
      </c>
      <c r="AH1867" s="7" t="n">
        <f aca="false">INDEX($Y$1862:$Y$1989,MATCH($A1867+(1-D1867)*16,$A$1862:$A$1989,0))</f>
        <v>100000000</v>
      </c>
      <c r="AI1867" s="7" t="n">
        <f aca="false">INDEX($Y$1862:$Y$1989,MATCH($A1867-D1867*16,$A$1862:$A$1989,0))</f>
        <v>122526902.554635</v>
      </c>
      <c r="AJ1867" s="7" t="n">
        <f aca="false">INDEX($Z$1862:$Z$1989,MATCH($A1867+(1-E1867)*8,$A$1862:$A$1989,0))</f>
        <v>60000000</v>
      </c>
      <c r="AK1867" s="7" t="n">
        <f aca="false">INDEX($Z$1862:$Z$1989,MATCH($A1867-E1867*8,$A$1862:$A$1989,0))</f>
        <v>169647642.058933</v>
      </c>
      <c r="AL1867" s="7" t="n">
        <f aca="false">INDEX($AA$1862:$AA$1989,MATCH($A1867+(1-F1867)*4,$A$1862:$A$1989,0))</f>
        <v>30000000</v>
      </c>
      <c r="AM1867" s="7" t="n">
        <f aca="false">INDEX($AA$1862:$AA$1989,MATCH($A1867-F1867*4,$A$1862:$A$1989,0))</f>
        <v>194346126.383982</v>
      </c>
      <c r="AN1867" s="7" t="n">
        <f aca="false">INDEX($AB$1862:$AB$1989,MATCH($A1867+(1-G1867)*2,$A$1862:$A$1989,0))</f>
        <v>15000000</v>
      </c>
      <c r="AO1867" s="7" t="n">
        <f aca="false">INDEX($AB$1862:$AB$1989,MATCH($A1867-G1867*2,$A$1862:$A$1989,0))</f>
        <v>353432587.622777</v>
      </c>
      <c r="AP1867" s="7" t="n">
        <f aca="false">INDEX($AC$1862:$AC$1989,MATCH($A1867+(1-H1867)*1,$A$1862:$A$1989,0))</f>
        <v>5000000</v>
      </c>
      <c r="AQ1867" s="7" t="n">
        <f aca="false">INDEX($AC$1862:$AC$1989,MATCH($A1867-H1867*1,$A$1862:$A$1989,0))</f>
        <v>300373127.079913</v>
      </c>
      <c r="AR1867" s="14" t="b">
        <f aca="false">AND(IF(B1867=1,AD1867&gt;=AE1867,AE1867&gt;AD1867),IF(C1867=1,AF1867&gt;=AG1867,AG1867&gt;AF1867),IF(D1867=1,AH1867&gt;=AI1867,AI1867&gt;AH1867),IF(E1867=1,AJ1867&gt;=AK1867,AK1867&gt;AJ1867),IF(F1867=1,AL1867&gt;=AM1867,AM1867&gt;AL1867),IF(G1867=1,AN1867&gt;=AO1867,AO1867&gt;AN1867),IF(H1867=1,AP1867&gt;=AQ1867,AQ1867&gt;AP1867))</f>
        <v>0</v>
      </c>
      <c r="AS1867" s="2"/>
      <c r="AT1867" s="2"/>
      <c r="AU1867" s="2"/>
      <c r="AV1867" s="2"/>
      <c r="AW1867" s="2"/>
      <c r="AX1867" s="2"/>
    </row>
    <row r="1868" customFormat="false" ht="15" hidden="false" customHeight="false" outlineLevel="0" collapsed="false">
      <c r="A1868" s="6" t="n">
        <f aca="false">ROW()-1862</f>
        <v>6</v>
      </c>
      <c r="B1868" s="6" t="n">
        <f aca="false">MOD(INT($A1868/64),2)</f>
        <v>0</v>
      </c>
      <c r="C1868" s="6" t="n">
        <f aca="false">MOD(INT($A1868/32),2)</f>
        <v>0</v>
      </c>
      <c r="D1868" s="6" t="n">
        <f aca="false">MOD(INT($A1868/16),2)</f>
        <v>0</v>
      </c>
      <c r="E1868" s="6" t="n">
        <f aca="false">MOD(INT($A1868/8),2)</f>
        <v>0</v>
      </c>
      <c r="F1868" s="6" t="n">
        <f aca="false">MOD(INT($A1868/4),2)</f>
        <v>1</v>
      </c>
      <c r="G1868" s="6" t="n">
        <f aca="false">MOD(INT($A1868/2),2)</f>
        <v>1</v>
      </c>
      <c r="H1868" s="6" t="n">
        <f aca="false">MOD(INT($A1868/1),2)</f>
        <v>0</v>
      </c>
      <c r="I1868" s="7" t="n">
        <f aca="false">IF(B1868=1,MIN($B$6,$B$1860),0)</f>
        <v>0</v>
      </c>
      <c r="J1868" s="7" t="n">
        <f aca="false">IF(C1868=1,MIN($F$366,MAX(0,$B$1860-I1868)),0)</f>
        <v>0</v>
      </c>
      <c r="K1868" s="7" t="n">
        <f aca="false">IF(D1868=1,MIN($F$365,MAX(0,$B$1860-SUM(I1868:J1868))),0)</f>
        <v>0</v>
      </c>
      <c r="L1868" s="7" t="n">
        <f aca="false">IF(E1868=1,MIN($F$364,MAX(0,$B$1860-SUM(I1868:K1868))),0)</f>
        <v>0</v>
      </c>
      <c r="M1868" s="7" t="n">
        <f aca="false">IF(F1868=1,MIN($F$363,MAX(0,$B$1860-SUM(I1868:L1868))),0)</f>
        <v>30000000</v>
      </c>
      <c r="N1868" s="7" t="n">
        <f aca="false">IF(G1868=1,MIN($F$362,MAX(0,$B$1860-SUM(I1868:M1868))),0)</f>
        <v>15000000</v>
      </c>
      <c r="O1868" s="7" t="n">
        <f aca="false">IF(H1868=1,MIN($F$361,MAX(0,$B$1860-SUM(I1868:N1868))),0)</f>
        <v>0</v>
      </c>
      <c r="P1868" s="7" t="n">
        <f aca="false">MAX(0,$B$1860-SUM(I1868:O1868))</f>
        <v>1955000000</v>
      </c>
      <c r="Q1868" s="7" t="n">
        <f aca="false">($B$343+$B$344)+$B$22+(1-B1868)*$B$338+(1-C1868)*$E$366+(1-D1868)*$E$365+(1-E1868)*$E$364+(1-F1868)*$E$363+(1-G1868)*$E$362+(1-H1868)*$E$361</f>
        <v>25334162.2830199</v>
      </c>
      <c r="R1868" s="7" t="n">
        <f aca="false">P1868&gt;$B$12*Q1868</f>
        <v>1</v>
      </c>
      <c r="S1868" s="7" t="n">
        <f aca="false">IF(R1868,(P1868+$B$12*$B$13)/(Q1868+$B$13),IF(Q1868&gt;0,P1868/Q1868,0))</f>
        <v>70.3272467874546</v>
      </c>
      <c r="T1868" s="7" t="n">
        <f aca="false">IF(R1868,$B$13*(S1868-$B$12),0)</f>
        <v>173318116.968637</v>
      </c>
      <c r="U1868" s="7" t="n">
        <f aca="false">($B$343+$B$344)*S1868</f>
        <v>19472701.8366158</v>
      </c>
      <c r="V1868" s="7" t="n">
        <f aca="false">$B$22*S1868</f>
        <v>632945221.087092</v>
      </c>
      <c r="W1868" s="7" t="n">
        <f aca="false">IF(B1868=1,I1868,S1868*$B$338)</f>
        <v>55664993.454308</v>
      </c>
      <c r="X1868" s="7" t="n">
        <f aca="false">IF(C1868=1,J1868,S1868*$E$366)</f>
        <v>431273192.141204</v>
      </c>
      <c r="Y1868" s="7" t="n">
        <f aca="false">IF(D1868=1,K1868,S1868*$E$365)</f>
        <v>121904148.28498</v>
      </c>
      <c r="Z1868" s="7" t="n">
        <f aca="false">IF(E1868=1,L1868,S1868*$E$364)</f>
        <v>168785392.289891</v>
      </c>
      <c r="AA1868" s="7" t="n">
        <f aca="false">IF(F1868=1,M1868,S1868*$E$363)</f>
        <v>30000000</v>
      </c>
      <c r="AB1868" s="7" t="n">
        <f aca="false">IF(G1868=1,N1868,S1868*$E$362)</f>
        <v>15000000</v>
      </c>
      <c r="AC1868" s="7" t="n">
        <f aca="false">IF(H1868=1,O1868,S1868*$E$361)</f>
        <v>351636233.937273</v>
      </c>
      <c r="AD1868" s="7" t="n">
        <f aca="false">INDEX($W$1862:$W$1989,MATCH($A1868+(1-B1868)*64,$A$1862:$A$1989,0))</f>
        <v>30000000</v>
      </c>
      <c r="AE1868" s="7" t="n">
        <f aca="false">INDEX($W$1862:$W$1989,MATCH($A1868-B1868*64,$A$1862:$A$1989,0))</f>
        <v>55664993.454308</v>
      </c>
      <c r="AF1868" s="7" t="n">
        <f aca="false">INDEX($X$1862:$X$1989,MATCH($A1868+(1-C1868)*32,$A$1862:$A$1989,0))</f>
        <v>300000000</v>
      </c>
      <c r="AG1868" s="7" t="n">
        <f aca="false">INDEX($X$1862:$X$1989,MATCH($A1868-C1868*32,$A$1862:$A$1989,0))</f>
        <v>431273192.141204</v>
      </c>
      <c r="AH1868" s="7" t="n">
        <f aca="false">INDEX($Y$1862:$Y$1989,MATCH($A1868+(1-D1868)*16,$A$1862:$A$1989,0))</f>
        <v>100000000</v>
      </c>
      <c r="AI1868" s="7" t="n">
        <f aca="false">INDEX($Y$1862:$Y$1989,MATCH($A1868-D1868*16,$A$1862:$A$1989,0))</f>
        <v>121904148.28498</v>
      </c>
      <c r="AJ1868" s="7" t="n">
        <f aca="false">INDEX($Z$1862:$Z$1989,MATCH($A1868+(1-E1868)*8,$A$1862:$A$1989,0))</f>
        <v>60000000</v>
      </c>
      <c r="AK1868" s="7" t="n">
        <f aca="false">INDEX($Z$1862:$Z$1989,MATCH($A1868-E1868*8,$A$1862:$A$1989,0))</f>
        <v>168785392.289891</v>
      </c>
      <c r="AL1868" s="7" t="n">
        <f aca="false">INDEX($AA$1862:$AA$1989,MATCH($A1868+(1-F1868)*4,$A$1862:$A$1989,0))</f>
        <v>30000000</v>
      </c>
      <c r="AM1868" s="7" t="n">
        <f aca="false">INDEX($AA$1862:$AA$1989,MATCH($A1868-F1868*4,$A$1862:$A$1989,0))</f>
        <v>193373179.568543</v>
      </c>
      <c r="AN1868" s="7" t="n">
        <f aca="false">INDEX($AB$1862:$AB$1989,MATCH($A1868+(1-G1868)*2,$A$1862:$A$1989,0))</f>
        <v>15000000</v>
      </c>
      <c r="AO1868" s="7" t="n">
        <f aca="false">INDEX($AB$1862:$AB$1989,MATCH($A1868-G1868*2,$A$1862:$A$1989,0))</f>
        <v>300373127.079913</v>
      </c>
      <c r="AP1868" s="7" t="n">
        <f aca="false">INDEX($AC$1862:$AC$1989,MATCH($A1868+(1-H1868)*1,$A$1862:$A$1989,0))</f>
        <v>5000000</v>
      </c>
      <c r="AQ1868" s="7" t="n">
        <f aca="false">INDEX($AC$1862:$AC$1989,MATCH($A1868-H1868*1,$A$1862:$A$1989,0))</f>
        <v>351636233.937273</v>
      </c>
      <c r="AR1868" s="14" t="b">
        <f aca="false">AND(IF(B1868=1,AD1868&gt;=AE1868,AE1868&gt;AD1868),IF(C1868=1,AF1868&gt;=AG1868,AG1868&gt;AF1868),IF(D1868=1,AH1868&gt;=AI1868,AI1868&gt;AH1868),IF(E1868=1,AJ1868&gt;=AK1868,AK1868&gt;AJ1868),IF(F1868=1,AL1868&gt;=AM1868,AM1868&gt;AL1868),IF(G1868=1,AN1868&gt;=AO1868,AO1868&gt;AN1868),IF(H1868=1,AP1868&gt;=AQ1868,AQ1868&gt;AP1868))</f>
        <v>0</v>
      </c>
      <c r="AS1868" s="2"/>
      <c r="AT1868" s="2"/>
      <c r="AU1868" s="2"/>
      <c r="AV1868" s="2"/>
      <c r="AW1868" s="2"/>
      <c r="AX1868" s="2"/>
    </row>
    <row r="1869" customFormat="false" ht="15" hidden="false" customHeight="false" outlineLevel="0" collapsed="false">
      <c r="A1869" s="6" t="n">
        <f aca="false">ROW()-1862</f>
        <v>7</v>
      </c>
      <c r="B1869" s="6" t="n">
        <f aca="false">MOD(INT($A1869/64),2)</f>
        <v>0</v>
      </c>
      <c r="C1869" s="6" t="n">
        <f aca="false">MOD(INT($A1869/32),2)</f>
        <v>0</v>
      </c>
      <c r="D1869" s="6" t="n">
        <f aca="false">MOD(INT($A1869/16),2)</f>
        <v>0</v>
      </c>
      <c r="E1869" s="6" t="n">
        <f aca="false">MOD(INT($A1869/8),2)</f>
        <v>0</v>
      </c>
      <c r="F1869" s="6" t="n">
        <f aca="false">MOD(INT($A1869/4),2)</f>
        <v>1</v>
      </c>
      <c r="G1869" s="6" t="n">
        <f aca="false">MOD(INT($A1869/2),2)</f>
        <v>1</v>
      </c>
      <c r="H1869" s="6" t="n">
        <f aca="false">MOD(INT($A1869/1),2)</f>
        <v>1</v>
      </c>
      <c r="I1869" s="7" t="n">
        <f aca="false">IF(B1869=1,MIN($B$6,$B$1860),0)</f>
        <v>0</v>
      </c>
      <c r="J1869" s="7" t="n">
        <f aca="false">IF(C1869=1,MIN($F$366,MAX(0,$B$1860-I1869)),0)</f>
        <v>0</v>
      </c>
      <c r="K1869" s="7" t="n">
        <f aca="false">IF(D1869=1,MIN($F$365,MAX(0,$B$1860-SUM(I1869:J1869))),0)</f>
        <v>0</v>
      </c>
      <c r="L1869" s="7" t="n">
        <f aca="false">IF(E1869=1,MIN($F$364,MAX(0,$B$1860-SUM(I1869:K1869))),0)</f>
        <v>0</v>
      </c>
      <c r="M1869" s="7" t="n">
        <f aca="false">IF(F1869=1,MIN($F$363,MAX(0,$B$1860-SUM(I1869:L1869))),0)</f>
        <v>30000000</v>
      </c>
      <c r="N1869" s="7" t="n">
        <f aca="false">IF(G1869=1,MIN($F$362,MAX(0,$B$1860-SUM(I1869:M1869))),0)</f>
        <v>15000000</v>
      </c>
      <c r="O1869" s="7" t="n">
        <f aca="false">IF(H1869=1,MIN($F$361,MAX(0,$B$1860-SUM(I1869:N1869))),0)</f>
        <v>5000000</v>
      </c>
      <c r="P1869" s="7" t="n">
        <f aca="false">MAX(0,$B$1860-SUM(I1869:O1869))</f>
        <v>1950000000</v>
      </c>
      <c r="Q1869" s="7" t="n">
        <f aca="false">($B$343+$B$344)+$B$22+(1-B1869)*$B$338+(1-C1869)*$E$366+(1-D1869)*$E$365+(1-E1869)*$E$364+(1-F1869)*$E$363+(1-G1869)*$E$362+(1-H1869)*$E$361</f>
        <v>20334162.2830199</v>
      </c>
      <c r="R1869" s="7" t="n">
        <f aca="false">P1869&gt;$B$12*Q1869</f>
        <v>1</v>
      </c>
      <c r="S1869" s="7" t="n">
        <f aca="false">IF(R1869,(P1869+$B$12*$B$13)/(Q1869+$B$13),IF(Q1869&gt;0,P1869/Q1869,0))</f>
        <v>85.5078445970376</v>
      </c>
      <c r="T1869" s="7" t="n">
        <f aca="false">IF(R1869,$B$13*(S1869-$B$12),0)</f>
        <v>211269611.492594</v>
      </c>
      <c r="U1869" s="7" t="n">
        <f aca="false">($B$343+$B$344)*S1869</f>
        <v>23676012.3364707</v>
      </c>
      <c r="V1869" s="7" t="n">
        <f aca="false">$B$22*S1869</f>
        <v>769570601.373339</v>
      </c>
      <c r="W1869" s="7" t="n">
        <f aca="false">IF(B1869=1,I1869,S1869*$B$338)</f>
        <v>67680647.6467264</v>
      </c>
      <c r="X1869" s="7" t="n">
        <f aca="false">IF(C1869=1,J1869,S1869*$E$366)</f>
        <v>524366341.311924</v>
      </c>
      <c r="Y1869" s="7" t="n">
        <f aca="false">IF(D1869=1,K1869,S1869*$E$365)</f>
        <v>148217958.806056</v>
      </c>
      <c r="Z1869" s="7" t="n">
        <f aca="false">IF(E1869=1,L1869,S1869*$E$364)</f>
        <v>205218827.03289</v>
      </c>
      <c r="AA1869" s="7" t="n">
        <f aca="false">IF(F1869=1,M1869,S1869*$E$363)</f>
        <v>30000000</v>
      </c>
      <c r="AB1869" s="7" t="n">
        <f aca="false">IF(G1869=1,N1869,S1869*$E$362)</f>
        <v>15000000</v>
      </c>
      <c r="AC1869" s="7" t="n">
        <f aca="false">IF(H1869=1,O1869,S1869*$E$361)</f>
        <v>5000000</v>
      </c>
      <c r="AD1869" s="7" t="n">
        <f aca="false">INDEX($W$1862:$W$1989,MATCH($A1869+(1-B1869)*64,$A$1862:$A$1989,0))</f>
        <v>30000000</v>
      </c>
      <c r="AE1869" s="7" t="n">
        <f aca="false">INDEX($W$1862:$W$1989,MATCH($A1869-B1869*64,$A$1862:$A$1989,0))</f>
        <v>67680647.6467264</v>
      </c>
      <c r="AF1869" s="7" t="n">
        <f aca="false">INDEX($X$1862:$X$1989,MATCH($A1869+(1-C1869)*32,$A$1862:$A$1989,0))</f>
        <v>300000000</v>
      </c>
      <c r="AG1869" s="7" t="n">
        <f aca="false">INDEX($X$1862:$X$1989,MATCH($A1869-C1869*32,$A$1862:$A$1989,0))</f>
        <v>524366341.311924</v>
      </c>
      <c r="AH1869" s="7" t="n">
        <f aca="false">INDEX($Y$1862:$Y$1989,MATCH($A1869+(1-D1869)*16,$A$1862:$A$1989,0))</f>
        <v>100000000</v>
      </c>
      <c r="AI1869" s="7" t="n">
        <f aca="false">INDEX($Y$1862:$Y$1989,MATCH($A1869-D1869*16,$A$1862:$A$1989,0))</f>
        <v>148217958.806056</v>
      </c>
      <c r="AJ1869" s="7" t="n">
        <f aca="false">INDEX($Z$1862:$Z$1989,MATCH($A1869+(1-E1869)*8,$A$1862:$A$1989,0))</f>
        <v>60000000</v>
      </c>
      <c r="AK1869" s="7" t="n">
        <f aca="false">INDEX($Z$1862:$Z$1989,MATCH($A1869-E1869*8,$A$1862:$A$1989,0))</f>
        <v>205218827.03289</v>
      </c>
      <c r="AL1869" s="7" t="n">
        <f aca="false">INDEX($AA$1862:$AA$1989,MATCH($A1869+(1-F1869)*4,$A$1862:$A$1989,0))</f>
        <v>30000000</v>
      </c>
      <c r="AM1869" s="7" t="n">
        <f aca="false">INDEX($AA$1862:$AA$1989,MATCH($A1869-F1869*4,$A$1862:$A$1989,0))</f>
        <v>230218419.116657</v>
      </c>
      <c r="AN1869" s="7" t="n">
        <f aca="false">INDEX($AB$1862:$AB$1989,MATCH($A1869+(1-G1869)*2,$A$1862:$A$1989,0))</f>
        <v>15000000</v>
      </c>
      <c r="AO1869" s="7" t="n">
        <f aca="false">INDEX($AB$1862:$AB$1989,MATCH($A1869-G1869*2,$A$1862:$A$1989,0))</f>
        <v>353432587.622777</v>
      </c>
      <c r="AP1869" s="7" t="n">
        <f aca="false">INDEX($AC$1862:$AC$1989,MATCH($A1869+(1-H1869)*1,$A$1862:$A$1989,0))</f>
        <v>5000000</v>
      </c>
      <c r="AQ1869" s="7" t="n">
        <f aca="false">INDEX($AC$1862:$AC$1989,MATCH($A1869-H1869*1,$A$1862:$A$1989,0))</f>
        <v>351636233.937273</v>
      </c>
      <c r="AR1869" s="14" t="b">
        <f aca="false">AND(IF(B1869=1,AD1869&gt;=AE1869,AE1869&gt;AD1869),IF(C1869=1,AF1869&gt;=AG1869,AG1869&gt;AF1869),IF(D1869=1,AH1869&gt;=AI1869,AI1869&gt;AH1869),IF(E1869=1,AJ1869&gt;=AK1869,AK1869&gt;AJ1869),IF(F1869=1,AL1869&gt;=AM1869,AM1869&gt;AL1869),IF(G1869=1,AN1869&gt;=AO1869,AO1869&gt;AN1869),IF(H1869=1,AP1869&gt;=AQ1869,AQ1869&gt;AP1869))</f>
        <v>0</v>
      </c>
      <c r="AS1869" s="2"/>
      <c r="AT1869" s="2"/>
      <c r="AU1869" s="2"/>
      <c r="AV1869" s="2"/>
      <c r="AW1869" s="2"/>
      <c r="AX1869" s="2"/>
    </row>
    <row r="1870" customFormat="false" ht="15" hidden="false" customHeight="false" outlineLevel="0" collapsed="false">
      <c r="A1870" s="6" t="n">
        <f aca="false">ROW()-1862</f>
        <v>8</v>
      </c>
      <c r="B1870" s="6" t="n">
        <f aca="false">MOD(INT($A1870/64),2)</f>
        <v>0</v>
      </c>
      <c r="C1870" s="6" t="n">
        <f aca="false">MOD(INT($A1870/32),2)</f>
        <v>0</v>
      </c>
      <c r="D1870" s="6" t="n">
        <f aca="false">MOD(INT($A1870/16),2)</f>
        <v>0</v>
      </c>
      <c r="E1870" s="6" t="n">
        <f aca="false">MOD(INT($A1870/8),2)</f>
        <v>1</v>
      </c>
      <c r="F1870" s="6" t="n">
        <f aca="false">MOD(INT($A1870/4),2)</f>
        <v>0</v>
      </c>
      <c r="G1870" s="6" t="n">
        <f aca="false">MOD(INT($A1870/2),2)</f>
        <v>0</v>
      </c>
      <c r="H1870" s="6" t="n">
        <f aca="false">MOD(INT($A1870/1),2)</f>
        <v>0</v>
      </c>
      <c r="I1870" s="7" t="n">
        <f aca="false">IF(B1870=1,MIN($B$6,$B$1860),0)</f>
        <v>0</v>
      </c>
      <c r="J1870" s="7" t="n">
        <f aca="false">IF(C1870=1,MIN($F$366,MAX(0,$B$1860-I1870)),0)</f>
        <v>0</v>
      </c>
      <c r="K1870" s="7" t="n">
        <f aca="false">IF(D1870=1,MIN($F$365,MAX(0,$B$1860-SUM(I1870:J1870))),0)</f>
        <v>0</v>
      </c>
      <c r="L1870" s="7" t="n">
        <f aca="false">IF(E1870=1,MIN($F$364,MAX(0,$B$1860-SUM(I1870:K1870))),0)</f>
        <v>60000000</v>
      </c>
      <c r="M1870" s="7" t="n">
        <f aca="false">IF(F1870=1,MIN($F$363,MAX(0,$B$1860-SUM(I1870:L1870))),0)</f>
        <v>0</v>
      </c>
      <c r="N1870" s="7" t="n">
        <f aca="false">IF(G1870=1,MIN($F$362,MAX(0,$B$1860-SUM(I1870:M1870))),0)</f>
        <v>0</v>
      </c>
      <c r="O1870" s="7" t="n">
        <f aca="false">IF(H1870=1,MIN($F$361,MAX(0,$B$1860-SUM(I1870:N1870))),0)</f>
        <v>0</v>
      </c>
      <c r="P1870" s="7" t="n">
        <f aca="false">MAX(0,$B$1860-SUM(I1870:O1870))</f>
        <v>1940000000</v>
      </c>
      <c r="Q1870" s="7" t="n">
        <f aca="false">($B$343+$B$344)+$B$22+(1-B1870)*$B$338+(1-C1870)*$E$366+(1-D1870)*$E$365+(1-E1870)*$E$364+(1-F1870)*$E$363+(1-G1870)*$E$362+(1-H1870)*$E$361</f>
        <v>30934162.2830199</v>
      </c>
      <c r="R1870" s="7" t="n">
        <f aca="false">P1870&gt;$B$12*Q1870</f>
        <v>1</v>
      </c>
      <c r="S1870" s="7" t="n">
        <f aca="false">IF(R1870,(P1870+$B$12*$B$13)/(Q1870+$B$13),IF(Q1870&gt;0,P1870/Q1870,0))</f>
        <v>58.099257387003</v>
      </c>
      <c r="T1870" s="7" t="n">
        <f aca="false">IF(R1870,$B$13*(S1870-$B$12),0)</f>
        <v>142748143.467508</v>
      </c>
      <c r="U1870" s="7" t="n">
        <f aca="false">($B$343+$B$344)*S1870</f>
        <v>16086930.2824425</v>
      </c>
      <c r="V1870" s="7" t="n">
        <f aca="false">$B$22*S1870</f>
        <v>522893316.483027</v>
      </c>
      <c r="W1870" s="7" t="n">
        <f aca="false">IF(B1870=1,I1870,S1870*$B$338)</f>
        <v>45986369.8620518</v>
      </c>
      <c r="X1870" s="7" t="n">
        <f aca="false">IF(C1870=1,J1870,S1870*$E$366)</f>
        <v>356286550.930299</v>
      </c>
      <c r="Y1870" s="7" t="n">
        <f aca="false">IF(D1870=1,K1870,S1870*$E$365)</f>
        <v>100708342.943632</v>
      </c>
      <c r="Z1870" s="7" t="n">
        <f aca="false">IF(E1870=1,L1870,S1870*$E$364)</f>
        <v>60000000</v>
      </c>
      <c r="AA1870" s="7" t="n">
        <f aca="false">IF(F1870=1,M1870,S1870*$E$363)</f>
        <v>174297772.161009</v>
      </c>
      <c r="AB1870" s="7" t="n">
        <f aca="false">IF(G1870=1,N1870,S1870*$E$362)</f>
        <v>290496286.935015</v>
      </c>
      <c r="AC1870" s="7" t="n">
        <f aca="false">IF(H1870=1,O1870,S1870*$E$361)</f>
        <v>290496286.935015</v>
      </c>
      <c r="AD1870" s="7" t="n">
        <f aca="false">INDEX($W$1862:$W$1989,MATCH($A1870+(1-B1870)*64,$A$1862:$A$1989,0))</f>
        <v>30000000</v>
      </c>
      <c r="AE1870" s="7" t="n">
        <f aca="false">INDEX($W$1862:$W$1989,MATCH($A1870-B1870*64,$A$1862:$A$1989,0))</f>
        <v>45986369.8620518</v>
      </c>
      <c r="AF1870" s="7" t="n">
        <f aca="false">INDEX($X$1862:$X$1989,MATCH($A1870+(1-C1870)*32,$A$1862:$A$1989,0))</f>
        <v>300000000</v>
      </c>
      <c r="AG1870" s="7" t="n">
        <f aca="false">INDEX($X$1862:$X$1989,MATCH($A1870-C1870*32,$A$1862:$A$1989,0))</f>
        <v>356286550.930299</v>
      </c>
      <c r="AH1870" s="7" t="n">
        <f aca="false">INDEX($Y$1862:$Y$1989,MATCH($A1870+(1-D1870)*16,$A$1862:$A$1989,0))</f>
        <v>100000000</v>
      </c>
      <c r="AI1870" s="7" t="n">
        <f aca="false">INDEX($Y$1862:$Y$1989,MATCH($A1870-D1870*16,$A$1862:$A$1989,0))</f>
        <v>100708342.943632</v>
      </c>
      <c r="AJ1870" s="7" t="n">
        <f aca="false">INDEX($Z$1862:$Z$1989,MATCH($A1870+(1-E1870)*8,$A$1862:$A$1989,0))</f>
        <v>60000000</v>
      </c>
      <c r="AK1870" s="7" t="n">
        <f aca="false">INDEX($Z$1862:$Z$1989,MATCH($A1870-E1870*8,$A$1862:$A$1989,0))</f>
        <v>134117827.620526</v>
      </c>
      <c r="AL1870" s="7" t="n">
        <f aca="false">INDEX($AA$1862:$AA$1989,MATCH($A1870+(1-F1870)*4,$A$1862:$A$1989,0))</f>
        <v>30000000</v>
      </c>
      <c r="AM1870" s="7" t="n">
        <f aca="false">INDEX($AA$1862:$AA$1989,MATCH($A1870-F1870*4,$A$1862:$A$1989,0))</f>
        <v>174297772.161009</v>
      </c>
      <c r="AN1870" s="7" t="n">
        <f aca="false">INDEX($AB$1862:$AB$1989,MATCH($A1870+(1-G1870)*2,$A$1862:$A$1989,0))</f>
        <v>15000000</v>
      </c>
      <c r="AO1870" s="7" t="n">
        <f aca="false">INDEX($AB$1862:$AB$1989,MATCH($A1870-G1870*2,$A$1862:$A$1989,0))</f>
        <v>290496286.935015</v>
      </c>
      <c r="AP1870" s="7" t="n">
        <f aca="false">INDEX($AC$1862:$AC$1989,MATCH($A1870+(1-H1870)*1,$A$1862:$A$1989,0))</f>
        <v>5000000</v>
      </c>
      <c r="AQ1870" s="7" t="n">
        <f aca="false">INDEX($AC$1862:$AC$1989,MATCH($A1870-H1870*1,$A$1862:$A$1989,0))</f>
        <v>290496286.935015</v>
      </c>
      <c r="AR1870" s="14" t="b">
        <f aca="false">AND(IF(B1870=1,AD1870&gt;=AE1870,AE1870&gt;AD1870),IF(C1870=1,AF1870&gt;=AG1870,AG1870&gt;AF1870),IF(D1870=1,AH1870&gt;=AI1870,AI1870&gt;AH1870),IF(E1870=1,AJ1870&gt;=AK1870,AK1870&gt;AJ1870),IF(F1870=1,AL1870&gt;=AM1870,AM1870&gt;AL1870),IF(G1870=1,AN1870&gt;=AO1870,AO1870&gt;AN1870),IF(H1870=1,AP1870&gt;=AQ1870,AQ1870&gt;AP1870))</f>
        <v>0</v>
      </c>
      <c r="AS1870" s="2"/>
      <c r="AT1870" s="2"/>
      <c r="AU1870" s="2"/>
      <c r="AV1870" s="2"/>
      <c r="AW1870" s="2"/>
      <c r="AX1870" s="2"/>
    </row>
    <row r="1871" customFormat="false" ht="15" hidden="false" customHeight="false" outlineLevel="0" collapsed="false">
      <c r="A1871" s="6" t="n">
        <f aca="false">ROW()-1862</f>
        <v>9</v>
      </c>
      <c r="B1871" s="6" t="n">
        <f aca="false">MOD(INT($A1871/64),2)</f>
        <v>0</v>
      </c>
      <c r="C1871" s="6" t="n">
        <f aca="false">MOD(INT($A1871/32),2)</f>
        <v>0</v>
      </c>
      <c r="D1871" s="6" t="n">
        <f aca="false">MOD(INT($A1871/16),2)</f>
        <v>0</v>
      </c>
      <c r="E1871" s="6" t="n">
        <f aca="false">MOD(INT($A1871/8),2)</f>
        <v>1</v>
      </c>
      <c r="F1871" s="6" t="n">
        <f aca="false">MOD(INT($A1871/4),2)</f>
        <v>0</v>
      </c>
      <c r="G1871" s="6" t="n">
        <f aca="false">MOD(INT($A1871/2),2)</f>
        <v>0</v>
      </c>
      <c r="H1871" s="6" t="n">
        <f aca="false">MOD(INT($A1871/1),2)</f>
        <v>1</v>
      </c>
      <c r="I1871" s="7" t="n">
        <f aca="false">IF(B1871=1,MIN($B$6,$B$1860),0)</f>
        <v>0</v>
      </c>
      <c r="J1871" s="7" t="n">
        <f aca="false">IF(C1871=1,MIN($F$366,MAX(0,$B$1860-I1871)),0)</f>
        <v>0</v>
      </c>
      <c r="K1871" s="7" t="n">
        <f aca="false">IF(D1871=1,MIN($F$365,MAX(0,$B$1860-SUM(I1871:J1871))),0)</f>
        <v>0</v>
      </c>
      <c r="L1871" s="7" t="n">
        <f aca="false">IF(E1871=1,MIN($F$364,MAX(0,$B$1860-SUM(I1871:K1871))),0)</f>
        <v>60000000</v>
      </c>
      <c r="M1871" s="7" t="n">
        <f aca="false">IF(F1871=1,MIN($F$363,MAX(0,$B$1860-SUM(I1871:L1871))),0)</f>
        <v>0</v>
      </c>
      <c r="N1871" s="7" t="n">
        <f aca="false">IF(G1871=1,MIN($F$362,MAX(0,$B$1860-SUM(I1871:M1871))),0)</f>
        <v>0</v>
      </c>
      <c r="O1871" s="7" t="n">
        <f aca="false">IF(H1871=1,MIN($F$361,MAX(0,$B$1860-SUM(I1871:N1871))),0)</f>
        <v>5000000</v>
      </c>
      <c r="P1871" s="7" t="n">
        <f aca="false">MAX(0,$B$1860-SUM(I1871:O1871))</f>
        <v>1935000000</v>
      </c>
      <c r="Q1871" s="7" t="n">
        <f aca="false">($B$343+$B$344)+$B$22+(1-B1871)*$B$338+(1-C1871)*$E$366+(1-D1871)*$E$365+(1-E1871)*$E$364+(1-F1871)*$E$363+(1-G1871)*$E$362+(1-H1871)*$E$361</f>
        <v>25934162.2830199</v>
      </c>
      <c r="R1871" s="7" t="n">
        <f aca="false">P1871&gt;$B$12*Q1871</f>
        <v>1</v>
      </c>
      <c r="S1871" s="7" t="n">
        <f aca="false">IF(R1871,(P1871+$B$12*$B$13)/(Q1871+$B$13),IF(Q1871&gt;0,P1871/Q1871,0))</f>
        <v>68.1398657261313</v>
      </c>
      <c r="T1871" s="7" t="n">
        <f aca="false">IF(R1871,$B$13*(S1871-$B$12),0)</f>
        <v>167849664.315328</v>
      </c>
      <c r="U1871" s="7" t="n">
        <f aca="false">($B$343+$B$344)*S1871</f>
        <v>18867044.4114227</v>
      </c>
      <c r="V1871" s="7" t="n">
        <f aca="false">$B$22*S1871</f>
        <v>613258791.535182</v>
      </c>
      <c r="W1871" s="7" t="n">
        <f aca="false">IF(B1871=1,I1871,S1871*$B$338)</f>
        <v>53933650.9373938</v>
      </c>
      <c r="X1871" s="7" t="n">
        <f aca="false">IF(C1871=1,J1871,S1871*$E$366)</f>
        <v>417859346.784834</v>
      </c>
      <c r="Y1871" s="7" t="n">
        <f aca="false">IF(D1871=1,K1871,S1871*$E$365)</f>
        <v>118112576.206789</v>
      </c>
      <c r="Z1871" s="7" t="n">
        <f aca="false">IF(E1871=1,L1871,S1871*$E$364)</f>
        <v>60000000</v>
      </c>
      <c r="AA1871" s="7" t="n">
        <f aca="false">IF(F1871=1,M1871,S1871*$E$363)</f>
        <v>204419597.178394</v>
      </c>
      <c r="AB1871" s="7" t="n">
        <f aca="false">IF(G1871=1,N1871,S1871*$E$362)</f>
        <v>340699328.630656</v>
      </c>
      <c r="AC1871" s="7" t="n">
        <f aca="false">IF(H1871=1,O1871,S1871*$E$361)</f>
        <v>5000000</v>
      </c>
      <c r="AD1871" s="7" t="n">
        <f aca="false">INDEX($W$1862:$W$1989,MATCH($A1871+(1-B1871)*64,$A$1862:$A$1989,0))</f>
        <v>30000000</v>
      </c>
      <c r="AE1871" s="7" t="n">
        <f aca="false">INDEX($W$1862:$W$1989,MATCH($A1871-B1871*64,$A$1862:$A$1989,0))</f>
        <v>53933650.9373938</v>
      </c>
      <c r="AF1871" s="7" t="n">
        <f aca="false">INDEX($X$1862:$X$1989,MATCH($A1871+(1-C1871)*32,$A$1862:$A$1989,0))</f>
        <v>300000000</v>
      </c>
      <c r="AG1871" s="7" t="n">
        <f aca="false">INDEX($X$1862:$X$1989,MATCH($A1871-C1871*32,$A$1862:$A$1989,0))</f>
        <v>417859346.784834</v>
      </c>
      <c r="AH1871" s="7" t="n">
        <f aca="false">INDEX($Y$1862:$Y$1989,MATCH($A1871+(1-D1871)*16,$A$1862:$A$1989,0))</f>
        <v>100000000</v>
      </c>
      <c r="AI1871" s="7" t="n">
        <f aca="false">INDEX($Y$1862:$Y$1989,MATCH($A1871-D1871*16,$A$1862:$A$1989,0))</f>
        <v>118112576.206789</v>
      </c>
      <c r="AJ1871" s="7" t="n">
        <f aca="false">INDEX($Z$1862:$Z$1989,MATCH($A1871+(1-E1871)*8,$A$1862:$A$1989,0))</f>
        <v>60000000</v>
      </c>
      <c r="AK1871" s="7" t="n">
        <f aca="false">INDEX($Z$1862:$Z$1989,MATCH($A1871-E1871*8,$A$1862:$A$1989,0))</f>
        <v>155476901.107186</v>
      </c>
      <c r="AL1871" s="7" t="n">
        <f aca="false">INDEX($AA$1862:$AA$1989,MATCH($A1871+(1-F1871)*4,$A$1862:$A$1989,0))</f>
        <v>30000000</v>
      </c>
      <c r="AM1871" s="7" t="n">
        <f aca="false">INDEX($AA$1862:$AA$1989,MATCH($A1871-F1871*4,$A$1862:$A$1989,0))</f>
        <v>204419597.178394</v>
      </c>
      <c r="AN1871" s="7" t="n">
        <f aca="false">INDEX($AB$1862:$AB$1989,MATCH($A1871+(1-G1871)*2,$A$1862:$A$1989,0))</f>
        <v>15000000</v>
      </c>
      <c r="AO1871" s="7" t="n">
        <f aca="false">INDEX($AB$1862:$AB$1989,MATCH($A1871-G1871*2,$A$1862:$A$1989,0))</f>
        <v>340699328.630656</v>
      </c>
      <c r="AP1871" s="7" t="n">
        <f aca="false">INDEX($AC$1862:$AC$1989,MATCH($A1871+(1-H1871)*1,$A$1862:$A$1989,0))</f>
        <v>5000000</v>
      </c>
      <c r="AQ1871" s="7" t="n">
        <f aca="false">INDEX($AC$1862:$AC$1989,MATCH($A1871-H1871*1,$A$1862:$A$1989,0))</f>
        <v>290496286.935015</v>
      </c>
      <c r="AR1871" s="14" t="b">
        <f aca="false">AND(IF(B1871=1,AD1871&gt;=AE1871,AE1871&gt;AD1871),IF(C1871=1,AF1871&gt;=AG1871,AG1871&gt;AF1871),IF(D1871=1,AH1871&gt;=AI1871,AI1871&gt;AH1871),IF(E1871=1,AJ1871&gt;=AK1871,AK1871&gt;AJ1871),IF(F1871=1,AL1871&gt;=AM1871,AM1871&gt;AL1871),IF(G1871=1,AN1871&gt;=AO1871,AO1871&gt;AN1871),IF(H1871=1,AP1871&gt;=AQ1871,AQ1871&gt;AP1871))</f>
        <v>0</v>
      </c>
      <c r="AS1871" s="2"/>
      <c r="AT1871" s="2"/>
      <c r="AU1871" s="2"/>
      <c r="AV1871" s="2"/>
      <c r="AW1871" s="2"/>
      <c r="AX1871" s="2"/>
    </row>
    <row r="1872" customFormat="false" ht="15" hidden="false" customHeight="false" outlineLevel="0" collapsed="false">
      <c r="A1872" s="6" t="n">
        <f aca="false">ROW()-1862</f>
        <v>10</v>
      </c>
      <c r="B1872" s="6" t="n">
        <f aca="false">MOD(INT($A1872/64),2)</f>
        <v>0</v>
      </c>
      <c r="C1872" s="6" t="n">
        <f aca="false">MOD(INT($A1872/32),2)</f>
        <v>0</v>
      </c>
      <c r="D1872" s="6" t="n">
        <f aca="false">MOD(INT($A1872/16),2)</f>
        <v>0</v>
      </c>
      <c r="E1872" s="6" t="n">
        <f aca="false">MOD(INT($A1872/8),2)</f>
        <v>1</v>
      </c>
      <c r="F1872" s="6" t="n">
        <f aca="false">MOD(INT($A1872/4),2)</f>
        <v>0</v>
      </c>
      <c r="G1872" s="6" t="n">
        <f aca="false">MOD(INT($A1872/2),2)</f>
        <v>1</v>
      </c>
      <c r="H1872" s="6" t="n">
        <f aca="false">MOD(INT($A1872/1),2)</f>
        <v>0</v>
      </c>
      <c r="I1872" s="7" t="n">
        <f aca="false">IF(B1872=1,MIN($B$6,$B$1860),0)</f>
        <v>0</v>
      </c>
      <c r="J1872" s="7" t="n">
        <f aca="false">IF(C1872=1,MIN($F$366,MAX(0,$B$1860-I1872)),0)</f>
        <v>0</v>
      </c>
      <c r="K1872" s="7" t="n">
        <f aca="false">IF(D1872=1,MIN($F$365,MAX(0,$B$1860-SUM(I1872:J1872))),0)</f>
        <v>0</v>
      </c>
      <c r="L1872" s="7" t="n">
        <f aca="false">IF(E1872=1,MIN($F$364,MAX(0,$B$1860-SUM(I1872:K1872))),0)</f>
        <v>60000000</v>
      </c>
      <c r="M1872" s="7" t="n">
        <f aca="false">IF(F1872=1,MIN($F$363,MAX(0,$B$1860-SUM(I1872:L1872))),0)</f>
        <v>0</v>
      </c>
      <c r="N1872" s="7" t="n">
        <f aca="false">IF(G1872=1,MIN($F$362,MAX(0,$B$1860-SUM(I1872:M1872))),0)</f>
        <v>15000000</v>
      </c>
      <c r="O1872" s="7" t="n">
        <f aca="false">IF(H1872=1,MIN($F$361,MAX(0,$B$1860-SUM(I1872:N1872))),0)</f>
        <v>0</v>
      </c>
      <c r="P1872" s="7" t="n">
        <f aca="false">MAX(0,$B$1860-SUM(I1872:O1872))</f>
        <v>1925000000</v>
      </c>
      <c r="Q1872" s="7" t="n">
        <f aca="false">($B$343+$B$344)+$B$22+(1-B1872)*$B$338+(1-C1872)*$E$366+(1-D1872)*$E$365+(1-E1872)*$E$364+(1-F1872)*$E$363+(1-G1872)*$E$362+(1-H1872)*$E$361</f>
        <v>25934162.2830199</v>
      </c>
      <c r="R1872" s="7" t="n">
        <f aca="false">P1872&gt;$B$12*Q1872</f>
        <v>1</v>
      </c>
      <c r="S1872" s="7" t="n">
        <f aca="false">IF(R1872,(P1872+$B$12*$B$13)/(Q1872+$B$13),IF(Q1872&gt;0,P1872/Q1872,0))</f>
        <v>67.7881760965771</v>
      </c>
      <c r="T1872" s="7" t="n">
        <f aca="false">IF(R1872,$B$13*(S1872-$B$12),0)</f>
        <v>166970440.241443</v>
      </c>
      <c r="U1872" s="7" t="n">
        <f aca="false">($B$343+$B$344)*S1872</f>
        <v>18769666.1176863</v>
      </c>
      <c r="V1872" s="7" t="n">
        <f aca="false">$B$22*S1872</f>
        <v>610093584.869193</v>
      </c>
      <c r="W1872" s="7" t="n">
        <f aca="false">IF(B1872=1,I1872,S1872*$B$338)</f>
        <v>53655283.7067492</v>
      </c>
      <c r="X1872" s="7" t="n">
        <f aca="false">IF(C1872=1,J1872,S1872*$E$366)</f>
        <v>415702653.382074</v>
      </c>
      <c r="Y1872" s="7" t="n">
        <f aca="false">IF(D1872=1,K1872,S1872*$E$365)</f>
        <v>117502962.910238</v>
      </c>
      <c r="Z1872" s="7" t="n">
        <f aca="false">IF(E1872=1,L1872,S1872*$E$364)</f>
        <v>60000000</v>
      </c>
      <c r="AA1872" s="7" t="n">
        <f aca="false">IF(F1872=1,M1872,S1872*$E$363)</f>
        <v>203364528.289731</v>
      </c>
      <c r="AB1872" s="7" t="n">
        <f aca="false">IF(G1872=1,N1872,S1872*$E$362)</f>
        <v>15000000</v>
      </c>
      <c r="AC1872" s="7" t="n">
        <f aca="false">IF(H1872=1,O1872,S1872*$E$361)</f>
        <v>338940880.482885</v>
      </c>
      <c r="AD1872" s="7" t="n">
        <f aca="false">INDEX($W$1862:$W$1989,MATCH($A1872+(1-B1872)*64,$A$1862:$A$1989,0))</f>
        <v>30000000</v>
      </c>
      <c r="AE1872" s="7" t="n">
        <f aca="false">INDEX($W$1862:$W$1989,MATCH($A1872-B1872*64,$A$1862:$A$1989,0))</f>
        <v>53655283.7067492</v>
      </c>
      <c r="AF1872" s="7" t="n">
        <f aca="false">INDEX($X$1862:$X$1989,MATCH($A1872+(1-C1872)*32,$A$1862:$A$1989,0))</f>
        <v>300000000</v>
      </c>
      <c r="AG1872" s="7" t="n">
        <f aca="false">INDEX($X$1862:$X$1989,MATCH($A1872-C1872*32,$A$1862:$A$1989,0))</f>
        <v>415702653.382074</v>
      </c>
      <c r="AH1872" s="7" t="n">
        <f aca="false">INDEX($Y$1862:$Y$1989,MATCH($A1872+(1-D1872)*16,$A$1862:$A$1989,0))</f>
        <v>100000000</v>
      </c>
      <c r="AI1872" s="7" t="n">
        <f aca="false">INDEX($Y$1862:$Y$1989,MATCH($A1872-D1872*16,$A$1862:$A$1989,0))</f>
        <v>117502962.910238</v>
      </c>
      <c r="AJ1872" s="7" t="n">
        <f aca="false">INDEX($Z$1862:$Z$1989,MATCH($A1872+(1-E1872)*8,$A$1862:$A$1989,0))</f>
        <v>60000000</v>
      </c>
      <c r="AK1872" s="7" t="n">
        <f aca="false">INDEX($Z$1862:$Z$1989,MATCH($A1872-E1872*8,$A$1862:$A$1989,0))</f>
        <v>154698543.654835</v>
      </c>
      <c r="AL1872" s="7" t="n">
        <f aca="false">INDEX($AA$1862:$AA$1989,MATCH($A1872+(1-F1872)*4,$A$1862:$A$1989,0))</f>
        <v>30000000</v>
      </c>
      <c r="AM1872" s="7" t="n">
        <f aca="false">INDEX($AA$1862:$AA$1989,MATCH($A1872-F1872*4,$A$1862:$A$1989,0))</f>
        <v>203364528.289731</v>
      </c>
      <c r="AN1872" s="7" t="n">
        <f aca="false">INDEX($AB$1862:$AB$1989,MATCH($A1872+(1-G1872)*2,$A$1862:$A$1989,0))</f>
        <v>15000000</v>
      </c>
      <c r="AO1872" s="7" t="n">
        <f aca="false">INDEX($AB$1862:$AB$1989,MATCH($A1872-G1872*2,$A$1862:$A$1989,0))</f>
        <v>290496286.935015</v>
      </c>
      <c r="AP1872" s="7" t="n">
        <f aca="false">INDEX($AC$1862:$AC$1989,MATCH($A1872+(1-H1872)*1,$A$1862:$A$1989,0))</f>
        <v>5000000</v>
      </c>
      <c r="AQ1872" s="7" t="n">
        <f aca="false">INDEX($AC$1862:$AC$1989,MATCH($A1872-H1872*1,$A$1862:$A$1989,0))</f>
        <v>338940880.482885</v>
      </c>
      <c r="AR1872" s="14" t="b">
        <f aca="false">AND(IF(B1872=1,AD1872&gt;=AE1872,AE1872&gt;AD1872),IF(C1872=1,AF1872&gt;=AG1872,AG1872&gt;AF1872),IF(D1872=1,AH1872&gt;=AI1872,AI1872&gt;AH1872),IF(E1872=1,AJ1872&gt;=AK1872,AK1872&gt;AJ1872),IF(F1872=1,AL1872&gt;=AM1872,AM1872&gt;AL1872),IF(G1872=1,AN1872&gt;=AO1872,AO1872&gt;AN1872),IF(H1872=1,AP1872&gt;=AQ1872,AQ1872&gt;AP1872))</f>
        <v>0</v>
      </c>
      <c r="AS1872" s="2"/>
      <c r="AT1872" s="2"/>
      <c r="AU1872" s="2"/>
      <c r="AV1872" s="2"/>
      <c r="AW1872" s="2"/>
      <c r="AX1872" s="2"/>
    </row>
    <row r="1873" customFormat="false" ht="15" hidden="false" customHeight="false" outlineLevel="0" collapsed="false">
      <c r="A1873" s="6" t="n">
        <f aca="false">ROW()-1862</f>
        <v>11</v>
      </c>
      <c r="B1873" s="6" t="n">
        <f aca="false">MOD(INT($A1873/64),2)</f>
        <v>0</v>
      </c>
      <c r="C1873" s="6" t="n">
        <f aca="false">MOD(INT($A1873/32),2)</f>
        <v>0</v>
      </c>
      <c r="D1873" s="6" t="n">
        <f aca="false">MOD(INT($A1873/16),2)</f>
        <v>0</v>
      </c>
      <c r="E1873" s="6" t="n">
        <f aca="false">MOD(INT($A1873/8),2)</f>
        <v>1</v>
      </c>
      <c r="F1873" s="6" t="n">
        <f aca="false">MOD(INT($A1873/4),2)</f>
        <v>0</v>
      </c>
      <c r="G1873" s="6" t="n">
        <f aca="false">MOD(INT($A1873/2),2)</f>
        <v>1</v>
      </c>
      <c r="H1873" s="6" t="n">
        <f aca="false">MOD(INT($A1873/1),2)</f>
        <v>1</v>
      </c>
      <c r="I1873" s="7" t="n">
        <f aca="false">IF(B1873=1,MIN($B$6,$B$1860),0)</f>
        <v>0</v>
      </c>
      <c r="J1873" s="7" t="n">
        <f aca="false">IF(C1873=1,MIN($F$366,MAX(0,$B$1860-I1873)),0)</f>
        <v>0</v>
      </c>
      <c r="K1873" s="7" t="n">
        <f aca="false">IF(D1873=1,MIN($F$365,MAX(0,$B$1860-SUM(I1873:J1873))),0)</f>
        <v>0</v>
      </c>
      <c r="L1873" s="7" t="n">
        <f aca="false">IF(E1873=1,MIN($F$364,MAX(0,$B$1860-SUM(I1873:K1873))),0)</f>
        <v>60000000</v>
      </c>
      <c r="M1873" s="7" t="n">
        <f aca="false">IF(F1873=1,MIN($F$363,MAX(0,$B$1860-SUM(I1873:L1873))),0)</f>
        <v>0</v>
      </c>
      <c r="N1873" s="7" t="n">
        <f aca="false">IF(G1873=1,MIN($F$362,MAX(0,$B$1860-SUM(I1873:M1873))),0)</f>
        <v>15000000</v>
      </c>
      <c r="O1873" s="7" t="n">
        <f aca="false">IF(H1873=1,MIN($F$361,MAX(0,$B$1860-SUM(I1873:N1873))),0)</f>
        <v>5000000</v>
      </c>
      <c r="P1873" s="7" t="n">
        <f aca="false">MAX(0,$B$1860-SUM(I1873:O1873))</f>
        <v>1920000000</v>
      </c>
      <c r="Q1873" s="7" t="n">
        <f aca="false">($B$343+$B$344)+$B$22+(1-B1873)*$B$338+(1-C1873)*$E$366+(1-D1873)*$E$365+(1-E1873)*$E$364+(1-F1873)*$E$363+(1-G1873)*$E$362+(1-H1873)*$E$361</f>
        <v>20934162.2830199</v>
      </c>
      <c r="R1873" s="7" t="n">
        <f aca="false">P1873&gt;$B$12*Q1873</f>
        <v>1</v>
      </c>
      <c r="S1873" s="7" t="n">
        <f aca="false">IF(R1873,(P1873+$B$12*$B$13)/(Q1873+$B$13),IF(Q1873&gt;0,P1873/Q1873,0))</f>
        <v>82.0383496871583</v>
      </c>
      <c r="T1873" s="7" t="n">
        <f aca="false">IF(R1873,$B$13*(S1873-$B$12),0)</f>
        <v>202595874.217896</v>
      </c>
      <c r="U1873" s="7" t="n">
        <f aca="false">($B$343+$B$344)*S1873</f>
        <v>22715354.2275599</v>
      </c>
      <c r="V1873" s="7" t="n">
        <f aca="false">$B$22*S1873</f>
        <v>738345147.184425</v>
      </c>
      <c r="W1873" s="7" t="n">
        <f aca="false">IF(B1873=1,I1873,S1873*$B$338)</f>
        <v>64934494.1959612</v>
      </c>
      <c r="X1873" s="7" t="n">
        <f aca="false">IF(C1873=1,J1873,S1873*$E$366)</f>
        <v>503090090.452518</v>
      </c>
      <c r="Y1873" s="7" t="n">
        <f aca="false">IF(D1873=1,K1873,S1873*$E$365)</f>
        <v>142203990.660166</v>
      </c>
      <c r="Z1873" s="7" t="n">
        <f aca="false">IF(E1873=1,L1873,S1873*$E$364)</f>
        <v>60000000</v>
      </c>
      <c r="AA1873" s="7" t="n">
        <f aca="false">IF(F1873=1,M1873,S1873*$E$363)</f>
        <v>246115049.061475</v>
      </c>
      <c r="AB1873" s="7" t="n">
        <f aca="false">IF(G1873=1,N1873,S1873*$E$362)</f>
        <v>15000000</v>
      </c>
      <c r="AC1873" s="7" t="n">
        <f aca="false">IF(H1873=1,O1873,S1873*$E$361)</f>
        <v>5000000</v>
      </c>
      <c r="AD1873" s="7" t="n">
        <f aca="false">INDEX($W$1862:$W$1989,MATCH($A1873+(1-B1873)*64,$A$1862:$A$1989,0))</f>
        <v>30000000</v>
      </c>
      <c r="AE1873" s="7" t="n">
        <f aca="false">INDEX($W$1862:$W$1989,MATCH($A1873-B1873*64,$A$1862:$A$1989,0))</f>
        <v>64934494.1959612</v>
      </c>
      <c r="AF1873" s="7" t="n">
        <f aca="false">INDEX($X$1862:$X$1989,MATCH($A1873+(1-C1873)*32,$A$1862:$A$1989,0))</f>
        <v>300000000</v>
      </c>
      <c r="AG1873" s="7" t="n">
        <f aca="false">INDEX($X$1862:$X$1989,MATCH($A1873-C1873*32,$A$1862:$A$1989,0))</f>
        <v>503090090.452518</v>
      </c>
      <c r="AH1873" s="7" t="n">
        <f aca="false">INDEX($Y$1862:$Y$1989,MATCH($A1873+(1-D1873)*16,$A$1862:$A$1989,0))</f>
        <v>100000000</v>
      </c>
      <c r="AI1873" s="7" t="n">
        <f aca="false">INDEX($Y$1862:$Y$1989,MATCH($A1873-D1873*16,$A$1862:$A$1989,0))</f>
        <v>142203990.660166</v>
      </c>
      <c r="AJ1873" s="7" t="n">
        <f aca="false">INDEX($Z$1862:$Z$1989,MATCH($A1873+(1-E1873)*8,$A$1862:$A$1989,0))</f>
        <v>60000000</v>
      </c>
      <c r="AK1873" s="7" t="n">
        <f aca="false">INDEX($Z$1862:$Z$1989,MATCH($A1873-E1873*8,$A$1862:$A$1989,0))</f>
        <v>184174735.293326</v>
      </c>
      <c r="AL1873" s="7" t="n">
        <f aca="false">INDEX($AA$1862:$AA$1989,MATCH($A1873+(1-F1873)*4,$A$1862:$A$1989,0))</f>
        <v>30000000</v>
      </c>
      <c r="AM1873" s="7" t="n">
        <f aca="false">INDEX($AA$1862:$AA$1989,MATCH($A1873-F1873*4,$A$1862:$A$1989,0))</f>
        <v>246115049.061475</v>
      </c>
      <c r="AN1873" s="7" t="n">
        <f aca="false">INDEX($AB$1862:$AB$1989,MATCH($A1873+(1-G1873)*2,$A$1862:$A$1989,0))</f>
        <v>15000000</v>
      </c>
      <c r="AO1873" s="7" t="n">
        <f aca="false">INDEX($AB$1862:$AB$1989,MATCH($A1873-G1873*2,$A$1862:$A$1989,0))</f>
        <v>340699328.630656</v>
      </c>
      <c r="AP1873" s="7" t="n">
        <f aca="false">INDEX($AC$1862:$AC$1989,MATCH($A1873+(1-H1873)*1,$A$1862:$A$1989,0))</f>
        <v>5000000</v>
      </c>
      <c r="AQ1873" s="7" t="n">
        <f aca="false">INDEX($AC$1862:$AC$1989,MATCH($A1873-H1873*1,$A$1862:$A$1989,0))</f>
        <v>338940880.482885</v>
      </c>
      <c r="AR1873" s="14" t="b">
        <f aca="false">AND(IF(B1873=1,AD1873&gt;=AE1873,AE1873&gt;AD1873),IF(C1873=1,AF1873&gt;=AG1873,AG1873&gt;AF1873),IF(D1873=1,AH1873&gt;=AI1873,AI1873&gt;AH1873),IF(E1873=1,AJ1873&gt;=AK1873,AK1873&gt;AJ1873),IF(F1873=1,AL1873&gt;=AM1873,AM1873&gt;AL1873),IF(G1873=1,AN1873&gt;=AO1873,AO1873&gt;AN1873),IF(H1873=1,AP1873&gt;=AQ1873,AQ1873&gt;AP1873))</f>
        <v>0</v>
      </c>
      <c r="AS1873" s="2"/>
      <c r="AT1873" s="2"/>
      <c r="AU1873" s="2"/>
      <c r="AV1873" s="2"/>
      <c r="AW1873" s="2"/>
      <c r="AX1873" s="2"/>
    </row>
    <row r="1874" customFormat="false" ht="15" hidden="false" customHeight="false" outlineLevel="0" collapsed="false">
      <c r="A1874" s="6" t="n">
        <f aca="false">ROW()-1862</f>
        <v>12</v>
      </c>
      <c r="B1874" s="6" t="n">
        <f aca="false">MOD(INT($A1874/64),2)</f>
        <v>0</v>
      </c>
      <c r="C1874" s="6" t="n">
        <f aca="false">MOD(INT($A1874/32),2)</f>
        <v>0</v>
      </c>
      <c r="D1874" s="6" t="n">
        <f aca="false">MOD(INT($A1874/16),2)</f>
        <v>0</v>
      </c>
      <c r="E1874" s="6" t="n">
        <f aca="false">MOD(INT($A1874/8),2)</f>
        <v>1</v>
      </c>
      <c r="F1874" s="6" t="n">
        <f aca="false">MOD(INT($A1874/4),2)</f>
        <v>1</v>
      </c>
      <c r="G1874" s="6" t="n">
        <f aca="false">MOD(INT($A1874/2),2)</f>
        <v>0</v>
      </c>
      <c r="H1874" s="6" t="n">
        <f aca="false">MOD(INT($A1874/1),2)</f>
        <v>0</v>
      </c>
      <c r="I1874" s="7" t="n">
        <f aca="false">IF(B1874=1,MIN($B$6,$B$1860),0)</f>
        <v>0</v>
      </c>
      <c r="J1874" s="7" t="n">
        <f aca="false">IF(C1874=1,MIN($F$366,MAX(0,$B$1860-I1874)),0)</f>
        <v>0</v>
      </c>
      <c r="K1874" s="7" t="n">
        <f aca="false">IF(D1874=1,MIN($F$365,MAX(0,$B$1860-SUM(I1874:J1874))),0)</f>
        <v>0</v>
      </c>
      <c r="L1874" s="7" t="n">
        <f aca="false">IF(E1874=1,MIN($F$364,MAX(0,$B$1860-SUM(I1874:K1874))),0)</f>
        <v>60000000</v>
      </c>
      <c r="M1874" s="7" t="n">
        <f aca="false">IF(F1874=1,MIN($F$363,MAX(0,$B$1860-SUM(I1874:L1874))),0)</f>
        <v>30000000</v>
      </c>
      <c r="N1874" s="7" t="n">
        <f aca="false">IF(G1874=1,MIN($F$362,MAX(0,$B$1860-SUM(I1874:M1874))),0)</f>
        <v>0</v>
      </c>
      <c r="O1874" s="7" t="n">
        <f aca="false">IF(H1874=1,MIN($F$361,MAX(0,$B$1860-SUM(I1874:N1874))),0)</f>
        <v>0</v>
      </c>
      <c r="P1874" s="7" t="n">
        <f aca="false">MAX(0,$B$1860-SUM(I1874:O1874))</f>
        <v>1910000000</v>
      </c>
      <c r="Q1874" s="7" t="n">
        <f aca="false">($B$343+$B$344)+$B$22+(1-B1874)*$B$338+(1-C1874)*$E$366+(1-D1874)*$E$365+(1-E1874)*$E$364+(1-F1874)*$E$363+(1-G1874)*$E$362+(1-H1874)*$E$361</f>
        <v>27934162.2830199</v>
      </c>
      <c r="R1874" s="7" t="n">
        <f aca="false">P1874&gt;$B$12*Q1874</f>
        <v>1</v>
      </c>
      <c r="S1874" s="7" t="n">
        <f aca="false">IF(R1874,(P1874+$B$12*$B$13)/(Q1874+$B$13),IF(Q1874&gt;0,P1874/Q1874,0))</f>
        <v>62.8405665388412</v>
      </c>
      <c r="T1874" s="7" t="n">
        <f aca="false">IF(R1874,$B$13*(S1874-$B$12),0)</f>
        <v>154601416.347103</v>
      </c>
      <c r="U1874" s="7" t="n">
        <f aca="false">($B$343+$B$344)*S1874</f>
        <v>17399737.2476859</v>
      </c>
      <c r="V1874" s="7" t="n">
        <f aca="false">$B$22*S1874</f>
        <v>565565098.84957</v>
      </c>
      <c r="W1874" s="7" t="n">
        <f aca="false">IF(B1874=1,I1874,S1874*$B$338)</f>
        <v>49739181.9648711</v>
      </c>
      <c r="X1874" s="7" t="n">
        <f aca="false">IF(C1874=1,J1874,S1874*$E$366)</f>
        <v>385362046.221924</v>
      </c>
      <c r="Y1874" s="7" t="n">
        <f aca="false">IF(D1874=1,K1874,S1874*$E$365)</f>
        <v>108926853.980434</v>
      </c>
      <c r="Z1874" s="7" t="n">
        <f aca="false">IF(E1874=1,L1874,S1874*$E$364)</f>
        <v>60000000</v>
      </c>
      <c r="AA1874" s="7" t="n">
        <f aca="false">IF(F1874=1,M1874,S1874*$E$363)</f>
        <v>30000000</v>
      </c>
      <c r="AB1874" s="7" t="n">
        <f aca="false">IF(G1874=1,N1874,S1874*$E$362)</f>
        <v>314202832.694206</v>
      </c>
      <c r="AC1874" s="7" t="n">
        <f aca="false">IF(H1874=1,O1874,S1874*$E$361)</f>
        <v>314202832.694206</v>
      </c>
      <c r="AD1874" s="7" t="n">
        <f aca="false">INDEX($W$1862:$W$1989,MATCH($A1874+(1-B1874)*64,$A$1862:$A$1989,0))</f>
        <v>30000000</v>
      </c>
      <c r="AE1874" s="7" t="n">
        <f aca="false">INDEX($W$1862:$W$1989,MATCH($A1874-B1874*64,$A$1862:$A$1989,0))</f>
        <v>49739181.9648711</v>
      </c>
      <c r="AF1874" s="7" t="n">
        <f aca="false">INDEX($X$1862:$X$1989,MATCH($A1874+(1-C1874)*32,$A$1862:$A$1989,0))</f>
        <v>300000000</v>
      </c>
      <c r="AG1874" s="7" t="n">
        <f aca="false">INDEX($X$1862:$X$1989,MATCH($A1874-C1874*32,$A$1862:$A$1989,0))</f>
        <v>385362046.221924</v>
      </c>
      <c r="AH1874" s="7" t="n">
        <f aca="false">INDEX($Y$1862:$Y$1989,MATCH($A1874+(1-D1874)*16,$A$1862:$A$1989,0))</f>
        <v>100000000</v>
      </c>
      <c r="AI1874" s="7" t="n">
        <f aca="false">INDEX($Y$1862:$Y$1989,MATCH($A1874-D1874*16,$A$1862:$A$1989,0))</f>
        <v>108926853.980434</v>
      </c>
      <c r="AJ1874" s="7" t="n">
        <f aca="false">INDEX($Z$1862:$Z$1989,MATCH($A1874+(1-E1874)*8,$A$1862:$A$1989,0))</f>
        <v>60000000</v>
      </c>
      <c r="AK1874" s="7" t="n">
        <f aca="false">INDEX($Z$1862:$Z$1989,MATCH($A1874-E1874*8,$A$1862:$A$1989,0))</f>
        <v>144179100.998358</v>
      </c>
      <c r="AL1874" s="7" t="n">
        <f aca="false">INDEX($AA$1862:$AA$1989,MATCH($A1874+(1-F1874)*4,$A$1862:$A$1989,0))</f>
        <v>30000000</v>
      </c>
      <c r="AM1874" s="7" t="n">
        <f aca="false">INDEX($AA$1862:$AA$1989,MATCH($A1874-F1874*4,$A$1862:$A$1989,0))</f>
        <v>174297772.161009</v>
      </c>
      <c r="AN1874" s="7" t="n">
        <f aca="false">INDEX($AB$1862:$AB$1989,MATCH($A1874+(1-G1874)*2,$A$1862:$A$1989,0))</f>
        <v>15000000</v>
      </c>
      <c r="AO1874" s="7" t="n">
        <f aca="false">INDEX($AB$1862:$AB$1989,MATCH($A1874-G1874*2,$A$1862:$A$1989,0))</f>
        <v>314202832.694206</v>
      </c>
      <c r="AP1874" s="7" t="n">
        <f aca="false">INDEX($AC$1862:$AC$1989,MATCH($A1874+(1-H1874)*1,$A$1862:$A$1989,0))</f>
        <v>5000000</v>
      </c>
      <c r="AQ1874" s="7" t="n">
        <f aca="false">INDEX($AC$1862:$AC$1989,MATCH($A1874-H1874*1,$A$1862:$A$1989,0))</f>
        <v>314202832.694206</v>
      </c>
      <c r="AR1874" s="14" t="b">
        <f aca="false">AND(IF(B1874=1,AD1874&gt;=AE1874,AE1874&gt;AD1874),IF(C1874=1,AF1874&gt;=AG1874,AG1874&gt;AF1874),IF(D1874=1,AH1874&gt;=AI1874,AI1874&gt;AH1874),IF(E1874=1,AJ1874&gt;=AK1874,AK1874&gt;AJ1874),IF(F1874=1,AL1874&gt;=AM1874,AM1874&gt;AL1874),IF(G1874=1,AN1874&gt;=AO1874,AO1874&gt;AN1874),IF(H1874=1,AP1874&gt;=AQ1874,AQ1874&gt;AP1874))</f>
        <v>0</v>
      </c>
      <c r="AS1874" s="2"/>
      <c r="AT1874" s="2"/>
      <c r="AU1874" s="2"/>
      <c r="AV1874" s="2"/>
      <c r="AW1874" s="2"/>
      <c r="AX1874" s="2"/>
    </row>
    <row r="1875" customFormat="false" ht="15" hidden="false" customHeight="false" outlineLevel="0" collapsed="false">
      <c r="A1875" s="6" t="n">
        <f aca="false">ROW()-1862</f>
        <v>13</v>
      </c>
      <c r="B1875" s="6" t="n">
        <f aca="false">MOD(INT($A1875/64),2)</f>
        <v>0</v>
      </c>
      <c r="C1875" s="6" t="n">
        <f aca="false">MOD(INT($A1875/32),2)</f>
        <v>0</v>
      </c>
      <c r="D1875" s="6" t="n">
        <f aca="false">MOD(INT($A1875/16),2)</f>
        <v>0</v>
      </c>
      <c r="E1875" s="6" t="n">
        <f aca="false">MOD(INT($A1875/8),2)</f>
        <v>1</v>
      </c>
      <c r="F1875" s="6" t="n">
        <f aca="false">MOD(INT($A1875/4),2)</f>
        <v>1</v>
      </c>
      <c r="G1875" s="6" t="n">
        <f aca="false">MOD(INT($A1875/2),2)</f>
        <v>0</v>
      </c>
      <c r="H1875" s="6" t="n">
        <f aca="false">MOD(INT($A1875/1),2)</f>
        <v>1</v>
      </c>
      <c r="I1875" s="7" t="n">
        <f aca="false">IF(B1875=1,MIN($B$6,$B$1860),0)</f>
        <v>0</v>
      </c>
      <c r="J1875" s="7" t="n">
        <f aca="false">IF(C1875=1,MIN($F$366,MAX(0,$B$1860-I1875)),0)</f>
        <v>0</v>
      </c>
      <c r="K1875" s="7" t="n">
        <f aca="false">IF(D1875=1,MIN($F$365,MAX(0,$B$1860-SUM(I1875:J1875))),0)</f>
        <v>0</v>
      </c>
      <c r="L1875" s="7" t="n">
        <f aca="false">IF(E1875=1,MIN($F$364,MAX(0,$B$1860-SUM(I1875:K1875))),0)</f>
        <v>60000000</v>
      </c>
      <c r="M1875" s="7" t="n">
        <f aca="false">IF(F1875=1,MIN($F$363,MAX(0,$B$1860-SUM(I1875:L1875))),0)</f>
        <v>30000000</v>
      </c>
      <c r="N1875" s="7" t="n">
        <f aca="false">IF(G1875=1,MIN($F$362,MAX(0,$B$1860-SUM(I1875:M1875))),0)</f>
        <v>0</v>
      </c>
      <c r="O1875" s="7" t="n">
        <f aca="false">IF(H1875=1,MIN($F$361,MAX(0,$B$1860-SUM(I1875:N1875))),0)</f>
        <v>5000000</v>
      </c>
      <c r="P1875" s="7" t="n">
        <f aca="false">MAX(0,$B$1860-SUM(I1875:O1875))</f>
        <v>1905000000</v>
      </c>
      <c r="Q1875" s="7" t="n">
        <f aca="false">($B$343+$B$344)+$B$22+(1-B1875)*$B$338+(1-C1875)*$E$366+(1-D1875)*$E$365+(1-E1875)*$E$364+(1-F1875)*$E$363+(1-G1875)*$E$362+(1-H1875)*$E$361</f>
        <v>22934162.2830199</v>
      </c>
      <c r="R1875" s="7" t="n">
        <f aca="false">P1875&gt;$B$12*Q1875</f>
        <v>1</v>
      </c>
      <c r="S1875" s="7" t="n">
        <f aca="false">IF(R1875,(P1875+$B$12*$B$13)/(Q1875+$B$13),IF(Q1875&gt;0,P1875/Q1875,0))</f>
        <v>74.9975556015646</v>
      </c>
      <c r="T1875" s="7" t="n">
        <f aca="false">IF(R1875,$B$13*(S1875-$B$12),0)</f>
        <v>184993889.003912</v>
      </c>
      <c r="U1875" s="7" t="n">
        <f aca="false">($B$343+$B$344)*S1875</f>
        <v>20765849.7298774</v>
      </c>
      <c r="V1875" s="7" t="n">
        <f aca="false">$B$22*S1875</f>
        <v>674978000.414082</v>
      </c>
      <c r="W1875" s="7" t="n">
        <f aca="false">IF(B1875=1,I1875,S1875*$B$338)</f>
        <v>59361607.8028368</v>
      </c>
      <c r="X1875" s="7" t="n">
        <f aca="false">IF(C1875=1,J1875,S1875*$E$366)</f>
        <v>459913286.593269</v>
      </c>
      <c r="Y1875" s="7" t="n">
        <f aca="false">IF(D1875=1,K1875,S1875*$E$365)</f>
        <v>129999588.448201</v>
      </c>
      <c r="Z1875" s="7" t="n">
        <f aca="false">IF(E1875=1,L1875,S1875*$E$364)</f>
        <v>60000000</v>
      </c>
      <c r="AA1875" s="7" t="n">
        <f aca="false">IF(F1875=1,M1875,S1875*$E$363)</f>
        <v>30000000</v>
      </c>
      <c r="AB1875" s="7" t="n">
        <f aca="false">IF(G1875=1,N1875,S1875*$E$362)</f>
        <v>374987778.007823</v>
      </c>
      <c r="AC1875" s="7" t="n">
        <f aca="false">IF(H1875=1,O1875,S1875*$E$361)</f>
        <v>5000000</v>
      </c>
      <c r="AD1875" s="7" t="n">
        <f aca="false">INDEX($W$1862:$W$1989,MATCH($A1875+(1-B1875)*64,$A$1862:$A$1989,0))</f>
        <v>30000000</v>
      </c>
      <c r="AE1875" s="7" t="n">
        <f aca="false">INDEX($W$1862:$W$1989,MATCH($A1875-B1875*64,$A$1862:$A$1989,0))</f>
        <v>59361607.8028368</v>
      </c>
      <c r="AF1875" s="7" t="n">
        <f aca="false">INDEX($X$1862:$X$1989,MATCH($A1875+(1-C1875)*32,$A$1862:$A$1989,0))</f>
        <v>300000000</v>
      </c>
      <c r="AG1875" s="7" t="n">
        <f aca="false">INDEX($X$1862:$X$1989,MATCH($A1875-C1875*32,$A$1862:$A$1989,0))</f>
        <v>459913286.593269</v>
      </c>
      <c r="AH1875" s="7" t="n">
        <f aca="false">INDEX($Y$1862:$Y$1989,MATCH($A1875+(1-D1875)*16,$A$1862:$A$1989,0))</f>
        <v>100000000</v>
      </c>
      <c r="AI1875" s="7" t="n">
        <f aca="false">INDEX($Y$1862:$Y$1989,MATCH($A1875-D1875*16,$A$1862:$A$1989,0))</f>
        <v>129999588.448201</v>
      </c>
      <c r="AJ1875" s="7" t="n">
        <f aca="false">INDEX($Z$1862:$Z$1989,MATCH($A1875+(1-E1875)*8,$A$1862:$A$1989,0))</f>
        <v>60000000</v>
      </c>
      <c r="AK1875" s="7" t="n">
        <f aca="false">INDEX($Z$1862:$Z$1989,MATCH($A1875-E1875*8,$A$1862:$A$1989,0))</f>
        <v>169647642.058933</v>
      </c>
      <c r="AL1875" s="7" t="n">
        <f aca="false">INDEX($AA$1862:$AA$1989,MATCH($A1875+(1-F1875)*4,$A$1862:$A$1989,0))</f>
        <v>30000000</v>
      </c>
      <c r="AM1875" s="7" t="n">
        <f aca="false">INDEX($AA$1862:$AA$1989,MATCH($A1875-F1875*4,$A$1862:$A$1989,0))</f>
        <v>204419597.178394</v>
      </c>
      <c r="AN1875" s="7" t="n">
        <f aca="false">INDEX($AB$1862:$AB$1989,MATCH($A1875+(1-G1875)*2,$A$1862:$A$1989,0))</f>
        <v>15000000</v>
      </c>
      <c r="AO1875" s="7" t="n">
        <f aca="false">INDEX($AB$1862:$AB$1989,MATCH($A1875-G1875*2,$A$1862:$A$1989,0))</f>
        <v>374987778.007823</v>
      </c>
      <c r="AP1875" s="7" t="n">
        <f aca="false">INDEX($AC$1862:$AC$1989,MATCH($A1875+(1-H1875)*1,$A$1862:$A$1989,0))</f>
        <v>5000000</v>
      </c>
      <c r="AQ1875" s="7" t="n">
        <f aca="false">INDEX($AC$1862:$AC$1989,MATCH($A1875-H1875*1,$A$1862:$A$1989,0))</f>
        <v>314202832.694206</v>
      </c>
      <c r="AR1875" s="14" t="b">
        <f aca="false">AND(IF(B1875=1,AD1875&gt;=AE1875,AE1875&gt;AD1875),IF(C1875=1,AF1875&gt;=AG1875,AG1875&gt;AF1875),IF(D1875=1,AH1875&gt;=AI1875,AI1875&gt;AH1875),IF(E1875=1,AJ1875&gt;=AK1875,AK1875&gt;AJ1875),IF(F1875=1,AL1875&gt;=AM1875,AM1875&gt;AL1875),IF(G1875=1,AN1875&gt;=AO1875,AO1875&gt;AN1875),IF(H1875=1,AP1875&gt;=AQ1875,AQ1875&gt;AP1875))</f>
        <v>0</v>
      </c>
      <c r="AS1875" s="2"/>
      <c r="AT1875" s="2"/>
      <c r="AU1875" s="2"/>
      <c r="AV1875" s="2"/>
      <c r="AW1875" s="2"/>
      <c r="AX1875" s="2"/>
    </row>
    <row r="1876" customFormat="false" ht="15" hidden="false" customHeight="false" outlineLevel="0" collapsed="false">
      <c r="A1876" s="6" t="n">
        <f aca="false">ROW()-1862</f>
        <v>14</v>
      </c>
      <c r="B1876" s="6" t="n">
        <f aca="false">MOD(INT($A1876/64),2)</f>
        <v>0</v>
      </c>
      <c r="C1876" s="6" t="n">
        <f aca="false">MOD(INT($A1876/32),2)</f>
        <v>0</v>
      </c>
      <c r="D1876" s="6" t="n">
        <f aca="false">MOD(INT($A1876/16),2)</f>
        <v>0</v>
      </c>
      <c r="E1876" s="6" t="n">
        <f aca="false">MOD(INT($A1876/8),2)</f>
        <v>1</v>
      </c>
      <c r="F1876" s="6" t="n">
        <f aca="false">MOD(INT($A1876/4),2)</f>
        <v>1</v>
      </c>
      <c r="G1876" s="6" t="n">
        <f aca="false">MOD(INT($A1876/2),2)</f>
        <v>1</v>
      </c>
      <c r="H1876" s="6" t="n">
        <f aca="false">MOD(INT($A1876/1),2)</f>
        <v>0</v>
      </c>
      <c r="I1876" s="7" t="n">
        <f aca="false">IF(B1876=1,MIN($B$6,$B$1860),0)</f>
        <v>0</v>
      </c>
      <c r="J1876" s="7" t="n">
        <f aca="false">IF(C1876=1,MIN($F$366,MAX(0,$B$1860-I1876)),0)</f>
        <v>0</v>
      </c>
      <c r="K1876" s="7" t="n">
        <f aca="false">IF(D1876=1,MIN($F$365,MAX(0,$B$1860-SUM(I1876:J1876))),0)</f>
        <v>0</v>
      </c>
      <c r="L1876" s="7" t="n">
        <f aca="false">IF(E1876=1,MIN($F$364,MAX(0,$B$1860-SUM(I1876:K1876))),0)</f>
        <v>60000000</v>
      </c>
      <c r="M1876" s="7" t="n">
        <f aca="false">IF(F1876=1,MIN($F$363,MAX(0,$B$1860-SUM(I1876:L1876))),0)</f>
        <v>30000000</v>
      </c>
      <c r="N1876" s="7" t="n">
        <f aca="false">IF(G1876=1,MIN($F$362,MAX(0,$B$1860-SUM(I1876:M1876))),0)</f>
        <v>15000000</v>
      </c>
      <c r="O1876" s="7" t="n">
        <f aca="false">IF(H1876=1,MIN($F$361,MAX(0,$B$1860-SUM(I1876:N1876))),0)</f>
        <v>0</v>
      </c>
      <c r="P1876" s="7" t="n">
        <f aca="false">MAX(0,$B$1860-SUM(I1876:O1876))</f>
        <v>1895000000</v>
      </c>
      <c r="Q1876" s="7" t="n">
        <f aca="false">($B$343+$B$344)+$B$22+(1-B1876)*$B$338+(1-C1876)*$E$366+(1-D1876)*$E$365+(1-E1876)*$E$364+(1-F1876)*$E$363+(1-G1876)*$E$362+(1-H1876)*$E$361</f>
        <v>22934162.2830199</v>
      </c>
      <c r="R1876" s="7" t="n">
        <f aca="false">P1876&gt;$B$12*Q1876</f>
        <v>1</v>
      </c>
      <c r="S1876" s="7" t="n">
        <f aca="false">IF(R1876,(P1876+$B$12*$B$13)/(Q1876+$B$13),IF(Q1876&gt;0,P1876/Q1876,0))</f>
        <v>74.6043836193808</v>
      </c>
      <c r="T1876" s="7" t="n">
        <f aca="false">IF(R1876,$B$13*(S1876-$B$12),0)</f>
        <v>184010959.048452</v>
      </c>
      <c r="U1876" s="7" t="n">
        <f aca="false">($B$343+$B$344)*S1876</f>
        <v>20656985.51111</v>
      </c>
      <c r="V1876" s="7" t="n">
        <f aca="false">$B$22*S1876</f>
        <v>671439452.574427</v>
      </c>
      <c r="W1876" s="7" t="n">
        <f aca="false">IF(B1876=1,I1876,S1876*$B$338)</f>
        <v>59050406.7134379</v>
      </c>
      <c r="X1876" s="7" t="n">
        <f aca="false">IF(C1876=1,J1876,S1876*$E$366)</f>
        <v>457502207.764471</v>
      </c>
      <c r="Y1876" s="7" t="n">
        <f aca="false">IF(D1876=1,K1876,S1876*$E$365)</f>
        <v>129318070.291198</v>
      </c>
      <c r="Z1876" s="7" t="n">
        <f aca="false">IF(E1876=1,L1876,S1876*$E$364)</f>
        <v>60000000</v>
      </c>
      <c r="AA1876" s="7" t="n">
        <f aca="false">IF(F1876=1,M1876,S1876*$E$363)</f>
        <v>30000000</v>
      </c>
      <c r="AB1876" s="7" t="n">
        <f aca="false">IF(G1876=1,N1876,S1876*$E$362)</f>
        <v>15000000</v>
      </c>
      <c r="AC1876" s="7" t="n">
        <f aca="false">IF(H1876=1,O1876,S1876*$E$361)</f>
        <v>373021918.096904</v>
      </c>
      <c r="AD1876" s="7" t="n">
        <f aca="false">INDEX($W$1862:$W$1989,MATCH($A1876+(1-B1876)*64,$A$1862:$A$1989,0))</f>
        <v>30000000</v>
      </c>
      <c r="AE1876" s="7" t="n">
        <f aca="false">INDEX($W$1862:$W$1989,MATCH($A1876-B1876*64,$A$1862:$A$1989,0))</f>
        <v>59050406.7134379</v>
      </c>
      <c r="AF1876" s="7" t="n">
        <f aca="false">INDEX($X$1862:$X$1989,MATCH($A1876+(1-C1876)*32,$A$1862:$A$1989,0))</f>
        <v>300000000</v>
      </c>
      <c r="AG1876" s="7" t="n">
        <f aca="false">INDEX($X$1862:$X$1989,MATCH($A1876-C1876*32,$A$1862:$A$1989,0))</f>
        <v>457502207.764471</v>
      </c>
      <c r="AH1876" s="7" t="n">
        <f aca="false">INDEX($Y$1862:$Y$1989,MATCH($A1876+(1-D1876)*16,$A$1862:$A$1989,0))</f>
        <v>100000000</v>
      </c>
      <c r="AI1876" s="7" t="n">
        <f aca="false">INDEX($Y$1862:$Y$1989,MATCH($A1876-D1876*16,$A$1862:$A$1989,0))</f>
        <v>129318070.291198</v>
      </c>
      <c r="AJ1876" s="7" t="n">
        <f aca="false">INDEX($Z$1862:$Z$1989,MATCH($A1876+(1-E1876)*8,$A$1862:$A$1989,0))</f>
        <v>60000000</v>
      </c>
      <c r="AK1876" s="7" t="n">
        <f aca="false">INDEX($Z$1862:$Z$1989,MATCH($A1876-E1876*8,$A$1862:$A$1989,0))</f>
        <v>168785392.289891</v>
      </c>
      <c r="AL1876" s="7" t="n">
        <f aca="false">INDEX($AA$1862:$AA$1989,MATCH($A1876+(1-F1876)*4,$A$1862:$A$1989,0))</f>
        <v>30000000</v>
      </c>
      <c r="AM1876" s="7" t="n">
        <f aca="false">INDEX($AA$1862:$AA$1989,MATCH($A1876-F1876*4,$A$1862:$A$1989,0))</f>
        <v>203364528.289731</v>
      </c>
      <c r="AN1876" s="7" t="n">
        <f aca="false">INDEX($AB$1862:$AB$1989,MATCH($A1876+(1-G1876)*2,$A$1862:$A$1989,0))</f>
        <v>15000000</v>
      </c>
      <c r="AO1876" s="7" t="n">
        <f aca="false">INDEX($AB$1862:$AB$1989,MATCH($A1876-G1876*2,$A$1862:$A$1989,0))</f>
        <v>314202832.694206</v>
      </c>
      <c r="AP1876" s="7" t="n">
        <f aca="false">INDEX($AC$1862:$AC$1989,MATCH($A1876+(1-H1876)*1,$A$1862:$A$1989,0))</f>
        <v>5000000</v>
      </c>
      <c r="AQ1876" s="7" t="n">
        <f aca="false">INDEX($AC$1862:$AC$1989,MATCH($A1876-H1876*1,$A$1862:$A$1989,0))</f>
        <v>373021918.096904</v>
      </c>
      <c r="AR1876" s="14" t="b">
        <f aca="false">AND(IF(B1876=1,AD1876&gt;=AE1876,AE1876&gt;AD1876),IF(C1876=1,AF1876&gt;=AG1876,AG1876&gt;AF1876),IF(D1876=1,AH1876&gt;=AI1876,AI1876&gt;AH1876),IF(E1876=1,AJ1876&gt;=AK1876,AK1876&gt;AJ1876),IF(F1876=1,AL1876&gt;=AM1876,AM1876&gt;AL1876),IF(G1876=1,AN1876&gt;=AO1876,AO1876&gt;AN1876),IF(H1876=1,AP1876&gt;=AQ1876,AQ1876&gt;AP1876))</f>
        <v>0</v>
      </c>
      <c r="AS1876" s="2"/>
      <c r="AT1876" s="2"/>
      <c r="AU1876" s="2"/>
      <c r="AV1876" s="2"/>
      <c r="AW1876" s="2"/>
      <c r="AX1876" s="2"/>
    </row>
    <row r="1877" customFormat="false" ht="15" hidden="false" customHeight="false" outlineLevel="0" collapsed="false">
      <c r="A1877" s="6" t="n">
        <f aca="false">ROW()-1862</f>
        <v>15</v>
      </c>
      <c r="B1877" s="6" t="n">
        <f aca="false">MOD(INT($A1877/64),2)</f>
        <v>0</v>
      </c>
      <c r="C1877" s="6" t="n">
        <f aca="false">MOD(INT($A1877/32),2)</f>
        <v>0</v>
      </c>
      <c r="D1877" s="6" t="n">
        <f aca="false">MOD(INT($A1877/16),2)</f>
        <v>0</v>
      </c>
      <c r="E1877" s="6" t="n">
        <f aca="false">MOD(INT($A1877/8),2)</f>
        <v>1</v>
      </c>
      <c r="F1877" s="6" t="n">
        <f aca="false">MOD(INT($A1877/4),2)</f>
        <v>1</v>
      </c>
      <c r="G1877" s="6" t="n">
        <f aca="false">MOD(INT($A1877/2),2)</f>
        <v>1</v>
      </c>
      <c r="H1877" s="6" t="n">
        <f aca="false">MOD(INT($A1877/1),2)</f>
        <v>1</v>
      </c>
      <c r="I1877" s="7" t="n">
        <f aca="false">IF(B1877=1,MIN($B$6,$B$1860),0)</f>
        <v>0</v>
      </c>
      <c r="J1877" s="7" t="n">
        <f aca="false">IF(C1877=1,MIN($F$366,MAX(0,$B$1860-I1877)),0)</f>
        <v>0</v>
      </c>
      <c r="K1877" s="7" t="n">
        <f aca="false">IF(D1877=1,MIN($F$365,MAX(0,$B$1860-SUM(I1877:J1877))),0)</f>
        <v>0</v>
      </c>
      <c r="L1877" s="7" t="n">
        <f aca="false">IF(E1877=1,MIN($F$364,MAX(0,$B$1860-SUM(I1877:K1877))),0)</f>
        <v>60000000</v>
      </c>
      <c r="M1877" s="7" t="n">
        <f aca="false">IF(F1877=1,MIN($F$363,MAX(0,$B$1860-SUM(I1877:L1877))),0)</f>
        <v>30000000</v>
      </c>
      <c r="N1877" s="7" t="n">
        <f aca="false">IF(G1877=1,MIN($F$362,MAX(0,$B$1860-SUM(I1877:M1877))),0)</f>
        <v>15000000</v>
      </c>
      <c r="O1877" s="7" t="n">
        <f aca="false">IF(H1877=1,MIN($F$361,MAX(0,$B$1860-SUM(I1877:N1877))),0)</f>
        <v>5000000</v>
      </c>
      <c r="P1877" s="7" t="n">
        <f aca="false">MAX(0,$B$1860-SUM(I1877:O1877))</f>
        <v>1890000000</v>
      </c>
      <c r="Q1877" s="7" t="n">
        <f aca="false">($B$343+$B$344)+$B$22+(1-B1877)*$B$338+(1-C1877)*$E$366+(1-D1877)*$E$365+(1-E1877)*$E$364+(1-F1877)*$E$363+(1-G1877)*$E$362+(1-H1877)*$E$361</f>
        <v>17934162.2830199</v>
      </c>
      <c r="R1877" s="7" t="n">
        <f aca="false">P1877&gt;$B$12*Q1877</f>
        <v>1</v>
      </c>
      <c r="S1877" s="7" t="n">
        <f aca="false">IF(R1877,(P1877+$B$12*$B$13)/(Q1877+$B$13),IF(Q1877&gt;0,P1877/Q1877,0))</f>
        <v>92.6145135674393</v>
      </c>
      <c r="T1877" s="7" t="n">
        <f aca="false">IF(R1877,$B$13*(S1877-$B$12),0)</f>
        <v>229036283.918598</v>
      </c>
      <c r="U1877" s="7" t="n">
        <f aca="false">($B$343+$B$344)*S1877</f>
        <v>25643756.7347463</v>
      </c>
      <c r="V1877" s="7" t="n">
        <f aca="false">$B$22*S1877</f>
        <v>833530622.106954</v>
      </c>
      <c r="W1877" s="7" t="n">
        <f aca="false">IF(B1877=1,I1877,S1877*$B$338)</f>
        <v>73305674.9269058</v>
      </c>
      <c r="X1877" s="7" t="n">
        <f aca="false">IF(C1877=1,J1877,S1877*$E$366)</f>
        <v>567947114.801023</v>
      </c>
      <c r="Y1877" s="7" t="n">
        <f aca="false">IF(D1877=1,K1877,S1877*$E$365)</f>
        <v>160536547.511773</v>
      </c>
      <c r="Z1877" s="7" t="n">
        <f aca="false">IF(E1877=1,L1877,S1877*$E$364)</f>
        <v>60000000</v>
      </c>
      <c r="AA1877" s="7" t="n">
        <f aca="false">IF(F1877=1,M1877,S1877*$E$363)</f>
        <v>30000000</v>
      </c>
      <c r="AB1877" s="7" t="n">
        <f aca="false">IF(G1877=1,N1877,S1877*$E$362)</f>
        <v>15000000</v>
      </c>
      <c r="AC1877" s="7" t="n">
        <f aca="false">IF(H1877=1,O1877,S1877*$E$361)</f>
        <v>5000000</v>
      </c>
      <c r="AD1877" s="7" t="n">
        <f aca="false">INDEX($W$1862:$W$1989,MATCH($A1877+(1-B1877)*64,$A$1862:$A$1989,0))</f>
        <v>30000000</v>
      </c>
      <c r="AE1877" s="7" t="n">
        <f aca="false">INDEX($W$1862:$W$1989,MATCH($A1877-B1877*64,$A$1862:$A$1989,0))</f>
        <v>73305674.9269058</v>
      </c>
      <c r="AF1877" s="7" t="n">
        <f aca="false">INDEX($X$1862:$X$1989,MATCH($A1877+(1-C1877)*32,$A$1862:$A$1989,0))</f>
        <v>300000000</v>
      </c>
      <c r="AG1877" s="7" t="n">
        <f aca="false">INDEX($X$1862:$X$1989,MATCH($A1877-C1877*32,$A$1862:$A$1989,0))</f>
        <v>567947114.801023</v>
      </c>
      <c r="AH1877" s="7" t="n">
        <f aca="false">INDEX($Y$1862:$Y$1989,MATCH($A1877+(1-D1877)*16,$A$1862:$A$1989,0))</f>
        <v>100000000</v>
      </c>
      <c r="AI1877" s="7" t="n">
        <f aca="false">INDEX($Y$1862:$Y$1989,MATCH($A1877-D1877*16,$A$1862:$A$1989,0))</f>
        <v>160536547.511773</v>
      </c>
      <c r="AJ1877" s="7" t="n">
        <f aca="false">INDEX($Z$1862:$Z$1989,MATCH($A1877+(1-E1877)*8,$A$1862:$A$1989,0))</f>
        <v>60000000</v>
      </c>
      <c r="AK1877" s="7" t="n">
        <f aca="false">INDEX($Z$1862:$Z$1989,MATCH($A1877-E1877*8,$A$1862:$A$1989,0))</f>
        <v>205218827.03289</v>
      </c>
      <c r="AL1877" s="7" t="n">
        <f aca="false">INDEX($AA$1862:$AA$1989,MATCH($A1877+(1-F1877)*4,$A$1862:$A$1989,0))</f>
        <v>30000000</v>
      </c>
      <c r="AM1877" s="7" t="n">
        <f aca="false">INDEX($AA$1862:$AA$1989,MATCH($A1877-F1877*4,$A$1862:$A$1989,0))</f>
        <v>246115049.061475</v>
      </c>
      <c r="AN1877" s="7" t="n">
        <f aca="false">INDEX($AB$1862:$AB$1989,MATCH($A1877+(1-G1877)*2,$A$1862:$A$1989,0))</f>
        <v>15000000</v>
      </c>
      <c r="AO1877" s="7" t="n">
        <f aca="false">INDEX($AB$1862:$AB$1989,MATCH($A1877-G1877*2,$A$1862:$A$1989,0))</f>
        <v>374987778.007823</v>
      </c>
      <c r="AP1877" s="7" t="n">
        <f aca="false">INDEX($AC$1862:$AC$1989,MATCH($A1877+(1-H1877)*1,$A$1862:$A$1989,0))</f>
        <v>5000000</v>
      </c>
      <c r="AQ1877" s="7" t="n">
        <f aca="false">INDEX($AC$1862:$AC$1989,MATCH($A1877-H1877*1,$A$1862:$A$1989,0))</f>
        <v>373021918.096904</v>
      </c>
      <c r="AR1877" s="14" t="b">
        <f aca="false">AND(IF(B1877=1,AD1877&gt;=AE1877,AE1877&gt;AD1877),IF(C1877=1,AF1877&gt;=AG1877,AG1877&gt;AF1877),IF(D1877=1,AH1877&gt;=AI1877,AI1877&gt;AH1877),IF(E1877=1,AJ1877&gt;=AK1877,AK1877&gt;AJ1877),IF(F1877=1,AL1877&gt;=AM1877,AM1877&gt;AL1877),IF(G1877=1,AN1877&gt;=AO1877,AO1877&gt;AN1877),IF(H1877=1,AP1877&gt;=AQ1877,AQ1877&gt;AP1877))</f>
        <v>0</v>
      </c>
      <c r="AS1877" s="2"/>
      <c r="AT1877" s="2"/>
      <c r="AU1877" s="2"/>
      <c r="AV1877" s="2"/>
      <c r="AW1877" s="2"/>
      <c r="AX1877" s="2"/>
    </row>
    <row r="1878" customFormat="false" ht="15" hidden="false" customHeight="false" outlineLevel="0" collapsed="false">
      <c r="A1878" s="6" t="n">
        <f aca="false">ROW()-1862</f>
        <v>16</v>
      </c>
      <c r="B1878" s="6" t="n">
        <f aca="false">MOD(INT($A1878/64),2)</f>
        <v>0</v>
      </c>
      <c r="C1878" s="6" t="n">
        <f aca="false">MOD(INT($A1878/32),2)</f>
        <v>0</v>
      </c>
      <c r="D1878" s="6" t="n">
        <f aca="false">MOD(INT($A1878/16),2)</f>
        <v>1</v>
      </c>
      <c r="E1878" s="6" t="n">
        <f aca="false">MOD(INT($A1878/8),2)</f>
        <v>0</v>
      </c>
      <c r="F1878" s="6" t="n">
        <f aca="false">MOD(INT($A1878/4),2)</f>
        <v>0</v>
      </c>
      <c r="G1878" s="6" t="n">
        <f aca="false">MOD(INT($A1878/2),2)</f>
        <v>0</v>
      </c>
      <c r="H1878" s="6" t="n">
        <f aca="false">MOD(INT($A1878/1),2)</f>
        <v>0</v>
      </c>
      <c r="I1878" s="7" t="n">
        <f aca="false">IF(B1878=1,MIN($B$6,$B$1860),0)</f>
        <v>0</v>
      </c>
      <c r="J1878" s="7" t="n">
        <f aca="false">IF(C1878=1,MIN($F$366,MAX(0,$B$1860-I1878)),0)</f>
        <v>0</v>
      </c>
      <c r="K1878" s="7" t="n">
        <f aca="false">IF(D1878=1,MIN($F$365,MAX(0,$B$1860-SUM(I1878:J1878))),0)</f>
        <v>100000000</v>
      </c>
      <c r="L1878" s="7" t="n">
        <f aca="false">IF(E1878=1,MIN($F$364,MAX(0,$B$1860-SUM(I1878:K1878))),0)</f>
        <v>0</v>
      </c>
      <c r="M1878" s="7" t="n">
        <f aca="false">IF(F1878=1,MIN($F$363,MAX(0,$B$1860-SUM(I1878:L1878))),0)</f>
        <v>0</v>
      </c>
      <c r="N1878" s="7" t="n">
        <f aca="false">IF(G1878=1,MIN($F$362,MAX(0,$B$1860-SUM(I1878:M1878))),0)</f>
        <v>0</v>
      </c>
      <c r="O1878" s="7" t="n">
        <f aca="false">IF(H1878=1,MIN($F$361,MAX(0,$B$1860-SUM(I1878:N1878))),0)</f>
        <v>0</v>
      </c>
      <c r="P1878" s="7" t="n">
        <f aca="false">MAX(0,$B$1860-SUM(I1878:O1878))</f>
        <v>1900000000</v>
      </c>
      <c r="Q1878" s="7" t="n">
        <f aca="false">($B$343+$B$344)+$B$22+(1-B1878)*$B$338+(1-C1878)*$E$366+(1-D1878)*$E$365+(1-E1878)*$E$364+(1-F1878)*$E$363+(1-G1878)*$E$362+(1-H1878)*$E$361</f>
        <v>31600777.9426176</v>
      </c>
      <c r="R1878" s="7" t="n">
        <f aca="false">P1878&gt;$B$12*Q1878</f>
        <v>1</v>
      </c>
      <c r="S1878" s="7" t="n">
        <f aca="false">IF(R1878,(P1878+$B$12*$B$13)/(Q1878+$B$13),IF(Q1878&gt;0,P1878/Q1878,0))</f>
        <v>55.7905160756565</v>
      </c>
      <c r="T1878" s="7" t="n">
        <f aca="false">IF(R1878,$B$13*(S1878-$B$12),0)</f>
        <v>136976290.189141</v>
      </c>
      <c r="U1878" s="7" t="n">
        <f aca="false">($B$343+$B$344)*S1878</f>
        <v>15447669.7791897</v>
      </c>
      <c r="V1878" s="7" t="n">
        <f aca="false">$B$22*S1878</f>
        <v>502114644.680909</v>
      </c>
      <c r="W1878" s="7" t="n">
        <f aca="false">IF(B1878=1,I1878,S1878*$B$338)</f>
        <v>44158969.0202102</v>
      </c>
      <c r="X1878" s="7" t="n">
        <f aca="false">IF(C1878=1,J1878,S1878*$E$366)</f>
        <v>342128478.76544</v>
      </c>
      <c r="Y1878" s="7" t="n">
        <f aca="false">IF(D1878=1,K1878,S1878*$E$365)</f>
        <v>100000000</v>
      </c>
      <c r="Z1878" s="7" t="n">
        <f aca="false">IF(E1878=1,L1878,S1878*$E$364)</f>
        <v>133897238.581576</v>
      </c>
      <c r="AA1878" s="7" t="n">
        <f aca="false">IF(F1878=1,M1878,S1878*$E$363)</f>
        <v>167371548.22697</v>
      </c>
      <c r="AB1878" s="7" t="n">
        <f aca="false">IF(G1878=1,N1878,S1878*$E$362)</f>
        <v>278952580.378283</v>
      </c>
      <c r="AC1878" s="7" t="n">
        <f aca="false">IF(H1878=1,O1878,S1878*$E$361)</f>
        <v>278952580.378283</v>
      </c>
      <c r="AD1878" s="7" t="n">
        <f aca="false">INDEX($W$1862:$W$1989,MATCH($A1878+(1-B1878)*64,$A$1862:$A$1989,0))</f>
        <v>30000000</v>
      </c>
      <c r="AE1878" s="7" t="n">
        <f aca="false">INDEX($W$1862:$W$1989,MATCH($A1878-B1878*64,$A$1862:$A$1989,0))</f>
        <v>44158969.0202102</v>
      </c>
      <c r="AF1878" s="7" t="n">
        <f aca="false">INDEX($X$1862:$X$1989,MATCH($A1878+(1-C1878)*32,$A$1862:$A$1989,0))</f>
        <v>300000000</v>
      </c>
      <c r="AG1878" s="7" t="n">
        <f aca="false">INDEX($X$1862:$X$1989,MATCH($A1878-C1878*32,$A$1862:$A$1989,0))</f>
        <v>342128478.76544</v>
      </c>
      <c r="AH1878" s="7" t="n">
        <f aca="false">INDEX($Y$1862:$Y$1989,MATCH($A1878+(1-D1878)*16,$A$1862:$A$1989,0))</f>
        <v>100000000</v>
      </c>
      <c r="AI1878" s="7" t="n">
        <f aca="false">INDEX($Y$1862:$Y$1989,MATCH($A1878-D1878*16,$A$1862:$A$1989,0))</f>
        <v>96865725.9025793</v>
      </c>
      <c r="AJ1878" s="7" t="n">
        <f aca="false">INDEX($Z$1862:$Z$1989,MATCH($A1878+(1-E1878)*8,$A$1862:$A$1989,0))</f>
        <v>60000000</v>
      </c>
      <c r="AK1878" s="7" t="n">
        <f aca="false">INDEX($Z$1862:$Z$1989,MATCH($A1878-E1878*8,$A$1862:$A$1989,0))</f>
        <v>133897238.581576</v>
      </c>
      <c r="AL1878" s="7" t="n">
        <f aca="false">INDEX($AA$1862:$AA$1989,MATCH($A1878+(1-F1878)*4,$A$1862:$A$1989,0))</f>
        <v>30000000</v>
      </c>
      <c r="AM1878" s="7" t="n">
        <f aca="false">INDEX($AA$1862:$AA$1989,MATCH($A1878-F1878*4,$A$1862:$A$1989,0))</f>
        <v>167371548.22697</v>
      </c>
      <c r="AN1878" s="7" t="n">
        <f aca="false">INDEX($AB$1862:$AB$1989,MATCH($A1878+(1-G1878)*2,$A$1862:$A$1989,0))</f>
        <v>15000000</v>
      </c>
      <c r="AO1878" s="7" t="n">
        <f aca="false">INDEX($AB$1862:$AB$1989,MATCH($A1878-G1878*2,$A$1862:$A$1989,0))</f>
        <v>278952580.378283</v>
      </c>
      <c r="AP1878" s="7" t="n">
        <f aca="false">INDEX($AC$1862:$AC$1989,MATCH($A1878+(1-H1878)*1,$A$1862:$A$1989,0))</f>
        <v>5000000</v>
      </c>
      <c r="AQ1878" s="7" t="n">
        <f aca="false">INDEX($AC$1862:$AC$1989,MATCH($A1878-H1878*1,$A$1862:$A$1989,0))</f>
        <v>278952580.378283</v>
      </c>
      <c r="AR1878" s="14" t="b">
        <f aca="false">AND(IF(B1878=1,AD1878&gt;=AE1878,AE1878&gt;AD1878),IF(C1878=1,AF1878&gt;=AG1878,AG1878&gt;AF1878),IF(D1878=1,AH1878&gt;=AI1878,AI1878&gt;AH1878),IF(E1878=1,AJ1878&gt;=AK1878,AK1878&gt;AJ1878),IF(F1878=1,AL1878&gt;=AM1878,AM1878&gt;AL1878),IF(G1878=1,AN1878&gt;=AO1878,AO1878&gt;AN1878),IF(H1878=1,AP1878&gt;=AQ1878,AQ1878&gt;AP1878))</f>
        <v>1</v>
      </c>
      <c r="AS1878" s="2"/>
      <c r="AT1878" s="2"/>
      <c r="AU1878" s="2"/>
      <c r="AV1878" s="2"/>
      <c r="AW1878" s="2"/>
      <c r="AX1878" s="2"/>
    </row>
    <row r="1879" customFormat="false" ht="15" hidden="false" customHeight="false" outlineLevel="0" collapsed="false">
      <c r="A1879" s="6" t="n">
        <f aca="false">ROW()-1862</f>
        <v>17</v>
      </c>
      <c r="B1879" s="6" t="n">
        <f aca="false">MOD(INT($A1879/64),2)</f>
        <v>0</v>
      </c>
      <c r="C1879" s="6" t="n">
        <f aca="false">MOD(INT($A1879/32),2)</f>
        <v>0</v>
      </c>
      <c r="D1879" s="6" t="n">
        <f aca="false">MOD(INT($A1879/16),2)</f>
        <v>1</v>
      </c>
      <c r="E1879" s="6" t="n">
        <f aca="false">MOD(INT($A1879/8),2)</f>
        <v>0</v>
      </c>
      <c r="F1879" s="6" t="n">
        <f aca="false">MOD(INT($A1879/4),2)</f>
        <v>0</v>
      </c>
      <c r="G1879" s="6" t="n">
        <f aca="false">MOD(INT($A1879/2),2)</f>
        <v>0</v>
      </c>
      <c r="H1879" s="6" t="n">
        <f aca="false">MOD(INT($A1879/1),2)</f>
        <v>1</v>
      </c>
      <c r="I1879" s="7" t="n">
        <f aca="false">IF(B1879=1,MIN($B$6,$B$1860),0)</f>
        <v>0</v>
      </c>
      <c r="J1879" s="7" t="n">
        <f aca="false">IF(C1879=1,MIN($F$366,MAX(0,$B$1860-I1879)),0)</f>
        <v>0</v>
      </c>
      <c r="K1879" s="7" t="n">
        <f aca="false">IF(D1879=1,MIN($F$365,MAX(0,$B$1860-SUM(I1879:J1879))),0)</f>
        <v>100000000</v>
      </c>
      <c r="L1879" s="7" t="n">
        <f aca="false">IF(E1879=1,MIN($F$364,MAX(0,$B$1860-SUM(I1879:K1879))),0)</f>
        <v>0</v>
      </c>
      <c r="M1879" s="7" t="n">
        <f aca="false">IF(F1879=1,MIN($F$363,MAX(0,$B$1860-SUM(I1879:L1879))),0)</f>
        <v>0</v>
      </c>
      <c r="N1879" s="7" t="n">
        <f aca="false">IF(G1879=1,MIN($F$362,MAX(0,$B$1860-SUM(I1879:M1879))),0)</f>
        <v>0</v>
      </c>
      <c r="O1879" s="7" t="n">
        <f aca="false">IF(H1879=1,MIN($F$361,MAX(0,$B$1860-SUM(I1879:N1879))),0)</f>
        <v>5000000</v>
      </c>
      <c r="P1879" s="7" t="n">
        <f aca="false">MAX(0,$B$1860-SUM(I1879:O1879))</f>
        <v>1895000000</v>
      </c>
      <c r="Q1879" s="7" t="n">
        <f aca="false">($B$343+$B$344)+$B$22+(1-B1879)*$B$338+(1-C1879)*$E$366+(1-D1879)*$E$365+(1-E1879)*$E$364+(1-F1879)*$E$363+(1-G1879)*$E$362+(1-H1879)*$E$361</f>
        <v>26600777.9426176</v>
      </c>
      <c r="R1879" s="7" t="n">
        <f aca="false">P1879&gt;$B$12*Q1879</f>
        <v>1</v>
      </c>
      <c r="S1879" s="7" t="n">
        <f aca="false">IF(R1879,(P1879+$B$12*$B$13)/(Q1879+$B$13),IF(Q1879&gt;0,P1879/Q1879,0))</f>
        <v>65.2044424290508</v>
      </c>
      <c r="T1879" s="7" t="n">
        <f aca="false">IF(R1879,$B$13*(S1879-$B$12),0)</f>
        <v>160511106.072627</v>
      </c>
      <c r="U1879" s="7" t="n">
        <f aca="false">($B$343+$B$344)*S1879</f>
        <v>18054263.8002173</v>
      </c>
      <c r="V1879" s="7" t="n">
        <f aca="false">$B$22*S1879</f>
        <v>586839981.861457</v>
      </c>
      <c r="W1879" s="7" t="n">
        <f aca="false">IF(B1879=1,I1879,S1879*$B$338)</f>
        <v>51610222.5923109</v>
      </c>
      <c r="X1879" s="7" t="n">
        <f aca="false">IF(C1879=1,J1879,S1879*$E$366)</f>
        <v>399858224.41126</v>
      </c>
      <c r="Y1879" s="7" t="n">
        <f aca="false">IF(D1879=1,K1879,S1879*$E$365)</f>
        <v>100000000</v>
      </c>
      <c r="Z1879" s="7" t="n">
        <f aca="false">IF(E1879=1,L1879,S1879*$E$364)</f>
        <v>156490661.829722</v>
      </c>
      <c r="AA1879" s="7" t="n">
        <f aca="false">IF(F1879=1,M1879,S1879*$E$363)</f>
        <v>195613327.287152</v>
      </c>
      <c r="AB1879" s="7" t="n">
        <f aca="false">IF(G1879=1,N1879,S1879*$E$362)</f>
        <v>326022212.145254</v>
      </c>
      <c r="AC1879" s="7" t="n">
        <f aca="false">IF(H1879=1,O1879,S1879*$E$361)</f>
        <v>5000000</v>
      </c>
      <c r="AD1879" s="7" t="n">
        <f aca="false">INDEX($W$1862:$W$1989,MATCH($A1879+(1-B1879)*64,$A$1862:$A$1989,0))</f>
        <v>30000000</v>
      </c>
      <c r="AE1879" s="7" t="n">
        <f aca="false">INDEX($W$1862:$W$1989,MATCH($A1879-B1879*64,$A$1862:$A$1989,0))</f>
        <v>51610222.5923109</v>
      </c>
      <c r="AF1879" s="7" t="n">
        <f aca="false">INDEX($X$1862:$X$1989,MATCH($A1879+(1-C1879)*32,$A$1862:$A$1989,0))</f>
        <v>300000000</v>
      </c>
      <c r="AG1879" s="7" t="n">
        <f aca="false">INDEX($X$1862:$X$1989,MATCH($A1879-C1879*32,$A$1862:$A$1989,0))</f>
        <v>399858224.41126</v>
      </c>
      <c r="AH1879" s="7" t="n">
        <f aca="false">INDEX($Y$1862:$Y$1989,MATCH($A1879+(1-D1879)*16,$A$1862:$A$1989,0))</f>
        <v>100000000</v>
      </c>
      <c r="AI1879" s="7" t="n">
        <f aca="false">INDEX($Y$1862:$Y$1989,MATCH($A1879-D1879*16,$A$1862:$A$1989,0))</f>
        <v>112292177.363945</v>
      </c>
      <c r="AJ1879" s="7" t="n">
        <f aca="false">INDEX($Z$1862:$Z$1989,MATCH($A1879+(1-E1879)*8,$A$1862:$A$1989,0))</f>
        <v>60000000</v>
      </c>
      <c r="AK1879" s="7" t="n">
        <f aca="false">INDEX($Z$1862:$Z$1989,MATCH($A1879-E1879*8,$A$1862:$A$1989,0))</f>
        <v>156490661.829722</v>
      </c>
      <c r="AL1879" s="7" t="n">
        <f aca="false">INDEX($AA$1862:$AA$1989,MATCH($A1879+(1-F1879)*4,$A$1862:$A$1989,0))</f>
        <v>30000000</v>
      </c>
      <c r="AM1879" s="7" t="n">
        <f aca="false">INDEX($AA$1862:$AA$1989,MATCH($A1879-F1879*4,$A$1862:$A$1989,0))</f>
        <v>195613327.287152</v>
      </c>
      <c r="AN1879" s="7" t="n">
        <f aca="false">INDEX($AB$1862:$AB$1989,MATCH($A1879+(1-G1879)*2,$A$1862:$A$1989,0))</f>
        <v>15000000</v>
      </c>
      <c r="AO1879" s="7" t="n">
        <f aca="false">INDEX($AB$1862:$AB$1989,MATCH($A1879-G1879*2,$A$1862:$A$1989,0))</f>
        <v>326022212.145254</v>
      </c>
      <c r="AP1879" s="7" t="n">
        <f aca="false">INDEX($AC$1862:$AC$1989,MATCH($A1879+(1-H1879)*1,$A$1862:$A$1989,0))</f>
        <v>5000000</v>
      </c>
      <c r="AQ1879" s="7" t="n">
        <f aca="false">INDEX($AC$1862:$AC$1989,MATCH($A1879-H1879*1,$A$1862:$A$1989,0))</f>
        <v>278952580.378283</v>
      </c>
      <c r="AR1879" s="14" t="b">
        <f aca="false">AND(IF(B1879=1,AD1879&gt;=AE1879,AE1879&gt;AD1879),IF(C1879=1,AF1879&gt;=AG1879,AG1879&gt;AF1879),IF(D1879=1,AH1879&gt;=AI1879,AI1879&gt;AH1879),IF(E1879=1,AJ1879&gt;=AK1879,AK1879&gt;AJ1879),IF(F1879=1,AL1879&gt;=AM1879,AM1879&gt;AL1879),IF(G1879=1,AN1879&gt;=AO1879,AO1879&gt;AN1879),IF(H1879=1,AP1879&gt;=AQ1879,AQ1879&gt;AP1879))</f>
        <v>0</v>
      </c>
      <c r="AS1879" s="2"/>
      <c r="AT1879" s="2"/>
      <c r="AU1879" s="2"/>
      <c r="AV1879" s="2"/>
      <c r="AW1879" s="2"/>
      <c r="AX1879" s="2"/>
    </row>
    <row r="1880" customFormat="false" ht="15" hidden="false" customHeight="false" outlineLevel="0" collapsed="false">
      <c r="A1880" s="6" t="n">
        <f aca="false">ROW()-1862</f>
        <v>18</v>
      </c>
      <c r="B1880" s="6" t="n">
        <f aca="false">MOD(INT($A1880/64),2)</f>
        <v>0</v>
      </c>
      <c r="C1880" s="6" t="n">
        <f aca="false">MOD(INT($A1880/32),2)</f>
        <v>0</v>
      </c>
      <c r="D1880" s="6" t="n">
        <f aca="false">MOD(INT($A1880/16),2)</f>
        <v>1</v>
      </c>
      <c r="E1880" s="6" t="n">
        <f aca="false">MOD(INT($A1880/8),2)</f>
        <v>0</v>
      </c>
      <c r="F1880" s="6" t="n">
        <f aca="false">MOD(INT($A1880/4),2)</f>
        <v>0</v>
      </c>
      <c r="G1880" s="6" t="n">
        <f aca="false">MOD(INT($A1880/2),2)</f>
        <v>1</v>
      </c>
      <c r="H1880" s="6" t="n">
        <f aca="false">MOD(INT($A1880/1),2)</f>
        <v>0</v>
      </c>
      <c r="I1880" s="7" t="n">
        <f aca="false">IF(B1880=1,MIN($B$6,$B$1860),0)</f>
        <v>0</v>
      </c>
      <c r="J1880" s="7" t="n">
        <f aca="false">IF(C1880=1,MIN($F$366,MAX(0,$B$1860-I1880)),0)</f>
        <v>0</v>
      </c>
      <c r="K1880" s="7" t="n">
        <f aca="false">IF(D1880=1,MIN($F$365,MAX(0,$B$1860-SUM(I1880:J1880))),0)</f>
        <v>100000000</v>
      </c>
      <c r="L1880" s="7" t="n">
        <f aca="false">IF(E1880=1,MIN($F$364,MAX(0,$B$1860-SUM(I1880:K1880))),0)</f>
        <v>0</v>
      </c>
      <c r="M1880" s="7" t="n">
        <f aca="false">IF(F1880=1,MIN($F$363,MAX(0,$B$1860-SUM(I1880:L1880))),0)</f>
        <v>0</v>
      </c>
      <c r="N1880" s="7" t="n">
        <f aca="false">IF(G1880=1,MIN($F$362,MAX(0,$B$1860-SUM(I1880:M1880))),0)</f>
        <v>15000000</v>
      </c>
      <c r="O1880" s="7" t="n">
        <f aca="false">IF(H1880=1,MIN($F$361,MAX(0,$B$1860-SUM(I1880:N1880))),0)</f>
        <v>0</v>
      </c>
      <c r="P1880" s="7" t="n">
        <f aca="false">MAX(0,$B$1860-SUM(I1880:O1880))</f>
        <v>1885000000</v>
      </c>
      <c r="Q1880" s="7" t="n">
        <f aca="false">($B$343+$B$344)+$B$22+(1-B1880)*$B$338+(1-C1880)*$E$366+(1-D1880)*$E$365+(1-E1880)*$E$364+(1-F1880)*$E$363+(1-G1880)*$E$362+(1-H1880)*$E$361</f>
        <v>26600777.9426176</v>
      </c>
      <c r="R1880" s="7" t="n">
        <f aca="false">P1880&gt;$B$12*Q1880</f>
        <v>1</v>
      </c>
      <c r="S1880" s="7" t="n">
        <f aca="false">IF(R1880,(P1880+$B$12*$B$13)/(Q1880+$B$13),IF(Q1880&gt;0,P1880/Q1880,0))</f>
        <v>64.8608090038647</v>
      </c>
      <c r="T1880" s="7" t="n">
        <f aca="false">IF(R1880,$B$13*(S1880-$B$12),0)</f>
        <v>159652022.509662</v>
      </c>
      <c r="U1880" s="7" t="n">
        <f aca="false">($B$343+$B$344)*S1880</f>
        <v>17959116.1649065</v>
      </c>
      <c r="V1880" s="7" t="n">
        <f aca="false">$B$22*S1880</f>
        <v>583747281.034783</v>
      </c>
      <c r="W1880" s="7" t="n">
        <f aca="false">IF(B1880=1,I1880,S1880*$B$338)</f>
        <v>51338231.9594134</v>
      </c>
      <c r="X1880" s="7" t="n">
        <f aca="false">IF(C1880=1,J1880,S1880*$E$366)</f>
        <v>397750934.691042</v>
      </c>
      <c r="Y1880" s="7" t="n">
        <f aca="false">IF(D1880=1,K1880,S1880*$E$365)</f>
        <v>100000000</v>
      </c>
      <c r="Z1880" s="7" t="n">
        <f aca="false">IF(E1880=1,L1880,S1880*$E$364)</f>
        <v>155665941.609275</v>
      </c>
      <c r="AA1880" s="7" t="n">
        <f aca="false">IF(F1880=1,M1880,S1880*$E$363)</f>
        <v>194582427.011594</v>
      </c>
      <c r="AB1880" s="7" t="n">
        <f aca="false">IF(G1880=1,N1880,S1880*$E$362)</f>
        <v>15000000</v>
      </c>
      <c r="AC1880" s="7" t="n">
        <f aca="false">IF(H1880=1,O1880,S1880*$E$361)</f>
        <v>324304045.019324</v>
      </c>
      <c r="AD1880" s="7" t="n">
        <f aca="false">INDEX($W$1862:$W$1989,MATCH($A1880+(1-B1880)*64,$A$1862:$A$1989,0))</f>
        <v>30000000</v>
      </c>
      <c r="AE1880" s="7" t="n">
        <f aca="false">INDEX($W$1862:$W$1989,MATCH($A1880-B1880*64,$A$1862:$A$1989,0))</f>
        <v>51338231.9594134</v>
      </c>
      <c r="AF1880" s="7" t="n">
        <f aca="false">INDEX($X$1862:$X$1989,MATCH($A1880+(1-C1880)*32,$A$1862:$A$1989,0))</f>
        <v>300000000</v>
      </c>
      <c r="AG1880" s="7" t="n">
        <f aca="false">INDEX($X$1862:$X$1989,MATCH($A1880-C1880*32,$A$1862:$A$1989,0))</f>
        <v>397750934.691042</v>
      </c>
      <c r="AH1880" s="7" t="n">
        <f aca="false">INDEX($Y$1862:$Y$1989,MATCH($A1880+(1-D1880)*16,$A$1862:$A$1989,0))</f>
        <v>100000000</v>
      </c>
      <c r="AI1880" s="7" t="n">
        <f aca="false">INDEX($Y$1862:$Y$1989,MATCH($A1880-D1880*16,$A$1862:$A$1989,0))</f>
        <v>111730013.772636</v>
      </c>
      <c r="AJ1880" s="7" t="n">
        <f aca="false">INDEX($Z$1862:$Z$1989,MATCH($A1880+(1-E1880)*8,$A$1862:$A$1989,0))</f>
        <v>60000000</v>
      </c>
      <c r="AK1880" s="7" t="n">
        <f aca="false">INDEX($Z$1862:$Z$1989,MATCH($A1880-E1880*8,$A$1862:$A$1989,0))</f>
        <v>155665941.609275</v>
      </c>
      <c r="AL1880" s="7" t="n">
        <f aca="false">INDEX($AA$1862:$AA$1989,MATCH($A1880+(1-F1880)*4,$A$1862:$A$1989,0))</f>
        <v>30000000</v>
      </c>
      <c r="AM1880" s="7" t="n">
        <f aca="false">INDEX($AA$1862:$AA$1989,MATCH($A1880-F1880*4,$A$1862:$A$1989,0))</f>
        <v>194582427.011594</v>
      </c>
      <c r="AN1880" s="7" t="n">
        <f aca="false">INDEX($AB$1862:$AB$1989,MATCH($A1880+(1-G1880)*2,$A$1862:$A$1989,0))</f>
        <v>15000000</v>
      </c>
      <c r="AO1880" s="7" t="n">
        <f aca="false">INDEX($AB$1862:$AB$1989,MATCH($A1880-G1880*2,$A$1862:$A$1989,0))</f>
        <v>278952580.378283</v>
      </c>
      <c r="AP1880" s="7" t="n">
        <f aca="false">INDEX($AC$1862:$AC$1989,MATCH($A1880+(1-H1880)*1,$A$1862:$A$1989,0))</f>
        <v>5000000</v>
      </c>
      <c r="AQ1880" s="7" t="n">
        <f aca="false">INDEX($AC$1862:$AC$1989,MATCH($A1880-H1880*1,$A$1862:$A$1989,0))</f>
        <v>324304045.019324</v>
      </c>
      <c r="AR1880" s="14" t="b">
        <f aca="false">AND(IF(B1880=1,AD1880&gt;=AE1880,AE1880&gt;AD1880),IF(C1880=1,AF1880&gt;=AG1880,AG1880&gt;AF1880),IF(D1880=1,AH1880&gt;=AI1880,AI1880&gt;AH1880),IF(E1880=1,AJ1880&gt;=AK1880,AK1880&gt;AJ1880),IF(F1880=1,AL1880&gt;=AM1880,AM1880&gt;AL1880),IF(G1880=1,AN1880&gt;=AO1880,AO1880&gt;AN1880),IF(H1880=1,AP1880&gt;=AQ1880,AQ1880&gt;AP1880))</f>
        <v>0</v>
      </c>
      <c r="AS1880" s="2"/>
      <c r="AT1880" s="2"/>
      <c r="AU1880" s="2"/>
      <c r="AV1880" s="2"/>
      <c r="AW1880" s="2"/>
      <c r="AX1880" s="2"/>
    </row>
    <row r="1881" customFormat="false" ht="15" hidden="false" customHeight="false" outlineLevel="0" collapsed="false">
      <c r="A1881" s="6" t="n">
        <f aca="false">ROW()-1862</f>
        <v>19</v>
      </c>
      <c r="B1881" s="6" t="n">
        <f aca="false">MOD(INT($A1881/64),2)</f>
        <v>0</v>
      </c>
      <c r="C1881" s="6" t="n">
        <f aca="false">MOD(INT($A1881/32),2)</f>
        <v>0</v>
      </c>
      <c r="D1881" s="6" t="n">
        <f aca="false">MOD(INT($A1881/16),2)</f>
        <v>1</v>
      </c>
      <c r="E1881" s="6" t="n">
        <f aca="false">MOD(INT($A1881/8),2)</f>
        <v>0</v>
      </c>
      <c r="F1881" s="6" t="n">
        <f aca="false">MOD(INT($A1881/4),2)</f>
        <v>0</v>
      </c>
      <c r="G1881" s="6" t="n">
        <f aca="false">MOD(INT($A1881/2),2)</f>
        <v>1</v>
      </c>
      <c r="H1881" s="6" t="n">
        <f aca="false">MOD(INT($A1881/1),2)</f>
        <v>1</v>
      </c>
      <c r="I1881" s="7" t="n">
        <f aca="false">IF(B1881=1,MIN($B$6,$B$1860),0)</f>
        <v>0</v>
      </c>
      <c r="J1881" s="7" t="n">
        <f aca="false">IF(C1881=1,MIN($F$366,MAX(0,$B$1860-I1881)),0)</f>
        <v>0</v>
      </c>
      <c r="K1881" s="7" t="n">
        <f aca="false">IF(D1881=1,MIN($F$365,MAX(0,$B$1860-SUM(I1881:J1881))),0)</f>
        <v>100000000</v>
      </c>
      <c r="L1881" s="7" t="n">
        <f aca="false">IF(E1881=1,MIN($F$364,MAX(0,$B$1860-SUM(I1881:K1881))),0)</f>
        <v>0</v>
      </c>
      <c r="M1881" s="7" t="n">
        <f aca="false">IF(F1881=1,MIN($F$363,MAX(0,$B$1860-SUM(I1881:L1881))),0)</f>
        <v>0</v>
      </c>
      <c r="N1881" s="7" t="n">
        <f aca="false">IF(G1881=1,MIN($F$362,MAX(0,$B$1860-SUM(I1881:M1881))),0)</f>
        <v>15000000</v>
      </c>
      <c r="O1881" s="7" t="n">
        <f aca="false">IF(H1881=1,MIN($F$361,MAX(0,$B$1860-SUM(I1881:N1881))),0)</f>
        <v>5000000</v>
      </c>
      <c r="P1881" s="7" t="n">
        <f aca="false">MAX(0,$B$1860-SUM(I1881:O1881))</f>
        <v>1880000000</v>
      </c>
      <c r="Q1881" s="7" t="n">
        <f aca="false">($B$343+$B$344)+$B$22+(1-B1881)*$B$338+(1-C1881)*$E$366+(1-D1881)*$E$365+(1-E1881)*$E$364+(1-F1881)*$E$363+(1-G1881)*$E$362+(1-H1881)*$E$361</f>
        <v>21600777.9426176</v>
      </c>
      <c r="R1881" s="7" t="n">
        <f aca="false">P1881&gt;$B$12*Q1881</f>
        <v>1</v>
      </c>
      <c r="S1881" s="7" t="n">
        <f aca="false">IF(R1881,(P1881+$B$12*$B$13)/(Q1881+$B$13),IF(Q1881&gt;0,P1881/Q1881,0))</f>
        <v>78.1095118374233</v>
      </c>
      <c r="T1881" s="7" t="n">
        <f aca="false">IF(R1881,$B$13*(S1881-$B$12),0)</f>
        <v>192773779.593558</v>
      </c>
      <c r="U1881" s="7" t="n">
        <f aca="false">($B$343+$B$344)*S1881</f>
        <v>21627510.0205555</v>
      </c>
      <c r="V1881" s="7" t="n">
        <f aca="false">$B$22*S1881</f>
        <v>702985606.53681</v>
      </c>
      <c r="W1881" s="7" t="n">
        <f aca="false">IF(B1881=1,I1881,S1881*$B$338)</f>
        <v>61824764.4229545</v>
      </c>
      <c r="X1881" s="7" t="n">
        <f aca="false">IF(C1881=1,J1881,S1881*$E$366)</f>
        <v>478996975.504036</v>
      </c>
      <c r="Y1881" s="7" t="n">
        <f aca="false">IF(D1881=1,K1881,S1881*$E$365)</f>
        <v>100000000</v>
      </c>
      <c r="Z1881" s="7" t="n">
        <f aca="false">IF(E1881=1,L1881,S1881*$E$364)</f>
        <v>187462828.409816</v>
      </c>
      <c r="AA1881" s="7" t="n">
        <f aca="false">IF(F1881=1,M1881,S1881*$E$363)</f>
        <v>234328535.51227</v>
      </c>
      <c r="AB1881" s="7" t="n">
        <f aca="false">IF(G1881=1,N1881,S1881*$E$362)</f>
        <v>15000000</v>
      </c>
      <c r="AC1881" s="7" t="n">
        <f aca="false">IF(H1881=1,O1881,S1881*$E$361)</f>
        <v>5000000</v>
      </c>
      <c r="AD1881" s="7" t="n">
        <f aca="false">INDEX($W$1862:$W$1989,MATCH($A1881+(1-B1881)*64,$A$1862:$A$1989,0))</f>
        <v>30000000</v>
      </c>
      <c r="AE1881" s="7" t="n">
        <f aca="false">INDEX($W$1862:$W$1989,MATCH($A1881-B1881*64,$A$1862:$A$1989,0))</f>
        <v>61824764.4229545</v>
      </c>
      <c r="AF1881" s="7" t="n">
        <f aca="false">INDEX($X$1862:$X$1989,MATCH($A1881+(1-C1881)*32,$A$1862:$A$1989,0))</f>
        <v>300000000</v>
      </c>
      <c r="AG1881" s="7" t="n">
        <f aca="false">INDEX($X$1862:$X$1989,MATCH($A1881-C1881*32,$A$1862:$A$1989,0))</f>
        <v>478996975.504036</v>
      </c>
      <c r="AH1881" s="7" t="n">
        <f aca="false">INDEX($Y$1862:$Y$1989,MATCH($A1881+(1-D1881)*16,$A$1862:$A$1989,0))</f>
        <v>100000000</v>
      </c>
      <c r="AI1881" s="7" t="n">
        <f aca="false">INDEX($Y$1862:$Y$1989,MATCH($A1881-D1881*16,$A$1862:$A$1989,0))</f>
        <v>133019000.856327</v>
      </c>
      <c r="AJ1881" s="7" t="n">
        <f aca="false">INDEX($Z$1862:$Z$1989,MATCH($A1881+(1-E1881)*8,$A$1862:$A$1989,0))</f>
        <v>60000000</v>
      </c>
      <c r="AK1881" s="7" t="n">
        <f aca="false">INDEX($Z$1862:$Z$1989,MATCH($A1881-E1881*8,$A$1862:$A$1989,0))</f>
        <v>187462828.409816</v>
      </c>
      <c r="AL1881" s="7" t="n">
        <f aca="false">INDEX($AA$1862:$AA$1989,MATCH($A1881+(1-F1881)*4,$A$1862:$A$1989,0))</f>
        <v>30000000</v>
      </c>
      <c r="AM1881" s="7" t="n">
        <f aca="false">INDEX($AA$1862:$AA$1989,MATCH($A1881-F1881*4,$A$1862:$A$1989,0))</f>
        <v>234328535.51227</v>
      </c>
      <c r="AN1881" s="7" t="n">
        <f aca="false">INDEX($AB$1862:$AB$1989,MATCH($A1881+(1-G1881)*2,$A$1862:$A$1989,0))</f>
        <v>15000000</v>
      </c>
      <c r="AO1881" s="7" t="n">
        <f aca="false">INDEX($AB$1862:$AB$1989,MATCH($A1881-G1881*2,$A$1862:$A$1989,0))</f>
        <v>326022212.145254</v>
      </c>
      <c r="AP1881" s="7" t="n">
        <f aca="false">INDEX($AC$1862:$AC$1989,MATCH($A1881+(1-H1881)*1,$A$1862:$A$1989,0))</f>
        <v>5000000</v>
      </c>
      <c r="AQ1881" s="7" t="n">
        <f aca="false">INDEX($AC$1862:$AC$1989,MATCH($A1881-H1881*1,$A$1862:$A$1989,0))</f>
        <v>324304045.019324</v>
      </c>
      <c r="AR1881" s="14" t="b">
        <f aca="false">AND(IF(B1881=1,AD1881&gt;=AE1881,AE1881&gt;AD1881),IF(C1881=1,AF1881&gt;=AG1881,AG1881&gt;AF1881),IF(D1881=1,AH1881&gt;=AI1881,AI1881&gt;AH1881),IF(E1881=1,AJ1881&gt;=AK1881,AK1881&gt;AJ1881),IF(F1881=1,AL1881&gt;=AM1881,AM1881&gt;AL1881),IF(G1881=1,AN1881&gt;=AO1881,AO1881&gt;AN1881),IF(H1881=1,AP1881&gt;=AQ1881,AQ1881&gt;AP1881))</f>
        <v>0</v>
      </c>
      <c r="AS1881" s="2"/>
      <c r="AT1881" s="2"/>
      <c r="AU1881" s="2"/>
      <c r="AV1881" s="2"/>
      <c r="AW1881" s="2"/>
      <c r="AX1881" s="2"/>
    </row>
    <row r="1882" customFormat="false" ht="15" hidden="false" customHeight="false" outlineLevel="0" collapsed="false">
      <c r="A1882" s="6" t="n">
        <f aca="false">ROW()-1862</f>
        <v>20</v>
      </c>
      <c r="B1882" s="6" t="n">
        <f aca="false">MOD(INT($A1882/64),2)</f>
        <v>0</v>
      </c>
      <c r="C1882" s="6" t="n">
        <f aca="false">MOD(INT($A1882/32),2)</f>
        <v>0</v>
      </c>
      <c r="D1882" s="6" t="n">
        <f aca="false">MOD(INT($A1882/16),2)</f>
        <v>1</v>
      </c>
      <c r="E1882" s="6" t="n">
        <f aca="false">MOD(INT($A1882/8),2)</f>
        <v>0</v>
      </c>
      <c r="F1882" s="6" t="n">
        <f aca="false">MOD(INT($A1882/4),2)</f>
        <v>1</v>
      </c>
      <c r="G1882" s="6" t="n">
        <f aca="false">MOD(INT($A1882/2),2)</f>
        <v>0</v>
      </c>
      <c r="H1882" s="6" t="n">
        <f aca="false">MOD(INT($A1882/1),2)</f>
        <v>0</v>
      </c>
      <c r="I1882" s="7" t="n">
        <f aca="false">IF(B1882=1,MIN($B$6,$B$1860),0)</f>
        <v>0</v>
      </c>
      <c r="J1882" s="7" t="n">
        <f aca="false">IF(C1882=1,MIN($F$366,MAX(0,$B$1860-I1882)),0)</f>
        <v>0</v>
      </c>
      <c r="K1882" s="7" t="n">
        <f aca="false">IF(D1882=1,MIN($F$365,MAX(0,$B$1860-SUM(I1882:J1882))),0)</f>
        <v>100000000</v>
      </c>
      <c r="L1882" s="7" t="n">
        <f aca="false">IF(E1882=1,MIN($F$364,MAX(0,$B$1860-SUM(I1882:K1882))),0)</f>
        <v>0</v>
      </c>
      <c r="M1882" s="7" t="n">
        <f aca="false">IF(F1882=1,MIN($F$363,MAX(0,$B$1860-SUM(I1882:L1882))),0)</f>
        <v>30000000</v>
      </c>
      <c r="N1882" s="7" t="n">
        <f aca="false">IF(G1882=1,MIN($F$362,MAX(0,$B$1860-SUM(I1882:M1882))),0)</f>
        <v>0</v>
      </c>
      <c r="O1882" s="7" t="n">
        <f aca="false">IF(H1882=1,MIN($F$361,MAX(0,$B$1860-SUM(I1882:N1882))),0)</f>
        <v>0</v>
      </c>
      <c r="P1882" s="7" t="n">
        <f aca="false">MAX(0,$B$1860-SUM(I1882:O1882))</f>
        <v>1870000000</v>
      </c>
      <c r="Q1882" s="7" t="n">
        <f aca="false">($B$343+$B$344)+$B$22+(1-B1882)*$B$338+(1-C1882)*$E$366+(1-D1882)*$E$365+(1-E1882)*$E$364+(1-F1882)*$E$363+(1-G1882)*$E$362+(1-H1882)*$E$361</f>
        <v>28600777.9426176</v>
      </c>
      <c r="R1882" s="7" t="n">
        <f aca="false">P1882&gt;$B$12*Q1882</f>
        <v>1</v>
      </c>
      <c r="S1882" s="7" t="n">
        <f aca="false">IF(R1882,(P1882+$B$12*$B$13)/(Q1882+$B$13),IF(Q1882&gt;0,P1882/Q1882,0))</f>
        <v>60.2074971711271</v>
      </c>
      <c r="T1882" s="7" t="n">
        <f aca="false">IF(R1882,$B$13*(S1882-$B$12),0)</f>
        <v>148018742.927818</v>
      </c>
      <c r="U1882" s="7" t="n">
        <f aca="false">($B$343+$B$344)*S1882</f>
        <v>16670674.5151779</v>
      </c>
      <c r="V1882" s="7" t="n">
        <f aca="false">$B$22*S1882</f>
        <v>541867474.540144</v>
      </c>
      <c r="W1882" s="7" t="n">
        <f aca="false">IF(B1882=1,I1882,S1882*$B$338)</f>
        <v>47655070.9579165</v>
      </c>
      <c r="X1882" s="7" t="n">
        <f aca="false">IF(C1882=1,J1882,S1882*$E$366)</f>
        <v>369215072.136969</v>
      </c>
      <c r="Y1882" s="7" t="n">
        <f aca="false">IF(D1882=1,K1882,S1882*$E$365)</f>
        <v>100000000</v>
      </c>
      <c r="Z1882" s="7" t="n">
        <f aca="false">IF(E1882=1,L1882,S1882*$E$364)</f>
        <v>144497993.210705</v>
      </c>
      <c r="AA1882" s="7" t="n">
        <f aca="false">IF(F1882=1,M1882,S1882*$E$363)</f>
        <v>30000000</v>
      </c>
      <c r="AB1882" s="7" t="n">
        <f aca="false">IF(G1882=1,N1882,S1882*$E$362)</f>
        <v>301037485.855635</v>
      </c>
      <c r="AC1882" s="7" t="n">
        <f aca="false">IF(H1882=1,O1882,S1882*$E$361)</f>
        <v>301037485.855635</v>
      </c>
      <c r="AD1882" s="7" t="n">
        <f aca="false">INDEX($W$1862:$W$1989,MATCH($A1882+(1-B1882)*64,$A$1862:$A$1989,0))</f>
        <v>30000000</v>
      </c>
      <c r="AE1882" s="7" t="n">
        <f aca="false">INDEX($W$1862:$W$1989,MATCH($A1882-B1882*64,$A$1862:$A$1989,0))</f>
        <v>47655070.9579165</v>
      </c>
      <c r="AF1882" s="7" t="n">
        <f aca="false">INDEX($X$1862:$X$1989,MATCH($A1882+(1-C1882)*32,$A$1862:$A$1989,0))</f>
        <v>300000000</v>
      </c>
      <c r="AG1882" s="7" t="n">
        <f aca="false">INDEX($X$1862:$X$1989,MATCH($A1882-C1882*32,$A$1862:$A$1989,0))</f>
        <v>369215072.136969</v>
      </c>
      <c r="AH1882" s="7" t="n">
        <f aca="false">INDEX($Y$1862:$Y$1989,MATCH($A1882+(1-D1882)*16,$A$1862:$A$1989,0))</f>
        <v>100000000</v>
      </c>
      <c r="AI1882" s="7" t="n">
        <f aca="false">INDEX($Y$1862:$Y$1989,MATCH($A1882-D1882*16,$A$1862:$A$1989,0))</f>
        <v>104132414.951596</v>
      </c>
      <c r="AJ1882" s="7" t="n">
        <f aca="false">INDEX($Z$1862:$Z$1989,MATCH($A1882+(1-E1882)*8,$A$1862:$A$1989,0))</f>
        <v>60000000</v>
      </c>
      <c r="AK1882" s="7" t="n">
        <f aca="false">INDEX($Z$1862:$Z$1989,MATCH($A1882-E1882*8,$A$1862:$A$1989,0))</f>
        <v>144497993.210705</v>
      </c>
      <c r="AL1882" s="7" t="n">
        <f aca="false">INDEX($AA$1862:$AA$1989,MATCH($A1882+(1-F1882)*4,$A$1862:$A$1989,0))</f>
        <v>30000000</v>
      </c>
      <c r="AM1882" s="7" t="n">
        <f aca="false">INDEX($AA$1862:$AA$1989,MATCH($A1882-F1882*4,$A$1862:$A$1989,0))</f>
        <v>167371548.22697</v>
      </c>
      <c r="AN1882" s="7" t="n">
        <f aca="false">INDEX($AB$1862:$AB$1989,MATCH($A1882+(1-G1882)*2,$A$1862:$A$1989,0))</f>
        <v>15000000</v>
      </c>
      <c r="AO1882" s="7" t="n">
        <f aca="false">INDEX($AB$1862:$AB$1989,MATCH($A1882-G1882*2,$A$1862:$A$1989,0))</f>
        <v>301037485.855635</v>
      </c>
      <c r="AP1882" s="7" t="n">
        <f aca="false">INDEX($AC$1862:$AC$1989,MATCH($A1882+(1-H1882)*1,$A$1862:$A$1989,0))</f>
        <v>5000000</v>
      </c>
      <c r="AQ1882" s="7" t="n">
        <f aca="false">INDEX($AC$1862:$AC$1989,MATCH($A1882-H1882*1,$A$1862:$A$1989,0))</f>
        <v>301037485.855635</v>
      </c>
      <c r="AR1882" s="14" t="b">
        <f aca="false">AND(IF(B1882=1,AD1882&gt;=AE1882,AE1882&gt;AD1882),IF(C1882=1,AF1882&gt;=AG1882,AG1882&gt;AF1882),IF(D1882=1,AH1882&gt;=AI1882,AI1882&gt;AH1882),IF(E1882=1,AJ1882&gt;=AK1882,AK1882&gt;AJ1882),IF(F1882=1,AL1882&gt;=AM1882,AM1882&gt;AL1882),IF(G1882=1,AN1882&gt;=AO1882,AO1882&gt;AN1882),IF(H1882=1,AP1882&gt;=AQ1882,AQ1882&gt;AP1882))</f>
        <v>0</v>
      </c>
      <c r="AS1882" s="2"/>
      <c r="AT1882" s="2"/>
      <c r="AU1882" s="2"/>
      <c r="AV1882" s="2"/>
      <c r="AW1882" s="2"/>
      <c r="AX1882" s="2"/>
    </row>
    <row r="1883" customFormat="false" ht="15" hidden="false" customHeight="false" outlineLevel="0" collapsed="false">
      <c r="A1883" s="6" t="n">
        <f aca="false">ROW()-1862</f>
        <v>21</v>
      </c>
      <c r="B1883" s="6" t="n">
        <f aca="false">MOD(INT($A1883/64),2)</f>
        <v>0</v>
      </c>
      <c r="C1883" s="6" t="n">
        <f aca="false">MOD(INT($A1883/32),2)</f>
        <v>0</v>
      </c>
      <c r="D1883" s="6" t="n">
        <f aca="false">MOD(INT($A1883/16),2)</f>
        <v>1</v>
      </c>
      <c r="E1883" s="6" t="n">
        <f aca="false">MOD(INT($A1883/8),2)</f>
        <v>0</v>
      </c>
      <c r="F1883" s="6" t="n">
        <f aca="false">MOD(INT($A1883/4),2)</f>
        <v>1</v>
      </c>
      <c r="G1883" s="6" t="n">
        <f aca="false">MOD(INT($A1883/2),2)</f>
        <v>0</v>
      </c>
      <c r="H1883" s="6" t="n">
        <f aca="false">MOD(INT($A1883/1),2)</f>
        <v>1</v>
      </c>
      <c r="I1883" s="7" t="n">
        <f aca="false">IF(B1883=1,MIN($B$6,$B$1860),0)</f>
        <v>0</v>
      </c>
      <c r="J1883" s="7" t="n">
        <f aca="false">IF(C1883=1,MIN($F$366,MAX(0,$B$1860-I1883)),0)</f>
        <v>0</v>
      </c>
      <c r="K1883" s="7" t="n">
        <f aca="false">IF(D1883=1,MIN($F$365,MAX(0,$B$1860-SUM(I1883:J1883))),0)</f>
        <v>100000000</v>
      </c>
      <c r="L1883" s="7" t="n">
        <f aca="false">IF(E1883=1,MIN($F$364,MAX(0,$B$1860-SUM(I1883:K1883))),0)</f>
        <v>0</v>
      </c>
      <c r="M1883" s="7" t="n">
        <f aca="false">IF(F1883=1,MIN($F$363,MAX(0,$B$1860-SUM(I1883:L1883))),0)</f>
        <v>30000000</v>
      </c>
      <c r="N1883" s="7" t="n">
        <f aca="false">IF(G1883=1,MIN($F$362,MAX(0,$B$1860-SUM(I1883:M1883))),0)</f>
        <v>0</v>
      </c>
      <c r="O1883" s="7" t="n">
        <f aca="false">IF(H1883=1,MIN($F$361,MAX(0,$B$1860-SUM(I1883:N1883))),0)</f>
        <v>5000000</v>
      </c>
      <c r="P1883" s="7" t="n">
        <f aca="false">MAX(0,$B$1860-SUM(I1883:O1883))</f>
        <v>1865000000</v>
      </c>
      <c r="Q1883" s="7" t="n">
        <f aca="false">($B$343+$B$344)+$B$22+(1-B1883)*$B$338+(1-C1883)*$E$366+(1-D1883)*$E$365+(1-E1883)*$E$364+(1-F1883)*$E$363+(1-G1883)*$E$362+(1-H1883)*$E$361</f>
        <v>23600777.9426176</v>
      </c>
      <c r="R1883" s="7" t="n">
        <f aca="false">P1883&gt;$B$12*Q1883</f>
        <v>1</v>
      </c>
      <c r="S1883" s="7" t="n">
        <f aca="false">IF(R1883,(P1883+$B$12*$B$13)/(Q1883+$B$13),IF(Q1883&gt;0,P1883/Q1883,0))</f>
        <v>71.5495915143099</v>
      </c>
      <c r="T1883" s="7" t="n">
        <f aca="false">IF(R1883,$B$13*(S1883-$B$12),0)</f>
        <v>176373978.785775</v>
      </c>
      <c r="U1883" s="7" t="n">
        <f aca="false">($B$343+$B$344)*S1883</f>
        <v>19811153.2262962</v>
      </c>
      <c r="V1883" s="7" t="n">
        <f aca="false">$B$22*S1883</f>
        <v>643946323.628789</v>
      </c>
      <c r="W1883" s="7" t="n">
        <f aca="false">IF(B1883=1,I1883,S1883*$B$338)</f>
        <v>56632496.2974799</v>
      </c>
      <c r="X1883" s="7" t="n">
        <f aca="false">IF(C1883=1,J1883,S1883*$E$366)</f>
        <v>438769070.855766</v>
      </c>
      <c r="Y1883" s="7" t="n">
        <f aca="false">IF(D1883=1,K1883,S1883*$E$365)</f>
        <v>100000000</v>
      </c>
      <c r="Z1883" s="7" t="n">
        <f aca="false">IF(E1883=1,L1883,S1883*$E$364)</f>
        <v>171719019.634344</v>
      </c>
      <c r="AA1883" s="7" t="n">
        <f aca="false">IF(F1883=1,M1883,S1883*$E$363)</f>
        <v>30000000</v>
      </c>
      <c r="AB1883" s="7" t="n">
        <f aca="false">IF(G1883=1,N1883,S1883*$E$362)</f>
        <v>357747957.57155</v>
      </c>
      <c r="AC1883" s="7" t="n">
        <f aca="false">IF(H1883=1,O1883,S1883*$E$361)</f>
        <v>5000000</v>
      </c>
      <c r="AD1883" s="7" t="n">
        <f aca="false">INDEX($W$1862:$W$1989,MATCH($A1883+(1-B1883)*64,$A$1862:$A$1989,0))</f>
        <v>30000000</v>
      </c>
      <c r="AE1883" s="7" t="n">
        <f aca="false">INDEX($W$1862:$W$1989,MATCH($A1883-B1883*64,$A$1862:$A$1989,0))</f>
        <v>56632496.2974799</v>
      </c>
      <c r="AF1883" s="7" t="n">
        <f aca="false">INDEX($X$1862:$X$1989,MATCH($A1883+(1-C1883)*32,$A$1862:$A$1989,0))</f>
        <v>300000000</v>
      </c>
      <c r="AG1883" s="7" t="n">
        <f aca="false">INDEX($X$1862:$X$1989,MATCH($A1883-C1883*32,$A$1862:$A$1989,0))</f>
        <v>438769070.855766</v>
      </c>
      <c r="AH1883" s="7" t="n">
        <f aca="false">INDEX($Y$1862:$Y$1989,MATCH($A1883+(1-D1883)*16,$A$1862:$A$1989,0))</f>
        <v>100000000</v>
      </c>
      <c r="AI1883" s="7" t="n">
        <f aca="false">INDEX($Y$1862:$Y$1989,MATCH($A1883-D1883*16,$A$1862:$A$1989,0))</f>
        <v>122526902.554635</v>
      </c>
      <c r="AJ1883" s="7" t="n">
        <f aca="false">INDEX($Z$1862:$Z$1989,MATCH($A1883+(1-E1883)*8,$A$1862:$A$1989,0))</f>
        <v>60000000</v>
      </c>
      <c r="AK1883" s="7" t="n">
        <f aca="false">INDEX($Z$1862:$Z$1989,MATCH($A1883-E1883*8,$A$1862:$A$1989,0))</f>
        <v>171719019.634344</v>
      </c>
      <c r="AL1883" s="7" t="n">
        <f aca="false">INDEX($AA$1862:$AA$1989,MATCH($A1883+(1-F1883)*4,$A$1862:$A$1989,0))</f>
        <v>30000000</v>
      </c>
      <c r="AM1883" s="7" t="n">
        <f aca="false">INDEX($AA$1862:$AA$1989,MATCH($A1883-F1883*4,$A$1862:$A$1989,0))</f>
        <v>195613327.287152</v>
      </c>
      <c r="AN1883" s="7" t="n">
        <f aca="false">INDEX($AB$1862:$AB$1989,MATCH($A1883+(1-G1883)*2,$A$1862:$A$1989,0))</f>
        <v>15000000</v>
      </c>
      <c r="AO1883" s="7" t="n">
        <f aca="false">INDEX($AB$1862:$AB$1989,MATCH($A1883-G1883*2,$A$1862:$A$1989,0))</f>
        <v>357747957.57155</v>
      </c>
      <c r="AP1883" s="7" t="n">
        <f aca="false">INDEX($AC$1862:$AC$1989,MATCH($A1883+(1-H1883)*1,$A$1862:$A$1989,0))</f>
        <v>5000000</v>
      </c>
      <c r="AQ1883" s="7" t="n">
        <f aca="false">INDEX($AC$1862:$AC$1989,MATCH($A1883-H1883*1,$A$1862:$A$1989,0))</f>
        <v>301037485.855635</v>
      </c>
      <c r="AR1883" s="14" t="b">
        <f aca="false">AND(IF(B1883=1,AD1883&gt;=AE1883,AE1883&gt;AD1883),IF(C1883=1,AF1883&gt;=AG1883,AG1883&gt;AF1883),IF(D1883=1,AH1883&gt;=AI1883,AI1883&gt;AH1883),IF(E1883=1,AJ1883&gt;=AK1883,AK1883&gt;AJ1883),IF(F1883=1,AL1883&gt;=AM1883,AM1883&gt;AL1883),IF(G1883=1,AN1883&gt;=AO1883,AO1883&gt;AN1883),IF(H1883=1,AP1883&gt;=AQ1883,AQ1883&gt;AP1883))</f>
        <v>0</v>
      </c>
      <c r="AS1883" s="2"/>
      <c r="AT1883" s="2"/>
      <c r="AU1883" s="2"/>
      <c r="AV1883" s="2"/>
      <c r="AW1883" s="2"/>
      <c r="AX1883" s="2"/>
    </row>
    <row r="1884" customFormat="false" ht="15" hidden="false" customHeight="false" outlineLevel="0" collapsed="false">
      <c r="A1884" s="6" t="n">
        <f aca="false">ROW()-1862</f>
        <v>22</v>
      </c>
      <c r="B1884" s="6" t="n">
        <f aca="false">MOD(INT($A1884/64),2)</f>
        <v>0</v>
      </c>
      <c r="C1884" s="6" t="n">
        <f aca="false">MOD(INT($A1884/32),2)</f>
        <v>0</v>
      </c>
      <c r="D1884" s="6" t="n">
        <f aca="false">MOD(INT($A1884/16),2)</f>
        <v>1</v>
      </c>
      <c r="E1884" s="6" t="n">
        <f aca="false">MOD(INT($A1884/8),2)</f>
        <v>0</v>
      </c>
      <c r="F1884" s="6" t="n">
        <f aca="false">MOD(INT($A1884/4),2)</f>
        <v>1</v>
      </c>
      <c r="G1884" s="6" t="n">
        <f aca="false">MOD(INT($A1884/2),2)</f>
        <v>1</v>
      </c>
      <c r="H1884" s="6" t="n">
        <f aca="false">MOD(INT($A1884/1),2)</f>
        <v>0</v>
      </c>
      <c r="I1884" s="7" t="n">
        <f aca="false">IF(B1884=1,MIN($B$6,$B$1860),0)</f>
        <v>0</v>
      </c>
      <c r="J1884" s="7" t="n">
        <f aca="false">IF(C1884=1,MIN($F$366,MAX(0,$B$1860-I1884)),0)</f>
        <v>0</v>
      </c>
      <c r="K1884" s="7" t="n">
        <f aca="false">IF(D1884=1,MIN($F$365,MAX(0,$B$1860-SUM(I1884:J1884))),0)</f>
        <v>100000000</v>
      </c>
      <c r="L1884" s="7" t="n">
        <f aca="false">IF(E1884=1,MIN($F$364,MAX(0,$B$1860-SUM(I1884:K1884))),0)</f>
        <v>0</v>
      </c>
      <c r="M1884" s="7" t="n">
        <f aca="false">IF(F1884=1,MIN($F$363,MAX(0,$B$1860-SUM(I1884:L1884))),0)</f>
        <v>30000000</v>
      </c>
      <c r="N1884" s="7" t="n">
        <f aca="false">IF(G1884=1,MIN($F$362,MAX(0,$B$1860-SUM(I1884:M1884))),0)</f>
        <v>15000000</v>
      </c>
      <c r="O1884" s="7" t="n">
        <f aca="false">IF(H1884=1,MIN($F$361,MAX(0,$B$1860-SUM(I1884:N1884))),0)</f>
        <v>0</v>
      </c>
      <c r="P1884" s="7" t="n">
        <f aca="false">MAX(0,$B$1860-SUM(I1884:O1884))</f>
        <v>1855000000</v>
      </c>
      <c r="Q1884" s="7" t="n">
        <f aca="false">($B$343+$B$344)+$B$22+(1-B1884)*$B$338+(1-C1884)*$E$366+(1-D1884)*$E$365+(1-E1884)*$E$364+(1-F1884)*$E$363+(1-G1884)*$E$362+(1-H1884)*$E$361</f>
        <v>23600777.9426176</v>
      </c>
      <c r="R1884" s="7" t="n">
        <f aca="false">P1884&gt;$B$12*Q1884</f>
        <v>1</v>
      </c>
      <c r="S1884" s="7" t="n">
        <f aca="false">IF(R1884,(P1884+$B$12*$B$13)/(Q1884+$B$13),IF(Q1884&gt;0,P1884/Q1884,0))</f>
        <v>71.1664611715292</v>
      </c>
      <c r="T1884" s="7" t="n">
        <f aca="false">IF(R1884,$B$13*(S1884-$B$12),0)</f>
        <v>175416152.928823</v>
      </c>
      <c r="U1884" s="7" t="n">
        <f aca="false">($B$343+$B$344)*S1884</f>
        <v>19705069.4071461</v>
      </c>
      <c r="V1884" s="7" t="n">
        <f aca="false">$B$22*S1884</f>
        <v>640498150.543762</v>
      </c>
      <c r="W1884" s="7" t="n">
        <f aca="false">IF(B1884=1,I1884,S1884*$B$338)</f>
        <v>56329243.3052577</v>
      </c>
      <c r="X1884" s="7" t="n">
        <f aca="false">IF(C1884=1,J1884,S1884*$E$366)</f>
        <v>436419571.145695</v>
      </c>
      <c r="Y1884" s="7" t="n">
        <f aca="false">IF(D1884=1,K1884,S1884*$E$365)</f>
        <v>100000000</v>
      </c>
      <c r="Z1884" s="7" t="n">
        <f aca="false">IF(E1884=1,L1884,S1884*$E$364)</f>
        <v>170799506.81167</v>
      </c>
      <c r="AA1884" s="7" t="n">
        <f aca="false">IF(F1884=1,M1884,S1884*$E$363)</f>
        <v>30000000</v>
      </c>
      <c r="AB1884" s="7" t="n">
        <f aca="false">IF(G1884=1,N1884,S1884*$E$362)</f>
        <v>15000000</v>
      </c>
      <c r="AC1884" s="7" t="n">
        <f aca="false">IF(H1884=1,O1884,S1884*$E$361)</f>
        <v>355832305.857646</v>
      </c>
      <c r="AD1884" s="7" t="n">
        <f aca="false">INDEX($W$1862:$W$1989,MATCH($A1884+(1-B1884)*64,$A$1862:$A$1989,0))</f>
        <v>30000000</v>
      </c>
      <c r="AE1884" s="7" t="n">
        <f aca="false">INDEX($W$1862:$W$1989,MATCH($A1884-B1884*64,$A$1862:$A$1989,0))</f>
        <v>56329243.3052577</v>
      </c>
      <c r="AF1884" s="7" t="n">
        <f aca="false">INDEX($X$1862:$X$1989,MATCH($A1884+(1-C1884)*32,$A$1862:$A$1989,0))</f>
        <v>300000000</v>
      </c>
      <c r="AG1884" s="7" t="n">
        <f aca="false">INDEX($X$1862:$X$1989,MATCH($A1884-C1884*32,$A$1862:$A$1989,0))</f>
        <v>436419571.145695</v>
      </c>
      <c r="AH1884" s="7" t="n">
        <f aca="false">INDEX($Y$1862:$Y$1989,MATCH($A1884+(1-D1884)*16,$A$1862:$A$1989,0))</f>
        <v>100000000</v>
      </c>
      <c r="AI1884" s="7" t="n">
        <f aca="false">INDEX($Y$1862:$Y$1989,MATCH($A1884-D1884*16,$A$1862:$A$1989,0))</f>
        <v>121904148.28498</v>
      </c>
      <c r="AJ1884" s="7" t="n">
        <f aca="false">INDEX($Z$1862:$Z$1989,MATCH($A1884+(1-E1884)*8,$A$1862:$A$1989,0))</f>
        <v>60000000</v>
      </c>
      <c r="AK1884" s="7" t="n">
        <f aca="false">INDEX($Z$1862:$Z$1989,MATCH($A1884-E1884*8,$A$1862:$A$1989,0))</f>
        <v>170799506.81167</v>
      </c>
      <c r="AL1884" s="7" t="n">
        <f aca="false">INDEX($AA$1862:$AA$1989,MATCH($A1884+(1-F1884)*4,$A$1862:$A$1989,0))</f>
        <v>30000000</v>
      </c>
      <c r="AM1884" s="7" t="n">
        <f aca="false">INDEX($AA$1862:$AA$1989,MATCH($A1884-F1884*4,$A$1862:$A$1989,0))</f>
        <v>194582427.011594</v>
      </c>
      <c r="AN1884" s="7" t="n">
        <f aca="false">INDEX($AB$1862:$AB$1989,MATCH($A1884+(1-G1884)*2,$A$1862:$A$1989,0))</f>
        <v>15000000</v>
      </c>
      <c r="AO1884" s="7" t="n">
        <f aca="false">INDEX($AB$1862:$AB$1989,MATCH($A1884-G1884*2,$A$1862:$A$1989,0))</f>
        <v>301037485.855635</v>
      </c>
      <c r="AP1884" s="7" t="n">
        <f aca="false">INDEX($AC$1862:$AC$1989,MATCH($A1884+(1-H1884)*1,$A$1862:$A$1989,0))</f>
        <v>5000000</v>
      </c>
      <c r="AQ1884" s="7" t="n">
        <f aca="false">INDEX($AC$1862:$AC$1989,MATCH($A1884-H1884*1,$A$1862:$A$1989,0))</f>
        <v>355832305.857646</v>
      </c>
      <c r="AR1884" s="14" t="b">
        <f aca="false">AND(IF(B1884=1,AD1884&gt;=AE1884,AE1884&gt;AD1884),IF(C1884=1,AF1884&gt;=AG1884,AG1884&gt;AF1884),IF(D1884=1,AH1884&gt;=AI1884,AI1884&gt;AH1884),IF(E1884=1,AJ1884&gt;=AK1884,AK1884&gt;AJ1884),IF(F1884=1,AL1884&gt;=AM1884,AM1884&gt;AL1884),IF(G1884=1,AN1884&gt;=AO1884,AO1884&gt;AN1884),IF(H1884=1,AP1884&gt;=AQ1884,AQ1884&gt;AP1884))</f>
        <v>0</v>
      </c>
      <c r="AS1884" s="2"/>
      <c r="AT1884" s="2"/>
      <c r="AU1884" s="2"/>
      <c r="AV1884" s="2"/>
      <c r="AW1884" s="2"/>
      <c r="AX1884" s="2"/>
    </row>
    <row r="1885" customFormat="false" ht="15" hidden="false" customHeight="false" outlineLevel="0" collapsed="false">
      <c r="A1885" s="6" t="n">
        <f aca="false">ROW()-1862</f>
        <v>23</v>
      </c>
      <c r="B1885" s="6" t="n">
        <f aca="false">MOD(INT($A1885/64),2)</f>
        <v>0</v>
      </c>
      <c r="C1885" s="6" t="n">
        <f aca="false">MOD(INT($A1885/32),2)</f>
        <v>0</v>
      </c>
      <c r="D1885" s="6" t="n">
        <f aca="false">MOD(INT($A1885/16),2)</f>
        <v>1</v>
      </c>
      <c r="E1885" s="6" t="n">
        <f aca="false">MOD(INT($A1885/8),2)</f>
        <v>0</v>
      </c>
      <c r="F1885" s="6" t="n">
        <f aca="false">MOD(INT($A1885/4),2)</f>
        <v>1</v>
      </c>
      <c r="G1885" s="6" t="n">
        <f aca="false">MOD(INT($A1885/2),2)</f>
        <v>1</v>
      </c>
      <c r="H1885" s="6" t="n">
        <f aca="false">MOD(INT($A1885/1),2)</f>
        <v>1</v>
      </c>
      <c r="I1885" s="7" t="n">
        <f aca="false">IF(B1885=1,MIN($B$6,$B$1860),0)</f>
        <v>0</v>
      </c>
      <c r="J1885" s="7" t="n">
        <f aca="false">IF(C1885=1,MIN($F$366,MAX(0,$B$1860-I1885)),0)</f>
        <v>0</v>
      </c>
      <c r="K1885" s="7" t="n">
        <f aca="false">IF(D1885=1,MIN($F$365,MAX(0,$B$1860-SUM(I1885:J1885))),0)</f>
        <v>100000000</v>
      </c>
      <c r="L1885" s="7" t="n">
        <f aca="false">IF(E1885=1,MIN($F$364,MAX(0,$B$1860-SUM(I1885:K1885))),0)</f>
        <v>0</v>
      </c>
      <c r="M1885" s="7" t="n">
        <f aca="false">IF(F1885=1,MIN($F$363,MAX(0,$B$1860-SUM(I1885:L1885))),0)</f>
        <v>30000000</v>
      </c>
      <c r="N1885" s="7" t="n">
        <f aca="false">IF(G1885=1,MIN($F$362,MAX(0,$B$1860-SUM(I1885:M1885))),0)</f>
        <v>15000000</v>
      </c>
      <c r="O1885" s="7" t="n">
        <f aca="false">IF(H1885=1,MIN($F$361,MAX(0,$B$1860-SUM(I1885:N1885))),0)</f>
        <v>5000000</v>
      </c>
      <c r="P1885" s="7" t="n">
        <f aca="false">MAX(0,$B$1860-SUM(I1885:O1885))</f>
        <v>1850000000</v>
      </c>
      <c r="Q1885" s="7" t="n">
        <f aca="false">($B$343+$B$344)+$B$22+(1-B1885)*$B$338+(1-C1885)*$E$366+(1-D1885)*$E$365+(1-E1885)*$E$364+(1-F1885)*$E$363+(1-G1885)*$E$362+(1-H1885)*$E$361</f>
        <v>18600777.9426176</v>
      </c>
      <c r="R1885" s="7" t="n">
        <f aca="false">P1885&gt;$B$12*Q1885</f>
        <v>1</v>
      </c>
      <c r="S1885" s="7" t="n">
        <f aca="false">IF(R1885,(P1885+$B$12*$B$13)/(Q1885+$B$13),IF(Q1885&gt;0,P1885/Q1885,0))</f>
        <v>87.7929716637828</v>
      </c>
      <c r="T1885" s="7" t="n">
        <f aca="false">IF(R1885,$B$13*(S1885-$B$12),0)</f>
        <v>216982429.159457</v>
      </c>
      <c r="U1885" s="7" t="n">
        <f aca="false">($B$343+$B$344)*S1885</f>
        <v>24308734.3618898</v>
      </c>
      <c r="V1885" s="7" t="n">
        <f aca="false">$B$22*S1885</f>
        <v>790136744.974045</v>
      </c>
      <c r="W1885" s="7" t="n">
        <f aca="false">IF(B1885=1,I1885,S1885*$B$338)</f>
        <v>69489357.4857034</v>
      </c>
      <c r="X1885" s="7" t="n">
        <f aca="false">IF(C1885=1,J1885,S1885*$E$366)</f>
        <v>538379602.025826</v>
      </c>
      <c r="Y1885" s="7" t="n">
        <f aca="false">IF(D1885=1,K1885,S1885*$E$365)</f>
        <v>100000000</v>
      </c>
      <c r="Z1885" s="7" t="n">
        <f aca="false">IF(E1885=1,L1885,S1885*$E$364)</f>
        <v>210703131.993079</v>
      </c>
      <c r="AA1885" s="7" t="n">
        <f aca="false">IF(F1885=1,M1885,S1885*$E$363)</f>
        <v>30000000</v>
      </c>
      <c r="AB1885" s="7" t="n">
        <f aca="false">IF(G1885=1,N1885,S1885*$E$362)</f>
        <v>15000000</v>
      </c>
      <c r="AC1885" s="7" t="n">
        <f aca="false">IF(H1885=1,O1885,S1885*$E$361)</f>
        <v>5000000</v>
      </c>
      <c r="AD1885" s="7" t="n">
        <f aca="false">INDEX($W$1862:$W$1989,MATCH($A1885+(1-B1885)*64,$A$1862:$A$1989,0))</f>
        <v>30000000</v>
      </c>
      <c r="AE1885" s="7" t="n">
        <f aca="false">INDEX($W$1862:$W$1989,MATCH($A1885-B1885*64,$A$1862:$A$1989,0))</f>
        <v>69489357.4857034</v>
      </c>
      <c r="AF1885" s="7" t="n">
        <f aca="false">INDEX($X$1862:$X$1989,MATCH($A1885+(1-C1885)*32,$A$1862:$A$1989,0))</f>
        <v>300000000</v>
      </c>
      <c r="AG1885" s="7" t="n">
        <f aca="false">INDEX($X$1862:$X$1989,MATCH($A1885-C1885*32,$A$1862:$A$1989,0))</f>
        <v>538379602.025826</v>
      </c>
      <c r="AH1885" s="7" t="n">
        <f aca="false">INDEX($Y$1862:$Y$1989,MATCH($A1885+(1-D1885)*16,$A$1862:$A$1989,0))</f>
        <v>100000000</v>
      </c>
      <c r="AI1885" s="7" t="n">
        <f aca="false">INDEX($Y$1862:$Y$1989,MATCH($A1885-D1885*16,$A$1862:$A$1989,0))</f>
        <v>148217958.806056</v>
      </c>
      <c r="AJ1885" s="7" t="n">
        <f aca="false">INDEX($Z$1862:$Z$1989,MATCH($A1885+(1-E1885)*8,$A$1862:$A$1989,0))</f>
        <v>60000000</v>
      </c>
      <c r="AK1885" s="7" t="n">
        <f aca="false">INDEX($Z$1862:$Z$1989,MATCH($A1885-E1885*8,$A$1862:$A$1989,0))</f>
        <v>210703131.993079</v>
      </c>
      <c r="AL1885" s="7" t="n">
        <f aca="false">INDEX($AA$1862:$AA$1989,MATCH($A1885+(1-F1885)*4,$A$1862:$A$1989,0))</f>
        <v>30000000</v>
      </c>
      <c r="AM1885" s="7" t="n">
        <f aca="false">INDEX($AA$1862:$AA$1989,MATCH($A1885-F1885*4,$A$1862:$A$1989,0))</f>
        <v>234328535.51227</v>
      </c>
      <c r="AN1885" s="7" t="n">
        <f aca="false">INDEX($AB$1862:$AB$1989,MATCH($A1885+(1-G1885)*2,$A$1862:$A$1989,0))</f>
        <v>15000000</v>
      </c>
      <c r="AO1885" s="7" t="n">
        <f aca="false">INDEX($AB$1862:$AB$1989,MATCH($A1885-G1885*2,$A$1862:$A$1989,0))</f>
        <v>357747957.57155</v>
      </c>
      <c r="AP1885" s="7" t="n">
        <f aca="false">INDEX($AC$1862:$AC$1989,MATCH($A1885+(1-H1885)*1,$A$1862:$A$1989,0))</f>
        <v>5000000</v>
      </c>
      <c r="AQ1885" s="7" t="n">
        <f aca="false">INDEX($AC$1862:$AC$1989,MATCH($A1885-H1885*1,$A$1862:$A$1989,0))</f>
        <v>355832305.857646</v>
      </c>
      <c r="AR1885" s="14" t="b">
        <f aca="false">AND(IF(B1885=1,AD1885&gt;=AE1885,AE1885&gt;AD1885),IF(C1885=1,AF1885&gt;=AG1885,AG1885&gt;AF1885),IF(D1885=1,AH1885&gt;=AI1885,AI1885&gt;AH1885),IF(E1885=1,AJ1885&gt;=AK1885,AK1885&gt;AJ1885),IF(F1885=1,AL1885&gt;=AM1885,AM1885&gt;AL1885),IF(G1885=1,AN1885&gt;=AO1885,AO1885&gt;AN1885),IF(H1885=1,AP1885&gt;=AQ1885,AQ1885&gt;AP1885))</f>
        <v>0</v>
      </c>
      <c r="AS1885" s="2"/>
      <c r="AT1885" s="2"/>
      <c r="AU1885" s="2"/>
      <c r="AV1885" s="2"/>
      <c r="AW1885" s="2"/>
      <c r="AX1885" s="2"/>
    </row>
    <row r="1886" customFormat="false" ht="15" hidden="false" customHeight="false" outlineLevel="0" collapsed="false">
      <c r="A1886" s="6" t="n">
        <f aca="false">ROW()-1862</f>
        <v>24</v>
      </c>
      <c r="B1886" s="6" t="n">
        <f aca="false">MOD(INT($A1886/64),2)</f>
        <v>0</v>
      </c>
      <c r="C1886" s="6" t="n">
        <f aca="false">MOD(INT($A1886/32),2)</f>
        <v>0</v>
      </c>
      <c r="D1886" s="6" t="n">
        <f aca="false">MOD(INT($A1886/16),2)</f>
        <v>1</v>
      </c>
      <c r="E1886" s="6" t="n">
        <f aca="false">MOD(INT($A1886/8),2)</f>
        <v>1</v>
      </c>
      <c r="F1886" s="6" t="n">
        <f aca="false">MOD(INT($A1886/4),2)</f>
        <v>0</v>
      </c>
      <c r="G1886" s="6" t="n">
        <f aca="false">MOD(INT($A1886/2),2)</f>
        <v>0</v>
      </c>
      <c r="H1886" s="6" t="n">
        <f aca="false">MOD(INT($A1886/1),2)</f>
        <v>0</v>
      </c>
      <c r="I1886" s="7" t="n">
        <f aca="false">IF(B1886=1,MIN($B$6,$B$1860),0)</f>
        <v>0</v>
      </c>
      <c r="J1886" s="7" t="n">
        <f aca="false">IF(C1886=1,MIN($F$366,MAX(0,$B$1860-I1886)),0)</f>
        <v>0</v>
      </c>
      <c r="K1886" s="7" t="n">
        <f aca="false">IF(D1886=1,MIN($F$365,MAX(0,$B$1860-SUM(I1886:J1886))),0)</f>
        <v>100000000</v>
      </c>
      <c r="L1886" s="7" t="n">
        <f aca="false">IF(E1886=1,MIN($F$364,MAX(0,$B$1860-SUM(I1886:K1886))),0)</f>
        <v>60000000</v>
      </c>
      <c r="M1886" s="7" t="n">
        <f aca="false">IF(F1886=1,MIN($F$363,MAX(0,$B$1860-SUM(I1886:L1886))),0)</f>
        <v>0</v>
      </c>
      <c r="N1886" s="7" t="n">
        <f aca="false">IF(G1886=1,MIN($F$362,MAX(0,$B$1860-SUM(I1886:M1886))),0)</f>
        <v>0</v>
      </c>
      <c r="O1886" s="7" t="n">
        <f aca="false">IF(H1886=1,MIN($F$361,MAX(0,$B$1860-SUM(I1886:N1886))),0)</f>
        <v>0</v>
      </c>
      <c r="P1886" s="7" t="n">
        <f aca="false">MAX(0,$B$1860-SUM(I1886:O1886))</f>
        <v>1840000000</v>
      </c>
      <c r="Q1886" s="7" t="n">
        <f aca="false">($B$343+$B$344)+$B$22+(1-B1886)*$B$338+(1-C1886)*$E$366+(1-D1886)*$E$365+(1-E1886)*$E$364+(1-F1886)*$E$363+(1-G1886)*$E$362+(1-H1886)*$E$361</f>
        <v>29200777.9426176</v>
      </c>
      <c r="R1886" s="7" t="n">
        <f aca="false">P1886&gt;$B$12*Q1886</f>
        <v>1</v>
      </c>
      <c r="S1886" s="7" t="n">
        <f aca="false">IF(R1886,(P1886+$B$12*$B$13)/(Q1886+$B$13),IF(Q1886&gt;0,P1886/Q1886,0))</f>
        <v>58.121602041917</v>
      </c>
      <c r="T1886" s="7" t="n">
        <f aca="false">IF(R1886,$B$13*(S1886-$B$12),0)</f>
        <v>142804005.104792</v>
      </c>
      <c r="U1886" s="7" t="n">
        <f aca="false">($B$343+$B$344)*S1886</f>
        <v>16093117.22737</v>
      </c>
      <c r="V1886" s="7" t="n">
        <f aca="false">$B$22*S1886</f>
        <v>523094418.377253</v>
      </c>
      <c r="W1886" s="7" t="n">
        <f aca="false">IF(B1886=1,I1886,S1886*$B$338)</f>
        <v>46004055.9670302</v>
      </c>
      <c r="X1886" s="7" t="n">
        <f aca="false">IF(C1886=1,J1886,S1886*$E$366)</f>
        <v>356423576.778633</v>
      </c>
      <c r="Y1886" s="7" t="n">
        <f aca="false">IF(D1886=1,K1886,S1886*$E$365)</f>
        <v>100000000</v>
      </c>
      <c r="Z1886" s="7" t="n">
        <f aca="false">IF(E1886=1,L1886,S1886*$E$364)</f>
        <v>60000000</v>
      </c>
      <c r="AA1886" s="7" t="n">
        <f aca="false">IF(F1886=1,M1886,S1886*$E$363)</f>
        <v>174364806.125751</v>
      </c>
      <c r="AB1886" s="7" t="n">
        <f aca="false">IF(G1886=1,N1886,S1886*$E$362)</f>
        <v>290608010.209585</v>
      </c>
      <c r="AC1886" s="7" t="n">
        <f aca="false">IF(H1886=1,O1886,S1886*$E$361)</f>
        <v>290608010.209585</v>
      </c>
      <c r="AD1886" s="7" t="n">
        <f aca="false">INDEX($W$1862:$W$1989,MATCH($A1886+(1-B1886)*64,$A$1862:$A$1989,0))</f>
        <v>30000000</v>
      </c>
      <c r="AE1886" s="7" t="n">
        <f aca="false">INDEX($W$1862:$W$1989,MATCH($A1886-B1886*64,$A$1862:$A$1989,0))</f>
        <v>46004055.9670302</v>
      </c>
      <c r="AF1886" s="7" t="n">
        <f aca="false">INDEX($X$1862:$X$1989,MATCH($A1886+(1-C1886)*32,$A$1862:$A$1989,0))</f>
        <v>300000000</v>
      </c>
      <c r="AG1886" s="7" t="n">
        <f aca="false">INDEX($X$1862:$X$1989,MATCH($A1886-C1886*32,$A$1862:$A$1989,0))</f>
        <v>356423576.778633</v>
      </c>
      <c r="AH1886" s="7" t="n">
        <f aca="false">INDEX($Y$1862:$Y$1989,MATCH($A1886+(1-D1886)*16,$A$1862:$A$1989,0))</f>
        <v>100000000</v>
      </c>
      <c r="AI1886" s="7" t="n">
        <f aca="false">INDEX($Y$1862:$Y$1989,MATCH($A1886-D1886*16,$A$1862:$A$1989,0))</f>
        <v>100708342.943632</v>
      </c>
      <c r="AJ1886" s="7" t="n">
        <f aca="false">INDEX($Z$1862:$Z$1989,MATCH($A1886+(1-E1886)*8,$A$1862:$A$1989,0))</f>
        <v>60000000</v>
      </c>
      <c r="AK1886" s="7" t="n">
        <f aca="false">INDEX($Z$1862:$Z$1989,MATCH($A1886-E1886*8,$A$1862:$A$1989,0))</f>
        <v>133897238.581576</v>
      </c>
      <c r="AL1886" s="7" t="n">
        <f aca="false">INDEX($AA$1862:$AA$1989,MATCH($A1886+(1-F1886)*4,$A$1862:$A$1989,0))</f>
        <v>30000000</v>
      </c>
      <c r="AM1886" s="7" t="n">
        <f aca="false">INDEX($AA$1862:$AA$1989,MATCH($A1886-F1886*4,$A$1862:$A$1989,0))</f>
        <v>174364806.125751</v>
      </c>
      <c r="AN1886" s="7" t="n">
        <f aca="false">INDEX($AB$1862:$AB$1989,MATCH($A1886+(1-G1886)*2,$A$1862:$A$1989,0))</f>
        <v>15000000</v>
      </c>
      <c r="AO1886" s="7" t="n">
        <f aca="false">INDEX($AB$1862:$AB$1989,MATCH($A1886-G1886*2,$A$1862:$A$1989,0))</f>
        <v>290608010.209585</v>
      </c>
      <c r="AP1886" s="7" t="n">
        <f aca="false">INDEX($AC$1862:$AC$1989,MATCH($A1886+(1-H1886)*1,$A$1862:$A$1989,0))</f>
        <v>5000000</v>
      </c>
      <c r="AQ1886" s="7" t="n">
        <f aca="false">INDEX($AC$1862:$AC$1989,MATCH($A1886-H1886*1,$A$1862:$A$1989,0))</f>
        <v>290608010.209585</v>
      </c>
      <c r="AR1886" s="14" t="b">
        <f aca="false">AND(IF(B1886=1,AD1886&gt;=AE1886,AE1886&gt;AD1886),IF(C1886=1,AF1886&gt;=AG1886,AG1886&gt;AF1886),IF(D1886=1,AH1886&gt;=AI1886,AI1886&gt;AH1886),IF(E1886=1,AJ1886&gt;=AK1886,AK1886&gt;AJ1886),IF(F1886=1,AL1886&gt;=AM1886,AM1886&gt;AL1886),IF(G1886=1,AN1886&gt;=AO1886,AO1886&gt;AN1886),IF(H1886=1,AP1886&gt;=AQ1886,AQ1886&gt;AP1886))</f>
        <v>0</v>
      </c>
      <c r="AS1886" s="2"/>
      <c r="AT1886" s="2"/>
      <c r="AU1886" s="2"/>
      <c r="AV1886" s="2"/>
      <c r="AW1886" s="2"/>
      <c r="AX1886" s="2"/>
    </row>
    <row r="1887" customFormat="false" ht="15" hidden="false" customHeight="false" outlineLevel="0" collapsed="false">
      <c r="A1887" s="6" t="n">
        <f aca="false">ROW()-1862</f>
        <v>25</v>
      </c>
      <c r="B1887" s="6" t="n">
        <f aca="false">MOD(INT($A1887/64),2)</f>
        <v>0</v>
      </c>
      <c r="C1887" s="6" t="n">
        <f aca="false">MOD(INT($A1887/32),2)</f>
        <v>0</v>
      </c>
      <c r="D1887" s="6" t="n">
        <f aca="false">MOD(INT($A1887/16),2)</f>
        <v>1</v>
      </c>
      <c r="E1887" s="6" t="n">
        <f aca="false">MOD(INT($A1887/8),2)</f>
        <v>1</v>
      </c>
      <c r="F1887" s="6" t="n">
        <f aca="false">MOD(INT($A1887/4),2)</f>
        <v>0</v>
      </c>
      <c r="G1887" s="6" t="n">
        <f aca="false">MOD(INT($A1887/2),2)</f>
        <v>0</v>
      </c>
      <c r="H1887" s="6" t="n">
        <f aca="false">MOD(INT($A1887/1),2)</f>
        <v>1</v>
      </c>
      <c r="I1887" s="7" t="n">
        <f aca="false">IF(B1887=1,MIN($B$6,$B$1860),0)</f>
        <v>0</v>
      </c>
      <c r="J1887" s="7" t="n">
        <f aca="false">IF(C1887=1,MIN($F$366,MAX(0,$B$1860-I1887)),0)</f>
        <v>0</v>
      </c>
      <c r="K1887" s="7" t="n">
        <f aca="false">IF(D1887=1,MIN($F$365,MAX(0,$B$1860-SUM(I1887:J1887))),0)</f>
        <v>100000000</v>
      </c>
      <c r="L1887" s="7" t="n">
        <f aca="false">IF(E1887=1,MIN($F$364,MAX(0,$B$1860-SUM(I1887:K1887))),0)</f>
        <v>60000000</v>
      </c>
      <c r="M1887" s="7" t="n">
        <f aca="false">IF(F1887=1,MIN($F$363,MAX(0,$B$1860-SUM(I1887:L1887))),0)</f>
        <v>0</v>
      </c>
      <c r="N1887" s="7" t="n">
        <f aca="false">IF(G1887=1,MIN($F$362,MAX(0,$B$1860-SUM(I1887:M1887))),0)</f>
        <v>0</v>
      </c>
      <c r="O1887" s="7" t="n">
        <f aca="false">IF(H1887=1,MIN($F$361,MAX(0,$B$1860-SUM(I1887:N1887))),0)</f>
        <v>5000000</v>
      </c>
      <c r="P1887" s="7" t="n">
        <f aca="false">MAX(0,$B$1860-SUM(I1887:O1887))</f>
        <v>1835000000</v>
      </c>
      <c r="Q1887" s="7" t="n">
        <f aca="false">($B$343+$B$344)+$B$22+(1-B1887)*$B$338+(1-C1887)*$E$366+(1-D1887)*$E$365+(1-E1887)*$E$364+(1-F1887)*$E$363+(1-G1887)*$E$362+(1-H1887)*$E$361</f>
        <v>24200777.9426176</v>
      </c>
      <c r="R1887" s="7" t="n">
        <f aca="false">P1887&gt;$B$12*Q1887</f>
        <v>1</v>
      </c>
      <c r="S1887" s="7" t="n">
        <f aca="false">IF(R1887,(P1887+$B$12*$B$13)/(Q1887+$B$13),IF(Q1887&gt;0,P1887/Q1887,0))</f>
        <v>68.8182196020264</v>
      </c>
      <c r="T1887" s="7" t="n">
        <f aca="false">IF(R1887,$B$13*(S1887-$B$12),0)</f>
        <v>169545549.005066</v>
      </c>
      <c r="U1887" s="7" t="n">
        <f aca="false">($B$343+$B$344)*S1887</f>
        <v>19054871.7950958</v>
      </c>
      <c r="V1887" s="7" t="n">
        <f aca="false">$B$22*S1887</f>
        <v>619363976.418237</v>
      </c>
      <c r="W1887" s="7" t="n">
        <f aca="false">IF(B1887=1,I1887,S1887*$B$338)</f>
        <v>54470577.4599907</v>
      </c>
      <c r="X1887" s="7" t="n">
        <f aca="false">IF(C1887=1,J1887,S1887*$E$366)</f>
        <v>422019268.505399</v>
      </c>
      <c r="Y1887" s="7" t="n">
        <f aca="false">IF(D1887=1,K1887,S1887*$E$365)</f>
        <v>100000000</v>
      </c>
      <c r="Z1887" s="7" t="n">
        <f aca="false">IF(E1887=1,L1887,S1887*$E$364)</f>
        <v>60000000</v>
      </c>
      <c r="AA1887" s="7" t="n">
        <f aca="false">IF(F1887=1,M1887,S1887*$E$363)</f>
        <v>206454658.806079</v>
      </c>
      <c r="AB1887" s="7" t="n">
        <f aca="false">IF(G1887=1,N1887,S1887*$E$362)</f>
        <v>344091098.010132</v>
      </c>
      <c r="AC1887" s="7" t="n">
        <f aca="false">IF(H1887=1,O1887,S1887*$E$361)</f>
        <v>5000000</v>
      </c>
      <c r="AD1887" s="7" t="n">
        <f aca="false">INDEX($W$1862:$W$1989,MATCH($A1887+(1-B1887)*64,$A$1862:$A$1989,0))</f>
        <v>30000000</v>
      </c>
      <c r="AE1887" s="7" t="n">
        <f aca="false">INDEX($W$1862:$W$1989,MATCH($A1887-B1887*64,$A$1862:$A$1989,0))</f>
        <v>54470577.4599907</v>
      </c>
      <c r="AF1887" s="7" t="n">
        <f aca="false">INDEX($X$1862:$X$1989,MATCH($A1887+(1-C1887)*32,$A$1862:$A$1989,0))</f>
        <v>300000000</v>
      </c>
      <c r="AG1887" s="7" t="n">
        <f aca="false">INDEX($X$1862:$X$1989,MATCH($A1887-C1887*32,$A$1862:$A$1989,0))</f>
        <v>422019268.505399</v>
      </c>
      <c r="AH1887" s="7" t="n">
        <f aca="false">INDEX($Y$1862:$Y$1989,MATCH($A1887+(1-D1887)*16,$A$1862:$A$1989,0))</f>
        <v>100000000</v>
      </c>
      <c r="AI1887" s="7" t="n">
        <f aca="false">INDEX($Y$1862:$Y$1989,MATCH($A1887-D1887*16,$A$1862:$A$1989,0))</f>
        <v>118112576.206789</v>
      </c>
      <c r="AJ1887" s="7" t="n">
        <f aca="false">INDEX($Z$1862:$Z$1989,MATCH($A1887+(1-E1887)*8,$A$1862:$A$1989,0))</f>
        <v>60000000</v>
      </c>
      <c r="AK1887" s="7" t="n">
        <f aca="false">INDEX($Z$1862:$Z$1989,MATCH($A1887-E1887*8,$A$1862:$A$1989,0))</f>
        <v>156490661.829722</v>
      </c>
      <c r="AL1887" s="7" t="n">
        <f aca="false">INDEX($AA$1862:$AA$1989,MATCH($A1887+(1-F1887)*4,$A$1862:$A$1989,0))</f>
        <v>30000000</v>
      </c>
      <c r="AM1887" s="7" t="n">
        <f aca="false">INDEX($AA$1862:$AA$1989,MATCH($A1887-F1887*4,$A$1862:$A$1989,0))</f>
        <v>206454658.806079</v>
      </c>
      <c r="AN1887" s="7" t="n">
        <f aca="false">INDEX($AB$1862:$AB$1989,MATCH($A1887+(1-G1887)*2,$A$1862:$A$1989,0))</f>
        <v>15000000</v>
      </c>
      <c r="AO1887" s="7" t="n">
        <f aca="false">INDEX($AB$1862:$AB$1989,MATCH($A1887-G1887*2,$A$1862:$A$1989,0))</f>
        <v>344091098.010132</v>
      </c>
      <c r="AP1887" s="7" t="n">
        <f aca="false">INDEX($AC$1862:$AC$1989,MATCH($A1887+(1-H1887)*1,$A$1862:$A$1989,0))</f>
        <v>5000000</v>
      </c>
      <c r="AQ1887" s="7" t="n">
        <f aca="false">INDEX($AC$1862:$AC$1989,MATCH($A1887-H1887*1,$A$1862:$A$1989,0))</f>
        <v>290608010.209585</v>
      </c>
      <c r="AR1887" s="14" t="b">
        <f aca="false">AND(IF(B1887=1,AD1887&gt;=AE1887,AE1887&gt;AD1887),IF(C1887=1,AF1887&gt;=AG1887,AG1887&gt;AF1887),IF(D1887=1,AH1887&gt;=AI1887,AI1887&gt;AH1887),IF(E1887=1,AJ1887&gt;=AK1887,AK1887&gt;AJ1887),IF(F1887=1,AL1887&gt;=AM1887,AM1887&gt;AL1887),IF(G1887=1,AN1887&gt;=AO1887,AO1887&gt;AN1887),IF(H1887=1,AP1887&gt;=AQ1887,AQ1887&gt;AP1887))</f>
        <v>0</v>
      </c>
      <c r="AS1887" s="2"/>
      <c r="AT1887" s="2"/>
      <c r="AU1887" s="2"/>
      <c r="AV1887" s="2"/>
      <c r="AW1887" s="2"/>
      <c r="AX1887" s="2"/>
    </row>
    <row r="1888" customFormat="false" ht="15" hidden="false" customHeight="false" outlineLevel="0" collapsed="false">
      <c r="A1888" s="6" t="n">
        <f aca="false">ROW()-1862</f>
        <v>26</v>
      </c>
      <c r="B1888" s="6" t="n">
        <f aca="false">MOD(INT($A1888/64),2)</f>
        <v>0</v>
      </c>
      <c r="C1888" s="6" t="n">
        <f aca="false">MOD(INT($A1888/32),2)</f>
        <v>0</v>
      </c>
      <c r="D1888" s="6" t="n">
        <f aca="false">MOD(INT($A1888/16),2)</f>
        <v>1</v>
      </c>
      <c r="E1888" s="6" t="n">
        <f aca="false">MOD(INT($A1888/8),2)</f>
        <v>1</v>
      </c>
      <c r="F1888" s="6" t="n">
        <f aca="false">MOD(INT($A1888/4),2)</f>
        <v>0</v>
      </c>
      <c r="G1888" s="6" t="n">
        <f aca="false">MOD(INT($A1888/2),2)</f>
        <v>1</v>
      </c>
      <c r="H1888" s="6" t="n">
        <f aca="false">MOD(INT($A1888/1),2)</f>
        <v>0</v>
      </c>
      <c r="I1888" s="7" t="n">
        <f aca="false">IF(B1888=1,MIN($B$6,$B$1860),0)</f>
        <v>0</v>
      </c>
      <c r="J1888" s="7" t="n">
        <f aca="false">IF(C1888=1,MIN($F$366,MAX(0,$B$1860-I1888)),0)</f>
        <v>0</v>
      </c>
      <c r="K1888" s="7" t="n">
        <f aca="false">IF(D1888=1,MIN($F$365,MAX(0,$B$1860-SUM(I1888:J1888))),0)</f>
        <v>100000000</v>
      </c>
      <c r="L1888" s="7" t="n">
        <f aca="false">IF(E1888=1,MIN($F$364,MAX(0,$B$1860-SUM(I1888:K1888))),0)</f>
        <v>60000000</v>
      </c>
      <c r="M1888" s="7" t="n">
        <f aca="false">IF(F1888=1,MIN($F$363,MAX(0,$B$1860-SUM(I1888:L1888))),0)</f>
        <v>0</v>
      </c>
      <c r="N1888" s="7" t="n">
        <f aca="false">IF(G1888=1,MIN($F$362,MAX(0,$B$1860-SUM(I1888:M1888))),0)</f>
        <v>15000000</v>
      </c>
      <c r="O1888" s="7" t="n">
        <f aca="false">IF(H1888=1,MIN($F$361,MAX(0,$B$1860-SUM(I1888:N1888))),0)</f>
        <v>0</v>
      </c>
      <c r="P1888" s="7" t="n">
        <f aca="false">MAX(0,$B$1860-SUM(I1888:O1888))</f>
        <v>1825000000</v>
      </c>
      <c r="Q1888" s="7" t="n">
        <f aca="false">($B$343+$B$344)+$B$22+(1-B1888)*$B$338+(1-C1888)*$E$366+(1-D1888)*$E$365+(1-E1888)*$E$364+(1-F1888)*$E$363+(1-G1888)*$E$362+(1-H1888)*$E$361</f>
        <v>24200777.9426176</v>
      </c>
      <c r="R1888" s="7" t="n">
        <f aca="false">P1888&gt;$B$12*Q1888</f>
        <v>1</v>
      </c>
      <c r="S1888" s="7" t="n">
        <f aca="false">IF(R1888,(P1888+$B$12*$B$13)/(Q1888+$B$13),IF(Q1888&gt;0,P1888/Q1888,0))</f>
        <v>68.4436986790222</v>
      </c>
      <c r="T1888" s="7" t="n">
        <f aca="false">IF(R1888,$B$13*(S1888-$B$12),0)</f>
        <v>168609246.697555</v>
      </c>
      <c r="U1888" s="7" t="n">
        <f aca="false">($B$343+$B$344)*S1888</f>
        <v>18951171.8125374</v>
      </c>
      <c r="V1888" s="7" t="n">
        <f aca="false">$B$22*S1888</f>
        <v>615993288.1112</v>
      </c>
      <c r="W1888" s="7" t="n">
        <f aca="false">IF(B1888=1,I1888,S1888*$B$338)</f>
        <v>54174138.9432017</v>
      </c>
      <c r="X1888" s="7" t="n">
        <f aca="false">IF(C1888=1,J1888,S1888*$E$366)</f>
        <v>419722565.003329</v>
      </c>
      <c r="Y1888" s="7" t="n">
        <f aca="false">IF(D1888=1,K1888,S1888*$E$365)</f>
        <v>100000000</v>
      </c>
      <c r="Z1888" s="7" t="n">
        <f aca="false">IF(E1888=1,L1888,S1888*$E$364)</f>
        <v>60000000</v>
      </c>
      <c r="AA1888" s="7" t="n">
        <f aca="false">IF(F1888=1,M1888,S1888*$E$363)</f>
        <v>205331096.037067</v>
      </c>
      <c r="AB1888" s="7" t="n">
        <f aca="false">IF(G1888=1,N1888,S1888*$E$362)</f>
        <v>15000000</v>
      </c>
      <c r="AC1888" s="7" t="n">
        <f aca="false">IF(H1888=1,O1888,S1888*$E$361)</f>
        <v>342218493.395111</v>
      </c>
      <c r="AD1888" s="7" t="n">
        <f aca="false">INDEX($W$1862:$W$1989,MATCH($A1888+(1-B1888)*64,$A$1862:$A$1989,0))</f>
        <v>30000000</v>
      </c>
      <c r="AE1888" s="7" t="n">
        <f aca="false">INDEX($W$1862:$W$1989,MATCH($A1888-B1888*64,$A$1862:$A$1989,0))</f>
        <v>54174138.9432017</v>
      </c>
      <c r="AF1888" s="7" t="n">
        <f aca="false">INDEX($X$1862:$X$1989,MATCH($A1888+(1-C1888)*32,$A$1862:$A$1989,0))</f>
        <v>300000000</v>
      </c>
      <c r="AG1888" s="7" t="n">
        <f aca="false">INDEX($X$1862:$X$1989,MATCH($A1888-C1888*32,$A$1862:$A$1989,0))</f>
        <v>419722565.003329</v>
      </c>
      <c r="AH1888" s="7" t="n">
        <f aca="false">INDEX($Y$1862:$Y$1989,MATCH($A1888+(1-D1888)*16,$A$1862:$A$1989,0))</f>
        <v>100000000</v>
      </c>
      <c r="AI1888" s="7" t="n">
        <f aca="false">INDEX($Y$1862:$Y$1989,MATCH($A1888-D1888*16,$A$1862:$A$1989,0))</f>
        <v>117502962.910238</v>
      </c>
      <c r="AJ1888" s="7" t="n">
        <f aca="false">INDEX($Z$1862:$Z$1989,MATCH($A1888+(1-E1888)*8,$A$1862:$A$1989,0))</f>
        <v>60000000</v>
      </c>
      <c r="AK1888" s="7" t="n">
        <f aca="false">INDEX($Z$1862:$Z$1989,MATCH($A1888-E1888*8,$A$1862:$A$1989,0))</f>
        <v>155665941.609275</v>
      </c>
      <c r="AL1888" s="7" t="n">
        <f aca="false">INDEX($AA$1862:$AA$1989,MATCH($A1888+(1-F1888)*4,$A$1862:$A$1989,0))</f>
        <v>30000000</v>
      </c>
      <c r="AM1888" s="7" t="n">
        <f aca="false">INDEX($AA$1862:$AA$1989,MATCH($A1888-F1888*4,$A$1862:$A$1989,0))</f>
        <v>205331096.037067</v>
      </c>
      <c r="AN1888" s="7" t="n">
        <f aca="false">INDEX($AB$1862:$AB$1989,MATCH($A1888+(1-G1888)*2,$A$1862:$A$1989,0))</f>
        <v>15000000</v>
      </c>
      <c r="AO1888" s="7" t="n">
        <f aca="false">INDEX($AB$1862:$AB$1989,MATCH($A1888-G1888*2,$A$1862:$A$1989,0))</f>
        <v>290608010.209585</v>
      </c>
      <c r="AP1888" s="7" t="n">
        <f aca="false">INDEX($AC$1862:$AC$1989,MATCH($A1888+(1-H1888)*1,$A$1862:$A$1989,0))</f>
        <v>5000000</v>
      </c>
      <c r="AQ1888" s="7" t="n">
        <f aca="false">INDEX($AC$1862:$AC$1989,MATCH($A1888-H1888*1,$A$1862:$A$1989,0))</f>
        <v>342218493.395111</v>
      </c>
      <c r="AR1888" s="14" t="b">
        <f aca="false">AND(IF(B1888=1,AD1888&gt;=AE1888,AE1888&gt;AD1888),IF(C1888=1,AF1888&gt;=AG1888,AG1888&gt;AF1888),IF(D1888=1,AH1888&gt;=AI1888,AI1888&gt;AH1888),IF(E1888=1,AJ1888&gt;=AK1888,AK1888&gt;AJ1888),IF(F1888=1,AL1888&gt;=AM1888,AM1888&gt;AL1888),IF(G1888=1,AN1888&gt;=AO1888,AO1888&gt;AN1888),IF(H1888=1,AP1888&gt;=AQ1888,AQ1888&gt;AP1888))</f>
        <v>0</v>
      </c>
      <c r="AS1888" s="2"/>
      <c r="AT1888" s="2"/>
      <c r="AU1888" s="2"/>
      <c r="AV1888" s="2"/>
      <c r="AW1888" s="2"/>
      <c r="AX1888" s="2"/>
    </row>
    <row r="1889" customFormat="false" ht="15" hidden="false" customHeight="false" outlineLevel="0" collapsed="false">
      <c r="A1889" s="6" t="n">
        <f aca="false">ROW()-1862</f>
        <v>27</v>
      </c>
      <c r="B1889" s="6" t="n">
        <f aca="false">MOD(INT($A1889/64),2)</f>
        <v>0</v>
      </c>
      <c r="C1889" s="6" t="n">
        <f aca="false">MOD(INT($A1889/32),2)</f>
        <v>0</v>
      </c>
      <c r="D1889" s="6" t="n">
        <f aca="false">MOD(INT($A1889/16),2)</f>
        <v>1</v>
      </c>
      <c r="E1889" s="6" t="n">
        <f aca="false">MOD(INT($A1889/8),2)</f>
        <v>1</v>
      </c>
      <c r="F1889" s="6" t="n">
        <f aca="false">MOD(INT($A1889/4),2)</f>
        <v>0</v>
      </c>
      <c r="G1889" s="6" t="n">
        <f aca="false">MOD(INT($A1889/2),2)</f>
        <v>1</v>
      </c>
      <c r="H1889" s="6" t="n">
        <f aca="false">MOD(INT($A1889/1),2)</f>
        <v>1</v>
      </c>
      <c r="I1889" s="7" t="n">
        <f aca="false">IF(B1889=1,MIN($B$6,$B$1860),0)</f>
        <v>0</v>
      </c>
      <c r="J1889" s="7" t="n">
        <f aca="false">IF(C1889=1,MIN($F$366,MAX(0,$B$1860-I1889)),0)</f>
        <v>0</v>
      </c>
      <c r="K1889" s="7" t="n">
        <f aca="false">IF(D1889=1,MIN($F$365,MAX(0,$B$1860-SUM(I1889:J1889))),0)</f>
        <v>100000000</v>
      </c>
      <c r="L1889" s="7" t="n">
        <f aca="false">IF(E1889=1,MIN($F$364,MAX(0,$B$1860-SUM(I1889:K1889))),0)</f>
        <v>60000000</v>
      </c>
      <c r="M1889" s="7" t="n">
        <f aca="false">IF(F1889=1,MIN($F$363,MAX(0,$B$1860-SUM(I1889:L1889))),0)</f>
        <v>0</v>
      </c>
      <c r="N1889" s="7" t="n">
        <f aca="false">IF(G1889=1,MIN($F$362,MAX(0,$B$1860-SUM(I1889:M1889))),0)</f>
        <v>15000000</v>
      </c>
      <c r="O1889" s="7" t="n">
        <f aca="false">IF(H1889=1,MIN($F$361,MAX(0,$B$1860-SUM(I1889:N1889))),0)</f>
        <v>5000000</v>
      </c>
      <c r="P1889" s="7" t="n">
        <f aca="false">MAX(0,$B$1860-SUM(I1889:O1889))</f>
        <v>1820000000</v>
      </c>
      <c r="Q1889" s="7" t="n">
        <f aca="false">($B$343+$B$344)+$B$22+(1-B1889)*$B$338+(1-C1889)*$E$366+(1-D1889)*$E$365+(1-E1889)*$E$364+(1-F1889)*$E$363+(1-G1889)*$E$362+(1-H1889)*$E$361</f>
        <v>19200777.9426176</v>
      </c>
      <c r="R1889" s="7" t="n">
        <f aca="false">P1889&gt;$B$12*Q1889</f>
        <v>1</v>
      </c>
      <c r="S1889" s="7" t="n">
        <f aca="false">IF(R1889,(P1889+$B$12*$B$13)/(Q1889+$B$13),IF(Q1889&gt;0,P1889/Q1889,0))</f>
        <v>83.9831643279866</v>
      </c>
      <c r="T1889" s="7" t="n">
        <f aca="false">IF(R1889,$B$13*(S1889-$B$12),0)</f>
        <v>207457910.819966</v>
      </c>
      <c r="U1889" s="7" t="n">
        <f aca="false">($B$343+$B$344)*S1889</f>
        <v>23253848.1592616</v>
      </c>
      <c r="V1889" s="7" t="n">
        <f aca="false">$B$22*S1889</f>
        <v>755848478.951879</v>
      </c>
      <c r="W1889" s="7" t="n">
        <f aca="false">IF(B1889=1,I1889,S1889*$B$338)</f>
        <v>66473842.0191275</v>
      </c>
      <c r="X1889" s="7" t="n">
        <f aca="false">IF(C1889=1,J1889,S1889*$E$366)</f>
        <v>515016427.065805</v>
      </c>
      <c r="Y1889" s="7" t="n">
        <f aca="false">IF(D1889=1,K1889,S1889*$E$365)</f>
        <v>100000000</v>
      </c>
      <c r="Z1889" s="7" t="n">
        <f aca="false">IF(E1889=1,L1889,S1889*$E$364)</f>
        <v>60000000</v>
      </c>
      <c r="AA1889" s="7" t="n">
        <f aca="false">IF(F1889=1,M1889,S1889*$E$363)</f>
        <v>251949492.98396</v>
      </c>
      <c r="AB1889" s="7" t="n">
        <f aca="false">IF(G1889=1,N1889,S1889*$E$362)</f>
        <v>15000000</v>
      </c>
      <c r="AC1889" s="7" t="n">
        <f aca="false">IF(H1889=1,O1889,S1889*$E$361)</f>
        <v>5000000</v>
      </c>
      <c r="AD1889" s="7" t="n">
        <f aca="false">INDEX($W$1862:$W$1989,MATCH($A1889+(1-B1889)*64,$A$1862:$A$1989,0))</f>
        <v>30000000</v>
      </c>
      <c r="AE1889" s="7" t="n">
        <f aca="false">INDEX($W$1862:$W$1989,MATCH($A1889-B1889*64,$A$1862:$A$1989,0))</f>
        <v>66473842.0191275</v>
      </c>
      <c r="AF1889" s="7" t="n">
        <f aca="false">INDEX($X$1862:$X$1989,MATCH($A1889+(1-C1889)*32,$A$1862:$A$1989,0))</f>
        <v>300000000</v>
      </c>
      <c r="AG1889" s="7" t="n">
        <f aca="false">INDEX($X$1862:$X$1989,MATCH($A1889-C1889*32,$A$1862:$A$1989,0))</f>
        <v>515016427.065805</v>
      </c>
      <c r="AH1889" s="7" t="n">
        <f aca="false">INDEX($Y$1862:$Y$1989,MATCH($A1889+(1-D1889)*16,$A$1862:$A$1989,0))</f>
        <v>100000000</v>
      </c>
      <c r="AI1889" s="7" t="n">
        <f aca="false">INDEX($Y$1862:$Y$1989,MATCH($A1889-D1889*16,$A$1862:$A$1989,0))</f>
        <v>142203990.660166</v>
      </c>
      <c r="AJ1889" s="7" t="n">
        <f aca="false">INDEX($Z$1862:$Z$1989,MATCH($A1889+(1-E1889)*8,$A$1862:$A$1989,0))</f>
        <v>60000000</v>
      </c>
      <c r="AK1889" s="7" t="n">
        <f aca="false">INDEX($Z$1862:$Z$1989,MATCH($A1889-E1889*8,$A$1862:$A$1989,0))</f>
        <v>187462828.409816</v>
      </c>
      <c r="AL1889" s="7" t="n">
        <f aca="false">INDEX($AA$1862:$AA$1989,MATCH($A1889+(1-F1889)*4,$A$1862:$A$1989,0))</f>
        <v>30000000</v>
      </c>
      <c r="AM1889" s="7" t="n">
        <f aca="false">INDEX($AA$1862:$AA$1989,MATCH($A1889-F1889*4,$A$1862:$A$1989,0))</f>
        <v>251949492.98396</v>
      </c>
      <c r="AN1889" s="7" t="n">
        <f aca="false">INDEX($AB$1862:$AB$1989,MATCH($A1889+(1-G1889)*2,$A$1862:$A$1989,0))</f>
        <v>15000000</v>
      </c>
      <c r="AO1889" s="7" t="n">
        <f aca="false">INDEX($AB$1862:$AB$1989,MATCH($A1889-G1889*2,$A$1862:$A$1989,0))</f>
        <v>344091098.010132</v>
      </c>
      <c r="AP1889" s="7" t="n">
        <f aca="false">INDEX($AC$1862:$AC$1989,MATCH($A1889+(1-H1889)*1,$A$1862:$A$1989,0))</f>
        <v>5000000</v>
      </c>
      <c r="AQ1889" s="7" t="n">
        <f aca="false">INDEX($AC$1862:$AC$1989,MATCH($A1889-H1889*1,$A$1862:$A$1989,0))</f>
        <v>342218493.395111</v>
      </c>
      <c r="AR1889" s="14" t="b">
        <f aca="false">AND(IF(B1889=1,AD1889&gt;=AE1889,AE1889&gt;AD1889),IF(C1889=1,AF1889&gt;=AG1889,AG1889&gt;AF1889),IF(D1889=1,AH1889&gt;=AI1889,AI1889&gt;AH1889),IF(E1889=1,AJ1889&gt;=AK1889,AK1889&gt;AJ1889),IF(F1889=1,AL1889&gt;=AM1889,AM1889&gt;AL1889),IF(G1889=1,AN1889&gt;=AO1889,AO1889&gt;AN1889),IF(H1889=1,AP1889&gt;=AQ1889,AQ1889&gt;AP1889))</f>
        <v>0</v>
      </c>
      <c r="AS1889" s="2"/>
      <c r="AT1889" s="2"/>
      <c r="AU1889" s="2"/>
      <c r="AV1889" s="2"/>
      <c r="AW1889" s="2"/>
      <c r="AX1889" s="2"/>
    </row>
    <row r="1890" customFormat="false" ht="15" hidden="false" customHeight="false" outlineLevel="0" collapsed="false">
      <c r="A1890" s="6" t="n">
        <f aca="false">ROW()-1862</f>
        <v>28</v>
      </c>
      <c r="B1890" s="6" t="n">
        <f aca="false">MOD(INT($A1890/64),2)</f>
        <v>0</v>
      </c>
      <c r="C1890" s="6" t="n">
        <f aca="false">MOD(INT($A1890/32),2)</f>
        <v>0</v>
      </c>
      <c r="D1890" s="6" t="n">
        <f aca="false">MOD(INT($A1890/16),2)</f>
        <v>1</v>
      </c>
      <c r="E1890" s="6" t="n">
        <f aca="false">MOD(INT($A1890/8),2)</f>
        <v>1</v>
      </c>
      <c r="F1890" s="6" t="n">
        <f aca="false">MOD(INT($A1890/4),2)</f>
        <v>1</v>
      </c>
      <c r="G1890" s="6" t="n">
        <f aca="false">MOD(INT($A1890/2),2)</f>
        <v>0</v>
      </c>
      <c r="H1890" s="6" t="n">
        <f aca="false">MOD(INT($A1890/1),2)</f>
        <v>0</v>
      </c>
      <c r="I1890" s="7" t="n">
        <f aca="false">IF(B1890=1,MIN($B$6,$B$1860),0)</f>
        <v>0</v>
      </c>
      <c r="J1890" s="7" t="n">
        <f aca="false">IF(C1890=1,MIN($F$366,MAX(0,$B$1860-I1890)),0)</f>
        <v>0</v>
      </c>
      <c r="K1890" s="7" t="n">
        <f aca="false">IF(D1890=1,MIN($F$365,MAX(0,$B$1860-SUM(I1890:J1890))),0)</f>
        <v>100000000</v>
      </c>
      <c r="L1890" s="7" t="n">
        <f aca="false">IF(E1890=1,MIN($F$364,MAX(0,$B$1860-SUM(I1890:K1890))),0)</f>
        <v>60000000</v>
      </c>
      <c r="M1890" s="7" t="n">
        <f aca="false">IF(F1890=1,MIN($F$363,MAX(0,$B$1860-SUM(I1890:L1890))),0)</f>
        <v>30000000</v>
      </c>
      <c r="N1890" s="7" t="n">
        <f aca="false">IF(G1890=1,MIN($F$362,MAX(0,$B$1860-SUM(I1890:M1890))),0)</f>
        <v>0</v>
      </c>
      <c r="O1890" s="7" t="n">
        <f aca="false">IF(H1890=1,MIN($F$361,MAX(0,$B$1860-SUM(I1890:N1890))),0)</f>
        <v>0</v>
      </c>
      <c r="P1890" s="7" t="n">
        <f aca="false">MAX(0,$B$1860-SUM(I1890:O1890))</f>
        <v>1810000000</v>
      </c>
      <c r="Q1890" s="7" t="n">
        <f aca="false">($B$343+$B$344)+$B$22+(1-B1890)*$B$338+(1-C1890)*$E$366+(1-D1890)*$E$365+(1-E1890)*$E$364+(1-F1890)*$E$363+(1-G1890)*$E$362+(1-H1890)*$E$361</f>
        <v>26200777.9426176</v>
      </c>
      <c r="R1890" s="7" t="n">
        <f aca="false">P1890&gt;$B$12*Q1890</f>
        <v>1</v>
      </c>
      <c r="S1890" s="7" t="n">
        <f aca="false">IF(R1890,(P1890+$B$12*$B$13)/(Q1890+$B$13),IF(Q1890&gt;0,P1890/Q1890,0))</f>
        <v>63.1515983163868</v>
      </c>
      <c r="T1890" s="7" t="n">
        <f aca="false">IF(R1890,$B$13*(S1890-$B$12),0)</f>
        <v>155378995.790967</v>
      </c>
      <c r="U1890" s="7" t="n">
        <f aca="false">($B$343+$B$344)*S1890</f>
        <v>17485857.9099117</v>
      </c>
      <c r="V1890" s="7" t="n">
        <f aca="false">$B$22*S1890</f>
        <v>568364384.847481</v>
      </c>
      <c r="W1890" s="7" t="n">
        <f aca="false">IF(B1890=1,I1890,S1890*$B$338)</f>
        <v>49985367.9404644</v>
      </c>
      <c r="X1890" s="7" t="n">
        <f aca="false">IF(C1890=1,J1890,S1890*$E$366)</f>
        <v>387269410.347308</v>
      </c>
      <c r="Y1890" s="7" t="n">
        <f aca="false">IF(D1890=1,K1890,S1890*$E$365)</f>
        <v>100000000</v>
      </c>
      <c r="Z1890" s="7" t="n">
        <f aca="false">IF(E1890=1,L1890,S1890*$E$364)</f>
        <v>60000000</v>
      </c>
      <c r="AA1890" s="7" t="n">
        <f aca="false">IF(F1890=1,M1890,S1890*$E$363)</f>
        <v>30000000</v>
      </c>
      <c r="AB1890" s="7" t="n">
        <f aca="false">IF(G1890=1,N1890,S1890*$E$362)</f>
        <v>315757991.581934</v>
      </c>
      <c r="AC1890" s="7" t="n">
        <f aca="false">IF(H1890=1,O1890,S1890*$E$361)</f>
        <v>315757991.581934</v>
      </c>
      <c r="AD1890" s="7" t="n">
        <f aca="false">INDEX($W$1862:$W$1989,MATCH($A1890+(1-B1890)*64,$A$1862:$A$1989,0))</f>
        <v>30000000</v>
      </c>
      <c r="AE1890" s="7" t="n">
        <f aca="false">INDEX($W$1862:$W$1989,MATCH($A1890-B1890*64,$A$1862:$A$1989,0))</f>
        <v>49985367.9404644</v>
      </c>
      <c r="AF1890" s="7" t="n">
        <f aca="false">INDEX($X$1862:$X$1989,MATCH($A1890+(1-C1890)*32,$A$1862:$A$1989,0))</f>
        <v>300000000</v>
      </c>
      <c r="AG1890" s="7" t="n">
        <f aca="false">INDEX($X$1862:$X$1989,MATCH($A1890-C1890*32,$A$1862:$A$1989,0))</f>
        <v>387269410.347308</v>
      </c>
      <c r="AH1890" s="7" t="n">
        <f aca="false">INDEX($Y$1862:$Y$1989,MATCH($A1890+(1-D1890)*16,$A$1862:$A$1989,0))</f>
        <v>100000000</v>
      </c>
      <c r="AI1890" s="7" t="n">
        <f aca="false">INDEX($Y$1862:$Y$1989,MATCH($A1890-D1890*16,$A$1862:$A$1989,0))</f>
        <v>108926853.980434</v>
      </c>
      <c r="AJ1890" s="7" t="n">
        <f aca="false">INDEX($Z$1862:$Z$1989,MATCH($A1890+(1-E1890)*8,$A$1862:$A$1989,0))</f>
        <v>60000000</v>
      </c>
      <c r="AK1890" s="7" t="n">
        <f aca="false">INDEX($Z$1862:$Z$1989,MATCH($A1890-E1890*8,$A$1862:$A$1989,0))</f>
        <v>144497993.210705</v>
      </c>
      <c r="AL1890" s="7" t="n">
        <f aca="false">INDEX($AA$1862:$AA$1989,MATCH($A1890+(1-F1890)*4,$A$1862:$A$1989,0))</f>
        <v>30000000</v>
      </c>
      <c r="AM1890" s="7" t="n">
        <f aca="false">INDEX($AA$1862:$AA$1989,MATCH($A1890-F1890*4,$A$1862:$A$1989,0))</f>
        <v>174364806.125751</v>
      </c>
      <c r="AN1890" s="7" t="n">
        <f aca="false">INDEX($AB$1862:$AB$1989,MATCH($A1890+(1-G1890)*2,$A$1862:$A$1989,0))</f>
        <v>15000000</v>
      </c>
      <c r="AO1890" s="7" t="n">
        <f aca="false">INDEX($AB$1862:$AB$1989,MATCH($A1890-G1890*2,$A$1862:$A$1989,0))</f>
        <v>315757991.581934</v>
      </c>
      <c r="AP1890" s="7" t="n">
        <f aca="false">INDEX($AC$1862:$AC$1989,MATCH($A1890+(1-H1890)*1,$A$1862:$A$1989,0))</f>
        <v>5000000</v>
      </c>
      <c r="AQ1890" s="7" t="n">
        <f aca="false">INDEX($AC$1862:$AC$1989,MATCH($A1890-H1890*1,$A$1862:$A$1989,0))</f>
        <v>315757991.581934</v>
      </c>
      <c r="AR1890" s="14" t="b">
        <f aca="false">AND(IF(B1890=1,AD1890&gt;=AE1890,AE1890&gt;AD1890),IF(C1890=1,AF1890&gt;=AG1890,AG1890&gt;AF1890),IF(D1890=1,AH1890&gt;=AI1890,AI1890&gt;AH1890),IF(E1890=1,AJ1890&gt;=AK1890,AK1890&gt;AJ1890),IF(F1890=1,AL1890&gt;=AM1890,AM1890&gt;AL1890),IF(G1890=1,AN1890&gt;=AO1890,AO1890&gt;AN1890),IF(H1890=1,AP1890&gt;=AQ1890,AQ1890&gt;AP1890))</f>
        <v>0</v>
      </c>
      <c r="AS1890" s="2"/>
      <c r="AT1890" s="2"/>
      <c r="AU1890" s="2"/>
      <c r="AV1890" s="2"/>
      <c r="AW1890" s="2"/>
      <c r="AX1890" s="2"/>
    </row>
    <row r="1891" customFormat="false" ht="15" hidden="false" customHeight="false" outlineLevel="0" collapsed="false">
      <c r="A1891" s="6" t="n">
        <f aca="false">ROW()-1862</f>
        <v>29</v>
      </c>
      <c r="B1891" s="6" t="n">
        <f aca="false">MOD(INT($A1891/64),2)</f>
        <v>0</v>
      </c>
      <c r="C1891" s="6" t="n">
        <f aca="false">MOD(INT($A1891/32),2)</f>
        <v>0</v>
      </c>
      <c r="D1891" s="6" t="n">
        <f aca="false">MOD(INT($A1891/16),2)</f>
        <v>1</v>
      </c>
      <c r="E1891" s="6" t="n">
        <f aca="false">MOD(INT($A1891/8),2)</f>
        <v>1</v>
      </c>
      <c r="F1891" s="6" t="n">
        <f aca="false">MOD(INT($A1891/4),2)</f>
        <v>1</v>
      </c>
      <c r="G1891" s="6" t="n">
        <f aca="false">MOD(INT($A1891/2),2)</f>
        <v>0</v>
      </c>
      <c r="H1891" s="6" t="n">
        <f aca="false">MOD(INT($A1891/1),2)</f>
        <v>1</v>
      </c>
      <c r="I1891" s="7" t="n">
        <f aca="false">IF(B1891=1,MIN($B$6,$B$1860),0)</f>
        <v>0</v>
      </c>
      <c r="J1891" s="7" t="n">
        <f aca="false">IF(C1891=1,MIN($F$366,MAX(0,$B$1860-I1891)),0)</f>
        <v>0</v>
      </c>
      <c r="K1891" s="7" t="n">
        <f aca="false">IF(D1891=1,MIN($F$365,MAX(0,$B$1860-SUM(I1891:J1891))),0)</f>
        <v>100000000</v>
      </c>
      <c r="L1891" s="7" t="n">
        <f aca="false">IF(E1891=1,MIN($F$364,MAX(0,$B$1860-SUM(I1891:K1891))),0)</f>
        <v>60000000</v>
      </c>
      <c r="M1891" s="7" t="n">
        <f aca="false">IF(F1891=1,MIN($F$363,MAX(0,$B$1860-SUM(I1891:L1891))),0)</f>
        <v>30000000</v>
      </c>
      <c r="N1891" s="7" t="n">
        <f aca="false">IF(G1891=1,MIN($F$362,MAX(0,$B$1860-SUM(I1891:M1891))),0)</f>
        <v>0</v>
      </c>
      <c r="O1891" s="7" t="n">
        <f aca="false">IF(H1891=1,MIN($F$361,MAX(0,$B$1860-SUM(I1891:N1891))),0)</f>
        <v>5000000</v>
      </c>
      <c r="P1891" s="7" t="n">
        <f aca="false">MAX(0,$B$1860-SUM(I1891:O1891))</f>
        <v>1805000000</v>
      </c>
      <c r="Q1891" s="7" t="n">
        <f aca="false">($B$343+$B$344)+$B$22+(1-B1891)*$B$338+(1-C1891)*$E$366+(1-D1891)*$E$365+(1-E1891)*$E$364+(1-F1891)*$E$363+(1-G1891)*$E$362+(1-H1891)*$E$361</f>
        <v>21200777.9426176</v>
      </c>
      <c r="R1891" s="7" t="n">
        <f aca="false">P1891&gt;$B$12*Q1891</f>
        <v>1</v>
      </c>
      <c r="S1891" s="7" t="n">
        <f aca="false">IF(R1891,(P1891+$B$12*$B$13)/(Q1891+$B$13),IF(Q1891&gt;0,P1891/Q1891,0))</f>
        <v>76.2633194731486</v>
      </c>
      <c r="T1891" s="7" t="n">
        <f aca="false">IF(R1891,$B$13*(S1891-$B$12),0)</f>
        <v>188158298.682872</v>
      </c>
      <c r="U1891" s="7" t="n">
        <f aca="false">($B$343+$B$344)*S1891</f>
        <v>21116323.3171828</v>
      </c>
      <c r="V1891" s="7" t="n">
        <f aca="false">$B$22*S1891</f>
        <v>686369875.258338</v>
      </c>
      <c r="W1891" s="7" t="n">
        <f aca="false">IF(B1891=1,I1891,S1891*$B$338)</f>
        <v>60363477.5026328</v>
      </c>
      <c r="X1891" s="7" t="n">
        <f aca="false">IF(C1891=1,J1891,S1891*$E$366)</f>
        <v>467675427.873232</v>
      </c>
      <c r="Y1891" s="7" t="n">
        <f aca="false">IF(D1891=1,K1891,S1891*$E$365)</f>
        <v>100000000</v>
      </c>
      <c r="Z1891" s="7" t="n">
        <f aca="false">IF(E1891=1,L1891,S1891*$E$364)</f>
        <v>60000000</v>
      </c>
      <c r="AA1891" s="7" t="n">
        <f aca="false">IF(F1891=1,M1891,S1891*$E$363)</f>
        <v>30000000</v>
      </c>
      <c r="AB1891" s="7" t="n">
        <f aca="false">IF(G1891=1,N1891,S1891*$E$362)</f>
        <v>381316597.365743</v>
      </c>
      <c r="AC1891" s="7" t="n">
        <f aca="false">IF(H1891=1,O1891,S1891*$E$361)</f>
        <v>5000000</v>
      </c>
      <c r="AD1891" s="7" t="n">
        <f aca="false">INDEX($W$1862:$W$1989,MATCH($A1891+(1-B1891)*64,$A$1862:$A$1989,0))</f>
        <v>30000000</v>
      </c>
      <c r="AE1891" s="7" t="n">
        <f aca="false">INDEX($W$1862:$W$1989,MATCH($A1891-B1891*64,$A$1862:$A$1989,0))</f>
        <v>60363477.5026328</v>
      </c>
      <c r="AF1891" s="7" t="n">
        <f aca="false">INDEX($X$1862:$X$1989,MATCH($A1891+(1-C1891)*32,$A$1862:$A$1989,0))</f>
        <v>300000000</v>
      </c>
      <c r="AG1891" s="7" t="n">
        <f aca="false">INDEX($X$1862:$X$1989,MATCH($A1891-C1891*32,$A$1862:$A$1989,0))</f>
        <v>467675427.873232</v>
      </c>
      <c r="AH1891" s="7" t="n">
        <f aca="false">INDEX($Y$1862:$Y$1989,MATCH($A1891+(1-D1891)*16,$A$1862:$A$1989,0))</f>
        <v>100000000</v>
      </c>
      <c r="AI1891" s="7" t="n">
        <f aca="false">INDEX($Y$1862:$Y$1989,MATCH($A1891-D1891*16,$A$1862:$A$1989,0))</f>
        <v>129999588.448201</v>
      </c>
      <c r="AJ1891" s="7" t="n">
        <f aca="false">INDEX($Z$1862:$Z$1989,MATCH($A1891+(1-E1891)*8,$A$1862:$A$1989,0))</f>
        <v>60000000</v>
      </c>
      <c r="AK1891" s="7" t="n">
        <f aca="false">INDEX($Z$1862:$Z$1989,MATCH($A1891-E1891*8,$A$1862:$A$1989,0))</f>
        <v>171719019.634344</v>
      </c>
      <c r="AL1891" s="7" t="n">
        <f aca="false">INDEX($AA$1862:$AA$1989,MATCH($A1891+(1-F1891)*4,$A$1862:$A$1989,0))</f>
        <v>30000000</v>
      </c>
      <c r="AM1891" s="7" t="n">
        <f aca="false">INDEX($AA$1862:$AA$1989,MATCH($A1891-F1891*4,$A$1862:$A$1989,0))</f>
        <v>206454658.806079</v>
      </c>
      <c r="AN1891" s="7" t="n">
        <f aca="false">INDEX($AB$1862:$AB$1989,MATCH($A1891+(1-G1891)*2,$A$1862:$A$1989,0))</f>
        <v>15000000</v>
      </c>
      <c r="AO1891" s="7" t="n">
        <f aca="false">INDEX($AB$1862:$AB$1989,MATCH($A1891-G1891*2,$A$1862:$A$1989,0))</f>
        <v>381316597.365743</v>
      </c>
      <c r="AP1891" s="7" t="n">
        <f aca="false">INDEX($AC$1862:$AC$1989,MATCH($A1891+(1-H1891)*1,$A$1862:$A$1989,0))</f>
        <v>5000000</v>
      </c>
      <c r="AQ1891" s="7" t="n">
        <f aca="false">INDEX($AC$1862:$AC$1989,MATCH($A1891-H1891*1,$A$1862:$A$1989,0))</f>
        <v>315757991.581934</v>
      </c>
      <c r="AR1891" s="14" t="b">
        <f aca="false">AND(IF(B1891=1,AD1891&gt;=AE1891,AE1891&gt;AD1891),IF(C1891=1,AF1891&gt;=AG1891,AG1891&gt;AF1891),IF(D1891=1,AH1891&gt;=AI1891,AI1891&gt;AH1891),IF(E1891=1,AJ1891&gt;=AK1891,AK1891&gt;AJ1891),IF(F1891=1,AL1891&gt;=AM1891,AM1891&gt;AL1891),IF(G1891=1,AN1891&gt;=AO1891,AO1891&gt;AN1891),IF(H1891=1,AP1891&gt;=AQ1891,AQ1891&gt;AP1891))</f>
        <v>0</v>
      </c>
      <c r="AS1891" s="2"/>
      <c r="AT1891" s="2"/>
      <c r="AU1891" s="2"/>
      <c r="AV1891" s="2"/>
      <c r="AW1891" s="2"/>
      <c r="AX1891" s="2"/>
    </row>
    <row r="1892" customFormat="false" ht="15" hidden="false" customHeight="false" outlineLevel="0" collapsed="false">
      <c r="A1892" s="6" t="n">
        <f aca="false">ROW()-1862</f>
        <v>30</v>
      </c>
      <c r="B1892" s="6" t="n">
        <f aca="false">MOD(INT($A1892/64),2)</f>
        <v>0</v>
      </c>
      <c r="C1892" s="6" t="n">
        <f aca="false">MOD(INT($A1892/32),2)</f>
        <v>0</v>
      </c>
      <c r="D1892" s="6" t="n">
        <f aca="false">MOD(INT($A1892/16),2)</f>
        <v>1</v>
      </c>
      <c r="E1892" s="6" t="n">
        <f aca="false">MOD(INT($A1892/8),2)</f>
        <v>1</v>
      </c>
      <c r="F1892" s="6" t="n">
        <f aca="false">MOD(INT($A1892/4),2)</f>
        <v>1</v>
      </c>
      <c r="G1892" s="6" t="n">
        <f aca="false">MOD(INT($A1892/2),2)</f>
        <v>1</v>
      </c>
      <c r="H1892" s="6" t="n">
        <f aca="false">MOD(INT($A1892/1),2)</f>
        <v>0</v>
      </c>
      <c r="I1892" s="7" t="n">
        <f aca="false">IF(B1892=1,MIN($B$6,$B$1860),0)</f>
        <v>0</v>
      </c>
      <c r="J1892" s="7" t="n">
        <f aca="false">IF(C1892=1,MIN($F$366,MAX(0,$B$1860-I1892)),0)</f>
        <v>0</v>
      </c>
      <c r="K1892" s="7" t="n">
        <f aca="false">IF(D1892=1,MIN($F$365,MAX(0,$B$1860-SUM(I1892:J1892))),0)</f>
        <v>100000000</v>
      </c>
      <c r="L1892" s="7" t="n">
        <f aca="false">IF(E1892=1,MIN($F$364,MAX(0,$B$1860-SUM(I1892:K1892))),0)</f>
        <v>60000000</v>
      </c>
      <c r="M1892" s="7" t="n">
        <f aca="false">IF(F1892=1,MIN($F$363,MAX(0,$B$1860-SUM(I1892:L1892))),0)</f>
        <v>30000000</v>
      </c>
      <c r="N1892" s="7" t="n">
        <f aca="false">IF(G1892=1,MIN($F$362,MAX(0,$B$1860-SUM(I1892:M1892))),0)</f>
        <v>15000000</v>
      </c>
      <c r="O1892" s="7" t="n">
        <f aca="false">IF(H1892=1,MIN($F$361,MAX(0,$B$1860-SUM(I1892:N1892))),0)</f>
        <v>0</v>
      </c>
      <c r="P1892" s="7" t="n">
        <f aca="false">MAX(0,$B$1860-SUM(I1892:O1892))</f>
        <v>1795000000</v>
      </c>
      <c r="Q1892" s="7" t="n">
        <f aca="false">($B$343+$B$344)+$B$22+(1-B1892)*$B$338+(1-C1892)*$E$366+(1-D1892)*$E$365+(1-E1892)*$E$364+(1-F1892)*$E$363+(1-G1892)*$E$362+(1-H1892)*$E$361</f>
        <v>21200777.9426176</v>
      </c>
      <c r="R1892" s="7" t="n">
        <f aca="false">P1892&gt;$B$12*Q1892</f>
        <v>1</v>
      </c>
      <c r="S1892" s="7" t="n">
        <f aca="false">IF(R1892,(P1892+$B$12*$B$13)/(Q1892+$B$13),IF(Q1892&gt;0,P1892/Q1892,0))</f>
        <v>75.841392394459</v>
      </c>
      <c r="T1892" s="7" t="n">
        <f aca="false">IF(R1892,$B$13*(S1892-$B$12),0)</f>
        <v>187103480.986148</v>
      </c>
      <c r="U1892" s="7" t="n">
        <f aca="false">($B$343+$B$344)*S1892</f>
        <v>20999497.1854142</v>
      </c>
      <c r="V1892" s="7" t="n">
        <f aca="false">$B$22*S1892</f>
        <v>682572531.550131</v>
      </c>
      <c r="W1892" s="7" t="n">
        <f aca="false">IF(B1892=1,I1892,S1892*$B$338)</f>
        <v>60029516.3546237</v>
      </c>
      <c r="X1892" s="7" t="n">
        <f aca="false">IF(C1892=1,J1892,S1892*$E$366)</f>
        <v>465088011.951388</v>
      </c>
      <c r="Y1892" s="7" t="n">
        <f aca="false">IF(D1892=1,K1892,S1892*$E$365)</f>
        <v>100000000</v>
      </c>
      <c r="Z1892" s="7" t="n">
        <f aca="false">IF(E1892=1,L1892,S1892*$E$364)</f>
        <v>60000000</v>
      </c>
      <c r="AA1892" s="7" t="n">
        <f aca="false">IF(F1892=1,M1892,S1892*$E$363)</f>
        <v>30000000</v>
      </c>
      <c r="AB1892" s="7" t="n">
        <f aca="false">IF(G1892=1,N1892,S1892*$E$362)</f>
        <v>15000000</v>
      </c>
      <c r="AC1892" s="7" t="n">
        <f aca="false">IF(H1892=1,O1892,S1892*$E$361)</f>
        <v>379206961.972295</v>
      </c>
      <c r="AD1892" s="7" t="n">
        <f aca="false">INDEX($W$1862:$W$1989,MATCH($A1892+(1-B1892)*64,$A$1862:$A$1989,0))</f>
        <v>30000000</v>
      </c>
      <c r="AE1892" s="7" t="n">
        <f aca="false">INDEX($W$1862:$W$1989,MATCH($A1892-B1892*64,$A$1862:$A$1989,0))</f>
        <v>60029516.3546237</v>
      </c>
      <c r="AF1892" s="7" t="n">
        <f aca="false">INDEX($X$1862:$X$1989,MATCH($A1892+(1-C1892)*32,$A$1862:$A$1989,0))</f>
        <v>300000000</v>
      </c>
      <c r="AG1892" s="7" t="n">
        <f aca="false">INDEX($X$1862:$X$1989,MATCH($A1892-C1892*32,$A$1862:$A$1989,0))</f>
        <v>465088011.951388</v>
      </c>
      <c r="AH1892" s="7" t="n">
        <f aca="false">INDEX($Y$1862:$Y$1989,MATCH($A1892+(1-D1892)*16,$A$1862:$A$1989,0))</f>
        <v>100000000</v>
      </c>
      <c r="AI1892" s="7" t="n">
        <f aca="false">INDEX($Y$1862:$Y$1989,MATCH($A1892-D1892*16,$A$1862:$A$1989,0))</f>
        <v>129318070.291198</v>
      </c>
      <c r="AJ1892" s="7" t="n">
        <f aca="false">INDEX($Z$1862:$Z$1989,MATCH($A1892+(1-E1892)*8,$A$1862:$A$1989,0))</f>
        <v>60000000</v>
      </c>
      <c r="AK1892" s="7" t="n">
        <f aca="false">INDEX($Z$1862:$Z$1989,MATCH($A1892-E1892*8,$A$1862:$A$1989,0))</f>
        <v>170799506.81167</v>
      </c>
      <c r="AL1892" s="7" t="n">
        <f aca="false">INDEX($AA$1862:$AA$1989,MATCH($A1892+(1-F1892)*4,$A$1862:$A$1989,0))</f>
        <v>30000000</v>
      </c>
      <c r="AM1892" s="7" t="n">
        <f aca="false">INDEX($AA$1862:$AA$1989,MATCH($A1892-F1892*4,$A$1862:$A$1989,0))</f>
        <v>205331096.037067</v>
      </c>
      <c r="AN1892" s="7" t="n">
        <f aca="false">INDEX($AB$1862:$AB$1989,MATCH($A1892+(1-G1892)*2,$A$1862:$A$1989,0))</f>
        <v>15000000</v>
      </c>
      <c r="AO1892" s="7" t="n">
        <f aca="false">INDEX($AB$1862:$AB$1989,MATCH($A1892-G1892*2,$A$1862:$A$1989,0))</f>
        <v>315757991.581934</v>
      </c>
      <c r="AP1892" s="7" t="n">
        <f aca="false">INDEX($AC$1862:$AC$1989,MATCH($A1892+(1-H1892)*1,$A$1862:$A$1989,0))</f>
        <v>5000000</v>
      </c>
      <c r="AQ1892" s="7" t="n">
        <f aca="false">INDEX($AC$1862:$AC$1989,MATCH($A1892-H1892*1,$A$1862:$A$1989,0))</f>
        <v>379206961.972295</v>
      </c>
      <c r="AR1892" s="14" t="b">
        <f aca="false">AND(IF(B1892=1,AD1892&gt;=AE1892,AE1892&gt;AD1892),IF(C1892=1,AF1892&gt;=AG1892,AG1892&gt;AF1892),IF(D1892=1,AH1892&gt;=AI1892,AI1892&gt;AH1892),IF(E1892=1,AJ1892&gt;=AK1892,AK1892&gt;AJ1892),IF(F1892=1,AL1892&gt;=AM1892,AM1892&gt;AL1892),IF(G1892=1,AN1892&gt;=AO1892,AO1892&gt;AN1892),IF(H1892=1,AP1892&gt;=AQ1892,AQ1892&gt;AP1892))</f>
        <v>0</v>
      </c>
      <c r="AS1892" s="2"/>
      <c r="AT1892" s="2"/>
      <c r="AU1892" s="2"/>
      <c r="AV1892" s="2"/>
      <c r="AW1892" s="2"/>
      <c r="AX1892" s="2"/>
    </row>
    <row r="1893" customFormat="false" ht="15" hidden="false" customHeight="false" outlineLevel="0" collapsed="false">
      <c r="A1893" s="6" t="n">
        <f aca="false">ROW()-1862</f>
        <v>31</v>
      </c>
      <c r="B1893" s="6" t="n">
        <f aca="false">MOD(INT($A1893/64),2)</f>
        <v>0</v>
      </c>
      <c r="C1893" s="6" t="n">
        <f aca="false">MOD(INT($A1893/32),2)</f>
        <v>0</v>
      </c>
      <c r="D1893" s="6" t="n">
        <f aca="false">MOD(INT($A1893/16),2)</f>
        <v>1</v>
      </c>
      <c r="E1893" s="6" t="n">
        <f aca="false">MOD(INT($A1893/8),2)</f>
        <v>1</v>
      </c>
      <c r="F1893" s="6" t="n">
        <f aca="false">MOD(INT($A1893/4),2)</f>
        <v>1</v>
      </c>
      <c r="G1893" s="6" t="n">
        <f aca="false">MOD(INT($A1893/2),2)</f>
        <v>1</v>
      </c>
      <c r="H1893" s="6" t="n">
        <f aca="false">MOD(INT($A1893/1),2)</f>
        <v>1</v>
      </c>
      <c r="I1893" s="7" t="n">
        <f aca="false">IF(B1893=1,MIN($B$6,$B$1860),0)</f>
        <v>0</v>
      </c>
      <c r="J1893" s="7" t="n">
        <f aca="false">IF(C1893=1,MIN($F$366,MAX(0,$B$1860-I1893)),0)</f>
        <v>0</v>
      </c>
      <c r="K1893" s="7" t="n">
        <f aca="false">IF(D1893=1,MIN($F$365,MAX(0,$B$1860-SUM(I1893:J1893))),0)</f>
        <v>100000000</v>
      </c>
      <c r="L1893" s="7" t="n">
        <f aca="false">IF(E1893=1,MIN($F$364,MAX(0,$B$1860-SUM(I1893:K1893))),0)</f>
        <v>60000000</v>
      </c>
      <c r="M1893" s="7" t="n">
        <f aca="false">IF(F1893=1,MIN($F$363,MAX(0,$B$1860-SUM(I1893:L1893))),0)</f>
        <v>30000000</v>
      </c>
      <c r="N1893" s="7" t="n">
        <f aca="false">IF(G1893=1,MIN($F$362,MAX(0,$B$1860-SUM(I1893:M1893))),0)</f>
        <v>15000000</v>
      </c>
      <c r="O1893" s="7" t="n">
        <f aca="false">IF(H1893=1,MIN($F$361,MAX(0,$B$1860-SUM(I1893:N1893))),0)</f>
        <v>5000000</v>
      </c>
      <c r="P1893" s="7" t="n">
        <f aca="false">MAX(0,$B$1860-SUM(I1893:O1893))</f>
        <v>1790000000</v>
      </c>
      <c r="Q1893" s="7" t="n">
        <f aca="false">($B$343+$B$344)+$B$22+(1-B1893)*$B$338+(1-C1893)*$E$366+(1-D1893)*$E$365+(1-E1893)*$E$364+(1-F1893)*$E$363+(1-G1893)*$E$362+(1-H1893)*$E$361</f>
        <v>16200777.9426176</v>
      </c>
      <c r="R1893" s="7" t="n">
        <f aca="false">P1893&gt;$B$12*Q1893</f>
        <v>1</v>
      </c>
      <c r="S1893" s="7" t="n">
        <f aca="false">IF(R1893,(P1893+$B$12*$B$13)/(Q1893+$B$13),IF(Q1893&gt;0,P1893/Q1893,0))</f>
        <v>95.8516274296287</v>
      </c>
      <c r="T1893" s="7" t="n">
        <f aca="false">IF(R1893,$B$13*(S1893-$B$12),0)</f>
        <v>237129068.574072</v>
      </c>
      <c r="U1893" s="7" t="n">
        <f aca="false">($B$343+$B$344)*S1893</f>
        <v>26540071.5476964</v>
      </c>
      <c r="V1893" s="7" t="n">
        <f aca="false">$B$22*S1893</f>
        <v>862664646.866658</v>
      </c>
      <c r="W1893" s="7" t="n">
        <f aca="false">IF(B1893=1,I1893,S1893*$B$338)</f>
        <v>75867895.5480857</v>
      </c>
      <c r="X1893" s="7" t="n">
        <f aca="false">IF(C1893=1,J1893,S1893*$E$366)</f>
        <v>587798317.463488</v>
      </c>
      <c r="Y1893" s="7" t="n">
        <f aca="false">IF(D1893=1,K1893,S1893*$E$365)</f>
        <v>100000000</v>
      </c>
      <c r="Z1893" s="7" t="n">
        <f aca="false">IF(E1893=1,L1893,S1893*$E$364)</f>
        <v>60000000</v>
      </c>
      <c r="AA1893" s="7" t="n">
        <f aca="false">IF(F1893=1,M1893,S1893*$E$363)</f>
        <v>30000000</v>
      </c>
      <c r="AB1893" s="7" t="n">
        <f aca="false">IF(G1893=1,N1893,S1893*$E$362)</f>
        <v>15000000</v>
      </c>
      <c r="AC1893" s="7" t="n">
        <f aca="false">IF(H1893=1,O1893,S1893*$E$361)</f>
        <v>5000000</v>
      </c>
      <c r="AD1893" s="7" t="n">
        <f aca="false">INDEX($W$1862:$W$1989,MATCH($A1893+(1-B1893)*64,$A$1862:$A$1989,0))</f>
        <v>30000000</v>
      </c>
      <c r="AE1893" s="7" t="n">
        <f aca="false">INDEX($W$1862:$W$1989,MATCH($A1893-B1893*64,$A$1862:$A$1989,0))</f>
        <v>75867895.5480857</v>
      </c>
      <c r="AF1893" s="7" t="n">
        <f aca="false">INDEX($X$1862:$X$1989,MATCH($A1893+(1-C1893)*32,$A$1862:$A$1989,0))</f>
        <v>300000000</v>
      </c>
      <c r="AG1893" s="7" t="n">
        <f aca="false">INDEX($X$1862:$X$1989,MATCH($A1893-C1893*32,$A$1862:$A$1989,0))</f>
        <v>587798317.463488</v>
      </c>
      <c r="AH1893" s="7" t="n">
        <f aca="false">INDEX($Y$1862:$Y$1989,MATCH($A1893+(1-D1893)*16,$A$1862:$A$1989,0))</f>
        <v>100000000</v>
      </c>
      <c r="AI1893" s="7" t="n">
        <f aca="false">INDEX($Y$1862:$Y$1989,MATCH($A1893-D1893*16,$A$1862:$A$1989,0))</f>
        <v>160536547.511773</v>
      </c>
      <c r="AJ1893" s="7" t="n">
        <f aca="false">INDEX($Z$1862:$Z$1989,MATCH($A1893+(1-E1893)*8,$A$1862:$A$1989,0))</f>
        <v>60000000</v>
      </c>
      <c r="AK1893" s="7" t="n">
        <f aca="false">INDEX($Z$1862:$Z$1989,MATCH($A1893-E1893*8,$A$1862:$A$1989,0))</f>
        <v>210703131.993079</v>
      </c>
      <c r="AL1893" s="7" t="n">
        <f aca="false">INDEX($AA$1862:$AA$1989,MATCH($A1893+(1-F1893)*4,$A$1862:$A$1989,0))</f>
        <v>30000000</v>
      </c>
      <c r="AM1893" s="7" t="n">
        <f aca="false">INDEX($AA$1862:$AA$1989,MATCH($A1893-F1893*4,$A$1862:$A$1989,0))</f>
        <v>251949492.98396</v>
      </c>
      <c r="AN1893" s="7" t="n">
        <f aca="false">INDEX($AB$1862:$AB$1989,MATCH($A1893+(1-G1893)*2,$A$1862:$A$1989,0))</f>
        <v>15000000</v>
      </c>
      <c r="AO1893" s="7" t="n">
        <f aca="false">INDEX($AB$1862:$AB$1989,MATCH($A1893-G1893*2,$A$1862:$A$1989,0))</f>
        <v>381316597.365743</v>
      </c>
      <c r="AP1893" s="7" t="n">
        <f aca="false">INDEX($AC$1862:$AC$1989,MATCH($A1893+(1-H1893)*1,$A$1862:$A$1989,0))</f>
        <v>5000000</v>
      </c>
      <c r="AQ1893" s="7" t="n">
        <f aca="false">INDEX($AC$1862:$AC$1989,MATCH($A1893-H1893*1,$A$1862:$A$1989,0))</f>
        <v>379206961.972295</v>
      </c>
      <c r="AR1893" s="14" t="b">
        <f aca="false">AND(IF(B1893=1,AD1893&gt;=AE1893,AE1893&gt;AD1893),IF(C1893=1,AF1893&gt;=AG1893,AG1893&gt;AF1893),IF(D1893=1,AH1893&gt;=AI1893,AI1893&gt;AH1893),IF(E1893=1,AJ1893&gt;=AK1893,AK1893&gt;AJ1893),IF(F1893=1,AL1893&gt;=AM1893,AM1893&gt;AL1893),IF(G1893=1,AN1893&gt;=AO1893,AO1893&gt;AN1893),IF(H1893=1,AP1893&gt;=AQ1893,AQ1893&gt;AP1893))</f>
        <v>0</v>
      </c>
      <c r="AS1893" s="2"/>
      <c r="AT1893" s="2"/>
      <c r="AU1893" s="2"/>
      <c r="AV1893" s="2"/>
      <c r="AW1893" s="2"/>
      <c r="AX1893" s="2"/>
    </row>
    <row r="1894" customFormat="false" ht="15" hidden="false" customHeight="false" outlineLevel="0" collapsed="false">
      <c r="A1894" s="6" t="n">
        <f aca="false">ROW()-1862</f>
        <v>32</v>
      </c>
      <c r="B1894" s="6" t="n">
        <f aca="false">MOD(INT($A1894/64),2)</f>
        <v>0</v>
      </c>
      <c r="C1894" s="6" t="n">
        <f aca="false">MOD(INT($A1894/32),2)</f>
        <v>1</v>
      </c>
      <c r="D1894" s="6" t="n">
        <f aca="false">MOD(INT($A1894/16),2)</f>
        <v>0</v>
      </c>
      <c r="E1894" s="6" t="n">
        <f aca="false">MOD(INT($A1894/8),2)</f>
        <v>0</v>
      </c>
      <c r="F1894" s="6" t="n">
        <f aca="false">MOD(INT($A1894/4),2)</f>
        <v>0</v>
      </c>
      <c r="G1894" s="6" t="n">
        <f aca="false">MOD(INT($A1894/2),2)</f>
        <v>0</v>
      </c>
      <c r="H1894" s="6" t="n">
        <f aca="false">MOD(INT($A1894/1),2)</f>
        <v>0</v>
      </c>
      <c r="I1894" s="7" t="n">
        <f aca="false">IF(B1894=1,MIN($B$6,$B$1860),0)</f>
        <v>0</v>
      </c>
      <c r="J1894" s="7" t="n">
        <f aca="false">IF(C1894=1,MIN($F$366,MAX(0,$B$1860-I1894)),0)</f>
        <v>300000000</v>
      </c>
      <c r="K1894" s="7" t="n">
        <f aca="false">IF(D1894=1,MIN($F$365,MAX(0,$B$1860-SUM(I1894:J1894))),0)</f>
        <v>0</v>
      </c>
      <c r="L1894" s="7" t="n">
        <f aca="false">IF(E1894=1,MIN($F$364,MAX(0,$B$1860-SUM(I1894:K1894))),0)</f>
        <v>0</v>
      </c>
      <c r="M1894" s="7" t="n">
        <f aca="false">IF(F1894=1,MIN($F$363,MAX(0,$B$1860-SUM(I1894:L1894))),0)</f>
        <v>0</v>
      </c>
      <c r="N1894" s="7" t="n">
        <f aca="false">IF(G1894=1,MIN($F$362,MAX(0,$B$1860-SUM(I1894:M1894))),0)</f>
        <v>0</v>
      </c>
      <c r="O1894" s="7" t="n">
        <f aca="false">IF(H1894=1,MIN($F$361,MAX(0,$B$1860-SUM(I1894:N1894))),0)</f>
        <v>0</v>
      </c>
      <c r="P1894" s="7" t="n">
        <f aca="false">MAX(0,$B$1860-SUM(I1894:O1894))</f>
        <v>1700000000</v>
      </c>
      <c r="Q1894" s="7" t="n">
        <f aca="false">($B$343+$B$344)+$B$22+(1-B1894)*$B$338+(1-C1894)*$E$366+(1-D1894)*$E$365+(1-E1894)*$E$364+(1-F1894)*$E$363+(1-G1894)*$E$362+(1-H1894)*$E$361</f>
        <v>27201785.262139</v>
      </c>
      <c r="R1894" s="7" t="n">
        <f aca="false">P1894&gt;$B$12*Q1894</f>
        <v>1</v>
      </c>
      <c r="S1894" s="7" t="n">
        <f aca="false">IF(R1894,(P1894+$B$12*$B$13)/(Q1894+$B$13),IF(Q1894&gt;0,P1894/Q1894,0))</f>
        <v>57.3197868402269</v>
      </c>
      <c r="T1894" s="7" t="n">
        <f aca="false">IF(R1894,$B$13*(S1894-$B$12),0)</f>
        <v>140799467.100567</v>
      </c>
      <c r="U1894" s="7" t="n">
        <f aca="false">($B$343+$B$344)*S1894</f>
        <v>15871105.0050266</v>
      </c>
      <c r="V1894" s="7" t="n">
        <f aca="false">$B$22*S1894</f>
        <v>515878081.562042</v>
      </c>
      <c r="W1894" s="7" t="n">
        <f aca="false">IF(B1894=1,I1894,S1894*$B$338)</f>
        <v>45369408.0888253</v>
      </c>
      <c r="X1894" s="7" t="n">
        <f aca="false">IF(C1894=1,J1894,S1894*$E$366)</f>
        <v>300000000</v>
      </c>
      <c r="Y1894" s="7" t="n">
        <f aca="false">IF(D1894=1,K1894,S1894*$E$365)</f>
        <v>99357220.9040454</v>
      </c>
      <c r="Z1894" s="7" t="n">
        <f aca="false">IF(E1894=1,L1894,S1894*$E$364)</f>
        <v>137567488.416544</v>
      </c>
      <c r="AA1894" s="7" t="n">
        <f aca="false">IF(F1894=1,M1894,S1894*$E$363)</f>
        <v>171959360.520681</v>
      </c>
      <c r="AB1894" s="7" t="n">
        <f aca="false">IF(G1894=1,N1894,S1894*$E$362)</f>
        <v>286598934.201134</v>
      </c>
      <c r="AC1894" s="7" t="n">
        <f aca="false">IF(H1894=1,O1894,S1894*$E$361)</f>
        <v>286598934.201134</v>
      </c>
      <c r="AD1894" s="7" t="n">
        <f aca="false">INDEX($W$1862:$W$1989,MATCH($A1894+(1-B1894)*64,$A$1862:$A$1989,0))</f>
        <v>30000000</v>
      </c>
      <c r="AE1894" s="7" t="n">
        <f aca="false">INDEX($W$1862:$W$1989,MATCH($A1894-B1894*64,$A$1862:$A$1989,0))</f>
        <v>45369408.0888253</v>
      </c>
      <c r="AF1894" s="7" t="n">
        <f aca="false">INDEX($X$1862:$X$1989,MATCH($A1894+(1-C1894)*32,$A$1862:$A$1989,0))</f>
        <v>300000000</v>
      </c>
      <c r="AG1894" s="7" t="n">
        <f aca="false">INDEX($X$1862:$X$1989,MATCH($A1894-C1894*32,$A$1862:$A$1989,0))</f>
        <v>342692118.412738</v>
      </c>
      <c r="AH1894" s="7" t="n">
        <f aca="false">INDEX($Y$1862:$Y$1989,MATCH($A1894+(1-D1894)*16,$A$1862:$A$1989,0))</f>
        <v>100000000</v>
      </c>
      <c r="AI1894" s="7" t="n">
        <f aca="false">INDEX($Y$1862:$Y$1989,MATCH($A1894-D1894*16,$A$1862:$A$1989,0))</f>
        <v>99357220.9040454</v>
      </c>
      <c r="AJ1894" s="7" t="n">
        <f aca="false">INDEX($Z$1862:$Z$1989,MATCH($A1894+(1-E1894)*8,$A$1862:$A$1989,0))</f>
        <v>60000000</v>
      </c>
      <c r="AK1894" s="7" t="n">
        <f aca="false">INDEX($Z$1862:$Z$1989,MATCH($A1894-E1894*8,$A$1862:$A$1989,0))</f>
        <v>137567488.416544</v>
      </c>
      <c r="AL1894" s="7" t="n">
        <f aca="false">INDEX($AA$1862:$AA$1989,MATCH($A1894+(1-F1894)*4,$A$1862:$A$1989,0))</f>
        <v>30000000</v>
      </c>
      <c r="AM1894" s="7" t="n">
        <f aca="false">INDEX($AA$1862:$AA$1989,MATCH($A1894-F1894*4,$A$1862:$A$1989,0))</f>
        <v>171959360.520681</v>
      </c>
      <c r="AN1894" s="7" t="n">
        <f aca="false">INDEX($AB$1862:$AB$1989,MATCH($A1894+(1-G1894)*2,$A$1862:$A$1989,0))</f>
        <v>15000000</v>
      </c>
      <c r="AO1894" s="7" t="n">
        <f aca="false">INDEX($AB$1862:$AB$1989,MATCH($A1894-G1894*2,$A$1862:$A$1989,0))</f>
        <v>286598934.201134</v>
      </c>
      <c r="AP1894" s="7" t="n">
        <f aca="false">INDEX($AC$1862:$AC$1989,MATCH($A1894+(1-H1894)*1,$A$1862:$A$1989,0))</f>
        <v>5000000</v>
      </c>
      <c r="AQ1894" s="7" t="n">
        <f aca="false">INDEX($AC$1862:$AC$1989,MATCH($A1894-H1894*1,$A$1862:$A$1989,0))</f>
        <v>286598934.201134</v>
      </c>
      <c r="AR1894" s="14" t="b">
        <f aca="false">AND(IF(B1894=1,AD1894&gt;=AE1894,AE1894&gt;AD1894),IF(C1894=1,AF1894&gt;=AG1894,AG1894&gt;AF1894),IF(D1894=1,AH1894&gt;=AI1894,AI1894&gt;AH1894),IF(E1894=1,AJ1894&gt;=AK1894,AK1894&gt;AJ1894),IF(F1894=1,AL1894&gt;=AM1894,AM1894&gt;AL1894),IF(G1894=1,AN1894&gt;=AO1894,AO1894&gt;AN1894),IF(H1894=1,AP1894&gt;=AQ1894,AQ1894&gt;AP1894))</f>
        <v>0</v>
      </c>
      <c r="AS1894" s="2"/>
      <c r="AT1894" s="2"/>
      <c r="AU1894" s="2"/>
      <c r="AV1894" s="2"/>
      <c r="AW1894" s="2"/>
      <c r="AX1894" s="2"/>
    </row>
    <row r="1895" customFormat="false" ht="15" hidden="false" customHeight="false" outlineLevel="0" collapsed="false">
      <c r="A1895" s="6" t="n">
        <f aca="false">ROW()-1862</f>
        <v>33</v>
      </c>
      <c r="B1895" s="6" t="n">
        <f aca="false">MOD(INT($A1895/64),2)</f>
        <v>0</v>
      </c>
      <c r="C1895" s="6" t="n">
        <f aca="false">MOD(INT($A1895/32),2)</f>
        <v>1</v>
      </c>
      <c r="D1895" s="6" t="n">
        <f aca="false">MOD(INT($A1895/16),2)</f>
        <v>0</v>
      </c>
      <c r="E1895" s="6" t="n">
        <f aca="false">MOD(INT($A1895/8),2)</f>
        <v>0</v>
      </c>
      <c r="F1895" s="6" t="n">
        <f aca="false">MOD(INT($A1895/4),2)</f>
        <v>0</v>
      </c>
      <c r="G1895" s="6" t="n">
        <f aca="false">MOD(INT($A1895/2),2)</f>
        <v>0</v>
      </c>
      <c r="H1895" s="6" t="n">
        <f aca="false">MOD(INT($A1895/1),2)</f>
        <v>1</v>
      </c>
      <c r="I1895" s="7" t="n">
        <f aca="false">IF(B1895=1,MIN($B$6,$B$1860),0)</f>
        <v>0</v>
      </c>
      <c r="J1895" s="7" t="n">
        <f aca="false">IF(C1895=1,MIN($F$366,MAX(0,$B$1860-I1895)),0)</f>
        <v>300000000</v>
      </c>
      <c r="K1895" s="7" t="n">
        <f aca="false">IF(D1895=1,MIN($F$365,MAX(0,$B$1860-SUM(I1895:J1895))),0)</f>
        <v>0</v>
      </c>
      <c r="L1895" s="7" t="n">
        <f aca="false">IF(E1895=1,MIN($F$364,MAX(0,$B$1860-SUM(I1895:K1895))),0)</f>
        <v>0</v>
      </c>
      <c r="M1895" s="7" t="n">
        <f aca="false">IF(F1895=1,MIN($F$363,MAX(0,$B$1860-SUM(I1895:L1895))),0)</f>
        <v>0</v>
      </c>
      <c r="N1895" s="7" t="n">
        <f aca="false">IF(G1895=1,MIN($F$362,MAX(0,$B$1860-SUM(I1895:M1895))),0)</f>
        <v>0</v>
      </c>
      <c r="O1895" s="7" t="n">
        <f aca="false">IF(H1895=1,MIN($F$361,MAX(0,$B$1860-SUM(I1895:N1895))),0)</f>
        <v>5000000</v>
      </c>
      <c r="P1895" s="7" t="n">
        <f aca="false">MAX(0,$B$1860-SUM(I1895:O1895))</f>
        <v>1695000000</v>
      </c>
      <c r="Q1895" s="7" t="n">
        <f aca="false">($B$343+$B$344)+$B$22+(1-B1895)*$B$338+(1-C1895)*$E$366+(1-D1895)*$E$365+(1-E1895)*$E$364+(1-F1895)*$E$363+(1-G1895)*$E$362+(1-H1895)*$E$361</f>
        <v>22201785.262139</v>
      </c>
      <c r="R1895" s="7" t="n">
        <f aca="false">P1895&gt;$B$12*Q1895</f>
        <v>1</v>
      </c>
      <c r="S1895" s="7" t="n">
        <f aca="false">IF(R1895,(P1895+$B$12*$B$13)/(Q1895+$B$13),IF(Q1895&gt;0,P1895/Q1895,0))</f>
        <v>68.7197294440818</v>
      </c>
      <c r="T1895" s="7" t="n">
        <f aca="false">IF(R1895,$B$13*(S1895-$B$12),0)</f>
        <v>169299323.610205</v>
      </c>
      <c r="U1895" s="7" t="n">
        <f aca="false">($B$343+$B$344)*S1895</f>
        <v>19027601.1486948</v>
      </c>
      <c r="V1895" s="7" t="n">
        <f aca="false">$B$22*S1895</f>
        <v>618477564.996736</v>
      </c>
      <c r="W1895" s="7" t="n">
        <f aca="false">IF(B1895=1,I1895,S1895*$B$338)</f>
        <v>54392621.1308617</v>
      </c>
      <c r="X1895" s="7" t="n">
        <f aca="false">IF(C1895=1,J1895,S1895*$E$366)</f>
        <v>300000000</v>
      </c>
      <c r="Y1895" s="7" t="n">
        <f aca="false">IF(D1895=1,K1895,S1895*$E$365)</f>
        <v>119117702.895052</v>
      </c>
      <c r="Z1895" s="7" t="n">
        <f aca="false">IF(E1895=1,L1895,S1895*$E$364)</f>
        <v>164927350.665796</v>
      </c>
      <c r="AA1895" s="7" t="n">
        <f aca="false">IF(F1895=1,M1895,S1895*$E$363)</f>
        <v>206159188.332245</v>
      </c>
      <c r="AB1895" s="7" t="n">
        <f aca="false">IF(G1895=1,N1895,S1895*$E$362)</f>
        <v>343598647.220409</v>
      </c>
      <c r="AC1895" s="7" t="n">
        <f aca="false">IF(H1895=1,O1895,S1895*$E$361)</f>
        <v>5000000</v>
      </c>
      <c r="AD1895" s="7" t="n">
        <f aca="false">INDEX($W$1862:$W$1989,MATCH($A1895+(1-B1895)*64,$A$1862:$A$1989,0))</f>
        <v>30000000</v>
      </c>
      <c r="AE1895" s="7" t="n">
        <f aca="false">INDEX($W$1862:$W$1989,MATCH($A1895-B1895*64,$A$1862:$A$1989,0))</f>
        <v>54392621.1308617</v>
      </c>
      <c r="AF1895" s="7" t="n">
        <f aca="false">INDEX($X$1862:$X$1989,MATCH($A1895+(1-C1895)*32,$A$1862:$A$1989,0))</f>
        <v>300000000</v>
      </c>
      <c r="AG1895" s="7" t="n">
        <f aca="false">INDEX($X$1862:$X$1989,MATCH($A1895-C1895*32,$A$1862:$A$1989,0))</f>
        <v>397267906.511446</v>
      </c>
      <c r="AH1895" s="7" t="n">
        <f aca="false">INDEX($Y$1862:$Y$1989,MATCH($A1895+(1-D1895)*16,$A$1862:$A$1989,0))</f>
        <v>100000000</v>
      </c>
      <c r="AI1895" s="7" t="n">
        <f aca="false">INDEX($Y$1862:$Y$1989,MATCH($A1895-D1895*16,$A$1862:$A$1989,0))</f>
        <v>119117702.895052</v>
      </c>
      <c r="AJ1895" s="7" t="n">
        <f aca="false">INDEX($Z$1862:$Z$1989,MATCH($A1895+(1-E1895)*8,$A$1862:$A$1989,0))</f>
        <v>60000000</v>
      </c>
      <c r="AK1895" s="7" t="n">
        <f aca="false">INDEX($Z$1862:$Z$1989,MATCH($A1895-E1895*8,$A$1862:$A$1989,0))</f>
        <v>164927350.665796</v>
      </c>
      <c r="AL1895" s="7" t="n">
        <f aca="false">INDEX($AA$1862:$AA$1989,MATCH($A1895+(1-F1895)*4,$A$1862:$A$1989,0))</f>
        <v>30000000</v>
      </c>
      <c r="AM1895" s="7" t="n">
        <f aca="false">INDEX($AA$1862:$AA$1989,MATCH($A1895-F1895*4,$A$1862:$A$1989,0))</f>
        <v>206159188.332245</v>
      </c>
      <c r="AN1895" s="7" t="n">
        <f aca="false">INDEX($AB$1862:$AB$1989,MATCH($A1895+(1-G1895)*2,$A$1862:$A$1989,0))</f>
        <v>15000000</v>
      </c>
      <c r="AO1895" s="7" t="n">
        <f aca="false">INDEX($AB$1862:$AB$1989,MATCH($A1895-G1895*2,$A$1862:$A$1989,0))</f>
        <v>343598647.220409</v>
      </c>
      <c r="AP1895" s="7" t="n">
        <f aca="false">INDEX($AC$1862:$AC$1989,MATCH($A1895+(1-H1895)*1,$A$1862:$A$1989,0))</f>
        <v>5000000</v>
      </c>
      <c r="AQ1895" s="7" t="n">
        <f aca="false">INDEX($AC$1862:$AC$1989,MATCH($A1895-H1895*1,$A$1862:$A$1989,0))</f>
        <v>286598934.201134</v>
      </c>
      <c r="AR1895" s="14" t="b">
        <f aca="false">AND(IF(B1895=1,AD1895&gt;=AE1895,AE1895&gt;AD1895),IF(C1895=1,AF1895&gt;=AG1895,AG1895&gt;AF1895),IF(D1895=1,AH1895&gt;=AI1895,AI1895&gt;AH1895),IF(E1895=1,AJ1895&gt;=AK1895,AK1895&gt;AJ1895),IF(F1895=1,AL1895&gt;=AM1895,AM1895&gt;AL1895),IF(G1895=1,AN1895&gt;=AO1895,AO1895&gt;AN1895),IF(H1895=1,AP1895&gt;=AQ1895,AQ1895&gt;AP1895))</f>
        <v>0</v>
      </c>
      <c r="AS1895" s="2"/>
      <c r="AT1895" s="2"/>
      <c r="AU1895" s="2"/>
      <c r="AV1895" s="2"/>
      <c r="AW1895" s="2"/>
      <c r="AX1895" s="2"/>
    </row>
    <row r="1896" customFormat="false" ht="15" hidden="false" customHeight="false" outlineLevel="0" collapsed="false">
      <c r="A1896" s="6" t="n">
        <f aca="false">ROW()-1862</f>
        <v>34</v>
      </c>
      <c r="B1896" s="6" t="n">
        <f aca="false">MOD(INT($A1896/64),2)</f>
        <v>0</v>
      </c>
      <c r="C1896" s="6" t="n">
        <f aca="false">MOD(INT($A1896/32),2)</f>
        <v>1</v>
      </c>
      <c r="D1896" s="6" t="n">
        <f aca="false">MOD(INT($A1896/16),2)</f>
        <v>0</v>
      </c>
      <c r="E1896" s="6" t="n">
        <f aca="false">MOD(INT($A1896/8),2)</f>
        <v>0</v>
      </c>
      <c r="F1896" s="6" t="n">
        <f aca="false">MOD(INT($A1896/4),2)</f>
        <v>0</v>
      </c>
      <c r="G1896" s="6" t="n">
        <f aca="false">MOD(INT($A1896/2),2)</f>
        <v>1</v>
      </c>
      <c r="H1896" s="6" t="n">
        <f aca="false">MOD(INT($A1896/1),2)</f>
        <v>0</v>
      </c>
      <c r="I1896" s="7" t="n">
        <f aca="false">IF(B1896=1,MIN($B$6,$B$1860),0)</f>
        <v>0</v>
      </c>
      <c r="J1896" s="7" t="n">
        <f aca="false">IF(C1896=1,MIN($F$366,MAX(0,$B$1860-I1896)),0)</f>
        <v>300000000</v>
      </c>
      <c r="K1896" s="7" t="n">
        <f aca="false">IF(D1896=1,MIN($F$365,MAX(0,$B$1860-SUM(I1896:J1896))),0)</f>
        <v>0</v>
      </c>
      <c r="L1896" s="7" t="n">
        <f aca="false">IF(E1896=1,MIN($F$364,MAX(0,$B$1860-SUM(I1896:K1896))),0)</f>
        <v>0</v>
      </c>
      <c r="M1896" s="7" t="n">
        <f aca="false">IF(F1896=1,MIN($F$363,MAX(0,$B$1860-SUM(I1896:L1896))),0)</f>
        <v>0</v>
      </c>
      <c r="N1896" s="7" t="n">
        <f aca="false">IF(G1896=1,MIN($F$362,MAX(0,$B$1860-SUM(I1896:M1896))),0)</f>
        <v>15000000</v>
      </c>
      <c r="O1896" s="7" t="n">
        <f aca="false">IF(H1896=1,MIN($F$361,MAX(0,$B$1860-SUM(I1896:N1896))),0)</f>
        <v>0</v>
      </c>
      <c r="P1896" s="7" t="n">
        <f aca="false">MAX(0,$B$1860-SUM(I1896:O1896))</f>
        <v>1685000000</v>
      </c>
      <c r="Q1896" s="7" t="n">
        <f aca="false">($B$343+$B$344)+$B$22+(1-B1896)*$B$338+(1-C1896)*$E$366+(1-D1896)*$E$365+(1-E1896)*$E$364+(1-F1896)*$E$363+(1-G1896)*$E$362+(1-H1896)*$E$361</f>
        <v>22201785.262139</v>
      </c>
      <c r="R1896" s="7" t="n">
        <f aca="false">P1896&gt;$B$12*Q1896</f>
        <v>1</v>
      </c>
      <c r="S1896" s="7" t="n">
        <f aca="false">IF(R1896,(P1896+$B$12*$B$13)/(Q1896+$B$13),IF(Q1896&gt;0,P1896/Q1896,0))</f>
        <v>68.3149004046469</v>
      </c>
      <c r="T1896" s="7" t="n">
        <f aca="false">IF(R1896,$B$13*(S1896-$B$12),0)</f>
        <v>168287251.011617</v>
      </c>
      <c r="U1896" s="7" t="n">
        <f aca="false">($B$343+$B$344)*S1896</f>
        <v>18915509.2420751</v>
      </c>
      <c r="V1896" s="7" t="n">
        <f aca="false">$B$22*S1896</f>
        <v>614834103.641822</v>
      </c>
      <c r="W1896" s="7" t="n">
        <f aca="false">IF(B1896=1,I1896,S1896*$B$338)</f>
        <v>54072193.3186033</v>
      </c>
      <c r="X1896" s="7" t="n">
        <f aca="false">IF(C1896=1,J1896,S1896*$E$366)</f>
        <v>300000000</v>
      </c>
      <c r="Y1896" s="7" t="n">
        <f aca="false">IF(D1896=1,K1896,S1896*$E$365)</f>
        <v>118415978.577556</v>
      </c>
      <c r="Z1896" s="7" t="n">
        <f aca="false">IF(E1896=1,L1896,S1896*$E$364)</f>
        <v>163955760.971152</v>
      </c>
      <c r="AA1896" s="7" t="n">
        <f aca="false">IF(F1896=1,M1896,S1896*$E$363)</f>
        <v>204944701.213941</v>
      </c>
      <c r="AB1896" s="7" t="n">
        <f aca="false">IF(G1896=1,N1896,S1896*$E$362)</f>
        <v>15000000</v>
      </c>
      <c r="AC1896" s="7" t="n">
        <f aca="false">IF(H1896=1,O1896,S1896*$E$361)</f>
        <v>341574502.023234</v>
      </c>
      <c r="AD1896" s="7" t="n">
        <f aca="false">INDEX($W$1862:$W$1989,MATCH($A1896+(1-B1896)*64,$A$1862:$A$1989,0))</f>
        <v>30000000</v>
      </c>
      <c r="AE1896" s="7" t="n">
        <f aca="false">INDEX($W$1862:$W$1989,MATCH($A1896-B1896*64,$A$1862:$A$1989,0))</f>
        <v>54072193.3186033</v>
      </c>
      <c r="AF1896" s="7" t="n">
        <f aca="false">INDEX($X$1862:$X$1989,MATCH($A1896+(1-C1896)*32,$A$1862:$A$1989,0))</f>
        <v>300000000</v>
      </c>
      <c r="AG1896" s="7" t="n">
        <f aca="false">INDEX($X$1862:$X$1989,MATCH($A1896-C1896*32,$A$1862:$A$1989,0))</f>
        <v>395279080.946934</v>
      </c>
      <c r="AH1896" s="7" t="n">
        <f aca="false">INDEX($Y$1862:$Y$1989,MATCH($A1896+(1-D1896)*16,$A$1862:$A$1989,0))</f>
        <v>100000000</v>
      </c>
      <c r="AI1896" s="7" t="n">
        <f aca="false">INDEX($Y$1862:$Y$1989,MATCH($A1896-D1896*16,$A$1862:$A$1989,0))</f>
        <v>118415978.577556</v>
      </c>
      <c r="AJ1896" s="7" t="n">
        <f aca="false">INDEX($Z$1862:$Z$1989,MATCH($A1896+(1-E1896)*8,$A$1862:$A$1989,0))</f>
        <v>60000000</v>
      </c>
      <c r="AK1896" s="7" t="n">
        <f aca="false">INDEX($Z$1862:$Z$1989,MATCH($A1896-E1896*8,$A$1862:$A$1989,0))</f>
        <v>163955760.971152</v>
      </c>
      <c r="AL1896" s="7" t="n">
        <f aca="false">INDEX($AA$1862:$AA$1989,MATCH($A1896+(1-F1896)*4,$A$1862:$A$1989,0))</f>
        <v>30000000</v>
      </c>
      <c r="AM1896" s="7" t="n">
        <f aca="false">INDEX($AA$1862:$AA$1989,MATCH($A1896-F1896*4,$A$1862:$A$1989,0))</f>
        <v>204944701.213941</v>
      </c>
      <c r="AN1896" s="7" t="n">
        <f aca="false">INDEX($AB$1862:$AB$1989,MATCH($A1896+(1-G1896)*2,$A$1862:$A$1989,0))</f>
        <v>15000000</v>
      </c>
      <c r="AO1896" s="7" t="n">
        <f aca="false">INDEX($AB$1862:$AB$1989,MATCH($A1896-G1896*2,$A$1862:$A$1989,0))</f>
        <v>286598934.201134</v>
      </c>
      <c r="AP1896" s="7" t="n">
        <f aca="false">INDEX($AC$1862:$AC$1989,MATCH($A1896+(1-H1896)*1,$A$1862:$A$1989,0))</f>
        <v>5000000</v>
      </c>
      <c r="AQ1896" s="7" t="n">
        <f aca="false">INDEX($AC$1862:$AC$1989,MATCH($A1896-H1896*1,$A$1862:$A$1989,0))</f>
        <v>341574502.023234</v>
      </c>
      <c r="AR1896" s="14" t="b">
        <f aca="false">AND(IF(B1896=1,AD1896&gt;=AE1896,AE1896&gt;AD1896),IF(C1896=1,AF1896&gt;=AG1896,AG1896&gt;AF1896),IF(D1896=1,AH1896&gt;=AI1896,AI1896&gt;AH1896),IF(E1896=1,AJ1896&gt;=AK1896,AK1896&gt;AJ1896),IF(F1896=1,AL1896&gt;=AM1896,AM1896&gt;AL1896),IF(G1896=1,AN1896&gt;=AO1896,AO1896&gt;AN1896),IF(H1896=1,AP1896&gt;=AQ1896,AQ1896&gt;AP1896))</f>
        <v>0</v>
      </c>
      <c r="AS1896" s="2"/>
      <c r="AT1896" s="2"/>
      <c r="AU1896" s="2"/>
      <c r="AV1896" s="2"/>
      <c r="AW1896" s="2"/>
      <c r="AX1896" s="2"/>
    </row>
    <row r="1897" customFormat="false" ht="15" hidden="false" customHeight="false" outlineLevel="0" collapsed="false">
      <c r="A1897" s="6" t="n">
        <f aca="false">ROW()-1862</f>
        <v>35</v>
      </c>
      <c r="B1897" s="6" t="n">
        <f aca="false">MOD(INT($A1897/64),2)</f>
        <v>0</v>
      </c>
      <c r="C1897" s="6" t="n">
        <f aca="false">MOD(INT($A1897/32),2)</f>
        <v>1</v>
      </c>
      <c r="D1897" s="6" t="n">
        <f aca="false">MOD(INT($A1897/16),2)</f>
        <v>0</v>
      </c>
      <c r="E1897" s="6" t="n">
        <f aca="false">MOD(INT($A1897/8),2)</f>
        <v>0</v>
      </c>
      <c r="F1897" s="6" t="n">
        <f aca="false">MOD(INT($A1897/4),2)</f>
        <v>0</v>
      </c>
      <c r="G1897" s="6" t="n">
        <f aca="false">MOD(INT($A1897/2),2)</f>
        <v>1</v>
      </c>
      <c r="H1897" s="6" t="n">
        <f aca="false">MOD(INT($A1897/1),2)</f>
        <v>1</v>
      </c>
      <c r="I1897" s="7" t="n">
        <f aca="false">IF(B1897=1,MIN($B$6,$B$1860),0)</f>
        <v>0</v>
      </c>
      <c r="J1897" s="7" t="n">
        <f aca="false">IF(C1897=1,MIN($F$366,MAX(0,$B$1860-I1897)),0)</f>
        <v>300000000</v>
      </c>
      <c r="K1897" s="7" t="n">
        <f aca="false">IF(D1897=1,MIN($F$365,MAX(0,$B$1860-SUM(I1897:J1897))),0)</f>
        <v>0</v>
      </c>
      <c r="L1897" s="7" t="n">
        <f aca="false">IF(E1897=1,MIN($F$364,MAX(0,$B$1860-SUM(I1897:K1897))),0)</f>
        <v>0</v>
      </c>
      <c r="M1897" s="7" t="n">
        <f aca="false">IF(F1897=1,MIN($F$363,MAX(0,$B$1860-SUM(I1897:L1897))),0)</f>
        <v>0</v>
      </c>
      <c r="N1897" s="7" t="n">
        <f aca="false">IF(G1897=1,MIN($F$362,MAX(0,$B$1860-SUM(I1897:M1897))),0)</f>
        <v>15000000</v>
      </c>
      <c r="O1897" s="7" t="n">
        <f aca="false">IF(H1897=1,MIN($F$361,MAX(0,$B$1860-SUM(I1897:N1897))),0)</f>
        <v>5000000</v>
      </c>
      <c r="P1897" s="7" t="n">
        <f aca="false">MAX(0,$B$1860-SUM(I1897:O1897))</f>
        <v>1680000000</v>
      </c>
      <c r="Q1897" s="7" t="n">
        <f aca="false">($B$343+$B$344)+$B$22+(1-B1897)*$B$338+(1-C1897)*$E$366+(1-D1897)*$E$365+(1-E1897)*$E$364+(1-F1897)*$E$363+(1-G1897)*$E$362+(1-H1897)*$E$361</f>
        <v>17201785.262139</v>
      </c>
      <c r="R1897" s="7" t="n">
        <f aca="false">P1897&gt;$B$12*Q1897</f>
        <v>1</v>
      </c>
      <c r="S1897" s="7" t="n">
        <f aca="false">IF(R1897,(P1897+$B$12*$B$13)/(Q1897+$B$13),IF(Q1897&gt;0,P1897/Q1897,0))</f>
        <v>85.3983523631874</v>
      </c>
      <c r="T1897" s="7" t="n">
        <f aca="false">IF(R1897,$B$13*(S1897-$B$12),0)</f>
        <v>210995880.907969</v>
      </c>
      <c r="U1897" s="7" t="n">
        <f aca="false">($B$343+$B$344)*S1897</f>
        <v>23645695.3580507</v>
      </c>
      <c r="V1897" s="7" t="n">
        <f aca="false">$B$22*S1897</f>
        <v>768585171.268687</v>
      </c>
      <c r="W1897" s="7" t="n">
        <f aca="false">IF(B1897=1,I1897,S1897*$B$338)</f>
        <v>67593983.0215778</v>
      </c>
      <c r="X1897" s="7" t="n">
        <f aca="false">IF(C1897=1,J1897,S1897*$E$366)</f>
        <v>300000000</v>
      </c>
      <c r="Y1897" s="7" t="n">
        <f aca="false">IF(D1897=1,K1897,S1897*$E$365)</f>
        <v>148028166.682504</v>
      </c>
      <c r="Z1897" s="7" t="n">
        <f aca="false">IF(E1897=1,L1897,S1897*$E$364)</f>
        <v>204956045.67165</v>
      </c>
      <c r="AA1897" s="7" t="n">
        <f aca="false">IF(F1897=1,M1897,S1897*$E$363)</f>
        <v>256195057.089562</v>
      </c>
      <c r="AB1897" s="7" t="n">
        <f aca="false">IF(G1897=1,N1897,S1897*$E$362)</f>
        <v>15000000</v>
      </c>
      <c r="AC1897" s="7" t="n">
        <f aca="false">IF(H1897=1,O1897,S1897*$E$361)</f>
        <v>5000000</v>
      </c>
      <c r="AD1897" s="7" t="n">
        <f aca="false">INDEX($W$1862:$W$1989,MATCH($A1897+(1-B1897)*64,$A$1862:$A$1989,0))</f>
        <v>30000000</v>
      </c>
      <c r="AE1897" s="7" t="n">
        <f aca="false">INDEX($W$1862:$W$1989,MATCH($A1897-B1897*64,$A$1862:$A$1989,0))</f>
        <v>67593983.0215778</v>
      </c>
      <c r="AF1897" s="7" t="n">
        <f aca="false">INDEX($X$1862:$X$1989,MATCH($A1897+(1-C1897)*32,$A$1862:$A$1989,0))</f>
        <v>300000000</v>
      </c>
      <c r="AG1897" s="7" t="n">
        <f aca="false">INDEX($X$1862:$X$1989,MATCH($A1897-C1897*32,$A$1862:$A$1989,0))</f>
        <v>470595381.058168</v>
      </c>
      <c r="AH1897" s="7" t="n">
        <f aca="false">INDEX($Y$1862:$Y$1989,MATCH($A1897+(1-D1897)*16,$A$1862:$A$1989,0))</f>
        <v>100000000</v>
      </c>
      <c r="AI1897" s="7" t="n">
        <f aca="false">INDEX($Y$1862:$Y$1989,MATCH($A1897-D1897*16,$A$1862:$A$1989,0))</f>
        <v>148028166.682504</v>
      </c>
      <c r="AJ1897" s="7" t="n">
        <f aca="false">INDEX($Z$1862:$Z$1989,MATCH($A1897+(1-E1897)*8,$A$1862:$A$1989,0))</f>
        <v>60000000</v>
      </c>
      <c r="AK1897" s="7" t="n">
        <f aca="false">INDEX($Z$1862:$Z$1989,MATCH($A1897-E1897*8,$A$1862:$A$1989,0))</f>
        <v>204956045.67165</v>
      </c>
      <c r="AL1897" s="7" t="n">
        <f aca="false">INDEX($AA$1862:$AA$1989,MATCH($A1897+(1-F1897)*4,$A$1862:$A$1989,0))</f>
        <v>30000000</v>
      </c>
      <c r="AM1897" s="7" t="n">
        <f aca="false">INDEX($AA$1862:$AA$1989,MATCH($A1897-F1897*4,$A$1862:$A$1989,0))</f>
        <v>256195057.089562</v>
      </c>
      <c r="AN1897" s="7" t="n">
        <f aca="false">INDEX($AB$1862:$AB$1989,MATCH($A1897+(1-G1897)*2,$A$1862:$A$1989,0))</f>
        <v>15000000</v>
      </c>
      <c r="AO1897" s="7" t="n">
        <f aca="false">INDEX($AB$1862:$AB$1989,MATCH($A1897-G1897*2,$A$1862:$A$1989,0))</f>
        <v>343598647.220409</v>
      </c>
      <c r="AP1897" s="7" t="n">
        <f aca="false">INDEX($AC$1862:$AC$1989,MATCH($A1897+(1-H1897)*1,$A$1862:$A$1989,0))</f>
        <v>5000000</v>
      </c>
      <c r="AQ1897" s="7" t="n">
        <f aca="false">INDEX($AC$1862:$AC$1989,MATCH($A1897-H1897*1,$A$1862:$A$1989,0))</f>
        <v>341574502.023234</v>
      </c>
      <c r="AR1897" s="14" t="b">
        <f aca="false">AND(IF(B1897=1,AD1897&gt;=AE1897,AE1897&gt;AD1897),IF(C1897=1,AF1897&gt;=AG1897,AG1897&gt;AF1897),IF(D1897=1,AH1897&gt;=AI1897,AI1897&gt;AH1897),IF(E1897=1,AJ1897&gt;=AK1897,AK1897&gt;AJ1897),IF(F1897=1,AL1897&gt;=AM1897,AM1897&gt;AL1897),IF(G1897=1,AN1897&gt;=AO1897,AO1897&gt;AN1897),IF(H1897=1,AP1897&gt;=AQ1897,AQ1897&gt;AP1897))</f>
        <v>0</v>
      </c>
      <c r="AS1897" s="2"/>
      <c r="AT1897" s="2"/>
      <c r="AU1897" s="2"/>
      <c r="AV1897" s="2"/>
      <c r="AW1897" s="2"/>
      <c r="AX1897" s="2"/>
    </row>
    <row r="1898" customFormat="false" ht="15" hidden="false" customHeight="false" outlineLevel="0" collapsed="false">
      <c r="A1898" s="6" t="n">
        <f aca="false">ROW()-1862</f>
        <v>36</v>
      </c>
      <c r="B1898" s="6" t="n">
        <f aca="false">MOD(INT($A1898/64),2)</f>
        <v>0</v>
      </c>
      <c r="C1898" s="6" t="n">
        <f aca="false">MOD(INT($A1898/32),2)</f>
        <v>1</v>
      </c>
      <c r="D1898" s="6" t="n">
        <f aca="false">MOD(INT($A1898/16),2)</f>
        <v>0</v>
      </c>
      <c r="E1898" s="6" t="n">
        <f aca="false">MOD(INT($A1898/8),2)</f>
        <v>0</v>
      </c>
      <c r="F1898" s="6" t="n">
        <f aca="false">MOD(INT($A1898/4),2)</f>
        <v>1</v>
      </c>
      <c r="G1898" s="6" t="n">
        <f aca="false">MOD(INT($A1898/2),2)</f>
        <v>0</v>
      </c>
      <c r="H1898" s="6" t="n">
        <f aca="false">MOD(INT($A1898/1),2)</f>
        <v>0</v>
      </c>
      <c r="I1898" s="7" t="n">
        <f aca="false">IF(B1898=1,MIN($B$6,$B$1860),0)</f>
        <v>0</v>
      </c>
      <c r="J1898" s="7" t="n">
        <f aca="false">IF(C1898=1,MIN($F$366,MAX(0,$B$1860-I1898)),0)</f>
        <v>300000000</v>
      </c>
      <c r="K1898" s="7" t="n">
        <f aca="false">IF(D1898=1,MIN($F$365,MAX(0,$B$1860-SUM(I1898:J1898))),0)</f>
        <v>0</v>
      </c>
      <c r="L1898" s="7" t="n">
        <f aca="false">IF(E1898=1,MIN($F$364,MAX(0,$B$1860-SUM(I1898:K1898))),0)</f>
        <v>0</v>
      </c>
      <c r="M1898" s="7" t="n">
        <f aca="false">IF(F1898=1,MIN($F$363,MAX(0,$B$1860-SUM(I1898:L1898))),0)</f>
        <v>30000000</v>
      </c>
      <c r="N1898" s="7" t="n">
        <f aca="false">IF(G1898=1,MIN($F$362,MAX(0,$B$1860-SUM(I1898:M1898))),0)</f>
        <v>0</v>
      </c>
      <c r="O1898" s="7" t="n">
        <f aca="false">IF(H1898=1,MIN($F$361,MAX(0,$B$1860-SUM(I1898:N1898))),0)</f>
        <v>0</v>
      </c>
      <c r="P1898" s="7" t="n">
        <f aca="false">MAX(0,$B$1860-SUM(I1898:O1898))</f>
        <v>1670000000</v>
      </c>
      <c r="Q1898" s="7" t="n">
        <f aca="false">($B$343+$B$344)+$B$22+(1-B1898)*$B$338+(1-C1898)*$E$366+(1-D1898)*$E$365+(1-E1898)*$E$364+(1-F1898)*$E$363+(1-G1898)*$E$362+(1-H1898)*$E$361</f>
        <v>24201785.262139</v>
      </c>
      <c r="R1898" s="7" t="n">
        <f aca="false">P1898&gt;$B$12*Q1898</f>
        <v>1</v>
      </c>
      <c r="S1898" s="7" t="n">
        <f aca="false">IF(R1898,(P1898+$B$12*$B$13)/(Q1898+$B$13),IF(Q1898&gt;0,P1898/Q1898,0))</f>
        <v>62.63626134285</v>
      </c>
      <c r="T1898" s="7" t="n">
        <f aca="false">IF(R1898,$B$13*(S1898-$B$12),0)</f>
        <v>154090653.357125</v>
      </c>
      <c r="U1898" s="7" t="n">
        <f aca="false">($B$343+$B$344)*S1898</f>
        <v>17343167.7906555</v>
      </c>
      <c r="V1898" s="7" t="n">
        <f aca="false">$B$22*S1898</f>
        <v>563726352.08565</v>
      </c>
      <c r="W1898" s="7" t="n">
        <f aca="false">IF(B1898=1,I1898,S1898*$B$338)</f>
        <v>49577471.5621889</v>
      </c>
      <c r="X1898" s="7" t="n">
        <f aca="false">IF(C1898=1,J1898,S1898*$E$366)</f>
        <v>300000000</v>
      </c>
      <c r="Y1898" s="7" t="n">
        <f aca="false">IF(D1898=1,K1898,S1898*$E$365)</f>
        <v>108572714.55304</v>
      </c>
      <c r="Z1898" s="7" t="n">
        <f aca="false">IF(E1898=1,L1898,S1898*$E$364)</f>
        <v>150327027.22284</v>
      </c>
      <c r="AA1898" s="7" t="n">
        <f aca="false">IF(F1898=1,M1898,S1898*$E$363)</f>
        <v>30000000</v>
      </c>
      <c r="AB1898" s="7" t="n">
        <f aca="false">IF(G1898=1,N1898,S1898*$E$362)</f>
        <v>313181306.71425</v>
      </c>
      <c r="AC1898" s="7" t="n">
        <f aca="false">IF(H1898=1,O1898,S1898*$E$361)</f>
        <v>313181306.71425</v>
      </c>
      <c r="AD1898" s="7" t="n">
        <f aca="false">INDEX($W$1862:$W$1989,MATCH($A1898+(1-B1898)*64,$A$1862:$A$1989,0))</f>
        <v>30000000</v>
      </c>
      <c r="AE1898" s="7" t="n">
        <f aca="false">INDEX($W$1862:$W$1989,MATCH($A1898-B1898*64,$A$1862:$A$1989,0))</f>
        <v>49577471.5621889</v>
      </c>
      <c r="AF1898" s="7" t="n">
        <f aca="false">INDEX($X$1862:$X$1989,MATCH($A1898+(1-C1898)*32,$A$1862:$A$1989,0))</f>
        <v>300000000</v>
      </c>
      <c r="AG1898" s="7" t="n">
        <f aca="false">INDEX($X$1862:$X$1989,MATCH($A1898-C1898*32,$A$1862:$A$1989,0))</f>
        <v>368400252.438996</v>
      </c>
      <c r="AH1898" s="7" t="n">
        <f aca="false">INDEX($Y$1862:$Y$1989,MATCH($A1898+(1-D1898)*16,$A$1862:$A$1989,0))</f>
        <v>100000000</v>
      </c>
      <c r="AI1898" s="7" t="n">
        <f aca="false">INDEX($Y$1862:$Y$1989,MATCH($A1898-D1898*16,$A$1862:$A$1989,0))</f>
        <v>108572714.55304</v>
      </c>
      <c r="AJ1898" s="7" t="n">
        <f aca="false">INDEX($Z$1862:$Z$1989,MATCH($A1898+(1-E1898)*8,$A$1862:$A$1989,0))</f>
        <v>60000000</v>
      </c>
      <c r="AK1898" s="7" t="n">
        <f aca="false">INDEX($Z$1862:$Z$1989,MATCH($A1898-E1898*8,$A$1862:$A$1989,0))</f>
        <v>150327027.22284</v>
      </c>
      <c r="AL1898" s="7" t="n">
        <f aca="false">INDEX($AA$1862:$AA$1989,MATCH($A1898+(1-F1898)*4,$A$1862:$A$1989,0))</f>
        <v>30000000</v>
      </c>
      <c r="AM1898" s="7" t="n">
        <f aca="false">INDEX($AA$1862:$AA$1989,MATCH($A1898-F1898*4,$A$1862:$A$1989,0))</f>
        <v>171959360.520681</v>
      </c>
      <c r="AN1898" s="7" t="n">
        <f aca="false">INDEX($AB$1862:$AB$1989,MATCH($A1898+(1-G1898)*2,$A$1862:$A$1989,0))</f>
        <v>15000000</v>
      </c>
      <c r="AO1898" s="7" t="n">
        <f aca="false">INDEX($AB$1862:$AB$1989,MATCH($A1898-G1898*2,$A$1862:$A$1989,0))</f>
        <v>313181306.71425</v>
      </c>
      <c r="AP1898" s="7" t="n">
        <f aca="false">INDEX($AC$1862:$AC$1989,MATCH($A1898+(1-H1898)*1,$A$1862:$A$1989,0))</f>
        <v>5000000</v>
      </c>
      <c r="AQ1898" s="7" t="n">
        <f aca="false">INDEX($AC$1862:$AC$1989,MATCH($A1898-H1898*1,$A$1862:$A$1989,0))</f>
        <v>313181306.71425</v>
      </c>
      <c r="AR1898" s="14" t="b">
        <f aca="false">AND(IF(B1898=1,AD1898&gt;=AE1898,AE1898&gt;AD1898),IF(C1898=1,AF1898&gt;=AG1898,AG1898&gt;AF1898),IF(D1898=1,AH1898&gt;=AI1898,AI1898&gt;AH1898),IF(E1898=1,AJ1898&gt;=AK1898,AK1898&gt;AJ1898),IF(F1898=1,AL1898&gt;=AM1898,AM1898&gt;AL1898),IF(G1898=1,AN1898&gt;=AO1898,AO1898&gt;AN1898),IF(H1898=1,AP1898&gt;=AQ1898,AQ1898&gt;AP1898))</f>
        <v>0</v>
      </c>
      <c r="AS1898" s="2"/>
      <c r="AT1898" s="2"/>
      <c r="AU1898" s="2"/>
      <c r="AV1898" s="2"/>
      <c r="AW1898" s="2"/>
      <c r="AX1898" s="2"/>
    </row>
    <row r="1899" customFormat="false" ht="15" hidden="false" customHeight="false" outlineLevel="0" collapsed="false">
      <c r="A1899" s="6" t="n">
        <f aca="false">ROW()-1862</f>
        <v>37</v>
      </c>
      <c r="B1899" s="6" t="n">
        <f aca="false">MOD(INT($A1899/64),2)</f>
        <v>0</v>
      </c>
      <c r="C1899" s="6" t="n">
        <f aca="false">MOD(INT($A1899/32),2)</f>
        <v>1</v>
      </c>
      <c r="D1899" s="6" t="n">
        <f aca="false">MOD(INT($A1899/16),2)</f>
        <v>0</v>
      </c>
      <c r="E1899" s="6" t="n">
        <f aca="false">MOD(INT($A1899/8),2)</f>
        <v>0</v>
      </c>
      <c r="F1899" s="6" t="n">
        <f aca="false">MOD(INT($A1899/4),2)</f>
        <v>1</v>
      </c>
      <c r="G1899" s="6" t="n">
        <f aca="false">MOD(INT($A1899/2),2)</f>
        <v>0</v>
      </c>
      <c r="H1899" s="6" t="n">
        <f aca="false">MOD(INT($A1899/1),2)</f>
        <v>1</v>
      </c>
      <c r="I1899" s="7" t="n">
        <f aca="false">IF(B1899=1,MIN($B$6,$B$1860),0)</f>
        <v>0</v>
      </c>
      <c r="J1899" s="7" t="n">
        <f aca="false">IF(C1899=1,MIN($F$366,MAX(0,$B$1860-I1899)),0)</f>
        <v>300000000</v>
      </c>
      <c r="K1899" s="7" t="n">
        <f aca="false">IF(D1899=1,MIN($F$365,MAX(0,$B$1860-SUM(I1899:J1899))),0)</f>
        <v>0</v>
      </c>
      <c r="L1899" s="7" t="n">
        <f aca="false">IF(E1899=1,MIN($F$364,MAX(0,$B$1860-SUM(I1899:K1899))),0)</f>
        <v>0</v>
      </c>
      <c r="M1899" s="7" t="n">
        <f aca="false">IF(F1899=1,MIN($F$363,MAX(0,$B$1860-SUM(I1899:L1899))),0)</f>
        <v>30000000</v>
      </c>
      <c r="N1899" s="7" t="n">
        <f aca="false">IF(G1899=1,MIN($F$362,MAX(0,$B$1860-SUM(I1899:M1899))),0)</f>
        <v>0</v>
      </c>
      <c r="O1899" s="7" t="n">
        <f aca="false">IF(H1899=1,MIN($F$361,MAX(0,$B$1860-SUM(I1899:N1899))),0)</f>
        <v>5000000</v>
      </c>
      <c r="P1899" s="7" t="n">
        <f aca="false">MAX(0,$B$1860-SUM(I1899:O1899))</f>
        <v>1665000000</v>
      </c>
      <c r="Q1899" s="7" t="n">
        <f aca="false">($B$343+$B$344)+$B$22+(1-B1899)*$B$338+(1-C1899)*$E$366+(1-D1899)*$E$365+(1-E1899)*$E$364+(1-F1899)*$E$363+(1-G1899)*$E$362+(1-H1899)*$E$361</f>
        <v>19201785.262139</v>
      </c>
      <c r="R1899" s="7" t="n">
        <f aca="false">P1899&gt;$B$12*Q1899</f>
        <v>1</v>
      </c>
      <c r="S1899" s="7" t="n">
        <f aca="false">IF(R1899,(P1899+$B$12*$B$13)/(Q1899+$B$13),IF(Q1899&gt;0,P1899/Q1899,0))</f>
        <v>76.8369965815266</v>
      </c>
      <c r="T1899" s="7" t="n">
        <f aca="false">IF(R1899,$B$13*(S1899-$B$12),0)</f>
        <v>189592491.453817</v>
      </c>
      <c r="U1899" s="7" t="n">
        <f aca="false">($B$343+$B$344)*S1899</f>
        <v>21275167.0625622</v>
      </c>
      <c r="V1899" s="7" t="n">
        <f aca="false">$B$22*S1899</f>
        <v>691532969.23374</v>
      </c>
      <c r="W1899" s="7" t="n">
        <f aca="false">IF(B1899=1,I1899,S1899*$B$338)</f>
        <v>60817550.9086237</v>
      </c>
      <c r="X1899" s="7" t="n">
        <f aca="false">IF(C1899=1,J1899,S1899*$E$366)</f>
        <v>300000000</v>
      </c>
      <c r="Y1899" s="7" t="n">
        <f aca="false">IF(D1899=1,K1899,S1899*$E$365)</f>
        <v>133188046.637961</v>
      </c>
      <c r="Z1899" s="7" t="n">
        <f aca="false">IF(E1899=1,L1899,S1899*$E$364)</f>
        <v>184408791.795664</v>
      </c>
      <c r="AA1899" s="7" t="n">
        <f aca="false">IF(F1899=1,M1899,S1899*$E$363)</f>
        <v>30000000</v>
      </c>
      <c r="AB1899" s="7" t="n">
        <f aca="false">IF(G1899=1,N1899,S1899*$E$362)</f>
        <v>384184982.907633</v>
      </c>
      <c r="AC1899" s="7" t="n">
        <f aca="false">IF(H1899=1,O1899,S1899*$E$361)</f>
        <v>5000000</v>
      </c>
      <c r="AD1899" s="7" t="n">
        <f aca="false">INDEX($W$1862:$W$1989,MATCH($A1899+(1-B1899)*64,$A$1862:$A$1989,0))</f>
        <v>30000000</v>
      </c>
      <c r="AE1899" s="7" t="n">
        <f aca="false">INDEX($W$1862:$W$1989,MATCH($A1899-B1899*64,$A$1862:$A$1989,0))</f>
        <v>60817550.9086237</v>
      </c>
      <c r="AF1899" s="7" t="n">
        <f aca="false">INDEX($X$1862:$X$1989,MATCH($A1899+(1-C1899)*32,$A$1862:$A$1989,0))</f>
        <v>300000000</v>
      </c>
      <c r="AG1899" s="7" t="n">
        <f aca="false">INDEX($X$1862:$X$1989,MATCH($A1899-C1899*32,$A$1862:$A$1989,0))</f>
        <v>433476375.753675</v>
      </c>
      <c r="AH1899" s="7" t="n">
        <f aca="false">INDEX($Y$1862:$Y$1989,MATCH($A1899+(1-D1899)*16,$A$1862:$A$1989,0))</f>
        <v>100000000</v>
      </c>
      <c r="AI1899" s="7" t="n">
        <f aca="false">INDEX($Y$1862:$Y$1989,MATCH($A1899-D1899*16,$A$1862:$A$1989,0))</f>
        <v>133188046.637961</v>
      </c>
      <c r="AJ1899" s="7" t="n">
        <f aca="false">INDEX($Z$1862:$Z$1989,MATCH($A1899+(1-E1899)*8,$A$1862:$A$1989,0))</f>
        <v>60000000</v>
      </c>
      <c r="AK1899" s="7" t="n">
        <f aca="false">INDEX($Z$1862:$Z$1989,MATCH($A1899-E1899*8,$A$1862:$A$1989,0))</f>
        <v>184408791.795664</v>
      </c>
      <c r="AL1899" s="7" t="n">
        <f aca="false">INDEX($AA$1862:$AA$1989,MATCH($A1899+(1-F1899)*4,$A$1862:$A$1989,0))</f>
        <v>30000000</v>
      </c>
      <c r="AM1899" s="7" t="n">
        <f aca="false">INDEX($AA$1862:$AA$1989,MATCH($A1899-F1899*4,$A$1862:$A$1989,0))</f>
        <v>206159188.332245</v>
      </c>
      <c r="AN1899" s="7" t="n">
        <f aca="false">INDEX($AB$1862:$AB$1989,MATCH($A1899+(1-G1899)*2,$A$1862:$A$1989,0))</f>
        <v>15000000</v>
      </c>
      <c r="AO1899" s="7" t="n">
        <f aca="false">INDEX($AB$1862:$AB$1989,MATCH($A1899-G1899*2,$A$1862:$A$1989,0))</f>
        <v>384184982.907633</v>
      </c>
      <c r="AP1899" s="7" t="n">
        <f aca="false">INDEX($AC$1862:$AC$1989,MATCH($A1899+(1-H1899)*1,$A$1862:$A$1989,0))</f>
        <v>5000000</v>
      </c>
      <c r="AQ1899" s="7" t="n">
        <f aca="false">INDEX($AC$1862:$AC$1989,MATCH($A1899-H1899*1,$A$1862:$A$1989,0))</f>
        <v>313181306.71425</v>
      </c>
      <c r="AR1899" s="14" t="b">
        <f aca="false">AND(IF(B1899=1,AD1899&gt;=AE1899,AE1899&gt;AD1899),IF(C1899=1,AF1899&gt;=AG1899,AG1899&gt;AF1899),IF(D1899=1,AH1899&gt;=AI1899,AI1899&gt;AH1899),IF(E1899=1,AJ1899&gt;=AK1899,AK1899&gt;AJ1899),IF(F1899=1,AL1899&gt;=AM1899,AM1899&gt;AL1899),IF(G1899=1,AN1899&gt;=AO1899,AO1899&gt;AN1899),IF(H1899=1,AP1899&gt;=AQ1899,AQ1899&gt;AP1899))</f>
        <v>0</v>
      </c>
      <c r="AS1899" s="2"/>
      <c r="AT1899" s="2"/>
      <c r="AU1899" s="2"/>
      <c r="AV1899" s="2"/>
      <c r="AW1899" s="2"/>
      <c r="AX1899" s="2"/>
    </row>
    <row r="1900" customFormat="false" ht="15" hidden="false" customHeight="false" outlineLevel="0" collapsed="false">
      <c r="A1900" s="6" t="n">
        <f aca="false">ROW()-1862</f>
        <v>38</v>
      </c>
      <c r="B1900" s="6" t="n">
        <f aca="false">MOD(INT($A1900/64),2)</f>
        <v>0</v>
      </c>
      <c r="C1900" s="6" t="n">
        <f aca="false">MOD(INT($A1900/32),2)</f>
        <v>1</v>
      </c>
      <c r="D1900" s="6" t="n">
        <f aca="false">MOD(INT($A1900/16),2)</f>
        <v>0</v>
      </c>
      <c r="E1900" s="6" t="n">
        <f aca="false">MOD(INT($A1900/8),2)</f>
        <v>0</v>
      </c>
      <c r="F1900" s="6" t="n">
        <f aca="false">MOD(INT($A1900/4),2)</f>
        <v>1</v>
      </c>
      <c r="G1900" s="6" t="n">
        <f aca="false">MOD(INT($A1900/2),2)</f>
        <v>1</v>
      </c>
      <c r="H1900" s="6" t="n">
        <f aca="false">MOD(INT($A1900/1),2)</f>
        <v>0</v>
      </c>
      <c r="I1900" s="7" t="n">
        <f aca="false">IF(B1900=1,MIN($B$6,$B$1860),0)</f>
        <v>0</v>
      </c>
      <c r="J1900" s="7" t="n">
        <f aca="false">IF(C1900=1,MIN($F$366,MAX(0,$B$1860-I1900)),0)</f>
        <v>300000000</v>
      </c>
      <c r="K1900" s="7" t="n">
        <f aca="false">IF(D1900=1,MIN($F$365,MAX(0,$B$1860-SUM(I1900:J1900))),0)</f>
        <v>0</v>
      </c>
      <c r="L1900" s="7" t="n">
        <f aca="false">IF(E1900=1,MIN($F$364,MAX(0,$B$1860-SUM(I1900:K1900))),0)</f>
        <v>0</v>
      </c>
      <c r="M1900" s="7" t="n">
        <f aca="false">IF(F1900=1,MIN($F$363,MAX(0,$B$1860-SUM(I1900:L1900))),0)</f>
        <v>30000000</v>
      </c>
      <c r="N1900" s="7" t="n">
        <f aca="false">IF(G1900=1,MIN($F$362,MAX(0,$B$1860-SUM(I1900:M1900))),0)</f>
        <v>15000000</v>
      </c>
      <c r="O1900" s="7" t="n">
        <f aca="false">IF(H1900=1,MIN($F$361,MAX(0,$B$1860-SUM(I1900:N1900))),0)</f>
        <v>0</v>
      </c>
      <c r="P1900" s="7" t="n">
        <f aca="false">MAX(0,$B$1860-SUM(I1900:O1900))</f>
        <v>1655000000</v>
      </c>
      <c r="Q1900" s="7" t="n">
        <f aca="false">($B$343+$B$344)+$B$22+(1-B1900)*$B$338+(1-C1900)*$E$366+(1-D1900)*$E$365+(1-E1900)*$E$364+(1-F1900)*$E$363+(1-G1900)*$E$362+(1-H1900)*$E$361</f>
        <v>19201785.262139</v>
      </c>
      <c r="R1900" s="7" t="n">
        <f aca="false">P1900&gt;$B$12*Q1900</f>
        <v>1</v>
      </c>
      <c r="S1900" s="7" t="n">
        <f aca="false">IF(R1900,(P1900+$B$12*$B$13)/(Q1900+$B$13),IF(Q1900&gt;0,P1900/Q1900,0))</f>
        <v>76.3762049978293</v>
      </c>
      <c r="T1900" s="7" t="n">
        <f aca="false">IF(R1900,$B$13*(S1900-$B$12),0)</f>
        <v>188440512.494573</v>
      </c>
      <c r="U1900" s="7" t="n">
        <f aca="false">($B$343+$B$344)*S1900</f>
        <v>21147579.8537912</v>
      </c>
      <c r="V1900" s="7" t="n">
        <f aca="false">$B$22*S1900</f>
        <v>687385844.980464</v>
      </c>
      <c r="W1900" s="7" t="n">
        <f aca="false">IF(B1900=1,I1900,S1900*$B$338)</f>
        <v>60452827.964644</v>
      </c>
      <c r="X1900" s="7" t="n">
        <f aca="false">IF(C1900=1,J1900,S1900*$E$366)</f>
        <v>300000000</v>
      </c>
      <c r="Y1900" s="7" t="n">
        <f aca="false">IF(D1900=1,K1900,S1900*$E$365)</f>
        <v>132389317.722591</v>
      </c>
      <c r="Z1900" s="7" t="n">
        <f aca="false">IF(E1900=1,L1900,S1900*$E$364)</f>
        <v>183302891.99479</v>
      </c>
      <c r="AA1900" s="7" t="n">
        <f aca="false">IF(F1900=1,M1900,S1900*$E$363)</f>
        <v>30000000</v>
      </c>
      <c r="AB1900" s="7" t="n">
        <f aca="false">IF(G1900=1,N1900,S1900*$E$362)</f>
        <v>15000000</v>
      </c>
      <c r="AC1900" s="7" t="n">
        <f aca="false">IF(H1900=1,O1900,S1900*$E$361)</f>
        <v>381881024.989147</v>
      </c>
      <c r="AD1900" s="7" t="n">
        <f aca="false">INDEX($W$1862:$W$1989,MATCH($A1900+(1-B1900)*64,$A$1862:$A$1989,0))</f>
        <v>30000000</v>
      </c>
      <c r="AE1900" s="7" t="n">
        <f aca="false">INDEX($W$1862:$W$1989,MATCH($A1900-B1900*64,$A$1862:$A$1989,0))</f>
        <v>60452827.964644</v>
      </c>
      <c r="AF1900" s="7" t="n">
        <f aca="false">INDEX($X$1862:$X$1989,MATCH($A1900+(1-C1900)*32,$A$1862:$A$1989,0))</f>
        <v>300000000</v>
      </c>
      <c r="AG1900" s="7" t="n">
        <f aca="false">INDEX($X$1862:$X$1989,MATCH($A1900-C1900*32,$A$1862:$A$1989,0))</f>
        <v>431273192.141204</v>
      </c>
      <c r="AH1900" s="7" t="n">
        <f aca="false">INDEX($Y$1862:$Y$1989,MATCH($A1900+(1-D1900)*16,$A$1862:$A$1989,0))</f>
        <v>100000000</v>
      </c>
      <c r="AI1900" s="7" t="n">
        <f aca="false">INDEX($Y$1862:$Y$1989,MATCH($A1900-D1900*16,$A$1862:$A$1989,0))</f>
        <v>132389317.722591</v>
      </c>
      <c r="AJ1900" s="7" t="n">
        <f aca="false">INDEX($Z$1862:$Z$1989,MATCH($A1900+(1-E1900)*8,$A$1862:$A$1989,0))</f>
        <v>60000000</v>
      </c>
      <c r="AK1900" s="7" t="n">
        <f aca="false">INDEX($Z$1862:$Z$1989,MATCH($A1900-E1900*8,$A$1862:$A$1989,0))</f>
        <v>183302891.99479</v>
      </c>
      <c r="AL1900" s="7" t="n">
        <f aca="false">INDEX($AA$1862:$AA$1989,MATCH($A1900+(1-F1900)*4,$A$1862:$A$1989,0))</f>
        <v>30000000</v>
      </c>
      <c r="AM1900" s="7" t="n">
        <f aca="false">INDEX($AA$1862:$AA$1989,MATCH($A1900-F1900*4,$A$1862:$A$1989,0))</f>
        <v>204944701.213941</v>
      </c>
      <c r="AN1900" s="7" t="n">
        <f aca="false">INDEX($AB$1862:$AB$1989,MATCH($A1900+(1-G1900)*2,$A$1862:$A$1989,0))</f>
        <v>15000000</v>
      </c>
      <c r="AO1900" s="7" t="n">
        <f aca="false">INDEX($AB$1862:$AB$1989,MATCH($A1900-G1900*2,$A$1862:$A$1989,0))</f>
        <v>313181306.71425</v>
      </c>
      <c r="AP1900" s="7" t="n">
        <f aca="false">INDEX($AC$1862:$AC$1989,MATCH($A1900+(1-H1900)*1,$A$1862:$A$1989,0))</f>
        <v>5000000</v>
      </c>
      <c r="AQ1900" s="7" t="n">
        <f aca="false">INDEX($AC$1862:$AC$1989,MATCH($A1900-H1900*1,$A$1862:$A$1989,0))</f>
        <v>381881024.989147</v>
      </c>
      <c r="AR1900" s="14" t="b">
        <f aca="false">AND(IF(B1900=1,AD1900&gt;=AE1900,AE1900&gt;AD1900),IF(C1900=1,AF1900&gt;=AG1900,AG1900&gt;AF1900),IF(D1900=1,AH1900&gt;=AI1900,AI1900&gt;AH1900),IF(E1900=1,AJ1900&gt;=AK1900,AK1900&gt;AJ1900),IF(F1900=1,AL1900&gt;=AM1900,AM1900&gt;AL1900),IF(G1900=1,AN1900&gt;=AO1900,AO1900&gt;AN1900),IF(H1900=1,AP1900&gt;=AQ1900,AQ1900&gt;AP1900))</f>
        <v>0</v>
      </c>
      <c r="AS1900" s="2"/>
      <c r="AT1900" s="2"/>
      <c r="AU1900" s="2"/>
      <c r="AV1900" s="2"/>
      <c r="AW1900" s="2"/>
      <c r="AX1900" s="2"/>
    </row>
    <row r="1901" customFormat="false" ht="15" hidden="false" customHeight="false" outlineLevel="0" collapsed="false">
      <c r="A1901" s="6" t="n">
        <f aca="false">ROW()-1862</f>
        <v>39</v>
      </c>
      <c r="B1901" s="6" t="n">
        <f aca="false">MOD(INT($A1901/64),2)</f>
        <v>0</v>
      </c>
      <c r="C1901" s="6" t="n">
        <f aca="false">MOD(INT($A1901/32),2)</f>
        <v>1</v>
      </c>
      <c r="D1901" s="6" t="n">
        <f aca="false">MOD(INT($A1901/16),2)</f>
        <v>0</v>
      </c>
      <c r="E1901" s="6" t="n">
        <f aca="false">MOD(INT($A1901/8),2)</f>
        <v>0</v>
      </c>
      <c r="F1901" s="6" t="n">
        <f aca="false">MOD(INT($A1901/4),2)</f>
        <v>1</v>
      </c>
      <c r="G1901" s="6" t="n">
        <f aca="false">MOD(INT($A1901/2),2)</f>
        <v>1</v>
      </c>
      <c r="H1901" s="6" t="n">
        <f aca="false">MOD(INT($A1901/1),2)</f>
        <v>1</v>
      </c>
      <c r="I1901" s="7" t="n">
        <f aca="false">IF(B1901=1,MIN($B$6,$B$1860),0)</f>
        <v>0</v>
      </c>
      <c r="J1901" s="7" t="n">
        <f aca="false">IF(C1901=1,MIN($F$366,MAX(0,$B$1860-I1901)),0)</f>
        <v>300000000</v>
      </c>
      <c r="K1901" s="7" t="n">
        <f aca="false">IF(D1901=1,MIN($F$365,MAX(0,$B$1860-SUM(I1901:J1901))),0)</f>
        <v>0</v>
      </c>
      <c r="L1901" s="7" t="n">
        <f aca="false">IF(E1901=1,MIN($F$364,MAX(0,$B$1860-SUM(I1901:K1901))),0)</f>
        <v>0</v>
      </c>
      <c r="M1901" s="7" t="n">
        <f aca="false">IF(F1901=1,MIN($F$363,MAX(0,$B$1860-SUM(I1901:L1901))),0)</f>
        <v>30000000</v>
      </c>
      <c r="N1901" s="7" t="n">
        <f aca="false">IF(G1901=1,MIN($F$362,MAX(0,$B$1860-SUM(I1901:M1901))),0)</f>
        <v>15000000</v>
      </c>
      <c r="O1901" s="7" t="n">
        <f aca="false">IF(H1901=1,MIN($F$361,MAX(0,$B$1860-SUM(I1901:N1901))),0)</f>
        <v>5000000</v>
      </c>
      <c r="P1901" s="7" t="n">
        <f aca="false">MAX(0,$B$1860-SUM(I1901:O1901))</f>
        <v>1650000000</v>
      </c>
      <c r="Q1901" s="7" t="n">
        <f aca="false">($B$343+$B$344)+$B$22+(1-B1901)*$B$338+(1-C1901)*$E$366+(1-D1901)*$E$365+(1-E1901)*$E$364+(1-F1901)*$E$363+(1-G1901)*$E$362+(1-H1901)*$E$361</f>
        <v>14201785.262139</v>
      </c>
      <c r="R1901" s="7" t="n">
        <f aca="false">P1901&gt;$B$12*Q1901</f>
        <v>1</v>
      </c>
      <c r="S1901" s="7" t="n">
        <f aca="false">IF(R1901,(P1901+$B$12*$B$13)/(Q1901+$B$13),IF(Q1901&gt;0,P1901/Q1901,0))</f>
        <v>98.9415187696146</v>
      </c>
      <c r="T1901" s="7" t="n">
        <f aca="false">IF(R1901,$B$13*(S1901-$B$12),0)</f>
        <v>244853796.924037</v>
      </c>
      <c r="U1901" s="7" t="n">
        <f aca="false">($B$343+$B$344)*S1901</f>
        <v>27395622.3550944</v>
      </c>
      <c r="V1901" s="7" t="n">
        <f aca="false">$B$22*S1901</f>
        <v>890473668.926531</v>
      </c>
      <c r="W1901" s="7" t="n">
        <f aca="false">IF(B1901=1,I1901,S1901*$B$338)</f>
        <v>78313587.496395</v>
      </c>
      <c r="X1901" s="7" t="n">
        <f aca="false">IF(C1901=1,J1901,S1901*$E$366)</f>
        <v>300000000</v>
      </c>
      <c r="Y1901" s="7" t="n">
        <f aca="false">IF(D1901=1,K1901,S1901*$E$365)</f>
        <v>171503679.250867</v>
      </c>
      <c r="Z1901" s="7" t="n">
        <f aca="false">IF(E1901=1,L1901,S1901*$E$364)</f>
        <v>237459645.047075</v>
      </c>
      <c r="AA1901" s="7" t="n">
        <f aca="false">IF(F1901=1,M1901,S1901*$E$363)</f>
        <v>30000000</v>
      </c>
      <c r="AB1901" s="7" t="n">
        <f aca="false">IF(G1901=1,N1901,S1901*$E$362)</f>
        <v>15000000</v>
      </c>
      <c r="AC1901" s="7" t="n">
        <f aca="false">IF(H1901=1,O1901,S1901*$E$361)</f>
        <v>5000000</v>
      </c>
      <c r="AD1901" s="7" t="n">
        <f aca="false">INDEX($W$1862:$W$1989,MATCH($A1901+(1-B1901)*64,$A$1862:$A$1989,0))</f>
        <v>30000000</v>
      </c>
      <c r="AE1901" s="7" t="n">
        <f aca="false">INDEX($W$1862:$W$1989,MATCH($A1901-B1901*64,$A$1862:$A$1989,0))</f>
        <v>78313587.496395</v>
      </c>
      <c r="AF1901" s="7" t="n">
        <f aca="false">INDEX($X$1862:$X$1989,MATCH($A1901+(1-C1901)*32,$A$1862:$A$1989,0))</f>
        <v>300000000</v>
      </c>
      <c r="AG1901" s="7" t="n">
        <f aca="false">INDEX($X$1862:$X$1989,MATCH($A1901-C1901*32,$A$1862:$A$1989,0))</f>
        <v>524366341.311924</v>
      </c>
      <c r="AH1901" s="7" t="n">
        <f aca="false">INDEX($Y$1862:$Y$1989,MATCH($A1901+(1-D1901)*16,$A$1862:$A$1989,0))</f>
        <v>100000000</v>
      </c>
      <c r="AI1901" s="7" t="n">
        <f aca="false">INDEX($Y$1862:$Y$1989,MATCH($A1901-D1901*16,$A$1862:$A$1989,0))</f>
        <v>171503679.250867</v>
      </c>
      <c r="AJ1901" s="7" t="n">
        <f aca="false">INDEX($Z$1862:$Z$1989,MATCH($A1901+(1-E1901)*8,$A$1862:$A$1989,0))</f>
        <v>60000000</v>
      </c>
      <c r="AK1901" s="7" t="n">
        <f aca="false">INDEX($Z$1862:$Z$1989,MATCH($A1901-E1901*8,$A$1862:$A$1989,0))</f>
        <v>237459645.047075</v>
      </c>
      <c r="AL1901" s="7" t="n">
        <f aca="false">INDEX($AA$1862:$AA$1989,MATCH($A1901+(1-F1901)*4,$A$1862:$A$1989,0))</f>
        <v>30000000</v>
      </c>
      <c r="AM1901" s="7" t="n">
        <f aca="false">INDEX($AA$1862:$AA$1989,MATCH($A1901-F1901*4,$A$1862:$A$1989,0))</f>
        <v>256195057.089562</v>
      </c>
      <c r="AN1901" s="7" t="n">
        <f aca="false">INDEX($AB$1862:$AB$1989,MATCH($A1901+(1-G1901)*2,$A$1862:$A$1989,0))</f>
        <v>15000000</v>
      </c>
      <c r="AO1901" s="7" t="n">
        <f aca="false">INDEX($AB$1862:$AB$1989,MATCH($A1901-G1901*2,$A$1862:$A$1989,0))</f>
        <v>384184982.907633</v>
      </c>
      <c r="AP1901" s="7" t="n">
        <f aca="false">INDEX($AC$1862:$AC$1989,MATCH($A1901+(1-H1901)*1,$A$1862:$A$1989,0))</f>
        <v>5000000</v>
      </c>
      <c r="AQ1901" s="7" t="n">
        <f aca="false">INDEX($AC$1862:$AC$1989,MATCH($A1901-H1901*1,$A$1862:$A$1989,0))</f>
        <v>381881024.989147</v>
      </c>
      <c r="AR1901" s="14" t="b">
        <f aca="false">AND(IF(B1901=1,AD1901&gt;=AE1901,AE1901&gt;AD1901),IF(C1901=1,AF1901&gt;=AG1901,AG1901&gt;AF1901),IF(D1901=1,AH1901&gt;=AI1901,AI1901&gt;AH1901),IF(E1901=1,AJ1901&gt;=AK1901,AK1901&gt;AJ1901),IF(F1901=1,AL1901&gt;=AM1901,AM1901&gt;AL1901),IF(G1901=1,AN1901&gt;=AO1901,AO1901&gt;AN1901),IF(H1901=1,AP1901&gt;=AQ1901,AQ1901&gt;AP1901))</f>
        <v>0</v>
      </c>
      <c r="AS1901" s="2"/>
      <c r="AT1901" s="2"/>
      <c r="AU1901" s="2"/>
      <c r="AV1901" s="2"/>
      <c r="AW1901" s="2"/>
      <c r="AX1901" s="2"/>
    </row>
    <row r="1902" customFormat="false" ht="15" hidden="false" customHeight="false" outlineLevel="0" collapsed="false">
      <c r="A1902" s="6" t="n">
        <f aca="false">ROW()-1862</f>
        <v>40</v>
      </c>
      <c r="B1902" s="6" t="n">
        <f aca="false">MOD(INT($A1902/64),2)</f>
        <v>0</v>
      </c>
      <c r="C1902" s="6" t="n">
        <f aca="false">MOD(INT($A1902/32),2)</f>
        <v>1</v>
      </c>
      <c r="D1902" s="6" t="n">
        <f aca="false">MOD(INT($A1902/16),2)</f>
        <v>0</v>
      </c>
      <c r="E1902" s="6" t="n">
        <f aca="false">MOD(INT($A1902/8),2)</f>
        <v>1</v>
      </c>
      <c r="F1902" s="6" t="n">
        <f aca="false">MOD(INT($A1902/4),2)</f>
        <v>0</v>
      </c>
      <c r="G1902" s="6" t="n">
        <f aca="false">MOD(INT($A1902/2),2)</f>
        <v>0</v>
      </c>
      <c r="H1902" s="6" t="n">
        <f aca="false">MOD(INT($A1902/1),2)</f>
        <v>0</v>
      </c>
      <c r="I1902" s="7" t="n">
        <f aca="false">IF(B1902=1,MIN($B$6,$B$1860),0)</f>
        <v>0</v>
      </c>
      <c r="J1902" s="7" t="n">
        <f aca="false">IF(C1902=1,MIN($F$366,MAX(0,$B$1860-I1902)),0)</f>
        <v>300000000</v>
      </c>
      <c r="K1902" s="7" t="n">
        <f aca="false">IF(D1902=1,MIN($F$365,MAX(0,$B$1860-SUM(I1902:J1902))),0)</f>
        <v>0</v>
      </c>
      <c r="L1902" s="7" t="n">
        <f aca="false">IF(E1902=1,MIN($F$364,MAX(0,$B$1860-SUM(I1902:K1902))),0)</f>
        <v>60000000</v>
      </c>
      <c r="M1902" s="7" t="n">
        <f aca="false">IF(F1902=1,MIN($F$363,MAX(0,$B$1860-SUM(I1902:L1902))),0)</f>
        <v>0</v>
      </c>
      <c r="N1902" s="7" t="n">
        <f aca="false">IF(G1902=1,MIN($F$362,MAX(0,$B$1860-SUM(I1902:M1902))),0)</f>
        <v>0</v>
      </c>
      <c r="O1902" s="7" t="n">
        <f aca="false">IF(H1902=1,MIN($F$361,MAX(0,$B$1860-SUM(I1902:N1902))),0)</f>
        <v>0</v>
      </c>
      <c r="P1902" s="7" t="n">
        <f aca="false">MAX(0,$B$1860-SUM(I1902:O1902))</f>
        <v>1640000000</v>
      </c>
      <c r="Q1902" s="7" t="n">
        <f aca="false">($B$343+$B$344)+$B$22+(1-B1902)*$B$338+(1-C1902)*$E$366+(1-D1902)*$E$365+(1-E1902)*$E$364+(1-F1902)*$E$363+(1-G1902)*$E$362+(1-H1902)*$E$361</f>
        <v>24801785.262139</v>
      </c>
      <c r="R1902" s="7" t="n">
        <f aca="false">P1902&gt;$B$12*Q1902</f>
        <v>1</v>
      </c>
      <c r="S1902" s="7" t="n">
        <f aca="false">IF(R1902,(P1902+$B$12*$B$13)/(Q1902+$B$13),IF(Q1902&gt;0,P1902/Q1902,0))</f>
        <v>60.1609009897881</v>
      </c>
      <c r="T1902" s="7" t="n">
        <f aca="false">IF(R1902,$B$13*(S1902-$B$12),0)</f>
        <v>147902252.47447</v>
      </c>
      <c r="U1902" s="7" t="n">
        <f aca="false">($B$343+$B$344)*S1902</f>
        <v>16657772.6373512</v>
      </c>
      <c r="V1902" s="7" t="n">
        <f aca="false">$B$22*S1902</f>
        <v>541448108.908093</v>
      </c>
      <c r="W1902" s="7" t="n">
        <f aca="false">IF(B1902=1,I1902,S1902*$B$338)</f>
        <v>47618189.4326512</v>
      </c>
      <c r="X1902" s="7" t="n">
        <f aca="false">IF(C1902=1,J1902,S1902*$E$366)</f>
        <v>300000000</v>
      </c>
      <c r="Y1902" s="7" t="n">
        <f aca="false">IF(D1902=1,K1902,S1902*$E$365)</f>
        <v>104281963.68019</v>
      </c>
      <c r="Z1902" s="7" t="n">
        <f aca="false">IF(E1902=1,L1902,S1902*$E$364)</f>
        <v>60000000</v>
      </c>
      <c r="AA1902" s="7" t="n">
        <f aca="false">IF(F1902=1,M1902,S1902*$E$363)</f>
        <v>180482702.969364</v>
      </c>
      <c r="AB1902" s="7" t="n">
        <f aca="false">IF(G1902=1,N1902,S1902*$E$362)</f>
        <v>300804504.94894</v>
      </c>
      <c r="AC1902" s="7" t="n">
        <f aca="false">IF(H1902=1,O1902,S1902*$E$361)</f>
        <v>300804504.94894</v>
      </c>
      <c r="AD1902" s="7" t="n">
        <f aca="false">INDEX($W$1862:$W$1989,MATCH($A1902+(1-B1902)*64,$A$1862:$A$1989,0))</f>
        <v>30000000</v>
      </c>
      <c r="AE1902" s="7" t="n">
        <f aca="false">INDEX($W$1862:$W$1989,MATCH($A1902-B1902*64,$A$1862:$A$1989,0))</f>
        <v>47618189.4326512</v>
      </c>
      <c r="AF1902" s="7" t="n">
        <f aca="false">INDEX($X$1862:$X$1989,MATCH($A1902+(1-C1902)*32,$A$1862:$A$1989,0))</f>
        <v>300000000</v>
      </c>
      <c r="AG1902" s="7" t="n">
        <f aca="false">INDEX($X$1862:$X$1989,MATCH($A1902-C1902*32,$A$1862:$A$1989,0))</f>
        <v>356286550.930299</v>
      </c>
      <c r="AH1902" s="7" t="n">
        <f aca="false">INDEX($Y$1862:$Y$1989,MATCH($A1902+(1-D1902)*16,$A$1862:$A$1989,0))</f>
        <v>100000000</v>
      </c>
      <c r="AI1902" s="7" t="n">
        <f aca="false">INDEX($Y$1862:$Y$1989,MATCH($A1902-D1902*16,$A$1862:$A$1989,0))</f>
        <v>104281963.68019</v>
      </c>
      <c r="AJ1902" s="7" t="n">
        <f aca="false">INDEX($Z$1862:$Z$1989,MATCH($A1902+(1-E1902)*8,$A$1862:$A$1989,0))</f>
        <v>60000000</v>
      </c>
      <c r="AK1902" s="7" t="n">
        <f aca="false">INDEX($Z$1862:$Z$1989,MATCH($A1902-E1902*8,$A$1862:$A$1989,0))</f>
        <v>137567488.416544</v>
      </c>
      <c r="AL1902" s="7" t="n">
        <f aca="false">INDEX($AA$1862:$AA$1989,MATCH($A1902+(1-F1902)*4,$A$1862:$A$1989,0))</f>
        <v>30000000</v>
      </c>
      <c r="AM1902" s="7" t="n">
        <f aca="false">INDEX($AA$1862:$AA$1989,MATCH($A1902-F1902*4,$A$1862:$A$1989,0))</f>
        <v>180482702.969364</v>
      </c>
      <c r="AN1902" s="7" t="n">
        <f aca="false">INDEX($AB$1862:$AB$1989,MATCH($A1902+(1-G1902)*2,$A$1862:$A$1989,0))</f>
        <v>15000000</v>
      </c>
      <c r="AO1902" s="7" t="n">
        <f aca="false">INDEX($AB$1862:$AB$1989,MATCH($A1902-G1902*2,$A$1862:$A$1989,0))</f>
        <v>300804504.94894</v>
      </c>
      <c r="AP1902" s="7" t="n">
        <f aca="false">INDEX($AC$1862:$AC$1989,MATCH($A1902+(1-H1902)*1,$A$1862:$A$1989,0))</f>
        <v>5000000</v>
      </c>
      <c r="AQ1902" s="7" t="n">
        <f aca="false">INDEX($AC$1862:$AC$1989,MATCH($A1902-H1902*1,$A$1862:$A$1989,0))</f>
        <v>300804504.94894</v>
      </c>
      <c r="AR1902" s="14" t="b">
        <f aca="false">AND(IF(B1902=1,AD1902&gt;=AE1902,AE1902&gt;AD1902),IF(C1902=1,AF1902&gt;=AG1902,AG1902&gt;AF1902),IF(D1902=1,AH1902&gt;=AI1902,AI1902&gt;AH1902),IF(E1902=1,AJ1902&gt;=AK1902,AK1902&gt;AJ1902),IF(F1902=1,AL1902&gt;=AM1902,AM1902&gt;AL1902),IF(G1902=1,AN1902&gt;=AO1902,AO1902&gt;AN1902),IF(H1902=1,AP1902&gt;=AQ1902,AQ1902&gt;AP1902))</f>
        <v>0</v>
      </c>
      <c r="AS1902" s="2"/>
      <c r="AT1902" s="2"/>
      <c r="AU1902" s="2"/>
      <c r="AV1902" s="2"/>
      <c r="AW1902" s="2"/>
      <c r="AX1902" s="2"/>
    </row>
    <row r="1903" customFormat="false" ht="15" hidden="false" customHeight="false" outlineLevel="0" collapsed="false">
      <c r="A1903" s="6" t="n">
        <f aca="false">ROW()-1862</f>
        <v>41</v>
      </c>
      <c r="B1903" s="6" t="n">
        <f aca="false">MOD(INT($A1903/64),2)</f>
        <v>0</v>
      </c>
      <c r="C1903" s="6" t="n">
        <f aca="false">MOD(INT($A1903/32),2)</f>
        <v>1</v>
      </c>
      <c r="D1903" s="6" t="n">
        <f aca="false">MOD(INT($A1903/16),2)</f>
        <v>0</v>
      </c>
      <c r="E1903" s="6" t="n">
        <f aca="false">MOD(INT($A1903/8),2)</f>
        <v>1</v>
      </c>
      <c r="F1903" s="6" t="n">
        <f aca="false">MOD(INT($A1903/4),2)</f>
        <v>0</v>
      </c>
      <c r="G1903" s="6" t="n">
        <f aca="false">MOD(INT($A1903/2),2)</f>
        <v>0</v>
      </c>
      <c r="H1903" s="6" t="n">
        <f aca="false">MOD(INT($A1903/1),2)</f>
        <v>1</v>
      </c>
      <c r="I1903" s="7" t="n">
        <f aca="false">IF(B1903=1,MIN($B$6,$B$1860),0)</f>
        <v>0</v>
      </c>
      <c r="J1903" s="7" t="n">
        <f aca="false">IF(C1903=1,MIN($F$366,MAX(0,$B$1860-I1903)),0)</f>
        <v>300000000</v>
      </c>
      <c r="K1903" s="7" t="n">
        <f aca="false">IF(D1903=1,MIN($F$365,MAX(0,$B$1860-SUM(I1903:J1903))),0)</f>
        <v>0</v>
      </c>
      <c r="L1903" s="7" t="n">
        <f aca="false">IF(E1903=1,MIN($F$364,MAX(0,$B$1860-SUM(I1903:K1903))),0)</f>
        <v>60000000</v>
      </c>
      <c r="M1903" s="7" t="n">
        <f aca="false">IF(F1903=1,MIN($F$363,MAX(0,$B$1860-SUM(I1903:L1903))),0)</f>
        <v>0</v>
      </c>
      <c r="N1903" s="7" t="n">
        <f aca="false">IF(G1903=1,MIN($F$362,MAX(0,$B$1860-SUM(I1903:M1903))),0)</f>
        <v>0</v>
      </c>
      <c r="O1903" s="7" t="n">
        <f aca="false">IF(H1903=1,MIN($F$361,MAX(0,$B$1860-SUM(I1903:N1903))),0)</f>
        <v>5000000</v>
      </c>
      <c r="P1903" s="7" t="n">
        <f aca="false">MAX(0,$B$1860-SUM(I1903:O1903))</f>
        <v>1635000000</v>
      </c>
      <c r="Q1903" s="7" t="n">
        <f aca="false">($B$343+$B$344)+$B$22+(1-B1903)*$B$338+(1-C1903)*$E$366+(1-D1903)*$E$365+(1-E1903)*$E$364+(1-F1903)*$E$363+(1-G1903)*$E$362+(1-H1903)*$E$361</f>
        <v>19801785.262139</v>
      </c>
      <c r="R1903" s="7" t="n">
        <f aca="false">P1903&gt;$B$12*Q1903</f>
        <v>1</v>
      </c>
      <c r="S1903" s="7" t="n">
        <f aca="false">IF(R1903,(P1903+$B$12*$B$13)/(Q1903+$B$13),IF(Q1903&gt;0,P1903/Q1903,0))</f>
        <v>73.4246151486324</v>
      </c>
      <c r="T1903" s="7" t="n">
        <f aca="false">IF(R1903,$B$13*(S1903-$B$12),0)</f>
        <v>181061537.871581</v>
      </c>
      <c r="U1903" s="7" t="n">
        <f aca="false">($B$343+$B$344)*S1903</f>
        <v>20330322.9341353</v>
      </c>
      <c r="V1903" s="7" t="n">
        <f aca="false">$B$22*S1903</f>
        <v>660821536.337692</v>
      </c>
      <c r="W1903" s="7" t="n">
        <f aca="false">IF(B1903=1,I1903,S1903*$B$338)</f>
        <v>58116603.5688291</v>
      </c>
      <c r="X1903" s="7" t="n">
        <f aca="false">IF(C1903=1,J1903,S1903*$E$366)</f>
        <v>300000000</v>
      </c>
      <c r="Y1903" s="7" t="n">
        <f aca="false">IF(D1903=1,K1903,S1903*$E$365)</f>
        <v>127273078.098703</v>
      </c>
      <c r="Z1903" s="7" t="n">
        <f aca="false">IF(E1903=1,L1903,S1903*$E$364)</f>
        <v>60000000</v>
      </c>
      <c r="AA1903" s="7" t="n">
        <f aca="false">IF(F1903=1,M1903,S1903*$E$363)</f>
        <v>220273845.445897</v>
      </c>
      <c r="AB1903" s="7" t="n">
        <f aca="false">IF(G1903=1,N1903,S1903*$E$362)</f>
        <v>367123075.743162</v>
      </c>
      <c r="AC1903" s="7" t="n">
        <f aca="false">IF(H1903=1,O1903,S1903*$E$361)</f>
        <v>5000000</v>
      </c>
      <c r="AD1903" s="7" t="n">
        <f aca="false">INDEX($W$1862:$W$1989,MATCH($A1903+(1-B1903)*64,$A$1862:$A$1989,0))</f>
        <v>30000000</v>
      </c>
      <c r="AE1903" s="7" t="n">
        <f aca="false">INDEX($W$1862:$W$1989,MATCH($A1903-B1903*64,$A$1862:$A$1989,0))</f>
        <v>58116603.5688291</v>
      </c>
      <c r="AF1903" s="7" t="n">
        <f aca="false">INDEX($X$1862:$X$1989,MATCH($A1903+(1-C1903)*32,$A$1862:$A$1989,0))</f>
        <v>300000000</v>
      </c>
      <c r="AG1903" s="7" t="n">
        <f aca="false">INDEX($X$1862:$X$1989,MATCH($A1903-C1903*32,$A$1862:$A$1989,0))</f>
        <v>417859346.784834</v>
      </c>
      <c r="AH1903" s="7" t="n">
        <f aca="false">INDEX($Y$1862:$Y$1989,MATCH($A1903+(1-D1903)*16,$A$1862:$A$1989,0))</f>
        <v>100000000</v>
      </c>
      <c r="AI1903" s="7" t="n">
        <f aca="false">INDEX($Y$1862:$Y$1989,MATCH($A1903-D1903*16,$A$1862:$A$1989,0))</f>
        <v>127273078.098703</v>
      </c>
      <c r="AJ1903" s="7" t="n">
        <f aca="false">INDEX($Z$1862:$Z$1989,MATCH($A1903+(1-E1903)*8,$A$1862:$A$1989,0))</f>
        <v>60000000</v>
      </c>
      <c r="AK1903" s="7" t="n">
        <f aca="false">INDEX($Z$1862:$Z$1989,MATCH($A1903-E1903*8,$A$1862:$A$1989,0))</f>
        <v>164927350.665796</v>
      </c>
      <c r="AL1903" s="7" t="n">
        <f aca="false">INDEX($AA$1862:$AA$1989,MATCH($A1903+(1-F1903)*4,$A$1862:$A$1989,0))</f>
        <v>30000000</v>
      </c>
      <c r="AM1903" s="7" t="n">
        <f aca="false">INDEX($AA$1862:$AA$1989,MATCH($A1903-F1903*4,$A$1862:$A$1989,0))</f>
        <v>220273845.445897</v>
      </c>
      <c r="AN1903" s="7" t="n">
        <f aca="false">INDEX($AB$1862:$AB$1989,MATCH($A1903+(1-G1903)*2,$A$1862:$A$1989,0))</f>
        <v>15000000</v>
      </c>
      <c r="AO1903" s="7" t="n">
        <f aca="false">INDEX($AB$1862:$AB$1989,MATCH($A1903-G1903*2,$A$1862:$A$1989,0))</f>
        <v>367123075.743162</v>
      </c>
      <c r="AP1903" s="7" t="n">
        <f aca="false">INDEX($AC$1862:$AC$1989,MATCH($A1903+(1-H1903)*1,$A$1862:$A$1989,0))</f>
        <v>5000000</v>
      </c>
      <c r="AQ1903" s="7" t="n">
        <f aca="false">INDEX($AC$1862:$AC$1989,MATCH($A1903-H1903*1,$A$1862:$A$1989,0))</f>
        <v>300804504.94894</v>
      </c>
      <c r="AR1903" s="14" t="b">
        <f aca="false">AND(IF(B1903=1,AD1903&gt;=AE1903,AE1903&gt;AD1903),IF(C1903=1,AF1903&gt;=AG1903,AG1903&gt;AF1903),IF(D1903=1,AH1903&gt;=AI1903,AI1903&gt;AH1903),IF(E1903=1,AJ1903&gt;=AK1903,AK1903&gt;AJ1903),IF(F1903=1,AL1903&gt;=AM1903,AM1903&gt;AL1903),IF(G1903=1,AN1903&gt;=AO1903,AO1903&gt;AN1903),IF(H1903=1,AP1903&gt;=AQ1903,AQ1903&gt;AP1903))</f>
        <v>0</v>
      </c>
      <c r="AS1903" s="2"/>
      <c r="AT1903" s="2"/>
      <c r="AU1903" s="2"/>
      <c r="AV1903" s="2"/>
      <c r="AW1903" s="2"/>
      <c r="AX1903" s="2"/>
    </row>
    <row r="1904" customFormat="false" ht="15" hidden="false" customHeight="false" outlineLevel="0" collapsed="false">
      <c r="A1904" s="6" t="n">
        <f aca="false">ROW()-1862</f>
        <v>42</v>
      </c>
      <c r="B1904" s="6" t="n">
        <f aca="false">MOD(INT($A1904/64),2)</f>
        <v>0</v>
      </c>
      <c r="C1904" s="6" t="n">
        <f aca="false">MOD(INT($A1904/32),2)</f>
        <v>1</v>
      </c>
      <c r="D1904" s="6" t="n">
        <f aca="false">MOD(INT($A1904/16),2)</f>
        <v>0</v>
      </c>
      <c r="E1904" s="6" t="n">
        <f aca="false">MOD(INT($A1904/8),2)</f>
        <v>1</v>
      </c>
      <c r="F1904" s="6" t="n">
        <f aca="false">MOD(INT($A1904/4),2)</f>
        <v>0</v>
      </c>
      <c r="G1904" s="6" t="n">
        <f aca="false">MOD(INT($A1904/2),2)</f>
        <v>1</v>
      </c>
      <c r="H1904" s="6" t="n">
        <f aca="false">MOD(INT($A1904/1),2)</f>
        <v>0</v>
      </c>
      <c r="I1904" s="7" t="n">
        <f aca="false">IF(B1904=1,MIN($B$6,$B$1860),0)</f>
        <v>0</v>
      </c>
      <c r="J1904" s="7" t="n">
        <f aca="false">IF(C1904=1,MIN($F$366,MAX(0,$B$1860-I1904)),0)</f>
        <v>300000000</v>
      </c>
      <c r="K1904" s="7" t="n">
        <f aca="false">IF(D1904=1,MIN($F$365,MAX(0,$B$1860-SUM(I1904:J1904))),0)</f>
        <v>0</v>
      </c>
      <c r="L1904" s="7" t="n">
        <f aca="false">IF(E1904=1,MIN($F$364,MAX(0,$B$1860-SUM(I1904:K1904))),0)</f>
        <v>60000000</v>
      </c>
      <c r="M1904" s="7" t="n">
        <f aca="false">IF(F1904=1,MIN($F$363,MAX(0,$B$1860-SUM(I1904:L1904))),0)</f>
        <v>0</v>
      </c>
      <c r="N1904" s="7" t="n">
        <f aca="false">IF(G1904=1,MIN($F$362,MAX(0,$B$1860-SUM(I1904:M1904))),0)</f>
        <v>15000000</v>
      </c>
      <c r="O1904" s="7" t="n">
        <f aca="false">IF(H1904=1,MIN($F$361,MAX(0,$B$1860-SUM(I1904:N1904))),0)</f>
        <v>0</v>
      </c>
      <c r="P1904" s="7" t="n">
        <f aca="false">MAX(0,$B$1860-SUM(I1904:O1904))</f>
        <v>1625000000</v>
      </c>
      <c r="Q1904" s="7" t="n">
        <f aca="false">($B$343+$B$344)+$B$22+(1-B1904)*$B$338+(1-C1904)*$E$366+(1-D1904)*$E$365+(1-E1904)*$E$364+(1-F1904)*$E$363+(1-G1904)*$E$362+(1-H1904)*$E$361</f>
        <v>19801785.262139</v>
      </c>
      <c r="R1904" s="7" t="n">
        <f aca="false">P1904&gt;$B$12*Q1904</f>
        <v>1</v>
      </c>
      <c r="S1904" s="7" t="n">
        <f aca="false">IF(R1904,(P1904+$B$12*$B$13)/(Q1904+$B$13),IF(Q1904&gt;0,P1904/Q1904,0))</f>
        <v>72.9762205523049</v>
      </c>
      <c r="T1904" s="7" t="n">
        <f aca="false">IF(R1904,$B$13*(S1904-$B$12),0)</f>
        <v>179940551.380762</v>
      </c>
      <c r="U1904" s="7" t="n">
        <f aca="false">($B$343+$B$344)*S1904</f>
        <v>20206168.2902627</v>
      </c>
      <c r="V1904" s="7" t="n">
        <f aca="false">$B$22*S1904</f>
        <v>656785984.970744</v>
      </c>
      <c r="W1904" s="7" t="n">
        <f aca="false">IF(B1904=1,I1904,S1904*$B$338)</f>
        <v>57761693.0126836</v>
      </c>
      <c r="X1904" s="7" t="n">
        <f aca="false">IF(C1904=1,J1904,S1904*$E$366)</f>
        <v>300000000</v>
      </c>
      <c r="Y1904" s="7" t="n">
        <f aca="false">IF(D1904=1,K1904,S1904*$E$365)</f>
        <v>126495837.927108</v>
      </c>
      <c r="Z1904" s="7" t="n">
        <f aca="false">IF(E1904=1,L1904,S1904*$E$364)</f>
        <v>60000000</v>
      </c>
      <c r="AA1904" s="7" t="n">
        <f aca="false">IF(F1904=1,M1904,S1904*$E$363)</f>
        <v>218928661.656915</v>
      </c>
      <c r="AB1904" s="7" t="n">
        <f aca="false">IF(G1904=1,N1904,S1904*$E$362)</f>
        <v>15000000</v>
      </c>
      <c r="AC1904" s="7" t="n">
        <f aca="false">IF(H1904=1,O1904,S1904*$E$361)</f>
        <v>364881102.761525</v>
      </c>
      <c r="AD1904" s="7" t="n">
        <f aca="false">INDEX($W$1862:$W$1989,MATCH($A1904+(1-B1904)*64,$A$1862:$A$1989,0))</f>
        <v>30000000</v>
      </c>
      <c r="AE1904" s="7" t="n">
        <f aca="false">INDEX($W$1862:$W$1989,MATCH($A1904-B1904*64,$A$1862:$A$1989,0))</f>
        <v>57761693.0126836</v>
      </c>
      <c r="AF1904" s="7" t="n">
        <f aca="false">INDEX($X$1862:$X$1989,MATCH($A1904+(1-C1904)*32,$A$1862:$A$1989,0))</f>
        <v>300000000</v>
      </c>
      <c r="AG1904" s="7" t="n">
        <f aca="false">INDEX($X$1862:$X$1989,MATCH($A1904-C1904*32,$A$1862:$A$1989,0))</f>
        <v>415702653.382074</v>
      </c>
      <c r="AH1904" s="7" t="n">
        <f aca="false">INDEX($Y$1862:$Y$1989,MATCH($A1904+(1-D1904)*16,$A$1862:$A$1989,0))</f>
        <v>100000000</v>
      </c>
      <c r="AI1904" s="7" t="n">
        <f aca="false">INDEX($Y$1862:$Y$1989,MATCH($A1904-D1904*16,$A$1862:$A$1989,0))</f>
        <v>126495837.927108</v>
      </c>
      <c r="AJ1904" s="7" t="n">
        <f aca="false">INDEX($Z$1862:$Z$1989,MATCH($A1904+(1-E1904)*8,$A$1862:$A$1989,0))</f>
        <v>60000000</v>
      </c>
      <c r="AK1904" s="7" t="n">
        <f aca="false">INDEX($Z$1862:$Z$1989,MATCH($A1904-E1904*8,$A$1862:$A$1989,0))</f>
        <v>163955760.971152</v>
      </c>
      <c r="AL1904" s="7" t="n">
        <f aca="false">INDEX($AA$1862:$AA$1989,MATCH($A1904+(1-F1904)*4,$A$1862:$A$1989,0))</f>
        <v>30000000</v>
      </c>
      <c r="AM1904" s="7" t="n">
        <f aca="false">INDEX($AA$1862:$AA$1989,MATCH($A1904-F1904*4,$A$1862:$A$1989,0))</f>
        <v>218928661.656915</v>
      </c>
      <c r="AN1904" s="7" t="n">
        <f aca="false">INDEX($AB$1862:$AB$1989,MATCH($A1904+(1-G1904)*2,$A$1862:$A$1989,0))</f>
        <v>15000000</v>
      </c>
      <c r="AO1904" s="7" t="n">
        <f aca="false">INDEX($AB$1862:$AB$1989,MATCH($A1904-G1904*2,$A$1862:$A$1989,0))</f>
        <v>300804504.94894</v>
      </c>
      <c r="AP1904" s="7" t="n">
        <f aca="false">INDEX($AC$1862:$AC$1989,MATCH($A1904+(1-H1904)*1,$A$1862:$A$1989,0))</f>
        <v>5000000</v>
      </c>
      <c r="AQ1904" s="7" t="n">
        <f aca="false">INDEX($AC$1862:$AC$1989,MATCH($A1904-H1904*1,$A$1862:$A$1989,0))</f>
        <v>364881102.761525</v>
      </c>
      <c r="AR1904" s="14" t="b">
        <f aca="false">AND(IF(B1904=1,AD1904&gt;=AE1904,AE1904&gt;AD1904),IF(C1904=1,AF1904&gt;=AG1904,AG1904&gt;AF1904),IF(D1904=1,AH1904&gt;=AI1904,AI1904&gt;AH1904),IF(E1904=1,AJ1904&gt;=AK1904,AK1904&gt;AJ1904),IF(F1904=1,AL1904&gt;=AM1904,AM1904&gt;AL1904),IF(G1904=1,AN1904&gt;=AO1904,AO1904&gt;AN1904),IF(H1904=1,AP1904&gt;=AQ1904,AQ1904&gt;AP1904))</f>
        <v>0</v>
      </c>
      <c r="AS1904" s="2"/>
      <c r="AT1904" s="2"/>
      <c r="AU1904" s="2"/>
      <c r="AV1904" s="2"/>
      <c r="AW1904" s="2"/>
      <c r="AX1904" s="2"/>
    </row>
    <row r="1905" customFormat="false" ht="15" hidden="false" customHeight="false" outlineLevel="0" collapsed="false">
      <c r="A1905" s="6" t="n">
        <f aca="false">ROW()-1862</f>
        <v>43</v>
      </c>
      <c r="B1905" s="6" t="n">
        <f aca="false">MOD(INT($A1905/64),2)</f>
        <v>0</v>
      </c>
      <c r="C1905" s="6" t="n">
        <f aca="false">MOD(INT($A1905/32),2)</f>
        <v>1</v>
      </c>
      <c r="D1905" s="6" t="n">
        <f aca="false">MOD(INT($A1905/16),2)</f>
        <v>0</v>
      </c>
      <c r="E1905" s="6" t="n">
        <f aca="false">MOD(INT($A1905/8),2)</f>
        <v>1</v>
      </c>
      <c r="F1905" s="6" t="n">
        <f aca="false">MOD(INT($A1905/4),2)</f>
        <v>0</v>
      </c>
      <c r="G1905" s="6" t="n">
        <f aca="false">MOD(INT($A1905/2),2)</f>
        <v>1</v>
      </c>
      <c r="H1905" s="6" t="n">
        <f aca="false">MOD(INT($A1905/1),2)</f>
        <v>1</v>
      </c>
      <c r="I1905" s="7" t="n">
        <f aca="false">IF(B1905=1,MIN($B$6,$B$1860),0)</f>
        <v>0</v>
      </c>
      <c r="J1905" s="7" t="n">
        <f aca="false">IF(C1905=1,MIN($F$366,MAX(0,$B$1860-I1905)),0)</f>
        <v>300000000</v>
      </c>
      <c r="K1905" s="7" t="n">
        <f aca="false">IF(D1905=1,MIN($F$365,MAX(0,$B$1860-SUM(I1905:J1905))),0)</f>
        <v>0</v>
      </c>
      <c r="L1905" s="7" t="n">
        <f aca="false">IF(E1905=1,MIN($F$364,MAX(0,$B$1860-SUM(I1905:K1905))),0)</f>
        <v>60000000</v>
      </c>
      <c r="M1905" s="7" t="n">
        <f aca="false">IF(F1905=1,MIN($F$363,MAX(0,$B$1860-SUM(I1905:L1905))),0)</f>
        <v>0</v>
      </c>
      <c r="N1905" s="7" t="n">
        <f aca="false">IF(G1905=1,MIN($F$362,MAX(0,$B$1860-SUM(I1905:M1905))),0)</f>
        <v>15000000</v>
      </c>
      <c r="O1905" s="7" t="n">
        <f aca="false">IF(H1905=1,MIN($F$361,MAX(0,$B$1860-SUM(I1905:N1905))),0)</f>
        <v>5000000</v>
      </c>
      <c r="P1905" s="7" t="n">
        <f aca="false">MAX(0,$B$1860-SUM(I1905:O1905))</f>
        <v>1620000000</v>
      </c>
      <c r="Q1905" s="7" t="n">
        <f aca="false">($B$343+$B$344)+$B$22+(1-B1905)*$B$338+(1-C1905)*$E$366+(1-D1905)*$E$365+(1-E1905)*$E$364+(1-F1905)*$E$363+(1-G1905)*$E$362+(1-H1905)*$E$361</f>
        <v>14801785.262139</v>
      </c>
      <c r="R1905" s="7" t="n">
        <f aca="false">P1905&gt;$B$12*Q1905</f>
        <v>1</v>
      </c>
      <c r="S1905" s="7" t="n">
        <f aca="false">IF(R1905,(P1905+$B$12*$B$13)/(Q1905+$B$13),IF(Q1905&gt;0,P1905/Q1905,0))</f>
        <v>93.776449968459</v>
      </c>
      <c r="T1905" s="7" t="n">
        <f aca="false">IF(R1905,$B$13*(S1905-$B$12),0)</f>
        <v>231941124.921147</v>
      </c>
      <c r="U1905" s="7" t="n">
        <f aca="false">($B$343+$B$344)*S1905</f>
        <v>25965481.843061</v>
      </c>
      <c r="V1905" s="7" t="n">
        <f aca="false">$B$22*S1905</f>
        <v>843988049.716131</v>
      </c>
      <c r="W1905" s="7" t="n">
        <f aca="false">IF(B1905=1,I1905,S1905*$B$338)</f>
        <v>74225363.74044</v>
      </c>
      <c r="X1905" s="7" t="n">
        <f aca="false">IF(C1905=1,J1905,S1905*$E$366)</f>
        <v>300000000</v>
      </c>
      <c r="Y1905" s="7" t="n">
        <f aca="false">IF(D1905=1,K1905,S1905*$E$365)</f>
        <v>162550629.873844</v>
      </c>
      <c r="Z1905" s="7" t="n">
        <f aca="false">IF(E1905=1,L1905,S1905*$E$364)</f>
        <v>60000000</v>
      </c>
      <c r="AA1905" s="7" t="n">
        <f aca="false">IF(F1905=1,M1905,S1905*$E$363)</f>
        <v>281329349.905377</v>
      </c>
      <c r="AB1905" s="7" t="n">
        <f aca="false">IF(G1905=1,N1905,S1905*$E$362)</f>
        <v>15000000</v>
      </c>
      <c r="AC1905" s="7" t="n">
        <f aca="false">IF(H1905=1,O1905,S1905*$E$361)</f>
        <v>5000000</v>
      </c>
      <c r="AD1905" s="7" t="n">
        <f aca="false">INDEX($W$1862:$W$1989,MATCH($A1905+(1-B1905)*64,$A$1862:$A$1989,0))</f>
        <v>30000000</v>
      </c>
      <c r="AE1905" s="7" t="n">
        <f aca="false">INDEX($W$1862:$W$1989,MATCH($A1905-B1905*64,$A$1862:$A$1989,0))</f>
        <v>74225363.74044</v>
      </c>
      <c r="AF1905" s="7" t="n">
        <f aca="false">INDEX($X$1862:$X$1989,MATCH($A1905+(1-C1905)*32,$A$1862:$A$1989,0))</f>
        <v>300000000</v>
      </c>
      <c r="AG1905" s="7" t="n">
        <f aca="false">INDEX($X$1862:$X$1989,MATCH($A1905-C1905*32,$A$1862:$A$1989,0))</f>
        <v>503090090.452518</v>
      </c>
      <c r="AH1905" s="7" t="n">
        <f aca="false">INDEX($Y$1862:$Y$1989,MATCH($A1905+(1-D1905)*16,$A$1862:$A$1989,0))</f>
        <v>100000000</v>
      </c>
      <c r="AI1905" s="7" t="n">
        <f aca="false">INDEX($Y$1862:$Y$1989,MATCH($A1905-D1905*16,$A$1862:$A$1989,0))</f>
        <v>162550629.873844</v>
      </c>
      <c r="AJ1905" s="7" t="n">
        <f aca="false">INDEX($Z$1862:$Z$1989,MATCH($A1905+(1-E1905)*8,$A$1862:$A$1989,0))</f>
        <v>60000000</v>
      </c>
      <c r="AK1905" s="7" t="n">
        <f aca="false">INDEX($Z$1862:$Z$1989,MATCH($A1905-E1905*8,$A$1862:$A$1989,0))</f>
        <v>204956045.67165</v>
      </c>
      <c r="AL1905" s="7" t="n">
        <f aca="false">INDEX($AA$1862:$AA$1989,MATCH($A1905+(1-F1905)*4,$A$1862:$A$1989,0))</f>
        <v>30000000</v>
      </c>
      <c r="AM1905" s="7" t="n">
        <f aca="false">INDEX($AA$1862:$AA$1989,MATCH($A1905-F1905*4,$A$1862:$A$1989,0))</f>
        <v>281329349.905377</v>
      </c>
      <c r="AN1905" s="7" t="n">
        <f aca="false">INDEX($AB$1862:$AB$1989,MATCH($A1905+(1-G1905)*2,$A$1862:$A$1989,0))</f>
        <v>15000000</v>
      </c>
      <c r="AO1905" s="7" t="n">
        <f aca="false">INDEX($AB$1862:$AB$1989,MATCH($A1905-G1905*2,$A$1862:$A$1989,0))</f>
        <v>367123075.743162</v>
      </c>
      <c r="AP1905" s="7" t="n">
        <f aca="false">INDEX($AC$1862:$AC$1989,MATCH($A1905+(1-H1905)*1,$A$1862:$A$1989,0))</f>
        <v>5000000</v>
      </c>
      <c r="AQ1905" s="7" t="n">
        <f aca="false">INDEX($AC$1862:$AC$1989,MATCH($A1905-H1905*1,$A$1862:$A$1989,0))</f>
        <v>364881102.761525</v>
      </c>
      <c r="AR1905" s="14" t="b">
        <f aca="false">AND(IF(B1905=1,AD1905&gt;=AE1905,AE1905&gt;AD1905),IF(C1905=1,AF1905&gt;=AG1905,AG1905&gt;AF1905),IF(D1905=1,AH1905&gt;=AI1905,AI1905&gt;AH1905),IF(E1905=1,AJ1905&gt;=AK1905,AK1905&gt;AJ1905),IF(F1905=1,AL1905&gt;=AM1905,AM1905&gt;AL1905),IF(G1905=1,AN1905&gt;=AO1905,AO1905&gt;AN1905),IF(H1905=1,AP1905&gt;=AQ1905,AQ1905&gt;AP1905))</f>
        <v>0</v>
      </c>
      <c r="AS1905" s="2"/>
      <c r="AT1905" s="2"/>
      <c r="AU1905" s="2"/>
      <c r="AV1905" s="2"/>
      <c r="AW1905" s="2"/>
      <c r="AX1905" s="2"/>
    </row>
    <row r="1906" customFormat="false" ht="15" hidden="false" customHeight="false" outlineLevel="0" collapsed="false">
      <c r="A1906" s="6" t="n">
        <f aca="false">ROW()-1862</f>
        <v>44</v>
      </c>
      <c r="B1906" s="6" t="n">
        <f aca="false">MOD(INT($A1906/64),2)</f>
        <v>0</v>
      </c>
      <c r="C1906" s="6" t="n">
        <f aca="false">MOD(INT($A1906/32),2)</f>
        <v>1</v>
      </c>
      <c r="D1906" s="6" t="n">
        <f aca="false">MOD(INT($A1906/16),2)</f>
        <v>0</v>
      </c>
      <c r="E1906" s="6" t="n">
        <f aca="false">MOD(INT($A1906/8),2)</f>
        <v>1</v>
      </c>
      <c r="F1906" s="6" t="n">
        <f aca="false">MOD(INT($A1906/4),2)</f>
        <v>1</v>
      </c>
      <c r="G1906" s="6" t="n">
        <f aca="false">MOD(INT($A1906/2),2)</f>
        <v>0</v>
      </c>
      <c r="H1906" s="6" t="n">
        <f aca="false">MOD(INT($A1906/1),2)</f>
        <v>0</v>
      </c>
      <c r="I1906" s="7" t="n">
        <f aca="false">IF(B1906=1,MIN($B$6,$B$1860),0)</f>
        <v>0</v>
      </c>
      <c r="J1906" s="7" t="n">
        <f aca="false">IF(C1906=1,MIN($F$366,MAX(0,$B$1860-I1906)),0)</f>
        <v>300000000</v>
      </c>
      <c r="K1906" s="7" t="n">
        <f aca="false">IF(D1906=1,MIN($F$365,MAX(0,$B$1860-SUM(I1906:J1906))),0)</f>
        <v>0</v>
      </c>
      <c r="L1906" s="7" t="n">
        <f aca="false">IF(E1906=1,MIN($F$364,MAX(0,$B$1860-SUM(I1906:K1906))),0)</f>
        <v>60000000</v>
      </c>
      <c r="M1906" s="7" t="n">
        <f aca="false">IF(F1906=1,MIN($F$363,MAX(0,$B$1860-SUM(I1906:L1906))),0)</f>
        <v>30000000</v>
      </c>
      <c r="N1906" s="7" t="n">
        <f aca="false">IF(G1906=1,MIN($F$362,MAX(0,$B$1860-SUM(I1906:M1906))),0)</f>
        <v>0</v>
      </c>
      <c r="O1906" s="7" t="n">
        <f aca="false">IF(H1906=1,MIN($F$361,MAX(0,$B$1860-SUM(I1906:N1906))),0)</f>
        <v>0</v>
      </c>
      <c r="P1906" s="7" t="n">
        <f aca="false">MAX(0,$B$1860-SUM(I1906:O1906))</f>
        <v>1610000000</v>
      </c>
      <c r="Q1906" s="7" t="n">
        <f aca="false">($B$343+$B$344)+$B$22+(1-B1906)*$B$338+(1-C1906)*$E$366+(1-D1906)*$E$365+(1-E1906)*$E$364+(1-F1906)*$E$363+(1-G1906)*$E$362+(1-H1906)*$E$361</f>
        <v>21801785.262139</v>
      </c>
      <c r="R1906" s="7" t="n">
        <f aca="false">P1906&gt;$B$12*Q1906</f>
        <v>1</v>
      </c>
      <c r="S1906" s="7" t="n">
        <f aca="false">IF(R1906,(P1906+$B$12*$B$13)/(Q1906+$B$13),IF(Q1906&gt;0,P1906/Q1906,0))</f>
        <v>66.3531498861607</v>
      </c>
      <c r="T1906" s="7" t="n">
        <f aca="false">IF(R1906,$B$13*(S1906-$B$12),0)</f>
        <v>163382874.715402</v>
      </c>
      <c r="U1906" s="7" t="n">
        <f aca="false">($B$343+$B$344)*S1906</f>
        <v>18372325.9856658</v>
      </c>
      <c r="V1906" s="7" t="n">
        <f aca="false">$B$22*S1906</f>
        <v>597178348.975446</v>
      </c>
      <c r="W1906" s="7" t="n">
        <f aca="false">IF(B1906=1,I1906,S1906*$B$338)</f>
        <v>52519440.5128444</v>
      </c>
      <c r="X1906" s="7" t="n">
        <f aca="false">IF(C1906=1,J1906,S1906*$E$366)</f>
        <v>300000000</v>
      </c>
      <c r="Y1906" s="7" t="n">
        <f aca="false">IF(D1906=1,K1906,S1906*$E$365)</f>
        <v>115015510.949036</v>
      </c>
      <c r="Z1906" s="7" t="n">
        <f aca="false">IF(E1906=1,L1906,S1906*$E$364)</f>
        <v>60000000</v>
      </c>
      <c r="AA1906" s="7" t="n">
        <f aca="false">IF(F1906=1,M1906,S1906*$E$363)</f>
        <v>30000000</v>
      </c>
      <c r="AB1906" s="7" t="n">
        <f aca="false">IF(G1906=1,N1906,S1906*$E$362)</f>
        <v>331765749.430803</v>
      </c>
      <c r="AC1906" s="7" t="n">
        <f aca="false">IF(H1906=1,O1906,S1906*$E$361)</f>
        <v>331765749.430803</v>
      </c>
      <c r="AD1906" s="7" t="n">
        <f aca="false">INDEX($W$1862:$W$1989,MATCH($A1906+(1-B1906)*64,$A$1862:$A$1989,0))</f>
        <v>30000000</v>
      </c>
      <c r="AE1906" s="7" t="n">
        <f aca="false">INDEX($W$1862:$W$1989,MATCH($A1906-B1906*64,$A$1862:$A$1989,0))</f>
        <v>52519440.5128444</v>
      </c>
      <c r="AF1906" s="7" t="n">
        <f aca="false">INDEX($X$1862:$X$1989,MATCH($A1906+(1-C1906)*32,$A$1862:$A$1989,0))</f>
        <v>300000000</v>
      </c>
      <c r="AG1906" s="7" t="n">
        <f aca="false">INDEX($X$1862:$X$1989,MATCH($A1906-C1906*32,$A$1862:$A$1989,0))</f>
        <v>385362046.221924</v>
      </c>
      <c r="AH1906" s="7" t="n">
        <f aca="false">INDEX($Y$1862:$Y$1989,MATCH($A1906+(1-D1906)*16,$A$1862:$A$1989,0))</f>
        <v>100000000</v>
      </c>
      <c r="AI1906" s="7" t="n">
        <f aca="false">INDEX($Y$1862:$Y$1989,MATCH($A1906-D1906*16,$A$1862:$A$1989,0))</f>
        <v>115015510.949036</v>
      </c>
      <c r="AJ1906" s="7" t="n">
        <f aca="false">INDEX($Z$1862:$Z$1989,MATCH($A1906+(1-E1906)*8,$A$1862:$A$1989,0))</f>
        <v>60000000</v>
      </c>
      <c r="AK1906" s="7" t="n">
        <f aca="false">INDEX($Z$1862:$Z$1989,MATCH($A1906-E1906*8,$A$1862:$A$1989,0))</f>
        <v>150327027.22284</v>
      </c>
      <c r="AL1906" s="7" t="n">
        <f aca="false">INDEX($AA$1862:$AA$1989,MATCH($A1906+(1-F1906)*4,$A$1862:$A$1989,0))</f>
        <v>30000000</v>
      </c>
      <c r="AM1906" s="7" t="n">
        <f aca="false">INDEX($AA$1862:$AA$1989,MATCH($A1906-F1906*4,$A$1862:$A$1989,0))</f>
        <v>180482702.969364</v>
      </c>
      <c r="AN1906" s="7" t="n">
        <f aca="false">INDEX($AB$1862:$AB$1989,MATCH($A1906+(1-G1906)*2,$A$1862:$A$1989,0))</f>
        <v>15000000</v>
      </c>
      <c r="AO1906" s="7" t="n">
        <f aca="false">INDEX($AB$1862:$AB$1989,MATCH($A1906-G1906*2,$A$1862:$A$1989,0))</f>
        <v>331765749.430803</v>
      </c>
      <c r="AP1906" s="7" t="n">
        <f aca="false">INDEX($AC$1862:$AC$1989,MATCH($A1906+(1-H1906)*1,$A$1862:$A$1989,0))</f>
        <v>5000000</v>
      </c>
      <c r="AQ1906" s="7" t="n">
        <f aca="false">INDEX($AC$1862:$AC$1989,MATCH($A1906-H1906*1,$A$1862:$A$1989,0))</f>
        <v>331765749.430803</v>
      </c>
      <c r="AR1906" s="14" t="b">
        <f aca="false">AND(IF(B1906=1,AD1906&gt;=AE1906,AE1906&gt;AD1906),IF(C1906=1,AF1906&gt;=AG1906,AG1906&gt;AF1906),IF(D1906=1,AH1906&gt;=AI1906,AI1906&gt;AH1906),IF(E1906=1,AJ1906&gt;=AK1906,AK1906&gt;AJ1906),IF(F1906=1,AL1906&gt;=AM1906,AM1906&gt;AL1906),IF(G1906=1,AN1906&gt;=AO1906,AO1906&gt;AN1906),IF(H1906=1,AP1906&gt;=AQ1906,AQ1906&gt;AP1906))</f>
        <v>0</v>
      </c>
      <c r="AS1906" s="2"/>
      <c r="AT1906" s="2"/>
      <c r="AU1906" s="2"/>
      <c r="AV1906" s="2"/>
      <c r="AW1906" s="2"/>
      <c r="AX1906" s="2"/>
    </row>
    <row r="1907" customFormat="false" ht="15" hidden="false" customHeight="false" outlineLevel="0" collapsed="false">
      <c r="A1907" s="6" t="n">
        <f aca="false">ROW()-1862</f>
        <v>45</v>
      </c>
      <c r="B1907" s="6" t="n">
        <f aca="false">MOD(INT($A1907/64),2)</f>
        <v>0</v>
      </c>
      <c r="C1907" s="6" t="n">
        <f aca="false">MOD(INT($A1907/32),2)</f>
        <v>1</v>
      </c>
      <c r="D1907" s="6" t="n">
        <f aca="false">MOD(INT($A1907/16),2)</f>
        <v>0</v>
      </c>
      <c r="E1907" s="6" t="n">
        <f aca="false">MOD(INT($A1907/8),2)</f>
        <v>1</v>
      </c>
      <c r="F1907" s="6" t="n">
        <f aca="false">MOD(INT($A1907/4),2)</f>
        <v>1</v>
      </c>
      <c r="G1907" s="6" t="n">
        <f aca="false">MOD(INT($A1907/2),2)</f>
        <v>0</v>
      </c>
      <c r="H1907" s="6" t="n">
        <f aca="false">MOD(INT($A1907/1),2)</f>
        <v>1</v>
      </c>
      <c r="I1907" s="7" t="n">
        <f aca="false">IF(B1907=1,MIN($B$6,$B$1860),0)</f>
        <v>0</v>
      </c>
      <c r="J1907" s="7" t="n">
        <f aca="false">IF(C1907=1,MIN($F$366,MAX(0,$B$1860-I1907)),0)</f>
        <v>300000000</v>
      </c>
      <c r="K1907" s="7" t="n">
        <f aca="false">IF(D1907=1,MIN($F$365,MAX(0,$B$1860-SUM(I1907:J1907))),0)</f>
        <v>0</v>
      </c>
      <c r="L1907" s="7" t="n">
        <f aca="false">IF(E1907=1,MIN($F$364,MAX(0,$B$1860-SUM(I1907:K1907))),0)</f>
        <v>60000000</v>
      </c>
      <c r="M1907" s="7" t="n">
        <f aca="false">IF(F1907=1,MIN($F$363,MAX(0,$B$1860-SUM(I1907:L1907))),0)</f>
        <v>30000000</v>
      </c>
      <c r="N1907" s="7" t="n">
        <f aca="false">IF(G1907=1,MIN($F$362,MAX(0,$B$1860-SUM(I1907:M1907))),0)</f>
        <v>0</v>
      </c>
      <c r="O1907" s="7" t="n">
        <f aca="false">IF(H1907=1,MIN($F$361,MAX(0,$B$1860-SUM(I1907:N1907))),0)</f>
        <v>5000000</v>
      </c>
      <c r="P1907" s="7" t="n">
        <f aca="false">MAX(0,$B$1860-SUM(I1907:O1907))</f>
        <v>1605000000</v>
      </c>
      <c r="Q1907" s="7" t="n">
        <f aca="false">($B$343+$B$344)+$B$22+(1-B1907)*$B$338+(1-C1907)*$E$366+(1-D1907)*$E$365+(1-E1907)*$E$364+(1-F1907)*$E$363+(1-G1907)*$E$362+(1-H1907)*$E$361</f>
        <v>16801785.262139</v>
      </c>
      <c r="R1907" s="7" t="n">
        <f aca="false">P1907&gt;$B$12*Q1907</f>
        <v>1</v>
      </c>
      <c r="S1907" s="7" t="n">
        <f aca="false">IF(R1907,(P1907+$B$12*$B$13)/(Q1907+$B$13),IF(Q1907&gt;0,P1907/Q1907,0))</f>
        <v>83.2824517612449</v>
      </c>
      <c r="T1907" s="7" t="n">
        <f aca="false">IF(R1907,$B$13*(S1907-$B$12),0)</f>
        <v>205706129.403112</v>
      </c>
      <c r="U1907" s="7" t="n">
        <f aca="false">($B$343+$B$344)*S1907</f>
        <v>23059829.9442934</v>
      </c>
      <c r="V1907" s="7" t="n">
        <f aca="false">$B$22*S1907</f>
        <v>749542065.851204</v>
      </c>
      <c r="W1907" s="7" t="n">
        <f aca="false">IF(B1907=1,I1907,S1907*$B$338)</f>
        <v>65919218.2819163</v>
      </c>
      <c r="X1907" s="7" t="n">
        <f aca="false">IF(C1907=1,J1907,S1907*$E$366)</f>
        <v>300000000</v>
      </c>
      <c r="Y1907" s="7" t="n">
        <f aca="false">IF(D1907=1,K1907,S1907*$E$365)</f>
        <v>144360497.713249</v>
      </c>
      <c r="Z1907" s="7" t="n">
        <f aca="false">IF(E1907=1,L1907,S1907*$E$364)</f>
        <v>60000000</v>
      </c>
      <c r="AA1907" s="7" t="n">
        <f aca="false">IF(F1907=1,M1907,S1907*$E$363)</f>
        <v>30000000</v>
      </c>
      <c r="AB1907" s="7" t="n">
        <f aca="false">IF(G1907=1,N1907,S1907*$E$362)</f>
        <v>416412258.806224</v>
      </c>
      <c r="AC1907" s="7" t="n">
        <f aca="false">IF(H1907=1,O1907,S1907*$E$361)</f>
        <v>5000000</v>
      </c>
      <c r="AD1907" s="7" t="n">
        <f aca="false">INDEX($W$1862:$W$1989,MATCH($A1907+(1-B1907)*64,$A$1862:$A$1989,0))</f>
        <v>30000000</v>
      </c>
      <c r="AE1907" s="7" t="n">
        <f aca="false">INDEX($W$1862:$W$1989,MATCH($A1907-B1907*64,$A$1862:$A$1989,0))</f>
        <v>65919218.2819163</v>
      </c>
      <c r="AF1907" s="7" t="n">
        <f aca="false">INDEX($X$1862:$X$1989,MATCH($A1907+(1-C1907)*32,$A$1862:$A$1989,0))</f>
        <v>300000000</v>
      </c>
      <c r="AG1907" s="7" t="n">
        <f aca="false">INDEX($X$1862:$X$1989,MATCH($A1907-C1907*32,$A$1862:$A$1989,0))</f>
        <v>459913286.593269</v>
      </c>
      <c r="AH1907" s="7" t="n">
        <f aca="false">INDEX($Y$1862:$Y$1989,MATCH($A1907+(1-D1907)*16,$A$1862:$A$1989,0))</f>
        <v>100000000</v>
      </c>
      <c r="AI1907" s="7" t="n">
        <f aca="false">INDEX($Y$1862:$Y$1989,MATCH($A1907-D1907*16,$A$1862:$A$1989,0))</f>
        <v>144360497.713249</v>
      </c>
      <c r="AJ1907" s="7" t="n">
        <f aca="false">INDEX($Z$1862:$Z$1989,MATCH($A1907+(1-E1907)*8,$A$1862:$A$1989,0))</f>
        <v>60000000</v>
      </c>
      <c r="AK1907" s="7" t="n">
        <f aca="false">INDEX($Z$1862:$Z$1989,MATCH($A1907-E1907*8,$A$1862:$A$1989,0))</f>
        <v>184408791.795664</v>
      </c>
      <c r="AL1907" s="7" t="n">
        <f aca="false">INDEX($AA$1862:$AA$1989,MATCH($A1907+(1-F1907)*4,$A$1862:$A$1989,0))</f>
        <v>30000000</v>
      </c>
      <c r="AM1907" s="7" t="n">
        <f aca="false">INDEX($AA$1862:$AA$1989,MATCH($A1907-F1907*4,$A$1862:$A$1989,0))</f>
        <v>220273845.445897</v>
      </c>
      <c r="AN1907" s="7" t="n">
        <f aca="false">INDEX($AB$1862:$AB$1989,MATCH($A1907+(1-G1907)*2,$A$1862:$A$1989,0))</f>
        <v>15000000</v>
      </c>
      <c r="AO1907" s="7" t="n">
        <f aca="false">INDEX($AB$1862:$AB$1989,MATCH($A1907-G1907*2,$A$1862:$A$1989,0))</f>
        <v>416412258.806224</v>
      </c>
      <c r="AP1907" s="7" t="n">
        <f aca="false">INDEX($AC$1862:$AC$1989,MATCH($A1907+(1-H1907)*1,$A$1862:$A$1989,0))</f>
        <v>5000000</v>
      </c>
      <c r="AQ1907" s="7" t="n">
        <f aca="false">INDEX($AC$1862:$AC$1989,MATCH($A1907-H1907*1,$A$1862:$A$1989,0))</f>
        <v>331765749.430803</v>
      </c>
      <c r="AR1907" s="14" t="b">
        <f aca="false">AND(IF(B1907=1,AD1907&gt;=AE1907,AE1907&gt;AD1907),IF(C1907=1,AF1907&gt;=AG1907,AG1907&gt;AF1907),IF(D1907=1,AH1907&gt;=AI1907,AI1907&gt;AH1907),IF(E1907=1,AJ1907&gt;=AK1907,AK1907&gt;AJ1907),IF(F1907=1,AL1907&gt;=AM1907,AM1907&gt;AL1907),IF(G1907=1,AN1907&gt;=AO1907,AO1907&gt;AN1907),IF(H1907=1,AP1907&gt;=AQ1907,AQ1907&gt;AP1907))</f>
        <v>0</v>
      </c>
      <c r="AS1907" s="2"/>
      <c r="AT1907" s="2"/>
      <c r="AU1907" s="2"/>
      <c r="AV1907" s="2"/>
      <c r="AW1907" s="2"/>
      <c r="AX1907" s="2"/>
    </row>
    <row r="1908" customFormat="false" ht="15" hidden="false" customHeight="false" outlineLevel="0" collapsed="false">
      <c r="A1908" s="6" t="n">
        <f aca="false">ROW()-1862</f>
        <v>46</v>
      </c>
      <c r="B1908" s="6" t="n">
        <f aca="false">MOD(INT($A1908/64),2)</f>
        <v>0</v>
      </c>
      <c r="C1908" s="6" t="n">
        <f aca="false">MOD(INT($A1908/32),2)</f>
        <v>1</v>
      </c>
      <c r="D1908" s="6" t="n">
        <f aca="false">MOD(INT($A1908/16),2)</f>
        <v>0</v>
      </c>
      <c r="E1908" s="6" t="n">
        <f aca="false">MOD(INT($A1908/8),2)</f>
        <v>1</v>
      </c>
      <c r="F1908" s="6" t="n">
        <f aca="false">MOD(INT($A1908/4),2)</f>
        <v>1</v>
      </c>
      <c r="G1908" s="6" t="n">
        <f aca="false">MOD(INT($A1908/2),2)</f>
        <v>1</v>
      </c>
      <c r="H1908" s="6" t="n">
        <f aca="false">MOD(INT($A1908/1),2)</f>
        <v>0</v>
      </c>
      <c r="I1908" s="7" t="n">
        <f aca="false">IF(B1908=1,MIN($B$6,$B$1860),0)</f>
        <v>0</v>
      </c>
      <c r="J1908" s="7" t="n">
        <f aca="false">IF(C1908=1,MIN($F$366,MAX(0,$B$1860-I1908)),0)</f>
        <v>300000000</v>
      </c>
      <c r="K1908" s="7" t="n">
        <f aca="false">IF(D1908=1,MIN($F$365,MAX(0,$B$1860-SUM(I1908:J1908))),0)</f>
        <v>0</v>
      </c>
      <c r="L1908" s="7" t="n">
        <f aca="false">IF(E1908=1,MIN($F$364,MAX(0,$B$1860-SUM(I1908:K1908))),0)</f>
        <v>60000000</v>
      </c>
      <c r="M1908" s="7" t="n">
        <f aca="false">IF(F1908=1,MIN($F$363,MAX(0,$B$1860-SUM(I1908:L1908))),0)</f>
        <v>30000000</v>
      </c>
      <c r="N1908" s="7" t="n">
        <f aca="false">IF(G1908=1,MIN($F$362,MAX(0,$B$1860-SUM(I1908:M1908))),0)</f>
        <v>15000000</v>
      </c>
      <c r="O1908" s="7" t="n">
        <f aca="false">IF(H1908=1,MIN($F$361,MAX(0,$B$1860-SUM(I1908:N1908))),0)</f>
        <v>0</v>
      </c>
      <c r="P1908" s="7" t="n">
        <f aca="false">MAX(0,$B$1860-SUM(I1908:O1908))</f>
        <v>1595000000</v>
      </c>
      <c r="Q1908" s="7" t="n">
        <f aca="false">($B$343+$B$344)+$B$22+(1-B1908)*$B$338+(1-C1908)*$E$366+(1-D1908)*$E$365+(1-E1908)*$E$364+(1-F1908)*$E$363+(1-G1908)*$E$362+(1-H1908)*$E$361</f>
        <v>16801785.262139</v>
      </c>
      <c r="R1908" s="7" t="n">
        <f aca="false">P1908&gt;$B$12*Q1908</f>
        <v>1</v>
      </c>
      <c r="S1908" s="7" t="n">
        <f aca="false">IF(R1908,(P1908+$B$12*$B$13)/(Q1908+$B$13),IF(Q1908&gt;0,P1908/Q1908,0))</f>
        <v>82.7643649695731</v>
      </c>
      <c r="T1908" s="7" t="n">
        <f aca="false">IF(R1908,$B$13*(S1908-$B$12),0)</f>
        <v>204410912.423933</v>
      </c>
      <c r="U1908" s="7" t="n">
        <f aca="false">($B$343+$B$344)*S1908</f>
        <v>22916378.4360863</v>
      </c>
      <c r="V1908" s="7" t="n">
        <f aca="false">$B$22*S1908</f>
        <v>744879284.726158</v>
      </c>
      <c r="W1908" s="7" t="n">
        <f aca="false">IF(B1908=1,I1908,S1908*$B$338)</f>
        <v>65509145.3843617</v>
      </c>
      <c r="X1908" s="7" t="n">
        <f aca="false">IF(C1908=1,J1908,S1908*$E$366)</f>
        <v>300000000</v>
      </c>
      <c r="Y1908" s="7" t="n">
        <f aca="false">IF(D1908=1,K1908,S1908*$E$365)</f>
        <v>143462454.181596</v>
      </c>
      <c r="Z1908" s="7" t="n">
        <f aca="false">IF(E1908=1,L1908,S1908*$E$364)</f>
        <v>60000000</v>
      </c>
      <c r="AA1908" s="7" t="n">
        <f aca="false">IF(F1908=1,M1908,S1908*$E$363)</f>
        <v>30000000</v>
      </c>
      <c r="AB1908" s="7" t="n">
        <f aca="false">IF(G1908=1,N1908,S1908*$E$362)</f>
        <v>15000000</v>
      </c>
      <c r="AC1908" s="7" t="n">
        <f aca="false">IF(H1908=1,O1908,S1908*$E$361)</f>
        <v>413821824.847865</v>
      </c>
      <c r="AD1908" s="7" t="n">
        <f aca="false">INDEX($W$1862:$W$1989,MATCH($A1908+(1-B1908)*64,$A$1862:$A$1989,0))</f>
        <v>30000000</v>
      </c>
      <c r="AE1908" s="7" t="n">
        <f aca="false">INDEX($W$1862:$W$1989,MATCH($A1908-B1908*64,$A$1862:$A$1989,0))</f>
        <v>65509145.3843617</v>
      </c>
      <c r="AF1908" s="7" t="n">
        <f aca="false">INDEX($X$1862:$X$1989,MATCH($A1908+(1-C1908)*32,$A$1862:$A$1989,0))</f>
        <v>300000000</v>
      </c>
      <c r="AG1908" s="7" t="n">
        <f aca="false">INDEX($X$1862:$X$1989,MATCH($A1908-C1908*32,$A$1862:$A$1989,0))</f>
        <v>457502207.764471</v>
      </c>
      <c r="AH1908" s="7" t="n">
        <f aca="false">INDEX($Y$1862:$Y$1989,MATCH($A1908+(1-D1908)*16,$A$1862:$A$1989,0))</f>
        <v>100000000</v>
      </c>
      <c r="AI1908" s="7" t="n">
        <f aca="false">INDEX($Y$1862:$Y$1989,MATCH($A1908-D1908*16,$A$1862:$A$1989,0))</f>
        <v>143462454.181596</v>
      </c>
      <c r="AJ1908" s="7" t="n">
        <f aca="false">INDEX($Z$1862:$Z$1989,MATCH($A1908+(1-E1908)*8,$A$1862:$A$1989,0))</f>
        <v>60000000</v>
      </c>
      <c r="AK1908" s="7" t="n">
        <f aca="false">INDEX($Z$1862:$Z$1989,MATCH($A1908-E1908*8,$A$1862:$A$1989,0))</f>
        <v>183302891.99479</v>
      </c>
      <c r="AL1908" s="7" t="n">
        <f aca="false">INDEX($AA$1862:$AA$1989,MATCH($A1908+(1-F1908)*4,$A$1862:$A$1989,0))</f>
        <v>30000000</v>
      </c>
      <c r="AM1908" s="7" t="n">
        <f aca="false">INDEX($AA$1862:$AA$1989,MATCH($A1908-F1908*4,$A$1862:$A$1989,0))</f>
        <v>218928661.656915</v>
      </c>
      <c r="AN1908" s="7" t="n">
        <f aca="false">INDEX($AB$1862:$AB$1989,MATCH($A1908+(1-G1908)*2,$A$1862:$A$1989,0))</f>
        <v>15000000</v>
      </c>
      <c r="AO1908" s="7" t="n">
        <f aca="false">INDEX($AB$1862:$AB$1989,MATCH($A1908-G1908*2,$A$1862:$A$1989,0))</f>
        <v>331765749.430803</v>
      </c>
      <c r="AP1908" s="7" t="n">
        <f aca="false">INDEX($AC$1862:$AC$1989,MATCH($A1908+(1-H1908)*1,$A$1862:$A$1989,0))</f>
        <v>5000000</v>
      </c>
      <c r="AQ1908" s="7" t="n">
        <f aca="false">INDEX($AC$1862:$AC$1989,MATCH($A1908-H1908*1,$A$1862:$A$1989,0))</f>
        <v>413821824.847865</v>
      </c>
      <c r="AR1908" s="14" t="b">
        <f aca="false">AND(IF(B1908=1,AD1908&gt;=AE1908,AE1908&gt;AD1908),IF(C1908=1,AF1908&gt;=AG1908,AG1908&gt;AF1908),IF(D1908=1,AH1908&gt;=AI1908,AI1908&gt;AH1908),IF(E1908=1,AJ1908&gt;=AK1908,AK1908&gt;AJ1908),IF(F1908=1,AL1908&gt;=AM1908,AM1908&gt;AL1908),IF(G1908=1,AN1908&gt;=AO1908,AO1908&gt;AN1908),IF(H1908=1,AP1908&gt;=AQ1908,AQ1908&gt;AP1908))</f>
        <v>0</v>
      </c>
      <c r="AS1908" s="2"/>
      <c r="AT1908" s="2"/>
      <c r="AU1908" s="2"/>
      <c r="AV1908" s="2"/>
      <c r="AW1908" s="2"/>
      <c r="AX1908" s="2"/>
    </row>
    <row r="1909" customFormat="false" ht="15" hidden="false" customHeight="false" outlineLevel="0" collapsed="false">
      <c r="A1909" s="6" t="n">
        <f aca="false">ROW()-1862</f>
        <v>47</v>
      </c>
      <c r="B1909" s="6" t="n">
        <f aca="false">MOD(INT($A1909/64),2)</f>
        <v>0</v>
      </c>
      <c r="C1909" s="6" t="n">
        <f aca="false">MOD(INT($A1909/32),2)</f>
        <v>1</v>
      </c>
      <c r="D1909" s="6" t="n">
        <f aca="false">MOD(INT($A1909/16),2)</f>
        <v>0</v>
      </c>
      <c r="E1909" s="6" t="n">
        <f aca="false">MOD(INT($A1909/8),2)</f>
        <v>1</v>
      </c>
      <c r="F1909" s="6" t="n">
        <f aca="false">MOD(INT($A1909/4),2)</f>
        <v>1</v>
      </c>
      <c r="G1909" s="6" t="n">
        <f aca="false">MOD(INT($A1909/2),2)</f>
        <v>1</v>
      </c>
      <c r="H1909" s="6" t="n">
        <f aca="false">MOD(INT($A1909/1),2)</f>
        <v>1</v>
      </c>
      <c r="I1909" s="7" t="n">
        <f aca="false">IF(B1909=1,MIN($B$6,$B$1860),0)</f>
        <v>0</v>
      </c>
      <c r="J1909" s="7" t="n">
        <f aca="false">IF(C1909=1,MIN($F$366,MAX(0,$B$1860-I1909)),0)</f>
        <v>300000000</v>
      </c>
      <c r="K1909" s="7" t="n">
        <f aca="false">IF(D1909=1,MIN($F$365,MAX(0,$B$1860-SUM(I1909:J1909))),0)</f>
        <v>0</v>
      </c>
      <c r="L1909" s="7" t="n">
        <f aca="false">IF(E1909=1,MIN($F$364,MAX(0,$B$1860-SUM(I1909:K1909))),0)</f>
        <v>60000000</v>
      </c>
      <c r="M1909" s="7" t="n">
        <f aca="false">IF(F1909=1,MIN($F$363,MAX(0,$B$1860-SUM(I1909:L1909))),0)</f>
        <v>30000000</v>
      </c>
      <c r="N1909" s="7" t="n">
        <f aca="false">IF(G1909=1,MIN($F$362,MAX(0,$B$1860-SUM(I1909:M1909))),0)</f>
        <v>15000000</v>
      </c>
      <c r="O1909" s="7" t="n">
        <f aca="false">IF(H1909=1,MIN($F$361,MAX(0,$B$1860-SUM(I1909:N1909))),0)</f>
        <v>5000000</v>
      </c>
      <c r="P1909" s="7" t="n">
        <f aca="false">MAX(0,$B$1860-SUM(I1909:O1909))</f>
        <v>1590000000</v>
      </c>
      <c r="Q1909" s="7" t="n">
        <f aca="false">($B$343+$B$344)+$B$22+(1-B1909)*$B$338+(1-C1909)*$E$366+(1-D1909)*$E$365+(1-E1909)*$E$364+(1-F1909)*$E$363+(1-G1909)*$E$362+(1-H1909)*$E$361</f>
        <v>11801785.262139</v>
      </c>
      <c r="R1909" s="7" t="n">
        <f aca="false">P1909&gt;$B$12*Q1909</f>
        <v>1</v>
      </c>
      <c r="S1909" s="7" t="n">
        <f aca="false">IF(R1909,(P1909+$B$12*$B$13)/(Q1909+$B$13),IF(Q1909&gt;0,P1909/Q1909,0))</f>
        <v>111.349735072293</v>
      </c>
      <c r="T1909" s="7" t="n">
        <f aca="false">IF(R1909,$B$13*(S1909-$B$12),0)</f>
        <v>275874337.680732</v>
      </c>
      <c r="U1909" s="7" t="n">
        <f aca="false">($B$343+$B$344)*S1909</f>
        <v>30831296.3992742</v>
      </c>
      <c r="V1909" s="7" t="n">
        <f aca="false">$B$22*S1909</f>
        <v>1002147615.65063</v>
      </c>
      <c r="W1909" s="7" t="n">
        <f aca="false">IF(B1909=1,I1909,S1909*$B$338)</f>
        <v>88134863.1871054</v>
      </c>
      <c r="X1909" s="7" t="n">
        <f aca="false">IF(C1909=1,J1909,S1909*$E$366)</f>
        <v>300000000</v>
      </c>
      <c r="Y1909" s="7" t="n">
        <f aca="false">IF(D1909=1,K1909,S1909*$E$365)</f>
        <v>193011887.082254</v>
      </c>
      <c r="Z1909" s="7" t="n">
        <f aca="false">IF(E1909=1,L1909,S1909*$E$364)</f>
        <v>60000000</v>
      </c>
      <c r="AA1909" s="7" t="n">
        <f aca="false">IF(F1909=1,M1909,S1909*$E$363)</f>
        <v>30000000</v>
      </c>
      <c r="AB1909" s="7" t="n">
        <f aca="false">IF(G1909=1,N1909,S1909*$E$362)</f>
        <v>15000000</v>
      </c>
      <c r="AC1909" s="7" t="n">
        <f aca="false">IF(H1909=1,O1909,S1909*$E$361)</f>
        <v>5000000</v>
      </c>
      <c r="AD1909" s="7" t="n">
        <f aca="false">INDEX($W$1862:$W$1989,MATCH($A1909+(1-B1909)*64,$A$1862:$A$1989,0))</f>
        <v>30000000</v>
      </c>
      <c r="AE1909" s="7" t="n">
        <f aca="false">INDEX($W$1862:$W$1989,MATCH($A1909-B1909*64,$A$1862:$A$1989,0))</f>
        <v>88134863.1871054</v>
      </c>
      <c r="AF1909" s="7" t="n">
        <f aca="false">INDEX($X$1862:$X$1989,MATCH($A1909+(1-C1909)*32,$A$1862:$A$1989,0))</f>
        <v>300000000</v>
      </c>
      <c r="AG1909" s="7" t="n">
        <f aca="false">INDEX($X$1862:$X$1989,MATCH($A1909-C1909*32,$A$1862:$A$1989,0))</f>
        <v>567947114.801023</v>
      </c>
      <c r="AH1909" s="7" t="n">
        <f aca="false">INDEX($Y$1862:$Y$1989,MATCH($A1909+(1-D1909)*16,$A$1862:$A$1989,0))</f>
        <v>100000000</v>
      </c>
      <c r="AI1909" s="7" t="n">
        <f aca="false">INDEX($Y$1862:$Y$1989,MATCH($A1909-D1909*16,$A$1862:$A$1989,0))</f>
        <v>193011887.082254</v>
      </c>
      <c r="AJ1909" s="7" t="n">
        <f aca="false">INDEX($Z$1862:$Z$1989,MATCH($A1909+(1-E1909)*8,$A$1862:$A$1989,0))</f>
        <v>60000000</v>
      </c>
      <c r="AK1909" s="7" t="n">
        <f aca="false">INDEX($Z$1862:$Z$1989,MATCH($A1909-E1909*8,$A$1862:$A$1989,0))</f>
        <v>237459645.047075</v>
      </c>
      <c r="AL1909" s="7" t="n">
        <f aca="false">INDEX($AA$1862:$AA$1989,MATCH($A1909+(1-F1909)*4,$A$1862:$A$1989,0))</f>
        <v>30000000</v>
      </c>
      <c r="AM1909" s="7" t="n">
        <f aca="false">INDEX($AA$1862:$AA$1989,MATCH($A1909-F1909*4,$A$1862:$A$1989,0))</f>
        <v>281329349.905377</v>
      </c>
      <c r="AN1909" s="7" t="n">
        <f aca="false">INDEX($AB$1862:$AB$1989,MATCH($A1909+(1-G1909)*2,$A$1862:$A$1989,0))</f>
        <v>15000000</v>
      </c>
      <c r="AO1909" s="7" t="n">
        <f aca="false">INDEX($AB$1862:$AB$1989,MATCH($A1909-G1909*2,$A$1862:$A$1989,0))</f>
        <v>416412258.806224</v>
      </c>
      <c r="AP1909" s="7" t="n">
        <f aca="false">INDEX($AC$1862:$AC$1989,MATCH($A1909+(1-H1909)*1,$A$1862:$A$1989,0))</f>
        <v>5000000</v>
      </c>
      <c r="AQ1909" s="7" t="n">
        <f aca="false">INDEX($AC$1862:$AC$1989,MATCH($A1909-H1909*1,$A$1862:$A$1989,0))</f>
        <v>413821824.847865</v>
      </c>
      <c r="AR1909" s="14" t="b">
        <f aca="false">AND(IF(B1909=1,AD1909&gt;=AE1909,AE1909&gt;AD1909),IF(C1909=1,AF1909&gt;=AG1909,AG1909&gt;AF1909),IF(D1909=1,AH1909&gt;=AI1909,AI1909&gt;AH1909),IF(E1909=1,AJ1909&gt;=AK1909,AK1909&gt;AJ1909),IF(F1909=1,AL1909&gt;=AM1909,AM1909&gt;AL1909),IF(G1909=1,AN1909&gt;=AO1909,AO1909&gt;AN1909),IF(H1909=1,AP1909&gt;=AQ1909,AQ1909&gt;AP1909))</f>
        <v>0</v>
      </c>
      <c r="AS1909" s="2"/>
      <c r="AT1909" s="2"/>
      <c r="AU1909" s="2"/>
      <c r="AV1909" s="2"/>
      <c r="AW1909" s="2"/>
      <c r="AX1909" s="2"/>
    </row>
    <row r="1910" customFormat="false" ht="15" hidden="false" customHeight="false" outlineLevel="0" collapsed="false">
      <c r="A1910" s="6" t="n">
        <f aca="false">ROW()-1862</f>
        <v>48</v>
      </c>
      <c r="B1910" s="6" t="n">
        <f aca="false">MOD(INT($A1910/64),2)</f>
        <v>0</v>
      </c>
      <c r="C1910" s="6" t="n">
        <f aca="false">MOD(INT($A1910/32),2)</f>
        <v>1</v>
      </c>
      <c r="D1910" s="6" t="n">
        <f aca="false">MOD(INT($A1910/16),2)</f>
        <v>1</v>
      </c>
      <c r="E1910" s="6" t="n">
        <f aca="false">MOD(INT($A1910/8),2)</f>
        <v>0</v>
      </c>
      <c r="F1910" s="6" t="n">
        <f aca="false">MOD(INT($A1910/4),2)</f>
        <v>0</v>
      </c>
      <c r="G1910" s="6" t="n">
        <f aca="false">MOD(INT($A1910/2),2)</f>
        <v>0</v>
      </c>
      <c r="H1910" s="6" t="n">
        <f aca="false">MOD(INT($A1910/1),2)</f>
        <v>0</v>
      </c>
      <c r="I1910" s="7" t="n">
        <f aca="false">IF(B1910=1,MIN($B$6,$B$1860),0)</f>
        <v>0</v>
      </c>
      <c r="J1910" s="7" t="n">
        <f aca="false">IF(C1910=1,MIN($F$366,MAX(0,$B$1860-I1910)),0)</f>
        <v>300000000</v>
      </c>
      <c r="K1910" s="7" t="n">
        <f aca="false">IF(D1910=1,MIN($F$365,MAX(0,$B$1860-SUM(I1910:J1910))),0)</f>
        <v>100000000</v>
      </c>
      <c r="L1910" s="7" t="n">
        <f aca="false">IF(E1910=1,MIN($F$364,MAX(0,$B$1860-SUM(I1910:K1910))),0)</f>
        <v>0</v>
      </c>
      <c r="M1910" s="7" t="n">
        <f aca="false">IF(F1910=1,MIN($F$363,MAX(0,$B$1860-SUM(I1910:L1910))),0)</f>
        <v>0</v>
      </c>
      <c r="N1910" s="7" t="n">
        <f aca="false">IF(G1910=1,MIN($F$362,MAX(0,$B$1860-SUM(I1910:M1910))),0)</f>
        <v>0</v>
      </c>
      <c r="O1910" s="7" t="n">
        <f aca="false">IF(H1910=1,MIN($F$361,MAX(0,$B$1860-SUM(I1910:N1910))),0)</f>
        <v>0</v>
      </c>
      <c r="P1910" s="7" t="n">
        <f aca="false">MAX(0,$B$1860-SUM(I1910:O1910))</f>
        <v>1600000000</v>
      </c>
      <c r="Q1910" s="7" t="n">
        <f aca="false">($B$343+$B$344)+$B$22+(1-B1910)*$B$338+(1-C1910)*$E$366+(1-D1910)*$E$365+(1-E1910)*$E$364+(1-F1910)*$E$363+(1-G1910)*$E$362+(1-H1910)*$E$361</f>
        <v>25468400.9217367</v>
      </c>
      <c r="R1910" s="7" t="n">
        <f aca="false">P1910&gt;$B$12*Q1910</f>
        <v>1</v>
      </c>
      <c r="S1910" s="7" t="n">
        <f aca="false">IF(R1910,(P1910+$B$12*$B$13)/(Q1910+$B$13),IF(Q1910&gt;0,P1910/Q1910,0))</f>
        <v>57.2968045074952</v>
      </c>
      <c r="T1910" s="7" t="n">
        <f aca="false">IF(R1910,$B$13*(S1910-$B$12),0)</f>
        <v>140742011.268738</v>
      </c>
      <c r="U1910" s="7" t="n">
        <f aca="false">($B$343+$B$344)*S1910</f>
        <v>15864741.4953879</v>
      </c>
      <c r="V1910" s="7" t="n">
        <f aca="false">$B$22*S1910</f>
        <v>515671240.567457</v>
      </c>
      <c r="W1910" s="7" t="n">
        <f aca="false">IF(B1910=1,I1910,S1910*$B$338)</f>
        <v>45351217.2529899</v>
      </c>
      <c r="X1910" s="7" t="n">
        <f aca="false">IF(C1910=1,J1910,S1910*$E$366)</f>
        <v>300000000</v>
      </c>
      <c r="Y1910" s="7" t="n">
        <f aca="false">IF(D1910=1,K1910,S1910*$E$365)</f>
        <v>100000000</v>
      </c>
      <c r="Z1910" s="7" t="n">
        <f aca="false">IF(E1910=1,L1910,S1910*$E$364)</f>
        <v>137512330.817989</v>
      </c>
      <c r="AA1910" s="7" t="n">
        <f aca="false">IF(F1910=1,M1910,S1910*$E$363)</f>
        <v>171890413.522486</v>
      </c>
      <c r="AB1910" s="7" t="n">
        <f aca="false">IF(G1910=1,N1910,S1910*$E$362)</f>
        <v>286484022.537476</v>
      </c>
      <c r="AC1910" s="7" t="n">
        <f aca="false">IF(H1910=1,O1910,S1910*$E$361)</f>
        <v>286484022.537476</v>
      </c>
      <c r="AD1910" s="7" t="n">
        <f aca="false">INDEX($W$1862:$W$1989,MATCH($A1910+(1-B1910)*64,$A$1862:$A$1989,0))</f>
        <v>30000000</v>
      </c>
      <c r="AE1910" s="7" t="n">
        <f aca="false">INDEX($W$1862:$W$1989,MATCH($A1910-B1910*64,$A$1862:$A$1989,0))</f>
        <v>45351217.2529899</v>
      </c>
      <c r="AF1910" s="7" t="n">
        <f aca="false">INDEX($X$1862:$X$1989,MATCH($A1910+(1-C1910)*32,$A$1862:$A$1989,0))</f>
        <v>300000000</v>
      </c>
      <c r="AG1910" s="7" t="n">
        <f aca="false">INDEX($X$1862:$X$1989,MATCH($A1910-C1910*32,$A$1862:$A$1989,0))</f>
        <v>342128478.76544</v>
      </c>
      <c r="AH1910" s="7" t="n">
        <f aca="false">INDEX($Y$1862:$Y$1989,MATCH($A1910+(1-D1910)*16,$A$1862:$A$1989,0))</f>
        <v>100000000</v>
      </c>
      <c r="AI1910" s="7" t="n">
        <f aca="false">INDEX($Y$1862:$Y$1989,MATCH($A1910-D1910*16,$A$1862:$A$1989,0))</f>
        <v>99357220.9040454</v>
      </c>
      <c r="AJ1910" s="7" t="n">
        <f aca="false">INDEX($Z$1862:$Z$1989,MATCH($A1910+(1-E1910)*8,$A$1862:$A$1989,0))</f>
        <v>60000000</v>
      </c>
      <c r="AK1910" s="7" t="n">
        <f aca="false">INDEX($Z$1862:$Z$1989,MATCH($A1910-E1910*8,$A$1862:$A$1989,0))</f>
        <v>137512330.817989</v>
      </c>
      <c r="AL1910" s="7" t="n">
        <f aca="false">INDEX($AA$1862:$AA$1989,MATCH($A1910+(1-F1910)*4,$A$1862:$A$1989,0))</f>
        <v>30000000</v>
      </c>
      <c r="AM1910" s="7" t="n">
        <f aca="false">INDEX($AA$1862:$AA$1989,MATCH($A1910-F1910*4,$A$1862:$A$1989,0))</f>
        <v>171890413.522486</v>
      </c>
      <c r="AN1910" s="7" t="n">
        <f aca="false">INDEX($AB$1862:$AB$1989,MATCH($A1910+(1-G1910)*2,$A$1862:$A$1989,0))</f>
        <v>15000000</v>
      </c>
      <c r="AO1910" s="7" t="n">
        <f aca="false">INDEX($AB$1862:$AB$1989,MATCH($A1910-G1910*2,$A$1862:$A$1989,0))</f>
        <v>286484022.537476</v>
      </c>
      <c r="AP1910" s="7" t="n">
        <f aca="false">INDEX($AC$1862:$AC$1989,MATCH($A1910+(1-H1910)*1,$A$1862:$A$1989,0))</f>
        <v>5000000</v>
      </c>
      <c r="AQ1910" s="7" t="n">
        <f aca="false">INDEX($AC$1862:$AC$1989,MATCH($A1910-H1910*1,$A$1862:$A$1989,0))</f>
        <v>286484022.537476</v>
      </c>
      <c r="AR1910" s="14" t="b">
        <f aca="false">AND(IF(B1910=1,AD1910&gt;=AE1910,AE1910&gt;AD1910),IF(C1910=1,AF1910&gt;=AG1910,AG1910&gt;AF1910),IF(D1910=1,AH1910&gt;=AI1910,AI1910&gt;AH1910),IF(E1910=1,AJ1910&gt;=AK1910,AK1910&gt;AJ1910),IF(F1910=1,AL1910&gt;=AM1910,AM1910&gt;AL1910),IF(G1910=1,AN1910&gt;=AO1910,AO1910&gt;AN1910),IF(H1910=1,AP1910&gt;=AQ1910,AQ1910&gt;AP1910))</f>
        <v>0</v>
      </c>
      <c r="AS1910" s="2"/>
      <c r="AT1910" s="2"/>
      <c r="AU1910" s="2"/>
      <c r="AV1910" s="2"/>
      <c r="AW1910" s="2"/>
      <c r="AX1910" s="2"/>
    </row>
    <row r="1911" customFormat="false" ht="15" hidden="false" customHeight="false" outlineLevel="0" collapsed="false">
      <c r="A1911" s="6" t="n">
        <f aca="false">ROW()-1862</f>
        <v>49</v>
      </c>
      <c r="B1911" s="6" t="n">
        <f aca="false">MOD(INT($A1911/64),2)</f>
        <v>0</v>
      </c>
      <c r="C1911" s="6" t="n">
        <f aca="false">MOD(INT($A1911/32),2)</f>
        <v>1</v>
      </c>
      <c r="D1911" s="6" t="n">
        <f aca="false">MOD(INT($A1911/16),2)</f>
        <v>1</v>
      </c>
      <c r="E1911" s="6" t="n">
        <f aca="false">MOD(INT($A1911/8),2)</f>
        <v>0</v>
      </c>
      <c r="F1911" s="6" t="n">
        <f aca="false">MOD(INT($A1911/4),2)</f>
        <v>0</v>
      </c>
      <c r="G1911" s="6" t="n">
        <f aca="false">MOD(INT($A1911/2),2)</f>
        <v>0</v>
      </c>
      <c r="H1911" s="6" t="n">
        <f aca="false">MOD(INT($A1911/1),2)</f>
        <v>1</v>
      </c>
      <c r="I1911" s="7" t="n">
        <f aca="false">IF(B1911=1,MIN($B$6,$B$1860),0)</f>
        <v>0</v>
      </c>
      <c r="J1911" s="7" t="n">
        <f aca="false">IF(C1911=1,MIN($F$366,MAX(0,$B$1860-I1911)),0)</f>
        <v>300000000</v>
      </c>
      <c r="K1911" s="7" t="n">
        <f aca="false">IF(D1911=1,MIN($F$365,MAX(0,$B$1860-SUM(I1911:J1911))),0)</f>
        <v>100000000</v>
      </c>
      <c r="L1911" s="7" t="n">
        <f aca="false">IF(E1911=1,MIN($F$364,MAX(0,$B$1860-SUM(I1911:K1911))),0)</f>
        <v>0</v>
      </c>
      <c r="M1911" s="7" t="n">
        <f aca="false">IF(F1911=1,MIN($F$363,MAX(0,$B$1860-SUM(I1911:L1911))),0)</f>
        <v>0</v>
      </c>
      <c r="N1911" s="7" t="n">
        <f aca="false">IF(G1911=1,MIN($F$362,MAX(0,$B$1860-SUM(I1911:M1911))),0)</f>
        <v>0</v>
      </c>
      <c r="O1911" s="7" t="n">
        <f aca="false">IF(H1911=1,MIN($F$361,MAX(0,$B$1860-SUM(I1911:N1911))),0)</f>
        <v>5000000</v>
      </c>
      <c r="P1911" s="7" t="n">
        <f aca="false">MAX(0,$B$1860-SUM(I1911:O1911))</f>
        <v>1595000000</v>
      </c>
      <c r="Q1911" s="7" t="n">
        <f aca="false">($B$343+$B$344)+$B$22+(1-B1911)*$B$338+(1-C1911)*$E$366+(1-D1911)*$E$365+(1-E1911)*$E$364+(1-F1911)*$E$363+(1-G1911)*$E$362+(1-H1911)*$E$361</f>
        <v>20468400.9217367</v>
      </c>
      <c r="R1911" s="7" t="n">
        <f aca="false">P1911&gt;$B$12*Q1911</f>
        <v>1</v>
      </c>
      <c r="S1911" s="7" t="n">
        <f aca="false">IF(R1911,(P1911+$B$12*$B$13)/(Q1911+$B$13),IF(Q1911&gt;0,P1911/Q1911,0))</f>
        <v>69.5520774582163</v>
      </c>
      <c r="T1911" s="7" t="n">
        <f aca="false">IF(R1911,$B$13*(S1911-$B$12),0)</f>
        <v>171380193.645541</v>
      </c>
      <c r="U1911" s="7" t="n">
        <f aca="false">($B$343+$B$344)*S1911</f>
        <v>19258067.5105093</v>
      </c>
      <c r="V1911" s="7" t="n">
        <f aca="false">$B$22*S1911</f>
        <v>625968697.123946</v>
      </c>
      <c r="W1911" s="7" t="n">
        <f aca="false">IF(B1911=1,I1911,S1911*$B$338)</f>
        <v>55051436.1545542</v>
      </c>
      <c r="X1911" s="7" t="n">
        <f aca="false">IF(C1911=1,J1911,S1911*$E$366)</f>
        <v>300000000</v>
      </c>
      <c r="Y1911" s="7" t="n">
        <f aca="false">IF(D1911=1,K1911,S1911*$E$365)</f>
        <v>100000000</v>
      </c>
      <c r="Z1911" s="7" t="n">
        <f aca="false">IF(E1911=1,L1911,S1911*$E$364)</f>
        <v>166924985.899719</v>
      </c>
      <c r="AA1911" s="7" t="n">
        <f aca="false">IF(F1911=1,M1911,S1911*$E$363)</f>
        <v>208656232.374649</v>
      </c>
      <c r="AB1911" s="7" t="n">
        <f aca="false">IF(G1911=1,N1911,S1911*$E$362)</f>
        <v>347760387.291081</v>
      </c>
      <c r="AC1911" s="7" t="n">
        <f aca="false">IF(H1911=1,O1911,S1911*$E$361)</f>
        <v>5000000</v>
      </c>
      <c r="AD1911" s="7" t="n">
        <f aca="false">INDEX($W$1862:$W$1989,MATCH($A1911+(1-B1911)*64,$A$1862:$A$1989,0))</f>
        <v>30000000</v>
      </c>
      <c r="AE1911" s="7" t="n">
        <f aca="false">INDEX($W$1862:$W$1989,MATCH($A1911-B1911*64,$A$1862:$A$1989,0))</f>
        <v>55051436.1545542</v>
      </c>
      <c r="AF1911" s="7" t="n">
        <f aca="false">INDEX($X$1862:$X$1989,MATCH($A1911+(1-C1911)*32,$A$1862:$A$1989,0))</f>
        <v>300000000</v>
      </c>
      <c r="AG1911" s="7" t="n">
        <f aca="false">INDEX($X$1862:$X$1989,MATCH($A1911-C1911*32,$A$1862:$A$1989,0))</f>
        <v>399858224.41126</v>
      </c>
      <c r="AH1911" s="7" t="n">
        <f aca="false">INDEX($Y$1862:$Y$1989,MATCH($A1911+(1-D1911)*16,$A$1862:$A$1989,0))</f>
        <v>100000000</v>
      </c>
      <c r="AI1911" s="7" t="n">
        <f aca="false">INDEX($Y$1862:$Y$1989,MATCH($A1911-D1911*16,$A$1862:$A$1989,0))</f>
        <v>119117702.895052</v>
      </c>
      <c r="AJ1911" s="7" t="n">
        <f aca="false">INDEX($Z$1862:$Z$1989,MATCH($A1911+(1-E1911)*8,$A$1862:$A$1989,0))</f>
        <v>60000000</v>
      </c>
      <c r="AK1911" s="7" t="n">
        <f aca="false">INDEX($Z$1862:$Z$1989,MATCH($A1911-E1911*8,$A$1862:$A$1989,0))</f>
        <v>166924985.899719</v>
      </c>
      <c r="AL1911" s="7" t="n">
        <f aca="false">INDEX($AA$1862:$AA$1989,MATCH($A1911+(1-F1911)*4,$A$1862:$A$1989,0))</f>
        <v>30000000</v>
      </c>
      <c r="AM1911" s="7" t="n">
        <f aca="false">INDEX($AA$1862:$AA$1989,MATCH($A1911-F1911*4,$A$1862:$A$1989,0))</f>
        <v>208656232.374649</v>
      </c>
      <c r="AN1911" s="7" t="n">
        <f aca="false">INDEX($AB$1862:$AB$1989,MATCH($A1911+(1-G1911)*2,$A$1862:$A$1989,0))</f>
        <v>15000000</v>
      </c>
      <c r="AO1911" s="7" t="n">
        <f aca="false">INDEX($AB$1862:$AB$1989,MATCH($A1911-G1911*2,$A$1862:$A$1989,0))</f>
        <v>347760387.291081</v>
      </c>
      <c r="AP1911" s="7" t="n">
        <f aca="false">INDEX($AC$1862:$AC$1989,MATCH($A1911+(1-H1911)*1,$A$1862:$A$1989,0))</f>
        <v>5000000</v>
      </c>
      <c r="AQ1911" s="7" t="n">
        <f aca="false">INDEX($AC$1862:$AC$1989,MATCH($A1911-H1911*1,$A$1862:$A$1989,0))</f>
        <v>286484022.537476</v>
      </c>
      <c r="AR1911" s="14" t="b">
        <f aca="false">AND(IF(B1911=1,AD1911&gt;=AE1911,AE1911&gt;AD1911),IF(C1911=1,AF1911&gt;=AG1911,AG1911&gt;AF1911),IF(D1911=1,AH1911&gt;=AI1911,AI1911&gt;AH1911),IF(E1911=1,AJ1911&gt;=AK1911,AK1911&gt;AJ1911),IF(F1911=1,AL1911&gt;=AM1911,AM1911&gt;AL1911),IF(G1911=1,AN1911&gt;=AO1911,AO1911&gt;AN1911),IF(H1911=1,AP1911&gt;=AQ1911,AQ1911&gt;AP1911))</f>
        <v>0</v>
      </c>
      <c r="AS1911" s="2"/>
      <c r="AT1911" s="2"/>
      <c r="AU1911" s="2"/>
      <c r="AV1911" s="2"/>
      <c r="AW1911" s="2"/>
      <c r="AX1911" s="2"/>
    </row>
    <row r="1912" customFormat="false" ht="15" hidden="false" customHeight="false" outlineLevel="0" collapsed="false">
      <c r="A1912" s="6" t="n">
        <f aca="false">ROW()-1862</f>
        <v>50</v>
      </c>
      <c r="B1912" s="6" t="n">
        <f aca="false">MOD(INT($A1912/64),2)</f>
        <v>0</v>
      </c>
      <c r="C1912" s="6" t="n">
        <f aca="false">MOD(INT($A1912/32),2)</f>
        <v>1</v>
      </c>
      <c r="D1912" s="6" t="n">
        <f aca="false">MOD(INT($A1912/16),2)</f>
        <v>1</v>
      </c>
      <c r="E1912" s="6" t="n">
        <f aca="false">MOD(INT($A1912/8),2)</f>
        <v>0</v>
      </c>
      <c r="F1912" s="6" t="n">
        <f aca="false">MOD(INT($A1912/4),2)</f>
        <v>0</v>
      </c>
      <c r="G1912" s="6" t="n">
        <f aca="false">MOD(INT($A1912/2),2)</f>
        <v>1</v>
      </c>
      <c r="H1912" s="6" t="n">
        <f aca="false">MOD(INT($A1912/1),2)</f>
        <v>0</v>
      </c>
      <c r="I1912" s="7" t="n">
        <f aca="false">IF(B1912=1,MIN($B$6,$B$1860),0)</f>
        <v>0</v>
      </c>
      <c r="J1912" s="7" t="n">
        <f aca="false">IF(C1912=1,MIN($F$366,MAX(0,$B$1860-I1912)),0)</f>
        <v>300000000</v>
      </c>
      <c r="K1912" s="7" t="n">
        <f aca="false">IF(D1912=1,MIN($F$365,MAX(0,$B$1860-SUM(I1912:J1912))),0)</f>
        <v>100000000</v>
      </c>
      <c r="L1912" s="7" t="n">
        <f aca="false">IF(E1912=1,MIN($F$364,MAX(0,$B$1860-SUM(I1912:K1912))),0)</f>
        <v>0</v>
      </c>
      <c r="M1912" s="7" t="n">
        <f aca="false">IF(F1912=1,MIN($F$363,MAX(0,$B$1860-SUM(I1912:L1912))),0)</f>
        <v>0</v>
      </c>
      <c r="N1912" s="7" t="n">
        <f aca="false">IF(G1912=1,MIN($F$362,MAX(0,$B$1860-SUM(I1912:M1912))),0)</f>
        <v>15000000</v>
      </c>
      <c r="O1912" s="7" t="n">
        <f aca="false">IF(H1912=1,MIN($F$361,MAX(0,$B$1860-SUM(I1912:N1912))),0)</f>
        <v>0</v>
      </c>
      <c r="P1912" s="7" t="n">
        <f aca="false">MAX(0,$B$1860-SUM(I1912:O1912))</f>
        <v>1585000000</v>
      </c>
      <c r="Q1912" s="7" t="n">
        <f aca="false">($B$343+$B$344)+$B$22+(1-B1912)*$B$338+(1-C1912)*$E$366+(1-D1912)*$E$365+(1-E1912)*$E$364+(1-F1912)*$E$363+(1-G1912)*$E$362+(1-H1912)*$E$361</f>
        <v>20468400.9217367</v>
      </c>
      <c r="R1912" s="7" t="n">
        <f aca="false">P1912&gt;$B$12*Q1912</f>
        <v>1</v>
      </c>
      <c r="S1912" s="7" t="n">
        <f aca="false">IF(R1912,(P1912+$B$12*$B$13)/(Q1912+$B$13),IF(Q1912&gt;0,P1912/Q1912,0))</f>
        <v>69.1166966916547</v>
      </c>
      <c r="T1912" s="7" t="n">
        <f aca="false">IF(R1912,$B$13*(S1912-$B$12),0)</f>
        <v>170291741.729137</v>
      </c>
      <c r="U1912" s="7" t="n">
        <f aca="false">($B$343+$B$344)*S1912</f>
        <v>19137516.2271885</v>
      </c>
      <c r="V1912" s="7" t="n">
        <f aca="false">$B$22*S1912</f>
        <v>622050270.224892</v>
      </c>
      <c r="W1912" s="7" t="n">
        <f aca="false">IF(B1912=1,I1912,S1912*$B$338)</f>
        <v>54706826.2255742</v>
      </c>
      <c r="X1912" s="7" t="n">
        <f aca="false">IF(C1912=1,J1912,S1912*$E$366)</f>
        <v>300000000</v>
      </c>
      <c r="Y1912" s="7" t="n">
        <f aca="false">IF(D1912=1,K1912,S1912*$E$365)</f>
        <v>100000000</v>
      </c>
      <c r="Z1912" s="7" t="n">
        <f aca="false">IF(E1912=1,L1912,S1912*$E$364)</f>
        <v>165880072.059971</v>
      </c>
      <c r="AA1912" s="7" t="n">
        <f aca="false">IF(F1912=1,M1912,S1912*$E$363)</f>
        <v>207350090.074964</v>
      </c>
      <c r="AB1912" s="7" t="n">
        <f aca="false">IF(G1912=1,N1912,S1912*$E$362)</f>
        <v>15000000</v>
      </c>
      <c r="AC1912" s="7" t="n">
        <f aca="false">IF(H1912=1,O1912,S1912*$E$361)</f>
        <v>345583483.458273</v>
      </c>
      <c r="AD1912" s="7" t="n">
        <f aca="false">INDEX($W$1862:$W$1989,MATCH($A1912+(1-B1912)*64,$A$1862:$A$1989,0))</f>
        <v>30000000</v>
      </c>
      <c r="AE1912" s="7" t="n">
        <f aca="false">INDEX($W$1862:$W$1989,MATCH($A1912-B1912*64,$A$1862:$A$1989,0))</f>
        <v>54706826.2255742</v>
      </c>
      <c r="AF1912" s="7" t="n">
        <f aca="false">INDEX($X$1862:$X$1989,MATCH($A1912+(1-C1912)*32,$A$1862:$A$1989,0))</f>
        <v>300000000</v>
      </c>
      <c r="AG1912" s="7" t="n">
        <f aca="false">INDEX($X$1862:$X$1989,MATCH($A1912-C1912*32,$A$1862:$A$1989,0))</f>
        <v>397750934.691042</v>
      </c>
      <c r="AH1912" s="7" t="n">
        <f aca="false">INDEX($Y$1862:$Y$1989,MATCH($A1912+(1-D1912)*16,$A$1862:$A$1989,0))</f>
        <v>100000000</v>
      </c>
      <c r="AI1912" s="7" t="n">
        <f aca="false">INDEX($Y$1862:$Y$1989,MATCH($A1912-D1912*16,$A$1862:$A$1989,0))</f>
        <v>118415978.577556</v>
      </c>
      <c r="AJ1912" s="7" t="n">
        <f aca="false">INDEX($Z$1862:$Z$1989,MATCH($A1912+(1-E1912)*8,$A$1862:$A$1989,0))</f>
        <v>60000000</v>
      </c>
      <c r="AK1912" s="7" t="n">
        <f aca="false">INDEX($Z$1862:$Z$1989,MATCH($A1912-E1912*8,$A$1862:$A$1989,0))</f>
        <v>165880072.059971</v>
      </c>
      <c r="AL1912" s="7" t="n">
        <f aca="false">INDEX($AA$1862:$AA$1989,MATCH($A1912+(1-F1912)*4,$A$1862:$A$1989,0))</f>
        <v>30000000</v>
      </c>
      <c r="AM1912" s="7" t="n">
        <f aca="false">INDEX($AA$1862:$AA$1989,MATCH($A1912-F1912*4,$A$1862:$A$1989,0))</f>
        <v>207350090.074964</v>
      </c>
      <c r="AN1912" s="7" t="n">
        <f aca="false">INDEX($AB$1862:$AB$1989,MATCH($A1912+(1-G1912)*2,$A$1862:$A$1989,0))</f>
        <v>15000000</v>
      </c>
      <c r="AO1912" s="7" t="n">
        <f aca="false">INDEX($AB$1862:$AB$1989,MATCH($A1912-G1912*2,$A$1862:$A$1989,0))</f>
        <v>286484022.537476</v>
      </c>
      <c r="AP1912" s="7" t="n">
        <f aca="false">INDEX($AC$1862:$AC$1989,MATCH($A1912+(1-H1912)*1,$A$1862:$A$1989,0))</f>
        <v>5000000</v>
      </c>
      <c r="AQ1912" s="7" t="n">
        <f aca="false">INDEX($AC$1862:$AC$1989,MATCH($A1912-H1912*1,$A$1862:$A$1989,0))</f>
        <v>345583483.458273</v>
      </c>
      <c r="AR1912" s="14" t="b">
        <f aca="false">AND(IF(B1912=1,AD1912&gt;=AE1912,AE1912&gt;AD1912),IF(C1912=1,AF1912&gt;=AG1912,AG1912&gt;AF1912),IF(D1912=1,AH1912&gt;=AI1912,AI1912&gt;AH1912),IF(E1912=1,AJ1912&gt;=AK1912,AK1912&gt;AJ1912),IF(F1912=1,AL1912&gt;=AM1912,AM1912&gt;AL1912),IF(G1912=1,AN1912&gt;=AO1912,AO1912&gt;AN1912),IF(H1912=1,AP1912&gt;=AQ1912,AQ1912&gt;AP1912))</f>
        <v>0</v>
      </c>
      <c r="AS1912" s="2"/>
      <c r="AT1912" s="2"/>
      <c r="AU1912" s="2"/>
      <c r="AV1912" s="2"/>
      <c r="AW1912" s="2"/>
      <c r="AX1912" s="2"/>
    </row>
    <row r="1913" customFormat="false" ht="15" hidden="false" customHeight="false" outlineLevel="0" collapsed="false">
      <c r="A1913" s="6" t="n">
        <f aca="false">ROW()-1862</f>
        <v>51</v>
      </c>
      <c r="B1913" s="6" t="n">
        <f aca="false">MOD(INT($A1913/64),2)</f>
        <v>0</v>
      </c>
      <c r="C1913" s="6" t="n">
        <f aca="false">MOD(INT($A1913/32),2)</f>
        <v>1</v>
      </c>
      <c r="D1913" s="6" t="n">
        <f aca="false">MOD(INT($A1913/16),2)</f>
        <v>1</v>
      </c>
      <c r="E1913" s="6" t="n">
        <f aca="false">MOD(INT($A1913/8),2)</f>
        <v>0</v>
      </c>
      <c r="F1913" s="6" t="n">
        <f aca="false">MOD(INT($A1913/4),2)</f>
        <v>0</v>
      </c>
      <c r="G1913" s="6" t="n">
        <f aca="false">MOD(INT($A1913/2),2)</f>
        <v>1</v>
      </c>
      <c r="H1913" s="6" t="n">
        <f aca="false">MOD(INT($A1913/1),2)</f>
        <v>1</v>
      </c>
      <c r="I1913" s="7" t="n">
        <f aca="false">IF(B1913=1,MIN($B$6,$B$1860),0)</f>
        <v>0</v>
      </c>
      <c r="J1913" s="7" t="n">
        <f aca="false">IF(C1913=1,MIN($F$366,MAX(0,$B$1860-I1913)),0)</f>
        <v>300000000</v>
      </c>
      <c r="K1913" s="7" t="n">
        <f aca="false">IF(D1913=1,MIN($F$365,MAX(0,$B$1860-SUM(I1913:J1913))),0)</f>
        <v>100000000</v>
      </c>
      <c r="L1913" s="7" t="n">
        <f aca="false">IF(E1913=1,MIN($F$364,MAX(0,$B$1860-SUM(I1913:K1913))),0)</f>
        <v>0</v>
      </c>
      <c r="M1913" s="7" t="n">
        <f aca="false">IF(F1913=1,MIN($F$363,MAX(0,$B$1860-SUM(I1913:L1913))),0)</f>
        <v>0</v>
      </c>
      <c r="N1913" s="7" t="n">
        <f aca="false">IF(G1913=1,MIN($F$362,MAX(0,$B$1860-SUM(I1913:M1913))),0)</f>
        <v>15000000</v>
      </c>
      <c r="O1913" s="7" t="n">
        <f aca="false">IF(H1913=1,MIN($F$361,MAX(0,$B$1860-SUM(I1913:N1913))),0)</f>
        <v>5000000</v>
      </c>
      <c r="P1913" s="7" t="n">
        <f aca="false">MAX(0,$B$1860-SUM(I1913:O1913))</f>
        <v>1580000000</v>
      </c>
      <c r="Q1913" s="7" t="n">
        <f aca="false">($B$343+$B$344)+$B$22+(1-B1913)*$B$338+(1-C1913)*$E$366+(1-D1913)*$E$365+(1-E1913)*$E$364+(1-F1913)*$E$363+(1-G1913)*$E$362+(1-H1913)*$E$361</f>
        <v>15468400.9217367</v>
      </c>
      <c r="R1913" s="7" t="n">
        <f aca="false">P1913&gt;$B$12*Q1913</f>
        <v>1</v>
      </c>
      <c r="S1913" s="7" t="n">
        <f aca="false">IF(R1913,(P1913+$B$12*$B$13)/(Q1913+$B$13),IF(Q1913&gt;0,P1913/Q1913,0))</f>
        <v>88.071276174922</v>
      </c>
      <c r="T1913" s="7" t="n">
        <f aca="false">IF(R1913,$B$13*(S1913-$B$12),0)</f>
        <v>217678190.437305</v>
      </c>
      <c r="U1913" s="7" t="n">
        <f aca="false">($B$343+$B$344)*S1913</f>
        <v>24385793.2688249</v>
      </c>
      <c r="V1913" s="7" t="n">
        <f aca="false">$B$22*S1913</f>
        <v>792641485.574298</v>
      </c>
      <c r="W1913" s="7" t="n">
        <f aca="false">IF(B1913=1,I1913,S1913*$B$338)</f>
        <v>69709639.3749929</v>
      </c>
      <c r="X1913" s="7" t="n">
        <f aca="false">IF(C1913=1,J1913,S1913*$E$366)</f>
        <v>300000000</v>
      </c>
      <c r="Y1913" s="7" t="n">
        <f aca="false">IF(D1913=1,K1913,S1913*$E$365)</f>
        <v>100000000</v>
      </c>
      <c r="Z1913" s="7" t="n">
        <f aca="false">IF(E1913=1,L1913,S1913*$E$364)</f>
        <v>211371062.819813</v>
      </c>
      <c r="AA1913" s="7" t="n">
        <f aca="false">IF(F1913=1,M1913,S1913*$E$363)</f>
        <v>264213828.524766</v>
      </c>
      <c r="AB1913" s="7" t="n">
        <f aca="false">IF(G1913=1,N1913,S1913*$E$362)</f>
        <v>15000000</v>
      </c>
      <c r="AC1913" s="7" t="n">
        <f aca="false">IF(H1913=1,O1913,S1913*$E$361)</f>
        <v>5000000</v>
      </c>
      <c r="AD1913" s="7" t="n">
        <f aca="false">INDEX($W$1862:$W$1989,MATCH($A1913+(1-B1913)*64,$A$1862:$A$1989,0))</f>
        <v>30000000</v>
      </c>
      <c r="AE1913" s="7" t="n">
        <f aca="false">INDEX($W$1862:$W$1989,MATCH($A1913-B1913*64,$A$1862:$A$1989,0))</f>
        <v>69709639.3749929</v>
      </c>
      <c r="AF1913" s="7" t="n">
        <f aca="false">INDEX($X$1862:$X$1989,MATCH($A1913+(1-C1913)*32,$A$1862:$A$1989,0))</f>
        <v>300000000</v>
      </c>
      <c r="AG1913" s="7" t="n">
        <f aca="false">INDEX($X$1862:$X$1989,MATCH($A1913-C1913*32,$A$1862:$A$1989,0))</f>
        <v>478996975.504036</v>
      </c>
      <c r="AH1913" s="7" t="n">
        <f aca="false">INDEX($Y$1862:$Y$1989,MATCH($A1913+(1-D1913)*16,$A$1862:$A$1989,0))</f>
        <v>100000000</v>
      </c>
      <c r="AI1913" s="7" t="n">
        <f aca="false">INDEX($Y$1862:$Y$1989,MATCH($A1913-D1913*16,$A$1862:$A$1989,0))</f>
        <v>148028166.682504</v>
      </c>
      <c r="AJ1913" s="7" t="n">
        <f aca="false">INDEX($Z$1862:$Z$1989,MATCH($A1913+(1-E1913)*8,$A$1862:$A$1989,0))</f>
        <v>60000000</v>
      </c>
      <c r="AK1913" s="7" t="n">
        <f aca="false">INDEX($Z$1862:$Z$1989,MATCH($A1913-E1913*8,$A$1862:$A$1989,0))</f>
        <v>211371062.819813</v>
      </c>
      <c r="AL1913" s="7" t="n">
        <f aca="false">INDEX($AA$1862:$AA$1989,MATCH($A1913+(1-F1913)*4,$A$1862:$A$1989,0))</f>
        <v>30000000</v>
      </c>
      <c r="AM1913" s="7" t="n">
        <f aca="false">INDEX($AA$1862:$AA$1989,MATCH($A1913-F1913*4,$A$1862:$A$1989,0))</f>
        <v>264213828.524766</v>
      </c>
      <c r="AN1913" s="7" t="n">
        <f aca="false">INDEX($AB$1862:$AB$1989,MATCH($A1913+(1-G1913)*2,$A$1862:$A$1989,0))</f>
        <v>15000000</v>
      </c>
      <c r="AO1913" s="7" t="n">
        <f aca="false">INDEX($AB$1862:$AB$1989,MATCH($A1913-G1913*2,$A$1862:$A$1989,0))</f>
        <v>347760387.291081</v>
      </c>
      <c r="AP1913" s="7" t="n">
        <f aca="false">INDEX($AC$1862:$AC$1989,MATCH($A1913+(1-H1913)*1,$A$1862:$A$1989,0))</f>
        <v>5000000</v>
      </c>
      <c r="AQ1913" s="7" t="n">
        <f aca="false">INDEX($AC$1862:$AC$1989,MATCH($A1913-H1913*1,$A$1862:$A$1989,0))</f>
        <v>345583483.458273</v>
      </c>
      <c r="AR1913" s="14" t="b">
        <f aca="false">AND(IF(B1913=1,AD1913&gt;=AE1913,AE1913&gt;AD1913),IF(C1913=1,AF1913&gt;=AG1913,AG1913&gt;AF1913),IF(D1913=1,AH1913&gt;=AI1913,AI1913&gt;AH1913),IF(E1913=1,AJ1913&gt;=AK1913,AK1913&gt;AJ1913),IF(F1913=1,AL1913&gt;=AM1913,AM1913&gt;AL1913),IF(G1913=1,AN1913&gt;=AO1913,AO1913&gt;AN1913),IF(H1913=1,AP1913&gt;=AQ1913,AQ1913&gt;AP1913))</f>
        <v>0</v>
      </c>
      <c r="AS1913" s="2"/>
      <c r="AT1913" s="2"/>
      <c r="AU1913" s="2"/>
      <c r="AV1913" s="2"/>
      <c r="AW1913" s="2"/>
      <c r="AX1913" s="2"/>
    </row>
    <row r="1914" customFormat="false" ht="15" hidden="false" customHeight="false" outlineLevel="0" collapsed="false">
      <c r="A1914" s="6" t="n">
        <f aca="false">ROW()-1862</f>
        <v>52</v>
      </c>
      <c r="B1914" s="6" t="n">
        <f aca="false">MOD(INT($A1914/64),2)</f>
        <v>0</v>
      </c>
      <c r="C1914" s="6" t="n">
        <f aca="false">MOD(INT($A1914/32),2)</f>
        <v>1</v>
      </c>
      <c r="D1914" s="6" t="n">
        <f aca="false">MOD(INT($A1914/16),2)</f>
        <v>1</v>
      </c>
      <c r="E1914" s="6" t="n">
        <f aca="false">MOD(INT($A1914/8),2)</f>
        <v>0</v>
      </c>
      <c r="F1914" s="6" t="n">
        <f aca="false">MOD(INT($A1914/4),2)</f>
        <v>1</v>
      </c>
      <c r="G1914" s="6" t="n">
        <f aca="false">MOD(INT($A1914/2),2)</f>
        <v>0</v>
      </c>
      <c r="H1914" s="6" t="n">
        <f aca="false">MOD(INT($A1914/1),2)</f>
        <v>0</v>
      </c>
      <c r="I1914" s="7" t="n">
        <f aca="false">IF(B1914=1,MIN($B$6,$B$1860),0)</f>
        <v>0</v>
      </c>
      <c r="J1914" s="7" t="n">
        <f aca="false">IF(C1914=1,MIN($F$366,MAX(0,$B$1860-I1914)),0)</f>
        <v>300000000</v>
      </c>
      <c r="K1914" s="7" t="n">
        <f aca="false">IF(D1914=1,MIN($F$365,MAX(0,$B$1860-SUM(I1914:J1914))),0)</f>
        <v>100000000</v>
      </c>
      <c r="L1914" s="7" t="n">
        <f aca="false">IF(E1914=1,MIN($F$364,MAX(0,$B$1860-SUM(I1914:K1914))),0)</f>
        <v>0</v>
      </c>
      <c r="M1914" s="7" t="n">
        <f aca="false">IF(F1914=1,MIN($F$363,MAX(0,$B$1860-SUM(I1914:L1914))),0)</f>
        <v>30000000</v>
      </c>
      <c r="N1914" s="7" t="n">
        <f aca="false">IF(G1914=1,MIN($F$362,MAX(0,$B$1860-SUM(I1914:M1914))),0)</f>
        <v>0</v>
      </c>
      <c r="O1914" s="7" t="n">
        <f aca="false">IF(H1914=1,MIN($F$361,MAX(0,$B$1860-SUM(I1914:N1914))),0)</f>
        <v>0</v>
      </c>
      <c r="P1914" s="7" t="n">
        <f aca="false">MAX(0,$B$1860-SUM(I1914:O1914))</f>
        <v>1570000000</v>
      </c>
      <c r="Q1914" s="7" t="n">
        <f aca="false">($B$343+$B$344)+$B$22+(1-B1914)*$B$338+(1-C1914)*$E$366+(1-D1914)*$E$365+(1-E1914)*$E$364+(1-F1914)*$E$363+(1-G1914)*$E$362+(1-H1914)*$E$361</f>
        <v>22468400.9217367</v>
      </c>
      <c r="R1914" s="7" t="n">
        <f aca="false">P1914&gt;$B$12*Q1914</f>
        <v>1</v>
      </c>
      <c r="S1914" s="7" t="n">
        <f aca="false">IF(R1914,(P1914+$B$12*$B$13)/(Q1914+$B$13),IF(Q1914&gt;0,P1914/Q1914,0))</f>
        <v>62.9796038973016</v>
      </c>
      <c r="T1914" s="7" t="n">
        <f aca="false">IF(R1914,$B$13*(S1914-$B$12),0)</f>
        <v>154949009.743254</v>
      </c>
      <c r="U1914" s="7" t="n">
        <f aca="false">($B$343+$B$344)*S1914</f>
        <v>17438234.8876352</v>
      </c>
      <c r="V1914" s="7" t="n">
        <f aca="false">$B$22*S1914</f>
        <v>566816435.075714</v>
      </c>
      <c r="W1914" s="7" t="n">
        <f aca="false">IF(B1914=1,I1914,S1914*$B$338)</f>
        <v>49849231.9668567</v>
      </c>
      <c r="X1914" s="7" t="n">
        <f aca="false">IF(C1914=1,J1914,S1914*$E$366)</f>
        <v>300000000</v>
      </c>
      <c r="Y1914" s="7" t="n">
        <f aca="false">IF(D1914=1,K1914,S1914*$E$365)</f>
        <v>100000000</v>
      </c>
      <c r="Z1914" s="7" t="n">
        <f aca="false">IF(E1914=1,L1914,S1914*$E$364)</f>
        <v>151151049.353524</v>
      </c>
      <c r="AA1914" s="7" t="n">
        <f aca="false">IF(F1914=1,M1914,S1914*$E$363)</f>
        <v>30000000</v>
      </c>
      <c r="AB1914" s="7" t="n">
        <f aca="false">IF(G1914=1,N1914,S1914*$E$362)</f>
        <v>314898019.486508</v>
      </c>
      <c r="AC1914" s="7" t="n">
        <f aca="false">IF(H1914=1,O1914,S1914*$E$361)</f>
        <v>314898019.486508</v>
      </c>
      <c r="AD1914" s="7" t="n">
        <f aca="false">INDEX($W$1862:$W$1989,MATCH($A1914+(1-B1914)*64,$A$1862:$A$1989,0))</f>
        <v>30000000</v>
      </c>
      <c r="AE1914" s="7" t="n">
        <f aca="false">INDEX($W$1862:$W$1989,MATCH($A1914-B1914*64,$A$1862:$A$1989,0))</f>
        <v>49849231.9668567</v>
      </c>
      <c r="AF1914" s="7" t="n">
        <f aca="false">INDEX($X$1862:$X$1989,MATCH($A1914+(1-C1914)*32,$A$1862:$A$1989,0))</f>
        <v>300000000</v>
      </c>
      <c r="AG1914" s="7" t="n">
        <f aca="false">INDEX($X$1862:$X$1989,MATCH($A1914-C1914*32,$A$1862:$A$1989,0))</f>
        <v>369215072.136969</v>
      </c>
      <c r="AH1914" s="7" t="n">
        <f aca="false">INDEX($Y$1862:$Y$1989,MATCH($A1914+(1-D1914)*16,$A$1862:$A$1989,0))</f>
        <v>100000000</v>
      </c>
      <c r="AI1914" s="7" t="n">
        <f aca="false">INDEX($Y$1862:$Y$1989,MATCH($A1914-D1914*16,$A$1862:$A$1989,0))</f>
        <v>108572714.55304</v>
      </c>
      <c r="AJ1914" s="7" t="n">
        <f aca="false">INDEX($Z$1862:$Z$1989,MATCH($A1914+(1-E1914)*8,$A$1862:$A$1989,0))</f>
        <v>60000000</v>
      </c>
      <c r="AK1914" s="7" t="n">
        <f aca="false">INDEX($Z$1862:$Z$1989,MATCH($A1914-E1914*8,$A$1862:$A$1989,0))</f>
        <v>151151049.353524</v>
      </c>
      <c r="AL1914" s="7" t="n">
        <f aca="false">INDEX($AA$1862:$AA$1989,MATCH($A1914+(1-F1914)*4,$A$1862:$A$1989,0))</f>
        <v>30000000</v>
      </c>
      <c r="AM1914" s="7" t="n">
        <f aca="false">INDEX($AA$1862:$AA$1989,MATCH($A1914-F1914*4,$A$1862:$A$1989,0))</f>
        <v>171890413.522486</v>
      </c>
      <c r="AN1914" s="7" t="n">
        <f aca="false">INDEX($AB$1862:$AB$1989,MATCH($A1914+(1-G1914)*2,$A$1862:$A$1989,0))</f>
        <v>15000000</v>
      </c>
      <c r="AO1914" s="7" t="n">
        <f aca="false">INDEX($AB$1862:$AB$1989,MATCH($A1914-G1914*2,$A$1862:$A$1989,0))</f>
        <v>314898019.486508</v>
      </c>
      <c r="AP1914" s="7" t="n">
        <f aca="false">INDEX($AC$1862:$AC$1989,MATCH($A1914+(1-H1914)*1,$A$1862:$A$1989,0))</f>
        <v>5000000</v>
      </c>
      <c r="AQ1914" s="7" t="n">
        <f aca="false">INDEX($AC$1862:$AC$1989,MATCH($A1914-H1914*1,$A$1862:$A$1989,0))</f>
        <v>314898019.486508</v>
      </c>
      <c r="AR1914" s="14" t="b">
        <f aca="false">AND(IF(B1914=1,AD1914&gt;=AE1914,AE1914&gt;AD1914),IF(C1914=1,AF1914&gt;=AG1914,AG1914&gt;AF1914),IF(D1914=1,AH1914&gt;=AI1914,AI1914&gt;AH1914),IF(E1914=1,AJ1914&gt;=AK1914,AK1914&gt;AJ1914),IF(F1914=1,AL1914&gt;=AM1914,AM1914&gt;AL1914),IF(G1914=1,AN1914&gt;=AO1914,AO1914&gt;AN1914),IF(H1914=1,AP1914&gt;=AQ1914,AQ1914&gt;AP1914))</f>
        <v>0</v>
      </c>
      <c r="AS1914" s="2"/>
      <c r="AT1914" s="2"/>
      <c r="AU1914" s="2"/>
      <c r="AV1914" s="2"/>
      <c r="AW1914" s="2"/>
      <c r="AX1914" s="2"/>
    </row>
    <row r="1915" customFormat="false" ht="15" hidden="false" customHeight="false" outlineLevel="0" collapsed="false">
      <c r="A1915" s="6" t="n">
        <f aca="false">ROW()-1862</f>
        <v>53</v>
      </c>
      <c r="B1915" s="6" t="n">
        <f aca="false">MOD(INT($A1915/64),2)</f>
        <v>0</v>
      </c>
      <c r="C1915" s="6" t="n">
        <f aca="false">MOD(INT($A1915/32),2)</f>
        <v>1</v>
      </c>
      <c r="D1915" s="6" t="n">
        <f aca="false">MOD(INT($A1915/16),2)</f>
        <v>1</v>
      </c>
      <c r="E1915" s="6" t="n">
        <f aca="false">MOD(INT($A1915/8),2)</f>
        <v>0</v>
      </c>
      <c r="F1915" s="6" t="n">
        <f aca="false">MOD(INT($A1915/4),2)</f>
        <v>1</v>
      </c>
      <c r="G1915" s="6" t="n">
        <f aca="false">MOD(INT($A1915/2),2)</f>
        <v>0</v>
      </c>
      <c r="H1915" s="6" t="n">
        <f aca="false">MOD(INT($A1915/1),2)</f>
        <v>1</v>
      </c>
      <c r="I1915" s="7" t="n">
        <f aca="false">IF(B1915=1,MIN($B$6,$B$1860),0)</f>
        <v>0</v>
      </c>
      <c r="J1915" s="7" t="n">
        <f aca="false">IF(C1915=1,MIN($F$366,MAX(0,$B$1860-I1915)),0)</f>
        <v>300000000</v>
      </c>
      <c r="K1915" s="7" t="n">
        <f aca="false">IF(D1915=1,MIN($F$365,MAX(0,$B$1860-SUM(I1915:J1915))),0)</f>
        <v>100000000</v>
      </c>
      <c r="L1915" s="7" t="n">
        <f aca="false">IF(E1915=1,MIN($F$364,MAX(0,$B$1860-SUM(I1915:K1915))),0)</f>
        <v>0</v>
      </c>
      <c r="M1915" s="7" t="n">
        <f aca="false">IF(F1915=1,MIN($F$363,MAX(0,$B$1860-SUM(I1915:L1915))),0)</f>
        <v>30000000</v>
      </c>
      <c r="N1915" s="7" t="n">
        <f aca="false">IF(G1915=1,MIN($F$362,MAX(0,$B$1860-SUM(I1915:M1915))),0)</f>
        <v>0</v>
      </c>
      <c r="O1915" s="7" t="n">
        <f aca="false">IF(H1915=1,MIN($F$361,MAX(0,$B$1860-SUM(I1915:N1915))),0)</f>
        <v>5000000</v>
      </c>
      <c r="P1915" s="7" t="n">
        <f aca="false">MAX(0,$B$1860-SUM(I1915:O1915))</f>
        <v>1565000000</v>
      </c>
      <c r="Q1915" s="7" t="n">
        <f aca="false">($B$343+$B$344)+$B$22+(1-B1915)*$B$338+(1-C1915)*$E$366+(1-D1915)*$E$365+(1-E1915)*$E$364+(1-F1915)*$E$363+(1-G1915)*$E$362+(1-H1915)*$E$361</f>
        <v>17468400.9217367</v>
      </c>
      <c r="R1915" s="7" t="n">
        <f aca="false">P1915&gt;$B$12*Q1915</f>
        <v>1</v>
      </c>
      <c r="S1915" s="7" t="n">
        <f aca="false">IF(R1915,(P1915+$B$12*$B$13)/(Q1915+$B$13),IF(Q1915&gt;0,P1915/Q1915,0))</f>
        <v>78.4990248414778</v>
      </c>
      <c r="T1915" s="7" t="n">
        <f aca="false">IF(R1915,$B$13*(S1915-$B$12),0)</f>
        <v>193747562.103694</v>
      </c>
      <c r="U1915" s="7" t="n">
        <f aca="false">($B$343+$B$344)*S1915</f>
        <v>21735361.1157699</v>
      </c>
      <c r="V1915" s="7" t="n">
        <f aca="false">$B$22*S1915</f>
        <v>706491223.5733</v>
      </c>
      <c r="W1915" s="7" t="n">
        <f aca="false">IF(B1915=1,I1915,S1915*$B$338)</f>
        <v>62133069.3803004</v>
      </c>
      <c r="X1915" s="7" t="n">
        <f aca="false">IF(C1915=1,J1915,S1915*$E$366)</f>
        <v>300000000</v>
      </c>
      <c r="Y1915" s="7" t="n">
        <f aca="false">IF(D1915=1,K1915,S1915*$E$365)</f>
        <v>100000000</v>
      </c>
      <c r="Z1915" s="7" t="n">
        <f aca="false">IF(E1915=1,L1915,S1915*$E$364)</f>
        <v>188397659.619547</v>
      </c>
      <c r="AA1915" s="7" t="n">
        <f aca="false">IF(F1915=1,M1915,S1915*$E$363)</f>
        <v>30000000</v>
      </c>
      <c r="AB1915" s="7" t="n">
        <f aca="false">IF(G1915=1,N1915,S1915*$E$362)</f>
        <v>392495124.207389</v>
      </c>
      <c r="AC1915" s="7" t="n">
        <f aca="false">IF(H1915=1,O1915,S1915*$E$361)</f>
        <v>5000000</v>
      </c>
      <c r="AD1915" s="7" t="n">
        <f aca="false">INDEX($W$1862:$W$1989,MATCH($A1915+(1-B1915)*64,$A$1862:$A$1989,0))</f>
        <v>30000000</v>
      </c>
      <c r="AE1915" s="7" t="n">
        <f aca="false">INDEX($W$1862:$W$1989,MATCH($A1915-B1915*64,$A$1862:$A$1989,0))</f>
        <v>62133069.3803004</v>
      </c>
      <c r="AF1915" s="7" t="n">
        <f aca="false">INDEX($X$1862:$X$1989,MATCH($A1915+(1-C1915)*32,$A$1862:$A$1989,0))</f>
        <v>300000000</v>
      </c>
      <c r="AG1915" s="7" t="n">
        <f aca="false">INDEX($X$1862:$X$1989,MATCH($A1915-C1915*32,$A$1862:$A$1989,0))</f>
        <v>438769070.855766</v>
      </c>
      <c r="AH1915" s="7" t="n">
        <f aca="false">INDEX($Y$1862:$Y$1989,MATCH($A1915+(1-D1915)*16,$A$1862:$A$1989,0))</f>
        <v>100000000</v>
      </c>
      <c r="AI1915" s="7" t="n">
        <f aca="false">INDEX($Y$1862:$Y$1989,MATCH($A1915-D1915*16,$A$1862:$A$1989,0))</f>
        <v>133188046.637961</v>
      </c>
      <c r="AJ1915" s="7" t="n">
        <f aca="false">INDEX($Z$1862:$Z$1989,MATCH($A1915+(1-E1915)*8,$A$1862:$A$1989,0))</f>
        <v>60000000</v>
      </c>
      <c r="AK1915" s="7" t="n">
        <f aca="false">INDEX($Z$1862:$Z$1989,MATCH($A1915-E1915*8,$A$1862:$A$1989,0))</f>
        <v>188397659.619547</v>
      </c>
      <c r="AL1915" s="7" t="n">
        <f aca="false">INDEX($AA$1862:$AA$1989,MATCH($A1915+(1-F1915)*4,$A$1862:$A$1989,0))</f>
        <v>30000000</v>
      </c>
      <c r="AM1915" s="7" t="n">
        <f aca="false">INDEX($AA$1862:$AA$1989,MATCH($A1915-F1915*4,$A$1862:$A$1989,0))</f>
        <v>208656232.374649</v>
      </c>
      <c r="AN1915" s="7" t="n">
        <f aca="false">INDEX($AB$1862:$AB$1989,MATCH($A1915+(1-G1915)*2,$A$1862:$A$1989,0))</f>
        <v>15000000</v>
      </c>
      <c r="AO1915" s="7" t="n">
        <f aca="false">INDEX($AB$1862:$AB$1989,MATCH($A1915-G1915*2,$A$1862:$A$1989,0))</f>
        <v>392495124.207389</v>
      </c>
      <c r="AP1915" s="7" t="n">
        <f aca="false">INDEX($AC$1862:$AC$1989,MATCH($A1915+(1-H1915)*1,$A$1862:$A$1989,0))</f>
        <v>5000000</v>
      </c>
      <c r="AQ1915" s="7" t="n">
        <f aca="false">INDEX($AC$1862:$AC$1989,MATCH($A1915-H1915*1,$A$1862:$A$1989,0))</f>
        <v>314898019.486508</v>
      </c>
      <c r="AR1915" s="14" t="b">
        <f aca="false">AND(IF(B1915=1,AD1915&gt;=AE1915,AE1915&gt;AD1915),IF(C1915=1,AF1915&gt;=AG1915,AG1915&gt;AF1915),IF(D1915=1,AH1915&gt;=AI1915,AI1915&gt;AH1915),IF(E1915=1,AJ1915&gt;=AK1915,AK1915&gt;AJ1915),IF(F1915=1,AL1915&gt;=AM1915,AM1915&gt;AL1915),IF(G1915=1,AN1915&gt;=AO1915,AO1915&gt;AN1915),IF(H1915=1,AP1915&gt;=AQ1915,AQ1915&gt;AP1915))</f>
        <v>0</v>
      </c>
      <c r="AS1915" s="2"/>
      <c r="AT1915" s="2"/>
      <c r="AU1915" s="2"/>
      <c r="AV1915" s="2"/>
      <c r="AW1915" s="2"/>
      <c r="AX1915" s="2"/>
    </row>
    <row r="1916" customFormat="false" ht="15" hidden="false" customHeight="false" outlineLevel="0" collapsed="false">
      <c r="A1916" s="6" t="n">
        <f aca="false">ROW()-1862</f>
        <v>54</v>
      </c>
      <c r="B1916" s="6" t="n">
        <f aca="false">MOD(INT($A1916/64),2)</f>
        <v>0</v>
      </c>
      <c r="C1916" s="6" t="n">
        <f aca="false">MOD(INT($A1916/32),2)</f>
        <v>1</v>
      </c>
      <c r="D1916" s="6" t="n">
        <f aca="false">MOD(INT($A1916/16),2)</f>
        <v>1</v>
      </c>
      <c r="E1916" s="6" t="n">
        <f aca="false">MOD(INT($A1916/8),2)</f>
        <v>0</v>
      </c>
      <c r="F1916" s="6" t="n">
        <f aca="false">MOD(INT($A1916/4),2)</f>
        <v>1</v>
      </c>
      <c r="G1916" s="6" t="n">
        <f aca="false">MOD(INT($A1916/2),2)</f>
        <v>1</v>
      </c>
      <c r="H1916" s="6" t="n">
        <f aca="false">MOD(INT($A1916/1),2)</f>
        <v>0</v>
      </c>
      <c r="I1916" s="7" t="n">
        <f aca="false">IF(B1916=1,MIN($B$6,$B$1860),0)</f>
        <v>0</v>
      </c>
      <c r="J1916" s="7" t="n">
        <f aca="false">IF(C1916=1,MIN($F$366,MAX(0,$B$1860-I1916)),0)</f>
        <v>300000000</v>
      </c>
      <c r="K1916" s="7" t="n">
        <f aca="false">IF(D1916=1,MIN($F$365,MAX(0,$B$1860-SUM(I1916:J1916))),0)</f>
        <v>100000000</v>
      </c>
      <c r="L1916" s="7" t="n">
        <f aca="false">IF(E1916=1,MIN($F$364,MAX(0,$B$1860-SUM(I1916:K1916))),0)</f>
        <v>0</v>
      </c>
      <c r="M1916" s="7" t="n">
        <f aca="false">IF(F1916=1,MIN($F$363,MAX(0,$B$1860-SUM(I1916:L1916))),0)</f>
        <v>30000000</v>
      </c>
      <c r="N1916" s="7" t="n">
        <f aca="false">IF(G1916=1,MIN($F$362,MAX(0,$B$1860-SUM(I1916:M1916))),0)</f>
        <v>15000000</v>
      </c>
      <c r="O1916" s="7" t="n">
        <f aca="false">IF(H1916=1,MIN($F$361,MAX(0,$B$1860-SUM(I1916:N1916))),0)</f>
        <v>0</v>
      </c>
      <c r="P1916" s="7" t="n">
        <f aca="false">MAX(0,$B$1860-SUM(I1916:O1916))</f>
        <v>1555000000</v>
      </c>
      <c r="Q1916" s="7" t="n">
        <f aca="false">($B$343+$B$344)+$B$22+(1-B1916)*$B$338+(1-C1916)*$E$366+(1-D1916)*$E$365+(1-E1916)*$E$364+(1-F1916)*$E$363+(1-G1916)*$E$362+(1-H1916)*$E$361</f>
        <v>17468400.9217367</v>
      </c>
      <c r="R1916" s="7" t="n">
        <f aca="false">P1916&gt;$B$12*Q1916</f>
        <v>1</v>
      </c>
      <c r="S1916" s="7" t="n">
        <f aca="false">IF(R1916,(P1916+$B$12*$B$13)/(Q1916+$B$13),IF(Q1916&gt;0,P1916/Q1916,0))</f>
        <v>77.9982336144189</v>
      </c>
      <c r="T1916" s="7" t="n">
        <f aca="false">IF(R1916,$B$13*(S1916-$B$12),0)</f>
        <v>192495584.036047</v>
      </c>
      <c r="U1916" s="7" t="n">
        <f aca="false">($B$343+$B$344)*S1916</f>
        <v>21596698.5249197</v>
      </c>
      <c r="V1916" s="7" t="n">
        <f aca="false">$B$22*S1916</f>
        <v>701984102.52977</v>
      </c>
      <c r="W1916" s="7" t="n">
        <f aca="false">IF(B1916=1,I1916,S1916*$B$338)</f>
        <v>61736686.1625632</v>
      </c>
      <c r="X1916" s="7" t="n">
        <f aca="false">IF(C1916=1,J1916,S1916*$E$366)</f>
        <v>300000000</v>
      </c>
      <c r="Y1916" s="7" t="n">
        <f aca="false">IF(D1916=1,K1916,S1916*$E$365)</f>
        <v>100000000</v>
      </c>
      <c r="Z1916" s="7" t="n">
        <f aca="false">IF(E1916=1,L1916,S1916*$E$364)</f>
        <v>187195760.674605</v>
      </c>
      <c r="AA1916" s="7" t="n">
        <f aca="false">IF(F1916=1,M1916,S1916*$E$363)</f>
        <v>30000000</v>
      </c>
      <c r="AB1916" s="7" t="n">
        <f aca="false">IF(G1916=1,N1916,S1916*$E$362)</f>
        <v>15000000</v>
      </c>
      <c r="AC1916" s="7" t="n">
        <f aca="false">IF(H1916=1,O1916,S1916*$E$361)</f>
        <v>389991168.072094</v>
      </c>
      <c r="AD1916" s="7" t="n">
        <f aca="false">INDEX($W$1862:$W$1989,MATCH($A1916+(1-B1916)*64,$A$1862:$A$1989,0))</f>
        <v>30000000</v>
      </c>
      <c r="AE1916" s="7" t="n">
        <f aca="false">INDEX($W$1862:$W$1989,MATCH($A1916-B1916*64,$A$1862:$A$1989,0))</f>
        <v>61736686.1625632</v>
      </c>
      <c r="AF1916" s="7" t="n">
        <f aca="false">INDEX($X$1862:$X$1989,MATCH($A1916+(1-C1916)*32,$A$1862:$A$1989,0))</f>
        <v>300000000</v>
      </c>
      <c r="AG1916" s="7" t="n">
        <f aca="false">INDEX($X$1862:$X$1989,MATCH($A1916-C1916*32,$A$1862:$A$1989,0))</f>
        <v>436419571.145695</v>
      </c>
      <c r="AH1916" s="7" t="n">
        <f aca="false">INDEX($Y$1862:$Y$1989,MATCH($A1916+(1-D1916)*16,$A$1862:$A$1989,0))</f>
        <v>100000000</v>
      </c>
      <c r="AI1916" s="7" t="n">
        <f aca="false">INDEX($Y$1862:$Y$1989,MATCH($A1916-D1916*16,$A$1862:$A$1989,0))</f>
        <v>132389317.722591</v>
      </c>
      <c r="AJ1916" s="7" t="n">
        <f aca="false">INDEX($Z$1862:$Z$1989,MATCH($A1916+(1-E1916)*8,$A$1862:$A$1989,0))</f>
        <v>60000000</v>
      </c>
      <c r="AK1916" s="7" t="n">
        <f aca="false">INDEX($Z$1862:$Z$1989,MATCH($A1916-E1916*8,$A$1862:$A$1989,0))</f>
        <v>187195760.674605</v>
      </c>
      <c r="AL1916" s="7" t="n">
        <f aca="false">INDEX($AA$1862:$AA$1989,MATCH($A1916+(1-F1916)*4,$A$1862:$A$1989,0))</f>
        <v>30000000</v>
      </c>
      <c r="AM1916" s="7" t="n">
        <f aca="false">INDEX($AA$1862:$AA$1989,MATCH($A1916-F1916*4,$A$1862:$A$1989,0))</f>
        <v>207350090.074964</v>
      </c>
      <c r="AN1916" s="7" t="n">
        <f aca="false">INDEX($AB$1862:$AB$1989,MATCH($A1916+(1-G1916)*2,$A$1862:$A$1989,0))</f>
        <v>15000000</v>
      </c>
      <c r="AO1916" s="7" t="n">
        <f aca="false">INDEX($AB$1862:$AB$1989,MATCH($A1916-G1916*2,$A$1862:$A$1989,0))</f>
        <v>314898019.486508</v>
      </c>
      <c r="AP1916" s="7" t="n">
        <f aca="false">INDEX($AC$1862:$AC$1989,MATCH($A1916+(1-H1916)*1,$A$1862:$A$1989,0))</f>
        <v>5000000</v>
      </c>
      <c r="AQ1916" s="7" t="n">
        <f aca="false">INDEX($AC$1862:$AC$1989,MATCH($A1916-H1916*1,$A$1862:$A$1989,0))</f>
        <v>389991168.072094</v>
      </c>
      <c r="AR1916" s="14" t="b">
        <f aca="false">AND(IF(B1916=1,AD1916&gt;=AE1916,AE1916&gt;AD1916),IF(C1916=1,AF1916&gt;=AG1916,AG1916&gt;AF1916),IF(D1916=1,AH1916&gt;=AI1916,AI1916&gt;AH1916),IF(E1916=1,AJ1916&gt;=AK1916,AK1916&gt;AJ1916),IF(F1916=1,AL1916&gt;=AM1916,AM1916&gt;AL1916),IF(G1916=1,AN1916&gt;=AO1916,AO1916&gt;AN1916),IF(H1916=1,AP1916&gt;=AQ1916,AQ1916&gt;AP1916))</f>
        <v>0</v>
      </c>
      <c r="AS1916" s="2"/>
      <c r="AT1916" s="2"/>
      <c r="AU1916" s="2"/>
      <c r="AV1916" s="2"/>
      <c r="AW1916" s="2"/>
      <c r="AX1916" s="2"/>
    </row>
    <row r="1917" customFormat="false" ht="15" hidden="false" customHeight="false" outlineLevel="0" collapsed="false">
      <c r="A1917" s="6" t="n">
        <f aca="false">ROW()-1862</f>
        <v>55</v>
      </c>
      <c r="B1917" s="6" t="n">
        <f aca="false">MOD(INT($A1917/64),2)</f>
        <v>0</v>
      </c>
      <c r="C1917" s="6" t="n">
        <f aca="false">MOD(INT($A1917/32),2)</f>
        <v>1</v>
      </c>
      <c r="D1917" s="6" t="n">
        <f aca="false">MOD(INT($A1917/16),2)</f>
        <v>1</v>
      </c>
      <c r="E1917" s="6" t="n">
        <f aca="false">MOD(INT($A1917/8),2)</f>
        <v>0</v>
      </c>
      <c r="F1917" s="6" t="n">
        <f aca="false">MOD(INT($A1917/4),2)</f>
        <v>1</v>
      </c>
      <c r="G1917" s="6" t="n">
        <f aca="false">MOD(INT($A1917/2),2)</f>
        <v>1</v>
      </c>
      <c r="H1917" s="6" t="n">
        <f aca="false">MOD(INT($A1917/1),2)</f>
        <v>1</v>
      </c>
      <c r="I1917" s="7" t="n">
        <f aca="false">IF(B1917=1,MIN($B$6,$B$1860),0)</f>
        <v>0</v>
      </c>
      <c r="J1917" s="7" t="n">
        <f aca="false">IF(C1917=1,MIN($F$366,MAX(0,$B$1860-I1917)),0)</f>
        <v>300000000</v>
      </c>
      <c r="K1917" s="7" t="n">
        <f aca="false">IF(D1917=1,MIN($F$365,MAX(0,$B$1860-SUM(I1917:J1917))),0)</f>
        <v>100000000</v>
      </c>
      <c r="L1917" s="7" t="n">
        <f aca="false">IF(E1917=1,MIN($F$364,MAX(0,$B$1860-SUM(I1917:K1917))),0)</f>
        <v>0</v>
      </c>
      <c r="M1917" s="7" t="n">
        <f aca="false">IF(F1917=1,MIN($F$363,MAX(0,$B$1860-SUM(I1917:L1917))),0)</f>
        <v>30000000</v>
      </c>
      <c r="N1917" s="7" t="n">
        <f aca="false">IF(G1917=1,MIN($F$362,MAX(0,$B$1860-SUM(I1917:M1917))),0)</f>
        <v>15000000</v>
      </c>
      <c r="O1917" s="7" t="n">
        <f aca="false">IF(H1917=1,MIN($F$361,MAX(0,$B$1860-SUM(I1917:N1917))),0)</f>
        <v>5000000</v>
      </c>
      <c r="P1917" s="7" t="n">
        <f aca="false">MAX(0,$B$1860-SUM(I1917:O1917))</f>
        <v>1550000000</v>
      </c>
      <c r="Q1917" s="7" t="n">
        <f aca="false">($B$343+$B$344)+$B$22+(1-B1917)*$B$338+(1-C1917)*$E$366+(1-D1917)*$E$365+(1-E1917)*$E$364+(1-F1917)*$E$363+(1-G1917)*$E$362+(1-H1917)*$E$361</f>
        <v>12468400.9217367</v>
      </c>
      <c r="R1917" s="7" t="n">
        <f aca="false">P1917&gt;$B$12*Q1917</f>
        <v>1</v>
      </c>
      <c r="S1917" s="7" t="n">
        <f aca="false">IF(R1917,(P1917+$B$12*$B$13)/(Q1917+$B$13),IF(Q1917&gt;0,P1917/Q1917,0))</f>
        <v>103.718493920449</v>
      </c>
      <c r="T1917" s="7" t="n">
        <f aca="false">IF(R1917,$B$13*(S1917-$B$12),0)</f>
        <v>256796234.801123</v>
      </c>
      <c r="U1917" s="7" t="n">
        <f aca="false">($B$343+$B$344)*S1917</f>
        <v>28718304.77254</v>
      </c>
      <c r="V1917" s="7" t="n">
        <f aca="false">$B$22*S1917</f>
        <v>933466445.284044</v>
      </c>
      <c r="W1917" s="7" t="n">
        <f aca="false">IF(B1917=1,I1917,S1917*$B$338)</f>
        <v>82094629.7332147</v>
      </c>
      <c r="X1917" s="7" t="n">
        <f aca="false">IF(C1917=1,J1917,S1917*$E$366)</f>
        <v>300000000</v>
      </c>
      <c r="Y1917" s="7" t="n">
        <f aca="false">IF(D1917=1,K1917,S1917*$E$365)</f>
        <v>100000000</v>
      </c>
      <c r="Z1917" s="7" t="n">
        <f aca="false">IF(E1917=1,L1917,S1917*$E$364)</f>
        <v>248924385.409078</v>
      </c>
      <c r="AA1917" s="7" t="n">
        <f aca="false">IF(F1917=1,M1917,S1917*$E$363)</f>
        <v>30000000</v>
      </c>
      <c r="AB1917" s="7" t="n">
        <f aca="false">IF(G1917=1,N1917,S1917*$E$362)</f>
        <v>15000000</v>
      </c>
      <c r="AC1917" s="7" t="n">
        <f aca="false">IF(H1917=1,O1917,S1917*$E$361)</f>
        <v>5000000</v>
      </c>
      <c r="AD1917" s="7" t="n">
        <f aca="false">INDEX($W$1862:$W$1989,MATCH($A1917+(1-B1917)*64,$A$1862:$A$1989,0))</f>
        <v>30000000</v>
      </c>
      <c r="AE1917" s="7" t="n">
        <f aca="false">INDEX($W$1862:$W$1989,MATCH($A1917-B1917*64,$A$1862:$A$1989,0))</f>
        <v>82094629.7332147</v>
      </c>
      <c r="AF1917" s="7" t="n">
        <f aca="false">INDEX($X$1862:$X$1989,MATCH($A1917+(1-C1917)*32,$A$1862:$A$1989,0))</f>
        <v>300000000</v>
      </c>
      <c r="AG1917" s="7" t="n">
        <f aca="false">INDEX($X$1862:$X$1989,MATCH($A1917-C1917*32,$A$1862:$A$1989,0))</f>
        <v>538379602.025826</v>
      </c>
      <c r="AH1917" s="7" t="n">
        <f aca="false">INDEX($Y$1862:$Y$1989,MATCH($A1917+(1-D1917)*16,$A$1862:$A$1989,0))</f>
        <v>100000000</v>
      </c>
      <c r="AI1917" s="7" t="n">
        <f aca="false">INDEX($Y$1862:$Y$1989,MATCH($A1917-D1917*16,$A$1862:$A$1989,0))</f>
        <v>171503679.250867</v>
      </c>
      <c r="AJ1917" s="7" t="n">
        <f aca="false">INDEX($Z$1862:$Z$1989,MATCH($A1917+(1-E1917)*8,$A$1862:$A$1989,0))</f>
        <v>60000000</v>
      </c>
      <c r="AK1917" s="7" t="n">
        <f aca="false">INDEX($Z$1862:$Z$1989,MATCH($A1917-E1917*8,$A$1862:$A$1989,0))</f>
        <v>248924385.409078</v>
      </c>
      <c r="AL1917" s="7" t="n">
        <f aca="false">INDEX($AA$1862:$AA$1989,MATCH($A1917+(1-F1917)*4,$A$1862:$A$1989,0))</f>
        <v>30000000</v>
      </c>
      <c r="AM1917" s="7" t="n">
        <f aca="false">INDEX($AA$1862:$AA$1989,MATCH($A1917-F1917*4,$A$1862:$A$1989,0))</f>
        <v>264213828.524766</v>
      </c>
      <c r="AN1917" s="7" t="n">
        <f aca="false">INDEX($AB$1862:$AB$1989,MATCH($A1917+(1-G1917)*2,$A$1862:$A$1989,0))</f>
        <v>15000000</v>
      </c>
      <c r="AO1917" s="7" t="n">
        <f aca="false">INDEX($AB$1862:$AB$1989,MATCH($A1917-G1917*2,$A$1862:$A$1989,0))</f>
        <v>392495124.207389</v>
      </c>
      <c r="AP1917" s="7" t="n">
        <f aca="false">INDEX($AC$1862:$AC$1989,MATCH($A1917+(1-H1917)*1,$A$1862:$A$1989,0))</f>
        <v>5000000</v>
      </c>
      <c r="AQ1917" s="7" t="n">
        <f aca="false">INDEX($AC$1862:$AC$1989,MATCH($A1917-H1917*1,$A$1862:$A$1989,0))</f>
        <v>389991168.072094</v>
      </c>
      <c r="AR1917" s="14" t="b">
        <f aca="false">AND(IF(B1917=1,AD1917&gt;=AE1917,AE1917&gt;AD1917),IF(C1917=1,AF1917&gt;=AG1917,AG1917&gt;AF1917),IF(D1917=1,AH1917&gt;=AI1917,AI1917&gt;AH1917),IF(E1917=1,AJ1917&gt;=AK1917,AK1917&gt;AJ1917),IF(F1917=1,AL1917&gt;=AM1917,AM1917&gt;AL1917),IF(G1917=1,AN1917&gt;=AO1917,AO1917&gt;AN1917),IF(H1917=1,AP1917&gt;=AQ1917,AQ1917&gt;AP1917))</f>
        <v>0</v>
      </c>
      <c r="AS1917" s="2"/>
      <c r="AT1917" s="2"/>
      <c r="AU1917" s="2"/>
      <c r="AV1917" s="2"/>
      <c r="AW1917" s="2"/>
      <c r="AX1917" s="2"/>
    </row>
    <row r="1918" customFormat="false" ht="15" hidden="false" customHeight="false" outlineLevel="0" collapsed="false">
      <c r="A1918" s="6" t="n">
        <f aca="false">ROW()-1862</f>
        <v>56</v>
      </c>
      <c r="B1918" s="6" t="n">
        <f aca="false">MOD(INT($A1918/64),2)</f>
        <v>0</v>
      </c>
      <c r="C1918" s="6" t="n">
        <f aca="false">MOD(INT($A1918/32),2)</f>
        <v>1</v>
      </c>
      <c r="D1918" s="6" t="n">
        <f aca="false">MOD(INT($A1918/16),2)</f>
        <v>1</v>
      </c>
      <c r="E1918" s="6" t="n">
        <f aca="false">MOD(INT($A1918/8),2)</f>
        <v>1</v>
      </c>
      <c r="F1918" s="6" t="n">
        <f aca="false">MOD(INT($A1918/4),2)</f>
        <v>0</v>
      </c>
      <c r="G1918" s="6" t="n">
        <f aca="false">MOD(INT($A1918/2),2)</f>
        <v>0</v>
      </c>
      <c r="H1918" s="6" t="n">
        <f aca="false">MOD(INT($A1918/1),2)</f>
        <v>0</v>
      </c>
      <c r="I1918" s="7" t="n">
        <f aca="false">IF(B1918=1,MIN($B$6,$B$1860),0)</f>
        <v>0</v>
      </c>
      <c r="J1918" s="7" t="n">
        <f aca="false">IF(C1918=1,MIN($F$366,MAX(0,$B$1860-I1918)),0)</f>
        <v>300000000</v>
      </c>
      <c r="K1918" s="7" t="n">
        <f aca="false">IF(D1918=1,MIN($F$365,MAX(0,$B$1860-SUM(I1918:J1918))),0)</f>
        <v>100000000</v>
      </c>
      <c r="L1918" s="7" t="n">
        <f aca="false">IF(E1918=1,MIN($F$364,MAX(0,$B$1860-SUM(I1918:K1918))),0)</f>
        <v>60000000</v>
      </c>
      <c r="M1918" s="7" t="n">
        <f aca="false">IF(F1918=1,MIN($F$363,MAX(0,$B$1860-SUM(I1918:L1918))),0)</f>
        <v>0</v>
      </c>
      <c r="N1918" s="7" t="n">
        <f aca="false">IF(G1918=1,MIN($F$362,MAX(0,$B$1860-SUM(I1918:M1918))),0)</f>
        <v>0</v>
      </c>
      <c r="O1918" s="7" t="n">
        <f aca="false">IF(H1918=1,MIN($F$361,MAX(0,$B$1860-SUM(I1918:N1918))),0)</f>
        <v>0</v>
      </c>
      <c r="P1918" s="7" t="n">
        <f aca="false">MAX(0,$B$1860-SUM(I1918:O1918))</f>
        <v>1540000000</v>
      </c>
      <c r="Q1918" s="7" t="n">
        <f aca="false">($B$343+$B$344)+$B$22+(1-B1918)*$B$338+(1-C1918)*$E$366+(1-D1918)*$E$365+(1-E1918)*$E$364+(1-F1918)*$E$363+(1-G1918)*$E$362+(1-H1918)*$E$361</f>
        <v>23068400.9217367</v>
      </c>
      <c r="R1918" s="7" t="n">
        <f aca="false">P1918&gt;$B$12*Q1918</f>
        <v>1</v>
      </c>
      <c r="S1918" s="7" t="n">
        <f aca="false">IF(R1918,(P1918+$B$12*$B$13)/(Q1918+$B$13),IF(Q1918&gt;0,P1918/Q1918,0))</f>
        <v>60.3283719119352</v>
      </c>
      <c r="T1918" s="7" t="n">
        <f aca="false">IF(R1918,$B$13*(S1918-$B$12),0)</f>
        <v>148320929.779838</v>
      </c>
      <c r="U1918" s="7" t="n">
        <f aca="false">($B$343+$B$344)*S1918</f>
        <v>16704143.1620375</v>
      </c>
      <c r="V1918" s="7" t="n">
        <f aca="false">$B$22*S1918</f>
        <v>542955347.207416</v>
      </c>
      <c r="W1918" s="7" t="n">
        <f aca="false">IF(B1918=1,I1918,S1918*$B$338)</f>
        <v>47750744.995551</v>
      </c>
      <c r="X1918" s="7" t="n">
        <f aca="false">IF(C1918=1,J1918,S1918*$E$366)</f>
        <v>300000000</v>
      </c>
      <c r="Y1918" s="7" t="n">
        <f aca="false">IF(D1918=1,K1918,S1918*$E$365)</f>
        <v>100000000</v>
      </c>
      <c r="Z1918" s="7" t="n">
        <f aca="false">IF(E1918=1,L1918,S1918*$E$364)</f>
        <v>60000000</v>
      </c>
      <c r="AA1918" s="7" t="n">
        <f aca="false">IF(F1918=1,M1918,S1918*$E$363)</f>
        <v>180985115.735805</v>
      </c>
      <c r="AB1918" s="7" t="n">
        <f aca="false">IF(G1918=1,N1918,S1918*$E$362)</f>
        <v>301641859.559676</v>
      </c>
      <c r="AC1918" s="7" t="n">
        <f aca="false">IF(H1918=1,O1918,S1918*$E$361)</f>
        <v>301641859.559676</v>
      </c>
      <c r="AD1918" s="7" t="n">
        <f aca="false">INDEX($W$1862:$W$1989,MATCH($A1918+(1-B1918)*64,$A$1862:$A$1989,0))</f>
        <v>30000000</v>
      </c>
      <c r="AE1918" s="7" t="n">
        <f aca="false">INDEX($W$1862:$W$1989,MATCH($A1918-B1918*64,$A$1862:$A$1989,0))</f>
        <v>47750744.995551</v>
      </c>
      <c r="AF1918" s="7" t="n">
        <f aca="false">INDEX($X$1862:$X$1989,MATCH($A1918+(1-C1918)*32,$A$1862:$A$1989,0))</f>
        <v>300000000</v>
      </c>
      <c r="AG1918" s="7" t="n">
        <f aca="false">INDEX($X$1862:$X$1989,MATCH($A1918-C1918*32,$A$1862:$A$1989,0))</f>
        <v>356423576.778633</v>
      </c>
      <c r="AH1918" s="7" t="n">
        <f aca="false">INDEX($Y$1862:$Y$1989,MATCH($A1918+(1-D1918)*16,$A$1862:$A$1989,0))</f>
        <v>100000000</v>
      </c>
      <c r="AI1918" s="7" t="n">
        <f aca="false">INDEX($Y$1862:$Y$1989,MATCH($A1918-D1918*16,$A$1862:$A$1989,0))</f>
        <v>104281963.68019</v>
      </c>
      <c r="AJ1918" s="7" t="n">
        <f aca="false">INDEX($Z$1862:$Z$1989,MATCH($A1918+(1-E1918)*8,$A$1862:$A$1989,0))</f>
        <v>60000000</v>
      </c>
      <c r="AK1918" s="7" t="n">
        <f aca="false">INDEX($Z$1862:$Z$1989,MATCH($A1918-E1918*8,$A$1862:$A$1989,0))</f>
        <v>137512330.817989</v>
      </c>
      <c r="AL1918" s="7" t="n">
        <f aca="false">INDEX($AA$1862:$AA$1989,MATCH($A1918+(1-F1918)*4,$A$1862:$A$1989,0))</f>
        <v>30000000</v>
      </c>
      <c r="AM1918" s="7" t="n">
        <f aca="false">INDEX($AA$1862:$AA$1989,MATCH($A1918-F1918*4,$A$1862:$A$1989,0))</f>
        <v>180985115.735805</v>
      </c>
      <c r="AN1918" s="7" t="n">
        <f aca="false">INDEX($AB$1862:$AB$1989,MATCH($A1918+(1-G1918)*2,$A$1862:$A$1989,0))</f>
        <v>15000000</v>
      </c>
      <c r="AO1918" s="7" t="n">
        <f aca="false">INDEX($AB$1862:$AB$1989,MATCH($A1918-G1918*2,$A$1862:$A$1989,0))</f>
        <v>301641859.559676</v>
      </c>
      <c r="AP1918" s="7" t="n">
        <f aca="false">INDEX($AC$1862:$AC$1989,MATCH($A1918+(1-H1918)*1,$A$1862:$A$1989,0))</f>
        <v>5000000</v>
      </c>
      <c r="AQ1918" s="7" t="n">
        <f aca="false">INDEX($AC$1862:$AC$1989,MATCH($A1918-H1918*1,$A$1862:$A$1989,0))</f>
        <v>301641859.559676</v>
      </c>
      <c r="AR1918" s="14" t="b">
        <f aca="false">AND(IF(B1918=1,AD1918&gt;=AE1918,AE1918&gt;AD1918),IF(C1918=1,AF1918&gt;=AG1918,AG1918&gt;AF1918),IF(D1918=1,AH1918&gt;=AI1918,AI1918&gt;AH1918),IF(E1918=1,AJ1918&gt;=AK1918,AK1918&gt;AJ1918),IF(F1918=1,AL1918&gt;=AM1918,AM1918&gt;AL1918),IF(G1918=1,AN1918&gt;=AO1918,AO1918&gt;AN1918),IF(H1918=1,AP1918&gt;=AQ1918,AQ1918&gt;AP1918))</f>
        <v>0</v>
      </c>
      <c r="AS1918" s="2"/>
      <c r="AT1918" s="2"/>
      <c r="AU1918" s="2"/>
      <c r="AV1918" s="2"/>
      <c r="AW1918" s="2"/>
      <c r="AX1918" s="2"/>
    </row>
    <row r="1919" customFormat="false" ht="15" hidden="false" customHeight="false" outlineLevel="0" collapsed="false">
      <c r="A1919" s="6" t="n">
        <f aca="false">ROW()-1862</f>
        <v>57</v>
      </c>
      <c r="B1919" s="6" t="n">
        <f aca="false">MOD(INT($A1919/64),2)</f>
        <v>0</v>
      </c>
      <c r="C1919" s="6" t="n">
        <f aca="false">MOD(INT($A1919/32),2)</f>
        <v>1</v>
      </c>
      <c r="D1919" s="6" t="n">
        <f aca="false">MOD(INT($A1919/16),2)</f>
        <v>1</v>
      </c>
      <c r="E1919" s="6" t="n">
        <f aca="false">MOD(INT($A1919/8),2)</f>
        <v>1</v>
      </c>
      <c r="F1919" s="6" t="n">
        <f aca="false">MOD(INT($A1919/4),2)</f>
        <v>0</v>
      </c>
      <c r="G1919" s="6" t="n">
        <f aca="false">MOD(INT($A1919/2),2)</f>
        <v>0</v>
      </c>
      <c r="H1919" s="6" t="n">
        <f aca="false">MOD(INT($A1919/1),2)</f>
        <v>1</v>
      </c>
      <c r="I1919" s="7" t="n">
        <f aca="false">IF(B1919=1,MIN($B$6,$B$1860),0)</f>
        <v>0</v>
      </c>
      <c r="J1919" s="7" t="n">
        <f aca="false">IF(C1919=1,MIN($F$366,MAX(0,$B$1860-I1919)),0)</f>
        <v>300000000</v>
      </c>
      <c r="K1919" s="7" t="n">
        <f aca="false">IF(D1919=1,MIN($F$365,MAX(0,$B$1860-SUM(I1919:J1919))),0)</f>
        <v>100000000</v>
      </c>
      <c r="L1919" s="7" t="n">
        <f aca="false">IF(E1919=1,MIN($F$364,MAX(0,$B$1860-SUM(I1919:K1919))),0)</f>
        <v>60000000</v>
      </c>
      <c r="M1919" s="7" t="n">
        <f aca="false">IF(F1919=1,MIN($F$363,MAX(0,$B$1860-SUM(I1919:L1919))),0)</f>
        <v>0</v>
      </c>
      <c r="N1919" s="7" t="n">
        <f aca="false">IF(G1919=1,MIN($F$362,MAX(0,$B$1860-SUM(I1919:M1919))),0)</f>
        <v>0</v>
      </c>
      <c r="O1919" s="7" t="n">
        <f aca="false">IF(H1919=1,MIN($F$361,MAX(0,$B$1860-SUM(I1919:N1919))),0)</f>
        <v>5000000</v>
      </c>
      <c r="P1919" s="7" t="n">
        <f aca="false">MAX(0,$B$1860-SUM(I1919:O1919))</f>
        <v>1535000000</v>
      </c>
      <c r="Q1919" s="7" t="n">
        <f aca="false">($B$343+$B$344)+$B$22+(1-B1919)*$B$338+(1-C1919)*$E$366+(1-D1919)*$E$365+(1-E1919)*$E$364+(1-F1919)*$E$363+(1-G1919)*$E$362+(1-H1919)*$E$361</f>
        <v>18068400.9217367</v>
      </c>
      <c r="R1919" s="7" t="n">
        <f aca="false">P1919&gt;$B$12*Q1919</f>
        <v>1</v>
      </c>
      <c r="S1919" s="7" t="n">
        <f aca="false">IF(R1919,(P1919+$B$12*$B$13)/(Q1919+$B$13),IF(Q1919&gt;0,P1919/Q1919,0))</f>
        <v>74.7505849312362</v>
      </c>
      <c r="T1919" s="7" t="n">
        <f aca="false">IF(R1919,$B$13*(S1919-$B$12),0)</f>
        <v>184376462.328091</v>
      </c>
      <c r="U1919" s="7" t="n">
        <f aca="false">($B$343+$B$344)*S1919</f>
        <v>20697466.7567712</v>
      </c>
      <c r="V1919" s="7" t="n">
        <f aca="false">$B$22*S1919</f>
        <v>672755264.381126</v>
      </c>
      <c r="W1919" s="7" t="n">
        <f aca="false">IF(B1919=1,I1919,S1919*$B$338)</f>
        <v>59166127.0841221</v>
      </c>
      <c r="X1919" s="7" t="n">
        <f aca="false">IF(C1919=1,J1919,S1919*$E$366)</f>
        <v>300000000</v>
      </c>
      <c r="Y1919" s="7" t="n">
        <f aca="false">IF(D1919=1,K1919,S1919*$E$365)</f>
        <v>100000000</v>
      </c>
      <c r="Z1919" s="7" t="n">
        <f aca="false">IF(E1919=1,L1919,S1919*$E$364)</f>
        <v>60000000</v>
      </c>
      <c r="AA1919" s="7" t="n">
        <f aca="false">IF(F1919=1,M1919,S1919*$E$363)</f>
        <v>224251754.793709</v>
      </c>
      <c r="AB1919" s="7" t="n">
        <f aca="false">IF(G1919=1,N1919,S1919*$E$362)</f>
        <v>373752924.656181</v>
      </c>
      <c r="AC1919" s="7" t="n">
        <f aca="false">IF(H1919=1,O1919,S1919*$E$361)</f>
        <v>5000000</v>
      </c>
      <c r="AD1919" s="7" t="n">
        <f aca="false">INDEX($W$1862:$W$1989,MATCH($A1919+(1-B1919)*64,$A$1862:$A$1989,0))</f>
        <v>30000000</v>
      </c>
      <c r="AE1919" s="7" t="n">
        <f aca="false">INDEX($W$1862:$W$1989,MATCH($A1919-B1919*64,$A$1862:$A$1989,0))</f>
        <v>59166127.0841221</v>
      </c>
      <c r="AF1919" s="7" t="n">
        <f aca="false">INDEX($X$1862:$X$1989,MATCH($A1919+(1-C1919)*32,$A$1862:$A$1989,0))</f>
        <v>300000000</v>
      </c>
      <c r="AG1919" s="7" t="n">
        <f aca="false">INDEX($X$1862:$X$1989,MATCH($A1919-C1919*32,$A$1862:$A$1989,0))</f>
        <v>422019268.505399</v>
      </c>
      <c r="AH1919" s="7" t="n">
        <f aca="false">INDEX($Y$1862:$Y$1989,MATCH($A1919+(1-D1919)*16,$A$1862:$A$1989,0))</f>
        <v>100000000</v>
      </c>
      <c r="AI1919" s="7" t="n">
        <f aca="false">INDEX($Y$1862:$Y$1989,MATCH($A1919-D1919*16,$A$1862:$A$1989,0))</f>
        <v>127273078.098703</v>
      </c>
      <c r="AJ1919" s="7" t="n">
        <f aca="false">INDEX($Z$1862:$Z$1989,MATCH($A1919+(1-E1919)*8,$A$1862:$A$1989,0))</f>
        <v>60000000</v>
      </c>
      <c r="AK1919" s="7" t="n">
        <f aca="false">INDEX($Z$1862:$Z$1989,MATCH($A1919-E1919*8,$A$1862:$A$1989,0))</f>
        <v>166924985.899719</v>
      </c>
      <c r="AL1919" s="7" t="n">
        <f aca="false">INDEX($AA$1862:$AA$1989,MATCH($A1919+(1-F1919)*4,$A$1862:$A$1989,0))</f>
        <v>30000000</v>
      </c>
      <c r="AM1919" s="7" t="n">
        <f aca="false">INDEX($AA$1862:$AA$1989,MATCH($A1919-F1919*4,$A$1862:$A$1989,0))</f>
        <v>224251754.793709</v>
      </c>
      <c r="AN1919" s="7" t="n">
        <f aca="false">INDEX($AB$1862:$AB$1989,MATCH($A1919+(1-G1919)*2,$A$1862:$A$1989,0))</f>
        <v>15000000</v>
      </c>
      <c r="AO1919" s="7" t="n">
        <f aca="false">INDEX($AB$1862:$AB$1989,MATCH($A1919-G1919*2,$A$1862:$A$1989,0))</f>
        <v>373752924.656181</v>
      </c>
      <c r="AP1919" s="7" t="n">
        <f aca="false">INDEX($AC$1862:$AC$1989,MATCH($A1919+(1-H1919)*1,$A$1862:$A$1989,0))</f>
        <v>5000000</v>
      </c>
      <c r="AQ1919" s="7" t="n">
        <f aca="false">INDEX($AC$1862:$AC$1989,MATCH($A1919-H1919*1,$A$1862:$A$1989,0))</f>
        <v>301641859.559676</v>
      </c>
      <c r="AR1919" s="14" t="b">
        <f aca="false">AND(IF(B1919=1,AD1919&gt;=AE1919,AE1919&gt;AD1919),IF(C1919=1,AF1919&gt;=AG1919,AG1919&gt;AF1919),IF(D1919=1,AH1919&gt;=AI1919,AI1919&gt;AH1919),IF(E1919=1,AJ1919&gt;=AK1919,AK1919&gt;AJ1919),IF(F1919=1,AL1919&gt;=AM1919,AM1919&gt;AL1919),IF(G1919=1,AN1919&gt;=AO1919,AO1919&gt;AN1919),IF(H1919=1,AP1919&gt;=AQ1919,AQ1919&gt;AP1919))</f>
        <v>0</v>
      </c>
      <c r="AS1919" s="2"/>
      <c r="AT1919" s="2"/>
      <c r="AU1919" s="2"/>
      <c r="AV1919" s="2"/>
      <c r="AW1919" s="2"/>
      <c r="AX1919" s="2"/>
    </row>
    <row r="1920" customFormat="false" ht="15" hidden="false" customHeight="false" outlineLevel="0" collapsed="false">
      <c r="A1920" s="6" t="n">
        <f aca="false">ROW()-1862</f>
        <v>58</v>
      </c>
      <c r="B1920" s="6" t="n">
        <f aca="false">MOD(INT($A1920/64),2)</f>
        <v>0</v>
      </c>
      <c r="C1920" s="6" t="n">
        <f aca="false">MOD(INT($A1920/32),2)</f>
        <v>1</v>
      </c>
      <c r="D1920" s="6" t="n">
        <f aca="false">MOD(INT($A1920/16),2)</f>
        <v>1</v>
      </c>
      <c r="E1920" s="6" t="n">
        <f aca="false">MOD(INT($A1920/8),2)</f>
        <v>1</v>
      </c>
      <c r="F1920" s="6" t="n">
        <f aca="false">MOD(INT($A1920/4),2)</f>
        <v>0</v>
      </c>
      <c r="G1920" s="6" t="n">
        <f aca="false">MOD(INT($A1920/2),2)</f>
        <v>1</v>
      </c>
      <c r="H1920" s="6" t="n">
        <f aca="false">MOD(INT($A1920/1),2)</f>
        <v>0</v>
      </c>
      <c r="I1920" s="7" t="n">
        <f aca="false">IF(B1920=1,MIN($B$6,$B$1860),0)</f>
        <v>0</v>
      </c>
      <c r="J1920" s="7" t="n">
        <f aca="false">IF(C1920=1,MIN($F$366,MAX(0,$B$1860-I1920)),0)</f>
        <v>300000000</v>
      </c>
      <c r="K1920" s="7" t="n">
        <f aca="false">IF(D1920=1,MIN($F$365,MAX(0,$B$1860-SUM(I1920:J1920))),0)</f>
        <v>100000000</v>
      </c>
      <c r="L1920" s="7" t="n">
        <f aca="false">IF(E1920=1,MIN($F$364,MAX(0,$B$1860-SUM(I1920:K1920))),0)</f>
        <v>60000000</v>
      </c>
      <c r="M1920" s="7" t="n">
        <f aca="false">IF(F1920=1,MIN($F$363,MAX(0,$B$1860-SUM(I1920:L1920))),0)</f>
        <v>0</v>
      </c>
      <c r="N1920" s="7" t="n">
        <f aca="false">IF(G1920=1,MIN($F$362,MAX(0,$B$1860-SUM(I1920:M1920))),0)</f>
        <v>15000000</v>
      </c>
      <c r="O1920" s="7" t="n">
        <f aca="false">IF(H1920=1,MIN($F$361,MAX(0,$B$1860-SUM(I1920:N1920))),0)</f>
        <v>0</v>
      </c>
      <c r="P1920" s="7" t="n">
        <f aca="false">MAX(0,$B$1860-SUM(I1920:O1920))</f>
        <v>1525000000</v>
      </c>
      <c r="Q1920" s="7" t="n">
        <f aca="false">($B$343+$B$344)+$B$22+(1-B1920)*$B$338+(1-C1920)*$E$366+(1-D1920)*$E$365+(1-E1920)*$E$364+(1-F1920)*$E$363+(1-G1920)*$E$362+(1-H1920)*$E$361</f>
        <v>18068400.9217367</v>
      </c>
      <c r="R1920" s="7" t="n">
        <f aca="false">P1920&gt;$B$12*Q1920</f>
        <v>1</v>
      </c>
      <c r="S1920" s="7" t="n">
        <f aca="false">IF(R1920,(P1920+$B$12*$B$13)/(Q1920+$B$13),IF(Q1920&gt;0,P1920/Q1920,0))</f>
        <v>74.2644022650168</v>
      </c>
      <c r="T1920" s="7" t="n">
        <f aca="false">IF(R1920,$B$13*(S1920-$B$12),0)</f>
        <v>183161005.662542</v>
      </c>
      <c r="U1920" s="7" t="n">
        <f aca="false">($B$343+$B$344)*S1920</f>
        <v>20562849.0868085</v>
      </c>
      <c r="V1920" s="7" t="n">
        <f aca="false">$B$22*S1920</f>
        <v>668379620.385151</v>
      </c>
      <c r="W1920" s="7" t="n">
        <f aca="false">IF(B1920=1,I1920,S1920*$B$338)</f>
        <v>58781306.7453636</v>
      </c>
      <c r="X1920" s="7" t="n">
        <f aca="false">IF(C1920=1,J1920,S1920*$E$366)</f>
        <v>300000000</v>
      </c>
      <c r="Y1920" s="7" t="n">
        <f aca="false">IF(D1920=1,K1920,S1920*$E$365)</f>
        <v>100000000</v>
      </c>
      <c r="Z1920" s="7" t="n">
        <f aca="false">IF(E1920=1,L1920,S1920*$E$364)</f>
        <v>60000000</v>
      </c>
      <c r="AA1920" s="7" t="n">
        <f aca="false">IF(F1920=1,M1920,S1920*$E$363)</f>
        <v>222793206.79505</v>
      </c>
      <c r="AB1920" s="7" t="n">
        <f aca="false">IF(G1920=1,N1920,S1920*$E$362)</f>
        <v>15000000</v>
      </c>
      <c r="AC1920" s="7" t="n">
        <f aca="false">IF(H1920=1,O1920,S1920*$E$361)</f>
        <v>371322011.325084</v>
      </c>
      <c r="AD1920" s="7" t="n">
        <f aca="false">INDEX($W$1862:$W$1989,MATCH($A1920+(1-B1920)*64,$A$1862:$A$1989,0))</f>
        <v>30000000</v>
      </c>
      <c r="AE1920" s="7" t="n">
        <f aca="false">INDEX($W$1862:$W$1989,MATCH($A1920-B1920*64,$A$1862:$A$1989,0))</f>
        <v>58781306.7453636</v>
      </c>
      <c r="AF1920" s="7" t="n">
        <f aca="false">INDEX($X$1862:$X$1989,MATCH($A1920+(1-C1920)*32,$A$1862:$A$1989,0))</f>
        <v>300000000</v>
      </c>
      <c r="AG1920" s="7" t="n">
        <f aca="false">INDEX($X$1862:$X$1989,MATCH($A1920-C1920*32,$A$1862:$A$1989,0))</f>
        <v>419722565.003329</v>
      </c>
      <c r="AH1920" s="7" t="n">
        <f aca="false">INDEX($Y$1862:$Y$1989,MATCH($A1920+(1-D1920)*16,$A$1862:$A$1989,0))</f>
        <v>100000000</v>
      </c>
      <c r="AI1920" s="7" t="n">
        <f aca="false">INDEX($Y$1862:$Y$1989,MATCH($A1920-D1920*16,$A$1862:$A$1989,0))</f>
        <v>126495837.927108</v>
      </c>
      <c r="AJ1920" s="7" t="n">
        <f aca="false">INDEX($Z$1862:$Z$1989,MATCH($A1920+(1-E1920)*8,$A$1862:$A$1989,0))</f>
        <v>60000000</v>
      </c>
      <c r="AK1920" s="7" t="n">
        <f aca="false">INDEX($Z$1862:$Z$1989,MATCH($A1920-E1920*8,$A$1862:$A$1989,0))</f>
        <v>165880072.059971</v>
      </c>
      <c r="AL1920" s="7" t="n">
        <f aca="false">INDEX($AA$1862:$AA$1989,MATCH($A1920+(1-F1920)*4,$A$1862:$A$1989,0))</f>
        <v>30000000</v>
      </c>
      <c r="AM1920" s="7" t="n">
        <f aca="false">INDEX($AA$1862:$AA$1989,MATCH($A1920-F1920*4,$A$1862:$A$1989,0))</f>
        <v>222793206.79505</v>
      </c>
      <c r="AN1920" s="7" t="n">
        <f aca="false">INDEX($AB$1862:$AB$1989,MATCH($A1920+(1-G1920)*2,$A$1862:$A$1989,0))</f>
        <v>15000000</v>
      </c>
      <c r="AO1920" s="7" t="n">
        <f aca="false">INDEX($AB$1862:$AB$1989,MATCH($A1920-G1920*2,$A$1862:$A$1989,0))</f>
        <v>301641859.559676</v>
      </c>
      <c r="AP1920" s="7" t="n">
        <f aca="false">INDEX($AC$1862:$AC$1989,MATCH($A1920+(1-H1920)*1,$A$1862:$A$1989,0))</f>
        <v>5000000</v>
      </c>
      <c r="AQ1920" s="7" t="n">
        <f aca="false">INDEX($AC$1862:$AC$1989,MATCH($A1920-H1920*1,$A$1862:$A$1989,0))</f>
        <v>371322011.325084</v>
      </c>
      <c r="AR1920" s="14" t="b">
        <f aca="false">AND(IF(B1920=1,AD1920&gt;=AE1920,AE1920&gt;AD1920),IF(C1920=1,AF1920&gt;=AG1920,AG1920&gt;AF1920),IF(D1920=1,AH1920&gt;=AI1920,AI1920&gt;AH1920),IF(E1920=1,AJ1920&gt;=AK1920,AK1920&gt;AJ1920),IF(F1920=1,AL1920&gt;=AM1920,AM1920&gt;AL1920),IF(G1920=1,AN1920&gt;=AO1920,AO1920&gt;AN1920),IF(H1920=1,AP1920&gt;=AQ1920,AQ1920&gt;AP1920))</f>
        <v>0</v>
      </c>
      <c r="AS1920" s="2"/>
      <c r="AT1920" s="2"/>
      <c r="AU1920" s="2"/>
      <c r="AV1920" s="2"/>
      <c r="AW1920" s="2"/>
      <c r="AX1920" s="2"/>
    </row>
    <row r="1921" customFormat="false" ht="15" hidden="false" customHeight="false" outlineLevel="0" collapsed="false">
      <c r="A1921" s="6" t="n">
        <f aca="false">ROW()-1862</f>
        <v>59</v>
      </c>
      <c r="B1921" s="6" t="n">
        <f aca="false">MOD(INT($A1921/64),2)</f>
        <v>0</v>
      </c>
      <c r="C1921" s="6" t="n">
        <f aca="false">MOD(INT($A1921/32),2)</f>
        <v>1</v>
      </c>
      <c r="D1921" s="6" t="n">
        <f aca="false">MOD(INT($A1921/16),2)</f>
        <v>1</v>
      </c>
      <c r="E1921" s="6" t="n">
        <f aca="false">MOD(INT($A1921/8),2)</f>
        <v>1</v>
      </c>
      <c r="F1921" s="6" t="n">
        <f aca="false">MOD(INT($A1921/4),2)</f>
        <v>0</v>
      </c>
      <c r="G1921" s="6" t="n">
        <f aca="false">MOD(INT($A1921/2),2)</f>
        <v>1</v>
      </c>
      <c r="H1921" s="6" t="n">
        <f aca="false">MOD(INT($A1921/1),2)</f>
        <v>1</v>
      </c>
      <c r="I1921" s="7" t="n">
        <f aca="false">IF(B1921=1,MIN($B$6,$B$1860),0)</f>
        <v>0</v>
      </c>
      <c r="J1921" s="7" t="n">
        <f aca="false">IF(C1921=1,MIN($F$366,MAX(0,$B$1860-I1921)),0)</f>
        <v>300000000</v>
      </c>
      <c r="K1921" s="7" t="n">
        <f aca="false">IF(D1921=1,MIN($F$365,MAX(0,$B$1860-SUM(I1921:J1921))),0)</f>
        <v>100000000</v>
      </c>
      <c r="L1921" s="7" t="n">
        <f aca="false">IF(E1921=1,MIN($F$364,MAX(0,$B$1860-SUM(I1921:K1921))),0)</f>
        <v>60000000</v>
      </c>
      <c r="M1921" s="7" t="n">
        <f aca="false">IF(F1921=1,MIN($F$363,MAX(0,$B$1860-SUM(I1921:L1921))),0)</f>
        <v>0</v>
      </c>
      <c r="N1921" s="7" t="n">
        <f aca="false">IF(G1921=1,MIN($F$362,MAX(0,$B$1860-SUM(I1921:M1921))),0)</f>
        <v>15000000</v>
      </c>
      <c r="O1921" s="7" t="n">
        <f aca="false">IF(H1921=1,MIN($F$361,MAX(0,$B$1860-SUM(I1921:N1921))),0)</f>
        <v>5000000</v>
      </c>
      <c r="P1921" s="7" t="n">
        <f aca="false">MAX(0,$B$1860-SUM(I1921:O1921))</f>
        <v>1520000000</v>
      </c>
      <c r="Q1921" s="7" t="n">
        <f aca="false">($B$343+$B$344)+$B$22+(1-B1921)*$B$338+(1-C1921)*$E$366+(1-D1921)*$E$365+(1-E1921)*$E$364+(1-F1921)*$E$363+(1-G1921)*$E$362+(1-H1921)*$E$361</f>
        <v>13068400.9217367</v>
      </c>
      <c r="R1921" s="7" t="n">
        <f aca="false">P1921&gt;$B$12*Q1921</f>
        <v>1</v>
      </c>
      <c r="S1921" s="7" t="n">
        <f aca="false">IF(R1921,(P1921+$B$12*$B$13)/(Q1921+$B$13),IF(Q1921&gt;0,P1921/Q1921,0))</f>
        <v>97.7942441008358</v>
      </c>
      <c r="T1921" s="7" t="n">
        <f aca="false">IF(R1921,$B$13*(S1921-$B$12),0)</f>
        <v>241985610.25209</v>
      </c>
      <c r="U1921" s="7" t="n">
        <f aca="false">($B$343+$B$344)*S1921</f>
        <v>27077956.8901381</v>
      </c>
      <c r="V1921" s="7" t="n">
        <f aca="false">$B$22*S1921</f>
        <v>880148196.907522</v>
      </c>
      <c r="W1921" s="7" t="n">
        <f aca="false">IF(B1921=1,I1921,S1921*$B$338)</f>
        <v>77405503.6477428</v>
      </c>
      <c r="X1921" s="7" t="n">
        <f aca="false">IF(C1921=1,J1921,S1921*$E$366)</f>
        <v>300000000</v>
      </c>
      <c r="Y1921" s="7" t="n">
        <f aca="false">IF(D1921=1,K1921,S1921*$E$365)</f>
        <v>100000000</v>
      </c>
      <c r="Z1921" s="7" t="n">
        <f aca="false">IF(E1921=1,L1921,S1921*$E$364)</f>
        <v>60000000</v>
      </c>
      <c r="AA1921" s="7" t="n">
        <f aca="false">IF(F1921=1,M1921,S1921*$E$363)</f>
        <v>293382732.302507</v>
      </c>
      <c r="AB1921" s="7" t="n">
        <f aca="false">IF(G1921=1,N1921,S1921*$E$362)</f>
        <v>15000000</v>
      </c>
      <c r="AC1921" s="7" t="n">
        <f aca="false">IF(H1921=1,O1921,S1921*$E$361)</f>
        <v>5000000</v>
      </c>
      <c r="AD1921" s="7" t="n">
        <f aca="false">INDEX($W$1862:$W$1989,MATCH($A1921+(1-B1921)*64,$A$1862:$A$1989,0))</f>
        <v>30000000</v>
      </c>
      <c r="AE1921" s="7" t="n">
        <f aca="false">INDEX($W$1862:$W$1989,MATCH($A1921-B1921*64,$A$1862:$A$1989,0))</f>
        <v>77405503.6477428</v>
      </c>
      <c r="AF1921" s="7" t="n">
        <f aca="false">INDEX($X$1862:$X$1989,MATCH($A1921+(1-C1921)*32,$A$1862:$A$1989,0))</f>
        <v>300000000</v>
      </c>
      <c r="AG1921" s="7" t="n">
        <f aca="false">INDEX($X$1862:$X$1989,MATCH($A1921-C1921*32,$A$1862:$A$1989,0))</f>
        <v>515016427.065805</v>
      </c>
      <c r="AH1921" s="7" t="n">
        <f aca="false">INDEX($Y$1862:$Y$1989,MATCH($A1921+(1-D1921)*16,$A$1862:$A$1989,0))</f>
        <v>100000000</v>
      </c>
      <c r="AI1921" s="7" t="n">
        <f aca="false">INDEX($Y$1862:$Y$1989,MATCH($A1921-D1921*16,$A$1862:$A$1989,0))</f>
        <v>162550629.873844</v>
      </c>
      <c r="AJ1921" s="7" t="n">
        <f aca="false">INDEX($Z$1862:$Z$1989,MATCH($A1921+(1-E1921)*8,$A$1862:$A$1989,0))</f>
        <v>60000000</v>
      </c>
      <c r="AK1921" s="7" t="n">
        <f aca="false">INDEX($Z$1862:$Z$1989,MATCH($A1921-E1921*8,$A$1862:$A$1989,0))</f>
        <v>211371062.819813</v>
      </c>
      <c r="AL1921" s="7" t="n">
        <f aca="false">INDEX($AA$1862:$AA$1989,MATCH($A1921+(1-F1921)*4,$A$1862:$A$1989,0))</f>
        <v>30000000</v>
      </c>
      <c r="AM1921" s="7" t="n">
        <f aca="false">INDEX($AA$1862:$AA$1989,MATCH($A1921-F1921*4,$A$1862:$A$1989,0))</f>
        <v>293382732.302507</v>
      </c>
      <c r="AN1921" s="7" t="n">
        <f aca="false">INDEX($AB$1862:$AB$1989,MATCH($A1921+(1-G1921)*2,$A$1862:$A$1989,0))</f>
        <v>15000000</v>
      </c>
      <c r="AO1921" s="7" t="n">
        <f aca="false">INDEX($AB$1862:$AB$1989,MATCH($A1921-G1921*2,$A$1862:$A$1989,0))</f>
        <v>373752924.656181</v>
      </c>
      <c r="AP1921" s="7" t="n">
        <f aca="false">INDEX($AC$1862:$AC$1989,MATCH($A1921+(1-H1921)*1,$A$1862:$A$1989,0))</f>
        <v>5000000</v>
      </c>
      <c r="AQ1921" s="7" t="n">
        <f aca="false">INDEX($AC$1862:$AC$1989,MATCH($A1921-H1921*1,$A$1862:$A$1989,0))</f>
        <v>371322011.325084</v>
      </c>
      <c r="AR1921" s="14" t="b">
        <f aca="false">AND(IF(B1921=1,AD1921&gt;=AE1921,AE1921&gt;AD1921),IF(C1921=1,AF1921&gt;=AG1921,AG1921&gt;AF1921),IF(D1921=1,AH1921&gt;=AI1921,AI1921&gt;AH1921),IF(E1921=1,AJ1921&gt;=AK1921,AK1921&gt;AJ1921),IF(F1921=1,AL1921&gt;=AM1921,AM1921&gt;AL1921),IF(G1921=1,AN1921&gt;=AO1921,AO1921&gt;AN1921),IF(H1921=1,AP1921&gt;=AQ1921,AQ1921&gt;AP1921))</f>
        <v>0</v>
      </c>
      <c r="AS1921" s="2"/>
      <c r="AT1921" s="2"/>
      <c r="AU1921" s="2"/>
      <c r="AV1921" s="2"/>
      <c r="AW1921" s="2"/>
      <c r="AX1921" s="2"/>
    </row>
    <row r="1922" customFormat="false" ht="15" hidden="false" customHeight="false" outlineLevel="0" collapsed="false">
      <c r="A1922" s="6" t="n">
        <f aca="false">ROW()-1862</f>
        <v>60</v>
      </c>
      <c r="B1922" s="6" t="n">
        <f aca="false">MOD(INT($A1922/64),2)</f>
        <v>0</v>
      </c>
      <c r="C1922" s="6" t="n">
        <f aca="false">MOD(INT($A1922/32),2)</f>
        <v>1</v>
      </c>
      <c r="D1922" s="6" t="n">
        <f aca="false">MOD(INT($A1922/16),2)</f>
        <v>1</v>
      </c>
      <c r="E1922" s="6" t="n">
        <f aca="false">MOD(INT($A1922/8),2)</f>
        <v>1</v>
      </c>
      <c r="F1922" s="6" t="n">
        <f aca="false">MOD(INT($A1922/4),2)</f>
        <v>1</v>
      </c>
      <c r="G1922" s="6" t="n">
        <f aca="false">MOD(INT($A1922/2),2)</f>
        <v>0</v>
      </c>
      <c r="H1922" s="6" t="n">
        <f aca="false">MOD(INT($A1922/1),2)</f>
        <v>0</v>
      </c>
      <c r="I1922" s="7" t="n">
        <f aca="false">IF(B1922=1,MIN($B$6,$B$1860),0)</f>
        <v>0</v>
      </c>
      <c r="J1922" s="7" t="n">
        <f aca="false">IF(C1922=1,MIN($F$366,MAX(0,$B$1860-I1922)),0)</f>
        <v>300000000</v>
      </c>
      <c r="K1922" s="7" t="n">
        <f aca="false">IF(D1922=1,MIN($F$365,MAX(0,$B$1860-SUM(I1922:J1922))),0)</f>
        <v>100000000</v>
      </c>
      <c r="L1922" s="7" t="n">
        <f aca="false">IF(E1922=1,MIN($F$364,MAX(0,$B$1860-SUM(I1922:K1922))),0)</f>
        <v>60000000</v>
      </c>
      <c r="M1922" s="7" t="n">
        <f aca="false">IF(F1922=1,MIN($F$363,MAX(0,$B$1860-SUM(I1922:L1922))),0)</f>
        <v>30000000</v>
      </c>
      <c r="N1922" s="7" t="n">
        <f aca="false">IF(G1922=1,MIN($F$362,MAX(0,$B$1860-SUM(I1922:M1922))),0)</f>
        <v>0</v>
      </c>
      <c r="O1922" s="7" t="n">
        <f aca="false">IF(H1922=1,MIN($F$361,MAX(0,$B$1860-SUM(I1922:N1922))),0)</f>
        <v>0</v>
      </c>
      <c r="P1922" s="7" t="n">
        <f aca="false">MAX(0,$B$1860-SUM(I1922:O1922))</f>
        <v>1510000000</v>
      </c>
      <c r="Q1922" s="7" t="n">
        <f aca="false">($B$343+$B$344)+$B$22+(1-B1922)*$B$338+(1-C1922)*$E$366+(1-D1922)*$E$365+(1-E1922)*$E$364+(1-F1922)*$E$363+(1-G1922)*$E$362+(1-H1922)*$E$361</f>
        <v>20068400.9217367</v>
      </c>
      <c r="R1922" s="7" t="n">
        <f aca="false">P1922&gt;$B$12*Q1922</f>
        <v>1</v>
      </c>
      <c r="S1922" s="7" t="n">
        <f aca="false">IF(R1922,(P1922+$B$12*$B$13)/(Q1922+$B$13),IF(Q1922&gt;0,P1922/Q1922,0))</f>
        <v>67.0184832875437</v>
      </c>
      <c r="T1922" s="7" t="n">
        <f aca="false">IF(R1922,$B$13*(S1922-$B$12),0)</f>
        <v>165046208.218859</v>
      </c>
      <c r="U1922" s="7" t="n">
        <f aca="false">($B$343+$B$344)*S1922</f>
        <v>18556548.1689432</v>
      </c>
      <c r="V1922" s="7" t="n">
        <f aca="false">$B$22*S1922</f>
        <v>603166349.587894</v>
      </c>
      <c r="W1922" s="7" t="n">
        <f aca="false">IF(B1922=1,I1922,S1922*$B$338)</f>
        <v>53046061.1488669</v>
      </c>
      <c r="X1922" s="7" t="n">
        <f aca="false">IF(C1922=1,J1922,S1922*$E$366)</f>
        <v>300000000</v>
      </c>
      <c r="Y1922" s="7" t="n">
        <f aca="false">IF(D1922=1,K1922,S1922*$E$365)</f>
        <v>100000000</v>
      </c>
      <c r="Z1922" s="7" t="n">
        <f aca="false">IF(E1922=1,L1922,S1922*$E$364)</f>
        <v>60000000</v>
      </c>
      <c r="AA1922" s="7" t="n">
        <f aca="false">IF(F1922=1,M1922,S1922*$E$363)</f>
        <v>30000000</v>
      </c>
      <c r="AB1922" s="7" t="n">
        <f aca="false">IF(G1922=1,N1922,S1922*$E$362)</f>
        <v>335092416.437719</v>
      </c>
      <c r="AC1922" s="7" t="n">
        <f aca="false">IF(H1922=1,O1922,S1922*$E$361)</f>
        <v>335092416.437719</v>
      </c>
      <c r="AD1922" s="7" t="n">
        <f aca="false">INDEX($W$1862:$W$1989,MATCH($A1922+(1-B1922)*64,$A$1862:$A$1989,0))</f>
        <v>30000000</v>
      </c>
      <c r="AE1922" s="7" t="n">
        <f aca="false">INDEX($W$1862:$W$1989,MATCH($A1922-B1922*64,$A$1862:$A$1989,0))</f>
        <v>53046061.1488669</v>
      </c>
      <c r="AF1922" s="7" t="n">
        <f aca="false">INDEX($X$1862:$X$1989,MATCH($A1922+(1-C1922)*32,$A$1862:$A$1989,0))</f>
        <v>300000000</v>
      </c>
      <c r="AG1922" s="7" t="n">
        <f aca="false">INDEX($X$1862:$X$1989,MATCH($A1922-C1922*32,$A$1862:$A$1989,0))</f>
        <v>387269410.347308</v>
      </c>
      <c r="AH1922" s="7" t="n">
        <f aca="false">INDEX($Y$1862:$Y$1989,MATCH($A1922+(1-D1922)*16,$A$1862:$A$1989,0))</f>
        <v>100000000</v>
      </c>
      <c r="AI1922" s="7" t="n">
        <f aca="false">INDEX($Y$1862:$Y$1989,MATCH($A1922-D1922*16,$A$1862:$A$1989,0))</f>
        <v>115015510.949036</v>
      </c>
      <c r="AJ1922" s="7" t="n">
        <f aca="false">INDEX($Z$1862:$Z$1989,MATCH($A1922+(1-E1922)*8,$A$1862:$A$1989,0))</f>
        <v>60000000</v>
      </c>
      <c r="AK1922" s="7" t="n">
        <f aca="false">INDEX($Z$1862:$Z$1989,MATCH($A1922-E1922*8,$A$1862:$A$1989,0))</f>
        <v>151151049.353524</v>
      </c>
      <c r="AL1922" s="7" t="n">
        <f aca="false">INDEX($AA$1862:$AA$1989,MATCH($A1922+(1-F1922)*4,$A$1862:$A$1989,0))</f>
        <v>30000000</v>
      </c>
      <c r="AM1922" s="7" t="n">
        <f aca="false">INDEX($AA$1862:$AA$1989,MATCH($A1922-F1922*4,$A$1862:$A$1989,0))</f>
        <v>180985115.735805</v>
      </c>
      <c r="AN1922" s="7" t="n">
        <f aca="false">INDEX($AB$1862:$AB$1989,MATCH($A1922+(1-G1922)*2,$A$1862:$A$1989,0))</f>
        <v>15000000</v>
      </c>
      <c r="AO1922" s="7" t="n">
        <f aca="false">INDEX($AB$1862:$AB$1989,MATCH($A1922-G1922*2,$A$1862:$A$1989,0))</f>
        <v>335092416.437719</v>
      </c>
      <c r="AP1922" s="7" t="n">
        <f aca="false">INDEX($AC$1862:$AC$1989,MATCH($A1922+(1-H1922)*1,$A$1862:$A$1989,0))</f>
        <v>5000000</v>
      </c>
      <c r="AQ1922" s="7" t="n">
        <f aca="false">INDEX($AC$1862:$AC$1989,MATCH($A1922-H1922*1,$A$1862:$A$1989,0))</f>
        <v>335092416.437719</v>
      </c>
      <c r="AR1922" s="14" t="b">
        <f aca="false">AND(IF(B1922=1,AD1922&gt;=AE1922,AE1922&gt;AD1922),IF(C1922=1,AF1922&gt;=AG1922,AG1922&gt;AF1922),IF(D1922=1,AH1922&gt;=AI1922,AI1922&gt;AH1922),IF(E1922=1,AJ1922&gt;=AK1922,AK1922&gt;AJ1922),IF(F1922=1,AL1922&gt;=AM1922,AM1922&gt;AL1922),IF(G1922=1,AN1922&gt;=AO1922,AO1922&gt;AN1922),IF(H1922=1,AP1922&gt;=AQ1922,AQ1922&gt;AP1922))</f>
        <v>0</v>
      </c>
      <c r="AS1922" s="2"/>
      <c r="AT1922" s="2"/>
      <c r="AU1922" s="2"/>
      <c r="AV1922" s="2"/>
      <c r="AW1922" s="2"/>
      <c r="AX1922" s="2"/>
    </row>
    <row r="1923" customFormat="false" ht="15" hidden="false" customHeight="false" outlineLevel="0" collapsed="false">
      <c r="A1923" s="6" t="n">
        <f aca="false">ROW()-1862</f>
        <v>61</v>
      </c>
      <c r="B1923" s="6" t="n">
        <f aca="false">MOD(INT($A1923/64),2)</f>
        <v>0</v>
      </c>
      <c r="C1923" s="6" t="n">
        <f aca="false">MOD(INT($A1923/32),2)</f>
        <v>1</v>
      </c>
      <c r="D1923" s="6" t="n">
        <f aca="false">MOD(INT($A1923/16),2)</f>
        <v>1</v>
      </c>
      <c r="E1923" s="6" t="n">
        <f aca="false">MOD(INT($A1923/8),2)</f>
        <v>1</v>
      </c>
      <c r="F1923" s="6" t="n">
        <f aca="false">MOD(INT($A1923/4),2)</f>
        <v>1</v>
      </c>
      <c r="G1923" s="6" t="n">
        <f aca="false">MOD(INT($A1923/2),2)</f>
        <v>0</v>
      </c>
      <c r="H1923" s="6" t="n">
        <f aca="false">MOD(INT($A1923/1),2)</f>
        <v>1</v>
      </c>
      <c r="I1923" s="7" t="n">
        <f aca="false">IF(B1923=1,MIN($B$6,$B$1860),0)</f>
        <v>0</v>
      </c>
      <c r="J1923" s="7" t="n">
        <f aca="false">IF(C1923=1,MIN($F$366,MAX(0,$B$1860-I1923)),0)</f>
        <v>300000000</v>
      </c>
      <c r="K1923" s="7" t="n">
        <f aca="false">IF(D1923=1,MIN($F$365,MAX(0,$B$1860-SUM(I1923:J1923))),0)</f>
        <v>100000000</v>
      </c>
      <c r="L1923" s="7" t="n">
        <f aca="false">IF(E1923=1,MIN($F$364,MAX(0,$B$1860-SUM(I1923:K1923))),0)</f>
        <v>60000000</v>
      </c>
      <c r="M1923" s="7" t="n">
        <f aca="false">IF(F1923=1,MIN($F$363,MAX(0,$B$1860-SUM(I1923:L1923))),0)</f>
        <v>30000000</v>
      </c>
      <c r="N1923" s="7" t="n">
        <f aca="false">IF(G1923=1,MIN($F$362,MAX(0,$B$1860-SUM(I1923:M1923))),0)</f>
        <v>0</v>
      </c>
      <c r="O1923" s="7" t="n">
        <f aca="false">IF(H1923=1,MIN($F$361,MAX(0,$B$1860-SUM(I1923:N1923))),0)</f>
        <v>5000000</v>
      </c>
      <c r="P1923" s="7" t="n">
        <f aca="false">MAX(0,$B$1860-SUM(I1923:O1923))</f>
        <v>1505000000</v>
      </c>
      <c r="Q1923" s="7" t="n">
        <f aca="false">($B$343+$B$344)+$B$22+(1-B1923)*$B$338+(1-C1923)*$E$366+(1-D1923)*$E$365+(1-E1923)*$E$364+(1-F1923)*$E$363+(1-G1923)*$E$362+(1-H1923)*$E$361</f>
        <v>15068400.9217367</v>
      </c>
      <c r="R1923" s="7" t="n">
        <f aca="false">P1923&gt;$B$12*Q1923</f>
        <v>1</v>
      </c>
      <c r="S1923" s="7" t="n">
        <f aca="false">IF(R1923,(P1923+$B$12*$B$13)/(Q1923+$B$13),IF(Q1923&gt;0,P1923/Q1923,0))</f>
        <v>85.8074680055158</v>
      </c>
      <c r="T1923" s="7" t="n">
        <f aca="false">IF(R1923,$B$13*(S1923-$B$12),0)</f>
        <v>212018670.01379</v>
      </c>
      <c r="U1923" s="7" t="n">
        <f aca="false">($B$343+$B$344)*S1923</f>
        <v>23758974.1693745</v>
      </c>
      <c r="V1923" s="7" t="n">
        <f aca="false">$B$22*S1923</f>
        <v>772267212.049642</v>
      </c>
      <c r="W1923" s="7" t="n">
        <f aca="false">IF(B1923=1,I1923,S1923*$B$338)</f>
        <v>67917803.7396146</v>
      </c>
      <c r="X1923" s="7" t="n">
        <f aca="false">IF(C1923=1,J1923,S1923*$E$366)</f>
        <v>300000000</v>
      </c>
      <c r="Y1923" s="7" t="n">
        <f aca="false">IF(D1923=1,K1923,S1923*$E$365)</f>
        <v>100000000</v>
      </c>
      <c r="Z1923" s="7" t="n">
        <f aca="false">IF(E1923=1,L1923,S1923*$E$364)</f>
        <v>60000000</v>
      </c>
      <c r="AA1923" s="7" t="n">
        <f aca="false">IF(F1923=1,M1923,S1923*$E$363)</f>
        <v>30000000</v>
      </c>
      <c r="AB1923" s="7" t="n">
        <f aca="false">IF(G1923=1,N1923,S1923*$E$362)</f>
        <v>429037340.027579</v>
      </c>
      <c r="AC1923" s="7" t="n">
        <f aca="false">IF(H1923=1,O1923,S1923*$E$361)</f>
        <v>5000000</v>
      </c>
      <c r="AD1923" s="7" t="n">
        <f aca="false">INDEX($W$1862:$W$1989,MATCH($A1923+(1-B1923)*64,$A$1862:$A$1989,0))</f>
        <v>30000000</v>
      </c>
      <c r="AE1923" s="7" t="n">
        <f aca="false">INDEX($W$1862:$W$1989,MATCH($A1923-B1923*64,$A$1862:$A$1989,0))</f>
        <v>67917803.7396146</v>
      </c>
      <c r="AF1923" s="7" t="n">
        <f aca="false">INDEX($X$1862:$X$1989,MATCH($A1923+(1-C1923)*32,$A$1862:$A$1989,0))</f>
        <v>300000000</v>
      </c>
      <c r="AG1923" s="7" t="n">
        <f aca="false">INDEX($X$1862:$X$1989,MATCH($A1923-C1923*32,$A$1862:$A$1989,0))</f>
        <v>467675427.873232</v>
      </c>
      <c r="AH1923" s="7" t="n">
        <f aca="false">INDEX($Y$1862:$Y$1989,MATCH($A1923+(1-D1923)*16,$A$1862:$A$1989,0))</f>
        <v>100000000</v>
      </c>
      <c r="AI1923" s="7" t="n">
        <f aca="false">INDEX($Y$1862:$Y$1989,MATCH($A1923-D1923*16,$A$1862:$A$1989,0))</f>
        <v>144360497.713249</v>
      </c>
      <c r="AJ1923" s="7" t="n">
        <f aca="false">INDEX($Z$1862:$Z$1989,MATCH($A1923+(1-E1923)*8,$A$1862:$A$1989,0))</f>
        <v>60000000</v>
      </c>
      <c r="AK1923" s="7" t="n">
        <f aca="false">INDEX($Z$1862:$Z$1989,MATCH($A1923-E1923*8,$A$1862:$A$1989,0))</f>
        <v>188397659.619547</v>
      </c>
      <c r="AL1923" s="7" t="n">
        <f aca="false">INDEX($AA$1862:$AA$1989,MATCH($A1923+(1-F1923)*4,$A$1862:$A$1989,0))</f>
        <v>30000000</v>
      </c>
      <c r="AM1923" s="7" t="n">
        <f aca="false">INDEX($AA$1862:$AA$1989,MATCH($A1923-F1923*4,$A$1862:$A$1989,0))</f>
        <v>224251754.793709</v>
      </c>
      <c r="AN1923" s="7" t="n">
        <f aca="false">INDEX($AB$1862:$AB$1989,MATCH($A1923+(1-G1923)*2,$A$1862:$A$1989,0))</f>
        <v>15000000</v>
      </c>
      <c r="AO1923" s="7" t="n">
        <f aca="false">INDEX($AB$1862:$AB$1989,MATCH($A1923-G1923*2,$A$1862:$A$1989,0))</f>
        <v>429037340.027579</v>
      </c>
      <c r="AP1923" s="7" t="n">
        <f aca="false">INDEX($AC$1862:$AC$1989,MATCH($A1923+(1-H1923)*1,$A$1862:$A$1989,0))</f>
        <v>5000000</v>
      </c>
      <c r="AQ1923" s="7" t="n">
        <f aca="false">INDEX($AC$1862:$AC$1989,MATCH($A1923-H1923*1,$A$1862:$A$1989,0))</f>
        <v>335092416.437719</v>
      </c>
      <c r="AR1923" s="14" t="b">
        <f aca="false">AND(IF(B1923=1,AD1923&gt;=AE1923,AE1923&gt;AD1923),IF(C1923=1,AF1923&gt;=AG1923,AG1923&gt;AF1923),IF(D1923=1,AH1923&gt;=AI1923,AI1923&gt;AH1923),IF(E1923=1,AJ1923&gt;=AK1923,AK1923&gt;AJ1923),IF(F1923=1,AL1923&gt;=AM1923,AM1923&gt;AL1923),IF(G1923=1,AN1923&gt;=AO1923,AO1923&gt;AN1923),IF(H1923=1,AP1923&gt;=AQ1923,AQ1923&gt;AP1923))</f>
        <v>0</v>
      </c>
      <c r="AS1923" s="2"/>
      <c r="AT1923" s="2"/>
      <c r="AU1923" s="2"/>
      <c r="AV1923" s="2"/>
      <c r="AW1923" s="2"/>
      <c r="AX1923" s="2"/>
    </row>
    <row r="1924" customFormat="false" ht="15" hidden="false" customHeight="false" outlineLevel="0" collapsed="false">
      <c r="A1924" s="6" t="n">
        <f aca="false">ROW()-1862</f>
        <v>62</v>
      </c>
      <c r="B1924" s="6" t="n">
        <f aca="false">MOD(INT($A1924/64),2)</f>
        <v>0</v>
      </c>
      <c r="C1924" s="6" t="n">
        <f aca="false">MOD(INT($A1924/32),2)</f>
        <v>1</v>
      </c>
      <c r="D1924" s="6" t="n">
        <f aca="false">MOD(INT($A1924/16),2)</f>
        <v>1</v>
      </c>
      <c r="E1924" s="6" t="n">
        <f aca="false">MOD(INT($A1924/8),2)</f>
        <v>1</v>
      </c>
      <c r="F1924" s="6" t="n">
        <f aca="false">MOD(INT($A1924/4),2)</f>
        <v>1</v>
      </c>
      <c r="G1924" s="6" t="n">
        <f aca="false">MOD(INT($A1924/2),2)</f>
        <v>1</v>
      </c>
      <c r="H1924" s="6" t="n">
        <f aca="false">MOD(INT($A1924/1),2)</f>
        <v>0</v>
      </c>
      <c r="I1924" s="7" t="n">
        <f aca="false">IF(B1924=1,MIN($B$6,$B$1860),0)</f>
        <v>0</v>
      </c>
      <c r="J1924" s="7" t="n">
        <f aca="false">IF(C1924=1,MIN($F$366,MAX(0,$B$1860-I1924)),0)</f>
        <v>300000000</v>
      </c>
      <c r="K1924" s="7" t="n">
        <f aca="false">IF(D1924=1,MIN($F$365,MAX(0,$B$1860-SUM(I1924:J1924))),0)</f>
        <v>100000000</v>
      </c>
      <c r="L1924" s="7" t="n">
        <f aca="false">IF(E1924=1,MIN($F$364,MAX(0,$B$1860-SUM(I1924:K1924))),0)</f>
        <v>60000000</v>
      </c>
      <c r="M1924" s="7" t="n">
        <f aca="false">IF(F1924=1,MIN($F$363,MAX(0,$B$1860-SUM(I1924:L1924))),0)</f>
        <v>30000000</v>
      </c>
      <c r="N1924" s="7" t="n">
        <f aca="false">IF(G1924=1,MIN($F$362,MAX(0,$B$1860-SUM(I1924:M1924))),0)</f>
        <v>15000000</v>
      </c>
      <c r="O1924" s="7" t="n">
        <f aca="false">IF(H1924=1,MIN($F$361,MAX(0,$B$1860-SUM(I1924:N1924))),0)</f>
        <v>0</v>
      </c>
      <c r="P1924" s="7" t="n">
        <f aca="false">MAX(0,$B$1860-SUM(I1924:O1924))</f>
        <v>1495000000</v>
      </c>
      <c r="Q1924" s="7" t="n">
        <f aca="false">($B$343+$B$344)+$B$22+(1-B1924)*$B$338+(1-C1924)*$E$366+(1-D1924)*$E$365+(1-E1924)*$E$364+(1-F1924)*$E$363+(1-G1924)*$E$362+(1-H1924)*$E$361</f>
        <v>15068400.9217367</v>
      </c>
      <c r="R1924" s="7" t="n">
        <f aca="false">P1924&gt;$B$12*Q1924</f>
        <v>1</v>
      </c>
      <c r="S1924" s="7" t="n">
        <f aca="false">IF(R1924,(P1924+$B$12*$B$13)/(Q1924+$B$13),IF(Q1924&gt;0,P1924/Q1924,0))</f>
        <v>85.2382642376517</v>
      </c>
      <c r="T1924" s="7" t="n">
        <f aca="false">IF(R1924,$B$13*(S1924-$B$12),0)</f>
        <v>210595660.594129</v>
      </c>
      <c r="U1924" s="7" t="n">
        <f aca="false">($B$343+$B$344)*S1924</f>
        <v>23601369.0339226</v>
      </c>
      <c r="V1924" s="7" t="n">
        <f aca="false">$B$22*S1924</f>
        <v>767144378.138865</v>
      </c>
      <c r="W1924" s="7" t="n">
        <f aca="false">IF(B1924=1,I1924,S1924*$B$338)</f>
        <v>67467271.0448244</v>
      </c>
      <c r="X1924" s="7" t="n">
        <f aca="false">IF(C1924=1,J1924,S1924*$E$366)</f>
        <v>300000000</v>
      </c>
      <c r="Y1924" s="7" t="n">
        <f aca="false">IF(D1924=1,K1924,S1924*$E$365)</f>
        <v>100000000</v>
      </c>
      <c r="Z1924" s="7" t="n">
        <f aca="false">IF(E1924=1,L1924,S1924*$E$364)</f>
        <v>60000000</v>
      </c>
      <c r="AA1924" s="7" t="n">
        <f aca="false">IF(F1924=1,M1924,S1924*$E$363)</f>
        <v>30000000</v>
      </c>
      <c r="AB1924" s="7" t="n">
        <f aca="false">IF(G1924=1,N1924,S1924*$E$362)</f>
        <v>15000000</v>
      </c>
      <c r="AC1924" s="7" t="n">
        <f aca="false">IF(H1924=1,O1924,S1924*$E$361)</f>
        <v>426191321.188258</v>
      </c>
      <c r="AD1924" s="7" t="n">
        <f aca="false">INDEX($W$1862:$W$1989,MATCH($A1924+(1-B1924)*64,$A$1862:$A$1989,0))</f>
        <v>30000000</v>
      </c>
      <c r="AE1924" s="7" t="n">
        <f aca="false">INDEX($W$1862:$W$1989,MATCH($A1924-B1924*64,$A$1862:$A$1989,0))</f>
        <v>67467271.0448244</v>
      </c>
      <c r="AF1924" s="7" t="n">
        <f aca="false">INDEX($X$1862:$X$1989,MATCH($A1924+(1-C1924)*32,$A$1862:$A$1989,0))</f>
        <v>300000000</v>
      </c>
      <c r="AG1924" s="7" t="n">
        <f aca="false">INDEX($X$1862:$X$1989,MATCH($A1924-C1924*32,$A$1862:$A$1989,0))</f>
        <v>465088011.951388</v>
      </c>
      <c r="AH1924" s="7" t="n">
        <f aca="false">INDEX($Y$1862:$Y$1989,MATCH($A1924+(1-D1924)*16,$A$1862:$A$1989,0))</f>
        <v>100000000</v>
      </c>
      <c r="AI1924" s="7" t="n">
        <f aca="false">INDEX($Y$1862:$Y$1989,MATCH($A1924-D1924*16,$A$1862:$A$1989,0))</f>
        <v>143462454.181596</v>
      </c>
      <c r="AJ1924" s="7" t="n">
        <f aca="false">INDEX($Z$1862:$Z$1989,MATCH($A1924+(1-E1924)*8,$A$1862:$A$1989,0))</f>
        <v>60000000</v>
      </c>
      <c r="AK1924" s="7" t="n">
        <f aca="false">INDEX($Z$1862:$Z$1989,MATCH($A1924-E1924*8,$A$1862:$A$1989,0))</f>
        <v>187195760.674605</v>
      </c>
      <c r="AL1924" s="7" t="n">
        <f aca="false">INDEX($AA$1862:$AA$1989,MATCH($A1924+(1-F1924)*4,$A$1862:$A$1989,0))</f>
        <v>30000000</v>
      </c>
      <c r="AM1924" s="7" t="n">
        <f aca="false">INDEX($AA$1862:$AA$1989,MATCH($A1924-F1924*4,$A$1862:$A$1989,0))</f>
        <v>222793206.79505</v>
      </c>
      <c r="AN1924" s="7" t="n">
        <f aca="false">INDEX($AB$1862:$AB$1989,MATCH($A1924+(1-G1924)*2,$A$1862:$A$1989,0))</f>
        <v>15000000</v>
      </c>
      <c r="AO1924" s="7" t="n">
        <f aca="false">INDEX($AB$1862:$AB$1989,MATCH($A1924-G1924*2,$A$1862:$A$1989,0))</f>
        <v>335092416.437719</v>
      </c>
      <c r="AP1924" s="7" t="n">
        <f aca="false">INDEX($AC$1862:$AC$1989,MATCH($A1924+(1-H1924)*1,$A$1862:$A$1989,0))</f>
        <v>5000000</v>
      </c>
      <c r="AQ1924" s="7" t="n">
        <f aca="false">INDEX($AC$1862:$AC$1989,MATCH($A1924-H1924*1,$A$1862:$A$1989,0))</f>
        <v>426191321.188258</v>
      </c>
      <c r="AR1924" s="14" t="b">
        <f aca="false">AND(IF(B1924=1,AD1924&gt;=AE1924,AE1924&gt;AD1924),IF(C1924=1,AF1924&gt;=AG1924,AG1924&gt;AF1924),IF(D1924=1,AH1924&gt;=AI1924,AI1924&gt;AH1924),IF(E1924=1,AJ1924&gt;=AK1924,AK1924&gt;AJ1924),IF(F1924=1,AL1924&gt;=AM1924,AM1924&gt;AL1924),IF(G1924=1,AN1924&gt;=AO1924,AO1924&gt;AN1924),IF(H1924=1,AP1924&gt;=AQ1924,AQ1924&gt;AP1924))</f>
        <v>0</v>
      </c>
      <c r="AS1924" s="2"/>
      <c r="AT1924" s="2"/>
      <c r="AU1924" s="2"/>
      <c r="AV1924" s="2"/>
      <c r="AW1924" s="2"/>
      <c r="AX1924" s="2"/>
    </row>
    <row r="1925" customFormat="false" ht="15" hidden="false" customHeight="false" outlineLevel="0" collapsed="false">
      <c r="A1925" s="6" t="n">
        <f aca="false">ROW()-1862</f>
        <v>63</v>
      </c>
      <c r="B1925" s="6" t="n">
        <f aca="false">MOD(INT($A1925/64),2)</f>
        <v>0</v>
      </c>
      <c r="C1925" s="6" t="n">
        <f aca="false">MOD(INT($A1925/32),2)</f>
        <v>1</v>
      </c>
      <c r="D1925" s="6" t="n">
        <f aca="false">MOD(INT($A1925/16),2)</f>
        <v>1</v>
      </c>
      <c r="E1925" s="6" t="n">
        <f aca="false">MOD(INT($A1925/8),2)</f>
        <v>1</v>
      </c>
      <c r="F1925" s="6" t="n">
        <f aca="false">MOD(INT($A1925/4),2)</f>
        <v>1</v>
      </c>
      <c r="G1925" s="6" t="n">
        <f aca="false">MOD(INT($A1925/2),2)</f>
        <v>1</v>
      </c>
      <c r="H1925" s="6" t="n">
        <f aca="false">MOD(INT($A1925/1),2)</f>
        <v>1</v>
      </c>
      <c r="I1925" s="7" t="n">
        <f aca="false">IF(B1925=1,MIN($B$6,$B$1860),0)</f>
        <v>0</v>
      </c>
      <c r="J1925" s="7" t="n">
        <f aca="false">IF(C1925=1,MIN($F$366,MAX(0,$B$1860-I1925)),0)</f>
        <v>300000000</v>
      </c>
      <c r="K1925" s="7" t="n">
        <f aca="false">IF(D1925=1,MIN($F$365,MAX(0,$B$1860-SUM(I1925:J1925))),0)</f>
        <v>100000000</v>
      </c>
      <c r="L1925" s="7" t="n">
        <f aca="false">IF(E1925=1,MIN($F$364,MAX(0,$B$1860-SUM(I1925:K1925))),0)</f>
        <v>60000000</v>
      </c>
      <c r="M1925" s="7" t="n">
        <f aca="false">IF(F1925=1,MIN($F$363,MAX(0,$B$1860-SUM(I1925:L1925))),0)</f>
        <v>30000000</v>
      </c>
      <c r="N1925" s="7" t="n">
        <f aca="false">IF(G1925=1,MIN($F$362,MAX(0,$B$1860-SUM(I1925:M1925))),0)</f>
        <v>15000000</v>
      </c>
      <c r="O1925" s="7" t="n">
        <f aca="false">IF(H1925=1,MIN($F$361,MAX(0,$B$1860-SUM(I1925:N1925))),0)</f>
        <v>5000000</v>
      </c>
      <c r="P1925" s="7" t="n">
        <f aca="false">MAX(0,$B$1860-SUM(I1925:O1925))</f>
        <v>1490000000</v>
      </c>
      <c r="Q1925" s="7" t="n">
        <f aca="false">($B$343+$B$344)+$B$22+(1-B1925)*$B$338+(1-C1925)*$E$366+(1-D1925)*$E$365+(1-E1925)*$E$364+(1-F1925)*$E$363+(1-G1925)*$E$362+(1-H1925)*$E$361</f>
        <v>10068400.9217367</v>
      </c>
      <c r="R1925" s="7" t="n">
        <f aca="false">P1925&gt;$B$12*Q1925</f>
        <v>1</v>
      </c>
      <c r="S1925" s="7" t="n">
        <f aca="false">IF(R1925,(P1925+$B$12*$B$13)/(Q1925+$B$13),IF(Q1925&gt;0,P1925/Q1925,0))</f>
        <v>118.750190202698</v>
      </c>
      <c r="T1925" s="7" t="n">
        <f aca="false">IF(R1925,$B$13*(S1925-$B$12),0)</f>
        <v>294375475.506744</v>
      </c>
      <c r="U1925" s="7" t="n">
        <f aca="false">($B$343+$B$344)*S1925</f>
        <v>32880386.3721144</v>
      </c>
      <c r="V1925" s="7" t="n">
        <f aca="false">$B$22*S1925</f>
        <v>1068751711.82428</v>
      </c>
      <c r="W1925" s="7" t="n">
        <f aca="false">IF(B1925=1,I1925,S1925*$B$338)</f>
        <v>93992426.2968613</v>
      </c>
      <c r="X1925" s="7" t="n">
        <f aca="false">IF(C1925=1,J1925,S1925*$E$366)</f>
        <v>300000000</v>
      </c>
      <c r="Y1925" s="7" t="n">
        <f aca="false">IF(D1925=1,K1925,S1925*$E$365)</f>
        <v>100000000</v>
      </c>
      <c r="Z1925" s="7" t="n">
        <f aca="false">IF(E1925=1,L1925,S1925*$E$364)</f>
        <v>60000000</v>
      </c>
      <c r="AA1925" s="7" t="n">
        <f aca="false">IF(F1925=1,M1925,S1925*$E$363)</f>
        <v>30000000</v>
      </c>
      <c r="AB1925" s="7" t="n">
        <f aca="false">IF(G1925=1,N1925,S1925*$E$362)</f>
        <v>15000000</v>
      </c>
      <c r="AC1925" s="7" t="n">
        <f aca="false">IF(H1925=1,O1925,S1925*$E$361)</f>
        <v>5000000</v>
      </c>
      <c r="AD1925" s="7" t="n">
        <f aca="false">INDEX($W$1862:$W$1989,MATCH($A1925+(1-B1925)*64,$A$1862:$A$1989,0))</f>
        <v>30000000</v>
      </c>
      <c r="AE1925" s="7" t="n">
        <f aca="false">INDEX($W$1862:$W$1989,MATCH($A1925-B1925*64,$A$1862:$A$1989,0))</f>
        <v>93992426.2968613</v>
      </c>
      <c r="AF1925" s="7" t="n">
        <f aca="false">INDEX($X$1862:$X$1989,MATCH($A1925+(1-C1925)*32,$A$1862:$A$1989,0))</f>
        <v>300000000</v>
      </c>
      <c r="AG1925" s="7" t="n">
        <f aca="false">INDEX($X$1862:$X$1989,MATCH($A1925-C1925*32,$A$1862:$A$1989,0))</f>
        <v>587798317.463488</v>
      </c>
      <c r="AH1925" s="7" t="n">
        <f aca="false">INDEX($Y$1862:$Y$1989,MATCH($A1925+(1-D1925)*16,$A$1862:$A$1989,0))</f>
        <v>100000000</v>
      </c>
      <c r="AI1925" s="7" t="n">
        <f aca="false">INDEX($Y$1862:$Y$1989,MATCH($A1925-D1925*16,$A$1862:$A$1989,0))</f>
        <v>193011887.082254</v>
      </c>
      <c r="AJ1925" s="7" t="n">
        <f aca="false">INDEX($Z$1862:$Z$1989,MATCH($A1925+(1-E1925)*8,$A$1862:$A$1989,0))</f>
        <v>60000000</v>
      </c>
      <c r="AK1925" s="7" t="n">
        <f aca="false">INDEX($Z$1862:$Z$1989,MATCH($A1925-E1925*8,$A$1862:$A$1989,0))</f>
        <v>248924385.409078</v>
      </c>
      <c r="AL1925" s="7" t="n">
        <f aca="false">INDEX($AA$1862:$AA$1989,MATCH($A1925+(1-F1925)*4,$A$1862:$A$1989,0))</f>
        <v>30000000</v>
      </c>
      <c r="AM1925" s="7" t="n">
        <f aca="false">INDEX($AA$1862:$AA$1989,MATCH($A1925-F1925*4,$A$1862:$A$1989,0))</f>
        <v>293382732.302507</v>
      </c>
      <c r="AN1925" s="7" t="n">
        <f aca="false">INDEX($AB$1862:$AB$1989,MATCH($A1925+(1-G1925)*2,$A$1862:$A$1989,0))</f>
        <v>15000000</v>
      </c>
      <c r="AO1925" s="7" t="n">
        <f aca="false">INDEX($AB$1862:$AB$1989,MATCH($A1925-G1925*2,$A$1862:$A$1989,0))</f>
        <v>429037340.027579</v>
      </c>
      <c r="AP1925" s="7" t="n">
        <f aca="false">INDEX($AC$1862:$AC$1989,MATCH($A1925+(1-H1925)*1,$A$1862:$A$1989,0))</f>
        <v>5000000</v>
      </c>
      <c r="AQ1925" s="7" t="n">
        <f aca="false">INDEX($AC$1862:$AC$1989,MATCH($A1925-H1925*1,$A$1862:$A$1989,0))</f>
        <v>426191321.188258</v>
      </c>
      <c r="AR1925" s="14" t="b">
        <f aca="false">AND(IF(B1925=1,AD1925&gt;=AE1925,AE1925&gt;AD1925),IF(C1925=1,AF1925&gt;=AG1925,AG1925&gt;AF1925),IF(D1925=1,AH1925&gt;=AI1925,AI1925&gt;AH1925),IF(E1925=1,AJ1925&gt;=AK1925,AK1925&gt;AJ1925),IF(F1925=1,AL1925&gt;=AM1925,AM1925&gt;AL1925),IF(G1925=1,AN1925&gt;=AO1925,AO1925&gt;AN1925),IF(H1925=1,AP1925&gt;=AQ1925,AQ1925&gt;AP1925))</f>
        <v>0</v>
      </c>
      <c r="AS1925" s="2"/>
      <c r="AT1925" s="2"/>
      <c r="AU1925" s="2"/>
      <c r="AV1925" s="2"/>
      <c r="AW1925" s="2"/>
      <c r="AX1925" s="2"/>
    </row>
    <row r="1926" customFormat="false" ht="15" hidden="false" customHeight="false" outlineLevel="0" collapsed="false">
      <c r="A1926" s="6" t="n">
        <f aca="false">ROW()-1862</f>
        <v>64</v>
      </c>
      <c r="B1926" s="6" t="n">
        <f aca="false">MOD(INT($A1926/64),2)</f>
        <v>1</v>
      </c>
      <c r="C1926" s="6" t="n">
        <f aca="false">MOD(INT($A1926/32),2)</f>
        <v>0</v>
      </c>
      <c r="D1926" s="6" t="n">
        <f aca="false">MOD(INT($A1926/16),2)</f>
        <v>0</v>
      </c>
      <c r="E1926" s="6" t="n">
        <f aca="false">MOD(INT($A1926/8),2)</f>
        <v>0</v>
      </c>
      <c r="F1926" s="6" t="n">
        <f aca="false">MOD(INT($A1926/4),2)</f>
        <v>0</v>
      </c>
      <c r="G1926" s="6" t="n">
        <f aca="false">MOD(INT($A1926/2),2)</f>
        <v>0</v>
      </c>
      <c r="H1926" s="6" t="n">
        <f aca="false">MOD(INT($A1926/1),2)</f>
        <v>0</v>
      </c>
      <c r="I1926" s="7" t="n">
        <f aca="false">IF(B1926=1,MIN($B$6,$B$1860),0)</f>
        <v>30000000</v>
      </c>
      <c r="J1926" s="7" t="n">
        <f aca="false">IF(C1926=1,MIN($F$366,MAX(0,$B$1860-I1926)),0)</f>
        <v>0</v>
      </c>
      <c r="K1926" s="7" t="n">
        <f aca="false">IF(D1926=1,MIN($F$365,MAX(0,$B$1860-SUM(I1926:J1926))),0)</f>
        <v>0</v>
      </c>
      <c r="L1926" s="7" t="n">
        <f aca="false">IF(E1926=1,MIN($F$364,MAX(0,$B$1860-SUM(I1926:K1926))),0)</f>
        <v>0</v>
      </c>
      <c r="M1926" s="7" t="n">
        <f aca="false">IF(F1926=1,MIN($F$363,MAX(0,$B$1860-SUM(I1926:L1926))),0)</f>
        <v>0</v>
      </c>
      <c r="N1926" s="7" t="n">
        <f aca="false">IF(G1926=1,MIN($F$362,MAX(0,$B$1860-SUM(I1926:M1926))),0)</f>
        <v>0</v>
      </c>
      <c r="O1926" s="7" t="n">
        <f aca="false">IF(H1926=1,MIN($F$361,MAX(0,$B$1860-SUM(I1926:N1926))),0)</f>
        <v>0</v>
      </c>
      <c r="P1926" s="7" t="n">
        <f aca="false">MAX(0,$B$1860-SUM(I1926:O1926))</f>
        <v>1970000000</v>
      </c>
      <c r="Q1926" s="7" t="n">
        <f aca="false">($B$343+$B$344)+$B$22+(1-B1926)*$B$338+(1-C1926)*$E$366+(1-D1926)*$E$365+(1-E1926)*$E$364+(1-F1926)*$E$363+(1-G1926)*$E$362+(1-H1926)*$E$361</f>
        <v>32542648.3819775</v>
      </c>
      <c r="R1926" s="7" t="n">
        <f aca="false">P1926&gt;$B$12*Q1926</f>
        <v>1</v>
      </c>
      <c r="S1926" s="7" t="n">
        <f aca="false">IF(R1926,(P1926+$B$12*$B$13)/(Q1926+$B$13),IF(Q1926&gt;0,P1926/Q1926,0))</f>
        <v>56.2885538358585</v>
      </c>
      <c r="T1926" s="7" t="n">
        <f aca="false">IF(R1926,$B$13*(S1926-$B$12),0)</f>
        <v>138221384.589646</v>
      </c>
      <c r="U1926" s="7" t="n">
        <f aca="false">($B$343+$B$344)*S1926</f>
        <v>15585569.9708053</v>
      </c>
      <c r="V1926" s="7" t="n">
        <f aca="false">$B$22*S1926</f>
        <v>506596984.522727</v>
      </c>
      <c r="W1926" s="7" t="n">
        <f aca="false">IF(B1926=1,I1926,S1926*$B$338)</f>
        <v>30000000</v>
      </c>
      <c r="X1926" s="7" t="n">
        <f aca="false">IF(C1926=1,J1926,S1926*$E$366)</f>
        <v>345182634.081633</v>
      </c>
      <c r="Y1926" s="7" t="n">
        <f aca="false">IF(D1926=1,K1926,S1926*$E$365)</f>
        <v>97569697.7629674</v>
      </c>
      <c r="Z1926" s="7" t="n">
        <f aca="false">IF(E1926=1,L1926,S1926*$E$364)</f>
        <v>135092529.20606</v>
      </c>
      <c r="AA1926" s="7" t="n">
        <f aca="false">IF(F1926=1,M1926,S1926*$E$363)</f>
        <v>168865661.507576</v>
      </c>
      <c r="AB1926" s="7" t="n">
        <f aca="false">IF(G1926=1,N1926,S1926*$E$362)</f>
        <v>281442769.179293</v>
      </c>
      <c r="AC1926" s="7" t="n">
        <f aca="false">IF(H1926=1,O1926,S1926*$E$361)</f>
        <v>281442769.179293</v>
      </c>
      <c r="AD1926" s="7" t="n">
        <f aca="false">INDEX($W$1862:$W$1989,MATCH($A1926+(1-B1926)*64,$A$1862:$A$1989,0))</f>
        <v>30000000</v>
      </c>
      <c r="AE1926" s="7" t="n">
        <f aca="false">INDEX($W$1862:$W$1989,MATCH($A1926-B1926*64,$A$1862:$A$1989,0))</f>
        <v>44231718.7246879</v>
      </c>
      <c r="AF1926" s="7" t="n">
        <f aca="false">INDEX($X$1862:$X$1989,MATCH($A1926+(1-C1926)*32,$A$1862:$A$1989,0))</f>
        <v>300000000</v>
      </c>
      <c r="AG1926" s="7" t="n">
        <f aca="false">INDEX($X$1862:$X$1989,MATCH($A1926-C1926*32,$A$1862:$A$1989,0))</f>
        <v>345182634.081633</v>
      </c>
      <c r="AH1926" s="7" t="n">
        <f aca="false">INDEX($Y$1862:$Y$1989,MATCH($A1926+(1-D1926)*16,$A$1862:$A$1989,0))</f>
        <v>100000000</v>
      </c>
      <c r="AI1926" s="7" t="n">
        <f aca="false">INDEX($Y$1862:$Y$1989,MATCH($A1926-D1926*16,$A$1862:$A$1989,0))</f>
        <v>97569697.7629674</v>
      </c>
      <c r="AJ1926" s="7" t="n">
        <f aca="false">INDEX($Z$1862:$Z$1989,MATCH($A1926+(1-E1926)*8,$A$1862:$A$1989,0))</f>
        <v>60000000</v>
      </c>
      <c r="AK1926" s="7" t="n">
        <f aca="false">INDEX($Z$1862:$Z$1989,MATCH($A1926-E1926*8,$A$1862:$A$1989,0))</f>
        <v>135092529.20606</v>
      </c>
      <c r="AL1926" s="7" t="n">
        <f aca="false">INDEX($AA$1862:$AA$1989,MATCH($A1926+(1-F1926)*4,$A$1862:$A$1989,0))</f>
        <v>30000000</v>
      </c>
      <c r="AM1926" s="7" t="n">
        <f aca="false">INDEX($AA$1862:$AA$1989,MATCH($A1926-F1926*4,$A$1862:$A$1989,0))</f>
        <v>168865661.507576</v>
      </c>
      <c r="AN1926" s="7" t="n">
        <f aca="false">INDEX($AB$1862:$AB$1989,MATCH($A1926+(1-G1926)*2,$A$1862:$A$1989,0))</f>
        <v>15000000</v>
      </c>
      <c r="AO1926" s="7" t="n">
        <f aca="false">INDEX($AB$1862:$AB$1989,MATCH($A1926-G1926*2,$A$1862:$A$1989,0))</f>
        <v>281442769.179293</v>
      </c>
      <c r="AP1926" s="7" t="n">
        <f aca="false">INDEX($AC$1862:$AC$1989,MATCH($A1926+(1-H1926)*1,$A$1862:$A$1989,0))</f>
        <v>5000000</v>
      </c>
      <c r="AQ1926" s="7" t="n">
        <f aca="false">INDEX($AC$1862:$AC$1989,MATCH($A1926-H1926*1,$A$1862:$A$1989,0))</f>
        <v>281442769.179293</v>
      </c>
      <c r="AR1926" s="14" t="b">
        <f aca="false">AND(IF(B1926=1,AD1926&gt;=AE1926,AE1926&gt;AD1926),IF(C1926=1,AF1926&gt;=AG1926,AG1926&gt;AF1926),IF(D1926=1,AH1926&gt;=AI1926,AI1926&gt;AH1926),IF(E1926=1,AJ1926&gt;=AK1926,AK1926&gt;AJ1926),IF(F1926=1,AL1926&gt;=AM1926,AM1926&gt;AL1926),IF(G1926=1,AN1926&gt;=AO1926,AO1926&gt;AN1926),IF(H1926=1,AP1926&gt;=AQ1926,AQ1926&gt;AP1926))</f>
        <v>0</v>
      </c>
      <c r="AS1926" s="2"/>
      <c r="AT1926" s="2"/>
      <c r="AU1926" s="2"/>
      <c r="AV1926" s="2"/>
      <c r="AW1926" s="2"/>
      <c r="AX1926" s="2"/>
    </row>
    <row r="1927" customFormat="false" ht="15" hidden="false" customHeight="false" outlineLevel="0" collapsed="false">
      <c r="A1927" s="6" t="n">
        <f aca="false">ROW()-1862</f>
        <v>65</v>
      </c>
      <c r="B1927" s="6" t="n">
        <f aca="false">MOD(INT($A1927/64),2)</f>
        <v>1</v>
      </c>
      <c r="C1927" s="6" t="n">
        <f aca="false">MOD(INT($A1927/32),2)</f>
        <v>0</v>
      </c>
      <c r="D1927" s="6" t="n">
        <f aca="false">MOD(INT($A1927/16),2)</f>
        <v>0</v>
      </c>
      <c r="E1927" s="6" t="n">
        <f aca="false">MOD(INT($A1927/8),2)</f>
        <v>0</v>
      </c>
      <c r="F1927" s="6" t="n">
        <f aca="false">MOD(INT($A1927/4),2)</f>
        <v>0</v>
      </c>
      <c r="G1927" s="6" t="n">
        <f aca="false">MOD(INT($A1927/2),2)</f>
        <v>0</v>
      </c>
      <c r="H1927" s="6" t="n">
        <f aca="false">MOD(INT($A1927/1),2)</f>
        <v>1</v>
      </c>
      <c r="I1927" s="7" t="n">
        <f aca="false">IF(B1927=1,MIN($B$6,$B$1860),0)</f>
        <v>30000000</v>
      </c>
      <c r="J1927" s="7" t="n">
        <f aca="false">IF(C1927=1,MIN($F$366,MAX(0,$B$1860-I1927)),0)</f>
        <v>0</v>
      </c>
      <c r="K1927" s="7" t="n">
        <f aca="false">IF(D1927=1,MIN($F$365,MAX(0,$B$1860-SUM(I1927:J1927))),0)</f>
        <v>0</v>
      </c>
      <c r="L1927" s="7" t="n">
        <f aca="false">IF(E1927=1,MIN($F$364,MAX(0,$B$1860-SUM(I1927:K1927))),0)</f>
        <v>0</v>
      </c>
      <c r="M1927" s="7" t="n">
        <f aca="false">IF(F1927=1,MIN($F$363,MAX(0,$B$1860-SUM(I1927:L1927))),0)</f>
        <v>0</v>
      </c>
      <c r="N1927" s="7" t="n">
        <f aca="false">IF(G1927=1,MIN($F$362,MAX(0,$B$1860-SUM(I1927:M1927))),0)</f>
        <v>0</v>
      </c>
      <c r="O1927" s="7" t="n">
        <f aca="false">IF(H1927=1,MIN($F$361,MAX(0,$B$1860-SUM(I1927:N1927))),0)</f>
        <v>5000000</v>
      </c>
      <c r="P1927" s="7" t="n">
        <f aca="false">MAX(0,$B$1860-SUM(I1927:O1927))</f>
        <v>1965000000</v>
      </c>
      <c r="Q1927" s="7" t="n">
        <f aca="false">($B$343+$B$344)+$B$22+(1-B1927)*$B$338+(1-C1927)*$E$366+(1-D1927)*$E$365+(1-E1927)*$E$364+(1-F1927)*$E$363+(1-G1927)*$E$362+(1-H1927)*$E$361</f>
        <v>27542648.3819775</v>
      </c>
      <c r="R1927" s="7" t="n">
        <f aca="false">P1927&gt;$B$12*Q1927</f>
        <v>1</v>
      </c>
      <c r="S1927" s="7" t="n">
        <f aca="false">IF(R1927,(P1927+$B$12*$B$13)/(Q1927+$B$13),IF(Q1927&gt;0,P1927/Q1927,0))</f>
        <v>65.4902315862505</v>
      </c>
      <c r="T1927" s="7" t="n">
        <f aca="false">IF(R1927,$B$13*(S1927-$B$12),0)</f>
        <v>161225578.965626</v>
      </c>
      <c r="U1927" s="7" t="n">
        <f aca="false">($B$343+$B$344)*S1927</f>
        <v>18133395.108501</v>
      </c>
      <c r="V1927" s="7" t="n">
        <f aca="false">$B$22*S1927</f>
        <v>589412084.276255</v>
      </c>
      <c r="W1927" s="7" t="n">
        <f aca="false">IF(B1927=1,I1927,S1927*$B$338)</f>
        <v>30000000</v>
      </c>
      <c r="X1927" s="7" t="n">
        <f aca="false">IF(C1927=1,J1927,S1927*$E$366)</f>
        <v>401610791.271688</v>
      </c>
      <c r="Y1927" s="7" t="n">
        <f aca="false">IF(D1927=1,K1927,S1927*$E$365)</f>
        <v>113519741.880925</v>
      </c>
      <c r="Z1927" s="7" t="n">
        <f aca="false">IF(E1927=1,L1927,S1927*$E$364)</f>
        <v>157176555.807001</v>
      </c>
      <c r="AA1927" s="7" t="n">
        <f aca="false">IF(F1927=1,M1927,S1927*$E$363)</f>
        <v>196470694.758752</v>
      </c>
      <c r="AB1927" s="7" t="n">
        <f aca="false">IF(G1927=1,N1927,S1927*$E$362)</f>
        <v>327451157.931253</v>
      </c>
      <c r="AC1927" s="7" t="n">
        <f aca="false">IF(H1927=1,O1927,S1927*$E$361)</f>
        <v>5000000</v>
      </c>
      <c r="AD1927" s="7" t="n">
        <f aca="false">INDEX($W$1862:$W$1989,MATCH($A1927+(1-B1927)*64,$A$1862:$A$1989,0))</f>
        <v>30000000</v>
      </c>
      <c r="AE1927" s="7" t="n">
        <f aca="false">INDEX($W$1862:$W$1989,MATCH($A1927-B1927*64,$A$1862:$A$1989,0))</f>
        <v>51275886.8822201</v>
      </c>
      <c r="AF1927" s="7" t="n">
        <f aca="false">INDEX($X$1862:$X$1989,MATCH($A1927+(1-C1927)*32,$A$1862:$A$1989,0))</f>
        <v>300000000</v>
      </c>
      <c r="AG1927" s="7" t="n">
        <f aca="false">INDEX($X$1862:$X$1989,MATCH($A1927-C1927*32,$A$1862:$A$1989,0))</f>
        <v>401610791.271688</v>
      </c>
      <c r="AH1927" s="7" t="n">
        <f aca="false">INDEX($Y$1862:$Y$1989,MATCH($A1927+(1-D1927)*16,$A$1862:$A$1989,0))</f>
        <v>100000000</v>
      </c>
      <c r="AI1927" s="7" t="n">
        <f aca="false">INDEX($Y$1862:$Y$1989,MATCH($A1927-D1927*16,$A$1862:$A$1989,0))</f>
        <v>113519741.880925</v>
      </c>
      <c r="AJ1927" s="7" t="n">
        <f aca="false">INDEX($Z$1862:$Z$1989,MATCH($A1927+(1-E1927)*8,$A$1862:$A$1989,0))</f>
        <v>60000000</v>
      </c>
      <c r="AK1927" s="7" t="n">
        <f aca="false">INDEX($Z$1862:$Z$1989,MATCH($A1927-E1927*8,$A$1862:$A$1989,0))</f>
        <v>157176555.807001</v>
      </c>
      <c r="AL1927" s="7" t="n">
        <f aca="false">INDEX($AA$1862:$AA$1989,MATCH($A1927+(1-F1927)*4,$A$1862:$A$1989,0))</f>
        <v>30000000</v>
      </c>
      <c r="AM1927" s="7" t="n">
        <f aca="false">INDEX($AA$1862:$AA$1989,MATCH($A1927-F1927*4,$A$1862:$A$1989,0))</f>
        <v>196470694.758752</v>
      </c>
      <c r="AN1927" s="7" t="n">
        <f aca="false">INDEX($AB$1862:$AB$1989,MATCH($A1927+(1-G1927)*2,$A$1862:$A$1989,0))</f>
        <v>15000000</v>
      </c>
      <c r="AO1927" s="7" t="n">
        <f aca="false">INDEX($AB$1862:$AB$1989,MATCH($A1927-G1927*2,$A$1862:$A$1989,0))</f>
        <v>327451157.931253</v>
      </c>
      <c r="AP1927" s="7" t="n">
        <f aca="false">INDEX($AC$1862:$AC$1989,MATCH($A1927+(1-H1927)*1,$A$1862:$A$1989,0))</f>
        <v>5000000</v>
      </c>
      <c r="AQ1927" s="7" t="n">
        <f aca="false">INDEX($AC$1862:$AC$1989,MATCH($A1927-H1927*1,$A$1862:$A$1989,0))</f>
        <v>281442769.179293</v>
      </c>
      <c r="AR1927" s="14" t="b">
        <f aca="false">AND(IF(B1927=1,AD1927&gt;=AE1927,AE1927&gt;AD1927),IF(C1927=1,AF1927&gt;=AG1927,AG1927&gt;AF1927),IF(D1927=1,AH1927&gt;=AI1927,AI1927&gt;AH1927),IF(E1927=1,AJ1927&gt;=AK1927,AK1927&gt;AJ1927),IF(F1927=1,AL1927&gt;=AM1927,AM1927&gt;AL1927),IF(G1927=1,AN1927&gt;=AO1927,AO1927&gt;AN1927),IF(H1927=1,AP1927&gt;=AQ1927,AQ1927&gt;AP1927))</f>
        <v>0</v>
      </c>
      <c r="AS1927" s="2"/>
      <c r="AT1927" s="2"/>
      <c r="AU1927" s="2"/>
      <c r="AV1927" s="2"/>
      <c r="AW1927" s="2"/>
      <c r="AX1927" s="2"/>
    </row>
    <row r="1928" customFormat="false" ht="15" hidden="false" customHeight="false" outlineLevel="0" collapsed="false">
      <c r="A1928" s="6" t="n">
        <f aca="false">ROW()-1862</f>
        <v>66</v>
      </c>
      <c r="B1928" s="6" t="n">
        <f aca="false">MOD(INT($A1928/64),2)</f>
        <v>1</v>
      </c>
      <c r="C1928" s="6" t="n">
        <f aca="false">MOD(INT($A1928/32),2)</f>
        <v>0</v>
      </c>
      <c r="D1928" s="6" t="n">
        <f aca="false">MOD(INT($A1928/16),2)</f>
        <v>0</v>
      </c>
      <c r="E1928" s="6" t="n">
        <f aca="false">MOD(INT($A1928/8),2)</f>
        <v>0</v>
      </c>
      <c r="F1928" s="6" t="n">
        <f aca="false">MOD(INT($A1928/4),2)</f>
        <v>0</v>
      </c>
      <c r="G1928" s="6" t="n">
        <f aca="false">MOD(INT($A1928/2),2)</f>
        <v>1</v>
      </c>
      <c r="H1928" s="6" t="n">
        <f aca="false">MOD(INT($A1928/1),2)</f>
        <v>0</v>
      </c>
      <c r="I1928" s="7" t="n">
        <f aca="false">IF(B1928=1,MIN($B$6,$B$1860),0)</f>
        <v>30000000</v>
      </c>
      <c r="J1928" s="7" t="n">
        <f aca="false">IF(C1928=1,MIN($F$366,MAX(0,$B$1860-I1928)),0)</f>
        <v>0</v>
      </c>
      <c r="K1928" s="7" t="n">
        <f aca="false">IF(D1928=1,MIN($F$365,MAX(0,$B$1860-SUM(I1928:J1928))),0)</f>
        <v>0</v>
      </c>
      <c r="L1928" s="7" t="n">
        <f aca="false">IF(E1928=1,MIN($F$364,MAX(0,$B$1860-SUM(I1928:K1928))),0)</f>
        <v>0</v>
      </c>
      <c r="M1928" s="7" t="n">
        <f aca="false">IF(F1928=1,MIN($F$363,MAX(0,$B$1860-SUM(I1928:L1928))),0)</f>
        <v>0</v>
      </c>
      <c r="N1928" s="7" t="n">
        <f aca="false">IF(G1928=1,MIN($F$362,MAX(0,$B$1860-SUM(I1928:M1928))),0)</f>
        <v>15000000</v>
      </c>
      <c r="O1928" s="7" t="n">
        <f aca="false">IF(H1928=1,MIN($F$361,MAX(0,$B$1860-SUM(I1928:N1928))),0)</f>
        <v>0</v>
      </c>
      <c r="P1928" s="7" t="n">
        <f aca="false">MAX(0,$B$1860-SUM(I1928:O1928))</f>
        <v>1955000000</v>
      </c>
      <c r="Q1928" s="7" t="n">
        <f aca="false">($B$343+$B$344)+$B$22+(1-B1928)*$B$338+(1-C1928)*$E$366+(1-D1928)*$E$365+(1-E1928)*$E$364+(1-F1928)*$E$363+(1-G1928)*$E$362+(1-H1928)*$E$361</f>
        <v>27542648.3819775</v>
      </c>
      <c r="R1928" s="7" t="n">
        <f aca="false">P1928&gt;$B$12*Q1928</f>
        <v>1</v>
      </c>
      <c r="S1928" s="7" t="n">
        <f aca="false">IF(R1928,(P1928+$B$12*$B$13)/(Q1928+$B$13),IF(Q1928&gt;0,P1928/Q1928,0))</f>
        <v>65.1573714511234</v>
      </c>
      <c r="T1928" s="7" t="n">
        <f aca="false">IF(R1928,$B$13*(S1928-$B$12),0)</f>
        <v>160393428.627809</v>
      </c>
      <c r="U1928" s="7" t="n">
        <f aca="false">($B$343+$B$344)*S1928</f>
        <v>18041230.4573778</v>
      </c>
      <c r="V1928" s="7" t="n">
        <f aca="false">$B$22*S1928</f>
        <v>586416343.060111</v>
      </c>
      <c r="W1928" s="7" t="n">
        <f aca="false">IF(B1928=1,I1928,S1928*$B$338)</f>
        <v>30000000</v>
      </c>
      <c r="X1928" s="7" t="n">
        <f aca="false">IF(C1928=1,J1928,S1928*$E$366)</f>
        <v>399569567.427867</v>
      </c>
      <c r="Y1928" s="7" t="n">
        <f aca="false">IF(D1928=1,K1928,S1928*$E$365)</f>
        <v>112942767.335151</v>
      </c>
      <c r="Z1928" s="7" t="n">
        <f aca="false">IF(E1928=1,L1928,S1928*$E$364)</f>
        <v>156377691.482696</v>
      </c>
      <c r="AA1928" s="7" t="n">
        <f aca="false">IF(F1928=1,M1928,S1928*$E$363)</f>
        <v>195472114.35337</v>
      </c>
      <c r="AB1928" s="7" t="n">
        <f aca="false">IF(G1928=1,N1928,S1928*$E$362)</f>
        <v>15000000</v>
      </c>
      <c r="AC1928" s="7" t="n">
        <f aca="false">IF(H1928=1,O1928,S1928*$E$361)</f>
        <v>325786857.255617</v>
      </c>
      <c r="AD1928" s="7" t="n">
        <f aca="false">INDEX($W$1862:$W$1989,MATCH($A1928+(1-B1928)*64,$A$1862:$A$1989,0))</f>
        <v>30000000</v>
      </c>
      <c r="AE1928" s="7" t="n">
        <f aca="false">INDEX($W$1862:$W$1989,MATCH($A1928-B1928*64,$A$1862:$A$1989,0))</f>
        <v>51019186.5724217</v>
      </c>
      <c r="AF1928" s="7" t="n">
        <f aca="false">INDEX($X$1862:$X$1989,MATCH($A1928+(1-C1928)*32,$A$1862:$A$1989,0))</f>
        <v>300000000</v>
      </c>
      <c r="AG1928" s="7" t="n">
        <f aca="false">INDEX($X$1862:$X$1989,MATCH($A1928-C1928*32,$A$1862:$A$1989,0))</f>
        <v>399569567.427867</v>
      </c>
      <c r="AH1928" s="7" t="n">
        <f aca="false">INDEX($Y$1862:$Y$1989,MATCH($A1928+(1-D1928)*16,$A$1862:$A$1989,0))</f>
        <v>100000000</v>
      </c>
      <c r="AI1928" s="7" t="n">
        <f aca="false">INDEX($Y$1862:$Y$1989,MATCH($A1928-D1928*16,$A$1862:$A$1989,0))</f>
        <v>112942767.335151</v>
      </c>
      <c r="AJ1928" s="7" t="n">
        <f aca="false">INDEX($Z$1862:$Z$1989,MATCH($A1928+(1-E1928)*8,$A$1862:$A$1989,0))</f>
        <v>60000000</v>
      </c>
      <c r="AK1928" s="7" t="n">
        <f aca="false">INDEX($Z$1862:$Z$1989,MATCH($A1928-E1928*8,$A$1862:$A$1989,0))</f>
        <v>156377691.482696</v>
      </c>
      <c r="AL1928" s="7" t="n">
        <f aca="false">INDEX($AA$1862:$AA$1989,MATCH($A1928+(1-F1928)*4,$A$1862:$A$1989,0))</f>
        <v>30000000</v>
      </c>
      <c r="AM1928" s="7" t="n">
        <f aca="false">INDEX($AA$1862:$AA$1989,MATCH($A1928-F1928*4,$A$1862:$A$1989,0))</f>
        <v>195472114.35337</v>
      </c>
      <c r="AN1928" s="7" t="n">
        <f aca="false">INDEX($AB$1862:$AB$1989,MATCH($A1928+(1-G1928)*2,$A$1862:$A$1989,0))</f>
        <v>15000000</v>
      </c>
      <c r="AO1928" s="7" t="n">
        <f aca="false">INDEX($AB$1862:$AB$1989,MATCH($A1928-G1928*2,$A$1862:$A$1989,0))</f>
        <v>281442769.179293</v>
      </c>
      <c r="AP1928" s="7" t="n">
        <f aca="false">INDEX($AC$1862:$AC$1989,MATCH($A1928+(1-H1928)*1,$A$1862:$A$1989,0))</f>
        <v>5000000</v>
      </c>
      <c r="AQ1928" s="7" t="n">
        <f aca="false">INDEX($AC$1862:$AC$1989,MATCH($A1928-H1928*1,$A$1862:$A$1989,0))</f>
        <v>325786857.255617</v>
      </c>
      <c r="AR1928" s="14" t="b">
        <f aca="false">AND(IF(B1928=1,AD1928&gt;=AE1928,AE1928&gt;AD1928),IF(C1928=1,AF1928&gt;=AG1928,AG1928&gt;AF1928),IF(D1928=1,AH1928&gt;=AI1928,AI1928&gt;AH1928),IF(E1928=1,AJ1928&gt;=AK1928,AK1928&gt;AJ1928),IF(F1928=1,AL1928&gt;=AM1928,AM1928&gt;AL1928),IF(G1928=1,AN1928&gt;=AO1928,AO1928&gt;AN1928),IF(H1928=1,AP1928&gt;=AQ1928,AQ1928&gt;AP1928))</f>
        <v>0</v>
      </c>
      <c r="AS1928" s="2"/>
      <c r="AT1928" s="2"/>
      <c r="AU1928" s="2"/>
      <c r="AV1928" s="2"/>
      <c r="AW1928" s="2"/>
      <c r="AX1928" s="2"/>
    </row>
    <row r="1929" customFormat="false" ht="15" hidden="false" customHeight="false" outlineLevel="0" collapsed="false">
      <c r="A1929" s="6" t="n">
        <f aca="false">ROW()-1862</f>
        <v>67</v>
      </c>
      <c r="B1929" s="6" t="n">
        <f aca="false">MOD(INT($A1929/64),2)</f>
        <v>1</v>
      </c>
      <c r="C1929" s="6" t="n">
        <f aca="false">MOD(INT($A1929/32),2)</f>
        <v>0</v>
      </c>
      <c r="D1929" s="6" t="n">
        <f aca="false">MOD(INT($A1929/16),2)</f>
        <v>0</v>
      </c>
      <c r="E1929" s="6" t="n">
        <f aca="false">MOD(INT($A1929/8),2)</f>
        <v>0</v>
      </c>
      <c r="F1929" s="6" t="n">
        <f aca="false">MOD(INT($A1929/4),2)</f>
        <v>0</v>
      </c>
      <c r="G1929" s="6" t="n">
        <f aca="false">MOD(INT($A1929/2),2)</f>
        <v>1</v>
      </c>
      <c r="H1929" s="6" t="n">
        <f aca="false">MOD(INT($A1929/1),2)</f>
        <v>1</v>
      </c>
      <c r="I1929" s="7" t="n">
        <f aca="false">IF(B1929=1,MIN($B$6,$B$1860),0)</f>
        <v>30000000</v>
      </c>
      <c r="J1929" s="7" t="n">
        <f aca="false">IF(C1929=1,MIN($F$366,MAX(0,$B$1860-I1929)),0)</f>
        <v>0</v>
      </c>
      <c r="K1929" s="7" t="n">
        <f aca="false">IF(D1929=1,MIN($F$365,MAX(0,$B$1860-SUM(I1929:J1929))),0)</f>
        <v>0</v>
      </c>
      <c r="L1929" s="7" t="n">
        <f aca="false">IF(E1929=1,MIN($F$364,MAX(0,$B$1860-SUM(I1929:K1929))),0)</f>
        <v>0</v>
      </c>
      <c r="M1929" s="7" t="n">
        <f aca="false">IF(F1929=1,MIN($F$363,MAX(0,$B$1860-SUM(I1929:L1929))),0)</f>
        <v>0</v>
      </c>
      <c r="N1929" s="7" t="n">
        <f aca="false">IF(G1929=1,MIN($F$362,MAX(0,$B$1860-SUM(I1929:M1929))),0)</f>
        <v>15000000</v>
      </c>
      <c r="O1929" s="7" t="n">
        <f aca="false">IF(H1929=1,MIN($F$361,MAX(0,$B$1860-SUM(I1929:N1929))),0)</f>
        <v>5000000</v>
      </c>
      <c r="P1929" s="7" t="n">
        <f aca="false">MAX(0,$B$1860-SUM(I1929:O1929))</f>
        <v>1950000000</v>
      </c>
      <c r="Q1929" s="7" t="n">
        <f aca="false">($B$343+$B$344)+$B$22+(1-B1929)*$B$338+(1-C1929)*$E$366+(1-D1929)*$E$365+(1-E1929)*$E$364+(1-F1929)*$E$363+(1-G1929)*$E$362+(1-H1929)*$E$361</f>
        <v>22542648.3819775</v>
      </c>
      <c r="R1929" s="7" t="n">
        <f aca="false">P1929&gt;$B$12*Q1929</f>
        <v>1</v>
      </c>
      <c r="S1929" s="7" t="n">
        <f aca="false">IF(R1929,(P1929+$B$12*$B$13)/(Q1929+$B$13),IF(Q1929&gt;0,P1929/Q1929,0))</f>
        <v>77.9669933554297</v>
      </c>
      <c r="T1929" s="7" t="n">
        <f aca="false">IF(R1929,$B$13*(S1929-$B$12),0)</f>
        <v>192417483.388574</v>
      </c>
      <c r="U1929" s="7" t="n">
        <f aca="false">($B$343+$B$344)*S1929</f>
        <v>21588048.5026824</v>
      </c>
      <c r="V1929" s="7" t="n">
        <f aca="false">$B$22*S1929</f>
        <v>701702940.198867</v>
      </c>
      <c r="W1929" s="7" t="n">
        <f aca="false">IF(B1929=1,I1929,S1929*$B$338)</f>
        <v>30000000</v>
      </c>
      <c r="X1929" s="7" t="n">
        <f aca="false">IF(C1929=1,J1929,S1929*$E$366)</f>
        <v>478122998.440007</v>
      </c>
      <c r="Y1929" s="7" t="n">
        <f aca="false">IF(D1929=1,K1929,S1929*$E$365)</f>
        <v>135146765.35055</v>
      </c>
      <c r="Z1929" s="7" t="n">
        <f aca="false">IF(E1929=1,L1929,S1929*$E$364)</f>
        <v>187120784.053031</v>
      </c>
      <c r="AA1929" s="7" t="n">
        <f aca="false">IF(F1929=1,M1929,S1929*$E$363)</f>
        <v>233900980.066289</v>
      </c>
      <c r="AB1929" s="7" t="n">
        <f aca="false">IF(G1929=1,N1929,S1929*$E$362)</f>
        <v>15000000</v>
      </c>
      <c r="AC1929" s="7" t="n">
        <f aca="false">IF(H1929=1,O1929,S1929*$E$361)</f>
        <v>5000000</v>
      </c>
      <c r="AD1929" s="7" t="n">
        <f aca="false">INDEX($W$1862:$W$1989,MATCH($A1929+(1-B1929)*64,$A$1862:$A$1989,0))</f>
        <v>30000000</v>
      </c>
      <c r="AE1929" s="7" t="n">
        <f aca="false">INDEX($W$1862:$W$1989,MATCH($A1929-B1929*64,$A$1862:$A$1989,0))</f>
        <v>60740359.6689445</v>
      </c>
      <c r="AF1929" s="7" t="n">
        <f aca="false">INDEX($X$1862:$X$1989,MATCH($A1929+(1-C1929)*32,$A$1862:$A$1989,0))</f>
        <v>300000000</v>
      </c>
      <c r="AG1929" s="7" t="n">
        <f aca="false">INDEX($X$1862:$X$1989,MATCH($A1929-C1929*32,$A$1862:$A$1989,0))</f>
        <v>478122998.440007</v>
      </c>
      <c r="AH1929" s="7" t="n">
        <f aca="false">INDEX($Y$1862:$Y$1989,MATCH($A1929+(1-D1929)*16,$A$1862:$A$1989,0))</f>
        <v>100000000</v>
      </c>
      <c r="AI1929" s="7" t="n">
        <f aca="false">INDEX($Y$1862:$Y$1989,MATCH($A1929-D1929*16,$A$1862:$A$1989,0))</f>
        <v>135146765.35055</v>
      </c>
      <c r="AJ1929" s="7" t="n">
        <f aca="false">INDEX($Z$1862:$Z$1989,MATCH($A1929+(1-E1929)*8,$A$1862:$A$1989,0))</f>
        <v>60000000</v>
      </c>
      <c r="AK1929" s="7" t="n">
        <f aca="false">INDEX($Z$1862:$Z$1989,MATCH($A1929-E1929*8,$A$1862:$A$1989,0))</f>
        <v>187120784.053031</v>
      </c>
      <c r="AL1929" s="7" t="n">
        <f aca="false">INDEX($AA$1862:$AA$1989,MATCH($A1929+(1-F1929)*4,$A$1862:$A$1989,0))</f>
        <v>30000000</v>
      </c>
      <c r="AM1929" s="7" t="n">
        <f aca="false">INDEX($AA$1862:$AA$1989,MATCH($A1929-F1929*4,$A$1862:$A$1989,0))</f>
        <v>233900980.066289</v>
      </c>
      <c r="AN1929" s="7" t="n">
        <f aca="false">INDEX($AB$1862:$AB$1989,MATCH($A1929+(1-G1929)*2,$A$1862:$A$1989,0))</f>
        <v>15000000</v>
      </c>
      <c r="AO1929" s="7" t="n">
        <f aca="false">INDEX($AB$1862:$AB$1989,MATCH($A1929-G1929*2,$A$1862:$A$1989,0))</f>
        <v>327451157.931253</v>
      </c>
      <c r="AP1929" s="7" t="n">
        <f aca="false">INDEX($AC$1862:$AC$1989,MATCH($A1929+(1-H1929)*1,$A$1862:$A$1989,0))</f>
        <v>5000000</v>
      </c>
      <c r="AQ1929" s="7" t="n">
        <f aca="false">INDEX($AC$1862:$AC$1989,MATCH($A1929-H1929*1,$A$1862:$A$1989,0))</f>
        <v>325786857.255617</v>
      </c>
      <c r="AR1929" s="14" t="b">
        <f aca="false">AND(IF(B1929=1,AD1929&gt;=AE1929,AE1929&gt;AD1929),IF(C1929=1,AF1929&gt;=AG1929,AG1929&gt;AF1929),IF(D1929=1,AH1929&gt;=AI1929,AI1929&gt;AH1929),IF(E1929=1,AJ1929&gt;=AK1929,AK1929&gt;AJ1929),IF(F1929=1,AL1929&gt;=AM1929,AM1929&gt;AL1929),IF(G1929=1,AN1929&gt;=AO1929,AO1929&gt;AN1929),IF(H1929=1,AP1929&gt;=AQ1929,AQ1929&gt;AP1929))</f>
        <v>0</v>
      </c>
      <c r="AS1929" s="2"/>
      <c r="AT1929" s="2"/>
      <c r="AU1929" s="2"/>
      <c r="AV1929" s="2"/>
      <c r="AW1929" s="2"/>
      <c r="AX1929" s="2"/>
    </row>
    <row r="1930" customFormat="false" ht="15" hidden="false" customHeight="false" outlineLevel="0" collapsed="false">
      <c r="A1930" s="6" t="n">
        <f aca="false">ROW()-1862</f>
        <v>68</v>
      </c>
      <c r="B1930" s="6" t="n">
        <f aca="false">MOD(INT($A1930/64),2)</f>
        <v>1</v>
      </c>
      <c r="C1930" s="6" t="n">
        <f aca="false">MOD(INT($A1930/32),2)</f>
        <v>0</v>
      </c>
      <c r="D1930" s="6" t="n">
        <f aca="false">MOD(INT($A1930/16),2)</f>
        <v>0</v>
      </c>
      <c r="E1930" s="6" t="n">
        <f aca="false">MOD(INT($A1930/8),2)</f>
        <v>0</v>
      </c>
      <c r="F1930" s="6" t="n">
        <f aca="false">MOD(INT($A1930/4),2)</f>
        <v>1</v>
      </c>
      <c r="G1930" s="6" t="n">
        <f aca="false">MOD(INT($A1930/2),2)</f>
        <v>0</v>
      </c>
      <c r="H1930" s="6" t="n">
        <f aca="false">MOD(INT($A1930/1),2)</f>
        <v>0</v>
      </c>
      <c r="I1930" s="7" t="n">
        <f aca="false">IF(B1930=1,MIN($B$6,$B$1860),0)</f>
        <v>30000000</v>
      </c>
      <c r="J1930" s="7" t="n">
        <f aca="false">IF(C1930=1,MIN($F$366,MAX(0,$B$1860-I1930)),0)</f>
        <v>0</v>
      </c>
      <c r="K1930" s="7" t="n">
        <f aca="false">IF(D1930=1,MIN($F$365,MAX(0,$B$1860-SUM(I1930:J1930))),0)</f>
        <v>0</v>
      </c>
      <c r="L1930" s="7" t="n">
        <f aca="false">IF(E1930=1,MIN($F$364,MAX(0,$B$1860-SUM(I1930:K1930))),0)</f>
        <v>0</v>
      </c>
      <c r="M1930" s="7" t="n">
        <f aca="false">IF(F1930=1,MIN($F$363,MAX(0,$B$1860-SUM(I1930:L1930))),0)</f>
        <v>30000000</v>
      </c>
      <c r="N1930" s="7" t="n">
        <f aca="false">IF(G1930=1,MIN($F$362,MAX(0,$B$1860-SUM(I1930:M1930))),0)</f>
        <v>0</v>
      </c>
      <c r="O1930" s="7" t="n">
        <f aca="false">IF(H1930=1,MIN($F$361,MAX(0,$B$1860-SUM(I1930:N1930))),0)</f>
        <v>0</v>
      </c>
      <c r="P1930" s="7" t="n">
        <f aca="false">MAX(0,$B$1860-SUM(I1930:O1930))</f>
        <v>1940000000</v>
      </c>
      <c r="Q1930" s="7" t="n">
        <f aca="false">($B$343+$B$344)+$B$22+(1-B1930)*$B$338+(1-C1930)*$E$366+(1-D1930)*$E$365+(1-E1930)*$E$364+(1-F1930)*$E$363+(1-G1930)*$E$362+(1-H1930)*$E$361</f>
        <v>29542648.3819775</v>
      </c>
      <c r="R1930" s="7" t="n">
        <f aca="false">P1930&gt;$B$12*Q1930</f>
        <v>1</v>
      </c>
      <c r="S1930" s="7" t="n">
        <f aca="false">IF(R1930,(P1930+$B$12*$B$13)/(Q1930+$B$13),IF(Q1930&gt;0,P1930/Q1930,0))</f>
        <v>60.6223298662344</v>
      </c>
      <c r="T1930" s="7" t="n">
        <f aca="false">IF(R1930,$B$13*(S1930-$B$12),0)</f>
        <v>149055824.665586</v>
      </c>
      <c r="U1930" s="7" t="n">
        <f aca="false">($B$343+$B$344)*S1930</f>
        <v>16785536.3042128</v>
      </c>
      <c r="V1930" s="7" t="n">
        <f aca="false">$B$22*S1930</f>
        <v>545600968.796109</v>
      </c>
      <c r="W1930" s="7" t="n">
        <f aca="false">IF(B1930=1,I1930,S1930*$B$338)</f>
        <v>30000000</v>
      </c>
      <c r="X1930" s="7" t="n">
        <f aca="false">IF(C1930=1,J1930,S1930*$E$366)</f>
        <v>371758982.623955</v>
      </c>
      <c r="Y1930" s="7" t="n">
        <f aca="false">IF(D1930=1,K1930,S1930*$E$365)</f>
        <v>105081797.268832</v>
      </c>
      <c r="Z1930" s="7" t="n">
        <f aca="false">IF(E1930=1,L1930,S1930*$E$364)</f>
        <v>145493591.678962</v>
      </c>
      <c r="AA1930" s="7" t="n">
        <f aca="false">IF(F1930=1,M1930,S1930*$E$363)</f>
        <v>30000000</v>
      </c>
      <c r="AB1930" s="7" t="n">
        <f aca="false">IF(G1930=1,N1930,S1930*$E$362)</f>
        <v>303111649.331172</v>
      </c>
      <c r="AC1930" s="7" t="n">
        <f aca="false">IF(H1930=1,O1930,S1930*$E$361)</f>
        <v>303111649.331172</v>
      </c>
      <c r="AD1930" s="7" t="n">
        <f aca="false">INDEX($W$1862:$W$1989,MATCH($A1930+(1-B1930)*64,$A$1862:$A$1989,0))</f>
        <v>30000000</v>
      </c>
      <c r="AE1930" s="7" t="n">
        <f aca="false">INDEX($W$1862:$W$1989,MATCH($A1930-B1930*64,$A$1862:$A$1989,0))</f>
        <v>47549901.1166637</v>
      </c>
      <c r="AF1930" s="7" t="n">
        <f aca="false">INDEX($X$1862:$X$1989,MATCH($A1930+(1-C1930)*32,$A$1862:$A$1989,0))</f>
        <v>300000000</v>
      </c>
      <c r="AG1930" s="7" t="n">
        <f aca="false">INDEX($X$1862:$X$1989,MATCH($A1930-C1930*32,$A$1862:$A$1989,0))</f>
        <v>371758982.623955</v>
      </c>
      <c r="AH1930" s="7" t="n">
        <f aca="false">INDEX($Y$1862:$Y$1989,MATCH($A1930+(1-D1930)*16,$A$1862:$A$1989,0))</f>
        <v>100000000</v>
      </c>
      <c r="AI1930" s="7" t="n">
        <f aca="false">INDEX($Y$1862:$Y$1989,MATCH($A1930-D1930*16,$A$1862:$A$1989,0))</f>
        <v>105081797.268832</v>
      </c>
      <c r="AJ1930" s="7" t="n">
        <f aca="false">INDEX($Z$1862:$Z$1989,MATCH($A1930+(1-E1930)*8,$A$1862:$A$1989,0))</f>
        <v>60000000</v>
      </c>
      <c r="AK1930" s="7" t="n">
        <f aca="false">INDEX($Z$1862:$Z$1989,MATCH($A1930-E1930*8,$A$1862:$A$1989,0))</f>
        <v>145493591.678962</v>
      </c>
      <c r="AL1930" s="7" t="n">
        <f aca="false">INDEX($AA$1862:$AA$1989,MATCH($A1930+(1-F1930)*4,$A$1862:$A$1989,0))</f>
        <v>30000000</v>
      </c>
      <c r="AM1930" s="7" t="n">
        <f aca="false">INDEX($AA$1862:$AA$1989,MATCH($A1930-F1930*4,$A$1862:$A$1989,0))</f>
        <v>168865661.507576</v>
      </c>
      <c r="AN1930" s="7" t="n">
        <f aca="false">INDEX($AB$1862:$AB$1989,MATCH($A1930+(1-G1930)*2,$A$1862:$A$1989,0))</f>
        <v>15000000</v>
      </c>
      <c r="AO1930" s="7" t="n">
        <f aca="false">INDEX($AB$1862:$AB$1989,MATCH($A1930-G1930*2,$A$1862:$A$1989,0))</f>
        <v>303111649.331172</v>
      </c>
      <c r="AP1930" s="7" t="n">
        <f aca="false">INDEX($AC$1862:$AC$1989,MATCH($A1930+(1-H1930)*1,$A$1862:$A$1989,0))</f>
        <v>5000000</v>
      </c>
      <c r="AQ1930" s="7" t="n">
        <f aca="false">INDEX($AC$1862:$AC$1989,MATCH($A1930-H1930*1,$A$1862:$A$1989,0))</f>
        <v>303111649.331172</v>
      </c>
      <c r="AR1930" s="14" t="b">
        <f aca="false">AND(IF(B1930=1,AD1930&gt;=AE1930,AE1930&gt;AD1930),IF(C1930=1,AF1930&gt;=AG1930,AG1930&gt;AF1930),IF(D1930=1,AH1930&gt;=AI1930,AI1930&gt;AH1930),IF(E1930=1,AJ1930&gt;=AK1930,AK1930&gt;AJ1930),IF(F1930=1,AL1930&gt;=AM1930,AM1930&gt;AL1930),IF(G1930=1,AN1930&gt;=AO1930,AO1930&gt;AN1930),IF(H1930=1,AP1930&gt;=AQ1930,AQ1930&gt;AP1930))</f>
        <v>0</v>
      </c>
      <c r="AS1930" s="2"/>
      <c r="AT1930" s="2"/>
      <c r="AU1930" s="2"/>
      <c r="AV1930" s="2"/>
      <c r="AW1930" s="2"/>
      <c r="AX1930" s="2"/>
    </row>
    <row r="1931" customFormat="false" ht="15" hidden="false" customHeight="false" outlineLevel="0" collapsed="false">
      <c r="A1931" s="6" t="n">
        <f aca="false">ROW()-1862</f>
        <v>69</v>
      </c>
      <c r="B1931" s="6" t="n">
        <f aca="false">MOD(INT($A1931/64),2)</f>
        <v>1</v>
      </c>
      <c r="C1931" s="6" t="n">
        <f aca="false">MOD(INT($A1931/32),2)</f>
        <v>0</v>
      </c>
      <c r="D1931" s="6" t="n">
        <f aca="false">MOD(INT($A1931/16),2)</f>
        <v>0</v>
      </c>
      <c r="E1931" s="6" t="n">
        <f aca="false">MOD(INT($A1931/8),2)</f>
        <v>0</v>
      </c>
      <c r="F1931" s="6" t="n">
        <f aca="false">MOD(INT($A1931/4),2)</f>
        <v>1</v>
      </c>
      <c r="G1931" s="6" t="n">
        <f aca="false">MOD(INT($A1931/2),2)</f>
        <v>0</v>
      </c>
      <c r="H1931" s="6" t="n">
        <f aca="false">MOD(INT($A1931/1),2)</f>
        <v>1</v>
      </c>
      <c r="I1931" s="7" t="n">
        <f aca="false">IF(B1931=1,MIN($B$6,$B$1860),0)</f>
        <v>30000000</v>
      </c>
      <c r="J1931" s="7" t="n">
        <f aca="false">IF(C1931=1,MIN($F$366,MAX(0,$B$1860-I1931)),0)</f>
        <v>0</v>
      </c>
      <c r="K1931" s="7" t="n">
        <f aca="false">IF(D1931=1,MIN($F$365,MAX(0,$B$1860-SUM(I1931:J1931))),0)</f>
        <v>0</v>
      </c>
      <c r="L1931" s="7" t="n">
        <f aca="false">IF(E1931=1,MIN($F$364,MAX(0,$B$1860-SUM(I1931:K1931))),0)</f>
        <v>0</v>
      </c>
      <c r="M1931" s="7" t="n">
        <f aca="false">IF(F1931=1,MIN($F$363,MAX(0,$B$1860-SUM(I1931:L1931))),0)</f>
        <v>30000000</v>
      </c>
      <c r="N1931" s="7" t="n">
        <f aca="false">IF(G1931=1,MIN($F$362,MAX(0,$B$1860-SUM(I1931:M1931))),0)</f>
        <v>0</v>
      </c>
      <c r="O1931" s="7" t="n">
        <f aca="false">IF(H1931=1,MIN($F$361,MAX(0,$B$1860-SUM(I1931:N1931))),0)</f>
        <v>5000000</v>
      </c>
      <c r="P1931" s="7" t="n">
        <f aca="false">MAX(0,$B$1860-SUM(I1931:O1931))</f>
        <v>1935000000</v>
      </c>
      <c r="Q1931" s="7" t="n">
        <f aca="false">($B$343+$B$344)+$B$22+(1-B1931)*$B$338+(1-C1931)*$E$366+(1-D1931)*$E$365+(1-E1931)*$E$364+(1-F1931)*$E$363+(1-G1931)*$E$362+(1-H1931)*$E$361</f>
        <v>24542648.3819775</v>
      </c>
      <c r="R1931" s="7" t="n">
        <f aca="false">P1931&gt;$B$12*Q1931</f>
        <v>1</v>
      </c>
      <c r="S1931" s="7" t="n">
        <f aca="false">IF(R1931,(P1931+$B$12*$B$13)/(Q1931+$B$13),IF(Q1931&gt;0,P1931/Q1931,0))</f>
        <v>71.6460892673235</v>
      </c>
      <c r="T1931" s="7" t="n">
        <f aca="false">IF(R1931,$B$13*(S1931-$B$12),0)</f>
        <v>176615223.168309</v>
      </c>
      <c r="U1931" s="7" t="n">
        <f aca="false">($B$343+$B$344)*S1931</f>
        <v>19837872.2016319</v>
      </c>
      <c r="V1931" s="7" t="n">
        <f aca="false">$B$22*S1931</f>
        <v>644814803.405911</v>
      </c>
      <c r="W1931" s="7" t="n">
        <f aca="false">IF(B1931=1,I1931,S1931*$B$338)</f>
        <v>30000000</v>
      </c>
      <c r="X1931" s="7" t="n">
        <f aca="false">IF(C1931=1,J1931,S1931*$E$366)</f>
        <v>439360831.458913</v>
      </c>
      <c r="Y1931" s="7" t="n">
        <f aca="false">IF(D1931=1,K1931,S1931*$E$365)</f>
        <v>124190209.187042</v>
      </c>
      <c r="Z1931" s="7" t="n">
        <f aca="false">IF(E1931=1,L1931,S1931*$E$364)</f>
        <v>171950614.241576</v>
      </c>
      <c r="AA1931" s="7" t="n">
        <f aca="false">IF(F1931=1,M1931,S1931*$E$363)</f>
        <v>30000000</v>
      </c>
      <c r="AB1931" s="7" t="n">
        <f aca="false">IF(G1931=1,N1931,S1931*$E$362)</f>
        <v>358230446.336617</v>
      </c>
      <c r="AC1931" s="7" t="n">
        <f aca="false">IF(H1931=1,O1931,S1931*$E$361)</f>
        <v>5000000</v>
      </c>
      <c r="AD1931" s="7" t="n">
        <f aca="false">INDEX($W$1862:$W$1989,MATCH($A1931+(1-B1931)*64,$A$1862:$A$1989,0))</f>
        <v>30000000</v>
      </c>
      <c r="AE1931" s="7" t="n">
        <f aca="false">INDEX($W$1862:$W$1989,MATCH($A1931-B1931*64,$A$1862:$A$1989,0))</f>
        <v>55949361.236961</v>
      </c>
      <c r="AF1931" s="7" t="n">
        <f aca="false">INDEX($X$1862:$X$1989,MATCH($A1931+(1-C1931)*32,$A$1862:$A$1989,0))</f>
        <v>300000000</v>
      </c>
      <c r="AG1931" s="7" t="n">
        <f aca="false">INDEX($X$1862:$X$1989,MATCH($A1931-C1931*32,$A$1862:$A$1989,0))</f>
        <v>439360831.458913</v>
      </c>
      <c r="AH1931" s="7" t="n">
        <f aca="false">INDEX($Y$1862:$Y$1989,MATCH($A1931+(1-D1931)*16,$A$1862:$A$1989,0))</f>
        <v>100000000</v>
      </c>
      <c r="AI1931" s="7" t="n">
        <f aca="false">INDEX($Y$1862:$Y$1989,MATCH($A1931-D1931*16,$A$1862:$A$1989,0))</f>
        <v>124190209.187042</v>
      </c>
      <c r="AJ1931" s="7" t="n">
        <f aca="false">INDEX($Z$1862:$Z$1989,MATCH($A1931+(1-E1931)*8,$A$1862:$A$1989,0))</f>
        <v>60000000</v>
      </c>
      <c r="AK1931" s="7" t="n">
        <f aca="false">INDEX($Z$1862:$Z$1989,MATCH($A1931-E1931*8,$A$1862:$A$1989,0))</f>
        <v>171950614.241576</v>
      </c>
      <c r="AL1931" s="7" t="n">
        <f aca="false">INDEX($AA$1862:$AA$1989,MATCH($A1931+(1-F1931)*4,$A$1862:$A$1989,0))</f>
        <v>30000000</v>
      </c>
      <c r="AM1931" s="7" t="n">
        <f aca="false">INDEX($AA$1862:$AA$1989,MATCH($A1931-F1931*4,$A$1862:$A$1989,0))</f>
        <v>196470694.758752</v>
      </c>
      <c r="AN1931" s="7" t="n">
        <f aca="false">INDEX($AB$1862:$AB$1989,MATCH($A1931+(1-G1931)*2,$A$1862:$A$1989,0))</f>
        <v>15000000</v>
      </c>
      <c r="AO1931" s="7" t="n">
        <f aca="false">INDEX($AB$1862:$AB$1989,MATCH($A1931-G1931*2,$A$1862:$A$1989,0))</f>
        <v>358230446.336617</v>
      </c>
      <c r="AP1931" s="7" t="n">
        <f aca="false">INDEX($AC$1862:$AC$1989,MATCH($A1931+(1-H1931)*1,$A$1862:$A$1989,0))</f>
        <v>5000000</v>
      </c>
      <c r="AQ1931" s="7" t="n">
        <f aca="false">INDEX($AC$1862:$AC$1989,MATCH($A1931-H1931*1,$A$1862:$A$1989,0))</f>
        <v>303111649.331172</v>
      </c>
      <c r="AR1931" s="14" t="b">
        <f aca="false">AND(IF(B1931=1,AD1931&gt;=AE1931,AE1931&gt;AD1931),IF(C1931=1,AF1931&gt;=AG1931,AG1931&gt;AF1931),IF(D1931=1,AH1931&gt;=AI1931,AI1931&gt;AH1931),IF(E1931=1,AJ1931&gt;=AK1931,AK1931&gt;AJ1931),IF(F1931=1,AL1931&gt;=AM1931,AM1931&gt;AL1931),IF(G1931=1,AN1931&gt;=AO1931,AO1931&gt;AN1931),IF(H1931=1,AP1931&gt;=AQ1931,AQ1931&gt;AP1931))</f>
        <v>0</v>
      </c>
      <c r="AS1931" s="2"/>
      <c r="AT1931" s="2"/>
      <c r="AU1931" s="2"/>
      <c r="AV1931" s="2"/>
      <c r="AW1931" s="2"/>
      <c r="AX1931" s="2"/>
    </row>
    <row r="1932" customFormat="false" ht="15" hidden="false" customHeight="false" outlineLevel="0" collapsed="false">
      <c r="A1932" s="6" t="n">
        <f aca="false">ROW()-1862</f>
        <v>70</v>
      </c>
      <c r="B1932" s="6" t="n">
        <f aca="false">MOD(INT($A1932/64),2)</f>
        <v>1</v>
      </c>
      <c r="C1932" s="6" t="n">
        <f aca="false">MOD(INT($A1932/32),2)</f>
        <v>0</v>
      </c>
      <c r="D1932" s="6" t="n">
        <f aca="false">MOD(INT($A1932/16),2)</f>
        <v>0</v>
      </c>
      <c r="E1932" s="6" t="n">
        <f aca="false">MOD(INT($A1932/8),2)</f>
        <v>0</v>
      </c>
      <c r="F1932" s="6" t="n">
        <f aca="false">MOD(INT($A1932/4),2)</f>
        <v>1</v>
      </c>
      <c r="G1932" s="6" t="n">
        <f aca="false">MOD(INT($A1932/2),2)</f>
        <v>1</v>
      </c>
      <c r="H1932" s="6" t="n">
        <f aca="false">MOD(INT($A1932/1),2)</f>
        <v>0</v>
      </c>
      <c r="I1932" s="7" t="n">
        <f aca="false">IF(B1932=1,MIN($B$6,$B$1860),0)</f>
        <v>30000000</v>
      </c>
      <c r="J1932" s="7" t="n">
        <f aca="false">IF(C1932=1,MIN($F$366,MAX(0,$B$1860-I1932)),0)</f>
        <v>0</v>
      </c>
      <c r="K1932" s="7" t="n">
        <f aca="false">IF(D1932=1,MIN($F$365,MAX(0,$B$1860-SUM(I1932:J1932))),0)</f>
        <v>0</v>
      </c>
      <c r="L1932" s="7" t="n">
        <f aca="false">IF(E1932=1,MIN($F$364,MAX(0,$B$1860-SUM(I1932:K1932))),0)</f>
        <v>0</v>
      </c>
      <c r="M1932" s="7" t="n">
        <f aca="false">IF(F1932=1,MIN($F$363,MAX(0,$B$1860-SUM(I1932:L1932))),0)</f>
        <v>30000000</v>
      </c>
      <c r="N1932" s="7" t="n">
        <f aca="false">IF(G1932=1,MIN($F$362,MAX(0,$B$1860-SUM(I1932:M1932))),0)</f>
        <v>15000000</v>
      </c>
      <c r="O1932" s="7" t="n">
        <f aca="false">IF(H1932=1,MIN($F$361,MAX(0,$B$1860-SUM(I1932:N1932))),0)</f>
        <v>0</v>
      </c>
      <c r="P1932" s="7" t="n">
        <f aca="false">MAX(0,$B$1860-SUM(I1932:O1932))</f>
        <v>1925000000</v>
      </c>
      <c r="Q1932" s="7" t="n">
        <f aca="false">($B$343+$B$344)+$B$22+(1-B1932)*$B$338+(1-C1932)*$E$366+(1-D1932)*$E$365+(1-E1932)*$E$364+(1-F1932)*$E$363+(1-G1932)*$E$362+(1-H1932)*$E$361</f>
        <v>24542648.3819775</v>
      </c>
      <c r="R1932" s="7" t="n">
        <f aca="false">P1932&gt;$B$12*Q1932</f>
        <v>1</v>
      </c>
      <c r="S1932" s="7" t="n">
        <f aca="false">IF(R1932,(P1932+$B$12*$B$13)/(Q1932+$B$13),IF(Q1932&gt;0,P1932/Q1932,0))</f>
        <v>71.2763030001373</v>
      </c>
      <c r="T1932" s="7" t="n">
        <f aca="false">IF(R1932,$B$13*(S1932-$B$12),0)</f>
        <v>175690757.500343</v>
      </c>
      <c r="U1932" s="7" t="n">
        <f aca="false">($B$343+$B$344)*S1932</f>
        <v>19735483.183817</v>
      </c>
      <c r="V1932" s="7" t="n">
        <f aca="false">$B$22*S1932</f>
        <v>641486727.001236</v>
      </c>
      <c r="W1932" s="7" t="n">
        <f aca="false">IF(B1932=1,I1932,S1932*$B$338)</f>
        <v>30000000</v>
      </c>
      <c r="X1932" s="7" t="n">
        <f aca="false">IF(C1932=1,J1932,S1932*$E$366)</f>
        <v>437093162.651383</v>
      </c>
      <c r="Y1932" s="7" t="n">
        <f aca="false">IF(D1932=1,K1932,S1932*$E$365)</f>
        <v>123549227.462205</v>
      </c>
      <c r="Z1932" s="7" t="n">
        <f aca="false">IF(E1932=1,L1932,S1932*$E$364)</f>
        <v>171063127.200329</v>
      </c>
      <c r="AA1932" s="7" t="n">
        <f aca="false">IF(F1932=1,M1932,S1932*$E$363)</f>
        <v>30000000</v>
      </c>
      <c r="AB1932" s="7" t="n">
        <f aca="false">IF(G1932=1,N1932,S1932*$E$362)</f>
        <v>15000000</v>
      </c>
      <c r="AC1932" s="7" t="n">
        <f aca="false">IF(H1932=1,O1932,S1932*$E$361)</f>
        <v>356381515.000686</v>
      </c>
      <c r="AD1932" s="7" t="n">
        <f aca="false">INDEX($W$1862:$W$1989,MATCH($A1932+(1-B1932)*64,$A$1862:$A$1989,0))</f>
        <v>30000000</v>
      </c>
      <c r="AE1932" s="7" t="n">
        <f aca="false">INDEX($W$1862:$W$1989,MATCH($A1932-B1932*64,$A$1862:$A$1989,0))</f>
        <v>55664993.454308</v>
      </c>
      <c r="AF1932" s="7" t="n">
        <f aca="false">INDEX($X$1862:$X$1989,MATCH($A1932+(1-C1932)*32,$A$1862:$A$1989,0))</f>
        <v>300000000</v>
      </c>
      <c r="AG1932" s="7" t="n">
        <f aca="false">INDEX($X$1862:$X$1989,MATCH($A1932-C1932*32,$A$1862:$A$1989,0))</f>
        <v>437093162.651383</v>
      </c>
      <c r="AH1932" s="7" t="n">
        <f aca="false">INDEX($Y$1862:$Y$1989,MATCH($A1932+(1-D1932)*16,$A$1862:$A$1989,0))</f>
        <v>100000000</v>
      </c>
      <c r="AI1932" s="7" t="n">
        <f aca="false">INDEX($Y$1862:$Y$1989,MATCH($A1932-D1932*16,$A$1862:$A$1989,0))</f>
        <v>123549227.462205</v>
      </c>
      <c r="AJ1932" s="7" t="n">
        <f aca="false">INDEX($Z$1862:$Z$1989,MATCH($A1932+(1-E1932)*8,$A$1862:$A$1989,0))</f>
        <v>60000000</v>
      </c>
      <c r="AK1932" s="7" t="n">
        <f aca="false">INDEX($Z$1862:$Z$1989,MATCH($A1932-E1932*8,$A$1862:$A$1989,0))</f>
        <v>171063127.200329</v>
      </c>
      <c r="AL1932" s="7" t="n">
        <f aca="false">INDEX($AA$1862:$AA$1989,MATCH($A1932+(1-F1932)*4,$A$1862:$A$1989,0))</f>
        <v>30000000</v>
      </c>
      <c r="AM1932" s="7" t="n">
        <f aca="false">INDEX($AA$1862:$AA$1989,MATCH($A1932-F1932*4,$A$1862:$A$1989,0))</f>
        <v>195472114.35337</v>
      </c>
      <c r="AN1932" s="7" t="n">
        <f aca="false">INDEX($AB$1862:$AB$1989,MATCH($A1932+(1-G1932)*2,$A$1862:$A$1989,0))</f>
        <v>15000000</v>
      </c>
      <c r="AO1932" s="7" t="n">
        <f aca="false">INDEX($AB$1862:$AB$1989,MATCH($A1932-G1932*2,$A$1862:$A$1989,0))</f>
        <v>303111649.331172</v>
      </c>
      <c r="AP1932" s="7" t="n">
        <f aca="false">INDEX($AC$1862:$AC$1989,MATCH($A1932+(1-H1932)*1,$A$1862:$A$1989,0))</f>
        <v>5000000</v>
      </c>
      <c r="AQ1932" s="7" t="n">
        <f aca="false">INDEX($AC$1862:$AC$1989,MATCH($A1932-H1932*1,$A$1862:$A$1989,0))</f>
        <v>356381515.000686</v>
      </c>
      <c r="AR1932" s="14" t="b">
        <f aca="false">AND(IF(B1932=1,AD1932&gt;=AE1932,AE1932&gt;AD1932),IF(C1932=1,AF1932&gt;=AG1932,AG1932&gt;AF1932),IF(D1932=1,AH1932&gt;=AI1932,AI1932&gt;AH1932),IF(E1932=1,AJ1932&gt;=AK1932,AK1932&gt;AJ1932),IF(F1932=1,AL1932&gt;=AM1932,AM1932&gt;AL1932),IF(G1932=1,AN1932&gt;=AO1932,AO1932&gt;AN1932),IF(H1932=1,AP1932&gt;=AQ1932,AQ1932&gt;AP1932))</f>
        <v>0</v>
      </c>
      <c r="AS1932" s="2"/>
      <c r="AT1932" s="2"/>
      <c r="AU1932" s="2"/>
      <c r="AV1932" s="2"/>
      <c r="AW1932" s="2"/>
      <c r="AX1932" s="2"/>
    </row>
    <row r="1933" customFormat="false" ht="15" hidden="false" customHeight="false" outlineLevel="0" collapsed="false">
      <c r="A1933" s="6" t="n">
        <f aca="false">ROW()-1862</f>
        <v>71</v>
      </c>
      <c r="B1933" s="6" t="n">
        <f aca="false">MOD(INT($A1933/64),2)</f>
        <v>1</v>
      </c>
      <c r="C1933" s="6" t="n">
        <f aca="false">MOD(INT($A1933/32),2)</f>
        <v>0</v>
      </c>
      <c r="D1933" s="6" t="n">
        <f aca="false">MOD(INT($A1933/16),2)</f>
        <v>0</v>
      </c>
      <c r="E1933" s="6" t="n">
        <f aca="false">MOD(INT($A1933/8),2)</f>
        <v>0</v>
      </c>
      <c r="F1933" s="6" t="n">
        <f aca="false">MOD(INT($A1933/4),2)</f>
        <v>1</v>
      </c>
      <c r="G1933" s="6" t="n">
        <f aca="false">MOD(INT($A1933/2),2)</f>
        <v>1</v>
      </c>
      <c r="H1933" s="6" t="n">
        <f aca="false">MOD(INT($A1933/1),2)</f>
        <v>1</v>
      </c>
      <c r="I1933" s="7" t="n">
        <f aca="false">IF(B1933=1,MIN($B$6,$B$1860),0)</f>
        <v>30000000</v>
      </c>
      <c r="J1933" s="7" t="n">
        <f aca="false">IF(C1933=1,MIN($F$366,MAX(0,$B$1860-I1933)),0)</f>
        <v>0</v>
      </c>
      <c r="K1933" s="7" t="n">
        <f aca="false">IF(D1933=1,MIN($F$365,MAX(0,$B$1860-SUM(I1933:J1933))),0)</f>
        <v>0</v>
      </c>
      <c r="L1933" s="7" t="n">
        <f aca="false">IF(E1933=1,MIN($F$364,MAX(0,$B$1860-SUM(I1933:K1933))),0)</f>
        <v>0</v>
      </c>
      <c r="M1933" s="7" t="n">
        <f aca="false">IF(F1933=1,MIN($F$363,MAX(0,$B$1860-SUM(I1933:L1933))),0)</f>
        <v>30000000</v>
      </c>
      <c r="N1933" s="7" t="n">
        <f aca="false">IF(G1933=1,MIN($F$362,MAX(0,$B$1860-SUM(I1933:M1933))),0)</f>
        <v>15000000</v>
      </c>
      <c r="O1933" s="7" t="n">
        <f aca="false">IF(H1933=1,MIN($F$361,MAX(0,$B$1860-SUM(I1933:N1933))),0)</f>
        <v>5000000</v>
      </c>
      <c r="P1933" s="7" t="n">
        <f aca="false">MAX(0,$B$1860-SUM(I1933:O1933))</f>
        <v>1920000000</v>
      </c>
      <c r="Q1933" s="7" t="n">
        <f aca="false">($B$343+$B$344)+$B$22+(1-B1933)*$B$338+(1-C1933)*$E$366+(1-D1933)*$E$365+(1-E1933)*$E$364+(1-F1933)*$E$363+(1-G1933)*$E$362+(1-H1933)*$E$361</f>
        <v>19542648.3819775</v>
      </c>
      <c r="R1933" s="7" t="n">
        <f aca="false">P1933&gt;$B$12*Q1933</f>
        <v>1</v>
      </c>
      <c r="S1933" s="7" t="n">
        <f aca="false">IF(R1933,(P1933+$B$12*$B$13)/(Q1933+$B$13),IF(Q1933&gt;0,P1933/Q1933,0))</f>
        <v>87.2172874459076</v>
      </c>
      <c r="T1933" s="7" t="n">
        <f aca="false">IF(R1933,$B$13*(S1933-$B$12),0)</f>
        <v>215543218.614769</v>
      </c>
      <c r="U1933" s="7" t="n">
        <f aca="false">($B$343+$B$344)*S1933</f>
        <v>24149334.8739416</v>
      </c>
      <c r="V1933" s="7" t="n">
        <f aca="false">$B$22*S1933</f>
        <v>784955587.013168</v>
      </c>
      <c r="W1933" s="7" t="n">
        <f aca="false">IF(B1933=1,I1933,S1933*$B$338)</f>
        <v>30000000</v>
      </c>
      <c r="X1933" s="7" t="n">
        <f aca="false">IF(C1933=1,J1933,S1933*$E$366)</f>
        <v>534849289.356844</v>
      </c>
      <c r="Y1933" s="7" t="n">
        <f aca="false">IF(D1933=1,K1933,S1933*$E$365)</f>
        <v>151181080.2711</v>
      </c>
      <c r="Z1933" s="7" t="n">
        <f aca="false">IF(E1933=1,L1933,S1933*$E$364)</f>
        <v>209321489.870178</v>
      </c>
      <c r="AA1933" s="7" t="n">
        <f aca="false">IF(F1933=1,M1933,S1933*$E$363)</f>
        <v>30000000</v>
      </c>
      <c r="AB1933" s="7" t="n">
        <f aca="false">IF(G1933=1,N1933,S1933*$E$362)</f>
        <v>15000000</v>
      </c>
      <c r="AC1933" s="7" t="n">
        <f aca="false">IF(H1933=1,O1933,S1933*$E$361)</f>
        <v>5000000</v>
      </c>
      <c r="AD1933" s="7" t="n">
        <f aca="false">INDEX($W$1862:$W$1989,MATCH($A1933+(1-B1933)*64,$A$1862:$A$1989,0))</f>
        <v>30000000</v>
      </c>
      <c r="AE1933" s="7" t="n">
        <f aca="false">INDEX($W$1862:$W$1989,MATCH($A1933-B1933*64,$A$1862:$A$1989,0))</f>
        <v>67680647.6467264</v>
      </c>
      <c r="AF1933" s="7" t="n">
        <f aca="false">INDEX($X$1862:$X$1989,MATCH($A1933+(1-C1933)*32,$A$1862:$A$1989,0))</f>
        <v>300000000</v>
      </c>
      <c r="AG1933" s="7" t="n">
        <f aca="false">INDEX($X$1862:$X$1989,MATCH($A1933-C1933*32,$A$1862:$A$1989,0))</f>
        <v>534849289.356844</v>
      </c>
      <c r="AH1933" s="7" t="n">
        <f aca="false">INDEX($Y$1862:$Y$1989,MATCH($A1933+(1-D1933)*16,$A$1862:$A$1989,0))</f>
        <v>100000000</v>
      </c>
      <c r="AI1933" s="7" t="n">
        <f aca="false">INDEX($Y$1862:$Y$1989,MATCH($A1933-D1933*16,$A$1862:$A$1989,0))</f>
        <v>151181080.2711</v>
      </c>
      <c r="AJ1933" s="7" t="n">
        <f aca="false">INDEX($Z$1862:$Z$1989,MATCH($A1933+(1-E1933)*8,$A$1862:$A$1989,0))</f>
        <v>60000000</v>
      </c>
      <c r="AK1933" s="7" t="n">
        <f aca="false">INDEX($Z$1862:$Z$1989,MATCH($A1933-E1933*8,$A$1862:$A$1989,0))</f>
        <v>209321489.870178</v>
      </c>
      <c r="AL1933" s="7" t="n">
        <f aca="false">INDEX($AA$1862:$AA$1989,MATCH($A1933+(1-F1933)*4,$A$1862:$A$1989,0))</f>
        <v>30000000</v>
      </c>
      <c r="AM1933" s="7" t="n">
        <f aca="false">INDEX($AA$1862:$AA$1989,MATCH($A1933-F1933*4,$A$1862:$A$1989,0))</f>
        <v>233900980.066289</v>
      </c>
      <c r="AN1933" s="7" t="n">
        <f aca="false">INDEX($AB$1862:$AB$1989,MATCH($A1933+(1-G1933)*2,$A$1862:$A$1989,0))</f>
        <v>15000000</v>
      </c>
      <c r="AO1933" s="7" t="n">
        <f aca="false">INDEX($AB$1862:$AB$1989,MATCH($A1933-G1933*2,$A$1862:$A$1989,0))</f>
        <v>358230446.336617</v>
      </c>
      <c r="AP1933" s="7" t="n">
        <f aca="false">INDEX($AC$1862:$AC$1989,MATCH($A1933+(1-H1933)*1,$A$1862:$A$1989,0))</f>
        <v>5000000</v>
      </c>
      <c r="AQ1933" s="7" t="n">
        <f aca="false">INDEX($AC$1862:$AC$1989,MATCH($A1933-H1933*1,$A$1862:$A$1989,0))</f>
        <v>356381515.000686</v>
      </c>
      <c r="AR1933" s="14" t="b">
        <f aca="false">AND(IF(B1933=1,AD1933&gt;=AE1933,AE1933&gt;AD1933),IF(C1933=1,AF1933&gt;=AG1933,AG1933&gt;AF1933),IF(D1933=1,AH1933&gt;=AI1933,AI1933&gt;AH1933),IF(E1933=1,AJ1933&gt;=AK1933,AK1933&gt;AJ1933),IF(F1933=1,AL1933&gt;=AM1933,AM1933&gt;AL1933),IF(G1933=1,AN1933&gt;=AO1933,AO1933&gt;AN1933),IF(H1933=1,AP1933&gt;=AQ1933,AQ1933&gt;AP1933))</f>
        <v>0</v>
      </c>
      <c r="AS1933" s="2"/>
      <c r="AT1933" s="2"/>
      <c r="AU1933" s="2"/>
      <c r="AV1933" s="2"/>
      <c r="AW1933" s="2"/>
      <c r="AX1933" s="2"/>
    </row>
    <row r="1934" customFormat="false" ht="15" hidden="false" customHeight="false" outlineLevel="0" collapsed="false">
      <c r="A1934" s="6" t="n">
        <f aca="false">ROW()-1862</f>
        <v>72</v>
      </c>
      <c r="B1934" s="6" t="n">
        <f aca="false">MOD(INT($A1934/64),2)</f>
        <v>1</v>
      </c>
      <c r="C1934" s="6" t="n">
        <f aca="false">MOD(INT($A1934/32),2)</f>
        <v>0</v>
      </c>
      <c r="D1934" s="6" t="n">
        <f aca="false">MOD(INT($A1934/16),2)</f>
        <v>0</v>
      </c>
      <c r="E1934" s="6" t="n">
        <f aca="false">MOD(INT($A1934/8),2)</f>
        <v>1</v>
      </c>
      <c r="F1934" s="6" t="n">
        <f aca="false">MOD(INT($A1934/4),2)</f>
        <v>0</v>
      </c>
      <c r="G1934" s="6" t="n">
        <f aca="false">MOD(INT($A1934/2),2)</f>
        <v>0</v>
      </c>
      <c r="H1934" s="6" t="n">
        <f aca="false">MOD(INT($A1934/1),2)</f>
        <v>0</v>
      </c>
      <c r="I1934" s="7" t="n">
        <f aca="false">IF(B1934=1,MIN($B$6,$B$1860),0)</f>
        <v>30000000</v>
      </c>
      <c r="J1934" s="7" t="n">
        <f aca="false">IF(C1934=1,MIN($F$366,MAX(0,$B$1860-I1934)),0)</f>
        <v>0</v>
      </c>
      <c r="K1934" s="7" t="n">
        <f aca="false">IF(D1934=1,MIN($F$365,MAX(0,$B$1860-SUM(I1934:J1934))),0)</f>
        <v>0</v>
      </c>
      <c r="L1934" s="7" t="n">
        <f aca="false">IF(E1934=1,MIN($F$364,MAX(0,$B$1860-SUM(I1934:K1934))),0)</f>
        <v>60000000</v>
      </c>
      <c r="M1934" s="7" t="n">
        <f aca="false">IF(F1934=1,MIN($F$363,MAX(0,$B$1860-SUM(I1934:L1934))),0)</f>
        <v>0</v>
      </c>
      <c r="N1934" s="7" t="n">
        <f aca="false">IF(G1934=1,MIN($F$362,MAX(0,$B$1860-SUM(I1934:M1934))),0)</f>
        <v>0</v>
      </c>
      <c r="O1934" s="7" t="n">
        <f aca="false">IF(H1934=1,MIN($F$361,MAX(0,$B$1860-SUM(I1934:N1934))),0)</f>
        <v>0</v>
      </c>
      <c r="P1934" s="7" t="n">
        <f aca="false">MAX(0,$B$1860-SUM(I1934:O1934))</f>
        <v>1910000000</v>
      </c>
      <c r="Q1934" s="7" t="n">
        <f aca="false">($B$343+$B$344)+$B$22+(1-B1934)*$B$338+(1-C1934)*$E$366+(1-D1934)*$E$365+(1-E1934)*$E$364+(1-F1934)*$E$363+(1-G1934)*$E$362+(1-H1934)*$E$361</f>
        <v>30142648.3819775</v>
      </c>
      <c r="R1934" s="7" t="n">
        <f aca="false">P1934&gt;$B$12*Q1934</f>
        <v>1</v>
      </c>
      <c r="S1934" s="7" t="n">
        <f aca="false">IF(R1934,(P1934+$B$12*$B$13)/(Q1934+$B$13),IF(Q1934&gt;0,P1934/Q1934,0))</f>
        <v>58.5889961384359</v>
      </c>
      <c r="T1934" s="7" t="n">
        <f aca="false">IF(R1934,$B$13*(S1934-$B$12),0)</f>
        <v>143972490.34609</v>
      </c>
      <c r="U1934" s="7" t="n">
        <f aca="false">($B$343+$B$344)*S1934</f>
        <v>16222532.5862453</v>
      </c>
      <c r="V1934" s="7" t="n">
        <f aca="false">$B$22*S1934</f>
        <v>527300965.245923</v>
      </c>
      <c r="W1934" s="7" t="n">
        <f aca="false">IF(B1934=1,I1934,S1934*$B$338)</f>
        <v>30000000</v>
      </c>
      <c r="X1934" s="7" t="n">
        <f aca="false">IF(C1934=1,J1934,S1934*$E$366)</f>
        <v>359289813.595821</v>
      </c>
      <c r="Y1934" s="7" t="n">
        <f aca="false">IF(D1934=1,K1934,S1934*$E$365)</f>
        <v>101557248.426254</v>
      </c>
      <c r="Z1934" s="7" t="n">
        <f aca="false">IF(E1934=1,L1934,S1934*$E$364)</f>
        <v>60000000</v>
      </c>
      <c r="AA1934" s="7" t="n">
        <f aca="false">IF(F1934=1,M1934,S1934*$E$363)</f>
        <v>175766988.415308</v>
      </c>
      <c r="AB1934" s="7" t="n">
        <f aca="false">IF(G1934=1,N1934,S1934*$E$362)</f>
        <v>292944980.69218</v>
      </c>
      <c r="AC1934" s="7" t="n">
        <f aca="false">IF(H1934=1,O1934,S1934*$E$361)</f>
        <v>292944980.69218</v>
      </c>
      <c r="AD1934" s="7" t="n">
        <f aca="false">INDEX($W$1862:$W$1989,MATCH($A1934+(1-B1934)*64,$A$1862:$A$1989,0))</f>
        <v>30000000</v>
      </c>
      <c r="AE1934" s="7" t="n">
        <f aca="false">INDEX($W$1862:$W$1989,MATCH($A1934-B1934*64,$A$1862:$A$1989,0))</f>
        <v>45986369.8620518</v>
      </c>
      <c r="AF1934" s="7" t="n">
        <f aca="false">INDEX($X$1862:$X$1989,MATCH($A1934+(1-C1934)*32,$A$1862:$A$1989,0))</f>
        <v>300000000</v>
      </c>
      <c r="AG1934" s="7" t="n">
        <f aca="false">INDEX($X$1862:$X$1989,MATCH($A1934-C1934*32,$A$1862:$A$1989,0))</f>
        <v>359289813.595821</v>
      </c>
      <c r="AH1934" s="7" t="n">
        <f aca="false">INDEX($Y$1862:$Y$1989,MATCH($A1934+(1-D1934)*16,$A$1862:$A$1989,0))</f>
        <v>100000000</v>
      </c>
      <c r="AI1934" s="7" t="n">
        <f aca="false">INDEX($Y$1862:$Y$1989,MATCH($A1934-D1934*16,$A$1862:$A$1989,0))</f>
        <v>101557248.426254</v>
      </c>
      <c r="AJ1934" s="7" t="n">
        <f aca="false">INDEX($Z$1862:$Z$1989,MATCH($A1934+(1-E1934)*8,$A$1862:$A$1989,0))</f>
        <v>60000000</v>
      </c>
      <c r="AK1934" s="7" t="n">
        <f aca="false">INDEX($Z$1862:$Z$1989,MATCH($A1934-E1934*8,$A$1862:$A$1989,0))</f>
        <v>135092529.20606</v>
      </c>
      <c r="AL1934" s="7" t="n">
        <f aca="false">INDEX($AA$1862:$AA$1989,MATCH($A1934+(1-F1934)*4,$A$1862:$A$1989,0))</f>
        <v>30000000</v>
      </c>
      <c r="AM1934" s="7" t="n">
        <f aca="false">INDEX($AA$1862:$AA$1989,MATCH($A1934-F1934*4,$A$1862:$A$1989,0))</f>
        <v>175766988.415308</v>
      </c>
      <c r="AN1934" s="7" t="n">
        <f aca="false">INDEX($AB$1862:$AB$1989,MATCH($A1934+(1-G1934)*2,$A$1862:$A$1989,0))</f>
        <v>15000000</v>
      </c>
      <c r="AO1934" s="7" t="n">
        <f aca="false">INDEX($AB$1862:$AB$1989,MATCH($A1934-G1934*2,$A$1862:$A$1989,0))</f>
        <v>292944980.69218</v>
      </c>
      <c r="AP1934" s="7" t="n">
        <f aca="false">INDEX($AC$1862:$AC$1989,MATCH($A1934+(1-H1934)*1,$A$1862:$A$1989,0))</f>
        <v>5000000</v>
      </c>
      <c r="AQ1934" s="7" t="n">
        <f aca="false">INDEX($AC$1862:$AC$1989,MATCH($A1934-H1934*1,$A$1862:$A$1989,0))</f>
        <v>292944980.69218</v>
      </c>
      <c r="AR1934" s="14" t="b">
        <f aca="false">AND(IF(B1934=1,AD1934&gt;=AE1934,AE1934&gt;AD1934),IF(C1934=1,AF1934&gt;=AG1934,AG1934&gt;AF1934),IF(D1934=1,AH1934&gt;=AI1934,AI1934&gt;AH1934),IF(E1934=1,AJ1934&gt;=AK1934,AK1934&gt;AJ1934),IF(F1934=1,AL1934&gt;=AM1934,AM1934&gt;AL1934),IF(G1934=1,AN1934&gt;=AO1934,AO1934&gt;AN1934),IF(H1934=1,AP1934&gt;=AQ1934,AQ1934&gt;AP1934))</f>
        <v>0</v>
      </c>
      <c r="AS1934" s="2"/>
      <c r="AT1934" s="2"/>
      <c r="AU1934" s="2"/>
      <c r="AV1934" s="2"/>
      <c r="AW1934" s="2"/>
      <c r="AX1934" s="2"/>
    </row>
    <row r="1935" customFormat="false" ht="15" hidden="false" customHeight="false" outlineLevel="0" collapsed="false">
      <c r="A1935" s="6" t="n">
        <f aca="false">ROW()-1862</f>
        <v>73</v>
      </c>
      <c r="B1935" s="6" t="n">
        <f aca="false">MOD(INT($A1935/64),2)</f>
        <v>1</v>
      </c>
      <c r="C1935" s="6" t="n">
        <f aca="false">MOD(INT($A1935/32),2)</f>
        <v>0</v>
      </c>
      <c r="D1935" s="6" t="n">
        <f aca="false">MOD(INT($A1935/16),2)</f>
        <v>0</v>
      </c>
      <c r="E1935" s="6" t="n">
        <f aca="false">MOD(INT($A1935/8),2)</f>
        <v>1</v>
      </c>
      <c r="F1935" s="6" t="n">
        <f aca="false">MOD(INT($A1935/4),2)</f>
        <v>0</v>
      </c>
      <c r="G1935" s="6" t="n">
        <f aca="false">MOD(INT($A1935/2),2)</f>
        <v>0</v>
      </c>
      <c r="H1935" s="6" t="n">
        <f aca="false">MOD(INT($A1935/1),2)</f>
        <v>1</v>
      </c>
      <c r="I1935" s="7" t="n">
        <f aca="false">IF(B1935=1,MIN($B$6,$B$1860),0)</f>
        <v>30000000</v>
      </c>
      <c r="J1935" s="7" t="n">
        <f aca="false">IF(C1935=1,MIN($F$366,MAX(0,$B$1860-I1935)),0)</f>
        <v>0</v>
      </c>
      <c r="K1935" s="7" t="n">
        <f aca="false">IF(D1935=1,MIN($F$365,MAX(0,$B$1860-SUM(I1935:J1935))),0)</f>
        <v>0</v>
      </c>
      <c r="L1935" s="7" t="n">
        <f aca="false">IF(E1935=1,MIN($F$364,MAX(0,$B$1860-SUM(I1935:K1935))),0)</f>
        <v>60000000</v>
      </c>
      <c r="M1935" s="7" t="n">
        <f aca="false">IF(F1935=1,MIN($F$363,MAX(0,$B$1860-SUM(I1935:L1935))),0)</f>
        <v>0</v>
      </c>
      <c r="N1935" s="7" t="n">
        <f aca="false">IF(G1935=1,MIN($F$362,MAX(0,$B$1860-SUM(I1935:M1935))),0)</f>
        <v>0</v>
      </c>
      <c r="O1935" s="7" t="n">
        <f aca="false">IF(H1935=1,MIN($F$361,MAX(0,$B$1860-SUM(I1935:N1935))),0)</f>
        <v>5000000</v>
      </c>
      <c r="P1935" s="7" t="n">
        <f aca="false">MAX(0,$B$1860-SUM(I1935:O1935))</f>
        <v>1905000000</v>
      </c>
      <c r="Q1935" s="7" t="n">
        <f aca="false">($B$343+$B$344)+$B$22+(1-B1935)*$B$338+(1-C1935)*$E$366+(1-D1935)*$E$365+(1-E1935)*$E$364+(1-F1935)*$E$363+(1-G1935)*$E$362+(1-H1935)*$E$361</f>
        <v>25142648.3819775</v>
      </c>
      <c r="R1935" s="7" t="n">
        <f aca="false">P1935&gt;$B$12*Q1935</f>
        <v>1</v>
      </c>
      <c r="S1935" s="7" t="n">
        <f aca="false">IF(R1935,(P1935+$B$12*$B$13)/(Q1935+$B$13),IF(Q1935&gt;0,P1935/Q1935,0))</f>
        <v>69.0056890946692</v>
      </c>
      <c r="T1935" s="7" t="n">
        <f aca="false">IF(R1935,$B$13*(S1935-$B$12),0)</f>
        <v>170014222.736673</v>
      </c>
      <c r="U1935" s="7" t="n">
        <f aca="false">($B$343+$B$344)*S1935</f>
        <v>19106779.6643847</v>
      </c>
      <c r="V1935" s="7" t="n">
        <f aca="false">$B$22*S1935</f>
        <v>621051201.852023</v>
      </c>
      <c r="W1935" s="7" t="n">
        <f aca="false">IF(B1935=1,I1935,S1935*$B$338)</f>
        <v>30000000</v>
      </c>
      <c r="X1935" s="7" t="n">
        <f aca="false">IF(C1935=1,J1935,S1935*$E$366)</f>
        <v>423168902.114198</v>
      </c>
      <c r="Y1935" s="7" t="n">
        <f aca="false">IF(D1935=1,K1935,S1935*$E$365)</f>
        <v>119613380.875367</v>
      </c>
      <c r="Z1935" s="7" t="n">
        <f aca="false">IF(E1935=1,L1935,S1935*$E$364)</f>
        <v>60000000</v>
      </c>
      <c r="AA1935" s="7" t="n">
        <f aca="false">IF(F1935=1,M1935,S1935*$E$363)</f>
        <v>207017067.284008</v>
      </c>
      <c r="AB1935" s="7" t="n">
        <f aca="false">IF(G1935=1,N1935,S1935*$E$362)</f>
        <v>345028445.473346</v>
      </c>
      <c r="AC1935" s="7" t="n">
        <f aca="false">IF(H1935=1,O1935,S1935*$E$361)</f>
        <v>5000000</v>
      </c>
      <c r="AD1935" s="7" t="n">
        <f aca="false">INDEX($W$1862:$W$1989,MATCH($A1935+(1-B1935)*64,$A$1862:$A$1989,0))</f>
        <v>30000000</v>
      </c>
      <c r="AE1935" s="7" t="n">
        <f aca="false">INDEX($W$1862:$W$1989,MATCH($A1935-B1935*64,$A$1862:$A$1989,0))</f>
        <v>53933650.9373938</v>
      </c>
      <c r="AF1935" s="7" t="n">
        <f aca="false">INDEX($X$1862:$X$1989,MATCH($A1935+(1-C1935)*32,$A$1862:$A$1989,0))</f>
        <v>300000000</v>
      </c>
      <c r="AG1935" s="7" t="n">
        <f aca="false">INDEX($X$1862:$X$1989,MATCH($A1935-C1935*32,$A$1862:$A$1989,0))</f>
        <v>423168902.114198</v>
      </c>
      <c r="AH1935" s="7" t="n">
        <f aca="false">INDEX($Y$1862:$Y$1989,MATCH($A1935+(1-D1935)*16,$A$1862:$A$1989,0))</f>
        <v>100000000</v>
      </c>
      <c r="AI1935" s="7" t="n">
        <f aca="false">INDEX($Y$1862:$Y$1989,MATCH($A1935-D1935*16,$A$1862:$A$1989,0))</f>
        <v>119613380.875367</v>
      </c>
      <c r="AJ1935" s="7" t="n">
        <f aca="false">INDEX($Z$1862:$Z$1989,MATCH($A1935+(1-E1935)*8,$A$1862:$A$1989,0))</f>
        <v>60000000</v>
      </c>
      <c r="AK1935" s="7" t="n">
        <f aca="false">INDEX($Z$1862:$Z$1989,MATCH($A1935-E1935*8,$A$1862:$A$1989,0))</f>
        <v>157176555.807001</v>
      </c>
      <c r="AL1935" s="7" t="n">
        <f aca="false">INDEX($AA$1862:$AA$1989,MATCH($A1935+(1-F1935)*4,$A$1862:$A$1989,0))</f>
        <v>30000000</v>
      </c>
      <c r="AM1935" s="7" t="n">
        <f aca="false">INDEX($AA$1862:$AA$1989,MATCH($A1935-F1935*4,$A$1862:$A$1989,0))</f>
        <v>207017067.284008</v>
      </c>
      <c r="AN1935" s="7" t="n">
        <f aca="false">INDEX($AB$1862:$AB$1989,MATCH($A1935+(1-G1935)*2,$A$1862:$A$1989,0))</f>
        <v>15000000</v>
      </c>
      <c r="AO1935" s="7" t="n">
        <f aca="false">INDEX($AB$1862:$AB$1989,MATCH($A1935-G1935*2,$A$1862:$A$1989,0))</f>
        <v>345028445.473346</v>
      </c>
      <c r="AP1935" s="7" t="n">
        <f aca="false">INDEX($AC$1862:$AC$1989,MATCH($A1935+(1-H1935)*1,$A$1862:$A$1989,0))</f>
        <v>5000000</v>
      </c>
      <c r="AQ1935" s="7" t="n">
        <f aca="false">INDEX($AC$1862:$AC$1989,MATCH($A1935-H1935*1,$A$1862:$A$1989,0))</f>
        <v>292944980.69218</v>
      </c>
      <c r="AR1935" s="14" t="b">
        <f aca="false">AND(IF(B1935=1,AD1935&gt;=AE1935,AE1935&gt;AD1935),IF(C1935=1,AF1935&gt;=AG1935,AG1935&gt;AF1935),IF(D1935=1,AH1935&gt;=AI1935,AI1935&gt;AH1935),IF(E1935=1,AJ1935&gt;=AK1935,AK1935&gt;AJ1935),IF(F1935=1,AL1935&gt;=AM1935,AM1935&gt;AL1935),IF(G1935=1,AN1935&gt;=AO1935,AO1935&gt;AN1935),IF(H1935=1,AP1935&gt;=AQ1935,AQ1935&gt;AP1935))</f>
        <v>0</v>
      </c>
      <c r="AS1935" s="2"/>
      <c r="AT1935" s="2"/>
      <c r="AU1935" s="2"/>
      <c r="AV1935" s="2"/>
      <c r="AW1935" s="2"/>
      <c r="AX1935" s="2"/>
    </row>
    <row r="1936" customFormat="false" ht="15" hidden="false" customHeight="false" outlineLevel="0" collapsed="false">
      <c r="A1936" s="6" t="n">
        <f aca="false">ROW()-1862</f>
        <v>74</v>
      </c>
      <c r="B1936" s="6" t="n">
        <f aca="false">MOD(INT($A1936/64),2)</f>
        <v>1</v>
      </c>
      <c r="C1936" s="6" t="n">
        <f aca="false">MOD(INT($A1936/32),2)</f>
        <v>0</v>
      </c>
      <c r="D1936" s="6" t="n">
        <f aca="false">MOD(INT($A1936/16),2)</f>
        <v>0</v>
      </c>
      <c r="E1936" s="6" t="n">
        <f aca="false">MOD(INT($A1936/8),2)</f>
        <v>1</v>
      </c>
      <c r="F1936" s="6" t="n">
        <f aca="false">MOD(INT($A1936/4),2)</f>
        <v>0</v>
      </c>
      <c r="G1936" s="6" t="n">
        <f aca="false">MOD(INT($A1936/2),2)</f>
        <v>1</v>
      </c>
      <c r="H1936" s="6" t="n">
        <f aca="false">MOD(INT($A1936/1),2)</f>
        <v>0</v>
      </c>
      <c r="I1936" s="7" t="n">
        <f aca="false">IF(B1936=1,MIN($B$6,$B$1860),0)</f>
        <v>30000000</v>
      </c>
      <c r="J1936" s="7" t="n">
        <f aca="false">IF(C1936=1,MIN($F$366,MAX(0,$B$1860-I1936)),0)</f>
        <v>0</v>
      </c>
      <c r="K1936" s="7" t="n">
        <f aca="false">IF(D1936=1,MIN($F$365,MAX(0,$B$1860-SUM(I1936:J1936))),0)</f>
        <v>0</v>
      </c>
      <c r="L1936" s="7" t="n">
        <f aca="false">IF(E1936=1,MIN($F$364,MAX(0,$B$1860-SUM(I1936:K1936))),0)</f>
        <v>60000000</v>
      </c>
      <c r="M1936" s="7" t="n">
        <f aca="false">IF(F1936=1,MIN($F$363,MAX(0,$B$1860-SUM(I1936:L1936))),0)</f>
        <v>0</v>
      </c>
      <c r="N1936" s="7" t="n">
        <f aca="false">IF(G1936=1,MIN($F$362,MAX(0,$B$1860-SUM(I1936:M1936))),0)</f>
        <v>15000000</v>
      </c>
      <c r="O1936" s="7" t="n">
        <f aca="false">IF(H1936=1,MIN($F$361,MAX(0,$B$1860-SUM(I1936:N1936))),0)</f>
        <v>0</v>
      </c>
      <c r="P1936" s="7" t="n">
        <f aca="false">MAX(0,$B$1860-SUM(I1936:O1936))</f>
        <v>1895000000</v>
      </c>
      <c r="Q1936" s="7" t="n">
        <f aca="false">($B$343+$B$344)+$B$22+(1-B1936)*$B$338+(1-C1936)*$E$366+(1-D1936)*$E$365+(1-E1936)*$E$364+(1-F1936)*$E$363+(1-G1936)*$E$362+(1-H1936)*$E$361</f>
        <v>25142648.3819775</v>
      </c>
      <c r="R1936" s="7" t="n">
        <f aca="false">P1936&gt;$B$12*Q1936</f>
        <v>1</v>
      </c>
      <c r="S1936" s="7" t="n">
        <f aca="false">IF(R1936,(P1936+$B$12*$B$13)/(Q1936+$B$13),IF(Q1936&gt;0,P1936/Q1936,0))</f>
        <v>68.6439292566893</v>
      </c>
      <c r="T1936" s="7" t="n">
        <f aca="false">IF(R1936,$B$13*(S1936-$B$12),0)</f>
        <v>169109823.141723</v>
      </c>
      <c r="U1936" s="7" t="n">
        <f aca="false">($B$343+$B$344)*S1936</f>
        <v>19006613.0606396</v>
      </c>
      <c r="V1936" s="7" t="n">
        <f aca="false">$B$22*S1936</f>
        <v>617795363.310204</v>
      </c>
      <c r="W1936" s="7" t="n">
        <f aca="false">IF(B1936=1,I1936,S1936*$B$338)</f>
        <v>30000000</v>
      </c>
      <c r="X1936" s="7" t="n">
        <f aca="false">IF(C1936=1,J1936,S1936*$E$366)</f>
        <v>420950454.396692</v>
      </c>
      <c r="Y1936" s="7" t="n">
        <f aca="false">IF(D1936=1,K1936,S1936*$E$365)</f>
        <v>118986312.037227</v>
      </c>
      <c r="Z1936" s="7" t="n">
        <f aca="false">IF(E1936=1,L1936,S1936*$E$364)</f>
        <v>60000000</v>
      </c>
      <c r="AA1936" s="7" t="n">
        <f aca="false">IF(F1936=1,M1936,S1936*$E$363)</f>
        <v>205931787.770068</v>
      </c>
      <c r="AB1936" s="7" t="n">
        <f aca="false">IF(G1936=1,N1936,S1936*$E$362)</f>
        <v>15000000</v>
      </c>
      <c r="AC1936" s="7" t="n">
        <f aca="false">IF(H1936=1,O1936,S1936*$E$361)</f>
        <v>343219646.283447</v>
      </c>
      <c r="AD1936" s="7" t="n">
        <f aca="false">INDEX($W$1862:$W$1989,MATCH($A1936+(1-B1936)*64,$A$1862:$A$1989,0))</f>
        <v>30000000</v>
      </c>
      <c r="AE1936" s="7" t="n">
        <f aca="false">INDEX($W$1862:$W$1989,MATCH($A1936-B1936*64,$A$1862:$A$1989,0))</f>
        <v>53655283.7067492</v>
      </c>
      <c r="AF1936" s="7" t="n">
        <f aca="false">INDEX($X$1862:$X$1989,MATCH($A1936+(1-C1936)*32,$A$1862:$A$1989,0))</f>
        <v>300000000</v>
      </c>
      <c r="AG1936" s="7" t="n">
        <f aca="false">INDEX($X$1862:$X$1989,MATCH($A1936-C1936*32,$A$1862:$A$1989,0))</f>
        <v>420950454.396692</v>
      </c>
      <c r="AH1936" s="7" t="n">
        <f aca="false">INDEX($Y$1862:$Y$1989,MATCH($A1936+(1-D1936)*16,$A$1862:$A$1989,0))</f>
        <v>100000000</v>
      </c>
      <c r="AI1936" s="7" t="n">
        <f aca="false">INDEX($Y$1862:$Y$1989,MATCH($A1936-D1936*16,$A$1862:$A$1989,0))</f>
        <v>118986312.037227</v>
      </c>
      <c r="AJ1936" s="7" t="n">
        <f aca="false">INDEX($Z$1862:$Z$1989,MATCH($A1936+(1-E1936)*8,$A$1862:$A$1989,0))</f>
        <v>60000000</v>
      </c>
      <c r="AK1936" s="7" t="n">
        <f aca="false">INDEX($Z$1862:$Z$1989,MATCH($A1936-E1936*8,$A$1862:$A$1989,0))</f>
        <v>156377691.482696</v>
      </c>
      <c r="AL1936" s="7" t="n">
        <f aca="false">INDEX($AA$1862:$AA$1989,MATCH($A1936+(1-F1936)*4,$A$1862:$A$1989,0))</f>
        <v>30000000</v>
      </c>
      <c r="AM1936" s="7" t="n">
        <f aca="false">INDEX($AA$1862:$AA$1989,MATCH($A1936-F1936*4,$A$1862:$A$1989,0))</f>
        <v>205931787.770068</v>
      </c>
      <c r="AN1936" s="7" t="n">
        <f aca="false">INDEX($AB$1862:$AB$1989,MATCH($A1936+(1-G1936)*2,$A$1862:$A$1989,0))</f>
        <v>15000000</v>
      </c>
      <c r="AO1936" s="7" t="n">
        <f aca="false">INDEX($AB$1862:$AB$1989,MATCH($A1936-G1936*2,$A$1862:$A$1989,0))</f>
        <v>292944980.69218</v>
      </c>
      <c r="AP1936" s="7" t="n">
        <f aca="false">INDEX($AC$1862:$AC$1989,MATCH($A1936+(1-H1936)*1,$A$1862:$A$1989,0))</f>
        <v>5000000</v>
      </c>
      <c r="AQ1936" s="7" t="n">
        <f aca="false">INDEX($AC$1862:$AC$1989,MATCH($A1936-H1936*1,$A$1862:$A$1989,0))</f>
        <v>343219646.283447</v>
      </c>
      <c r="AR1936" s="14" t="b">
        <f aca="false">AND(IF(B1936=1,AD1936&gt;=AE1936,AE1936&gt;AD1936),IF(C1936=1,AF1936&gt;=AG1936,AG1936&gt;AF1936),IF(D1936=1,AH1936&gt;=AI1936,AI1936&gt;AH1936),IF(E1936=1,AJ1936&gt;=AK1936,AK1936&gt;AJ1936),IF(F1936=1,AL1936&gt;=AM1936,AM1936&gt;AL1936),IF(G1936=1,AN1936&gt;=AO1936,AO1936&gt;AN1936),IF(H1936=1,AP1936&gt;=AQ1936,AQ1936&gt;AP1936))</f>
        <v>0</v>
      </c>
      <c r="AS1936" s="2"/>
      <c r="AT1936" s="2"/>
      <c r="AU1936" s="2"/>
      <c r="AV1936" s="2"/>
      <c r="AW1936" s="2"/>
      <c r="AX1936" s="2"/>
    </row>
    <row r="1937" customFormat="false" ht="15" hidden="false" customHeight="false" outlineLevel="0" collapsed="false">
      <c r="A1937" s="6" t="n">
        <f aca="false">ROW()-1862</f>
        <v>75</v>
      </c>
      <c r="B1937" s="6" t="n">
        <f aca="false">MOD(INT($A1937/64),2)</f>
        <v>1</v>
      </c>
      <c r="C1937" s="6" t="n">
        <f aca="false">MOD(INT($A1937/32),2)</f>
        <v>0</v>
      </c>
      <c r="D1937" s="6" t="n">
        <f aca="false">MOD(INT($A1937/16),2)</f>
        <v>0</v>
      </c>
      <c r="E1937" s="6" t="n">
        <f aca="false">MOD(INT($A1937/8),2)</f>
        <v>1</v>
      </c>
      <c r="F1937" s="6" t="n">
        <f aca="false">MOD(INT($A1937/4),2)</f>
        <v>0</v>
      </c>
      <c r="G1937" s="6" t="n">
        <f aca="false">MOD(INT($A1937/2),2)</f>
        <v>1</v>
      </c>
      <c r="H1937" s="6" t="n">
        <f aca="false">MOD(INT($A1937/1),2)</f>
        <v>1</v>
      </c>
      <c r="I1937" s="7" t="n">
        <f aca="false">IF(B1937=1,MIN($B$6,$B$1860),0)</f>
        <v>30000000</v>
      </c>
      <c r="J1937" s="7" t="n">
        <f aca="false">IF(C1937=1,MIN($F$366,MAX(0,$B$1860-I1937)),0)</f>
        <v>0</v>
      </c>
      <c r="K1937" s="7" t="n">
        <f aca="false">IF(D1937=1,MIN($F$365,MAX(0,$B$1860-SUM(I1937:J1937))),0)</f>
        <v>0</v>
      </c>
      <c r="L1937" s="7" t="n">
        <f aca="false">IF(E1937=1,MIN($F$364,MAX(0,$B$1860-SUM(I1937:K1937))),0)</f>
        <v>60000000</v>
      </c>
      <c r="M1937" s="7" t="n">
        <f aca="false">IF(F1937=1,MIN($F$363,MAX(0,$B$1860-SUM(I1937:L1937))),0)</f>
        <v>0</v>
      </c>
      <c r="N1937" s="7" t="n">
        <f aca="false">IF(G1937=1,MIN($F$362,MAX(0,$B$1860-SUM(I1937:M1937))),0)</f>
        <v>15000000</v>
      </c>
      <c r="O1937" s="7" t="n">
        <f aca="false">IF(H1937=1,MIN($F$361,MAX(0,$B$1860-SUM(I1937:N1937))),0)</f>
        <v>5000000</v>
      </c>
      <c r="P1937" s="7" t="n">
        <f aca="false">MAX(0,$B$1860-SUM(I1937:O1937))</f>
        <v>1890000000</v>
      </c>
      <c r="Q1937" s="7" t="n">
        <f aca="false">($B$343+$B$344)+$B$22+(1-B1937)*$B$338+(1-C1937)*$E$366+(1-D1937)*$E$365+(1-E1937)*$E$364+(1-F1937)*$E$363+(1-G1937)*$E$362+(1-H1937)*$E$361</f>
        <v>20142648.3819775</v>
      </c>
      <c r="R1937" s="7" t="n">
        <f aca="false">P1937&gt;$B$12*Q1937</f>
        <v>1</v>
      </c>
      <c r="S1937" s="7" t="n">
        <f aca="false">IF(R1937,(P1937+$B$12*$B$13)/(Q1937+$B$13),IF(Q1937&gt;0,P1937/Q1937,0))</f>
        <v>83.5812122360361</v>
      </c>
      <c r="T1937" s="7" t="n">
        <f aca="false">IF(R1937,$B$13*(S1937-$B$12),0)</f>
        <v>206453030.59009</v>
      </c>
      <c r="U1937" s="7" t="n">
        <f aca="false">($B$343+$B$344)*S1937</f>
        <v>23142552.8420596</v>
      </c>
      <c r="V1937" s="7" t="n">
        <f aca="false">$B$22*S1937</f>
        <v>752230910.124325</v>
      </c>
      <c r="W1937" s="7" t="n">
        <f aca="false">IF(B1937=1,I1937,S1937*$B$338)</f>
        <v>30000000</v>
      </c>
      <c r="X1937" s="7" t="n">
        <f aca="false">IF(C1937=1,J1937,S1937*$E$366)</f>
        <v>512551505.293633</v>
      </c>
      <c r="Y1937" s="7" t="n">
        <f aca="false">IF(D1937=1,K1937,S1937*$E$365)</f>
        <v>144878364.441784</v>
      </c>
      <c r="Z1937" s="7" t="n">
        <f aca="false">IF(E1937=1,L1937,S1937*$E$364)</f>
        <v>60000000</v>
      </c>
      <c r="AA1937" s="7" t="n">
        <f aca="false">IF(F1937=1,M1937,S1937*$E$363)</f>
        <v>250743636.708108</v>
      </c>
      <c r="AB1937" s="7" t="n">
        <f aca="false">IF(G1937=1,N1937,S1937*$E$362)</f>
        <v>15000000</v>
      </c>
      <c r="AC1937" s="7" t="n">
        <f aca="false">IF(H1937=1,O1937,S1937*$E$361)</f>
        <v>5000000</v>
      </c>
      <c r="AD1937" s="7" t="n">
        <f aca="false">INDEX($W$1862:$W$1989,MATCH($A1937+(1-B1937)*64,$A$1862:$A$1989,0))</f>
        <v>30000000</v>
      </c>
      <c r="AE1937" s="7" t="n">
        <f aca="false">INDEX($W$1862:$W$1989,MATCH($A1937-B1937*64,$A$1862:$A$1989,0))</f>
        <v>64934494.1959612</v>
      </c>
      <c r="AF1937" s="7" t="n">
        <f aca="false">INDEX($X$1862:$X$1989,MATCH($A1937+(1-C1937)*32,$A$1862:$A$1989,0))</f>
        <v>300000000</v>
      </c>
      <c r="AG1937" s="7" t="n">
        <f aca="false">INDEX($X$1862:$X$1989,MATCH($A1937-C1937*32,$A$1862:$A$1989,0))</f>
        <v>512551505.293633</v>
      </c>
      <c r="AH1937" s="7" t="n">
        <f aca="false">INDEX($Y$1862:$Y$1989,MATCH($A1937+(1-D1937)*16,$A$1862:$A$1989,0))</f>
        <v>100000000</v>
      </c>
      <c r="AI1937" s="7" t="n">
        <f aca="false">INDEX($Y$1862:$Y$1989,MATCH($A1937-D1937*16,$A$1862:$A$1989,0))</f>
        <v>144878364.441784</v>
      </c>
      <c r="AJ1937" s="7" t="n">
        <f aca="false">INDEX($Z$1862:$Z$1989,MATCH($A1937+(1-E1937)*8,$A$1862:$A$1989,0))</f>
        <v>60000000</v>
      </c>
      <c r="AK1937" s="7" t="n">
        <f aca="false">INDEX($Z$1862:$Z$1989,MATCH($A1937-E1937*8,$A$1862:$A$1989,0))</f>
        <v>187120784.053031</v>
      </c>
      <c r="AL1937" s="7" t="n">
        <f aca="false">INDEX($AA$1862:$AA$1989,MATCH($A1937+(1-F1937)*4,$A$1862:$A$1989,0))</f>
        <v>30000000</v>
      </c>
      <c r="AM1937" s="7" t="n">
        <f aca="false">INDEX($AA$1862:$AA$1989,MATCH($A1937-F1937*4,$A$1862:$A$1989,0))</f>
        <v>250743636.708108</v>
      </c>
      <c r="AN1937" s="7" t="n">
        <f aca="false">INDEX($AB$1862:$AB$1989,MATCH($A1937+(1-G1937)*2,$A$1862:$A$1989,0))</f>
        <v>15000000</v>
      </c>
      <c r="AO1937" s="7" t="n">
        <f aca="false">INDEX($AB$1862:$AB$1989,MATCH($A1937-G1937*2,$A$1862:$A$1989,0))</f>
        <v>345028445.473346</v>
      </c>
      <c r="AP1937" s="7" t="n">
        <f aca="false">INDEX($AC$1862:$AC$1989,MATCH($A1937+(1-H1937)*1,$A$1862:$A$1989,0))</f>
        <v>5000000</v>
      </c>
      <c r="AQ1937" s="7" t="n">
        <f aca="false">INDEX($AC$1862:$AC$1989,MATCH($A1937-H1937*1,$A$1862:$A$1989,0))</f>
        <v>343219646.283447</v>
      </c>
      <c r="AR1937" s="14" t="b">
        <f aca="false">AND(IF(B1937=1,AD1937&gt;=AE1937,AE1937&gt;AD1937),IF(C1937=1,AF1937&gt;=AG1937,AG1937&gt;AF1937),IF(D1937=1,AH1937&gt;=AI1937,AI1937&gt;AH1937),IF(E1937=1,AJ1937&gt;=AK1937,AK1937&gt;AJ1937),IF(F1937=1,AL1937&gt;=AM1937,AM1937&gt;AL1937),IF(G1937=1,AN1937&gt;=AO1937,AO1937&gt;AN1937),IF(H1937=1,AP1937&gt;=AQ1937,AQ1937&gt;AP1937))</f>
        <v>0</v>
      </c>
      <c r="AS1937" s="2"/>
      <c r="AT1937" s="2"/>
      <c r="AU1937" s="2"/>
      <c r="AV1937" s="2"/>
      <c r="AW1937" s="2"/>
      <c r="AX1937" s="2"/>
    </row>
    <row r="1938" customFormat="false" ht="15" hidden="false" customHeight="false" outlineLevel="0" collapsed="false">
      <c r="A1938" s="6" t="n">
        <f aca="false">ROW()-1862</f>
        <v>76</v>
      </c>
      <c r="B1938" s="6" t="n">
        <f aca="false">MOD(INT($A1938/64),2)</f>
        <v>1</v>
      </c>
      <c r="C1938" s="6" t="n">
        <f aca="false">MOD(INT($A1938/32),2)</f>
        <v>0</v>
      </c>
      <c r="D1938" s="6" t="n">
        <f aca="false">MOD(INT($A1938/16),2)</f>
        <v>0</v>
      </c>
      <c r="E1938" s="6" t="n">
        <f aca="false">MOD(INT($A1938/8),2)</f>
        <v>1</v>
      </c>
      <c r="F1938" s="6" t="n">
        <f aca="false">MOD(INT($A1938/4),2)</f>
        <v>1</v>
      </c>
      <c r="G1938" s="6" t="n">
        <f aca="false">MOD(INT($A1938/2),2)</f>
        <v>0</v>
      </c>
      <c r="H1938" s="6" t="n">
        <f aca="false">MOD(INT($A1938/1),2)</f>
        <v>0</v>
      </c>
      <c r="I1938" s="7" t="n">
        <f aca="false">IF(B1938=1,MIN($B$6,$B$1860),0)</f>
        <v>30000000</v>
      </c>
      <c r="J1938" s="7" t="n">
        <f aca="false">IF(C1938=1,MIN($F$366,MAX(0,$B$1860-I1938)),0)</f>
        <v>0</v>
      </c>
      <c r="K1938" s="7" t="n">
        <f aca="false">IF(D1938=1,MIN($F$365,MAX(0,$B$1860-SUM(I1938:J1938))),0)</f>
        <v>0</v>
      </c>
      <c r="L1938" s="7" t="n">
        <f aca="false">IF(E1938=1,MIN($F$364,MAX(0,$B$1860-SUM(I1938:K1938))),0)</f>
        <v>60000000</v>
      </c>
      <c r="M1938" s="7" t="n">
        <f aca="false">IF(F1938=1,MIN($F$363,MAX(0,$B$1860-SUM(I1938:L1938))),0)</f>
        <v>30000000</v>
      </c>
      <c r="N1938" s="7" t="n">
        <f aca="false">IF(G1938=1,MIN($F$362,MAX(0,$B$1860-SUM(I1938:M1938))),0)</f>
        <v>0</v>
      </c>
      <c r="O1938" s="7" t="n">
        <f aca="false">IF(H1938=1,MIN($F$361,MAX(0,$B$1860-SUM(I1938:N1938))),0)</f>
        <v>0</v>
      </c>
      <c r="P1938" s="7" t="n">
        <f aca="false">MAX(0,$B$1860-SUM(I1938:O1938))</f>
        <v>1880000000</v>
      </c>
      <c r="Q1938" s="7" t="n">
        <f aca="false">($B$343+$B$344)+$B$22+(1-B1938)*$B$338+(1-C1938)*$E$366+(1-D1938)*$E$365+(1-E1938)*$E$364+(1-F1938)*$E$363+(1-G1938)*$E$362+(1-H1938)*$E$361</f>
        <v>27142648.3819775</v>
      </c>
      <c r="R1938" s="7" t="n">
        <f aca="false">P1938&gt;$B$12*Q1938</f>
        <v>1</v>
      </c>
      <c r="S1938" s="7" t="n">
        <f aca="false">IF(R1938,(P1938+$B$12*$B$13)/(Q1938+$B$13),IF(Q1938&gt;0,P1938/Q1938,0))</f>
        <v>63.5064713429771</v>
      </c>
      <c r="T1938" s="7" t="n">
        <f aca="false">IF(R1938,$B$13*(S1938-$B$12),0)</f>
        <v>156266178.357443</v>
      </c>
      <c r="U1938" s="7" t="n">
        <f aca="false">($B$343+$B$344)*S1938</f>
        <v>17584117.6449691</v>
      </c>
      <c r="V1938" s="7" t="n">
        <f aca="false">$B$22*S1938</f>
        <v>571558242.086794</v>
      </c>
      <c r="W1938" s="7" t="n">
        <f aca="false">IF(B1938=1,I1938,S1938*$B$338)</f>
        <v>30000000</v>
      </c>
      <c r="X1938" s="7" t="n">
        <f aca="false">IF(C1938=1,J1938,S1938*$E$366)</f>
        <v>389445625.540901</v>
      </c>
      <c r="Y1938" s="7" t="n">
        <f aca="false">IF(D1938=1,K1938,S1938*$E$365)</f>
        <v>110081122.940122</v>
      </c>
      <c r="Z1938" s="7" t="n">
        <f aca="false">IF(E1938=1,L1938,S1938*$E$364)</f>
        <v>60000000</v>
      </c>
      <c r="AA1938" s="7" t="n">
        <f aca="false">IF(F1938=1,M1938,S1938*$E$363)</f>
        <v>30000000</v>
      </c>
      <c r="AB1938" s="7" t="n">
        <f aca="false">IF(G1938=1,N1938,S1938*$E$362)</f>
        <v>317532356.714886</v>
      </c>
      <c r="AC1938" s="7" t="n">
        <f aca="false">IF(H1938=1,O1938,S1938*$E$361)</f>
        <v>317532356.714886</v>
      </c>
      <c r="AD1938" s="7" t="n">
        <f aca="false">INDEX($W$1862:$W$1989,MATCH($A1938+(1-B1938)*64,$A$1862:$A$1989,0))</f>
        <v>30000000</v>
      </c>
      <c r="AE1938" s="7" t="n">
        <f aca="false">INDEX($W$1862:$W$1989,MATCH($A1938-B1938*64,$A$1862:$A$1989,0))</f>
        <v>49739181.9648711</v>
      </c>
      <c r="AF1938" s="7" t="n">
        <f aca="false">INDEX($X$1862:$X$1989,MATCH($A1938+(1-C1938)*32,$A$1862:$A$1989,0))</f>
        <v>300000000</v>
      </c>
      <c r="AG1938" s="7" t="n">
        <f aca="false">INDEX($X$1862:$X$1989,MATCH($A1938-C1938*32,$A$1862:$A$1989,0))</f>
        <v>389445625.540901</v>
      </c>
      <c r="AH1938" s="7" t="n">
        <f aca="false">INDEX($Y$1862:$Y$1989,MATCH($A1938+(1-D1938)*16,$A$1862:$A$1989,0))</f>
        <v>100000000</v>
      </c>
      <c r="AI1938" s="7" t="n">
        <f aca="false">INDEX($Y$1862:$Y$1989,MATCH($A1938-D1938*16,$A$1862:$A$1989,0))</f>
        <v>110081122.940122</v>
      </c>
      <c r="AJ1938" s="7" t="n">
        <f aca="false">INDEX($Z$1862:$Z$1989,MATCH($A1938+(1-E1938)*8,$A$1862:$A$1989,0))</f>
        <v>60000000</v>
      </c>
      <c r="AK1938" s="7" t="n">
        <f aca="false">INDEX($Z$1862:$Z$1989,MATCH($A1938-E1938*8,$A$1862:$A$1989,0))</f>
        <v>145493591.678962</v>
      </c>
      <c r="AL1938" s="7" t="n">
        <f aca="false">INDEX($AA$1862:$AA$1989,MATCH($A1938+(1-F1938)*4,$A$1862:$A$1989,0))</f>
        <v>30000000</v>
      </c>
      <c r="AM1938" s="7" t="n">
        <f aca="false">INDEX($AA$1862:$AA$1989,MATCH($A1938-F1938*4,$A$1862:$A$1989,0))</f>
        <v>175766988.415308</v>
      </c>
      <c r="AN1938" s="7" t="n">
        <f aca="false">INDEX($AB$1862:$AB$1989,MATCH($A1938+(1-G1938)*2,$A$1862:$A$1989,0))</f>
        <v>15000000</v>
      </c>
      <c r="AO1938" s="7" t="n">
        <f aca="false">INDEX($AB$1862:$AB$1989,MATCH($A1938-G1938*2,$A$1862:$A$1989,0))</f>
        <v>317532356.714886</v>
      </c>
      <c r="AP1938" s="7" t="n">
        <f aca="false">INDEX($AC$1862:$AC$1989,MATCH($A1938+(1-H1938)*1,$A$1862:$A$1989,0))</f>
        <v>5000000</v>
      </c>
      <c r="AQ1938" s="7" t="n">
        <f aca="false">INDEX($AC$1862:$AC$1989,MATCH($A1938-H1938*1,$A$1862:$A$1989,0))</f>
        <v>317532356.714886</v>
      </c>
      <c r="AR1938" s="14" t="b">
        <f aca="false">AND(IF(B1938=1,AD1938&gt;=AE1938,AE1938&gt;AD1938),IF(C1938=1,AF1938&gt;=AG1938,AG1938&gt;AF1938),IF(D1938=1,AH1938&gt;=AI1938,AI1938&gt;AH1938),IF(E1938=1,AJ1938&gt;=AK1938,AK1938&gt;AJ1938),IF(F1938=1,AL1938&gt;=AM1938,AM1938&gt;AL1938),IF(G1938=1,AN1938&gt;=AO1938,AO1938&gt;AN1938),IF(H1938=1,AP1938&gt;=AQ1938,AQ1938&gt;AP1938))</f>
        <v>0</v>
      </c>
      <c r="AS1938" s="2"/>
      <c r="AT1938" s="2"/>
      <c r="AU1938" s="2"/>
      <c r="AV1938" s="2"/>
      <c r="AW1938" s="2"/>
      <c r="AX1938" s="2"/>
    </row>
    <row r="1939" customFormat="false" ht="15" hidden="false" customHeight="false" outlineLevel="0" collapsed="false">
      <c r="A1939" s="6" t="n">
        <f aca="false">ROW()-1862</f>
        <v>77</v>
      </c>
      <c r="B1939" s="6" t="n">
        <f aca="false">MOD(INT($A1939/64),2)</f>
        <v>1</v>
      </c>
      <c r="C1939" s="6" t="n">
        <f aca="false">MOD(INT($A1939/32),2)</f>
        <v>0</v>
      </c>
      <c r="D1939" s="6" t="n">
        <f aca="false">MOD(INT($A1939/16),2)</f>
        <v>0</v>
      </c>
      <c r="E1939" s="6" t="n">
        <f aca="false">MOD(INT($A1939/8),2)</f>
        <v>1</v>
      </c>
      <c r="F1939" s="6" t="n">
        <f aca="false">MOD(INT($A1939/4),2)</f>
        <v>1</v>
      </c>
      <c r="G1939" s="6" t="n">
        <f aca="false">MOD(INT($A1939/2),2)</f>
        <v>0</v>
      </c>
      <c r="H1939" s="6" t="n">
        <f aca="false">MOD(INT($A1939/1),2)</f>
        <v>1</v>
      </c>
      <c r="I1939" s="7" t="n">
        <f aca="false">IF(B1939=1,MIN($B$6,$B$1860),0)</f>
        <v>30000000</v>
      </c>
      <c r="J1939" s="7" t="n">
        <f aca="false">IF(C1939=1,MIN($F$366,MAX(0,$B$1860-I1939)),0)</f>
        <v>0</v>
      </c>
      <c r="K1939" s="7" t="n">
        <f aca="false">IF(D1939=1,MIN($F$365,MAX(0,$B$1860-SUM(I1939:J1939))),0)</f>
        <v>0</v>
      </c>
      <c r="L1939" s="7" t="n">
        <f aca="false">IF(E1939=1,MIN($F$364,MAX(0,$B$1860-SUM(I1939:K1939))),0)</f>
        <v>60000000</v>
      </c>
      <c r="M1939" s="7" t="n">
        <f aca="false">IF(F1939=1,MIN($F$363,MAX(0,$B$1860-SUM(I1939:L1939))),0)</f>
        <v>30000000</v>
      </c>
      <c r="N1939" s="7" t="n">
        <f aca="false">IF(G1939=1,MIN($F$362,MAX(0,$B$1860-SUM(I1939:M1939))),0)</f>
        <v>0</v>
      </c>
      <c r="O1939" s="7" t="n">
        <f aca="false">IF(H1939=1,MIN($F$361,MAX(0,$B$1860-SUM(I1939:N1939))),0)</f>
        <v>5000000</v>
      </c>
      <c r="P1939" s="7" t="n">
        <f aca="false">MAX(0,$B$1860-SUM(I1939:O1939))</f>
        <v>1875000000</v>
      </c>
      <c r="Q1939" s="7" t="n">
        <f aca="false">($B$343+$B$344)+$B$22+(1-B1939)*$B$338+(1-C1939)*$E$366+(1-D1939)*$E$365+(1-E1939)*$E$364+(1-F1939)*$E$363+(1-G1939)*$E$362+(1-H1939)*$E$361</f>
        <v>22142648.3819775</v>
      </c>
      <c r="R1939" s="7" t="n">
        <f aca="false">P1939&gt;$B$12*Q1939</f>
        <v>1</v>
      </c>
      <c r="S1939" s="7" t="n">
        <f aca="false">IF(R1939,(P1939+$B$12*$B$13)/(Q1939+$B$13),IF(Q1939&gt;0,P1939/Q1939,0))</f>
        <v>76.1890512292955</v>
      </c>
      <c r="T1939" s="7" t="n">
        <f aca="false">IF(R1939,$B$13*(S1939-$B$12),0)</f>
        <v>187972628.073239</v>
      </c>
      <c r="U1939" s="7" t="n">
        <f aca="false">($B$343+$B$344)*S1939</f>
        <v>21095759.4044101</v>
      </c>
      <c r="V1939" s="7" t="n">
        <f aca="false">$B$22*S1939</f>
        <v>685701461.06366</v>
      </c>
      <c r="W1939" s="7" t="n">
        <f aca="false">IF(B1939=1,I1939,S1939*$B$338)</f>
        <v>30000000</v>
      </c>
      <c r="X1939" s="7" t="n">
        <f aca="false">IF(C1939=1,J1939,S1939*$E$366)</f>
        <v>467219987.001246</v>
      </c>
      <c r="Y1939" s="7" t="n">
        <f aca="false">IF(D1939=1,K1939,S1939*$E$365)</f>
        <v>132064908.310967</v>
      </c>
      <c r="Z1939" s="7" t="n">
        <f aca="false">IF(E1939=1,L1939,S1939*$E$364)</f>
        <v>60000000</v>
      </c>
      <c r="AA1939" s="7" t="n">
        <f aca="false">IF(F1939=1,M1939,S1939*$E$363)</f>
        <v>30000000</v>
      </c>
      <c r="AB1939" s="7" t="n">
        <f aca="false">IF(G1939=1,N1939,S1939*$E$362)</f>
        <v>380945256.146478</v>
      </c>
      <c r="AC1939" s="7" t="n">
        <f aca="false">IF(H1939=1,O1939,S1939*$E$361)</f>
        <v>5000000</v>
      </c>
      <c r="AD1939" s="7" t="n">
        <f aca="false">INDEX($W$1862:$W$1989,MATCH($A1939+(1-B1939)*64,$A$1862:$A$1989,0))</f>
        <v>30000000</v>
      </c>
      <c r="AE1939" s="7" t="n">
        <f aca="false">INDEX($W$1862:$W$1989,MATCH($A1939-B1939*64,$A$1862:$A$1989,0))</f>
        <v>59361607.8028368</v>
      </c>
      <c r="AF1939" s="7" t="n">
        <f aca="false">INDEX($X$1862:$X$1989,MATCH($A1939+(1-C1939)*32,$A$1862:$A$1989,0))</f>
        <v>300000000</v>
      </c>
      <c r="AG1939" s="7" t="n">
        <f aca="false">INDEX($X$1862:$X$1989,MATCH($A1939-C1939*32,$A$1862:$A$1989,0))</f>
        <v>467219987.001246</v>
      </c>
      <c r="AH1939" s="7" t="n">
        <f aca="false">INDEX($Y$1862:$Y$1989,MATCH($A1939+(1-D1939)*16,$A$1862:$A$1989,0))</f>
        <v>100000000</v>
      </c>
      <c r="AI1939" s="7" t="n">
        <f aca="false">INDEX($Y$1862:$Y$1989,MATCH($A1939-D1939*16,$A$1862:$A$1989,0))</f>
        <v>132064908.310967</v>
      </c>
      <c r="AJ1939" s="7" t="n">
        <f aca="false">INDEX($Z$1862:$Z$1989,MATCH($A1939+(1-E1939)*8,$A$1862:$A$1989,0))</f>
        <v>60000000</v>
      </c>
      <c r="AK1939" s="7" t="n">
        <f aca="false">INDEX($Z$1862:$Z$1989,MATCH($A1939-E1939*8,$A$1862:$A$1989,0))</f>
        <v>171950614.241576</v>
      </c>
      <c r="AL1939" s="7" t="n">
        <f aca="false">INDEX($AA$1862:$AA$1989,MATCH($A1939+(1-F1939)*4,$A$1862:$A$1989,0))</f>
        <v>30000000</v>
      </c>
      <c r="AM1939" s="7" t="n">
        <f aca="false">INDEX($AA$1862:$AA$1989,MATCH($A1939-F1939*4,$A$1862:$A$1989,0))</f>
        <v>207017067.284008</v>
      </c>
      <c r="AN1939" s="7" t="n">
        <f aca="false">INDEX($AB$1862:$AB$1989,MATCH($A1939+(1-G1939)*2,$A$1862:$A$1989,0))</f>
        <v>15000000</v>
      </c>
      <c r="AO1939" s="7" t="n">
        <f aca="false">INDEX($AB$1862:$AB$1989,MATCH($A1939-G1939*2,$A$1862:$A$1989,0))</f>
        <v>380945256.146478</v>
      </c>
      <c r="AP1939" s="7" t="n">
        <f aca="false">INDEX($AC$1862:$AC$1989,MATCH($A1939+(1-H1939)*1,$A$1862:$A$1989,0))</f>
        <v>5000000</v>
      </c>
      <c r="AQ1939" s="7" t="n">
        <f aca="false">INDEX($AC$1862:$AC$1989,MATCH($A1939-H1939*1,$A$1862:$A$1989,0))</f>
        <v>317532356.714886</v>
      </c>
      <c r="AR1939" s="14" t="b">
        <f aca="false">AND(IF(B1939=1,AD1939&gt;=AE1939,AE1939&gt;AD1939),IF(C1939=1,AF1939&gt;=AG1939,AG1939&gt;AF1939),IF(D1939=1,AH1939&gt;=AI1939,AI1939&gt;AH1939),IF(E1939=1,AJ1939&gt;=AK1939,AK1939&gt;AJ1939),IF(F1939=1,AL1939&gt;=AM1939,AM1939&gt;AL1939),IF(G1939=1,AN1939&gt;=AO1939,AO1939&gt;AN1939),IF(H1939=1,AP1939&gt;=AQ1939,AQ1939&gt;AP1939))</f>
        <v>0</v>
      </c>
      <c r="AS1939" s="2"/>
      <c r="AT1939" s="2"/>
      <c r="AU1939" s="2"/>
      <c r="AV1939" s="2"/>
      <c r="AW1939" s="2"/>
      <c r="AX1939" s="2"/>
    </row>
    <row r="1940" customFormat="false" ht="15" hidden="false" customHeight="false" outlineLevel="0" collapsed="false">
      <c r="A1940" s="6" t="n">
        <f aca="false">ROW()-1862</f>
        <v>78</v>
      </c>
      <c r="B1940" s="6" t="n">
        <f aca="false">MOD(INT($A1940/64),2)</f>
        <v>1</v>
      </c>
      <c r="C1940" s="6" t="n">
        <f aca="false">MOD(INT($A1940/32),2)</f>
        <v>0</v>
      </c>
      <c r="D1940" s="6" t="n">
        <f aca="false">MOD(INT($A1940/16),2)</f>
        <v>0</v>
      </c>
      <c r="E1940" s="6" t="n">
        <f aca="false">MOD(INT($A1940/8),2)</f>
        <v>1</v>
      </c>
      <c r="F1940" s="6" t="n">
        <f aca="false">MOD(INT($A1940/4),2)</f>
        <v>1</v>
      </c>
      <c r="G1940" s="6" t="n">
        <f aca="false">MOD(INT($A1940/2),2)</f>
        <v>1</v>
      </c>
      <c r="H1940" s="6" t="n">
        <f aca="false">MOD(INT($A1940/1),2)</f>
        <v>0</v>
      </c>
      <c r="I1940" s="7" t="n">
        <f aca="false">IF(B1940=1,MIN($B$6,$B$1860),0)</f>
        <v>30000000</v>
      </c>
      <c r="J1940" s="7" t="n">
        <f aca="false">IF(C1940=1,MIN($F$366,MAX(0,$B$1860-I1940)),0)</f>
        <v>0</v>
      </c>
      <c r="K1940" s="7" t="n">
        <f aca="false">IF(D1940=1,MIN($F$365,MAX(0,$B$1860-SUM(I1940:J1940))),0)</f>
        <v>0</v>
      </c>
      <c r="L1940" s="7" t="n">
        <f aca="false">IF(E1940=1,MIN($F$364,MAX(0,$B$1860-SUM(I1940:K1940))),0)</f>
        <v>60000000</v>
      </c>
      <c r="M1940" s="7" t="n">
        <f aca="false">IF(F1940=1,MIN($F$363,MAX(0,$B$1860-SUM(I1940:L1940))),0)</f>
        <v>30000000</v>
      </c>
      <c r="N1940" s="7" t="n">
        <f aca="false">IF(G1940=1,MIN($F$362,MAX(0,$B$1860-SUM(I1940:M1940))),0)</f>
        <v>15000000</v>
      </c>
      <c r="O1940" s="7" t="n">
        <f aca="false">IF(H1940=1,MIN($F$361,MAX(0,$B$1860-SUM(I1940:N1940))),0)</f>
        <v>0</v>
      </c>
      <c r="P1940" s="7" t="n">
        <f aca="false">MAX(0,$B$1860-SUM(I1940:O1940))</f>
        <v>1865000000</v>
      </c>
      <c r="Q1940" s="7" t="n">
        <f aca="false">($B$343+$B$344)+$B$22+(1-B1940)*$B$338+(1-C1940)*$E$366+(1-D1940)*$E$365+(1-E1940)*$E$364+(1-F1940)*$E$363+(1-G1940)*$E$362+(1-H1940)*$E$361</f>
        <v>22142648.3819775</v>
      </c>
      <c r="R1940" s="7" t="n">
        <f aca="false">P1940&gt;$B$12*Q1940</f>
        <v>1</v>
      </c>
      <c r="S1940" s="7" t="n">
        <f aca="false">IF(R1940,(P1940+$B$12*$B$13)/(Q1940+$B$13),IF(Q1940&gt;0,P1940/Q1940,0))</f>
        <v>75.7832506901249</v>
      </c>
      <c r="T1940" s="7" t="n">
        <f aca="false">IF(R1940,$B$13*(S1940-$B$12),0)</f>
        <v>186958126.725312</v>
      </c>
      <c r="U1940" s="7" t="n">
        <f aca="false">($B$343+$B$344)*S1940</f>
        <v>20983398.502123</v>
      </c>
      <c r="V1940" s="7" t="n">
        <f aca="false">$B$22*S1940</f>
        <v>682049256.211124</v>
      </c>
      <c r="W1940" s="7" t="n">
        <f aca="false">IF(B1940=1,I1940,S1940*$B$338)</f>
        <v>30000000</v>
      </c>
      <c r="X1940" s="7" t="n">
        <f aca="false">IF(C1940=1,J1940,S1940*$E$366)</f>
        <v>464731465.099775</v>
      </c>
      <c r="Y1940" s="7" t="n">
        <f aca="false">IF(D1940=1,K1940,S1940*$E$365)</f>
        <v>131361500.011042</v>
      </c>
      <c r="Z1940" s="7" t="n">
        <f aca="false">IF(E1940=1,L1940,S1940*$E$364)</f>
        <v>60000000</v>
      </c>
      <c r="AA1940" s="7" t="n">
        <f aca="false">IF(F1940=1,M1940,S1940*$E$363)</f>
        <v>30000000</v>
      </c>
      <c r="AB1940" s="7" t="n">
        <f aca="false">IF(G1940=1,N1940,S1940*$E$362)</f>
        <v>15000000</v>
      </c>
      <c r="AC1940" s="7" t="n">
        <f aca="false">IF(H1940=1,O1940,S1940*$E$361)</f>
        <v>378916253.450624</v>
      </c>
      <c r="AD1940" s="7" t="n">
        <f aca="false">INDEX($W$1862:$W$1989,MATCH($A1940+(1-B1940)*64,$A$1862:$A$1989,0))</f>
        <v>30000000</v>
      </c>
      <c r="AE1940" s="7" t="n">
        <f aca="false">INDEX($W$1862:$W$1989,MATCH($A1940-B1940*64,$A$1862:$A$1989,0))</f>
        <v>59050406.7134379</v>
      </c>
      <c r="AF1940" s="7" t="n">
        <f aca="false">INDEX($X$1862:$X$1989,MATCH($A1940+(1-C1940)*32,$A$1862:$A$1989,0))</f>
        <v>300000000</v>
      </c>
      <c r="AG1940" s="7" t="n">
        <f aca="false">INDEX($X$1862:$X$1989,MATCH($A1940-C1940*32,$A$1862:$A$1989,0))</f>
        <v>464731465.099775</v>
      </c>
      <c r="AH1940" s="7" t="n">
        <f aca="false">INDEX($Y$1862:$Y$1989,MATCH($A1940+(1-D1940)*16,$A$1862:$A$1989,0))</f>
        <v>100000000</v>
      </c>
      <c r="AI1940" s="7" t="n">
        <f aca="false">INDEX($Y$1862:$Y$1989,MATCH($A1940-D1940*16,$A$1862:$A$1989,0))</f>
        <v>131361500.011042</v>
      </c>
      <c r="AJ1940" s="7" t="n">
        <f aca="false">INDEX($Z$1862:$Z$1989,MATCH($A1940+(1-E1940)*8,$A$1862:$A$1989,0))</f>
        <v>60000000</v>
      </c>
      <c r="AK1940" s="7" t="n">
        <f aca="false">INDEX($Z$1862:$Z$1989,MATCH($A1940-E1940*8,$A$1862:$A$1989,0))</f>
        <v>171063127.200329</v>
      </c>
      <c r="AL1940" s="7" t="n">
        <f aca="false">INDEX($AA$1862:$AA$1989,MATCH($A1940+(1-F1940)*4,$A$1862:$A$1989,0))</f>
        <v>30000000</v>
      </c>
      <c r="AM1940" s="7" t="n">
        <f aca="false">INDEX($AA$1862:$AA$1989,MATCH($A1940-F1940*4,$A$1862:$A$1989,0))</f>
        <v>205931787.770068</v>
      </c>
      <c r="AN1940" s="7" t="n">
        <f aca="false">INDEX($AB$1862:$AB$1989,MATCH($A1940+(1-G1940)*2,$A$1862:$A$1989,0))</f>
        <v>15000000</v>
      </c>
      <c r="AO1940" s="7" t="n">
        <f aca="false">INDEX($AB$1862:$AB$1989,MATCH($A1940-G1940*2,$A$1862:$A$1989,0))</f>
        <v>317532356.714886</v>
      </c>
      <c r="AP1940" s="7" t="n">
        <f aca="false">INDEX($AC$1862:$AC$1989,MATCH($A1940+(1-H1940)*1,$A$1862:$A$1989,0))</f>
        <v>5000000</v>
      </c>
      <c r="AQ1940" s="7" t="n">
        <f aca="false">INDEX($AC$1862:$AC$1989,MATCH($A1940-H1940*1,$A$1862:$A$1989,0))</f>
        <v>378916253.450624</v>
      </c>
      <c r="AR1940" s="14" t="b">
        <f aca="false">AND(IF(B1940=1,AD1940&gt;=AE1940,AE1940&gt;AD1940),IF(C1940=1,AF1940&gt;=AG1940,AG1940&gt;AF1940),IF(D1940=1,AH1940&gt;=AI1940,AI1940&gt;AH1940),IF(E1940=1,AJ1940&gt;=AK1940,AK1940&gt;AJ1940),IF(F1940=1,AL1940&gt;=AM1940,AM1940&gt;AL1940),IF(G1940=1,AN1940&gt;=AO1940,AO1940&gt;AN1940),IF(H1940=1,AP1940&gt;=AQ1940,AQ1940&gt;AP1940))</f>
        <v>0</v>
      </c>
      <c r="AS1940" s="2"/>
      <c r="AT1940" s="2"/>
      <c r="AU1940" s="2"/>
      <c r="AV1940" s="2"/>
      <c r="AW1940" s="2"/>
      <c r="AX1940" s="2"/>
    </row>
    <row r="1941" customFormat="false" ht="15" hidden="false" customHeight="false" outlineLevel="0" collapsed="false">
      <c r="A1941" s="6" t="n">
        <f aca="false">ROW()-1862</f>
        <v>79</v>
      </c>
      <c r="B1941" s="6" t="n">
        <f aca="false">MOD(INT($A1941/64),2)</f>
        <v>1</v>
      </c>
      <c r="C1941" s="6" t="n">
        <f aca="false">MOD(INT($A1941/32),2)</f>
        <v>0</v>
      </c>
      <c r="D1941" s="6" t="n">
        <f aca="false">MOD(INT($A1941/16),2)</f>
        <v>0</v>
      </c>
      <c r="E1941" s="6" t="n">
        <f aca="false">MOD(INT($A1941/8),2)</f>
        <v>1</v>
      </c>
      <c r="F1941" s="6" t="n">
        <f aca="false">MOD(INT($A1941/4),2)</f>
        <v>1</v>
      </c>
      <c r="G1941" s="6" t="n">
        <f aca="false">MOD(INT($A1941/2),2)</f>
        <v>1</v>
      </c>
      <c r="H1941" s="6" t="n">
        <f aca="false">MOD(INT($A1941/1),2)</f>
        <v>1</v>
      </c>
      <c r="I1941" s="7" t="n">
        <f aca="false">IF(B1941=1,MIN($B$6,$B$1860),0)</f>
        <v>30000000</v>
      </c>
      <c r="J1941" s="7" t="n">
        <f aca="false">IF(C1941=1,MIN($F$366,MAX(0,$B$1860-I1941)),0)</f>
        <v>0</v>
      </c>
      <c r="K1941" s="7" t="n">
        <f aca="false">IF(D1941=1,MIN($F$365,MAX(0,$B$1860-SUM(I1941:J1941))),0)</f>
        <v>0</v>
      </c>
      <c r="L1941" s="7" t="n">
        <f aca="false">IF(E1941=1,MIN($F$364,MAX(0,$B$1860-SUM(I1941:K1941))),0)</f>
        <v>60000000</v>
      </c>
      <c r="M1941" s="7" t="n">
        <f aca="false">IF(F1941=1,MIN($F$363,MAX(0,$B$1860-SUM(I1941:L1941))),0)</f>
        <v>30000000</v>
      </c>
      <c r="N1941" s="7" t="n">
        <f aca="false">IF(G1941=1,MIN($F$362,MAX(0,$B$1860-SUM(I1941:M1941))),0)</f>
        <v>15000000</v>
      </c>
      <c r="O1941" s="7" t="n">
        <f aca="false">IF(H1941=1,MIN($F$361,MAX(0,$B$1860-SUM(I1941:N1941))),0)</f>
        <v>5000000</v>
      </c>
      <c r="P1941" s="7" t="n">
        <f aca="false">MAX(0,$B$1860-SUM(I1941:O1941))</f>
        <v>1860000000</v>
      </c>
      <c r="Q1941" s="7" t="n">
        <f aca="false">($B$343+$B$344)+$B$22+(1-B1941)*$B$338+(1-C1941)*$E$366+(1-D1941)*$E$365+(1-E1941)*$E$364+(1-F1941)*$E$363+(1-G1941)*$E$362+(1-H1941)*$E$361</f>
        <v>17142648.3819775</v>
      </c>
      <c r="R1941" s="7" t="n">
        <f aca="false">P1941&gt;$B$12*Q1941</f>
        <v>1</v>
      </c>
      <c r="S1941" s="7" t="n">
        <f aca="false">IF(R1941,(P1941+$B$12*$B$13)/(Q1941+$B$13),IF(Q1941&gt;0,P1941/Q1941,0))</f>
        <v>94.8191895400866</v>
      </c>
      <c r="T1941" s="7" t="n">
        <f aca="false">IF(R1941,$B$13*(S1941-$B$12),0)</f>
        <v>234547973.850217</v>
      </c>
      <c r="U1941" s="7" t="n">
        <f aca="false">($B$343+$B$344)*S1941</f>
        <v>26254202.8964091</v>
      </c>
      <c r="V1941" s="7" t="n">
        <f aca="false">$B$22*S1941</f>
        <v>853372705.86078</v>
      </c>
      <c r="W1941" s="7" t="n">
        <f aca="false">IF(B1941=1,I1941,S1941*$B$338)</f>
        <v>30000000</v>
      </c>
      <c r="X1941" s="7" t="n">
        <f aca="false">IF(C1941=1,J1941,S1941*$E$366)</f>
        <v>581467019.074173</v>
      </c>
      <c r="Y1941" s="7" t="n">
        <f aca="false">IF(D1941=1,K1941,S1941*$E$365)</f>
        <v>164358098.318421</v>
      </c>
      <c r="Z1941" s="7" t="n">
        <f aca="false">IF(E1941=1,L1941,S1941*$E$364)</f>
        <v>60000000</v>
      </c>
      <c r="AA1941" s="7" t="n">
        <f aca="false">IF(F1941=1,M1941,S1941*$E$363)</f>
        <v>30000000</v>
      </c>
      <c r="AB1941" s="7" t="n">
        <f aca="false">IF(G1941=1,N1941,S1941*$E$362)</f>
        <v>15000000</v>
      </c>
      <c r="AC1941" s="7" t="n">
        <f aca="false">IF(H1941=1,O1941,S1941*$E$361)</f>
        <v>5000000</v>
      </c>
      <c r="AD1941" s="7" t="n">
        <f aca="false">INDEX($W$1862:$W$1989,MATCH($A1941+(1-B1941)*64,$A$1862:$A$1989,0))</f>
        <v>30000000</v>
      </c>
      <c r="AE1941" s="7" t="n">
        <f aca="false">INDEX($W$1862:$W$1989,MATCH($A1941-B1941*64,$A$1862:$A$1989,0))</f>
        <v>73305674.9269058</v>
      </c>
      <c r="AF1941" s="7" t="n">
        <f aca="false">INDEX($X$1862:$X$1989,MATCH($A1941+(1-C1941)*32,$A$1862:$A$1989,0))</f>
        <v>300000000</v>
      </c>
      <c r="AG1941" s="7" t="n">
        <f aca="false">INDEX($X$1862:$X$1989,MATCH($A1941-C1941*32,$A$1862:$A$1989,0))</f>
        <v>581467019.074173</v>
      </c>
      <c r="AH1941" s="7" t="n">
        <f aca="false">INDEX($Y$1862:$Y$1989,MATCH($A1941+(1-D1941)*16,$A$1862:$A$1989,0))</f>
        <v>100000000</v>
      </c>
      <c r="AI1941" s="7" t="n">
        <f aca="false">INDEX($Y$1862:$Y$1989,MATCH($A1941-D1941*16,$A$1862:$A$1989,0))</f>
        <v>164358098.318421</v>
      </c>
      <c r="AJ1941" s="7" t="n">
        <f aca="false">INDEX($Z$1862:$Z$1989,MATCH($A1941+(1-E1941)*8,$A$1862:$A$1989,0))</f>
        <v>60000000</v>
      </c>
      <c r="AK1941" s="7" t="n">
        <f aca="false">INDEX($Z$1862:$Z$1989,MATCH($A1941-E1941*8,$A$1862:$A$1989,0))</f>
        <v>209321489.870178</v>
      </c>
      <c r="AL1941" s="7" t="n">
        <f aca="false">INDEX($AA$1862:$AA$1989,MATCH($A1941+(1-F1941)*4,$A$1862:$A$1989,0))</f>
        <v>30000000</v>
      </c>
      <c r="AM1941" s="7" t="n">
        <f aca="false">INDEX($AA$1862:$AA$1989,MATCH($A1941-F1941*4,$A$1862:$A$1989,0))</f>
        <v>250743636.708108</v>
      </c>
      <c r="AN1941" s="7" t="n">
        <f aca="false">INDEX($AB$1862:$AB$1989,MATCH($A1941+(1-G1941)*2,$A$1862:$A$1989,0))</f>
        <v>15000000</v>
      </c>
      <c r="AO1941" s="7" t="n">
        <f aca="false">INDEX($AB$1862:$AB$1989,MATCH($A1941-G1941*2,$A$1862:$A$1989,0))</f>
        <v>380945256.146478</v>
      </c>
      <c r="AP1941" s="7" t="n">
        <f aca="false">INDEX($AC$1862:$AC$1989,MATCH($A1941+(1-H1941)*1,$A$1862:$A$1989,0))</f>
        <v>5000000</v>
      </c>
      <c r="AQ1941" s="7" t="n">
        <f aca="false">INDEX($AC$1862:$AC$1989,MATCH($A1941-H1941*1,$A$1862:$A$1989,0))</f>
        <v>378916253.450624</v>
      </c>
      <c r="AR1941" s="14" t="b">
        <f aca="false">AND(IF(B1941=1,AD1941&gt;=AE1941,AE1941&gt;AD1941),IF(C1941=1,AF1941&gt;=AG1941,AG1941&gt;AF1941),IF(D1941=1,AH1941&gt;=AI1941,AI1941&gt;AH1941),IF(E1941=1,AJ1941&gt;=AK1941,AK1941&gt;AJ1941),IF(F1941=1,AL1941&gt;=AM1941,AM1941&gt;AL1941),IF(G1941=1,AN1941&gt;=AO1941,AO1941&gt;AN1941),IF(H1941=1,AP1941&gt;=AQ1941,AQ1941&gt;AP1941))</f>
        <v>0</v>
      </c>
      <c r="AS1941" s="2"/>
      <c r="AT1941" s="2"/>
      <c r="AU1941" s="2"/>
      <c r="AV1941" s="2"/>
      <c r="AW1941" s="2"/>
      <c r="AX1941" s="2"/>
    </row>
    <row r="1942" customFormat="false" ht="15" hidden="false" customHeight="false" outlineLevel="0" collapsed="false">
      <c r="A1942" s="6" t="n">
        <f aca="false">ROW()-1862</f>
        <v>80</v>
      </c>
      <c r="B1942" s="6" t="n">
        <f aca="false">MOD(INT($A1942/64),2)</f>
        <v>1</v>
      </c>
      <c r="C1942" s="6" t="n">
        <f aca="false">MOD(INT($A1942/32),2)</f>
        <v>0</v>
      </c>
      <c r="D1942" s="6" t="n">
        <f aca="false">MOD(INT($A1942/16),2)</f>
        <v>1</v>
      </c>
      <c r="E1942" s="6" t="n">
        <f aca="false">MOD(INT($A1942/8),2)</f>
        <v>0</v>
      </c>
      <c r="F1942" s="6" t="n">
        <f aca="false">MOD(INT($A1942/4),2)</f>
        <v>0</v>
      </c>
      <c r="G1942" s="6" t="n">
        <f aca="false">MOD(INT($A1942/2),2)</f>
        <v>0</v>
      </c>
      <c r="H1942" s="6" t="n">
        <f aca="false">MOD(INT($A1942/1),2)</f>
        <v>0</v>
      </c>
      <c r="I1942" s="7" t="n">
        <f aca="false">IF(B1942=1,MIN($B$6,$B$1860),0)</f>
        <v>30000000</v>
      </c>
      <c r="J1942" s="7" t="n">
        <f aca="false">IF(C1942=1,MIN($F$366,MAX(0,$B$1860-I1942)),0)</f>
        <v>0</v>
      </c>
      <c r="K1942" s="7" t="n">
        <f aca="false">IF(D1942=1,MIN($F$365,MAX(0,$B$1860-SUM(I1942:J1942))),0)</f>
        <v>100000000</v>
      </c>
      <c r="L1942" s="7" t="n">
        <f aca="false">IF(E1942=1,MIN($F$364,MAX(0,$B$1860-SUM(I1942:K1942))),0)</f>
        <v>0</v>
      </c>
      <c r="M1942" s="7" t="n">
        <f aca="false">IF(F1942=1,MIN($F$363,MAX(0,$B$1860-SUM(I1942:L1942))),0)</f>
        <v>0</v>
      </c>
      <c r="N1942" s="7" t="n">
        <f aca="false">IF(G1942=1,MIN($F$362,MAX(0,$B$1860-SUM(I1942:M1942))),0)</f>
        <v>0</v>
      </c>
      <c r="O1942" s="7" t="n">
        <f aca="false">IF(H1942=1,MIN($F$361,MAX(0,$B$1860-SUM(I1942:N1942))),0)</f>
        <v>0</v>
      </c>
      <c r="P1942" s="7" t="n">
        <f aca="false">MAX(0,$B$1860-SUM(I1942:O1942))</f>
        <v>1870000000</v>
      </c>
      <c r="Q1942" s="7" t="n">
        <f aca="false">($B$343+$B$344)+$B$22+(1-B1942)*$B$338+(1-C1942)*$E$366+(1-D1942)*$E$365+(1-E1942)*$E$364+(1-F1942)*$E$363+(1-G1942)*$E$362+(1-H1942)*$E$361</f>
        <v>30809264.0415752</v>
      </c>
      <c r="R1942" s="7" t="n">
        <f aca="false">P1942&gt;$B$12*Q1942</f>
        <v>1</v>
      </c>
      <c r="S1942" s="7" t="n">
        <f aca="false">IF(R1942,(P1942+$B$12*$B$13)/(Q1942+$B$13),IF(Q1942&gt;0,P1942/Q1942,0))</f>
        <v>56.2155920846172</v>
      </c>
      <c r="T1942" s="7" t="n">
        <f aca="false">IF(R1942,$B$13*(S1942-$B$12),0)</f>
        <v>138038980.211543</v>
      </c>
      <c r="U1942" s="7" t="n">
        <f aca="false">($B$343+$B$344)*S1942</f>
        <v>15565367.8088795</v>
      </c>
      <c r="V1942" s="7" t="n">
        <f aca="false">$B$22*S1942</f>
        <v>505940328.761555</v>
      </c>
      <c r="W1942" s="7" t="n">
        <f aca="false">IF(B1942=1,I1942,S1942*$B$338)</f>
        <v>30000000</v>
      </c>
      <c r="X1942" s="7" t="n">
        <f aca="false">IF(C1942=1,J1942,S1942*$E$366)</f>
        <v>344735205.114918</v>
      </c>
      <c r="Y1942" s="7" t="n">
        <f aca="false">IF(D1942=1,K1942,S1942*$E$365)</f>
        <v>100000000</v>
      </c>
      <c r="Z1942" s="7" t="n">
        <f aca="false">IF(E1942=1,L1942,S1942*$E$364)</f>
        <v>134917421.003081</v>
      </c>
      <c r="AA1942" s="7" t="n">
        <f aca="false">IF(F1942=1,M1942,S1942*$E$363)</f>
        <v>168646776.253852</v>
      </c>
      <c r="AB1942" s="7" t="n">
        <f aca="false">IF(G1942=1,N1942,S1942*$E$362)</f>
        <v>281077960.423086</v>
      </c>
      <c r="AC1942" s="7" t="n">
        <f aca="false">IF(H1942=1,O1942,S1942*$E$361)</f>
        <v>281077960.423086</v>
      </c>
      <c r="AD1942" s="7" t="n">
        <f aca="false">INDEX($W$1862:$W$1989,MATCH($A1942+(1-B1942)*64,$A$1862:$A$1989,0))</f>
        <v>30000000</v>
      </c>
      <c r="AE1942" s="7" t="n">
        <f aca="false">INDEX($W$1862:$W$1989,MATCH($A1942-B1942*64,$A$1862:$A$1989,0))</f>
        <v>44158969.0202102</v>
      </c>
      <c r="AF1942" s="7" t="n">
        <f aca="false">INDEX($X$1862:$X$1989,MATCH($A1942+(1-C1942)*32,$A$1862:$A$1989,0))</f>
        <v>300000000</v>
      </c>
      <c r="AG1942" s="7" t="n">
        <f aca="false">INDEX($X$1862:$X$1989,MATCH($A1942-C1942*32,$A$1862:$A$1989,0))</f>
        <v>344735205.114918</v>
      </c>
      <c r="AH1942" s="7" t="n">
        <f aca="false">INDEX($Y$1862:$Y$1989,MATCH($A1942+(1-D1942)*16,$A$1862:$A$1989,0))</f>
        <v>100000000</v>
      </c>
      <c r="AI1942" s="7" t="n">
        <f aca="false">INDEX($Y$1862:$Y$1989,MATCH($A1942-D1942*16,$A$1862:$A$1989,0))</f>
        <v>97569697.7629674</v>
      </c>
      <c r="AJ1942" s="7" t="n">
        <f aca="false">INDEX($Z$1862:$Z$1989,MATCH($A1942+(1-E1942)*8,$A$1862:$A$1989,0))</f>
        <v>60000000</v>
      </c>
      <c r="AK1942" s="7" t="n">
        <f aca="false">INDEX($Z$1862:$Z$1989,MATCH($A1942-E1942*8,$A$1862:$A$1989,0))</f>
        <v>134917421.003081</v>
      </c>
      <c r="AL1942" s="7" t="n">
        <f aca="false">INDEX($AA$1862:$AA$1989,MATCH($A1942+(1-F1942)*4,$A$1862:$A$1989,0))</f>
        <v>30000000</v>
      </c>
      <c r="AM1942" s="7" t="n">
        <f aca="false">INDEX($AA$1862:$AA$1989,MATCH($A1942-F1942*4,$A$1862:$A$1989,0))</f>
        <v>168646776.253852</v>
      </c>
      <c r="AN1942" s="7" t="n">
        <f aca="false">INDEX($AB$1862:$AB$1989,MATCH($A1942+(1-G1942)*2,$A$1862:$A$1989,0))</f>
        <v>15000000</v>
      </c>
      <c r="AO1942" s="7" t="n">
        <f aca="false">INDEX($AB$1862:$AB$1989,MATCH($A1942-G1942*2,$A$1862:$A$1989,0))</f>
        <v>281077960.423086</v>
      </c>
      <c r="AP1942" s="7" t="n">
        <f aca="false">INDEX($AC$1862:$AC$1989,MATCH($A1942+(1-H1942)*1,$A$1862:$A$1989,0))</f>
        <v>5000000</v>
      </c>
      <c r="AQ1942" s="7" t="n">
        <f aca="false">INDEX($AC$1862:$AC$1989,MATCH($A1942-H1942*1,$A$1862:$A$1989,0))</f>
        <v>281077960.423086</v>
      </c>
      <c r="AR1942" s="14" t="b">
        <f aca="false">AND(IF(B1942=1,AD1942&gt;=AE1942,AE1942&gt;AD1942),IF(C1942=1,AF1942&gt;=AG1942,AG1942&gt;AF1942),IF(D1942=1,AH1942&gt;=AI1942,AI1942&gt;AH1942),IF(E1942=1,AJ1942&gt;=AK1942,AK1942&gt;AJ1942),IF(F1942=1,AL1942&gt;=AM1942,AM1942&gt;AL1942),IF(G1942=1,AN1942&gt;=AO1942,AO1942&gt;AN1942),IF(H1942=1,AP1942&gt;=AQ1942,AQ1942&gt;AP1942))</f>
        <v>0</v>
      </c>
      <c r="AS1942" s="2"/>
      <c r="AT1942" s="2"/>
      <c r="AU1942" s="2"/>
      <c r="AV1942" s="2"/>
      <c r="AW1942" s="2"/>
      <c r="AX1942" s="2"/>
    </row>
    <row r="1943" customFormat="false" ht="15" hidden="false" customHeight="false" outlineLevel="0" collapsed="false">
      <c r="A1943" s="6" t="n">
        <f aca="false">ROW()-1862</f>
        <v>81</v>
      </c>
      <c r="B1943" s="6" t="n">
        <f aca="false">MOD(INT($A1943/64),2)</f>
        <v>1</v>
      </c>
      <c r="C1943" s="6" t="n">
        <f aca="false">MOD(INT($A1943/32),2)</f>
        <v>0</v>
      </c>
      <c r="D1943" s="6" t="n">
        <f aca="false">MOD(INT($A1943/16),2)</f>
        <v>1</v>
      </c>
      <c r="E1943" s="6" t="n">
        <f aca="false">MOD(INT($A1943/8),2)</f>
        <v>0</v>
      </c>
      <c r="F1943" s="6" t="n">
        <f aca="false">MOD(INT($A1943/4),2)</f>
        <v>0</v>
      </c>
      <c r="G1943" s="6" t="n">
        <f aca="false">MOD(INT($A1943/2),2)</f>
        <v>0</v>
      </c>
      <c r="H1943" s="6" t="n">
        <f aca="false">MOD(INT($A1943/1),2)</f>
        <v>1</v>
      </c>
      <c r="I1943" s="7" t="n">
        <f aca="false">IF(B1943=1,MIN($B$6,$B$1860),0)</f>
        <v>30000000</v>
      </c>
      <c r="J1943" s="7" t="n">
        <f aca="false">IF(C1943=1,MIN($F$366,MAX(0,$B$1860-I1943)),0)</f>
        <v>0</v>
      </c>
      <c r="K1943" s="7" t="n">
        <f aca="false">IF(D1943=1,MIN($F$365,MAX(0,$B$1860-SUM(I1943:J1943))),0)</f>
        <v>100000000</v>
      </c>
      <c r="L1943" s="7" t="n">
        <f aca="false">IF(E1943=1,MIN($F$364,MAX(0,$B$1860-SUM(I1943:K1943))),0)</f>
        <v>0</v>
      </c>
      <c r="M1943" s="7" t="n">
        <f aca="false">IF(F1943=1,MIN($F$363,MAX(0,$B$1860-SUM(I1943:L1943))),0)</f>
        <v>0</v>
      </c>
      <c r="N1943" s="7" t="n">
        <f aca="false">IF(G1943=1,MIN($F$362,MAX(0,$B$1860-SUM(I1943:M1943))),0)</f>
        <v>0</v>
      </c>
      <c r="O1943" s="7" t="n">
        <f aca="false">IF(H1943=1,MIN($F$361,MAX(0,$B$1860-SUM(I1943:N1943))),0)</f>
        <v>5000000</v>
      </c>
      <c r="P1943" s="7" t="n">
        <f aca="false">MAX(0,$B$1860-SUM(I1943:O1943))</f>
        <v>1865000000</v>
      </c>
      <c r="Q1943" s="7" t="n">
        <f aca="false">($B$343+$B$344)+$B$22+(1-B1943)*$B$338+(1-C1943)*$E$366+(1-D1943)*$E$365+(1-E1943)*$E$364+(1-F1943)*$E$363+(1-G1943)*$E$362+(1-H1943)*$E$361</f>
        <v>25809264.0415752</v>
      </c>
      <c r="R1943" s="7" t="n">
        <f aca="false">P1943&gt;$B$12*Q1943</f>
        <v>1</v>
      </c>
      <c r="S1943" s="7" t="n">
        <f aca="false">IF(R1943,(P1943+$B$12*$B$13)/(Q1943+$B$13),IF(Q1943&gt;0,P1943/Q1943,0))</f>
        <v>65.9678046471775</v>
      </c>
      <c r="T1943" s="7" t="n">
        <f aca="false">IF(R1943,$B$13*(S1943-$B$12),0)</f>
        <v>162419511.617944</v>
      </c>
      <c r="U1943" s="7" t="n">
        <f aca="false">($B$343+$B$344)*S1943</f>
        <v>18265628.890505</v>
      </c>
      <c r="V1943" s="7" t="n">
        <f aca="false">$B$22*S1943</f>
        <v>593710241.824597</v>
      </c>
      <c r="W1943" s="7" t="n">
        <f aca="false">IF(B1943=1,I1943,S1943*$B$338)</f>
        <v>30000000</v>
      </c>
      <c r="X1943" s="7" t="n">
        <f aca="false">IF(C1943=1,J1943,S1943*$E$366)</f>
        <v>404539449.336308</v>
      </c>
      <c r="Y1943" s="7" t="n">
        <f aca="false">IF(D1943=1,K1943,S1943*$E$365)</f>
        <v>100000000</v>
      </c>
      <c r="Z1943" s="7" t="n">
        <f aca="false">IF(E1943=1,L1943,S1943*$E$364)</f>
        <v>158322731.153226</v>
      </c>
      <c r="AA1943" s="7" t="n">
        <f aca="false">IF(F1943=1,M1943,S1943*$E$363)</f>
        <v>197903413.941532</v>
      </c>
      <c r="AB1943" s="7" t="n">
        <f aca="false">IF(G1943=1,N1943,S1943*$E$362)</f>
        <v>329839023.235887</v>
      </c>
      <c r="AC1943" s="7" t="n">
        <f aca="false">IF(H1943=1,O1943,S1943*$E$361)</f>
        <v>5000000</v>
      </c>
      <c r="AD1943" s="7" t="n">
        <f aca="false">INDEX($W$1862:$W$1989,MATCH($A1943+(1-B1943)*64,$A$1862:$A$1989,0))</f>
        <v>30000000</v>
      </c>
      <c r="AE1943" s="7" t="n">
        <f aca="false">INDEX($W$1862:$W$1989,MATCH($A1943-B1943*64,$A$1862:$A$1989,0))</f>
        <v>51610222.5923109</v>
      </c>
      <c r="AF1943" s="7" t="n">
        <f aca="false">INDEX($X$1862:$X$1989,MATCH($A1943+(1-C1943)*32,$A$1862:$A$1989,0))</f>
        <v>300000000</v>
      </c>
      <c r="AG1943" s="7" t="n">
        <f aca="false">INDEX($X$1862:$X$1989,MATCH($A1943-C1943*32,$A$1862:$A$1989,0))</f>
        <v>404539449.336308</v>
      </c>
      <c r="AH1943" s="7" t="n">
        <f aca="false">INDEX($Y$1862:$Y$1989,MATCH($A1943+(1-D1943)*16,$A$1862:$A$1989,0))</f>
        <v>100000000</v>
      </c>
      <c r="AI1943" s="7" t="n">
        <f aca="false">INDEX($Y$1862:$Y$1989,MATCH($A1943-D1943*16,$A$1862:$A$1989,0))</f>
        <v>113519741.880925</v>
      </c>
      <c r="AJ1943" s="7" t="n">
        <f aca="false">INDEX($Z$1862:$Z$1989,MATCH($A1943+(1-E1943)*8,$A$1862:$A$1989,0))</f>
        <v>60000000</v>
      </c>
      <c r="AK1943" s="7" t="n">
        <f aca="false">INDEX($Z$1862:$Z$1989,MATCH($A1943-E1943*8,$A$1862:$A$1989,0))</f>
        <v>158322731.153226</v>
      </c>
      <c r="AL1943" s="7" t="n">
        <f aca="false">INDEX($AA$1862:$AA$1989,MATCH($A1943+(1-F1943)*4,$A$1862:$A$1989,0))</f>
        <v>30000000</v>
      </c>
      <c r="AM1943" s="7" t="n">
        <f aca="false">INDEX($AA$1862:$AA$1989,MATCH($A1943-F1943*4,$A$1862:$A$1989,0))</f>
        <v>197903413.941532</v>
      </c>
      <c r="AN1943" s="7" t="n">
        <f aca="false">INDEX($AB$1862:$AB$1989,MATCH($A1943+(1-G1943)*2,$A$1862:$A$1989,0))</f>
        <v>15000000</v>
      </c>
      <c r="AO1943" s="7" t="n">
        <f aca="false">INDEX($AB$1862:$AB$1989,MATCH($A1943-G1943*2,$A$1862:$A$1989,0))</f>
        <v>329839023.235887</v>
      </c>
      <c r="AP1943" s="7" t="n">
        <f aca="false">INDEX($AC$1862:$AC$1989,MATCH($A1943+(1-H1943)*1,$A$1862:$A$1989,0))</f>
        <v>5000000</v>
      </c>
      <c r="AQ1943" s="7" t="n">
        <f aca="false">INDEX($AC$1862:$AC$1989,MATCH($A1943-H1943*1,$A$1862:$A$1989,0))</f>
        <v>281077960.423086</v>
      </c>
      <c r="AR1943" s="14" t="b">
        <f aca="false">AND(IF(B1943=1,AD1943&gt;=AE1943,AE1943&gt;AD1943),IF(C1943=1,AF1943&gt;=AG1943,AG1943&gt;AF1943),IF(D1943=1,AH1943&gt;=AI1943,AI1943&gt;AH1943),IF(E1943=1,AJ1943&gt;=AK1943,AK1943&gt;AJ1943),IF(F1943=1,AL1943&gt;=AM1943,AM1943&gt;AL1943),IF(G1943=1,AN1943&gt;=AO1943,AO1943&gt;AN1943),IF(H1943=1,AP1943&gt;=AQ1943,AQ1943&gt;AP1943))</f>
        <v>0</v>
      </c>
      <c r="AS1943" s="2"/>
      <c r="AT1943" s="2"/>
      <c r="AU1943" s="2"/>
      <c r="AV1943" s="2"/>
      <c r="AW1943" s="2"/>
      <c r="AX1943" s="2"/>
    </row>
    <row r="1944" customFormat="false" ht="15" hidden="false" customHeight="false" outlineLevel="0" collapsed="false">
      <c r="A1944" s="6" t="n">
        <f aca="false">ROW()-1862</f>
        <v>82</v>
      </c>
      <c r="B1944" s="6" t="n">
        <f aca="false">MOD(INT($A1944/64),2)</f>
        <v>1</v>
      </c>
      <c r="C1944" s="6" t="n">
        <f aca="false">MOD(INT($A1944/32),2)</f>
        <v>0</v>
      </c>
      <c r="D1944" s="6" t="n">
        <f aca="false">MOD(INT($A1944/16),2)</f>
        <v>1</v>
      </c>
      <c r="E1944" s="6" t="n">
        <f aca="false">MOD(INT($A1944/8),2)</f>
        <v>0</v>
      </c>
      <c r="F1944" s="6" t="n">
        <f aca="false">MOD(INT($A1944/4),2)</f>
        <v>0</v>
      </c>
      <c r="G1944" s="6" t="n">
        <f aca="false">MOD(INT($A1944/2),2)</f>
        <v>1</v>
      </c>
      <c r="H1944" s="6" t="n">
        <f aca="false">MOD(INT($A1944/1),2)</f>
        <v>0</v>
      </c>
      <c r="I1944" s="7" t="n">
        <f aca="false">IF(B1944=1,MIN($B$6,$B$1860),0)</f>
        <v>30000000</v>
      </c>
      <c r="J1944" s="7" t="n">
        <f aca="false">IF(C1944=1,MIN($F$366,MAX(0,$B$1860-I1944)),0)</f>
        <v>0</v>
      </c>
      <c r="K1944" s="7" t="n">
        <f aca="false">IF(D1944=1,MIN($F$365,MAX(0,$B$1860-SUM(I1944:J1944))),0)</f>
        <v>100000000</v>
      </c>
      <c r="L1944" s="7" t="n">
        <f aca="false">IF(E1944=1,MIN($F$364,MAX(0,$B$1860-SUM(I1944:K1944))),0)</f>
        <v>0</v>
      </c>
      <c r="M1944" s="7" t="n">
        <f aca="false">IF(F1944=1,MIN($F$363,MAX(0,$B$1860-SUM(I1944:L1944))),0)</f>
        <v>0</v>
      </c>
      <c r="N1944" s="7" t="n">
        <f aca="false">IF(G1944=1,MIN($F$362,MAX(0,$B$1860-SUM(I1944:M1944))),0)</f>
        <v>15000000</v>
      </c>
      <c r="O1944" s="7" t="n">
        <f aca="false">IF(H1944=1,MIN($F$361,MAX(0,$B$1860-SUM(I1944:N1944))),0)</f>
        <v>0</v>
      </c>
      <c r="P1944" s="7" t="n">
        <f aca="false">MAX(0,$B$1860-SUM(I1944:O1944))</f>
        <v>1855000000</v>
      </c>
      <c r="Q1944" s="7" t="n">
        <f aca="false">($B$343+$B$344)+$B$22+(1-B1944)*$B$338+(1-C1944)*$E$366+(1-D1944)*$E$365+(1-E1944)*$E$364+(1-F1944)*$E$363+(1-G1944)*$E$362+(1-H1944)*$E$361</f>
        <v>25809264.0415752</v>
      </c>
      <c r="R1944" s="7" t="n">
        <f aca="false">P1944&gt;$B$12*Q1944</f>
        <v>1</v>
      </c>
      <c r="S1944" s="7" t="n">
        <f aca="false">IF(R1944,(P1944+$B$12*$B$13)/(Q1944+$B$13),IF(Q1944&gt;0,P1944/Q1944,0))</f>
        <v>65.6145633907</v>
      </c>
      <c r="T1944" s="7" t="n">
        <f aca="false">IF(R1944,$B$13*(S1944-$B$12),0)</f>
        <v>161536408.47675</v>
      </c>
      <c r="U1944" s="7" t="n">
        <f aca="false">($B$343+$B$344)*S1944</f>
        <v>18167820.9714126</v>
      </c>
      <c r="V1944" s="7" t="n">
        <f aca="false">$B$22*S1944</f>
        <v>590531070.5163</v>
      </c>
      <c r="W1944" s="7" t="n">
        <f aca="false">IF(B1944=1,I1944,S1944*$B$338)</f>
        <v>30000000</v>
      </c>
      <c r="X1944" s="7" t="n">
        <f aca="false">IF(C1944=1,J1944,S1944*$E$366)</f>
        <v>402373240.772258</v>
      </c>
      <c r="Y1944" s="7" t="n">
        <f aca="false">IF(D1944=1,K1944,S1944*$E$365)</f>
        <v>100000000</v>
      </c>
      <c r="Z1944" s="7" t="n">
        <f aca="false">IF(E1944=1,L1944,S1944*$E$364)</f>
        <v>157474952.13768</v>
      </c>
      <c r="AA1944" s="7" t="n">
        <f aca="false">IF(F1944=1,M1944,S1944*$E$363)</f>
        <v>196843690.1721</v>
      </c>
      <c r="AB1944" s="7" t="n">
        <f aca="false">IF(G1944=1,N1944,S1944*$E$362)</f>
        <v>15000000</v>
      </c>
      <c r="AC1944" s="7" t="n">
        <f aca="false">IF(H1944=1,O1944,S1944*$E$361)</f>
        <v>328072816.9535</v>
      </c>
      <c r="AD1944" s="7" t="n">
        <f aca="false">INDEX($W$1862:$W$1989,MATCH($A1944+(1-B1944)*64,$A$1862:$A$1989,0))</f>
        <v>30000000</v>
      </c>
      <c r="AE1944" s="7" t="n">
        <f aca="false">INDEX($W$1862:$W$1989,MATCH($A1944-B1944*64,$A$1862:$A$1989,0))</f>
        <v>51338231.9594134</v>
      </c>
      <c r="AF1944" s="7" t="n">
        <f aca="false">INDEX($X$1862:$X$1989,MATCH($A1944+(1-C1944)*32,$A$1862:$A$1989,0))</f>
        <v>300000000</v>
      </c>
      <c r="AG1944" s="7" t="n">
        <f aca="false">INDEX($X$1862:$X$1989,MATCH($A1944-C1944*32,$A$1862:$A$1989,0))</f>
        <v>402373240.772258</v>
      </c>
      <c r="AH1944" s="7" t="n">
        <f aca="false">INDEX($Y$1862:$Y$1989,MATCH($A1944+(1-D1944)*16,$A$1862:$A$1989,0))</f>
        <v>100000000</v>
      </c>
      <c r="AI1944" s="7" t="n">
        <f aca="false">INDEX($Y$1862:$Y$1989,MATCH($A1944-D1944*16,$A$1862:$A$1989,0))</f>
        <v>112942767.335151</v>
      </c>
      <c r="AJ1944" s="7" t="n">
        <f aca="false">INDEX($Z$1862:$Z$1989,MATCH($A1944+(1-E1944)*8,$A$1862:$A$1989,0))</f>
        <v>60000000</v>
      </c>
      <c r="AK1944" s="7" t="n">
        <f aca="false">INDEX($Z$1862:$Z$1989,MATCH($A1944-E1944*8,$A$1862:$A$1989,0))</f>
        <v>157474952.13768</v>
      </c>
      <c r="AL1944" s="7" t="n">
        <f aca="false">INDEX($AA$1862:$AA$1989,MATCH($A1944+(1-F1944)*4,$A$1862:$A$1989,0))</f>
        <v>30000000</v>
      </c>
      <c r="AM1944" s="7" t="n">
        <f aca="false">INDEX($AA$1862:$AA$1989,MATCH($A1944-F1944*4,$A$1862:$A$1989,0))</f>
        <v>196843690.1721</v>
      </c>
      <c r="AN1944" s="7" t="n">
        <f aca="false">INDEX($AB$1862:$AB$1989,MATCH($A1944+(1-G1944)*2,$A$1862:$A$1989,0))</f>
        <v>15000000</v>
      </c>
      <c r="AO1944" s="7" t="n">
        <f aca="false">INDEX($AB$1862:$AB$1989,MATCH($A1944-G1944*2,$A$1862:$A$1989,0))</f>
        <v>281077960.423086</v>
      </c>
      <c r="AP1944" s="7" t="n">
        <f aca="false">INDEX($AC$1862:$AC$1989,MATCH($A1944+(1-H1944)*1,$A$1862:$A$1989,0))</f>
        <v>5000000</v>
      </c>
      <c r="AQ1944" s="7" t="n">
        <f aca="false">INDEX($AC$1862:$AC$1989,MATCH($A1944-H1944*1,$A$1862:$A$1989,0))</f>
        <v>328072816.9535</v>
      </c>
      <c r="AR1944" s="14" t="b">
        <f aca="false">AND(IF(B1944=1,AD1944&gt;=AE1944,AE1944&gt;AD1944),IF(C1944=1,AF1944&gt;=AG1944,AG1944&gt;AF1944),IF(D1944=1,AH1944&gt;=AI1944,AI1944&gt;AH1944),IF(E1944=1,AJ1944&gt;=AK1944,AK1944&gt;AJ1944),IF(F1944=1,AL1944&gt;=AM1944,AM1944&gt;AL1944),IF(G1944=1,AN1944&gt;=AO1944,AO1944&gt;AN1944),IF(H1944=1,AP1944&gt;=AQ1944,AQ1944&gt;AP1944))</f>
        <v>0</v>
      </c>
      <c r="AS1944" s="2"/>
      <c r="AT1944" s="2"/>
      <c r="AU1944" s="2"/>
      <c r="AV1944" s="2"/>
      <c r="AW1944" s="2"/>
      <c r="AX1944" s="2"/>
    </row>
    <row r="1945" customFormat="false" ht="15" hidden="false" customHeight="false" outlineLevel="0" collapsed="false">
      <c r="A1945" s="6" t="n">
        <f aca="false">ROW()-1862</f>
        <v>83</v>
      </c>
      <c r="B1945" s="6" t="n">
        <f aca="false">MOD(INT($A1945/64),2)</f>
        <v>1</v>
      </c>
      <c r="C1945" s="6" t="n">
        <f aca="false">MOD(INT($A1945/32),2)</f>
        <v>0</v>
      </c>
      <c r="D1945" s="6" t="n">
        <f aca="false">MOD(INT($A1945/16),2)</f>
        <v>1</v>
      </c>
      <c r="E1945" s="6" t="n">
        <f aca="false">MOD(INT($A1945/8),2)</f>
        <v>0</v>
      </c>
      <c r="F1945" s="6" t="n">
        <f aca="false">MOD(INT($A1945/4),2)</f>
        <v>0</v>
      </c>
      <c r="G1945" s="6" t="n">
        <f aca="false">MOD(INT($A1945/2),2)</f>
        <v>1</v>
      </c>
      <c r="H1945" s="6" t="n">
        <f aca="false">MOD(INT($A1945/1),2)</f>
        <v>1</v>
      </c>
      <c r="I1945" s="7" t="n">
        <f aca="false">IF(B1945=1,MIN($B$6,$B$1860),0)</f>
        <v>30000000</v>
      </c>
      <c r="J1945" s="7" t="n">
        <f aca="false">IF(C1945=1,MIN($F$366,MAX(0,$B$1860-I1945)),0)</f>
        <v>0</v>
      </c>
      <c r="K1945" s="7" t="n">
        <f aca="false">IF(D1945=1,MIN($F$365,MAX(0,$B$1860-SUM(I1945:J1945))),0)</f>
        <v>100000000</v>
      </c>
      <c r="L1945" s="7" t="n">
        <f aca="false">IF(E1945=1,MIN($F$364,MAX(0,$B$1860-SUM(I1945:K1945))),0)</f>
        <v>0</v>
      </c>
      <c r="M1945" s="7" t="n">
        <f aca="false">IF(F1945=1,MIN($F$363,MAX(0,$B$1860-SUM(I1945:L1945))),0)</f>
        <v>0</v>
      </c>
      <c r="N1945" s="7" t="n">
        <f aca="false">IF(G1945=1,MIN($F$362,MAX(0,$B$1860-SUM(I1945:M1945))),0)</f>
        <v>15000000</v>
      </c>
      <c r="O1945" s="7" t="n">
        <f aca="false">IF(H1945=1,MIN($F$361,MAX(0,$B$1860-SUM(I1945:N1945))),0)</f>
        <v>5000000</v>
      </c>
      <c r="P1945" s="7" t="n">
        <f aca="false">MAX(0,$B$1860-SUM(I1945:O1945))</f>
        <v>1850000000</v>
      </c>
      <c r="Q1945" s="7" t="n">
        <f aca="false">($B$343+$B$344)+$B$22+(1-B1945)*$B$338+(1-C1945)*$E$366+(1-D1945)*$E$365+(1-E1945)*$E$364+(1-F1945)*$E$363+(1-G1945)*$E$362+(1-H1945)*$E$361</f>
        <v>20809264.0415752</v>
      </c>
      <c r="R1945" s="7" t="n">
        <f aca="false">P1945&gt;$B$12*Q1945</f>
        <v>1</v>
      </c>
      <c r="S1945" s="7" t="n">
        <f aca="false">IF(R1945,(P1945+$B$12*$B$13)/(Q1945+$B$13),IF(Q1945&gt;0,P1945/Q1945,0))</f>
        <v>79.4748387034364</v>
      </c>
      <c r="T1945" s="7" t="n">
        <f aca="false">IF(R1945,$B$13*(S1945-$B$12),0)</f>
        <v>196187096.758591</v>
      </c>
      <c r="U1945" s="7" t="n">
        <f aca="false">($B$343+$B$344)*S1945</f>
        <v>22005551.3087599</v>
      </c>
      <c r="V1945" s="7" t="n">
        <f aca="false">$B$22*S1945</f>
        <v>715273548.330927</v>
      </c>
      <c r="W1945" s="7" t="n">
        <f aca="false">IF(B1945=1,I1945,S1945*$B$338)</f>
        <v>30000000</v>
      </c>
      <c r="X1945" s="7" t="n">
        <f aca="false">IF(C1945=1,J1945,S1945*$E$366)</f>
        <v>487369674.603165</v>
      </c>
      <c r="Y1945" s="7" t="n">
        <f aca="false">IF(D1945=1,K1945,S1945*$E$365)</f>
        <v>100000000</v>
      </c>
      <c r="Z1945" s="7" t="n">
        <f aca="false">IF(E1945=1,L1945,S1945*$E$364)</f>
        <v>190739612.888247</v>
      </c>
      <c r="AA1945" s="7" t="n">
        <f aca="false">IF(F1945=1,M1945,S1945*$E$363)</f>
        <v>238424516.110309</v>
      </c>
      <c r="AB1945" s="7" t="n">
        <f aca="false">IF(G1945=1,N1945,S1945*$E$362)</f>
        <v>15000000</v>
      </c>
      <c r="AC1945" s="7" t="n">
        <f aca="false">IF(H1945=1,O1945,S1945*$E$361)</f>
        <v>5000000</v>
      </c>
      <c r="AD1945" s="7" t="n">
        <f aca="false">INDEX($W$1862:$W$1989,MATCH($A1945+(1-B1945)*64,$A$1862:$A$1989,0))</f>
        <v>30000000</v>
      </c>
      <c r="AE1945" s="7" t="n">
        <f aca="false">INDEX($W$1862:$W$1989,MATCH($A1945-B1945*64,$A$1862:$A$1989,0))</f>
        <v>61824764.4229545</v>
      </c>
      <c r="AF1945" s="7" t="n">
        <f aca="false">INDEX($X$1862:$X$1989,MATCH($A1945+(1-C1945)*32,$A$1862:$A$1989,0))</f>
        <v>300000000</v>
      </c>
      <c r="AG1945" s="7" t="n">
        <f aca="false">INDEX($X$1862:$X$1989,MATCH($A1945-C1945*32,$A$1862:$A$1989,0))</f>
        <v>487369674.603165</v>
      </c>
      <c r="AH1945" s="7" t="n">
        <f aca="false">INDEX($Y$1862:$Y$1989,MATCH($A1945+(1-D1945)*16,$A$1862:$A$1989,0))</f>
        <v>100000000</v>
      </c>
      <c r="AI1945" s="7" t="n">
        <f aca="false">INDEX($Y$1862:$Y$1989,MATCH($A1945-D1945*16,$A$1862:$A$1989,0))</f>
        <v>135146765.35055</v>
      </c>
      <c r="AJ1945" s="7" t="n">
        <f aca="false">INDEX($Z$1862:$Z$1989,MATCH($A1945+(1-E1945)*8,$A$1862:$A$1989,0))</f>
        <v>60000000</v>
      </c>
      <c r="AK1945" s="7" t="n">
        <f aca="false">INDEX($Z$1862:$Z$1989,MATCH($A1945-E1945*8,$A$1862:$A$1989,0))</f>
        <v>190739612.888247</v>
      </c>
      <c r="AL1945" s="7" t="n">
        <f aca="false">INDEX($AA$1862:$AA$1989,MATCH($A1945+(1-F1945)*4,$A$1862:$A$1989,0))</f>
        <v>30000000</v>
      </c>
      <c r="AM1945" s="7" t="n">
        <f aca="false">INDEX($AA$1862:$AA$1989,MATCH($A1945-F1945*4,$A$1862:$A$1989,0))</f>
        <v>238424516.110309</v>
      </c>
      <c r="AN1945" s="7" t="n">
        <f aca="false">INDEX($AB$1862:$AB$1989,MATCH($A1945+(1-G1945)*2,$A$1862:$A$1989,0))</f>
        <v>15000000</v>
      </c>
      <c r="AO1945" s="7" t="n">
        <f aca="false">INDEX($AB$1862:$AB$1989,MATCH($A1945-G1945*2,$A$1862:$A$1989,0))</f>
        <v>329839023.235887</v>
      </c>
      <c r="AP1945" s="7" t="n">
        <f aca="false">INDEX($AC$1862:$AC$1989,MATCH($A1945+(1-H1945)*1,$A$1862:$A$1989,0))</f>
        <v>5000000</v>
      </c>
      <c r="AQ1945" s="7" t="n">
        <f aca="false">INDEX($AC$1862:$AC$1989,MATCH($A1945-H1945*1,$A$1862:$A$1989,0))</f>
        <v>328072816.9535</v>
      </c>
      <c r="AR1945" s="14" t="b">
        <f aca="false">AND(IF(B1945=1,AD1945&gt;=AE1945,AE1945&gt;AD1945),IF(C1945=1,AF1945&gt;=AG1945,AG1945&gt;AF1945),IF(D1945=1,AH1945&gt;=AI1945,AI1945&gt;AH1945),IF(E1945=1,AJ1945&gt;=AK1945,AK1945&gt;AJ1945),IF(F1945=1,AL1945&gt;=AM1945,AM1945&gt;AL1945),IF(G1945=1,AN1945&gt;=AO1945,AO1945&gt;AN1945),IF(H1945=1,AP1945&gt;=AQ1945,AQ1945&gt;AP1945))</f>
        <v>0</v>
      </c>
      <c r="AS1945" s="2"/>
      <c r="AT1945" s="2"/>
      <c r="AU1945" s="2"/>
      <c r="AV1945" s="2"/>
      <c r="AW1945" s="2"/>
      <c r="AX1945" s="2"/>
    </row>
    <row r="1946" customFormat="false" ht="15" hidden="false" customHeight="false" outlineLevel="0" collapsed="false">
      <c r="A1946" s="6" t="n">
        <f aca="false">ROW()-1862</f>
        <v>84</v>
      </c>
      <c r="B1946" s="6" t="n">
        <f aca="false">MOD(INT($A1946/64),2)</f>
        <v>1</v>
      </c>
      <c r="C1946" s="6" t="n">
        <f aca="false">MOD(INT($A1946/32),2)</f>
        <v>0</v>
      </c>
      <c r="D1946" s="6" t="n">
        <f aca="false">MOD(INT($A1946/16),2)</f>
        <v>1</v>
      </c>
      <c r="E1946" s="6" t="n">
        <f aca="false">MOD(INT($A1946/8),2)</f>
        <v>0</v>
      </c>
      <c r="F1946" s="6" t="n">
        <f aca="false">MOD(INT($A1946/4),2)</f>
        <v>1</v>
      </c>
      <c r="G1946" s="6" t="n">
        <f aca="false">MOD(INT($A1946/2),2)</f>
        <v>0</v>
      </c>
      <c r="H1946" s="6" t="n">
        <f aca="false">MOD(INT($A1946/1),2)</f>
        <v>0</v>
      </c>
      <c r="I1946" s="7" t="n">
        <f aca="false">IF(B1946=1,MIN($B$6,$B$1860),0)</f>
        <v>30000000</v>
      </c>
      <c r="J1946" s="7" t="n">
        <f aca="false">IF(C1946=1,MIN($F$366,MAX(0,$B$1860-I1946)),0)</f>
        <v>0</v>
      </c>
      <c r="K1946" s="7" t="n">
        <f aca="false">IF(D1946=1,MIN($F$365,MAX(0,$B$1860-SUM(I1946:J1946))),0)</f>
        <v>100000000</v>
      </c>
      <c r="L1946" s="7" t="n">
        <f aca="false">IF(E1946=1,MIN($F$364,MAX(0,$B$1860-SUM(I1946:K1946))),0)</f>
        <v>0</v>
      </c>
      <c r="M1946" s="7" t="n">
        <f aca="false">IF(F1946=1,MIN($F$363,MAX(0,$B$1860-SUM(I1946:L1946))),0)</f>
        <v>30000000</v>
      </c>
      <c r="N1946" s="7" t="n">
        <f aca="false">IF(G1946=1,MIN($F$362,MAX(0,$B$1860-SUM(I1946:M1946))),0)</f>
        <v>0</v>
      </c>
      <c r="O1946" s="7" t="n">
        <f aca="false">IF(H1946=1,MIN($F$361,MAX(0,$B$1860-SUM(I1946:N1946))),0)</f>
        <v>0</v>
      </c>
      <c r="P1946" s="7" t="n">
        <f aca="false">MAX(0,$B$1860-SUM(I1946:O1946))</f>
        <v>1840000000</v>
      </c>
      <c r="Q1946" s="7" t="n">
        <f aca="false">($B$343+$B$344)+$B$22+(1-B1946)*$B$338+(1-C1946)*$E$366+(1-D1946)*$E$365+(1-E1946)*$E$364+(1-F1946)*$E$363+(1-G1946)*$E$362+(1-H1946)*$E$361</f>
        <v>27809264.0415752</v>
      </c>
      <c r="R1946" s="7" t="n">
        <f aca="false">P1946&gt;$B$12*Q1946</f>
        <v>1</v>
      </c>
      <c r="S1946" s="7" t="n">
        <f aca="false">IF(R1946,(P1946+$B$12*$B$13)/(Q1946+$B$13),IF(Q1946&gt;0,P1946/Q1946,0))</f>
        <v>60.7899946852105</v>
      </c>
      <c r="T1946" s="7" t="n">
        <f aca="false">IF(R1946,$B$13*(S1946-$B$12),0)</f>
        <v>149474986.713026</v>
      </c>
      <c r="U1946" s="7" t="n">
        <f aca="false">($B$343+$B$344)*S1946</f>
        <v>16831960.5164143</v>
      </c>
      <c r="V1946" s="7" t="n">
        <f aca="false">$B$22*S1946</f>
        <v>547109952.166895</v>
      </c>
      <c r="W1946" s="7" t="n">
        <f aca="false">IF(B1946=1,I1946,S1946*$B$338)</f>
        <v>30000000</v>
      </c>
      <c r="X1946" s="7" t="n">
        <f aca="false">IF(C1946=1,J1946,S1946*$E$366)</f>
        <v>372787166.507054</v>
      </c>
      <c r="Y1946" s="7" t="n">
        <f aca="false">IF(D1946=1,K1946,S1946*$E$365)</f>
        <v>100000000</v>
      </c>
      <c r="Z1946" s="7" t="n">
        <f aca="false">IF(E1946=1,L1946,S1946*$E$364)</f>
        <v>145895987.244505</v>
      </c>
      <c r="AA1946" s="7" t="n">
        <f aca="false">IF(F1946=1,M1946,S1946*$E$363)</f>
        <v>30000000</v>
      </c>
      <c r="AB1946" s="7" t="n">
        <f aca="false">IF(G1946=1,N1946,S1946*$E$362)</f>
        <v>303949973.426053</v>
      </c>
      <c r="AC1946" s="7" t="n">
        <f aca="false">IF(H1946=1,O1946,S1946*$E$361)</f>
        <v>303949973.426053</v>
      </c>
      <c r="AD1946" s="7" t="n">
        <f aca="false">INDEX($W$1862:$W$1989,MATCH($A1946+(1-B1946)*64,$A$1862:$A$1989,0))</f>
        <v>30000000</v>
      </c>
      <c r="AE1946" s="7" t="n">
        <f aca="false">INDEX($W$1862:$W$1989,MATCH($A1946-B1946*64,$A$1862:$A$1989,0))</f>
        <v>47655070.9579165</v>
      </c>
      <c r="AF1946" s="7" t="n">
        <f aca="false">INDEX($X$1862:$X$1989,MATCH($A1946+(1-C1946)*32,$A$1862:$A$1989,0))</f>
        <v>300000000</v>
      </c>
      <c r="AG1946" s="7" t="n">
        <f aca="false">INDEX($X$1862:$X$1989,MATCH($A1946-C1946*32,$A$1862:$A$1989,0))</f>
        <v>372787166.507054</v>
      </c>
      <c r="AH1946" s="7" t="n">
        <f aca="false">INDEX($Y$1862:$Y$1989,MATCH($A1946+(1-D1946)*16,$A$1862:$A$1989,0))</f>
        <v>100000000</v>
      </c>
      <c r="AI1946" s="7" t="n">
        <f aca="false">INDEX($Y$1862:$Y$1989,MATCH($A1946-D1946*16,$A$1862:$A$1989,0))</f>
        <v>105081797.268832</v>
      </c>
      <c r="AJ1946" s="7" t="n">
        <f aca="false">INDEX($Z$1862:$Z$1989,MATCH($A1946+(1-E1946)*8,$A$1862:$A$1989,0))</f>
        <v>60000000</v>
      </c>
      <c r="AK1946" s="7" t="n">
        <f aca="false">INDEX($Z$1862:$Z$1989,MATCH($A1946-E1946*8,$A$1862:$A$1989,0))</f>
        <v>145895987.244505</v>
      </c>
      <c r="AL1946" s="7" t="n">
        <f aca="false">INDEX($AA$1862:$AA$1989,MATCH($A1946+(1-F1946)*4,$A$1862:$A$1989,0))</f>
        <v>30000000</v>
      </c>
      <c r="AM1946" s="7" t="n">
        <f aca="false">INDEX($AA$1862:$AA$1989,MATCH($A1946-F1946*4,$A$1862:$A$1989,0))</f>
        <v>168646776.253852</v>
      </c>
      <c r="AN1946" s="7" t="n">
        <f aca="false">INDEX($AB$1862:$AB$1989,MATCH($A1946+(1-G1946)*2,$A$1862:$A$1989,0))</f>
        <v>15000000</v>
      </c>
      <c r="AO1946" s="7" t="n">
        <f aca="false">INDEX($AB$1862:$AB$1989,MATCH($A1946-G1946*2,$A$1862:$A$1989,0))</f>
        <v>303949973.426053</v>
      </c>
      <c r="AP1946" s="7" t="n">
        <f aca="false">INDEX($AC$1862:$AC$1989,MATCH($A1946+(1-H1946)*1,$A$1862:$A$1989,0))</f>
        <v>5000000</v>
      </c>
      <c r="AQ1946" s="7" t="n">
        <f aca="false">INDEX($AC$1862:$AC$1989,MATCH($A1946-H1946*1,$A$1862:$A$1989,0))</f>
        <v>303949973.426053</v>
      </c>
      <c r="AR1946" s="14" t="b">
        <f aca="false">AND(IF(B1946=1,AD1946&gt;=AE1946,AE1946&gt;AD1946),IF(C1946=1,AF1946&gt;=AG1946,AG1946&gt;AF1946),IF(D1946=1,AH1946&gt;=AI1946,AI1946&gt;AH1946),IF(E1946=1,AJ1946&gt;=AK1946,AK1946&gt;AJ1946),IF(F1946=1,AL1946&gt;=AM1946,AM1946&gt;AL1946),IF(G1946=1,AN1946&gt;=AO1946,AO1946&gt;AN1946),IF(H1946=1,AP1946&gt;=AQ1946,AQ1946&gt;AP1946))</f>
        <v>0</v>
      </c>
      <c r="AS1946" s="2"/>
      <c r="AT1946" s="2"/>
      <c r="AU1946" s="2"/>
      <c r="AV1946" s="2"/>
      <c r="AW1946" s="2"/>
      <c r="AX1946" s="2"/>
    </row>
    <row r="1947" customFormat="false" ht="15" hidden="false" customHeight="false" outlineLevel="0" collapsed="false">
      <c r="A1947" s="6" t="n">
        <f aca="false">ROW()-1862</f>
        <v>85</v>
      </c>
      <c r="B1947" s="6" t="n">
        <f aca="false">MOD(INT($A1947/64),2)</f>
        <v>1</v>
      </c>
      <c r="C1947" s="6" t="n">
        <f aca="false">MOD(INT($A1947/32),2)</f>
        <v>0</v>
      </c>
      <c r="D1947" s="6" t="n">
        <f aca="false">MOD(INT($A1947/16),2)</f>
        <v>1</v>
      </c>
      <c r="E1947" s="6" t="n">
        <f aca="false">MOD(INT($A1947/8),2)</f>
        <v>0</v>
      </c>
      <c r="F1947" s="6" t="n">
        <f aca="false">MOD(INT($A1947/4),2)</f>
        <v>1</v>
      </c>
      <c r="G1947" s="6" t="n">
        <f aca="false">MOD(INT($A1947/2),2)</f>
        <v>0</v>
      </c>
      <c r="H1947" s="6" t="n">
        <f aca="false">MOD(INT($A1947/1),2)</f>
        <v>1</v>
      </c>
      <c r="I1947" s="7" t="n">
        <f aca="false">IF(B1947=1,MIN($B$6,$B$1860),0)</f>
        <v>30000000</v>
      </c>
      <c r="J1947" s="7" t="n">
        <f aca="false">IF(C1947=1,MIN($F$366,MAX(0,$B$1860-I1947)),0)</f>
        <v>0</v>
      </c>
      <c r="K1947" s="7" t="n">
        <f aca="false">IF(D1947=1,MIN($F$365,MAX(0,$B$1860-SUM(I1947:J1947))),0)</f>
        <v>100000000</v>
      </c>
      <c r="L1947" s="7" t="n">
        <f aca="false">IF(E1947=1,MIN($F$364,MAX(0,$B$1860-SUM(I1947:K1947))),0)</f>
        <v>0</v>
      </c>
      <c r="M1947" s="7" t="n">
        <f aca="false">IF(F1947=1,MIN($F$363,MAX(0,$B$1860-SUM(I1947:L1947))),0)</f>
        <v>30000000</v>
      </c>
      <c r="N1947" s="7" t="n">
        <f aca="false">IF(G1947=1,MIN($F$362,MAX(0,$B$1860-SUM(I1947:M1947))),0)</f>
        <v>0</v>
      </c>
      <c r="O1947" s="7" t="n">
        <f aca="false">IF(H1947=1,MIN($F$361,MAX(0,$B$1860-SUM(I1947:N1947))),0)</f>
        <v>5000000</v>
      </c>
      <c r="P1947" s="7" t="n">
        <f aca="false">MAX(0,$B$1860-SUM(I1947:O1947))</f>
        <v>1835000000</v>
      </c>
      <c r="Q1947" s="7" t="n">
        <f aca="false">($B$343+$B$344)+$B$22+(1-B1947)*$B$338+(1-C1947)*$E$366+(1-D1947)*$E$365+(1-E1947)*$E$364+(1-F1947)*$E$363+(1-G1947)*$E$362+(1-H1947)*$E$361</f>
        <v>22809264.0415752</v>
      </c>
      <c r="R1947" s="7" t="n">
        <f aca="false">P1947&gt;$B$12*Q1947</f>
        <v>1</v>
      </c>
      <c r="S1947" s="7" t="n">
        <f aca="false">IF(R1947,(P1947+$B$12*$B$13)/(Q1947+$B$13),IF(Q1947&gt;0,P1947/Q1947,0))</f>
        <v>72.6018740403341</v>
      </c>
      <c r="T1947" s="7" t="n">
        <f aca="false">IF(R1947,$B$13*(S1947-$B$12),0)</f>
        <v>179004685.100835</v>
      </c>
      <c r="U1947" s="7" t="n">
        <f aca="false">($B$343+$B$344)*S1947</f>
        <v>20102516.5998558</v>
      </c>
      <c r="V1947" s="7" t="n">
        <f aca="false">$B$22*S1947</f>
        <v>653416866.363007</v>
      </c>
      <c r="W1947" s="7" t="n">
        <f aca="false">IF(B1947=1,I1947,S1947*$B$338)</f>
        <v>30000000</v>
      </c>
      <c r="X1947" s="7" t="n">
        <f aca="false">IF(C1947=1,J1947,S1947*$E$366)</f>
        <v>445222064.037831</v>
      </c>
      <c r="Y1947" s="7" t="n">
        <f aca="false">IF(D1947=1,K1947,S1947*$E$365)</f>
        <v>100000000</v>
      </c>
      <c r="Z1947" s="7" t="n">
        <f aca="false">IF(E1947=1,L1947,S1947*$E$364)</f>
        <v>174244497.696802</v>
      </c>
      <c r="AA1947" s="7" t="n">
        <f aca="false">IF(F1947=1,M1947,S1947*$E$363)</f>
        <v>30000000</v>
      </c>
      <c r="AB1947" s="7" t="n">
        <f aca="false">IF(G1947=1,N1947,S1947*$E$362)</f>
        <v>363009370.20167</v>
      </c>
      <c r="AC1947" s="7" t="n">
        <f aca="false">IF(H1947=1,O1947,S1947*$E$361)</f>
        <v>5000000</v>
      </c>
      <c r="AD1947" s="7" t="n">
        <f aca="false">INDEX($W$1862:$W$1989,MATCH($A1947+(1-B1947)*64,$A$1862:$A$1989,0))</f>
        <v>30000000</v>
      </c>
      <c r="AE1947" s="7" t="n">
        <f aca="false">INDEX($W$1862:$W$1989,MATCH($A1947-B1947*64,$A$1862:$A$1989,0))</f>
        <v>56632496.2974799</v>
      </c>
      <c r="AF1947" s="7" t="n">
        <f aca="false">INDEX($X$1862:$X$1989,MATCH($A1947+(1-C1947)*32,$A$1862:$A$1989,0))</f>
        <v>300000000</v>
      </c>
      <c r="AG1947" s="7" t="n">
        <f aca="false">INDEX($X$1862:$X$1989,MATCH($A1947-C1947*32,$A$1862:$A$1989,0))</f>
        <v>445222064.037831</v>
      </c>
      <c r="AH1947" s="7" t="n">
        <f aca="false">INDEX($Y$1862:$Y$1989,MATCH($A1947+(1-D1947)*16,$A$1862:$A$1989,0))</f>
        <v>100000000</v>
      </c>
      <c r="AI1947" s="7" t="n">
        <f aca="false">INDEX($Y$1862:$Y$1989,MATCH($A1947-D1947*16,$A$1862:$A$1989,0))</f>
        <v>124190209.187042</v>
      </c>
      <c r="AJ1947" s="7" t="n">
        <f aca="false">INDEX($Z$1862:$Z$1989,MATCH($A1947+(1-E1947)*8,$A$1862:$A$1989,0))</f>
        <v>60000000</v>
      </c>
      <c r="AK1947" s="7" t="n">
        <f aca="false">INDEX($Z$1862:$Z$1989,MATCH($A1947-E1947*8,$A$1862:$A$1989,0))</f>
        <v>174244497.696802</v>
      </c>
      <c r="AL1947" s="7" t="n">
        <f aca="false">INDEX($AA$1862:$AA$1989,MATCH($A1947+(1-F1947)*4,$A$1862:$A$1989,0))</f>
        <v>30000000</v>
      </c>
      <c r="AM1947" s="7" t="n">
        <f aca="false">INDEX($AA$1862:$AA$1989,MATCH($A1947-F1947*4,$A$1862:$A$1989,0))</f>
        <v>197903413.941532</v>
      </c>
      <c r="AN1947" s="7" t="n">
        <f aca="false">INDEX($AB$1862:$AB$1989,MATCH($A1947+(1-G1947)*2,$A$1862:$A$1989,0))</f>
        <v>15000000</v>
      </c>
      <c r="AO1947" s="7" t="n">
        <f aca="false">INDEX($AB$1862:$AB$1989,MATCH($A1947-G1947*2,$A$1862:$A$1989,0))</f>
        <v>363009370.20167</v>
      </c>
      <c r="AP1947" s="7" t="n">
        <f aca="false">INDEX($AC$1862:$AC$1989,MATCH($A1947+(1-H1947)*1,$A$1862:$A$1989,0))</f>
        <v>5000000</v>
      </c>
      <c r="AQ1947" s="7" t="n">
        <f aca="false">INDEX($AC$1862:$AC$1989,MATCH($A1947-H1947*1,$A$1862:$A$1989,0))</f>
        <v>303949973.426053</v>
      </c>
      <c r="AR1947" s="14" t="b">
        <f aca="false">AND(IF(B1947=1,AD1947&gt;=AE1947,AE1947&gt;AD1947),IF(C1947=1,AF1947&gt;=AG1947,AG1947&gt;AF1947),IF(D1947=1,AH1947&gt;=AI1947,AI1947&gt;AH1947),IF(E1947=1,AJ1947&gt;=AK1947,AK1947&gt;AJ1947),IF(F1947=1,AL1947&gt;=AM1947,AM1947&gt;AL1947),IF(G1947=1,AN1947&gt;=AO1947,AO1947&gt;AN1947),IF(H1947=1,AP1947&gt;=AQ1947,AQ1947&gt;AP1947))</f>
        <v>0</v>
      </c>
      <c r="AS1947" s="2"/>
      <c r="AT1947" s="2"/>
      <c r="AU1947" s="2"/>
      <c r="AV1947" s="2"/>
      <c r="AW1947" s="2"/>
      <c r="AX1947" s="2"/>
    </row>
    <row r="1948" customFormat="false" ht="15" hidden="false" customHeight="false" outlineLevel="0" collapsed="false">
      <c r="A1948" s="6" t="n">
        <f aca="false">ROW()-1862</f>
        <v>86</v>
      </c>
      <c r="B1948" s="6" t="n">
        <f aca="false">MOD(INT($A1948/64),2)</f>
        <v>1</v>
      </c>
      <c r="C1948" s="6" t="n">
        <f aca="false">MOD(INT($A1948/32),2)</f>
        <v>0</v>
      </c>
      <c r="D1948" s="6" t="n">
        <f aca="false">MOD(INT($A1948/16),2)</f>
        <v>1</v>
      </c>
      <c r="E1948" s="6" t="n">
        <f aca="false">MOD(INT($A1948/8),2)</f>
        <v>0</v>
      </c>
      <c r="F1948" s="6" t="n">
        <f aca="false">MOD(INT($A1948/4),2)</f>
        <v>1</v>
      </c>
      <c r="G1948" s="6" t="n">
        <f aca="false">MOD(INT($A1948/2),2)</f>
        <v>1</v>
      </c>
      <c r="H1948" s="6" t="n">
        <f aca="false">MOD(INT($A1948/1),2)</f>
        <v>0</v>
      </c>
      <c r="I1948" s="7" t="n">
        <f aca="false">IF(B1948=1,MIN($B$6,$B$1860),0)</f>
        <v>30000000</v>
      </c>
      <c r="J1948" s="7" t="n">
        <f aca="false">IF(C1948=1,MIN($F$366,MAX(0,$B$1860-I1948)),0)</f>
        <v>0</v>
      </c>
      <c r="K1948" s="7" t="n">
        <f aca="false">IF(D1948=1,MIN($F$365,MAX(0,$B$1860-SUM(I1948:J1948))),0)</f>
        <v>100000000</v>
      </c>
      <c r="L1948" s="7" t="n">
        <f aca="false">IF(E1948=1,MIN($F$364,MAX(0,$B$1860-SUM(I1948:K1948))),0)</f>
        <v>0</v>
      </c>
      <c r="M1948" s="7" t="n">
        <f aca="false">IF(F1948=1,MIN($F$363,MAX(0,$B$1860-SUM(I1948:L1948))),0)</f>
        <v>30000000</v>
      </c>
      <c r="N1948" s="7" t="n">
        <f aca="false">IF(G1948=1,MIN($F$362,MAX(0,$B$1860-SUM(I1948:M1948))),0)</f>
        <v>15000000</v>
      </c>
      <c r="O1948" s="7" t="n">
        <f aca="false">IF(H1948=1,MIN($F$361,MAX(0,$B$1860-SUM(I1948:N1948))),0)</f>
        <v>0</v>
      </c>
      <c r="P1948" s="7" t="n">
        <f aca="false">MAX(0,$B$1860-SUM(I1948:O1948))</f>
        <v>1825000000</v>
      </c>
      <c r="Q1948" s="7" t="n">
        <f aca="false">($B$343+$B$344)+$B$22+(1-B1948)*$B$338+(1-C1948)*$E$366+(1-D1948)*$E$365+(1-E1948)*$E$364+(1-F1948)*$E$363+(1-G1948)*$E$362+(1-H1948)*$E$361</f>
        <v>22809264.0415752</v>
      </c>
      <c r="R1948" s="7" t="n">
        <f aca="false">P1948&gt;$B$12*Q1948</f>
        <v>1</v>
      </c>
      <c r="S1948" s="7" t="n">
        <f aca="false">IF(R1948,(P1948+$B$12*$B$13)/(Q1948+$B$13),IF(Q1948&gt;0,P1948/Q1948,0))</f>
        <v>72.2067618006588</v>
      </c>
      <c r="T1948" s="7" t="n">
        <f aca="false">IF(R1948,$B$13*(S1948-$B$12),0)</f>
        <v>178016904.501647</v>
      </c>
      <c r="U1948" s="7" t="n">
        <f aca="false">($B$343+$B$344)*S1948</f>
        <v>19993115.1489722</v>
      </c>
      <c r="V1948" s="7" t="n">
        <f aca="false">$B$22*S1948</f>
        <v>649860856.205929</v>
      </c>
      <c r="W1948" s="7" t="n">
        <f aca="false">IF(B1948=1,I1948,S1948*$B$338)</f>
        <v>30000000</v>
      </c>
      <c r="X1948" s="7" t="n">
        <f aca="false">IF(C1948=1,J1948,S1948*$E$366)</f>
        <v>442799086.818577</v>
      </c>
      <c r="Y1948" s="7" t="n">
        <f aca="false">IF(D1948=1,K1948,S1948*$E$365)</f>
        <v>100000000</v>
      </c>
      <c r="Z1948" s="7" t="n">
        <f aca="false">IF(E1948=1,L1948,S1948*$E$364)</f>
        <v>173296228.321581</v>
      </c>
      <c r="AA1948" s="7" t="n">
        <f aca="false">IF(F1948=1,M1948,S1948*$E$363)</f>
        <v>30000000</v>
      </c>
      <c r="AB1948" s="7" t="n">
        <f aca="false">IF(G1948=1,N1948,S1948*$E$362)</f>
        <v>15000000</v>
      </c>
      <c r="AC1948" s="7" t="n">
        <f aca="false">IF(H1948=1,O1948,S1948*$E$361)</f>
        <v>361033809.003294</v>
      </c>
      <c r="AD1948" s="7" t="n">
        <f aca="false">INDEX($W$1862:$W$1989,MATCH($A1948+(1-B1948)*64,$A$1862:$A$1989,0))</f>
        <v>30000000</v>
      </c>
      <c r="AE1948" s="7" t="n">
        <f aca="false">INDEX($W$1862:$W$1989,MATCH($A1948-B1948*64,$A$1862:$A$1989,0))</f>
        <v>56329243.3052577</v>
      </c>
      <c r="AF1948" s="7" t="n">
        <f aca="false">INDEX($X$1862:$X$1989,MATCH($A1948+(1-C1948)*32,$A$1862:$A$1989,0))</f>
        <v>300000000</v>
      </c>
      <c r="AG1948" s="7" t="n">
        <f aca="false">INDEX($X$1862:$X$1989,MATCH($A1948-C1948*32,$A$1862:$A$1989,0))</f>
        <v>442799086.818577</v>
      </c>
      <c r="AH1948" s="7" t="n">
        <f aca="false">INDEX($Y$1862:$Y$1989,MATCH($A1948+(1-D1948)*16,$A$1862:$A$1989,0))</f>
        <v>100000000</v>
      </c>
      <c r="AI1948" s="7" t="n">
        <f aca="false">INDEX($Y$1862:$Y$1989,MATCH($A1948-D1948*16,$A$1862:$A$1989,0))</f>
        <v>123549227.462205</v>
      </c>
      <c r="AJ1948" s="7" t="n">
        <f aca="false">INDEX($Z$1862:$Z$1989,MATCH($A1948+(1-E1948)*8,$A$1862:$A$1989,0))</f>
        <v>60000000</v>
      </c>
      <c r="AK1948" s="7" t="n">
        <f aca="false">INDEX($Z$1862:$Z$1989,MATCH($A1948-E1948*8,$A$1862:$A$1989,0))</f>
        <v>173296228.321581</v>
      </c>
      <c r="AL1948" s="7" t="n">
        <f aca="false">INDEX($AA$1862:$AA$1989,MATCH($A1948+(1-F1948)*4,$A$1862:$A$1989,0))</f>
        <v>30000000</v>
      </c>
      <c r="AM1948" s="7" t="n">
        <f aca="false">INDEX($AA$1862:$AA$1989,MATCH($A1948-F1948*4,$A$1862:$A$1989,0))</f>
        <v>196843690.1721</v>
      </c>
      <c r="AN1948" s="7" t="n">
        <f aca="false">INDEX($AB$1862:$AB$1989,MATCH($A1948+(1-G1948)*2,$A$1862:$A$1989,0))</f>
        <v>15000000</v>
      </c>
      <c r="AO1948" s="7" t="n">
        <f aca="false">INDEX($AB$1862:$AB$1989,MATCH($A1948-G1948*2,$A$1862:$A$1989,0))</f>
        <v>303949973.426053</v>
      </c>
      <c r="AP1948" s="7" t="n">
        <f aca="false">INDEX($AC$1862:$AC$1989,MATCH($A1948+(1-H1948)*1,$A$1862:$A$1989,0))</f>
        <v>5000000</v>
      </c>
      <c r="AQ1948" s="7" t="n">
        <f aca="false">INDEX($AC$1862:$AC$1989,MATCH($A1948-H1948*1,$A$1862:$A$1989,0))</f>
        <v>361033809.003294</v>
      </c>
      <c r="AR1948" s="14" t="b">
        <f aca="false">AND(IF(B1948=1,AD1948&gt;=AE1948,AE1948&gt;AD1948),IF(C1948=1,AF1948&gt;=AG1948,AG1948&gt;AF1948),IF(D1948=1,AH1948&gt;=AI1948,AI1948&gt;AH1948),IF(E1948=1,AJ1948&gt;=AK1948,AK1948&gt;AJ1948),IF(F1948=1,AL1948&gt;=AM1948,AM1948&gt;AL1948),IF(G1948=1,AN1948&gt;=AO1948,AO1948&gt;AN1948),IF(H1948=1,AP1948&gt;=AQ1948,AQ1948&gt;AP1948))</f>
        <v>0</v>
      </c>
      <c r="AS1948" s="2"/>
      <c r="AT1948" s="2"/>
      <c r="AU1948" s="2"/>
      <c r="AV1948" s="2"/>
      <c r="AW1948" s="2"/>
      <c r="AX1948" s="2"/>
    </row>
    <row r="1949" customFormat="false" ht="15" hidden="false" customHeight="false" outlineLevel="0" collapsed="false">
      <c r="A1949" s="6" t="n">
        <f aca="false">ROW()-1862</f>
        <v>87</v>
      </c>
      <c r="B1949" s="6" t="n">
        <f aca="false">MOD(INT($A1949/64),2)</f>
        <v>1</v>
      </c>
      <c r="C1949" s="6" t="n">
        <f aca="false">MOD(INT($A1949/32),2)</f>
        <v>0</v>
      </c>
      <c r="D1949" s="6" t="n">
        <f aca="false">MOD(INT($A1949/16),2)</f>
        <v>1</v>
      </c>
      <c r="E1949" s="6" t="n">
        <f aca="false">MOD(INT($A1949/8),2)</f>
        <v>0</v>
      </c>
      <c r="F1949" s="6" t="n">
        <f aca="false">MOD(INT($A1949/4),2)</f>
        <v>1</v>
      </c>
      <c r="G1949" s="6" t="n">
        <f aca="false">MOD(INT($A1949/2),2)</f>
        <v>1</v>
      </c>
      <c r="H1949" s="6" t="n">
        <f aca="false">MOD(INT($A1949/1),2)</f>
        <v>1</v>
      </c>
      <c r="I1949" s="7" t="n">
        <f aca="false">IF(B1949=1,MIN($B$6,$B$1860),0)</f>
        <v>30000000</v>
      </c>
      <c r="J1949" s="7" t="n">
        <f aca="false">IF(C1949=1,MIN($F$366,MAX(0,$B$1860-I1949)),0)</f>
        <v>0</v>
      </c>
      <c r="K1949" s="7" t="n">
        <f aca="false">IF(D1949=1,MIN($F$365,MAX(0,$B$1860-SUM(I1949:J1949))),0)</f>
        <v>100000000</v>
      </c>
      <c r="L1949" s="7" t="n">
        <f aca="false">IF(E1949=1,MIN($F$364,MAX(0,$B$1860-SUM(I1949:K1949))),0)</f>
        <v>0</v>
      </c>
      <c r="M1949" s="7" t="n">
        <f aca="false">IF(F1949=1,MIN($F$363,MAX(0,$B$1860-SUM(I1949:L1949))),0)</f>
        <v>30000000</v>
      </c>
      <c r="N1949" s="7" t="n">
        <f aca="false">IF(G1949=1,MIN($F$362,MAX(0,$B$1860-SUM(I1949:M1949))),0)</f>
        <v>15000000</v>
      </c>
      <c r="O1949" s="7" t="n">
        <f aca="false">IF(H1949=1,MIN($F$361,MAX(0,$B$1860-SUM(I1949:N1949))),0)</f>
        <v>5000000</v>
      </c>
      <c r="P1949" s="7" t="n">
        <f aca="false">MAX(0,$B$1860-SUM(I1949:O1949))</f>
        <v>1820000000</v>
      </c>
      <c r="Q1949" s="7" t="n">
        <f aca="false">($B$343+$B$344)+$B$22+(1-B1949)*$B$338+(1-C1949)*$E$366+(1-D1949)*$E$365+(1-E1949)*$E$364+(1-F1949)*$E$363+(1-G1949)*$E$362+(1-H1949)*$E$361</f>
        <v>17809264.0415752</v>
      </c>
      <c r="R1949" s="7" t="n">
        <f aca="false">P1949&gt;$B$12*Q1949</f>
        <v>1</v>
      </c>
      <c r="S1949" s="7" t="n">
        <f aca="false">IF(R1949,(P1949+$B$12*$B$13)/(Q1949+$B$13),IF(Q1949&gt;0,P1949/Q1949,0))</f>
        <v>89.7373728693048</v>
      </c>
      <c r="T1949" s="7" t="n">
        <f aca="false">IF(R1949,$B$13*(S1949-$B$12),0)</f>
        <v>221843432.173262</v>
      </c>
      <c r="U1949" s="7" t="n">
        <f aca="false">($B$343+$B$344)*S1949</f>
        <v>24847113.8187213</v>
      </c>
      <c r="V1949" s="7" t="n">
        <f aca="false">$B$22*S1949</f>
        <v>807636355.823743</v>
      </c>
      <c r="W1949" s="7" t="n">
        <f aca="false">IF(B1949=1,I1949,S1949*$B$338)</f>
        <v>30000000</v>
      </c>
      <c r="X1949" s="7" t="n">
        <f aca="false">IF(C1949=1,J1949,S1949*$E$366)</f>
        <v>550303403.297942</v>
      </c>
      <c r="Y1949" s="7" t="n">
        <f aca="false">IF(D1949=1,K1949,S1949*$E$365)</f>
        <v>100000000</v>
      </c>
      <c r="Z1949" s="7" t="n">
        <f aca="false">IF(E1949=1,L1949,S1949*$E$364)</f>
        <v>215369694.886332</v>
      </c>
      <c r="AA1949" s="7" t="n">
        <f aca="false">IF(F1949=1,M1949,S1949*$E$363)</f>
        <v>30000000</v>
      </c>
      <c r="AB1949" s="7" t="n">
        <f aca="false">IF(G1949=1,N1949,S1949*$E$362)</f>
        <v>15000000</v>
      </c>
      <c r="AC1949" s="7" t="n">
        <f aca="false">IF(H1949=1,O1949,S1949*$E$361)</f>
        <v>5000000</v>
      </c>
      <c r="AD1949" s="7" t="n">
        <f aca="false">INDEX($W$1862:$W$1989,MATCH($A1949+(1-B1949)*64,$A$1862:$A$1989,0))</f>
        <v>30000000</v>
      </c>
      <c r="AE1949" s="7" t="n">
        <f aca="false">INDEX($W$1862:$W$1989,MATCH($A1949-B1949*64,$A$1862:$A$1989,0))</f>
        <v>69489357.4857034</v>
      </c>
      <c r="AF1949" s="7" t="n">
        <f aca="false">INDEX($X$1862:$X$1989,MATCH($A1949+(1-C1949)*32,$A$1862:$A$1989,0))</f>
        <v>300000000</v>
      </c>
      <c r="AG1949" s="7" t="n">
        <f aca="false">INDEX($X$1862:$X$1989,MATCH($A1949-C1949*32,$A$1862:$A$1989,0))</f>
        <v>550303403.297942</v>
      </c>
      <c r="AH1949" s="7" t="n">
        <f aca="false">INDEX($Y$1862:$Y$1989,MATCH($A1949+(1-D1949)*16,$A$1862:$A$1989,0))</f>
        <v>100000000</v>
      </c>
      <c r="AI1949" s="7" t="n">
        <f aca="false">INDEX($Y$1862:$Y$1989,MATCH($A1949-D1949*16,$A$1862:$A$1989,0))</f>
        <v>151181080.2711</v>
      </c>
      <c r="AJ1949" s="7" t="n">
        <f aca="false">INDEX($Z$1862:$Z$1989,MATCH($A1949+(1-E1949)*8,$A$1862:$A$1989,0))</f>
        <v>60000000</v>
      </c>
      <c r="AK1949" s="7" t="n">
        <f aca="false">INDEX($Z$1862:$Z$1989,MATCH($A1949-E1949*8,$A$1862:$A$1989,0))</f>
        <v>215369694.886332</v>
      </c>
      <c r="AL1949" s="7" t="n">
        <f aca="false">INDEX($AA$1862:$AA$1989,MATCH($A1949+(1-F1949)*4,$A$1862:$A$1989,0))</f>
        <v>30000000</v>
      </c>
      <c r="AM1949" s="7" t="n">
        <f aca="false">INDEX($AA$1862:$AA$1989,MATCH($A1949-F1949*4,$A$1862:$A$1989,0))</f>
        <v>238424516.110309</v>
      </c>
      <c r="AN1949" s="7" t="n">
        <f aca="false">INDEX($AB$1862:$AB$1989,MATCH($A1949+(1-G1949)*2,$A$1862:$A$1989,0))</f>
        <v>15000000</v>
      </c>
      <c r="AO1949" s="7" t="n">
        <f aca="false">INDEX($AB$1862:$AB$1989,MATCH($A1949-G1949*2,$A$1862:$A$1989,0))</f>
        <v>363009370.20167</v>
      </c>
      <c r="AP1949" s="7" t="n">
        <f aca="false">INDEX($AC$1862:$AC$1989,MATCH($A1949+(1-H1949)*1,$A$1862:$A$1989,0))</f>
        <v>5000000</v>
      </c>
      <c r="AQ1949" s="7" t="n">
        <f aca="false">INDEX($AC$1862:$AC$1989,MATCH($A1949-H1949*1,$A$1862:$A$1989,0))</f>
        <v>361033809.003294</v>
      </c>
      <c r="AR1949" s="14" t="b">
        <f aca="false">AND(IF(B1949=1,AD1949&gt;=AE1949,AE1949&gt;AD1949),IF(C1949=1,AF1949&gt;=AG1949,AG1949&gt;AF1949),IF(D1949=1,AH1949&gt;=AI1949,AI1949&gt;AH1949),IF(E1949=1,AJ1949&gt;=AK1949,AK1949&gt;AJ1949),IF(F1949=1,AL1949&gt;=AM1949,AM1949&gt;AL1949),IF(G1949=1,AN1949&gt;=AO1949,AO1949&gt;AN1949),IF(H1949=1,AP1949&gt;=AQ1949,AQ1949&gt;AP1949))</f>
        <v>0</v>
      </c>
      <c r="AS1949" s="2"/>
      <c r="AT1949" s="2"/>
      <c r="AU1949" s="2"/>
      <c r="AV1949" s="2"/>
      <c r="AW1949" s="2"/>
      <c r="AX1949" s="2"/>
    </row>
    <row r="1950" customFormat="false" ht="15" hidden="false" customHeight="false" outlineLevel="0" collapsed="false">
      <c r="A1950" s="6" t="n">
        <f aca="false">ROW()-1862</f>
        <v>88</v>
      </c>
      <c r="B1950" s="6" t="n">
        <f aca="false">MOD(INT($A1950/64),2)</f>
        <v>1</v>
      </c>
      <c r="C1950" s="6" t="n">
        <f aca="false">MOD(INT($A1950/32),2)</f>
        <v>0</v>
      </c>
      <c r="D1950" s="6" t="n">
        <f aca="false">MOD(INT($A1950/16),2)</f>
        <v>1</v>
      </c>
      <c r="E1950" s="6" t="n">
        <f aca="false">MOD(INT($A1950/8),2)</f>
        <v>1</v>
      </c>
      <c r="F1950" s="6" t="n">
        <f aca="false">MOD(INT($A1950/4),2)</f>
        <v>0</v>
      </c>
      <c r="G1950" s="6" t="n">
        <f aca="false">MOD(INT($A1950/2),2)</f>
        <v>0</v>
      </c>
      <c r="H1950" s="6" t="n">
        <f aca="false">MOD(INT($A1950/1),2)</f>
        <v>0</v>
      </c>
      <c r="I1950" s="7" t="n">
        <f aca="false">IF(B1950=1,MIN($B$6,$B$1860),0)</f>
        <v>30000000</v>
      </c>
      <c r="J1950" s="7" t="n">
        <f aca="false">IF(C1950=1,MIN($F$366,MAX(0,$B$1860-I1950)),0)</f>
        <v>0</v>
      </c>
      <c r="K1950" s="7" t="n">
        <f aca="false">IF(D1950=1,MIN($F$365,MAX(0,$B$1860-SUM(I1950:J1950))),0)</f>
        <v>100000000</v>
      </c>
      <c r="L1950" s="7" t="n">
        <f aca="false">IF(E1950=1,MIN($F$364,MAX(0,$B$1860-SUM(I1950:K1950))),0)</f>
        <v>60000000</v>
      </c>
      <c r="M1950" s="7" t="n">
        <f aca="false">IF(F1950=1,MIN($F$363,MAX(0,$B$1860-SUM(I1950:L1950))),0)</f>
        <v>0</v>
      </c>
      <c r="N1950" s="7" t="n">
        <f aca="false">IF(G1950=1,MIN($F$362,MAX(0,$B$1860-SUM(I1950:M1950))),0)</f>
        <v>0</v>
      </c>
      <c r="O1950" s="7" t="n">
        <f aca="false">IF(H1950=1,MIN($F$361,MAX(0,$B$1860-SUM(I1950:N1950))),0)</f>
        <v>0</v>
      </c>
      <c r="P1950" s="7" t="n">
        <f aca="false">MAX(0,$B$1860-SUM(I1950:O1950))</f>
        <v>1810000000</v>
      </c>
      <c r="Q1950" s="7" t="n">
        <f aca="false">($B$343+$B$344)+$B$22+(1-B1950)*$B$338+(1-C1950)*$E$366+(1-D1950)*$E$365+(1-E1950)*$E$364+(1-F1950)*$E$363+(1-G1950)*$E$362+(1-H1950)*$E$361</f>
        <v>28409264.0415752</v>
      </c>
      <c r="R1950" s="7" t="n">
        <f aca="false">P1950&gt;$B$12*Q1950</f>
        <v>1</v>
      </c>
      <c r="S1950" s="7" t="n">
        <f aca="false">IF(R1950,(P1950+$B$12*$B$13)/(Q1950+$B$13),IF(Q1950&gt;0,P1950/Q1950,0))</f>
        <v>58.6393774229647</v>
      </c>
      <c r="T1950" s="7" t="n">
        <f aca="false">IF(R1950,$B$13*(S1950-$B$12),0)</f>
        <v>144098443.557412</v>
      </c>
      <c r="U1950" s="7" t="n">
        <f aca="false">($B$343+$B$344)*S1950</f>
        <v>16236482.5100172</v>
      </c>
      <c r="V1950" s="7" t="n">
        <f aca="false">$B$22*S1950</f>
        <v>527754396.806682</v>
      </c>
      <c r="W1950" s="7" t="n">
        <f aca="false">IF(B1950=1,I1950,S1950*$B$338)</f>
        <v>30000000</v>
      </c>
      <c r="X1950" s="7" t="n">
        <f aca="false">IF(C1950=1,J1950,S1950*$E$366)</f>
        <v>359598770.627348</v>
      </c>
      <c r="Y1950" s="7" t="n">
        <f aca="false">IF(D1950=1,K1950,S1950*$E$365)</f>
        <v>100000000</v>
      </c>
      <c r="Z1950" s="7" t="n">
        <f aca="false">IF(E1950=1,L1950,S1950*$E$364)</f>
        <v>60000000</v>
      </c>
      <c r="AA1950" s="7" t="n">
        <f aca="false">IF(F1950=1,M1950,S1950*$E$363)</f>
        <v>175918132.268894</v>
      </c>
      <c r="AB1950" s="7" t="n">
        <f aca="false">IF(G1950=1,N1950,S1950*$E$362)</f>
        <v>293196887.114823</v>
      </c>
      <c r="AC1950" s="7" t="n">
        <f aca="false">IF(H1950=1,O1950,S1950*$E$361)</f>
        <v>293196887.114823</v>
      </c>
      <c r="AD1950" s="7" t="n">
        <f aca="false">INDEX($W$1862:$W$1989,MATCH($A1950+(1-B1950)*64,$A$1862:$A$1989,0))</f>
        <v>30000000</v>
      </c>
      <c r="AE1950" s="7" t="n">
        <f aca="false">INDEX($W$1862:$W$1989,MATCH($A1950-B1950*64,$A$1862:$A$1989,0))</f>
        <v>46004055.9670302</v>
      </c>
      <c r="AF1950" s="7" t="n">
        <f aca="false">INDEX($X$1862:$X$1989,MATCH($A1950+(1-C1950)*32,$A$1862:$A$1989,0))</f>
        <v>300000000</v>
      </c>
      <c r="AG1950" s="7" t="n">
        <f aca="false">INDEX($X$1862:$X$1989,MATCH($A1950-C1950*32,$A$1862:$A$1989,0))</f>
        <v>359598770.627348</v>
      </c>
      <c r="AH1950" s="7" t="n">
        <f aca="false">INDEX($Y$1862:$Y$1989,MATCH($A1950+(1-D1950)*16,$A$1862:$A$1989,0))</f>
        <v>100000000</v>
      </c>
      <c r="AI1950" s="7" t="n">
        <f aca="false">INDEX($Y$1862:$Y$1989,MATCH($A1950-D1950*16,$A$1862:$A$1989,0))</f>
        <v>101557248.426254</v>
      </c>
      <c r="AJ1950" s="7" t="n">
        <f aca="false">INDEX($Z$1862:$Z$1989,MATCH($A1950+(1-E1950)*8,$A$1862:$A$1989,0))</f>
        <v>60000000</v>
      </c>
      <c r="AK1950" s="7" t="n">
        <f aca="false">INDEX($Z$1862:$Z$1989,MATCH($A1950-E1950*8,$A$1862:$A$1989,0))</f>
        <v>134917421.003081</v>
      </c>
      <c r="AL1950" s="7" t="n">
        <f aca="false">INDEX($AA$1862:$AA$1989,MATCH($A1950+(1-F1950)*4,$A$1862:$A$1989,0))</f>
        <v>30000000</v>
      </c>
      <c r="AM1950" s="7" t="n">
        <f aca="false">INDEX($AA$1862:$AA$1989,MATCH($A1950-F1950*4,$A$1862:$A$1989,0))</f>
        <v>175918132.268894</v>
      </c>
      <c r="AN1950" s="7" t="n">
        <f aca="false">INDEX($AB$1862:$AB$1989,MATCH($A1950+(1-G1950)*2,$A$1862:$A$1989,0))</f>
        <v>15000000</v>
      </c>
      <c r="AO1950" s="7" t="n">
        <f aca="false">INDEX($AB$1862:$AB$1989,MATCH($A1950-G1950*2,$A$1862:$A$1989,0))</f>
        <v>293196887.114823</v>
      </c>
      <c r="AP1950" s="7" t="n">
        <f aca="false">INDEX($AC$1862:$AC$1989,MATCH($A1950+(1-H1950)*1,$A$1862:$A$1989,0))</f>
        <v>5000000</v>
      </c>
      <c r="AQ1950" s="7" t="n">
        <f aca="false">INDEX($AC$1862:$AC$1989,MATCH($A1950-H1950*1,$A$1862:$A$1989,0))</f>
        <v>293196887.114823</v>
      </c>
      <c r="AR1950" s="14" t="b">
        <f aca="false">AND(IF(B1950=1,AD1950&gt;=AE1950,AE1950&gt;AD1950),IF(C1950=1,AF1950&gt;=AG1950,AG1950&gt;AF1950),IF(D1950=1,AH1950&gt;=AI1950,AI1950&gt;AH1950),IF(E1950=1,AJ1950&gt;=AK1950,AK1950&gt;AJ1950),IF(F1950=1,AL1950&gt;=AM1950,AM1950&gt;AL1950),IF(G1950=1,AN1950&gt;=AO1950,AO1950&gt;AN1950),IF(H1950=1,AP1950&gt;=AQ1950,AQ1950&gt;AP1950))</f>
        <v>0</v>
      </c>
      <c r="AS1950" s="2"/>
      <c r="AT1950" s="2"/>
      <c r="AU1950" s="2"/>
      <c r="AV1950" s="2"/>
      <c r="AW1950" s="2"/>
      <c r="AX1950" s="2"/>
    </row>
    <row r="1951" customFormat="false" ht="15" hidden="false" customHeight="false" outlineLevel="0" collapsed="false">
      <c r="A1951" s="6" t="n">
        <f aca="false">ROW()-1862</f>
        <v>89</v>
      </c>
      <c r="B1951" s="6" t="n">
        <f aca="false">MOD(INT($A1951/64),2)</f>
        <v>1</v>
      </c>
      <c r="C1951" s="6" t="n">
        <f aca="false">MOD(INT($A1951/32),2)</f>
        <v>0</v>
      </c>
      <c r="D1951" s="6" t="n">
        <f aca="false">MOD(INT($A1951/16),2)</f>
        <v>1</v>
      </c>
      <c r="E1951" s="6" t="n">
        <f aca="false">MOD(INT($A1951/8),2)</f>
        <v>1</v>
      </c>
      <c r="F1951" s="6" t="n">
        <f aca="false">MOD(INT($A1951/4),2)</f>
        <v>0</v>
      </c>
      <c r="G1951" s="6" t="n">
        <f aca="false">MOD(INT($A1951/2),2)</f>
        <v>0</v>
      </c>
      <c r="H1951" s="6" t="n">
        <f aca="false">MOD(INT($A1951/1),2)</f>
        <v>1</v>
      </c>
      <c r="I1951" s="7" t="n">
        <f aca="false">IF(B1951=1,MIN($B$6,$B$1860),0)</f>
        <v>30000000</v>
      </c>
      <c r="J1951" s="7" t="n">
        <f aca="false">IF(C1951=1,MIN($F$366,MAX(0,$B$1860-I1951)),0)</f>
        <v>0</v>
      </c>
      <c r="K1951" s="7" t="n">
        <f aca="false">IF(D1951=1,MIN($F$365,MAX(0,$B$1860-SUM(I1951:J1951))),0)</f>
        <v>100000000</v>
      </c>
      <c r="L1951" s="7" t="n">
        <f aca="false">IF(E1951=1,MIN($F$364,MAX(0,$B$1860-SUM(I1951:K1951))),0)</f>
        <v>60000000</v>
      </c>
      <c r="M1951" s="7" t="n">
        <f aca="false">IF(F1951=1,MIN($F$363,MAX(0,$B$1860-SUM(I1951:L1951))),0)</f>
        <v>0</v>
      </c>
      <c r="N1951" s="7" t="n">
        <f aca="false">IF(G1951=1,MIN($F$362,MAX(0,$B$1860-SUM(I1951:M1951))),0)</f>
        <v>0</v>
      </c>
      <c r="O1951" s="7" t="n">
        <f aca="false">IF(H1951=1,MIN($F$361,MAX(0,$B$1860-SUM(I1951:N1951))),0)</f>
        <v>5000000</v>
      </c>
      <c r="P1951" s="7" t="n">
        <f aca="false">MAX(0,$B$1860-SUM(I1951:O1951))</f>
        <v>1805000000</v>
      </c>
      <c r="Q1951" s="7" t="n">
        <f aca="false">($B$343+$B$344)+$B$22+(1-B1951)*$B$338+(1-C1951)*$E$366+(1-D1951)*$E$365+(1-E1951)*$E$364+(1-F1951)*$E$363+(1-G1951)*$E$362+(1-H1951)*$E$361</f>
        <v>23409264.0415752</v>
      </c>
      <c r="R1951" s="7" t="n">
        <f aca="false">P1951&gt;$B$12*Q1951</f>
        <v>1</v>
      </c>
      <c r="S1951" s="7" t="n">
        <f aca="false">IF(R1951,(P1951+$B$12*$B$13)/(Q1951+$B$13),IF(Q1951&gt;0,P1951/Q1951,0))</f>
        <v>69.7626917190547</v>
      </c>
      <c r="T1951" s="7" t="n">
        <f aca="false">IF(R1951,$B$13*(S1951-$B$12),0)</f>
        <v>171906729.297637</v>
      </c>
      <c r="U1951" s="7" t="n">
        <f aca="false">($B$343+$B$344)*S1951</f>
        <v>19316383.8657086</v>
      </c>
      <c r="V1951" s="7" t="n">
        <f aca="false">$B$22*S1951</f>
        <v>627864225.471492</v>
      </c>
      <c r="W1951" s="7" t="n">
        <f aca="false">IF(B1951=1,I1951,S1951*$B$338)</f>
        <v>30000000</v>
      </c>
      <c r="X1951" s="7" t="n">
        <f aca="false">IF(C1951=1,J1951,S1951*$E$366)</f>
        <v>427811127.612726</v>
      </c>
      <c r="Y1951" s="7" t="n">
        <f aca="false">IF(D1951=1,K1951,S1951*$E$365)</f>
        <v>100000000</v>
      </c>
      <c r="Z1951" s="7" t="n">
        <f aca="false">IF(E1951=1,L1951,S1951*$E$364)</f>
        <v>60000000</v>
      </c>
      <c r="AA1951" s="7" t="n">
        <f aca="false">IF(F1951=1,M1951,S1951*$E$363)</f>
        <v>209288075.157164</v>
      </c>
      <c r="AB1951" s="7" t="n">
        <f aca="false">IF(G1951=1,N1951,S1951*$E$362)</f>
        <v>348813458.595273</v>
      </c>
      <c r="AC1951" s="7" t="n">
        <f aca="false">IF(H1951=1,O1951,S1951*$E$361)</f>
        <v>5000000</v>
      </c>
      <c r="AD1951" s="7" t="n">
        <f aca="false">INDEX($W$1862:$W$1989,MATCH($A1951+(1-B1951)*64,$A$1862:$A$1989,0))</f>
        <v>30000000</v>
      </c>
      <c r="AE1951" s="7" t="n">
        <f aca="false">INDEX($W$1862:$W$1989,MATCH($A1951-B1951*64,$A$1862:$A$1989,0))</f>
        <v>54470577.4599907</v>
      </c>
      <c r="AF1951" s="7" t="n">
        <f aca="false">INDEX($X$1862:$X$1989,MATCH($A1951+(1-C1951)*32,$A$1862:$A$1989,0))</f>
        <v>300000000</v>
      </c>
      <c r="AG1951" s="7" t="n">
        <f aca="false">INDEX($X$1862:$X$1989,MATCH($A1951-C1951*32,$A$1862:$A$1989,0))</f>
        <v>427811127.612726</v>
      </c>
      <c r="AH1951" s="7" t="n">
        <f aca="false">INDEX($Y$1862:$Y$1989,MATCH($A1951+(1-D1951)*16,$A$1862:$A$1989,0))</f>
        <v>100000000</v>
      </c>
      <c r="AI1951" s="7" t="n">
        <f aca="false">INDEX($Y$1862:$Y$1989,MATCH($A1951-D1951*16,$A$1862:$A$1989,0))</f>
        <v>119613380.875367</v>
      </c>
      <c r="AJ1951" s="7" t="n">
        <f aca="false">INDEX($Z$1862:$Z$1989,MATCH($A1951+(1-E1951)*8,$A$1862:$A$1989,0))</f>
        <v>60000000</v>
      </c>
      <c r="AK1951" s="7" t="n">
        <f aca="false">INDEX($Z$1862:$Z$1989,MATCH($A1951-E1951*8,$A$1862:$A$1989,0))</f>
        <v>158322731.153226</v>
      </c>
      <c r="AL1951" s="7" t="n">
        <f aca="false">INDEX($AA$1862:$AA$1989,MATCH($A1951+(1-F1951)*4,$A$1862:$A$1989,0))</f>
        <v>30000000</v>
      </c>
      <c r="AM1951" s="7" t="n">
        <f aca="false">INDEX($AA$1862:$AA$1989,MATCH($A1951-F1951*4,$A$1862:$A$1989,0))</f>
        <v>209288075.157164</v>
      </c>
      <c r="AN1951" s="7" t="n">
        <f aca="false">INDEX($AB$1862:$AB$1989,MATCH($A1951+(1-G1951)*2,$A$1862:$A$1989,0))</f>
        <v>15000000</v>
      </c>
      <c r="AO1951" s="7" t="n">
        <f aca="false">INDEX($AB$1862:$AB$1989,MATCH($A1951-G1951*2,$A$1862:$A$1989,0))</f>
        <v>348813458.595273</v>
      </c>
      <c r="AP1951" s="7" t="n">
        <f aca="false">INDEX($AC$1862:$AC$1989,MATCH($A1951+(1-H1951)*1,$A$1862:$A$1989,0))</f>
        <v>5000000</v>
      </c>
      <c r="AQ1951" s="7" t="n">
        <f aca="false">INDEX($AC$1862:$AC$1989,MATCH($A1951-H1951*1,$A$1862:$A$1989,0))</f>
        <v>293196887.114823</v>
      </c>
      <c r="AR1951" s="14" t="b">
        <f aca="false">AND(IF(B1951=1,AD1951&gt;=AE1951,AE1951&gt;AD1951),IF(C1951=1,AF1951&gt;=AG1951,AG1951&gt;AF1951),IF(D1951=1,AH1951&gt;=AI1951,AI1951&gt;AH1951),IF(E1951=1,AJ1951&gt;=AK1951,AK1951&gt;AJ1951),IF(F1951=1,AL1951&gt;=AM1951,AM1951&gt;AL1951),IF(G1951=1,AN1951&gt;=AO1951,AO1951&gt;AN1951),IF(H1951=1,AP1951&gt;=AQ1951,AQ1951&gt;AP1951))</f>
        <v>0</v>
      </c>
      <c r="AS1951" s="2"/>
      <c r="AT1951" s="2"/>
      <c r="AU1951" s="2"/>
      <c r="AV1951" s="2"/>
      <c r="AW1951" s="2"/>
      <c r="AX1951" s="2"/>
    </row>
    <row r="1952" customFormat="false" ht="15" hidden="false" customHeight="false" outlineLevel="0" collapsed="false">
      <c r="A1952" s="6" t="n">
        <f aca="false">ROW()-1862</f>
        <v>90</v>
      </c>
      <c r="B1952" s="6" t="n">
        <f aca="false">MOD(INT($A1952/64),2)</f>
        <v>1</v>
      </c>
      <c r="C1952" s="6" t="n">
        <f aca="false">MOD(INT($A1952/32),2)</f>
        <v>0</v>
      </c>
      <c r="D1952" s="6" t="n">
        <f aca="false">MOD(INT($A1952/16),2)</f>
        <v>1</v>
      </c>
      <c r="E1952" s="6" t="n">
        <f aca="false">MOD(INT($A1952/8),2)</f>
        <v>1</v>
      </c>
      <c r="F1952" s="6" t="n">
        <f aca="false">MOD(INT($A1952/4),2)</f>
        <v>0</v>
      </c>
      <c r="G1952" s="6" t="n">
        <f aca="false">MOD(INT($A1952/2),2)</f>
        <v>1</v>
      </c>
      <c r="H1952" s="6" t="n">
        <f aca="false">MOD(INT($A1952/1),2)</f>
        <v>0</v>
      </c>
      <c r="I1952" s="7" t="n">
        <f aca="false">IF(B1952=1,MIN($B$6,$B$1860),0)</f>
        <v>30000000</v>
      </c>
      <c r="J1952" s="7" t="n">
        <f aca="false">IF(C1952=1,MIN($F$366,MAX(0,$B$1860-I1952)),0)</f>
        <v>0</v>
      </c>
      <c r="K1952" s="7" t="n">
        <f aca="false">IF(D1952=1,MIN($F$365,MAX(0,$B$1860-SUM(I1952:J1952))),0)</f>
        <v>100000000</v>
      </c>
      <c r="L1952" s="7" t="n">
        <f aca="false">IF(E1952=1,MIN($F$364,MAX(0,$B$1860-SUM(I1952:K1952))),0)</f>
        <v>60000000</v>
      </c>
      <c r="M1952" s="7" t="n">
        <f aca="false">IF(F1952=1,MIN($F$363,MAX(0,$B$1860-SUM(I1952:L1952))),0)</f>
        <v>0</v>
      </c>
      <c r="N1952" s="7" t="n">
        <f aca="false">IF(G1952=1,MIN($F$362,MAX(0,$B$1860-SUM(I1952:M1952))),0)</f>
        <v>15000000</v>
      </c>
      <c r="O1952" s="7" t="n">
        <f aca="false">IF(H1952=1,MIN($F$361,MAX(0,$B$1860-SUM(I1952:N1952))),0)</f>
        <v>0</v>
      </c>
      <c r="P1952" s="7" t="n">
        <f aca="false">MAX(0,$B$1860-SUM(I1952:O1952))</f>
        <v>1795000000</v>
      </c>
      <c r="Q1952" s="7" t="n">
        <f aca="false">($B$343+$B$344)+$B$22+(1-B1952)*$B$338+(1-C1952)*$E$366+(1-D1952)*$E$365+(1-E1952)*$E$364+(1-F1952)*$E$363+(1-G1952)*$E$362+(1-H1952)*$E$361</f>
        <v>23409264.0415752</v>
      </c>
      <c r="R1952" s="7" t="n">
        <f aca="false">P1952&gt;$B$12*Q1952</f>
        <v>1</v>
      </c>
      <c r="S1952" s="7" t="n">
        <f aca="false">IF(R1952,(P1952+$B$12*$B$13)/(Q1952+$B$13),IF(Q1952&gt;0,P1952/Q1952,0))</f>
        <v>69.3767293858925</v>
      </c>
      <c r="T1952" s="7" t="n">
        <f aca="false">IF(R1952,$B$13*(S1952-$B$12),0)</f>
        <v>170941823.464731</v>
      </c>
      <c r="U1952" s="7" t="n">
        <f aca="false">($B$343+$B$344)*S1952</f>
        <v>19209515.9051791</v>
      </c>
      <c r="V1952" s="7" t="n">
        <f aca="false">$B$22*S1952</f>
        <v>624390564.473033</v>
      </c>
      <c r="W1952" s="7" t="n">
        <f aca="false">IF(B1952=1,I1952,S1952*$B$338)</f>
        <v>30000000</v>
      </c>
      <c r="X1952" s="7" t="n">
        <f aca="false">IF(C1952=1,J1952,S1952*$E$366)</f>
        <v>425444261.069917</v>
      </c>
      <c r="Y1952" s="7" t="n">
        <f aca="false">IF(D1952=1,K1952,S1952*$E$365)</f>
        <v>100000000</v>
      </c>
      <c r="Z1952" s="7" t="n">
        <f aca="false">IF(E1952=1,L1952,S1952*$E$364)</f>
        <v>60000000</v>
      </c>
      <c r="AA1952" s="7" t="n">
        <f aca="false">IF(F1952=1,M1952,S1952*$E$363)</f>
        <v>208130188.157678</v>
      </c>
      <c r="AB1952" s="7" t="n">
        <f aca="false">IF(G1952=1,N1952,S1952*$E$362)</f>
        <v>15000000</v>
      </c>
      <c r="AC1952" s="7" t="n">
        <f aca="false">IF(H1952=1,O1952,S1952*$E$361)</f>
        <v>346883646.929463</v>
      </c>
      <c r="AD1952" s="7" t="n">
        <f aca="false">INDEX($W$1862:$W$1989,MATCH($A1952+(1-B1952)*64,$A$1862:$A$1989,0))</f>
        <v>30000000</v>
      </c>
      <c r="AE1952" s="7" t="n">
        <f aca="false">INDEX($W$1862:$W$1989,MATCH($A1952-B1952*64,$A$1862:$A$1989,0))</f>
        <v>54174138.9432017</v>
      </c>
      <c r="AF1952" s="7" t="n">
        <f aca="false">INDEX($X$1862:$X$1989,MATCH($A1952+(1-C1952)*32,$A$1862:$A$1989,0))</f>
        <v>300000000</v>
      </c>
      <c r="AG1952" s="7" t="n">
        <f aca="false">INDEX($X$1862:$X$1989,MATCH($A1952-C1952*32,$A$1862:$A$1989,0))</f>
        <v>425444261.069917</v>
      </c>
      <c r="AH1952" s="7" t="n">
        <f aca="false">INDEX($Y$1862:$Y$1989,MATCH($A1952+(1-D1952)*16,$A$1862:$A$1989,0))</f>
        <v>100000000</v>
      </c>
      <c r="AI1952" s="7" t="n">
        <f aca="false">INDEX($Y$1862:$Y$1989,MATCH($A1952-D1952*16,$A$1862:$A$1989,0))</f>
        <v>118986312.037227</v>
      </c>
      <c r="AJ1952" s="7" t="n">
        <f aca="false">INDEX($Z$1862:$Z$1989,MATCH($A1952+(1-E1952)*8,$A$1862:$A$1989,0))</f>
        <v>60000000</v>
      </c>
      <c r="AK1952" s="7" t="n">
        <f aca="false">INDEX($Z$1862:$Z$1989,MATCH($A1952-E1952*8,$A$1862:$A$1989,0))</f>
        <v>157474952.13768</v>
      </c>
      <c r="AL1952" s="7" t="n">
        <f aca="false">INDEX($AA$1862:$AA$1989,MATCH($A1952+(1-F1952)*4,$A$1862:$A$1989,0))</f>
        <v>30000000</v>
      </c>
      <c r="AM1952" s="7" t="n">
        <f aca="false">INDEX($AA$1862:$AA$1989,MATCH($A1952-F1952*4,$A$1862:$A$1989,0))</f>
        <v>208130188.157678</v>
      </c>
      <c r="AN1952" s="7" t="n">
        <f aca="false">INDEX($AB$1862:$AB$1989,MATCH($A1952+(1-G1952)*2,$A$1862:$A$1989,0))</f>
        <v>15000000</v>
      </c>
      <c r="AO1952" s="7" t="n">
        <f aca="false">INDEX($AB$1862:$AB$1989,MATCH($A1952-G1952*2,$A$1862:$A$1989,0))</f>
        <v>293196887.114823</v>
      </c>
      <c r="AP1952" s="7" t="n">
        <f aca="false">INDEX($AC$1862:$AC$1989,MATCH($A1952+(1-H1952)*1,$A$1862:$A$1989,0))</f>
        <v>5000000</v>
      </c>
      <c r="AQ1952" s="7" t="n">
        <f aca="false">INDEX($AC$1862:$AC$1989,MATCH($A1952-H1952*1,$A$1862:$A$1989,0))</f>
        <v>346883646.929463</v>
      </c>
      <c r="AR1952" s="14" t="b">
        <f aca="false">AND(IF(B1952=1,AD1952&gt;=AE1952,AE1952&gt;AD1952),IF(C1952=1,AF1952&gt;=AG1952,AG1952&gt;AF1952),IF(D1952=1,AH1952&gt;=AI1952,AI1952&gt;AH1952),IF(E1952=1,AJ1952&gt;=AK1952,AK1952&gt;AJ1952),IF(F1952=1,AL1952&gt;=AM1952,AM1952&gt;AL1952),IF(G1952=1,AN1952&gt;=AO1952,AO1952&gt;AN1952),IF(H1952=1,AP1952&gt;=AQ1952,AQ1952&gt;AP1952))</f>
        <v>0</v>
      </c>
      <c r="AS1952" s="2"/>
      <c r="AT1952" s="2"/>
      <c r="AU1952" s="2"/>
      <c r="AV1952" s="2"/>
      <c r="AW1952" s="2"/>
      <c r="AX1952" s="2"/>
    </row>
    <row r="1953" customFormat="false" ht="15" hidden="false" customHeight="false" outlineLevel="0" collapsed="false">
      <c r="A1953" s="6" t="n">
        <f aca="false">ROW()-1862</f>
        <v>91</v>
      </c>
      <c r="B1953" s="6" t="n">
        <f aca="false">MOD(INT($A1953/64),2)</f>
        <v>1</v>
      </c>
      <c r="C1953" s="6" t="n">
        <f aca="false">MOD(INT($A1953/32),2)</f>
        <v>0</v>
      </c>
      <c r="D1953" s="6" t="n">
        <f aca="false">MOD(INT($A1953/16),2)</f>
        <v>1</v>
      </c>
      <c r="E1953" s="6" t="n">
        <f aca="false">MOD(INT($A1953/8),2)</f>
        <v>1</v>
      </c>
      <c r="F1953" s="6" t="n">
        <f aca="false">MOD(INT($A1953/4),2)</f>
        <v>0</v>
      </c>
      <c r="G1953" s="6" t="n">
        <f aca="false">MOD(INT($A1953/2),2)</f>
        <v>1</v>
      </c>
      <c r="H1953" s="6" t="n">
        <f aca="false">MOD(INT($A1953/1),2)</f>
        <v>1</v>
      </c>
      <c r="I1953" s="7" t="n">
        <f aca="false">IF(B1953=1,MIN($B$6,$B$1860),0)</f>
        <v>30000000</v>
      </c>
      <c r="J1953" s="7" t="n">
        <f aca="false">IF(C1953=1,MIN($F$366,MAX(0,$B$1860-I1953)),0)</f>
        <v>0</v>
      </c>
      <c r="K1953" s="7" t="n">
        <f aca="false">IF(D1953=1,MIN($F$365,MAX(0,$B$1860-SUM(I1953:J1953))),0)</f>
        <v>100000000</v>
      </c>
      <c r="L1953" s="7" t="n">
        <f aca="false">IF(E1953=1,MIN($F$364,MAX(0,$B$1860-SUM(I1953:K1953))),0)</f>
        <v>60000000</v>
      </c>
      <c r="M1953" s="7" t="n">
        <f aca="false">IF(F1953=1,MIN($F$363,MAX(0,$B$1860-SUM(I1953:L1953))),0)</f>
        <v>0</v>
      </c>
      <c r="N1953" s="7" t="n">
        <f aca="false">IF(G1953=1,MIN($F$362,MAX(0,$B$1860-SUM(I1953:M1953))),0)</f>
        <v>15000000</v>
      </c>
      <c r="O1953" s="7" t="n">
        <f aca="false">IF(H1953=1,MIN($F$361,MAX(0,$B$1860-SUM(I1953:N1953))),0)</f>
        <v>5000000</v>
      </c>
      <c r="P1953" s="7" t="n">
        <f aca="false">MAX(0,$B$1860-SUM(I1953:O1953))</f>
        <v>1790000000</v>
      </c>
      <c r="Q1953" s="7" t="n">
        <f aca="false">($B$343+$B$344)+$B$22+(1-B1953)*$B$338+(1-C1953)*$E$366+(1-D1953)*$E$365+(1-E1953)*$E$364+(1-F1953)*$E$363+(1-G1953)*$E$362+(1-H1953)*$E$361</f>
        <v>18409264.0415752</v>
      </c>
      <c r="R1953" s="7" t="n">
        <f aca="false">P1953&gt;$B$12*Q1953</f>
        <v>1</v>
      </c>
      <c r="S1953" s="7" t="n">
        <f aca="false">IF(R1953,(P1953+$B$12*$B$13)/(Q1953+$B$13),IF(Q1953&gt;0,P1953/Q1953,0))</f>
        <v>85.7275510240752</v>
      </c>
      <c r="T1953" s="7" t="n">
        <f aca="false">IF(R1953,$B$13*(S1953-$B$12),0)</f>
        <v>211818877.560188</v>
      </c>
      <c r="U1953" s="7" t="n">
        <f aca="false">($B$343+$B$344)*S1953</f>
        <v>23736846.1944805</v>
      </c>
      <c r="V1953" s="7" t="n">
        <f aca="false">$B$22*S1953</f>
        <v>771547959.216677</v>
      </c>
      <c r="W1953" s="7" t="n">
        <f aca="false">IF(B1953=1,I1953,S1953*$B$338)</f>
        <v>30000000</v>
      </c>
      <c r="X1953" s="7" t="n">
        <f aca="false">IF(C1953=1,J1953,S1953*$E$366)</f>
        <v>525713663.956429</v>
      </c>
      <c r="Y1953" s="7" t="n">
        <f aca="false">IF(D1953=1,K1953,S1953*$E$365)</f>
        <v>100000000</v>
      </c>
      <c r="Z1953" s="7" t="n">
        <f aca="false">IF(E1953=1,L1953,S1953*$E$364)</f>
        <v>60000000</v>
      </c>
      <c r="AA1953" s="7" t="n">
        <f aca="false">IF(F1953=1,M1953,S1953*$E$363)</f>
        <v>257182653.072226</v>
      </c>
      <c r="AB1953" s="7" t="n">
        <f aca="false">IF(G1953=1,N1953,S1953*$E$362)</f>
        <v>15000000</v>
      </c>
      <c r="AC1953" s="7" t="n">
        <f aca="false">IF(H1953=1,O1953,S1953*$E$361)</f>
        <v>5000000</v>
      </c>
      <c r="AD1953" s="7" t="n">
        <f aca="false">INDEX($W$1862:$W$1989,MATCH($A1953+(1-B1953)*64,$A$1862:$A$1989,0))</f>
        <v>30000000</v>
      </c>
      <c r="AE1953" s="7" t="n">
        <f aca="false">INDEX($W$1862:$W$1989,MATCH($A1953-B1953*64,$A$1862:$A$1989,0))</f>
        <v>66473842.0191275</v>
      </c>
      <c r="AF1953" s="7" t="n">
        <f aca="false">INDEX($X$1862:$X$1989,MATCH($A1953+(1-C1953)*32,$A$1862:$A$1989,0))</f>
        <v>300000000</v>
      </c>
      <c r="AG1953" s="7" t="n">
        <f aca="false">INDEX($X$1862:$X$1989,MATCH($A1953-C1953*32,$A$1862:$A$1989,0))</f>
        <v>525713663.956429</v>
      </c>
      <c r="AH1953" s="7" t="n">
        <f aca="false">INDEX($Y$1862:$Y$1989,MATCH($A1953+(1-D1953)*16,$A$1862:$A$1989,0))</f>
        <v>100000000</v>
      </c>
      <c r="AI1953" s="7" t="n">
        <f aca="false">INDEX($Y$1862:$Y$1989,MATCH($A1953-D1953*16,$A$1862:$A$1989,0))</f>
        <v>144878364.441784</v>
      </c>
      <c r="AJ1953" s="7" t="n">
        <f aca="false">INDEX($Z$1862:$Z$1989,MATCH($A1953+(1-E1953)*8,$A$1862:$A$1989,0))</f>
        <v>60000000</v>
      </c>
      <c r="AK1953" s="7" t="n">
        <f aca="false">INDEX($Z$1862:$Z$1989,MATCH($A1953-E1953*8,$A$1862:$A$1989,0))</f>
        <v>190739612.888247</v>
      </c>
      <c r="AL1953" s="7" t="n">
        <f aca="false">INDEX($AA$1862:$AA$1989,MATCH($A1953+(1-F1953)*4,$A$1862:$A$1989,0))</f>
        <v>30000000</v>
      </c>
      <c r="AM1953" s="7" t="n">
        <f aca="false">INDEX($AA$1862:$AA$1989,MATCH($A1953-F1953*4,$A$1862:$A$1989,0))</f>
        <v>257182653.072226</v>
      </c>
      <c r="AN1953" s="7" t="n">
        <f aca="false">INDEX($AB$1862:$AB$1989,MATCH($A1953+(1-G1953)*2,$A$1862:$A$1989,0))</f>
        <v>15000000</v>
      </c>
      <c r="AO1953" s="7" t="n">
        <f aca="false">INDEX($AB$1862:$AB$1989,MATCH($A1953-G1953*2,$A$1862:$A$1989,0))</f>
        <v>348813458.595273</v>
      </c>
      <c r="AP1953" s="7" t="n">
        <f aca="false">INDEX($AC$1862:$AC$1989,MATCH($A1953+(1-H1953)*1,$A$1862:$A$1989,0))</f>
        <v>5000000</v>
      </c>
      <c r="AQ1953" s="7" t="n">
        <f aca="false">INDEX($AC$1862:$AC$1989,MATCH($A1953-H1953*1,$A$1862:$A$1989,0))</f>
        <v>346883646.929463</v>
      </c>
      <c r="AR1953" s="14" t="b">
        <f aca="false">AND(IF(B1953=1,AD1953&gt;=AE1953,AE1953&gt;AD1953),IF(C1953=1,AF1953&gt;=AG1953,AG1953&gt;AF1953),IF(D1953=1,AH1953&gt;=AI1953,AI1953&gt;AH1953),IF(E1953=1,AJ1953&gt;=AK1953,AK1953&gt;AJ1953),IF(F1953=1,AL1953&gt;=AM1953,AM1953&gt;AL1953),IF(G1953=1,AN1953&gt;=AO1953,AO1953&gt;AN1953),IF(H1953=1,AP1953&gt;=AQ1953,AQ1953&gt;AP1953))</f>
        <v>0</v>
      </c>
      <c r="AS1953" s="2"/>
      <c r="AT1953" s="2"/>
      <c r="AU1953" s="2"/>
      <c r="AV1953" s="2"/>
      <c r="AW1953" s="2"/>
      <c r="AX1953" s="2"/>
    </row>
    <row r="1954" customFormat="false" ht="15" hidden="false" customHeight="false" outlineLevel="0" collapsed="false">
      <c r="A1954" s="6" t="n">
        <f aca="false">ROW()-1862</f>
        <v>92</v>
      </c>
      <c r="B1954" s="6" t="n">
        <f aca="false">MOD(INT($A1954/64),2)</f>
        <v>1</v>
      </c>
      <c r="C1954" s="6" t="n">
        <f aca="false">MOD(INT($A1954/32),2)</f>
        <v>0</v>
      </c>
      <c r="D1954" s="6" t="n">
        <f aca="false">MOD(INT($A1954/16),2)</f>
        <v>1</v>
      </c>
      <c r="E1954" s="6" t="n">
        <f aca="false">MOD(INT($A1954/8),2)</f>
        <v>1</v>
      </c>
      <c r="F1954" s="6" t="n">
        <f aca="false">MOD(INT($A1954/4),2)</f>
        <v>1</v>
      </c>
      <c r="G1954" s="6" t="n">
        <f aca="false">MOD(INT($A1954/2),2)</f>
        <v>0</v>
      </c>
      <c r="H1954" s="6" t="n">
        <f aca="false">MOD(INT($A1954/1),2)</f>
        <v>0</v>
      </c>
      <c r="I1954" s="7" t="n">
        <f aca="false">IF(B1954=1,MIN($B$6,$B$1860),0)</f>
        <v>30000000</v>
      </c>
      <c r="J1954" s="7" t="n">
        <f aca="false">IF(C1954=1,MIN($F$366,MAX(0,$B$1860-I1954)),0)</f>
        <v>0</v>
      </c>
      <c r="K1954" s="7" t="n">
        <f aca="false">IF(D1954=1,MIN($F$365,MAX(0,$B$1860-SUM(I1954:J1954))),0)</f>
        <v>100000000</v>
      </c>
      <c r="L1954" s="7" t="n">
        <f aca="false">IF(E1954=1,MIN($F$364,MAX(0,$B$1860-SUM(I1954:K1954))),0)</f>
        <v>60000000</v>
      </c>
      <c r="M1954" s="7" t="n">
        <f aca="false">IF(F1954=1,MIN($F$363,MAX(0,$B$1860-SUM(I1954:L1954))),0)</f>
        <v>30000000</v>
      </c>
      <c r="N1954" s="7" t="n">
        <f aca="false">IF(G1954=1,MIN($F$362,MAX(0,$B$1860-SUM(I1954:M1954))),0)</f>
        <v>0</v>
      </c>
      <c r="O1954" s="7" t="n">
        <f aca="false">IF(H1954=1,MIN($F$361,MAX(0,$B$1860-SUM(I1954:N1954))),0)</f>
        <v>0</v>
      </c>
      <c r="P1954" s="7" t="n">
        <f aca="false">MAX(0,$B$1860-SUM(I1954:O1954))</f>
        <v>1780000000</v>
      </c>
      <c r="Q1954" s="7" t="n">
        <f aca="false">($B$343+$B$344)+$B$22+(1-B1954)*$B$338+(1-C1954)*$E$366+(1-D1954)*$E$365+(1-E1954)*$E$364+(1-F1954)*$E$363+(1-G1954)*$E$362+(1-H1954)*$E$361</f>
        <v>25409264.0415752</v>
      </c>
      <c r="R1954" s="7" t="n">
        <f aca="false">P1954&gt;$B$12*Q1954</f>
        <v>1</v>
      </c>
      <c r="S1954" s="7" t="n">
        <f aca="false">IF(R1954,(P1954+$B$12*$B$13)/(Q1954+$B$13),IF(Q1954&gt;0,P1954/Q1954,0))</f>
        <v>63.8676819763032</v>
      </c>
      <c r="T1954" s="7" t="n">
        <f aca="false">IF(R1954,$B$13*(S1954-$B$12),0)</f>
        <v>157169204.940758</v>
      </c>
      <c r="U1954" s="7" t="n">
        <f aca="false">($B$343+$B$344)*S1954</f>
        <v>17684132.1810739</v>
      </c>
      <c r="V1954" s="7" t="n">
        <f aca="false">$B$22*S1954</f>
        <v>574809137.786729</v>
      </c>
      <c r="W1954" s="7" t="n">
        <f aca="false">IF(B1954=1,I1954,S1954*$B$338)</f>
        <v>30000000</v>
      </c>
      <c r="X1954" s="7" t="n">
        <f aca="false">IF(C1954=1,J1954,S1954*$E$366)</f>
        <v>391660705.328408</v>
      </c>
      <c r="Y1954" s="7" t="n">
        <f aca="false">IF(D1954=1,K1954,S1954*$E$365)</f>
        <v>100000000</v>
      </c>
      <c r="Z1954" s="7" t="n">
        <f aca="false">IF(E1954=1,L1954,S1954*$E$364)</f>
        <v>60000000</v>
      </c>
      <c r="AA1954" s="7" t="n">
        <f aca="false">IF(F1954=1,M1954,S1954*$E$363)</f>
        <v>30000000</v>
      </c>
      <c r="AB1954" s="7" t="n">
        <f aca="false">IF(G1954=1,N1954,S1954*$E$362)</f>
        <v>319338409.881516</v>
      </c>
      <c r="AC1954" s="7" t="n">
        <f aca="false">IF(H1954=1,O1954,S1954*$E$361)</f>
        <v>319338409.881516</v>
      </c>
      <c r="AD1954" s="7" t="n">
        <f aca="false">INDEX($W$1862:$W$1989,MATCH($A1954+(1-B1954)*64,$A$1862:$A$1989,0))</f>
        <v>30000000</v>
      </c>
      <c r="AE1954" s="7" t="n">
        <f aca="false">INDEX($W$1862:$W$1989,MATCH($A1954-B1954*64,$A$1862:$A$1989,0))</f>
        <v>49985367.9404644</v>
      </c>
      <c r="AF1954" s="7" t="n">
        <f aca="false">INDEX($X$1862:$X$1989,MATCH($A1954+(1-C1954)*32,$A$1862:$A$1989,0))</f>
        <v>300000000</v>
      </c>
      <c r="AG1954" s="7" t="n">
        <f aca="false">INDEX($X$1862:$X$1989,MATCH($A1954-C1954*32,$A$1862:$A$1989,0))</f>
        <v>391660705.328408</v>
      </c>
      <c r="AH1954" s="7" t="n">
        <f aca="false">INDEX($Y$1862:$Y$1989,MATCH($A1954+(1-D1954)*16,$A$1862:$A$1989,0))</f>
        <v>100000000</v>
      </c>
      <c r="AI1954" s="7" t="n">
        <f aca="false">INDEX($Y$1862:$Y$1989,MATCH($A1954-D1954*16,$A$1862:$A$1989,0))</f>
        <v>110081122.940122</v>
      </c>
      <c r="AJ1954" s="7" t="n">
        <f aca="false">INDEX($Z$1862:$Z$1989,MATCH($A1954+(1-E1954)*8,$A$1862:$A$1989,0))</f>
        <v>60000000</v>
      </c>
      <c r="AK1954" s="7" t="n">
        <f aca="false">INDEX($Z$1862:$Z$1989,MATCH($A1954-E1954*8,$A$1862:$A$1989,0))</f>
        <v>145895987.244505</v>
      </c>
      <c r="AL1954" s="7" t="n">
        <f aca="false">INDEX($AA$1862:$AA$1989,MATCH($A1954+(1-F1954)*4,$A$1862:$A$1989,0))</f>
        <v>30000000</v>
      </c>
      <c r="AM1954" s="7" t="n">
        <f aca="false">INDEX($AA$1862:$AA$1989,MATCH($A1954-F1954*4,$A$1862:$A$1989,0))</f>
        <v>175918132.268894</v>
      </c>
      <c r="AN1954" s="7" t="n">
        <f aca="false">INDEX($AB$1862:$AB$1989,MATCH($A1954+(1-G1954)*2,$A$1862:$A$1989,0))</f>
        <v>15000000</v>
      </c>
      <c r="AO1954" s="7" t="n">
        <f aca="false">INDEX($AB$1862:$AB$1989,MATCH($A1954-G1954*2,$A$1862:$A$1989,0))</f>
        <v>319338409.881516</v>
      </c>
      <c r="AP1954" s="7" t="n">
        <f aca="false">INDEX($AC$1862:$AC$1989,MATCH($A1954+(1-H1954)*1,$A$1862:$A$1989,0))</f>
        <v>5000000</v>
      </c>
      <c r="AQ1954" s="7" t="n">
        <f aca="false">INDEX($AC$1862:$AC$1989,MATCH($A1954-H1954*1,$A$1862:$A$1989,0))</f>
        <v>319338409.881516</v>
      </c>
      <c r="AR1954" s="14" t="b">
        <f aca="false">AND(IF(B1954=1,AD1954&gt;=AE1954,AE1954&gt;AD1954),IF(C1954=1,AF1954&gt;=AG1954,AG1954&gt;AF1954),IF(D1954=1,AH1954&gt;=AI1954,AI1954&gt;AH1954),IF(E1954=1,AJ1954&gt;=AK1954,AK1954&gt;AJ1954),IF(F1954=1,AL1954&gt;=AM1954,AM1954&gt;AL1954),IF(G1954=1,AN1954&gt;=AO1954,AO1954&gt;AN1954),IF(H1954=1,AP1954&gt;=AQ1954,AQ1954&gt;AP1954))</f>
        <v>0</v>
      </c>
      <c r="AS1954" s="2"/>
      <c r="AT1954" s="2"/>
      <c r="AU1954" s="2"/>
      <c r="AV1954" s="2"/>
      <c r="AW1954" s="2"/>
      <c r="AX1954" s="2"/>
    </row>
    <row r="1955" customFormat="false" ht="15" hidden="false" customHeight="false" outlineLevel="0" collapsed="false">
      <c r="A1955" s="6" t="n">
        <f aca="false">ROW()-1862</f>
        <v>93</v>
      </c>
      <c r="B1955" s="6" t="n">
        <f aca="false">MOD(INT($A1955/64),2)</f>
        <v>1</v>
      </c>
      <c r="C1955" s="6" t="n">
        <f aca="false">MOD(INT($A1955/32),2)</f>
        <v>0</v>
      </c>
      <c r="D1955" s="6" t="n">
        <f aca="false">MOD(INT($A1955/16),2)</f>
        <v>1</v>
      </c>
      <c r="E1955" s="6" t="n">
        <f aca="false">MOD(INT($A1955/8),2)</f>
        <v>1</v>
      </c>
      <c r="F1955" s="6" t="n">
        <f aca="false">MOD(INT($A1955/4),2)</f>
        <v>1</v>
      </c>
      <c r="G1955" s="6" t="n">
        <f aca="false">MOD(INT($A1955/2),2)</f>
        <v>0</v>
      </c>
      <c r="H1955" s="6" t="n">
        <f aca="false">MOD(INT($A1955/1),2)</f>
        <v>1</v>
      </c>
      <c r="I1955" s="7" t="n">
        <f aca="false">IF(B1955=1,MIN($B$6,$B$1860),0)</f>
        <v>30000000</v>
      </c>
      <c r="J1955" s="7" t="n">
        <f aca="false">IF(C1955=1,MIN($F$366,MAX(0,$B$1860-I1955)),0)</f>
        <v>0</v>
      </c>
      <c r="K1955" s="7" t="n">
        <f aca="false">IF(D1955=1,MIN($F$365,MAX(0,$B$1860-SUM(I1955:J1955))),0)</f>
        <v>100000000</v>
      </c>
      <c r="L1955" s="7" t="n">
        <f aca="false">IF(E1955=1,MIN($F$364,MAX(0,$B$1860-SUM(I1955:K1955))),0)</f>
        <v>60000000</v>
      </c>
      <c r="M1955" s="7" t="n">
        <f aca="false">IF(F1955=1,MIN($F$363,MAX(0,$B$1860-SUM(I1955:L1955))),0)</f>
        <v>30000000</v>
      </c>
      <c r="N1955" s="7" t="n">
        <f aca="false">IF(G1955=1,MIN($F$362,MAX(0,$B$1860-SUM(I1955:M1955))),0)</f>
        <v>0</v>
      </c>
      <c r="O1955" s="7" t="n">
        <f aca="false">IF(H1955=1,MIN($F$361,MAX(0,$B$1860-SUM(I1955:N1955))),0)</f>
        <v>5000000</v>
      </c>
      <c r="P1955" s="7" t="n">
        <f aca="false">MAX(0,$B$1860-SUM(I1955:O1955))</f>
        <v>1775000000</v>
      </c>
      <c r="Q1955" s="7" t="n">
        <f aca="false">($B$343+$B$344)+$B$22+(1-B1955)*$B$338+(1-C1955)*$E$366+(1-D1955)*$E$365+(1-E1955)*$E$364+(1-F1955)*$E$363+(1-G1955)*$E$362+(1-H1955)*$E$361</f>
        <v>20409264.0415752</v>
      </c>
      <c r="R1955" s="7" t="n">
        <f aca="false">P1955&gt;$B$12*Q1955</f>
        <v>1</v>
      </c>
      <c r="S1955" s="7" t="n">
        <f aca="false">IF(R1955,(P1955+$B$12*$B$13)/(Q1955+$B$13),IF(Q1955&gt;0,P1955/Q1955,0))</f>
        <v>77.58869934775</v>
      </c>
      <c r="T1955" s="7" t="n">
        <f aca="false">IF(R1955,$B$13*(S1955-$B$12),0)</f>
        <v>191471748.369375</v>
      </c>
      <c r="U1955" s="7" t="n">
        <f aca="false">($B$343+$B$344)*S1955</f>
        <v>21483303.8019495</v>
      </c>
      <c r="V1955" s="7" t="n">
        <f aca="false">$B$22*S1955</f>
        <v>698298294.12975</v>
      </c>
      <c r="W1955" s="7" t="n">
        <f aca="false">IF(B1955=1,I1955,S1955*$B$338)</f>
        <v>30000000</v>
      </c>
      <c r="X1955" s="7" t="n">
        <f aca="false">IF(C1955=1,J1955,S1955*$E$366)</f>
        <v>475803156.960175</v>
      </c>
      <c r="Y1955" s="7" t="n">
        <f aca="false">IF(D1955=1,K1955,S1955*$E$365)</f>
        <v>100000000</v>
      </c>
      <c r="Z1955" s="7" t="n">
        <f aca="false">IF(E1955=1,L1955,S1955*$E$364)</f>
        <v>60000000</v>
      </c>
      <c r="AA1955" s="7" t="n">
        <f aca="false">IF(F1955=1,M1955,S1955*$E$363)</f>
        <v>30000000</v>
      </c>
      <c r="AB1955" s="7" t="n">
        <f aca="false">IF(G1955=1,N1955,S1955*$E$362)</f>
        <v>387943496.73875</v>
      </c>
      <c r="AC1955" s="7" t="n">
        <f aca="false">IF(H1955=1,O1955,S1955*$E$361)</f>
        <v>5000000</v>
      </c>
      <c r="AD1955" s="7" t="n">
        <f aca="false">INDEX($W$1862:$W$1989,MATCH($A1955+(1-B1955)*64,$A$1862:$A$1989,0))</f>
        <v>30000000</v>
      </c>
      <c r="AE1955" s="7" t="n">
        <f aca="false">INDEX($W$1862:$W$1989,MATCH($A1955-B1955*64,$A$1862:$A$1989,0))</f>
        <v>60363477.5026328</v>
      </c>
      <c r="AF1955" s="7" t="n">
        <f aca="false">INDEX($X$1862:$X$1989,MATCH($A1955+(1-C1955)*32,$A$1862:$A$1989,0))</f>
        <v>300000000</v>
      </c>
      <c r="AG1955" s="7" t="n">
        <f aca="false">INDEX($X$1862:$X$1989,MATCH($A1955-C1955*32,$A$1862:$A$1989,0))</f>
        <v>475803156.960175</v>
      </c>
      <c r="AH1955" s="7" t="n">
        <f aca="false">INDEX($Y$1862:$Y$1989,MATCH($A1955+(1-D1955)*16,$A$1862:$A$1989,0))</f>
        <v>100000000</v>
      </c>
      <c r="AI1955" s="7" t="n">
        <f aca="false">INDEX($Y$1862:$Y$1989,MATCH($A1955-D1955*16,$A$1862:$A$1989,0))</f>
        <v>132064908.310967</v>
      </c>
      <c r="AJ1955" s="7" t="n">
        <f aca="false">INDEX($Z$1862:$Z$1989,MATCH($A1955+(1-E1955)*8,$A$1862:$A$1989,0))</f>
        <v>60000000</v>
      </c>
      <c r="AK1955" s="7" t="n">
        <f aca="false">INDEX($Z$1862:$Z$1989,MATCH($A1955-E1955*8,$A$1862:$A$1989,0))</f>
        <v>174244497.696802</v>
      </c>
      <c r="AL1955" s="7" t="n">
        <f aca="false">INDEX($AA$1862:$AA$1989,MATCH($A1955+(1-F1955)*4,$A$1862:$A$1989,0))</f>
        <v>30000000</v>
      </c>
      <c r="AM1955" s="7" t="n">
        <f aca="false">INDEX($AA$1862:$AA$1989,MATCH($A1955-F1955*4,$A$1862:$A$1989,0))</f>
        <v>209288075.157164</v>
      </c>
      <c r="AN1955" s="7" t="n">
        <f aca="false">INDEX($AB$1862:$AB$1989,MATCH($A1955+(1-G1955)*2,$A$1862:$A$1989,0))</f>
        <v>15000000</v>
      </c>
      <c r="AO1955" s="7" t="n">
        <f aca="false">INDEX($AB$1862:$AB$1989,MATCH($A1955-G1955*2,$A$1862:$A$1989,0))</f>
        <v>387943496.73875</v>
      </c>
      <c r="AP1955" s="7" t="n">
        <f aca="false">INDEX($AC$1862:$AC$1989,MATCH($A1955+(1-H1955)*1,$A$1862:$A$1989,0))</f>
        <v>5000000</v>
      </c>
      <c r="AQ1955" s="7" t="n">
        <f aca="false">INDEX($AC$1862:$AC$1989,MATCH($A1955-H1955*1,$A$1862:$A$1989,0))</f>
        <v>319338409.881516</v>
      </c>
      <c r="AR1955" s="14" t="b">
        <f aca="false">AND(IF(B1955=1,AD1955&gt;=AE1955,AE1955&gt;AD1955),IF(C1955=1,AF1955&gt;=AG1955,AG1955&gt;AF1955),IF(D1955=1,AH1955&gt;=AI1955,AI1955&gt;AH1955),IF(E1955=1,AJ1955&gt;=AK1955,AK1955&gt;AJ1955),IF(F1955=1,AL1955&gt;=AM1955,AM1955&gt;AL1955),IF(G1955=1,AN1955&gt;=AO1955,AO1955&gt;AN1955),IF(H1955=1,AP1955&gt;=AQ1955,AQ1955&gt;AP1955))</f>
        <v>0</v>
      </c>
      <c r="AS1955" s="2"/>
      <c r="AT1955" s="2"/>
      <c r="AU1955" s="2"/>
      <c r="AV1955" s="2"/>
      <c r="AW1955" s="2"/>
      <c r="AX1955" s="2"/>
    </row>
    <row r="1956" customFormat="false" ht="15" hidden="false" customHeight="false" outlineLevel="0" collapsed="false">
      <c r="A1956" s="6" t="n">
        <f aca="false">ROW()-1862</f>
        <v>94</v>
      </c>
      <c r="B1956" s="6" t="n">
        <f aca="false">MOD(INT($A1956/64),2)</f>
        <v>1</v>
      </c>
      <c r="C1956" s="6" t="n">
        <f aca="false">MOD(INT($A1956/32),2)</f>
        <v>0</v>
      </c>
      <c r="D1956" s="6" t="n">
        <f aca="false">MOD(INT($A1956/16),2)</f>
        <v>1</v>
      </c>
      <c r="E1956" s="6" t="n">
        <f aca="false">MOD(INT($A1956/8),2)</f>
        <v>1</v>
      </c>
      <c r="F1956" s="6" t="n">
        <f aca="false">MOD(INT($A1956/4),2)</f>
        <v>1</v>
      </c>
      <c r="G1956" s="6" t="n">
        <f aca="false">MOD(INT($A1956/2),2)</f>
        <v>1</v>
      </c>
      <c r="H1956" s="6" t="n">
        <f aca="false">MOD(INT($A1956/1),2)</f>
        <v>0</v>
      </c>
      <c r="I1956" s="7" t="n">
        <f aca="false">IF(B1956=1,MIN($B$6,$B$1860),0)</f>
        <v>30000000</v>
      </c>
      <c r="J1956" s="7" t="n">
        <f aca="false">IF(C1956=1,MIN($F$366,MAX(0,$B$1860-I1956)),0)</f>
        <v>0</v>
      </c>
      <c r="K1956" s="7" t="n">
        <f aca="false">IF(D1956=1,MIN($F$365,MAX(0,$B$1860-SUM(I1956:J1956))),0)</f>
        <v>100000000</v>
      </c>
      <c r="L1956" s="7" t="n">
        <f aca="false">IF(E1956=1,MIN($F$364,MAX(0,$B$1860-SUM(I1956:K1956))),0)</f>
        <v>60000000</v>
      </c>
      <c r="M1956" s="7" t="n">
        <f aca="false">IF(F1956=1,MIN($F$363,MAX(0,$B$1860-SUM(I1956:L1956))),0)</f>
        <v>30000000</v>
      </c>
      <c r="N1956" s="7" t="n">
        <f aca="false">IF(G1956=1,MIN($F$362,MAX(0,$B$1860-SUM(I1956:M1956))),0)</f>
        <v>15000000</v>
      </c>
      <c r="O1956" s="7" t="n">
        <f aca="false">IF(H1956=1,MIN($F$361,MAX(0,$B$1860-SUM(I1956:N1956))),0)</f>
        <v>0</v>
      </c>
      <c r="P1956" s="7" t="n">
        <f aca="false">MAX(0,$B$1860-SUM(I1956:O1956))</f>
        <v>1765000000</v>
      </c>
      <c r="Q1956" s="7" t="n">
        <f aca="false">($B$343+$B$344)+$B$22+(1-B1956)*$B$338+(1-C1956)*$E$366+(1-D1956)*$E$365+(1-E1956)*$E$364+(1-F1956)*$E$363+(1-G1956)*$E$362+(1-H1956)*$E$361</f>
        <v>20409264.0415752</v>
      </c>
      <c r="R1956" s="7" t="n">
        <f aca="false">P1956&gt;$B$12*Q1956</f>
        <v>1</v>
      </c>
      <c r="S1956" s="7" t="n">
        <f aca="false">IF(R1956,(P1956+$B$12*$B$13)/(Q1956+$B$13),IF(Q1956&gt;0,P1956/Q1956,0))</f>
        <v>77.1521947100693</v>
      </c>
      <c r="T1956" s="7" t="n">
        <f aca="false">IF(R1956,$B$13*(S1956-$B$12),0)</f>
        <v>190380486.775173</v>
      </c>
      <c r="U1956" s="7" t="n">
        <f aca="false">($B$343+$B$344)*S1956</f>
        <v>21362441.3333028</v>
      </c>
      <c r="V1956" s="7" t="n">
        <f aca="false">$B$22*S1956</f>
        <v>694369752.390624</v>
      </c>
      <c r="W1956" s="7" t="n">
        <f aca="false">IF(B1956=1,I1956,S1956*$B$338)</f>
        <v>30000000</v>
      </c>
      <c r="X1956" s="7" t="n">
        <f aca="false">IF(C1956=1,J1956,S1956*$E$366)</f>
        <v>473126345.950554</v>
      </c>
      <c r="Y1956" s="7" t="n">
        <f aca="false">IF(D1956=1,K1956,S1956*$E$365)</f>
        <v>100000000</v>
      </c>
      <c r="Z1956" s="7" t="n">
        <f aca="false">IF(E1956=1,L1956,S1956*$E$364)</f>
        <v>60000000</v>
      </c>
      <c r="AA1956" s="7" t="n">
        <f aca="false">IF(F1956=1,M1956,S1956*$E$363)</f>
        <v>30000000</v>
      </c>
      <c r="AB1956" s="7" t="n">
        <f aca="false">IF(G1956=1,N1956,S1956*$E$362)</f>
        <v>15000000</v>
      </c>
      <c r="AC1956" s="7" t="n">
        <f aca="false">IF(H1956=1,O1956,S1956*$E$361)</f>
        <v>385760973.550346</v>
      </c>
      <c r="AD1956" s="7" t="n">
        <f aca="false">INDEX($W$1862:$W$1989,MATCH($A1956+(1-B1956)*64,$A$1862:$A$1989,0))</f>
        <v>30000000</v>
      </c>
      <c r="AE1956" s="7" t="n">
        <f aca="false">INDEX($W$1862:$W$1989,MATCH($A1956-B1956*64,$A$1862:$A$1989,0))</f>
        <v>60029516.3546237</v>
      </c>
      <c r="AF1956" s="7" t="n">
        <f aca="false">INDEX($X$1862:$X$1989,MATCH($A1956+(1-C1956)*32,$A$1862:$A$1989,0))</f>
        <v>300000000</v>
      </c>
      <c r="AG1956" s="7" t="n">
        <f aca="false">INDEX($X$1862:$X$1989,MATCH($A1956-C1956*32,$A$1862:$A$1989,0))</f>
        <v>473126345.950554</v>
      </c>
      <c r="AH1956" s="7" t="n">
        <f aca="false">INDEX($Y$1862:$Y$1989,MATCH($A1956+(1-D1956)*16,$A$1862:$A$1989,0))</f>
        <v>100000000</v>
      </c>
      <c r="AI1956" s="7" t="n">
        <f aca="false">INDEX($Y$1862:$Y$1989,MATCH($A1956-D1956*16,$A$1862:$A$1989,0))</f>
        <v>131361500.011042</v>
      </c>
      <c r="AJ1956" s="7" t="n">
        <f aca="false">INDEX($Z$1862:$Z$1989,MATCH($A1956+(1-E1956)*8,$A$1862:$A$1989,0))</f>
        <v>60000000</v>
      </c>
      <c r="AK1956" s="7" t="n">
        <f aca="false">INDEX($Z$1862:$Z$1989,MATCH($A1956-E1956*8,$A$1862:$A$1989,0))</f>
        <v>173296228.321581</v>
      </c>
      <c r="AL1956" s="7" t="n">
        <f aca="false">INDEX($AA$1862:$AA$1989,MATCH($A1956+(1-F1956)*4,$A$1862:$A$1989,0))</f>
        <v>30000000</v>
      </c>
      <c r="AM1956" s="7" t="n">
        <f aca="false">INDEX($AA$1862:$AA$1989,MATCH($A1956-F1956*4,$A$1862:$A$1989,0))</f>
        <v>208130188.157678</v>
      </c>
      <c r="AN1956" s="7" t="n">
        <f aca="false">INDEX($AB$1862:$AB$1989,MATCH($A1956+(1-G1956)*2,$A$1862:$A$1989,0))</f>
        <v>15000000</v>
      </c>
      <c r="AO1956" s="7" t="n">
        <f aca="false">INDEX($AB$1862:$AB$1989,MATCH($A1956-G1956*2,$A$1862:$A$1989,0))</f>
        <v>319338409.881516</v>
      </c>
      <c r="AP1956" s="7" t="n">
        <f aca="false">INDEX($AC$1862:$AC$1989,MATCH($A1956+(1-H1956)*1,$A$1862:$A$1989,0))</f>
        <v>5000000</v>
      </c>
      <c r="AQ1956" s="7" t="n">
        <f aca="false">INDEX($AC$1862:$AC$1989,MATCH($A1956-H1956*1,$A$1862:$A$1989,0))</f>
        <v>385760973.550346</v>
      </c>
      <c r="AR1956" s="14" t="b">
        <f aca="false">AND(IF(B1956=1,AD1956&gt;=AE1956,AE1956&gt;AD1956),IF(C1956=1,AF1956&gt;=AG1956,AG1956&gt;AF1956),IF(D1956=1,AH1956&gt;=AI1956,AI1956&gt;AH1956),IF(E1956=1,AJ1956&gt;=AK1956,AK1956&gt;AJ1956),IF(F1956=1,AL1956&gt;=AM1956,AM1956&gt;AL1956),IF(G1956=1,AN1956&gt;=AO1956,AO1956&gt;AN1956),IF(H1956=1,AP1956&gt;=AQ1956,AQ1956&gt;AP1956))</f>
        <v>0</v>
      </c>
      <c r="AS1956" s="2"/>
      <c r="AT1956" s="2"/>
      <c r="AU1956" s="2"/>
      <c r="AV1956" s="2"/>
      <c r="AW1956" s="2"/>
      <c r="AX1956" s="2"/>
    </row>
    <row r="1957" customFormat="false" ht="15" hidden="false" customHeight="false" outlineLevel="0" collapsed="false">
      <c r="A1957" s="6" t="n">
        <f aca="false">ROW()-1862</f>
        <v>95</v>
      </c>
      <c r="B1957" s="6" t="n">
        <f aca="false">MOD(INT($A1957/64),2)</f>
        <v>1</v>
      </c>
      <c r="C1957" s="6" t="n">
        <f aca="false">MOD(INT($A1957/32),2)</f>
        <v>0</v>
      </c>
      <c r="D1957" s="6" t="n">
        <f aca="false">MOD(INT($A1957/16),2)</f>
        <v>1</v>
      </c>
      <c r="E1957" s="6" t="n">
        <f aca="false">MOD(INT($A1957/8),2)</f>
        <v>1</v>
      </c>
      <c r="F1957" s="6" t="n">
        <f aca="false">MOD(INT($A1957/4),2)</f>
        <v>1</v>
      </c>
      <c r="G1957" s="6" t="n">
        <f aca="false">MOD(INT($A1957/2),2)</f>
        <v>1</v>
      </c>
      <c r="H1957" s="6" t="n">
        <f aca="false">MOD(INT($A1957/1),2)</f>
        <v>1</v>
      </c>
      <c r="I1957" s="7" t="n">
        <f aca="false">IF(B1957=1,MIN($B$6,$B$1860),0)</f>
        <v>30000000</v>
      </c>
      <c r="J1957" s="7" t="n">
        <f aca="false">IF(C1957=1,MIN($F$366,MAX(0,$B$1860-I1957)),0)</f>
        <v>0</v>
      </c>
      <c r="K1957" s="7" t="n">
        <f aca="false">IF(D1957=1,MIN($F$365,MAX(0,$B$1860-SUM(I1957:J1957))),0)</f>
        <v>100000000</v>
      </c>
      <c r="L1957" s="7" t="n">
        <f aca="false">IF(E1957=1,MIN($F$364,MAX(0,$B$1860-SUM(I1957:K1957))),0)</f>
        <v>60000000</v>
      </c>
      <c r="M1957" s="7" t="n">
        <f aca="false">IF(F1957=1,MIN($F$363,MAX(0,$B$1860-SUM(I1957:L1957))),0)</f>
        <v>30000000</v>
      </c>
      <c r="N1957" s="7" t="n">
        <f aca="false">IF(G1957=1,MIN($F$362,MAX(0,$B$1860-SUM(I1957:M1957))),0)</f>
        <v>15000000</v>
      </c>
      <c r="O1957" s="7" t="n">
        <f aca="false">IF(H1957=1,MIN($F$361,MAX(0,$B$1860-SUM(I1957:N1957))),0)</f>
        <v>5000000</v>
      </c>
      <c r="P1957" s="7" t="n">
        <f aca="false">MAX(0,$B$1860-SUM(I1957:O1957))</f>
        <v>1760000000</v>
      </c>
      <c r="Q1957" s="7" t="n">
        <f aca="false">($B$343+$B$344)+$B$22+(1-B1957)*$B$338+(1-C1957)*$E$366+(1-D1957)*$E$365+(1-E1957)*$E$364+(1-F1957)*$E$363+(1-G1957)*$E$362+(1-H1957)*$E$361</f>
        <v>15409264.0415752</v>
      </c>
      <c r="R1957" s="7" t="n">
        <f aca="false">P1957&gt;$B$12*Q1957</f>
        <v>1</v>
      </c>
      <c r="S1957" s="7" t="n">
        <f aca="false">IF(R1957,(P1957+$B$12*$B$13)/(Q1957+$B$13),IF(Q1957&gt;0,P1957/Q1957,0))</f>
        <v>98.4127541985236</v>
      </c>
      <c r="T1957" s="7" t="n">
        <f aca="false">IF(R1957,$B$13*(S1957-$B$12),0)</f>
        <v>243531885.496309</v>
      </c>
      <c r="U1957" s="7" t="n">
        <f aca="false">($B$343+$B$344)*S1957</f>
        <v>27249214.3083563</v>
      </c>
      <c r="V1957" s="7" t="n">
        <f aca="false">$B$22*S1957</f>
        <v>885714787.786713</v>
      </c>
      <c r="W1957" s="7" t="n">
        <f aca="false">IF(B1957=1,I1957,S1957*$B$338)</f>
        <v>30000000</v>
      </c>
      <c r="X1957" s="7" t="n">
        <f aca="false">IF(C1957=1,J1957,S1957*$E$366)</f>
        <v>603504112.408622</v>
      </c>
      <c r="Y1957" s="7" t="n">
        <f aca="false">IF(D1957=1,K1957,S1957*$E$365)</f>
        <v>100000000</v>
      </c>
      <c r="Z1957" s="7" t="n">
        <f aca="false">IF(E1957=1,L1957,S1957*$E$364)</f>
        <v>60000000</v>
      </c>
      <c r="AA1957" s="7" t="n">
        <f aca="false">IF(F1957=1,M1957,S1957*$E$363)</f>
        <v>30000000</v>
      </c>
      <c r="AB1957" s="7" t="n">
        <f aca="false">IF(G1957=1,N1957,S1957*$E$362)</f>
        <v>15000000</v>
      </c>
      <c r="AC1957" s="7" t="n">
        <f aca="false">IF(H1957=1,O1957,S1957*$E$361)</f>
        <v>5000000</v>
      </c>
      <c r="AD1957" s="7" t="n">
        <f aca="false">INDEX($W$1862:$W$1989,MATCH($A1957+(1-B1957)*64,$A$1862:$A$1989,0))</f>
        <v>30000000</v>
      </c>
      <c r="AE1957" s="7" t="n">
        <f aca="false">INDEX($W$1862:$W$1989,MATCH($A1957-B1957*64,$A$1862:$A$1989,0))</f>
        <v>75867895.5480857</v>
      </c>
      <c r="AF1957" s="7" t="n">
        <f aca="false">INDEX($X$1862:$X$1989,MATCH($A1957+(1-C1957)*32,$A$1862:$A$1989,0))</f>
        <v>300000000</v>
      </c>
      <c r="AG1957" s="7" t="n">
        <f aca="false">INDEX($X$1862:$X$1989,MATCH($A1957-C1957*32,$A$1862:$A$1989,0))</f>
        <v>603504112.408622</v>
      </c>
      <c r="AH1957" s="7" t="n">
        <f aca="false">INDEX($Y$1862:$Y$1989,MATCH($A1957+(1-D1957)*16,$A$1862:$A$1989,0))</f>
        <v>100000000</v>
      </c>
      <c r="AI1957" s="7" t="n">
        <f aca="false">INDEX($Y$1862:$Y$1989,MATCH($A1957-D1957*16,$A$1862:$A$1989,0))</f>
        <v>164358098.318421</v>
      </c>
      <c r="AJ1957" s="7" t="n">
        <f aca="false">INDEX($Z$1862:$Z$1989,MATCH($A1957+(1-E1957)*8,$A$1862:$A$1989,0))</f>
        <v>60000000</v>
      </c>
      <c r="AK1957" s="7" t="n">
        <f aca="false">INDEX($Z$1862:$Z$1989,MATCH($A1957-E1957*8,$A$1862:$A$1989,0))</f>
        <v>215369694.886332</v>
      </c>
      <c r="AL1957" s="7" t="n">
        <f aca="false">INDEX($AA$1862:$AA$1989,MATCH($A1957+(1-F1957)*4,$A$1862:$A$1989,0))</f>
        <v>30000000</v>
      </c>
      <c r="AM1957" s="7" t="n">
        <f aca="false">INDEX($AA$1862:$AA$1989,MATCH($A1957-F1957*4,$A$1862:$A$1989,0))</f>
        <v>257182653.072226</v>
      </c>
      <c r="AN1957" s="7" t="n">
        <f aca="false">INDEX($AB$1862:$AB$1989,MATCH($A1957+(1-G1957)*2,$A$1862:$A$1989,0))</f>
        <v>15000000</v>
      </c>
      <c r="AO1957" s="7" t="n">
        <f aca="false">INDEX($AB$1862:$AB$1989,MATCH($A1957-G1957*2,$A$1862:$A$1989,0))</f>
        <v>387943496.73875</v>
      </c>
      <c r="AP1957" s="7" t="n">
        <f aca="false">INDEX($AC$1862:$AC$1989,MATCH($A1957+(1-H1957)*1,$A$1862:$A$1989,0))</f>
        <v>5000000</v>
      </c>
      <c r="AQ1957" s="7" t="n">
        <f aca="false">INDEX($AC$1862:$AC$1989,MATCH($A1957-H1957*1,$A$1862:$A$1989,0))</f>
        <v>385760973.550346</v>
      </c>
      <c r="AR1957" s="14" t="b">
        <f aca="false">AND(IF(B1957=1,AD1957&gt;=AE1957,AE1957&gt;AD1957),IF(C1957=1,AF1957&gt;=AG1957,AG1957&gt;AF1957),IF(D1957=1,AH1957&gt;=AI1957,AI1957&gt;AH1957),IF(E1957=1,AJ1957&gt;=AK1957,AK1957&gt;AJ1957),IF(F1957=1,AL1957&gt;=AM1957,AM1957&gt;AL1957),IF(G1957=1,AN1957&gt;=AO1957,AO1957&gt;AN1957),IF(H1957=1,AP1957&gt;=AQ1957,AQ1957&gt;AP1957))</f>
        <v>0</v>
      </c>
      <c r="AS1957" s="2"/>
      <c r="AT1957" s="2"/>
      <c r="AU1957" s="2"/>
      <c r="AV1957" s="2"/>
      <c r="AW1957" s="2"/>
      <c r="AX1957" s="2"/>
    </row>
    <row r="1958" customFormat="false" ht="15" hidden="false" customHeight="false" outlineLevel="0" collapsed="false">
      <c r="A1958" s="6" t="n">
        <f aca="false">ROW()-1862</f>
        <v>96</v>
      </c>
      <c r="B1958" s="6" t="n">
        <f aca="false">MOD(INT($A1958/64),2)</f>
        <v>1</v>
      </c>
      <c r="C1958" s="6" t="n">
        <f aca="false">MOD(INT($A1958/32),2)</f>
        <v>1</v>
      </c>
      <c r="D1958" s="6" t="n">
        <f aca="false">MOD(INT($A1958/16),2)</f>
        <v>0</v>
      </c>
      <c r="E1958" s="6" t="n">
        <f aca="false">MOD(INT($A1958/8),2)</f>
        <v>0</v>
      </c>
      <c r="F1958" s="6" t="n">
        <f aca="false">MOD(INT($A1958/4),2)</f>
        <v>0</v>
      </c>
      <c r="G1958" s="6" t="n">
        <f aca="false">MOD(INT($A1958/2),2)</f>
        <v>0</v>
      </c>
      <c r="H1958" s="6" t="n">
        <f aca="false">MOD(INT($A1958/1),2)</f>
        <v>0</v>
      </c>
      <c r="I1958" s="7" t="n">
        <f aca="false">IF(B1958=1,MIN($B$6,$B$1860),0)</f>
        <v>30000000</v>
      </c>
      <c r="J1958" s="7" t="n">
        <f aca="false">IF(C1958=1,MIN($F$366,MAX(0,$B$1860-I1958)),0)</f>
        <v>300000000</v>
      </c>
      <c r="K1958" s="7" t="n">
        <f aca="false">IF(D1958=1,MIN($F$365,MAX(0,$B$1860-SUM(I1958:J1958))),0)</f>
        <v>0</v>
      </c>
      <c r="L1958" s="7" t="n">
        <f aca="false">IF(E1958=1,MIN($F$364,MAX(0,$B$1860-SUM(I1958:K1958))),0)</f>
        <v>0</v>
      </c>
      <c r="M1958" s="7" t="n">
        <f aca="false">IF(F1958=1,MIN($F$363,MAX(0,$B$1860-SUM(I1958:L1958))),0)</f>
        <v>0</v>
      </c>
      <c r="N1958" s="7" t="n">
        <f aca="false">IF(G1958=1,MIN($F$362,MAX(0,$B$1860-SUM(I1958:M1958))),0)</f>
        <v>0</v>
      </c>
      <c r="O1958" s="7" t="n">
        <f aca="false">IF(H1958=1,MIN($F$361,MAX(0,$B$1860-SUM(I1958:N1958))),0)</f>
        <v>0</v>
      </c>
      <c r="P1958" s="7" t="n">
        <f aca="false">MAX(0,$B$1860-SUM(I1958:O1958))</f>
        <v>1670000000</v>
      </c>
      <c r="Q1958" s="7" t="n">
        <f aca="false">($B$343+$B$344)+$B$22+(1-B1958)*$B$338+(1-C1958)*$E$366+(1-D1958)*$E$365+(1-E1958)*$E$364+(1-F1958)*$E$363+(1-G1958)*$E$362+(1-H1958)*$E$361</f>
        <v>26410271.3610966</v>
      </c>
      <c r="R1958" s="7" t="n">
        <f aca="false">P1958&gt;$B$12*Q1958</f>
        <v>1</v>
      </c>
      <c r="S1958" s="7" t="n">
        <f aca="false">IF(R1958,(P1958+$B$12*$B$13)/(Q1958+$B$13),IF(Q1958&gt;0,P1958/Q1958,0))</f>
        <v>57.8514113240256</v>
      </c>
      <c r="T1958" s="7" t="n">
        <f aca="false">IF(R1958,$B$13*(S1958-$B$12),0)</f>
        <v>142128528.310064</v>
      </c>
      <c r="U1958" s="7" t="n">
        <f aca="false">($B$343+$B$344)*S1958</f>
        <v>16018304.9244738</v>
      </c>
      <c r="V1958" s="7" t="n">
        <f aca="false">$B$22*S1958</f>
        <v>520662701.916231</v>
      </c>
      <c r="W1958" s="7" t="n">
        <f aca="false">IF(B1958=1,I1958,S1958*$B$338)</f>
        <v>30000000</v>
      </c>
      <c r="X1958" s="7" t="n">
        <f aca="false">IF(C1958=1,J1958,S1958*$E$366)</f>
        <v>300000000</v>
      </c>
      <c r="Y1958" s="7" t="n">
        <f aca="false">IF(D1958=1,K1958,S1958*$E$365)</f>
        <v>100278730.459237</v>
      </c>
      <c r="Z1958" s="7" t="n">
        <f aca="false">IF(E1958=1,L1958,S1958*$E$364)</f>
        <v>138843387.177662</v>
      </c>
      <c r="AA1958" s="7" t="n">
        <f aca="false">IF(F1958=1,M1958,S1958*$E$363)</f>
        <v>173554233.972077</v>
      </c>
      <c r="AB1958" s="7" t="n">
        <f aca="false">IF(G1958=1,N1958,S1958*$E$362)</f>
        <v>289257056.620128</v>
      </c>
      <c r="AC1958" s="7" t="n">
        <f aca="false">IF(H1958=1,O1958,S1958*$E$361)</f>
        <v>289257056.620128</v>
      </c>
      <c r="AD1958" s="7" t="n">
        <f aca="false">INDEX($W$1862:$W$1989,MATCH($A1958+(1-B1958)*64,$A$1862:$A$1989,0))</f>
        <v>30000000</v>
      </c>
      <c r="AE1958" s="7" t="n">
        <f aca="false">INDEX($W$1862:$W$1989,MATCH($A1958-B1958*64,$A$1862:$A$1989,0))</f>
        <v>45369408.0888253</v>
      </c>
      <c r="AF1958" s="7" t="n">
        <f aca="false">INDEX($X$1862:$X$1989,MATCH($A1958+(1-C1958)*32,$A$1862:$A$1989,0))</f>
        <v>300000000</v>
      </c>
      <c r="AG1958" s="7" t="n">
        <f aca="false">INDEX($X$1862:$X$1989,MATCH($A1958-C1958*32,$A$1862:$A$1989,0))</f>
        <v>345182634.081633</v>
      </c>
      <c r="AH1958" s="7" t="n">
        <f aca="false">INDEX($Y$1862:$Y$1989,MATCH($A1958+(1-D1958)*16,$A$1862:$A$1989,0))</f>
        <v>100000000</v>
      </c>
      <c r="AI1958" s="7" t="n">
        <f aca="false">INDEX($Y$1862:$Y$1989,MATCH($A1958-D1958*16,$A$1862:$A$1989,0))</f>
        <v>100278730.459237</v>
      </c>
      <c r="AJ1958" s="7" t="n">
        <f aca="false">INDEX($Z$1862:$Z$1989,MATCH($A1958+(1-E1958)*8,$A$1862:$A$1989,0))</f>
        <v>60000000</v>
      </c>
      <c r="AK1958" s="7" t="n">
        <f aca="false">INDEX($Z$1862:$Z$1989,MATCH($A1958-E1958*8,$A$1862:$A$1989,0))</f>
        <v>138843387.177662</v>
      </c>
      <c r="AL1958" s="7" t="n">
        <f aca="false">INDEX($AA$1862:$AA$1989,MATCH($A1958+(1-F1958)*4,$A$1862:$A$1989,0))</f>
        <v>30000000</v>
      </c>
      <c r="AM1958" s="7" t="n">
        <f aca="false">INDEX($AA$1862:$AA$1989,MATCH($A1958-F1958*4,$A$1862:$A$1989,0))</f>
        <v>173554233.972077</v>
      </c>
      <c r="AN1958" s="7" t="n">
        <f aca="false">INDEX($AB$1862:$AB$1989,MATCH($A1958+(1-G1958)*2,$A$1862:$A$1989,0))</f>
        <v>15000000</v>
      </c>
      <c r="AO1958" s="7" t="n">
        <f aca="false">INDEX($AB$1862:$AB$1989,MATCH($A1958-G1958*2,$A$1862:$A$1989,0))</f>
        <v>289257056.620128</v>
      </c>
      <c r="AP1958" s="7" t="n">
        <f aca="false">INDEX($AC$1862:$AC$1989,MATCH($A1958+(1-H1958)*1,$A$1862:$A$1989,0))</f>
        <v>5000000</v>
      </c>
      <c r="AQ1958" s="7" t="n">
        <f aca="false">INDEX($AC$1862:$AC$1989,MATCH($A1958-H1958*1,$A$1862:$A$1989,0))</f>
        <v>289257056.620128</v>
      </c>
      <c r="AR1958" s="14" t="b">
        <f aca="false">AND(IF(B1958=1,AD1958&gt;=AE1958,AE1958&gt;AD1958),IF(C1958=1,AF1958&gt;=AG1958,AG1958&gt;AF1958),IF(D1958=1,AH1958&gt;=AI1958,AI1958&gt;AH1958),IF(E1958=1,AJ1958&gt;=AK1958,AK1958&gt;AJ1958),IF(F1958=1,AL1958&gt;=AM1958,AM1958&gt;AL1958),IF(G1958=1,AN1958&gt;=AO1958,AO1958&gt;AN1958),IF(H1958=1,AP1958&gt;=AQ1958,AQ1958&gt;AP1958))</f>
        <v>0</v>
      </c>
      <c r="AS1958" s="2"/>
      <c r="AT1958" s="2"/>
      <c r="AU1958" s="2"/>
      <c r="AV1958" s="2"/>
      <c r="AW1958" s="2"/>
      <c r="AX1958" s="2"/>
    </row>
    <row r="1959" customFormat="false" ht="15" hidden="false" customHeight="false" outlineLevel="0" collapsed="false">
      <c r="A1959" s="6" t="n">
        <f aca="false">ROW()-1862</f>
        <v>97</v>
      </c>
      <c r="B1959" s="6" t="n">
        <f aca="false">MOD(INT($A1959/64),2)</f>
        <v>1</v>
      </c>
      <c r="C1959" s="6" t="n">
        <f aca="false">MOD(INT($A1959/32),2)</f>
        <v>1</v>
      </c>
      <c r="D1959" s="6" t="n">
        <f aca="false">MOD(INT($A1959/16),2)</f>
        <v>0</v>
      </c>
      <c r="E1959" s="6" t="n">
        <f aca="false">MOD(INT($A1959/8),2)</f>
        <v>0</v>
      </c>
      <c r="F1959" s="6" t="n">
        <f aca="false">MOD(INT($A1959/4),2)</f>
        <v>0</v>
      </c>
      <c r="G1959" s="6" t="n">
        <f aca="false">MOD(INT($A1959/2),2)</f>
        <v>0</v>
      </c>
      <c r="H1959" s="6" t="n">
        <f aca="false">MOD(INT($A1959/1),2)</f>
        <v>1</v>
      </c>
      <c r="I1959" s="7" t="n">
        <f aca="false">IF(B1959=1,MIN($B$6,$B$1860),0)</f>
        <v>30000000</v>
      </c>
      <c r="J1959" s="7" t="n">
        <f aca="false">IF(C1959=1,MIN($F$366,MAX(0,$B$1860-I1959)),0)</f>
        <v>300000000</v>
      </c>
      <c r="K1959" s="7" t="n">
        <f aca="false">IF(D1959=1,MIN($F$365,MAX(0,$B$1860-SUM(I1959:J1959))),0)</f>
        <v>0</v>
      </c>
      <c r="L1959" s="7" t="n">
        <f aca="false">IF(E1959=1,MIN($F$364,MAX(0,$B$1860-SUM(I1959:K1959))),0)</f>
        <v>0</v>
      </c>
      <c r="M1959" s="7" t="n">
        <f aca="false">IF(F1959=1,MIN($F$363,MAX(0,$B$1860-SUM(I1959:L1959))),0)</f>
        <v>0</v>
      </c>
      <c r="N1959" s="7" t="n">
        <f aca="false">IF(G1959=1,MIN($F$362,MAX(0,$B$1860-SUM(I1959:M1959))),0)</f>
        <v>0</v>
      </c>
      <c r="O1959" s="7" t="n">
        <f aca="false">IF(H1959=1,MIN($F$361,MAX(0,$B$1860-SUM(I1959:N1959))),0)</f>
        <v>5000000</v>
      </c>
      <c r="P1959" s="7" t="n">
        <f aca="false">MAX(0,$B$1860-SUM(I1959:O1959))</f>
        <v>1665000000</v>
      </c>
      <c r="Q1959" s="7" t="n">
        <f aca="false">($B$343+$B$344)+$B$22+(1-B1959)*$B$338+(1-C1959)*$E$366+(1-D1959)*$E$365+(1-E1959)*$E$364+(1-F1959)*$E$363+(1-G1959)*$E$362+(1-H1959)*$E$361</f>
        <v>21410271.3610966</v>
      </c>
      <c r="R1959" s="7" t="n">
        <f aca="false">P1959&gt;$B$12*Q1959</f>
        <v>1</v>
      </c>
      <c r="S1959" s="7" t="n">
        <f aca="false">IF(R1959,(P1959+$B$12*$B$13)/(Q1959+$B$13),IF(Q1959&gt;0,P1959/Q1959,0))</f>
        <v>69.7399027730449</v>
      </c>
      <c r="T1959" s="7" t="n">
        <f aca="false">IF(R1959,$B$13*(S1959-$B$12),0)</f>
        <v>171849756.932612</v>
      </c>
      <c r="U1959" s="7" t="n">
        <f aca="false">($B$343+$B$344)*S1959</f>
        <v>19310073.9023432</v>
      </c>
      <c r="V1959" s="7" t="n">
        <f aca="false">$B$22*S1959</f>
        <v>627659124.957404</v>
      </c>
      <c r="W1959" s="7" t="n">
        <f aca="false">IF(B1959=1,I1959,S1959*$B$338)</f>
        <v>30000000</v>
      </c>
      <c r="X1959" s="7" t="n">
        <f aca="false">IF(C1959=1,J1959,S1959*$E$366)</f>
        <v>300000000</v>
      </c>
      <c r="Y1959" s="7" t="n">
        <f aca="false">IF(D1959=1,K1959,S1959*$E$365)</f>
        <v>120886055.367973</v>
      </c>
      <c r="Z1959" s="7" t="n">
        <f aca="false">IF(E1959=1,L1959,S1959*$E$364)</f>
        <v>167375766.655308</v>
      </c>
      <c r="AA1959" s="7" t="n">
        <f aca="false">IF(F1959=1,M1959,S1959*$E$363)</f>
        <v>209219708.319135</v>
      </c>
      <c r="AB1959" s="7" t="n">
        <f aca="false">IF(G1959=1,N1959,S1959*$E$362)</f>
        <v>348699513.865225</v>
      </c>
      <c r="AC1959" s="7" t="n">
        <f aca="false">IF(H1959=1,O1959,S1959*$E$361)</f>
        <v>5000000</v>
      </c>
      <c r="AD1959" s="7" t="n">
        <f aca="false">INDEX($W$1862:$W$1989,MATCH($A1959+(1-B1959)*64,$A$1862:$A$1989,0))</f>
        <v>30000000</v>
      </c>
      <c r="AE1959" s="7" t="n">
        <f aca="false">INDEX($W$1862:$W$1989,MATCH($A1959-B1959*64,$A$1862:$A$1989,0))</f>
        <v>54392621.1308617</v>
      </c>
      <c r="AF1959" s="7" t="n">
        <f aca="false">INDEX($X$1862:$X$1989,MATCH($A1959+(1-C1959)*32,$A$1862:$A$1989,0))</f>
        <v>300000000</v>
      </c>
      <c r="AG1959" s="7" t="n">
        <f aca="false">INDEX($X$1862:$X$1989,MATCH($A1959-C1959*32,$A$1862:$A$1989,0))</f>
        <v>401610791.271688</v>
      </c>
      <c r="AH1959" s="7" t="n">
        <f aca="false">INDEX($Y$1862:$Y$1989,MATCH($A1959+(1-D1959)*16,$A$1862:$A$1989,0))</f>
        <v>100000000</v>
      </c>
      <c r="AI1959" s="7" t="n">
        <f aca="false">INDEX($Y$1862:$Y$1989,MATCH($A1959-D1959*16,$A$1862:$A$1989,0))</f>
        <v>120886055.367973</v>
      </c>
      <c r="AJ1959" s="7" t="n">
        <f aca="false">INDEX($Z$1862:$Z$1989,MATCH($A1959+(1-E1959)*8,$A$1862:$A$1989,0))</f>
        <v>60000000</v>
      </c>
      <c r="AK1959" s="7" t="n">
        <f aca="false">INDEX($Z$1862:$Z$1989,MATCH($A1959-E1959*8,$A$1862:$A$1989,0))</f>
        <v>167375766.655308</v>
      </c>
      <c r="AL1959" s="7" t="n">
        <f aca="false">INDEX($AA$1862:$AA$1989,MATCH($A1959+(1-F1959)*4,$A$1862:$A$1989,0))</f>
        <v>30000000</v>
      </c>
      <c r="AM1959" s="7" t="n">
        <f aca="false">INDEX($AA$1862:$AA$1989,MATCH($A1959-F1959*4,$A$1862:$A$1989,0))</f>
        <v>209219708.319135</v>
      </c>
      <c r="AN1959" s="7" t="n">
        <f aca="false">INDEX($AB$1862:$AB$1989,MATCH($A1959+(1-G1959)*2,$A$1862:$A$1989,0))</f>
        <v>15000000</v>
      </c>
      <c r="AO1959" s="7" t="n">
        <f aca="false">INDEX($AB$1862:$AB$1989,MATCH($A1959-G1959*2,$A$1862:$A$1989,0))</f>
        <v>348699513.865225</v>
      </c>
      <c r="AP1959" s="7" t="n">
        <f aca="false">INDEX($AC$1862:$AC$1989,MATCH($A1959+(1-H1959)*1,$A$1862:$A$1989,0))</f>
        <v>5000000</v>
      </c>
      <c r="AQ1959" s="7" t="n">
        <f aca="false">INDEX($AC$1862:$AC$1989,MATCH($A1959-H1959*1,$A$1862:$A$1989,0))</f>
        <v>289257056.620128</v>
      </c>
      <c r="AR1959" s="14" t="b">
        <f aca="false">AND(IF(B1959=1,AD1959&gt;=AE1959,AE1959&gt;AD1959),IF(C1959=1,AF1959&gt;=AG1959,AG1959&gt;AF1959),IF(D1959=1,AH1959&gt;=AI1959,AI1959&gt;AH1959),IF(E1959=1,AJ1959&gt;=AK1959,AK1959&gt;AJ1959),IF(F1959=1,AL1959&gt;=AM1959,AM1959&gt;AL1959),IF(G1959=1,AN1959&gt;=AO1959,AO1959&gt;AN1959),IF(H1959=1,AP1959&gt;=AQ1959,AQ1959&gt;AP1959))</f>
        <v>0</v>
      </c>
      <c r="AS1959" s="2"/>
      <c r="AT1959" s="2"/>
      <c r="AU1959" s="2"/>
      <c r="AV1959" s="2"/>
      <c r="AW1959" s="2"/>
      <c r="AX1959" s="2"/>
    </row>
    <row r="1960" customFormat="false" ht="15" hidden="false" customHeight="false" outlineLevel="0" collapsed="false">
      <c r="A1960" s="6" t="n">
        <f aca="false">ROW()-1862</f>
        <v>98</v>
      </c>
      <c r="B1960" s="6" t="n">
        <f aca="false">MOD(INT($A1960/64),2)</f>
        <v>1</v>
      </c>
      <c r="C1960" s="6" t="n">
        <f aca="false">MOD(INT($A1960/32),2)</f>
        <v>1</v>
      </c>
      <c r="D1960" s="6" t="n">
        <f aca="false">MOD(INT($A1960/16),2)</f>
        <v>0</v>
      </c>
      <c r="E1960" s="6" t="n">
        <f aca="false">MOD(INT($A1960/8),2)</f>
        <v>0</v>
      </c>
      <c r="F1960" s="6" t="n">
        <f aca="false">MOD(INT($A1960/4),2)</f>
        <v>0</v>
      </c>
      <c r="G1960" s="6" t="n">
        <f aca="false">MOD(INT($A1960/2),2)</f>
        <v>1</v>
      </c>
      <c r="H1960" s="6" t="n">
        <f aca="false">MOD(INT($A1960/1),2)</f>
        <v>0</v>
      </c>
      <c r="I1960" s="7" t="n">
        <f aca="false">IF(B1960=1,MIN($B$6,$B$1860),0)</f>
        <v>30000000</v>
      </c>
      <c r="J1960" s="7" t="n">
        <f aca="false">IF(C1960=1,MIN($F$366,MAX(0,$B$1860-I1960)),0)</f>
        <v>300000000</v>
      </c>
      <c r="K1960" s="7" t="n">
        <f aca="false">IF(D1960=1,MIN($F$365,MAX(0,$B$1860-SUM(I1960:J1960))),0)</f>
        <v>0</v>
      </c>
      <c r="L1960" s="7" t="n">
        <f aca="false">IF(E1960=1,MIN($F$364,MAX(0,$B$1860-SUM(I1960:K1960))),0)</f>
        <v>0</v>
      </c>
      <c r="M1960" s="7" t="n">
        <f aca="false">IF(F1960=1,MIN($F$363,MAX(0,$B$1860-SUM(I1960:L1960))),0)</f>
        <v>0</v>
      </c>
      <c r="N1960" s="7" t="n">
        <f aca="false">IF(G1960=1,MIN($F$362,MAX(0,$B$1860-SUM(I1960:M1960))),0)</f>
        <v>15000000</v>
      </c>
      <c r="O1960" s="7" t="n">
        <f aca="false">IF(H1960=1,MIN($F$361,MAX(0,$B$1860-SUM(I1960:N1960))),0)</f>
        <v>0</v>
      </c>
      <c r="P1960" s="7" t="n">
        <f aca="false">MAX(0,$B$1860-SUM(I1960:O1960))</f>
        <v>1655000000</v>
      </c>
      <c r="Q1960" s="7" t="n">
        <f aca="false">($B$343+$B$344)+$B$22+(1-B1960)*$B$338+(1-C1960)*$E$366+(1-D1960)*$E$365+(1-E1960)*$E$364+(1-F1960)*$E$363+(1-G1960)*$E$362+(1-H1960)*$E$361</f>
        <v>21410271.3610966</v>
      </c>
      <c r="R1960" s="7" t="n">
        <f aca="false">P1960&gt;$B$12*Q1960</f>
        <v>1</v>
      </c>
      <c r="S1960" s="7" t="n">
        <f aca="false">IF(R1960,(P1960+$B$12*$B$13)/(Q1960+$B$13),IF(Q1960&gt;0,P1960/Q1960,0))</f>
        <v>69.3216724715574</v>
      </c>
      <c r="T1960" s="7" t="n">
        <f aca="false">IF(R1960,$B$13*(S1960-$B$12),0)</f>
        <v>170804181.178893</v>
      </c>
      <c r="U1960" s="7" t="n">
        <f aca="false">($B$343+$B$344)*S1960</f>
        <v>19194271.3602002</v>
      </c>
      <c r="V1960" s="7" t="n">
        <f aca="false">$B$22*S1960</f>
        <v>623895052.244017</v>
      </c>
      <c r="W1960" s="7" t="n">
        <f aca="false">IF(B1960=1,I1960,S1960*$B$338)</f>
        <v>30000000</v>
      </c>
      <c r="X1960" s="7" t="n">
        <f aca="false">IF(C1960=1,J1960,S1960*$E$366)</f>
        <v>300000000</v>
      </c>
      <c r="Y1960" s="7" t="n">
        <f aca="false">IF(D1960=1,K1960,S1960*$E$365)</f>
        <v>120161101.512693</v>
      </c>
      <c r="Z1960" s="7" t="n">
        <f aca="false">IF(E1960=1,L1960,S1960*$E$364)</f>
        <v>166372013.931738</v>
      </c>
      <c r="AA1960" s="7" t="n">
        <f aca="false">IF(F1960=1,M1960,S1960*$E$363)</f>
        <v>207965017.414672</v>
      </c>
      <c r="AB1960" s="7" t="n">
        <f aca="false">IF(G1960=1,N1960,S1960*$E$362)</f>
        <v>15000000</v>
      </c>
      <c r="AC1960" s="7" t="n">
        <f aca="false">IF(H1960=1,O1960,S1960*$E$361)</f>
        <v>346608362.357787</v>
      </c>
      <c r="AD1960" s="7" t="n">
        <f aca="false">INDEX($W$1862:$W$1989,MATCH($A1960+(1-B1960)*64,$A$1862:$A$1989,0))</f>
        <v>30000000</v>
      </c>
      <c r="AE1960" s="7" t="n">
        <f aca="false">INDEX($W$1862:$W$1989,MATCH($A1960-B1960*64,$A$1862:$A$1989,0))</f>
        <v>54072193.3186033</v>
      </c>
      <c r="AF1960" s="7" t="n">
        <f aca="false">INDEX($X$1862:$X$1989,MATCH($A1960+(1-C1960)*32,$A$1862:$A$1989,0))</f>
        <v>300000000</v>
      </c>
      <c r="AG1960" s="7" t="n">
        <f aca="false">INDEX($X$1862:$X$1989,MATCH($A1960-C1960*32,$A$1862:$A$1989,0))</f>
        <v>399569567.427867</v>
      </c>
      <c r="AH1960" s="7" t="n">
        <f aca="false">INDEX($Y$1862:$Y$1989,MATCH($A1960+(1-D1960)*16,$A$1862:$A$1989,0))</f>
        <v>100000000</v>
      </c>
      <c r="AI1960" s="7" t="n">
        <f aca="false">INDEX($Y$1862:$Y$1989,MATCH($A1960-D1960*16,$A$1862:$A$1989,0))</f>
        <v>120161101.512693</v>
      </c>
      <c r="AJ1960" s="7" t="n">
        <f aca="false">INDEX($Z$1862:$Z$1989,MATCH($A1960+(1-E1960)*8,$A$1862:$A$1989,0))</f>
        <v>60000000</v>
      </c>
      <c r="AK1960" s="7" t="n">
        <f aca="false">INDEX($Z$1862:$Z$1989,MATCH($A1960-E1960*8,$A$1862:$A$1989,0))</f>
        <v>166372013.931738</v>
      </c>
      <c r="AL1960" s="7" t="n">
        <f aca="false">INDEX($AA$1862:$AA$1989,MATCH($A1960+(1-F1960)*4,$A$1862:$A$1989,0))</f>
        <v>30000000</v>
      </c>
      <c r="AM1960" s="7" t="n">
        <f aca="false">INDEX($AA$1862:$AA$1989,MATCH($A1960-F1960*4,$A$1862:$A$1989,0))</f>
        <v>207965017.414672</v>
      </c>
      <c r="AN1960" s="7" t="n">
        <f aca="false">INDEX($AB$1862:$AB$1989,MATCH($A1960+(1-G1960)*2,$A$1862:$A$1989,0))</f>
        <v>15000000</v>
      </c>
      <c r="AO1960" s="7" t="n">
        <f aca="false">INDEX($AB$1862:$AB$1989,MATCH($A1960-G1960*2,$A$1862:$A$1989,0))</f>
        <v>289257056.620128</v>
      </c>
      <c r="AP1960" s="7" t="n">
        <f aca="false">INDEX($AC$1862:$AC$1989,MATCH($A1960+(1-H1960)*1,$A$1862:$A$1989,0))</f>
        <v>5000000</v>
      </c>
      <c r="AQ1960" s="7" t="n">
        <f aca="false">INDEX($AC$1862:$AC$1989,MATCH($A1960-H1960*1,$A$1862:$A$1989,0))</f>
        <v>346608362.357787</v>
      </c>
      <c r="AR1960" s="14" t="b">
        <f aca="false">AND(IF(B1960=1,AD1960&gt;=AE1960,AE1960&gt;AD1960),IF(C1960=1,AF1960&gt;=AG1960,AG1960&gt;AF1960),IF(D1960=1,AH1960&gt;=AI1960,AI1960&gt;AH1960),IF(E1960=1,AJ1960&gt;=AK1960,AK1960&gt;AJ1960),IF(F1960=1,AL1960&gt;=AM1960,AM1960&gt;AL1960),IF(G1960=1,AN1960&gt;=AO1960,AO1960&gt;AN1960),IF(H1960=1,AP1960&gt;=AQ1960,AQ1960&gt;AP1960))</f>
        <v>0</v>
      </c>
      <c r="AS1960" s="2"/>
      <c r="AT1960" s="2"/>
      <c r="AU1960" s="2"/>
      <c r="AV1960" s="2"/>
      <c r="AW1960" s="2"/>
      <c r="AX1960" s="2"/>
    </row>
    <row r="1961" customFormat="false" ht="15" hidden="false" customHeight="false" outlineLevel="0" collapsed="false">
      <c r="A1961" s="6" t="n">
        <f aca="false">ROW()-1862</f>
        <v>99</v>
      </c>
      <c r="B1961" s="6" t="n">
        <f aca="false">MOD(INT($A1961/64),2)</f>
        <v>1</v>
      </c>
      <c r="C1961" s="6" t="n">
        <f aca="false">MOD(INT($A1961/32),2)</f>
        <v>1</v>
      </c>
      <c r="D1961" s="6" t="n">
        <f aca="false">MOD(INT($A1961/16),2)</f>
        <v>0</v>
      </c>
      <c r="E1961" s="6" t="n">
        <f aca="false">MOD(INT($A1961/8),2)</f>
        <v>0</v>
      </c>
      <c r="F1961" s="6" t="n">
        <f aca="false">MOD(INT($A1961/4),2)</f>
        <v>0</v>
      </c>
      <c r="G1961" s="6" t="n">
        <f aca="false">MOD(INT($A1961/2),2)</f>
        <v>1</v>
      </c>
      <c r="H1961" s="6" t="n">
        <f aca="false">MOD(INT($A1961/1),2)</f>
        <v>1</v>
      </c>
      <c r="I1961" s="7" t="n">
        <f aca="false">IF(B1961=1,MIN($B$6,$B$1860),0)</f>
        <v>30000000</v>
      </c>
      <c r="J1961" s="7" t="n">
        <f aca="false">IF(C1961=1,MIN($F$366,MAX(0,$B$1860-I1961)),0)</f>
        <v>300000000</v>
      </c>
      <c r="K1961" s="7" t="n">
        <f aca="false">IF(D1961=1,MIN($F$365,MAX(0,$B$1860-SUM(I1961:J1961))),0)</f>
        <v>0</v>
      </c>
      <c r="L1961" s="7" t="n">
        <f aca="false">IF(E1961=1,MIN($F$364,MAX(0,$B$1860-SUM(I1961:K1961))),0)</f>
        <v>0</v>
      </c>
      <c r="M1961" s="7" t="n">
        <f aca="false">IF(F1961=1,MIN($F$363,MAX(0,$B$1860-SUM(I1961:L1961))),0)</f>
        <v>0</v>
      </c>
      <c r="N1961" s="7" t="n">
        <f aca="false">IF(G1961=1,MIN($F$362,MAX(0,$B$1860-SUM(I1961:M1961))),0)</f>
        <v>15000000</v>
      </c>
      <c r="O1961" s="7" t="n">
        <f aca="false">IF(H1961=1,MIN($F$361,MAX(0,$B$1860-SUM(I1961:N1961))),0)</f>
        <v>5000000</v>
      </c>
      <c r="P1961" s="7" t="n">
        <f aca="false">MAX(0,$B$1860-SUM(I1961:O1961))</f>
        <v>1650000000</v>
      </c>
      <c r="Q1961" s="7" t="n">
        <f aca="false">($B$343+$B$344)+$B$22+(1-B1961)*$B$338+(1-C1961)*$E$366+(1-D1961)*$E$365+(1-E1961)*$E$364+(1-F1961)*$E$363+(1-G1961)*$E$362+(1-H1961)*$E$361</f>
        <v>16410271.3610966</v>
      </c>
      <c r="R1961" s="7" t="n">
        <f aca="false">P1961&gt;$B$12*Q1961</f>
        <v>1</v>
      </c>
      <c r="S1961" s="7" t="n">
        <f aca="false">IF(R1961,(P1961+$B$12*$B$13)/(Q1961+$B$13),IF(Q1961&gt;0,P1961/Q1961,0))</f>
        <v>87.3863715884915</v>
      </c>
      <c r="T1961" s="7" t="n">
        <f aca="false">IF(R1961,$B$13*(S1961-$B$12),0)</f>
        <v>215965928.971229</v>
      </c>
      <c r="U1961" s="7" t="n">
        <f aca="false">($B$343+$B$344)*S1961</f>
        <v>24196152.0784283</v>
      </c>
      <c r="V1961" s="7" t="n">
        <f aca="false">$B$22*S1961</f>
        <v>786477344.296424</v>
      </c>
      <c r="W1961" s="7" t="n">
        <f aca="false">IF(B1961=1,I1961,S1961*$B$338)</f>
        <v>30000000</v>
      </c>
      <c r="X1961" s="7" t="n">
        <f aca="false">IF(C1961=1,J1961,S1961*$E$366)</f>
        <v>300000000</v>
      </c>
      <c r="Y1961" s="7" t="n">
        <f aca="false">IF(D1961=1,K1961,S1961*$E$365)</f>
        <v>151474168.076065</v>
      </c>
      <c r="Z1961" s="7" t="n">
        <f aca="false">IF(E1961=1,L1961,S1961*$E$364)</f>
        <v>209727291.81238</v>
      </c>
      <c r="AA1961" s="7" t="n">
        <f aca="false">IF(F1961=1,M1961,S1961*$E$363)</f>
        <v>262159114.765475</v>
      </c>
      <c r="AB1961" s="7" t="n">
        <f aca="false">IF(G1961=1,N1961,S1961*$E$362)</f>
        <v>15000000</v>
      </c>
      <c r="AC1961" s="7" t="n">
        <f aca="false">IF(H1961=1,O1961,S1961*$E$361)</f>
        <v>5000000</v>
      </c>
      <c r="AD1961" s="7" t="n">
        <f aca="false">INDEX($W$1862:$W$1989,MATCH($A1961+(1-B1961)*64,$A$1862:$A$1989,0))</f>
        <v>30000000</v>
      </c>
      <c r="AE1961" s="7" t="n">
        <f aca="false">INDEX($W$1862:$W$1989,MATCH($A1961-B1961*64,$A$1862:$A$1989,0))</f>
        <v>67593983.0215778</v>
      </c>
      <c r="AF1961" s="7" t="n">
        <f aca="false">INDEX($X$1862:$X$1989,MATCH($A1961+(1-C1961)*32,$A$1862:$A$1989,0))</f>
        <v>300000000</v>
      </c>
      <c r="AG1961" s="7" t="n">
        <f aca="false">INDEX($X$1862:$X$1989,MATCH($A1961-C1961*32,$A$1862:$A$1989,0))</f>
        <v>478122998.440007</v>
      </c>
      <c r="AH1961" s="7" t="n">
        <f aca="false">INDEX($Y$1862:$Y$1989,MATCH($A1961+(1-D1961)*16,$A$1862:$A$1989,0))</f>
        <v>100000000</v>
      </c>
      <c r="AI1961" s="7" t="n">
        <f aca="false">INDEX($Y$1862:$Y$1989,MATCH($A1961-D1961*16,$A$1862:$A$1989,0))</f>
        <v>151474168.076065</v>
      </c>
      <c r="AJ1961" s="7" t="n">
        <f aca="false">INDEX($Z$1862:$Z$1989,MATCH($A1961+(1-E1961)*8,$A$1862:$A$1989,0))</f>
        <v>60000000</v>
      </c>
      <c r="AK1961" s="7" t="n">
        <f aca="false">INDEX($Z$1862:$Z$1989,MATCH($A1961-E1961*8,$A$1862:$A$1989,0))</f>
        <v>209727291.81238</v>
      </c>
      <c r="AL1961" s="7" t="n">
        <f aca="false">INDEX($AA$1862:$AA$1989,MATCH($A1961+(1-F1961)*4,$A$1862:$A$1989,0))</f>
        <v>30000000</v>
      </c>
      <c r="AM1961" s="7" t="n">
        <f aca="false">INDEX($AA$1862:$AA$1989,MATCH($A1961-F1961*4,$A$1862:$A$1989,0))</f>
        <v>262159114.765475</v>
      </c>
      <c r="AN1961" s="7" t="n">
        <f aca="false">INDEX($AB$1862:$AB$1989,MATCH($A1961+(1-G1961)*2,$A$1862:$A$1989,0))</f>
        <v>15000000</v>
      </c>
      <c r="AO1961" s="7" t="n">
        <f aca="false">INDEX($AB$1862:$AB$1989,MATCH($A1961-G1961*2,$A$1862:$A$1989,0))</f>
        <v>348699513.865225</v>
      </c>
      <c r="AP1961" s="7" t="n">
        <f aca="false">INDEX($AC$1862:$AC$1989,MATCH($A1961+(1-H1961)*1,$A$1862:$A$1989,0))</f>
        <v>5000000</v>
      </c>
      <c r="AQ1961" s="7" t="n">
        <f aca="false">INDEX($AC$1862:$AC$1989,MATCH($A1961-H1961*1,$A$1862:$A$1989,0))</f>
        <v>346608362.357787</v>
      </c>
      <c r="AR1961" s="14" t="b">
        <f aca="false">AND(IF(B1961=1,AD1961&gt;=AE1961,AE1961&gt;AD1961),IF(C1961=1,AF1961&gt;=AG1961,AG1961&gt;AF1961),IF(D1961=1,AH1961&gt;=AI1961,AI1961&gt;AH1961),IF(E1961=1,AJ1961&gt;=AK1961,AK1961&gt;AJ1961),IF(F1961=1,AL1961&gt;=AM1961,AM1961&gt;AL1961),IF(G1961=1,AN1961&gt;=AO1961,AO1961&gt;AN1961),IF(H1961=1,AP1961&gt;=AQ1961,AQ1961&gt;AP1961))</f>
        <v>0</v>
      </c>
      <c r="AS1961" s="2"/>
      <c r="AT1961" s="2"/>
      <c r="AU1961" s="2"/>
      <c r="AV1961" s="2"/>
      <c r="AW1961" s="2"/>
      <c r="AX1961" s="2"/>
    </row>
    <row r="1962" customFormat="false" ht="15" hidden="false" customHeight="false" outlineLevel="0" collapsed="false">
      <c r="A1962" s="6" t="n">
        <f aca="false">ROW()-1862</f>
        <v>100</v>
      </c>
      <c r="B1962" s="6" t="n">
        <f aca="false">MOD(INT($A1962/64),2)</f>
        <v>1</v>
      </c>
      <c r="C1962" s="6" t="n">
        <f aca="false">MOD(INT($A1962/32),2)</f>
        <v>1</v>
      </c>
      <c r="D1962" s="6" t="n">
        <f aca="false">MOD(INT($A1962/16),2)</f>
        <v>0</v>
      </c>
      <c r="E1962" s="6" t="n">
        <f aca="false">MOD(INT($A1962/8),2)</f>
        <v>0</v>
      </c>
      <c r="F1962" s="6" t="n">
        <f aca="false">MOD(INT($A1962/4),2)</f>
        <v>1</v>
      </c>
      <c r="G1962" s="6" t="n">
        <f aca="false">MOD(INT($A1962/2),2)</f>
        <v>0</v>
      </c>
      <c r="H1962" s="6" t="n">
        <f aca="false">MOD(INT($A1962/1),2)</f>
        <v>0</v>
      </c>
      <c r="I1962" s="7" t="n">
        <f aca="false">IF(B1962=1,MIN($B$6,$B$1860),0)</f>
        <v>30000000</v>
      </c>
      <c r="J1962" s="7" t="n">
        <f aca="false">IF(C1962=1,MIN($F$366,MAX(0,$B$1860-I1962)),0)</f>
        <v>300000000</v>
      </c>
      <c r="K1962" s="7" t="n">
        <f aca="false">IF(D1962=1,MIN($F$365,MAX(0,$B$1860-SUM(I1962:J1962))),0)</f>
        <v>0</v>
      </c>
      <c r="L1962" s="7" t="n">
        <f aca="false">IF(E1962=1,MIN($F$364,MAX(0,$B$1860-SUM(I1962:K1962))),0)</f>
        <v>0</v>
      </c>
      <c r="M1962" s="7" t="n">
        <f aca="false">IF(F1962=1,MIN($F$363,MAX(0,$B$1860-SUM(I1962:L1962))),0)</f>
        <v>30000000</v>
      </c>
      <c r="N1962" s="7" t="n">
        <f aca="false">IF(G1962=1,MIN($F$362,MAX(0,$B$1860-SUM(I1962:M1962))),0)</f>
        <v>0</v>
      </c>
      <c r="O1962" s="7" t="n">
        <f aca="false">IF(H1962=1,MIN($F$361,MAX(0,$B$1860-SUM(I1962:N1962))),0)</f>
        <v>0</v>
      </c>
      <c r="P1962" s="7" t="n">
        <f aca="false">MAX(0,$B$1860-SUM(I1962:O1962))</f>
        <v>1640000000</v>
      </c>
      <c r="Q1962" s="7" t="n">
        <f aca="false">($B$343+$B$344)+$B$22+(1-B1962)*$B$338+(1-C1962)*$E$366+(1-D1962)*$E$365+(1-E1962)*$E$364+(1-F1962)*$E$363+(1-G1962)*$E$362+(1-H1962)*$E$361</f>
        <v>23410271.3610966</v>
      </c>
      <c r="R1962" s="7" t="n">
        <f aca="false">P1962&gt;$B$12*Q1962</f>
        <v>1</v>
      </c>
      <c r="S1962" s="7" t="n">
        <f aca="false">IF(R1962,(P1962+$B$12*$B$13)/(Q1962+$B$13),IF(Q1962&gt;0,P1962/Q1962,0))</f>
        <v>63.3918486267248</v>
      </c>
      <c r="T1962" s="7" t="n">
        <f aca="false">IF(R1962,$B$13*(S1962-$B$12),0)</f>
        <v>155979621.566812</v>
      </c>
      <c r="U1962" s="7" t="n">
        <f aca="false">($B$343+$B$344)*S1962</f>
        <v>17552380.1025621</v>
      </c>
      <c r="V1962" s="7" t="n">
        <f aca="false">$B$22*S1962</f>
        <v>570526637.640523</v>
      </c>
      <c r="W1962" s="7" t="n">
        <f aca="false">IF(B1962=1,I1962,S1962*$B$338)</f>
        <v>30000000</v>
      </c>
      <c r="X1962" s="7" t="n">
        <f aca="false">IF(C1962=1,J1962,S1962*$E$366)</f>
        <v>300000000</v>
      </c>
      <c r="Y1962" s="7" t="n">
        <f aca="false">IF(D1962=1,K1962,S1962*$E$365)</f>
        <v>109882437.718716</v>
      </c>
      <c r="Z1962" s="7" t="n">
        <f aca="false">IF(E1962=1,L1962,S1962*$E$364)</f>
        <v>152140436.704139</v>
      </c>
      <c r="AA1962" s="7" t="n">
        <f aca="false">IF(F1962=1,M1962,S1962*$E$363)</f>
        <v>30000000</v>
      </c>
      <c r="AB1962" s="7" t="n">
        <f aca="false">IF(G1962=1,N1962,S1962*$E$362)</f>
        <v>316959243.133624</v>
      </c>
      <c r="AC1962" s="7" t="n">
        <f aca="false">IF(H1962=1,O1962,S1962*$E$361)</f>
        <v>316959243.133624</v>
      </c>
      <c r="AD1962" s="7" t="n">
        <f aca="false">INDEX($W$1862:$W$1989,MATCH($A1962+(1-B1962)*64,$A$1862:$A$1989,0))</f>
        <v>30000000</v>
      </c>
      <c r="AE1962" s="7" t="n">
        <f aca="false">INDEX($W$1862:$W$1989,MATCH($A1962-B1962*64,$A$1862:$A$1989,0))</f>
        <v>49577471.5621889</v>
      </c>
      <c r="AF1962" s="7" t="n">
        <f aca="false">INDEX($X$1862:$X$1989,MATCH($A1962+(1-C1962)*32,$A$1862:$A$1989,0))</f>
        <v>300000000</v>
      </c>
      <c r="AG1962" s="7" t="n">
        <f aca="false">INDEX($X$1862:$X$1989,MATCH($A1962-C1962*32,$A$1862:$A$1989,0))</f>
        <v>371758982.623955</v>
      </c>
      <c r="AH1962" s="7" t="n">
        <f aca="false">INDEX($Y$1862:$Y$1989,MATCH($A1962+(1-D1962)*16,$A$1862:$A$1989,0))</f>
        <v>100000000</v>
      </c>
      <c r="AI1962" s="7" t="n">
        <f aca="false">INDEX($Y$1862:$Y$1989,MATCH($A1962-D1962*16,$A$1862:$A$1989,0))</f>
        <v>109882437.718716</v>
      </c>
      <c r="AJ1962" s="7" t="n">
        <f aca="false">INDEX($Z$1862:$Z$1989,MATCH($A1962+(1-E1962)*8,$A$1862:$A$1989,0))</f>
        <v>60000000</v>
      </c>
      <c r="AK1962" s="7" t="n">
        <f aca="false">INDEX($Z$1862:$Z$1989,MATCH($A1962-E1962*8,$A$1862:$A$1989,0))</f>
        <v>152140436.704139</v>
      </c>
      <c r="AL1962" s="7" t="n">
        <f aca="false">INDEX($AA$1862:$AA$1989,MATCH($A1962+(1-F1962)*4,$A$1862:$A$1989,0))</f>
        <v>30000000</v>
      </c>
      <c r="AM1962" s="7" t="n">
        <f aca="false">INDEX($AA$1862:$AA$1989,MATCH($A1962-F1962*4,$A$1862:$A$1989,0))</f>
        <v>173554233.972077</v>
      </c>
      <c r="AN1962" s="7" t="n">
        <f aca="false">INDEX($AB$1862:$AB$1989,MATCH($A1962+(1-G1962)*2,$A$1862:$A$1989,0))</f>
        <v>15000000</v>
      </c>
      <c r="AO1962" s="7" t="n">
        <f aca="false">INDEX($AB$1862:$AB$1989,MATCH($A1962-G1962*2,$A$1862:$A$1989,0))</f>
        <v>316959243.133624</v>
      </c>
      <c r="AP1962" s="7" t="n">
        <f aca="false">INDEX($AC$1862:$AC$1989,MATCH($A1962+(1-H1962)*1,$A$1862:$A$1989,0))</f>
        <v>5000000</v>
      </c>
      <c r="AQ1962" s="7" t="n">
        <f aca="false">INDEX($AC$1862:$AC$1989,MATCH($A1962-H1962*1,$A$1862:$A$1989,0))</f>
        <v>316959243.133624</v>
      </c>
      <c r="AR1962" s="14" t="b">
        <f aca="false">AND(IF(B1962=1,AD1962&gt;=AE1962,AE1962&gt;AD1962),IF(C1962=1,AF1962&gt;=AG1962,AG1962&gt;AF1962),IF(D1962=1,AH1962&gt;=AI1962,AI1962&gt;AH1962),IF(E1962=1,AJ1962&gt;=AK1962,AK1962&gt;AJ1962),IF(F1962=1,AL1962&gt;=AM1962,AM1962&gt;AL1962),IF(G1962=1,AN1962&gt;=AO1962,AO1962&gt;AN1962),IF(H1962=1,AP1962&gt;=AQ1962,AQ1962&gt;AP1962))</f>
        <v>0</v>
      </c>
      <c r="AS1962" s="2"/>
      <c r="AT1962" s="2"/>
      <c r="AU1962" s="2"/>
      <c r="AV1962" s="2"/>
      <c r="AW1962" s="2"/>
      <c r="AX1962" s="2"/>
    </row>
    <row r="1963" customFormat="false" ht="15" hidden="false" customHeight="false" outlineLevel="0" collapsed="false">
      <c r="A1963" s="6" t="n">
        <f aca="false">ROW()-1862</f>
        <v>101</v>
      </c>
      <c r="B1963" s="6" t="n">
        <f aca="false">MOD(INT($A1963/64),2)</f>
        <v>1</v>
      </c>
      <c r="C1963" s="6" t="n">
        <f aca="false">MOD(INT($A1963/32),2)</f>
        <v>1</v>
      </c>
      <c r="D1963" s="6" t="n">
        <f aca="false">MOD(INT($A1963/16),2)</f>
        <v>0</v>
      </c>
      <c r="E1963" s="6" t="n">
        <f aca="false">MOD(INT($A1963/8),2)</f>
        <v>0</v>
      </c>
      <c r="F1963" s="6" t="n">
        <f aca="false">MOD(INT($A1963/4),2)</f>
        <v>1</v>
      </c>
      <c r="G1963" s="6" t="n">
        <f aca="false">MOD(INT($A1963/2),2)</f>
        <v>0</v>
      </c>
      <c r="H1963" s="6" t="n">
        <f aca="false">MOD(INT($A1963/1),2)</f>
        <v>1</v>
      </c>
      <c r="I1963" s="7" t="n">
        <f aca="false">IF(B1963=1,MIN($B$6,$B$1860),0)</f>
        <v>30000000</v>
      </c>
      <c r="J1963" s="7" t="n">
        <f aca="false">IF(C1963=1,MIN($F$366,MAX(0,$B$1860-I1963)),0)</f>
        <v>300000000</v>
      </c>
      <c r="K1963" s="7" t="n">
        <f aca="false">IF(D1963=1,MIN($F$365,MAX(0,$B$1860-SUM(I1963:J1963))),0)</f>
        <v>0</v>
      </c>
      <c r="L1963" s="7" t="n">
        <f aca="false">IF(E1963=1,MIN($F$364,MAX(0,$B$1860-SUM(I1963:K1963))),0)</f>
        <v>0</v>
      </c>
      <c r="M1963" s="7" t="n">
        <f aca="false">IF(F1963=1,MIN($F$363,MAX(0,$B$1860-SUM(I1963:L1963))),0)</f>
        <v>30000000</v>
      </c>
      <c r="N1963" s="7" t="n">
        <f aca="false">IF(G1963=1,MIN($F$362,MAX(0,$B$1860-SUM(I1963:M1963))),0)</f>
        <v>0</v>
      </c>
      <c r="O1963" s="7" t="n">
        <f aca="false">IF(H1963=1,MIN($F$361,MAX(0,$B$1860-SUM(I1963:N1963))),0)</f>
        <v>5000000</v>
      </c>
      <c r="P1963" s="7" t="n">
        <f aca="false">MAX(0,$B$1860-SUM(I1963:O1963))</f>
        <v>1635000000</v>
      </c>
      <c r="Q1963" s="7" t="n">
        <f aca="false">($B$343+$B$344)+$B$22+(1-B1963)*$B$338+(1-C1963)*$E$366+(1-D1963)*$E$365+(1-E1963)*$E$364+(1-F1963)*$E$363+(1-G1963)*$E$362+(1-H1963)*$E$361</f>
        <v>18410271.3610966</v>
      </c>
      <c r="R1963" s="7" t="n">
        <f aca="false">P1963&gt;$B$12*Q1963</f>
        <v>1</v>
      </c>
      <c r="S1963" s="7" t="n">
        <f aca="false">IF(R1963,(P1963+$B$12*$B$13)/(Q1963+$B$13),IF(Q1963&gt;0,P1963/Q1963,0))</f>
        <v>78.3107962456457</v>
      </c>
      <c r="T1963" s="7" t="n">
        <f aca="false">IF(R1963,$B$13*(S1963-$B$12),0)</f>
        <v>193276990.614114</v>
      </c>
      <c r="U1963" s="7" t="n">
        <f aca="false">($B$343+$B$344)*S1963</f>
        <v>21683243.0606605</v>
      </c>
      <c r="V1963" s="7" t="n">
        <f aca="false">$B$22*S1963</f>
        <v>704797166.210812</v>
      </c>
      <c r="W1963" s="7" t="n">
        <f aca="false">IF(B1963=1,I1963,S1963*$B$338)</f>
        <v>30000000</v>
      </c>
      <c r="X1963" s="7" t="n">
        <f aca="false">IF(C1963=1,J1963,S1963*$E$366)</f>
        <v>300000000</v>
      </c>
      <c r="Y1963" s="7" t="n">
        <f aca="false">IF(D1963=1,K1963,S1963*$E$365)</f>
        <v>135742707.896635</v>
      </c>
      <c r="Z1963" s="7" t="n">
        <f aca="false">IF(E1963=1,L1963,S1963*$E$364)</f>
        <v>187945910.98955</v>
      </c>
      <c r="AA1963" s="7" t="n">
        <f aca="false">IF(F1963=1,M1963,S1963*$E$363)</f>
        <v>30000000</v>
      </c>
      <c r="AB1963" s="7" t="n">
        <f aca="false">IF(G1963=1,N1963,S1963*$E$362)</f>
        <v>391553981.228229</v>
      </c>
      <c r="AC1963" s="7" t="n">
        <f aca="false">IF(H1963=1,O1963,S1963*$E$361)</f>
        <v>5000000</v>
      </c>
      <c r="AD1963" s="7" t="n">
        <f aca="false">INDEX($W$1862:$W$1989,MATCH($A1963+(1-B1963)*64,$A$1862:$A$1989,0))</f>
        <v>30000000</v>
      </c>
      <c r="AE1963" s="7" t="n">
        <f aca="false">INDEX($W$1862:$W$1989,MATCH($A1963-B1963*64,$A$1862:$A$1989,0))</f>
        <v>60817550.9086237</v>
      </c>
      <c r="AF1963" s="7" t="n">
        <f aca="false">INDEX($X$1862:$X$1989,MATCH($A1963+(1-C1963)*32,$A$1862:$A$1989,0))</f>
        <v>300000000</v>
      </c>
      <c r="AG1963" s="7" t="n">
        <f aca="false">INDEX($X$1862:$X$1989,MATCH($A1963-C1963*32,$A$1862:$A$1989,0))</f>
        <v>439360831.458913</v>
      </c>
      <c r="AH1963" s="7" t="n">
        <f aca="false">INDEX($Y$1862:$Y$1989,MATCH($A1963+(1-D1963)*16,$A$1862:$A$1989,0))</f>
        <v>100000000</v>
      </c>
      <c r="AI1963" s="7" t="n">
        <f aca="false">INDEX($Y$1862:$Y$1989,MATCH($A1963-D1963*16,$A$1862:$A$1989,0))</f>
        <v>135742707.896635</v>
      </c>
      <c r="AJ1963" s="7" t="n">
        <f aca="false">INDEX($Z$1862:$Z$1989,MATCH($A1963+(1-E1963)*8,$A$1862:$A$1989,0))</f>
        <v>60000000</v>
      </c>
      <c r="AK1963" s="7" t="n">
        <f aca="false">INDEX($Z$1862:$Z$1989,MATCH($A1963-E1963*8,$A$1862:$A$1989,0))</f>
        <v>187945910.98955</v>
      </c>
      <c r="AL1963" s="7" t="n">
        <f aca="false">INDEX($AA$1862:$AA$1989,MATCH($A1963+(1-F1963)*4,$A$1862:$A$1989,0))</f>
        <v>30000000</v>
      </c>
      <c r="AM1963" s="7" t="n">
        <f aca="false">INDEX($AA$1862:$AA$1989,MATCH($A1963-F1963*4,$A$1862:$A$1989,0))</f>
        <v>209219708.319135</v>
      </c>
      <c r="AN1963" s="7" t="n">
        <f aca="false">INDEX($AB$1862:$AB$1989,MATCH($A1963+(1-G1963)*2,$A$1862:$A$1989,0))</f>
        <v>15000000</v>
      </c>
      <c r="AO1963" s="7" t="n">
        <f aca="false">INDEX($AB$1862:$AB$1989,MATCH($A1963-G1963*2,$A$1862:$A$1989,0))</f>
        <v>391553981.228229</v>
      </c>
      <c r="AP1963" s="7" t="n">
        <f aca="false">INDEX($AC$1862:$AC$1989,MATCH($A1963+(1-H1963)*1,$A$1862:$A$1989,0))</f>
        <v>5000000</v>
      </c>
      <c r="AQ1963" s="7" t="n">
        <f aca="false">INDEX($AC$1862:$AC$1989,MATCH($A1963-H1963*1,$A$1862:$A$1989,0))</f>
        <v>316959243.133624</v>
      </c>
      <c r="AR1963" s="14" t="b">
        <f aca="false">AND(IF(B1963=1,AD1963&gt;=AE1963,AE1963&gt;AD1963),IF(C1963=1,AF1963&gt;=AG1963,AG1963&gt;AF1963),IF(D1963=1,AH1963&gt;=AI1963,AI1963&gt;AH1963),IF(E1963=1,AJ1963&gt;=AK1963,AK1963&gt;AJ1963),IF(F1963=1,AL1963&gt;=AM1963,AM1963&gt;AL1963),IF(G1963=1,AN1963&gt;=AO1963,AO1963&gt;AN1963),IF(H1963=1,AP1963&gt;=AQ1963,AQ1963&gt;AP1963))</f>
        <v>0</v>
      </c>
      <c r="AS1963" s="2"/>
      <c r="AT1963" s="2"/>
      <c r="AU1963" s="2"/>
      <c r="AV1963" s="2"/>
      <c r="AW1963" s="2"/>
      <c r="AX1963" s="2"/>
    </row>
    <row r="1964" customFormat="false" ht="15" hidden="false" customHeight="false" outlineLevel="0" collapsed="false">
      <c r="A1964" s="6" t="n">
        <f aca="false">ROW()-1862</f>
        <v>102</v>
      </c>
      <c r="B1964" s="6" t="n">
        <f aca="false">MOD(INT($A1964/64),2)</f>
        <v>1</v>
      </c>
      <c r="C1964" s="6" t="n">
        <f aca="false">MOD(INT($A1964/32),2)</f>
        <v>1</v>
      </c>
      <c r="D1964" s="6" t="n">
        <f aca="false">MOD(INT($A1964/16),2)</f>
        <v>0</v>
      </c>
      <c r="E1964" s="6" t="n">
        <f aca="false">MOD(INT($A1964/8),2)</f>
        <v>0</v>
      </c>
      <c r="F1964" s="6" t="n">
        <f aca="false">MOD(INT($A1964/4),2)</f>
        <v>1</v>
      </c>
      <c r="G1964" s="6" t="n">
        <f aca="false">MOD(INT($A1964/2),2)</f>
        <v>1</v>
      </c>
      <c r="H1964" s="6" t="n">
        <f aca="false">MOD(INT($A1964/1),2)</f>
        <v>0</v>
      </c>
      <c r="I1964" s="7" t="n">
        <f aca="false">IF(B1964=1,MIN($B$6,$B$1860),0)</f>
        <v>30000000</v>
      </c>
      <c r="J1964" s="7" t="n">
        <f aca="false">IF(C1964=1,MIN($F$366,MAX(0,$B$1860-I1964)),0)</f>
        <v>300000000</v>
      </c>
      <c r="K1964" s="7" t="n">
        <f aca="false">IF(D1964=1,MIN($F$365,MAX(0,$B$1860-SUM(I1964:J1964))),0)</f>
        <v>0</v>
      </c>
      <c r="L1964" s="7" t="n">
        <f aca="false">IF(E1964=1,MIN($F$364,MAX(0,$B$1860-SUM(I1964:K1964))),0)</f>
        <v>0</v>
      </c>
      <c r="M1964" s="7" t="n">
        <f aca="false">IF(F1964=1,MIN($F$363,MAX(0,$B$1860-SUM(I1964:L1964))),0)</f>
        <v>30000000</v>
      </c>
      <c r="N1964" s="7" t="n">
        <f aca="false">IF(G1964=1,MIN($F$362,MAX(0,$B$1860-SUM(I1964:M1964))),0)</f>
        <v>15000000</v>
      </c>
      <c r="O1964" s="7" t="n">
        <f aca="false">IF(H1964=1,MIN($F$361,MAX(0,$B$1860-SUM(I1964:N1964))),0)</f>
        <v>0</v>
      </c>
      <c r="P1964" s="7" t="n">
        <f aca="false">MAX(0,$B$1860-SUM(I1964:O1964))</f>
        <v>1625000000</v>
      </c>
      <c r="Q1964" s="7" t="n">
        <f aca="false">($B$343+$B$344)+$B$22+(1-B1964)*$B$338+(1-C1964)*$E$366+(1-D1964)*$E$365+(1-E1964)*$E$364+(1-F1964)*$E$363+(1-G1964)*$E$362+(1-H1964)*$E$361</f>
        <v>18410271.3610966</v>
      </c>
      <c r="R1964" s="7" t="n">
        <f aca="false">P1964&gt;$B$12*Q1964</f>
        <v>1</v>
      </c>
      <c r="S1964" s="7" t="n">
        <f aca="false">IF(R1964,(P1964+$B$12*$B$13)/(Q1964+$B$13),IF(Q1964&gt;0,P1964/Q1964,0))</f>
        <v>77.8325623754433</v>
      </c>
      <c r="T1964" s="7" t="n">
        <f aca="false">IF(R1964,$B$13*(S1964-$B$12),0)</f>
        <v>192081405.938608</v>
      </c>
      <c r="U1964" s="7" t="n">
        <f aca="false">($B$343+$B$344)*S1964</f>
        <v>21550826.309145</v>
      </c>
      <c r="V1964" s="7" t="n">
        <f aca="false">$B$22*S1964</f>
        <v>700493061.37899</v>
      </c>
      <c r="W1964" s="7" t="n">
        <f aca="false">IF(B1964=1,I1964,S1964*$B$338)</f>
        <v>30000000</v>
      </c>
      <c r="X1964" s="7" t="n">
        <f aca="false">IF(C1964=1,J1964,S1964*$E$366)</f>
        <v>300000000</v>
      </c>
      <c r="Y1964" s="7" t="n">
        <f aca="false">IF(D1964=1,K1964,S1964*$E$365)</f>
        <v>134913744.794976</v>
      </c>
      <c r="Z1964" s="7" t="n">
        <f aca="false">IF(E1964=1,L1964,S1964*$E$364)</f>
        <v>186798149.701064</v>
      </c>
      <c r="AA1964" s="7" t="n">
        <f aca="false">IF(F1964=1,M1964,S1964*$E$363)</f>
        <v>30000000</v>
      </c>
      <c r="AB1964" s="7" t="n">
        <f aca="false">IF(G1964=1,N1964,S1964*$E$362)</f>
        <v>15000000</v>
      </c>
      <c r="AC1964" s="7" t="n">
        <f aca="false">IF(H1964=1,O1964,S1964*$E$361)</f>
        <v>389162811.877217</v>
      </c>
      <c r="AD1964" s="7" t="n">
        <f aca="false">INDEX($W$1862:$W$1989,MATCH($A1964+(1-B1964)*64,$A$1862:$A$1989,0))</f>
        <v>30000000</v>
      </c>
      <c r="AE1964" s="7" t="n">
        <f aca="false">INDEX($W$1862:$W$1989,MATCH($A1964-B1964*64,$A$1862:$A$1989,0))</f>
        <v>60452827.964644</v>
      </c>
      <c r="AF1964" s="7" t="n">
        <f aca="false">INDEX($X$1862:$X$1989,MATCH($A1964+(1-C1964)*32,$A$1862:$A$1989,0))</f>
        <v>300000000</v>
      </c>
      <c r="AG1964" s="7" t="n">
        <f aca="false">INDEX($X$1862:$X$1989,MATCH($A1964-C1964*32,$A$1862:$A$1989,0))</f>
        <v>437093162.651383</v>
      </c>
      <c r="AH1964" s="7" t="n">
        <f aca="false">INDEX($Y$1862:$Y$1989,MATCH($A1964+(1-D1964)*16,$A$1862:$A$1989,0))</f>
        <v>100000000</v>
      </c>
      <c r="AI1964" s="7" t="n">
        <f aca="false">INDEX($Y$1862:$Y$1989,MATCH($A1964-D1964*16,$A$1862:$A$1989,0))</f>
        <v>134913744.794976</v>
      </c>
      <c r="AJ1964" s="7" t="n">
        <f aca="false">INDEX($Z$1862:$Z$1989,MATCH($A1964+(1-E1964)*8,$A$1862:$A$1989,0))</f>
        <v>60000000</v>
      </c>
      <c r="AK1964" s="7" t="n">
        <f aca="false">INDEX($Z$1862:$Z$1989,MATCH($A1964-E1964*8,$A$1862:$A$1989,0))</f>
        <v>186798149.701064</v>
      </c>
      <c r="AL1964" s="7" t="n">
        <f aca="false">INDEX($AA$1862:$AA$1989,MATCH($A1964+(1-F1964)*4,$A$1862:$A$1989,0))</f>
        <v>30000000</v>
      </c>
      <c r="AM1964" s="7" t="n">
        <f aca="false">INDEX($AA$1862:$AA$1989,MATCH($A1964-F1964*4,$A$1862:$A$1989,0))</f>
        <v>207965017.414672</v>
      </c>
      <c r="AN1964" s="7" t="n">
        <f aca="false">INDEX($AB$1862:$AB$1989,MATCH($A1964+(1-G1964)*2,$A$1862:$A$1989,0))</f>
        <v>15000000</v>
      </c>
      <c r="AO1964" s="7" t="n">
        <f aca="false">INDEX($AB$1862:$AB$1989,MATCH($A1964-G1964*2,$A$1862:$A$1989,0))</f>
        <v>316959243.133624</v>
      </c>
      <c r="AP1964" s="7" t="n">
        <f aca="false">INDEX($AC$1862:$AC$1989,MATCH($A1964+(1-H1964)*1,$A$1862:$A$1989,0))</f>
        <v>5000000</v>
      </c>
      <c r="AQ1964" s="7" t="n">
        <f aca="false">INDEX($AC$1862:$AC$1989,MATCH($A1964-H1964*1,$A$1862:$A$1989,0))</f>
        <v>389162811.877217</v>
      </c>
      <c r="AR1964" s="14" t="b">
        <f aca="false">AND(IF(B1964=1,AD1964&gt;=AE1964,AE1964&gt;AD1964),IF(C1964=1,AF1964&gt;=AG1964,AG1964&gt;AF1964),IF(D1964=1,AH1964&gt;=AI1964,AI1964&gt;AH1964),IF(E1964=1,AJ1964&gt;=AK1964,AK1964&gt;AJ1964),IF(F1964=1,AL1964&gt;=AM1964,AM1964&gt;AL1964),IF(G1964=1,AN1964&gt;=AO1964,AO1964&gt;AN1964),IF(H1964=1,AP1964&gt;=AQ1964,AQ1964&gt;AP1964))</f>
        <v>0</v>
      </c>
      <c r="AS1964" s="2"/>
      <c r="AT1964" s="2"/>
      <c r="AU1964" s="2"/>
      <c r="AV1964" s="2"/>
      <c r="AW1964" s="2"/>
      <c r="AX1964" s="2"/>
    </row>
    <row r="1965" customFormat="false" ht="15" hidden="false" customHeight="false" outlineLevel="0" collapsed="false">
      <c r="A1965" s="6" t="n">
        <f aca="false">ROW()-1862</f>
        <v>103</v>
      </c>
      <c r="B1965" s="6" t="n">
        <f aca="false">MOD(INT($A1965/64),2)</f>
        <v>1</v>
      </c>
      <c r="C1965" s="6" t="n">
        <f aca="false">MOD(INT($A1965/32),2)</f>
        <v>1</v>
      </c>
      <c r="D1965" s="6" t="n">
        <f aca="false">MOD(INT($A1965/16),2)</f>
        <v>0</v>
      </c>
      <c r="E1965" s="6" t="n">
        <f aca="false">MOD(INT($A1965/8),2)</f>
        <v>0</v>
      </c>
      <c r="F1965" s="6" t="n">
        <f aca="false">MOD(INT($A1965/4),2)</f>
        <v>1</v>
      </c>
      <c r="G1965" s="6" t="n">
        <f aca="false">MOD(INT($A1965/2),2)</f>
        <v>1</v>
      </c>
      <c r="H1965" s="6" t="n">
        <f aca="false">MOD(INT($A1965/1),2)</f>
        <v>1</v>
      </c>
      <c r="I1965" s="7" t="n">
        <f aca="false">IF(B1965=1,MIN($B$6,$B$1860),0)</f>
        <v>30000000</v>
      </c>
      <c r="J1965" s="7" t="n">
        <f aca="false">IF(C1965=1,MIN($F$366,MAX(0,$B$1860-I1965)),0)</f>
        <v>300000000</v>
      </c>
      <c r="K1965" s="7" t="n">
        <f aca="false">IF(D1965=1,MIN($F$365,MAX(0,$B$1860-SUM(I1965:J1965))),0)</f>
        <v>0</v>
      </c>
      <c r="L1965" s="7" t="n">
        <f aca="false">IF(E1965=1,MIN($F$364,MAX(0,$B$1860-SUM(I1965:K1965))),0)</f>
        <v>0</v>
      </c>
      <c r="M1965" s="7" t="n">
        <f aca="false">IF(F1965=1,MIN($F$363,MAX(0,$B$1860-SUM(I1965:L1965))),0)</f>
        <v>30000000</v>
      </c>
      <c r="N1965" s="7" t="n">
        <f aca="false">IF(G1965=1,MIN($F$362,MAX(0,$B$1860-SUM(I1965:M1965))),0)</f>
        <v>15000000</v>
      </c>
      <c r="O1965" s="7" t="n">
        <f aca="false">IF(H1965=1,MIN($F$361,MAX(0,$B$1860-SUM(I1965:N1965))),0)</f>
        <v>5000000</v>
      </c>
      <c r="P1965" s="7" t="n">
        <f aca="false">MAX(0,$B$1860-SUM(I1965:O1965))</f>
        <v>1620000000</v>
      </c>
      <c r="Q1965" s="7" t="n">
        <f aca="false">($B$343+$B$344)+$B$22+(1-B1965)*$B$338+(1-C1965)*$E$366+(1-D1965)*$E$365+(1-E1965)*$E$364+(1-F1965)*$E$363+(1-G1965)*$E$362+(1-H1965)*$E$361</f>
        <v>13410271.3610966</v>
      </c>
      <c r="R1965" s="7" t="n">
        <f aca="false">P1965&gt;$B$12*Q1965</f>
        <v>1</v>
      </c>
      <c r="S1965" s="7" t="n">
        <f aca="false">IF(R1965,(P1965+$B$12*$B$13)/(Q1965+$B$13),IF(Q1965&gt;0,P1965/Q1965,0))</f>
        <v>101.978147523448</v>
      </c>
      <c r="T1965" s="7" t="n">
        <f aca="false">IF(R1965,$B$13*(S1965-$B$12),0)</f>
        <v>252445368.80862</v>
      </c>
      <c r="U1965" s="7" t="n">
        <f aca="false">($B$343+$B$344)*S1965</f>
        <v>28236425.4436981</v>
      </c>
      <c r="V1965" s="7" t="n">
        <f aca="false">$B$22*S1965</f>
        <v>917803327.71103</v>
      </c>
      <c r="W1965" s="7" t="n">
        <f aca="false">IF(B1965=1,I1965,S1965*$B$338)</f>
        <v>30000000</v>
      </c>
      <c r="X1965" s="7" t="n">
        <f aca="false">IF(C1965=1,J1965,S1965*$E$366)</f>
        <v>300000000</v>
      </c>
      <c r="Y1965" s="7" t="n">
        <f aca="false">IF(D1965=1,K1965,S1965*$E$365)</f>
        <v>176767323.980377</v>
      </c>
      <c r="Z1965" s="7" t="n">
        <f aca="false">IF(E1965=1,L1965,S1965*$E$364)</f>
        <v>244747554.056275</v>
      </c>
      <c r="AA1965" s="7" t="n">
        <f aca="false">IF(F1965=1,M1965,S1965*$E$363)</f>
        <v>30000000</v>
      </c>
      <c r="AB1965" s="7" t="n">
        <f aca="false">IF(G1965=1,N1965,S1965*$E$362)</f>
        <v>15000000</v>
      </c>
      <c r="AC1965" s="7" t="n">
        <f aca="false">IF(H1965=1,O1965,S1965*$E$361)</f>
        <v>5000000</v>
      </c>
      <c r="AD1965" s="7" t="n">
        <f aca="false">INDEX($W$1862:$W$1989,MATCH($A1965+(1-B1965)*64,$A$1862:$A$1989,0))</f>
        <v>30000000</v>
      </c>
      <c r="AE1965" s="7" t="n">
        <f aca="false">INDEX($W$1862:$W$1989,MATCH($A1965-B1965*64,$A$1862:$A$1989,0))</f>
        <v>78313587.496395</v>
      </c>
      <c r="AF1965" s="7" t="n">
        <f aca="false">INDEX($X$1862:$X$1989,MATCH($A1965+(1-C1965)*32,$A$1862:$A$1989,0))</f>
        <v>300000000</v>
      </c>
      <c r="AG1965" s="7" t="n">
        <f aca="false">INDEX($X$1862:$X$1989,MATCH($A1965-C1965*32,$A$1862:$A$1989,0))</f>
        <v>534849289.356844</v>
      </c>
      <c r="AH1965" s="7" t="n">
        <f aca="false">INDEX($Y$1862:$Y$1989,MATCH($A1965+(1-D1965)*16,$A$1862:$A$1989,0))</f>
        <v>100000000</v>
      </c>
      <c r="AI1965" s="7" t="n">
        <f aca="false">INDEX($Y$1862:$Y$1989,MATCH($A1965-D1965*16,$A$1862:$A$1989,0))</f>
        <v>176767323.980377</v>
      </c>
      <c r="AJ1965" s="7" t="n">
        <f aca="false">INDEX($Z$1862:$Z$1989,MATCH($A1965+(1-E1965)*8,$A$1862:$A$1989,0))</f>
        <v>60000000</v>
      </c>
      <c r="AK1965" s="7" t="n">
        <f aca="false">INDEX($Z$1862:$Z$1989,MATCH($A1965-E1965*8,$A$1862:$A$1989,0))</f>
        <v>244747554.056275</v>
      </c>
      <c r="AL1965" s="7" t="n">
        <f aca="false">INDEX($AA$1862:$AA$1989,MATCH($A1965+(1-F1965)*4,$A$1862:$A$1989,0))</f>
        <v>30000000</v>
      </c>
      <c r="AM1965" s="7" t="n">
        <f aca="false">INDEX($AA$1862:$AA$1989,MATCH($A1965-F1965*4,$A$1862:$A$1989,0))</f>
        <v>262159114.765475</v>
      </c>
      <c r="AN1965" s="7" t="n">
        <f aca="false">INDEX($AB$1862:$AB$1989,MATCH($A1965+(1-G1965)*2,$A$1862:$A$1989,0))</f>
        <v>15000000</v>
      </c>
      <c r="AO1965" s="7" t="n">
        <f aca="false">INDEX($AB$1862:$AB$1989,MATCH($A1965-G1965*2,$A$1862:$A$1989,0))</f>
        <v>391553981.228229</v>
      </c>
      <c r="AP1965" s="7" t="n">
        <f aca="false">INDEX($AC$1862:$AC$1989,MATCH($A1965+(1-H1965)*1,$A$1862:$A$1989,0))</f>
        <v>5000000</v>
      </c>
      <c r="AQ1965" s="7" t="n">
        <f aca="false">INDEX($AC$1862:$AC$1989,MATCH($A1965-H1965*1,$A$1862:$A$1989,0))</f>
        <v>389162811.877217</v>
      </c>
      <c r="AR1965" s="14" t="b">
        <f aca="false">AND(IF(B1965=1,AD1965&gt;=AE1965,AE1965&gt;AD1965),IF(C1965=1,AF1965&gt;=AG1965,AG1965&gt;AF1965),IF(D1965=1,AH1965&gt;=AI1965,AI1965&gt;AH1965),IF(E1965=1,AJ1965&gt;=AK1965,AK1965&gt;AJ1965),IF(F1965=1,AL1965&gt;=AM1965,AM1965&gt;AL1965),IF(G1965=1,AN1965&gt;=AO1965,AO1965&gt;AN1965),IF(H1965=1,AP1965&gt;=AQ1965,AQ1965&gt;AP1965))</f>
        <v>0</v>
      </c>
      <c r="AS1965" s="2"/>
      <c r="AT1965" s="2"/>
      <c r="AU1965" s="2"/>
      <c r="AV1965" s="2"/>
      <c r="AW1965" s="2"/>
      <c r="AX1965" s="2"/>
    </row>
    <row r="1966" customFormat="false" ht="15" hidden="false" customHeight="false" outlineLevel="0" collapsed="false">
      <c r="A1966" s="6" t="n">
        <f aca="false">ROW()-1862</f>
        <v>104</v>
      </c>
      <c r="B1966" s="6" t="n">
        <f aca="false">MOD(INT($A1966/64),2)</f>
        <v>1</v>
      </c>
      <c r="C1966" s="6" t="n">
        <f aca="false">MOD(INT($A1966/32),2)</f>
        <v>1</v>
      </c>
      <c r="D1966" s="6" t="n">
        <f aca="false">MOD(INT($A1966/16),2)</f>
        <v>0</v>
      </c>
      <c r="E1966" s="6" t="n">
        <f aca="false">MOD(INT($A1966/8),2)</f>
        <v>1</v>
      </c>
      <c r="F1966" s="6" t="n">
        <f aca="false">MOD(INT($A1966/4),2)</f>
        <v>0</v>
      </c>
      <c r="G1966" s="6" t="n">
        <f aca="false">MOD(INT($A1966/2),2)</f>
        <v>0</v>
      </c>
      <c r="H1966" s="6" t="n">
        <f aca="false">MOD(INT($A1966/1),2)</f>
        <v>0</v>
      </c>
      <c r="I1966" s="7" t="n">
        <f aca="false">IF(B1966=1,MIN($B$6,$B$1860),0)</f>
        <v>30000000</v>
      </c>
      <c r="J1966" s="7" t="n">
        <f aca="false">IF(C1966=1,MIN($F$366,MAX(0,$B$1860-I1966)),0)</f>
        <v>300000000</v>
      </c>
      <c r="K1966" s="7" t="n">
        <f aca="false">IF(D1966=1,MIN($F$365,MAX(0,$B$1860-SUM(I1966:J1966))),0)</f>
        <v>0</v>
      </c>
      <c r="L1966" s="7" t="n">
        <f aca="false">IF(E1966=1,MIN($F$364,MAX(0,$B$1860-SUM(I1966:K1966))),0)</f>
        <v>60000000</v>
      </c>
      <c r="M1966" s="7" t="n">
        <f aca="false">IF(F1966=1,MIN($F$363,MAX(0,$B$1860-SUM(I1966:L1966))),0)</f>
        <v>0</v>
      </c>
      <c r="N1966" s="7" t="n">
        <f aca="false">IF(G1966=1,MIN($F$362,MAX(0,$B$1860-SUM(I1966:M1966))),0)</f>
        <v>0</v>
      </c>
      <c r="O1966" s="7" t="n">
        <f aca="false">IF(H1966=1,MIN($F$361,MAX(0,$B$1860-SUM(I1966:N1966))),0)</f>
        <v>0</v>
      </c>
      <c r="P1966" s="7" t="n">
        <f aca="false">MAX(0,$B$1860-SUM(I1966:O1966))</f>
        <v>1610000000</v>
      </c>
      <c r="Q1966" s="7" t="n">
        <f aca="false">($B$343+$B$344)+$B$22+(1-B1966)*$B$338+(1-C1966)*$E$366+(1-D1966)*$E$365+(1-E1966)*$E$364+(1-F1966)*$E$363+(1-G1966)*$E$362+(1-H1966)*$E$361</f>
        <v>24010271.3610966</v>
      </c>
      <c r="R1966" s="7" t="n">
        <f aca="false">P1966&gt;$B$12*Q1966</f>
        <v>1</v>
      </c>
      <c r="S1966" s="7" t="n">
        <f aca="false">IF(R1966,(P1966+$B$12*$B$13)/(Q1966+$B$13),IF(Q1966&gt;0,P1966/Q1966,0))</f>
        <v>60.825480736735</v>
      </c>
      <c r="T1966" s="7" t="n">
        <f aca="false">IF(R1966,$B$13*(S1966-$B$12),0)</f>
        <v>149563701.841837</v>
      </c>
      <c r="U1966" s="7" t="n">
        <f aca="false">($B$343+$B$344)*S1966</f>
        <v>16841786.1434972</v>
      </c>
      <c r="V1966" s="7" t="n">
        <f aca="false">$B$22*S1966</f>
        <v>547429326.630615</v>
      </c>
      <c r="W1966" s="7" t="n">
        <f aca="false">IF(B1966=1,I1966,S1966*$B$338)</f>
        <v>30000000</v>
      </c>
      <c r="X1966" s="7" t="n">
        <f aca="false">IF(C1966=1,J1966,S1966*$E$366)</f>
        <v>300000000</v>
      </c>
      <c r="Y1966" s="7" t="n">
        <f aca="false">IF(D1966=1,K1966,S1966*$E$365)</f>
        <v>105433935.806496</v>
      </c>
      <c r="Z1966" s="7" t="n">
        <f aca="false">IF(E1966=1,L1966,S1966*$E$364)</f>
        <v>60000000</v>
      </c>
      <c r="AA1966" s="7" t="n">
        <f aca="false">IF(F1966=1,M1966,S1966*$E$363)</f>
        <v>182476442.210205</v>
      </c>
      <c r="AB1966" s="7" t="n">
        <f aca="false">IF(G1966=1,N1966,S1966*$E$362)</f>
        <v>304127403.683675</v>
      </c>
      <c r="AC1966" s="7" t="n">
        <f aca="false">IF(H1966=1,O1966,S1966*$E$361)</f>
        <v>304127403.683675</v>
      </c>
      <c r="AD1966" s="7" t="n">
        <f aca="false">INDEX($W$1862:$W$1989,MATCH($A1966+(1-B1966)*64,$A$1862:$A$1989,0))</f>
        <v>30000000</v>
      </c>
      <c r="AE1966" s="7" t="n">
        <f aca="false">INDEX($W$1862:$W$1989,MATCH($A1966-B1966*64,$A$1862:$A$1989,0))</f>
        <v>47618189.4326512</v>
      </c>
      <c r="AF1966" s="7" t="n">
        <f aca="false">INDEX($X$1862:$X$1989,MATCH($A1966+(1-C1966)*32,$A$1862:$A$1989,0))</f>
        <v>300000000</v>
      </c>
      <c r="AG1966" s="7" t="n">
        <f aca="false">INDEX($X$1862:$X$1989,MATCH($A1966-C1966*32,$A$1862:$A$1989,0))</f>
        <v>359289813.595821</v>
      </c>
      <c r="AH1966" s="7" t="n">
        <f aca="false">INDEX($Y$1862:$Y$1989,MATCH($A1966+(1-D1966)*16,$A$1862:$A$1989,0))</f>
        <v>100000000</v>
      </c>
      <c r="AI1966" s="7" t="n">
        <f aca="false">INDEX($Y$1862:$Y$1989,MATCH($A1966-D1966*16,$A$1862:$A$1989,0))</f>
        <v>105433935.806496</v>
      </c>
      <c r="AJ1966" s="7" t="n">
        <f aca="false">INDEX($Z$1862:$Z$1989,MATCH($A1966+(1-E1966)*8,$A$1862:$A$1989,0))</f>
        <v>60000000</v>
      </c>
      <c r="AK1966" s="7" t="n">
        <f aca="false">INDEX($Z$1862:$Z$1989,MATCH($A1966-E1966*8,$A$1862:$A$1989,0))</f>
        <v>138843387.177662</v>
      </c>
      <c r="AL1966" s="7" t="n">
        <f aca="false">INDEX($AA$1862:$AA$1989,MATCH($A1966+(1-F1966)*4,$A$1862:$A$1989,0))</f>
        <v>30000000</v>
      </c>
      <c r="AM1966" s="7" t="n">
        <f aca="false">INDEX($AA$1862:$AA$1989,MATCH($A1966-F1966*4,$A$1862:$A$1989,0))</f>
        <v>182476442.210205</v>
      </c>
      <c r="AN1966" s="7" t="n">
        <f aca="false">INDEX($AB$1862:$AB$1989,MATCH($A1966+(1-G1966)*2,$A$1862:$A$1989,0))</f>
        <v>15000000</v>
      </c>
      <c r="AO1966" s="7" t="n">
        <f aca="false">INDEX($AB$1862:$AB$1989,MATCH($A1966-G1966*2,$A$1862:$A$1989,0))</f>
        <v>304127403.683675</v>
      </c>
      <c r="AP1966" s="7" t="n">
        <f aca="false">INDEX($AC$1862:$AC$1989,MATCH($A1966+(1-H1966)*1,$A$1862:$A$1989,0))</f>
        <v>5000000</v>
      </c>
      <c r="AQ1966" s="7" t="n">
        <f aca="false">INDEX($AC$1862:$AC$1989,MATCH($A1966-H1966*1,$A$1862:$A$1989,0))</f>
        <v>304127403.683675</v>
      </c>
      <c r="AR1966" s="14" t="b">
        <f aca="false">AND(IF(B1966=1,AD1966&gt;=AE1966,AE1966&gt;AD1966),IF(C1966=1,AF1966&gt;=AG1966,AG1966&gt;AF1966),IF(D1966=1,AH1966&gt;=AI1966,AI1966&gt;AH1966),IF(E1966=1,AJ1966&gt;=AK1966,AK1966&gt;AJ1966),IF(F1966=1,AL1966&gt;=AM1966,AM1966&gt;AL1966),IF(G1966=1,AN1966&gt;=AO1966,AO1966&gt;AN1966),IF(H1966=1,AP1966&gt;=AQ1966,AQ1966&gt;AP1966))</f>
        <v>0</v>
      </c>
      <c r="AS1966" s="2"/>
      <c r="AT1966" s="2"/>
      <c r="AU1966" s="2"/>
      <c r="AV1966" s="2"/>
      <c r="AW1966" s="2"/>
      <c r="AX1966" s="2"/>
    </row>
    <row r="1967" customFormat="false" ht="15" hidden="false" customHeight="false" outlineLevel="0" collapsed="false">
      <c r="A1967" s="6" t="n">
        <f aca="false">ROW()-1862</f>
        <v>105</v>
      </c>
      <c r="B1967" s="6" t="n">
        <f aca="false">MOD(INT($A1967/64),2)</f>
        <v>1</v>
      </c>
      <c r="C1967" s="6" t="n">
        <f aca="false">MOD(INT($A1967/32),2)</f>
        <v>1</v>
      </c>
      <c r="D1967" s="6" t="n">
        <f aca="false">MOD(INT($A1967/16),2)</f>
        <v>0</v>
      </c>
      <c r="E1967" s="6" t="n">
        <f aca="false">MOD(INT($A1967/8),2)</f>
        <v>1</v>
      </c>
      <c r="F1967" s="6" t="n">
        <f aca="false">MOD(INT($A1967/4),2)</f>
        <v>0</v>
      </c>
      <c r="G1967" s="6" t="n">
        <f aca="false">MOD(INT($A1967/2),2)</f>
        <v>0</v>
      </c>
      <c r="H1967" s="6" t="n">
        <f aca="false">MOD(INT($A1967/1),2)</f>
        <v>1</v>
      </c>
      <c r="I1967" s="7" t="n">
        <f aca="false">IF(B1967=1,MIN($B$6,$B$1860),0)</f>
        <v>30000000</v>
      </c>
      <c r="J1967" s="7" t="n">
        <f aca="false">IF(C1967=1,MIN($F$366,MAX(0,$B$1860-I1967)),0)</f>
        <v>300000000</v>
      </c>
      <c r="K1967" s="7" t="n">
        <f aca="false">IF(D1967=1,MIN($F$365,MAX(0,$B$1860-SUM(I1967:J1967))),0)</f>
        <v>0</v>
      </c>
      <c r="L1967" s="7" t="n">
        <f aca="false">IF(E1967=1,MIN($F$364,MAX(0,$B$1860-SUM(I1967:K1967))),0)</f>
        <v>60000000</v>
      </c>
      <c r="M1967" s="7" t="n">
        <f aca="false">IF(F1967=1,MIN($F$363,MAX(0,$B$1860-SUM(I1967:L1967))),0)</f>
        <v>0</v>
      </c>
      <c r="N1967" s="7" t="n">
        <f aca="false">IF(G1967=1,MIN($F$362,MAX(0,$B$1860-SUM(I1967:M1967))),0)</f>
        <v>0</v>
      </c>
      <c r="O1967" s="7" t="n">
        <f aca="false">IF(H1967=1,MIN($F$361,MAX(0,$B$1860-SUM(I1967:N1967))),0)</f>
        <v>5000000</v>
      </c>
      <c r="P1967" s="7" t="n">
        <f aca="false">MAX(0,$B$1860-SUM(I1967:O1967))</f>
        <v>1605000000</v>
      </c>
      <c r="Q1967" s="7" t="n">
        <f aca="false">($B$343+$B$344)+$B$22+(1-B1967)*$B$338+(1-C1967)*$E$366+(1-D1967)*$E$365+(1-E1967)*$E$364+(1-F1967)*$E$363+(1-G1967)*$E$362+(1-H1967)*$E$361</f>
        <v>19010271.3610966</v>
      </c>
      <c r="R1967" s="7" t="n">
        <f aca="false">P1967&gt;$B$12*Q1967</f>
        <v>1</v>
      </c>
      <c r="S1967" s="7" t="n">
        <f aca="false">IF(R1967,(P1967+$B$12*$B$13)/(Q1967+$B$13),IF(Q1967&gt;0,P1967/Q1967,0))</f>
        <v>74.731739689129</v>
      </c>
      <c r="T1967" s="7" t="n">
        <f aca="false">IF(R1967,$B$13*(S1967-$B$12),0)</f>
        <v>184329349.222822</v>
      </c>
      <c r="U1967" s="7" t="n">
        <f aca="false">($B$343+$B$344)*S1967</f>
        <v>20692248.7538299</v>
      </c>
      <c r="V1967" s="7" t="n">
        <f aca="false">$B$22*S1967</f>
        <v>672585657.202161</v>
      </c>
      <c r="W1967" s="7" t="n">
        <f aca="false">IF(B1967=1,I1967,S1967*$B$338)</f>
        <v>30000000</v>
      </c>
      <c r="X1967" s="7" t="n">
        <f aca="false">IF(C1967=1,J1967,S1967*$E$366)</f>
        <v>300000000</v>
      </c>
      <c r="Y1967" s="7" t="n">
        <f aca="false">IF(D1967=1,K1967,S1967*$E$365)</f>
        <v>129538827.308155</v>
      </c>
      <c r="Z1967" s="7" t="n">
        <f aca="false">IF(E1967=1,L1967,S1967*$E$364)</f>
        <v>60000000</v>
      </c>
      <c r="AA1967" s="7" t="n">
        <f aca="false">IF(F1967=1,M1967,S1967*$E$363)</f>
        <v>224195219.067387</v>
      </c>
      <c r="AB1967" s="7" t="n">
        <f aca="false">IF(G1967=1,N1967,S1967*$E$362)</f>
        <v>373658698.445645</v>
      </c>
      <c r="AC1967" s="7" t="n">
        <f aca="false">IF(H1967=1,O1967,S1967*$E$361)</f>
        <v>5000000</v>
      </c>
      <c r="AD1967" s="7" t="n">
        <f aca="false">INDEX($W$1862:$W$1989,MATCH($A1967+(1-B1967)*64,$A$1862:$A$1989,0))</f>
        <v>30000000</v>
      </c>
      <c r="AE1967" s="7" t="n">
        <f aca="false">INDEX($W$1862:$W$1989,MATCH($A1967-B1967*64,$A$1862:$A$1989,0))</f>
        <v>58116603.5688291</v>
      </c>
      <c r="AF1967" s="7" t="n">
        <f aca="false">INDEX($X$1862:$X$1989,MATCH($A1967+(1-C1967)*32,$A$1862:$A$1989,0))</f>
        <v>300000000</v>
      </c>
      <c r="AG1967" s="7" t="n">
        <f aca="false">INDEX($X$1862:$X$1989,MATCH($A1967-C1967*32,$A$1862:$A$1989,0))</f>
        <v>423168902.114198</v>
      </c>
      <c r="AH1967" s="7" t="n">
        <f aca="false">INDEX($Y$1862:$Y$1989,MATCH($A1967+(1-D1967)*16,$A$1862:$A$1989,0))</f>
        <v>100000000</v>
      </c>
      <c r="AI1967" s="7" t="n">
        <f aca="false">INDEX($Y$1862:$Y$1989,MATCH($A1967-D1967*16,$A$1862:$A$1989,0))</f>
        <v>129538827.308155</v>
      </c>
      <c r="AJ1967" s="7" t="n">
        <f aca="false">INDEX($Z$1862:$Z$1989,MATCH($A1967+(1-E1967)*8,$A$1862:$A$1989,0))</f>
        <v>60000000</v>
      </c>
      <c r="AK1967" s="7" t="n">
        <f aca="false">INDEX($Z$1862:$Z$1989,MATCH($A1967-E1967*8,$A$1862:$A$1989,0))</f>
        <v>167375766.655308</v>
      </c>
      <c r="AL1967" s="7" t="n">
        <f aca="false">INDEX($AA$1862:$AA$1989,MATCH($A1967+(1-F1967)*4,$A$1862:$A$1989,0))</f>
        <v>30000000</v>
      </c>
      <c r="AM1967" s="7" t="n">
        <f aca="false">INDEX($AA$1862:$AA$1989,MATCH($A1967-F1967*4,$A$1862:$A$1989,0))</f>
        <v>224195219.067387</v>
      </c>
      <c r="AN1967" s="7" t="n">
        <f aca="false">INDEX($AB$1862:$AB$1989,MATCH($A1967+(1-G1967)*2,$A$1862:$A$1989,0))</f>
        <v>15000000</v>
      </c>
      <c r="AO1967" s="7" t="n">
        <f aca="false">INDEX($AB$1862:$AB$1989,MATCH($A1967-G1967*2,$A$1862:$A$1989,0))</f>
        <v>373658698.445645</v>
      </c>
      <c r="AP1967" s="7" t="n">
        <f aca="false">INDEX($AC$1862:$AC$1989,MATCH($A1967+(1-H1967)*1,$A$1862:$A$1989,0))</f>
        <v>5000000</v>
      </c>
      <c r="AQ1967" s="7" t="n">
        <f aca="false">INDEX($AC$1862:$AC$1989,MATCH($A1967-H1967*1,$A$1862:$A$1989,0))</f>
        <v>304127403.683675</v>
      </c>
      <c r="AR1967" s="14" t="b">
        <f aca="false">AND(IF(B1967=1,AD1967&gt;=AE1967,AE1967&gt;AD1967),IF(C1967=1,AF1967&gt;=AG1967,AG1967&gt;AF1967),IF(D1967=1,AH1967&gt;=AI1967,AI1967&gt;AH1967),IF(E1967=1,AJ1967&gt;=AK1967,AK1967&gt;AJ1967),IF(F1967=1,AL1967&gt;=AM1967,AM1967&gt;AL1967),IF(G1967=1,AN1967&gt;=AO1967,AO1967&gt;AN1967),IF(H1967=1,AP1967&gt;=AQ1967,AQ1967&gt;AP1967))</f>
        <v>0</v>
      </c>
      <c r="AS1967" s="2"/>
      <c r="AT1967" s="2"/>
      <c r="AU1967" s="2"/>
      <c r="AV1967" s="2"/>
      <c r="AW1967" s="2"/>
      <c r="AX1967" s="2"/>
    </row>
    <row r="1968" customFormat="false" ht="15" hidden="false" customHeight="false" outlineLevel="0" collapsed="false">
      <c r="A1968" s="6" t="n">
        <f aca="false">ROW()-1862</f>
        <v>106</v>
      </c>
      <c r="B1968" s="6" t="n">
        <f aca="false">MOD(INT($A1968/64),2)</f>
        <v>1</v>
      </c>
      <c r="C1968" s="6" t="n">
        <f aca="false">MOD(INT($A1968/32),2)</f>
        <v>1</v>
      </c>
      <c r="D1968" s="6" t="n">
        <f aca="false">MOD(INT($A1968/16),2)</f>
        <v>0</v>
      </c>
      <c r="E1968" s="6" t="n">
        <f aca="false">MOD(INT($A1968/8),2)</f>
        <v>1</v>
      </c>
      <c r="F1968" s="6" t="n">
        <f aca="false">MOD(INT($A1968/4),2)</f>
        <v>0</v>
      </c>
      <c r="G1968" s="6" t="n">
        <f aca="false">MOD(INT($A1968/2),2)</f>
        <v>1</v>
      </c>
      <c r="H1968" s="6" t="n">
        <f aca="false">MOD(INT($A1968/1),2)</f>
        <v>0</v>
      </c>
      <c r="I1968" s="7" t="n">
        <f aca="false">IF(B1968=1,MIN($B$6,$B$1860),0)</f>
        <v>30000000</v>
      </c>
      <c r="J1968" s="7" t="n">
        <f aca="false">IF(C1968=1,MIN($F$366,MAX(0,$B$1860-I1968)),0)</f>
        <v>300000000</v>
      </c>
      <c r="K1968" s="7" t="n">
        <f aca="false">IF(D1968=1,MIN($F$365,MAX(0,$B$1860-SUM(I1968:J1968))),0)</f>
        <v>0</v>
      </c>
      <c r="L1968" s="7" t="n">
        <f aca="false">IF(E1968=1,MIN($F$364,MAX(0,$B$1860-SUM(I1968:K1968))),0)</f>
        <v>60000000</v>
      </c>
      <c r="M1968" s="7" t="n">
        <f aca="false">IF(F1968=1,MIN($F$363,MAX(0,$B$1860-SUM(I1968:L1968))),0)</f>
        <v>0</v>
      </c>
      <c r="N1968" s="7" t="n">
        <f aca="false">IF(G1968=1,MIN($F$362,MAX(0,$B$1860-SUM(I1968:M1968))),0)</f>
        <v>15000000</v>
      </c>
      <c r="O1968" s="7" t="n">
        <f aca="false">IF(H1968=1,MIN($F$361,MAX(0,$B$1860-SUM(I1968:N1968))),0)</f>
        <v>0</v>
      </c>
      <c r="P1968" s="7" t="n">
        <f aca="false">MAX(0,$B$1860-SUM(I1968:O1968))</f>
        <v>1595000000</v>
      </c>
      <c r="Q1968" s="7" t="n">
        <f aca="false">($B$343+$B$344)+$B$22+(1-B1968)*$B$338+(1-C1968)*$E$366+(1-D1968)*$E$365+(1-E1968)*$E$364+(1-F1968)*$E$363+(1-G1968)*$E$362+(1-H1968)*$E$361</f>
        <v>19010271.3610966</v>
      </c>
      <c r="R1968" s="7" t="n">
        <f aca="false">P1968&gt;$B$12*Q1968</f>
        <v>1</v>
      </c>
      <c r="S1968" s="7" t="n">
        <f aca="false">IF(R1968,(P1968+$B$12*$B$13)/(Q1968+$B$13),IF(Q1968&gt;0,P1968/Q1968,0))</f>
        <v>74.2668455075481</v>
      </c>
      <c r="T1968" s="7" t="n">
        <f aca="false">IF(R1968,$B$13*(S1968-$B$12),0)</f>
        <v>183167113.76887</v>
      </c>
      <c r="U1968" s="7" t="n">
        <f aca="false">($B$343+$B$344)*S1968</f>
        <v>20563525.5889538</v>
      </c>
      <c r="V1968" s="7" t="n">
        <f aca="false">$B$22*S1968</f>
        <v>668401609.567933</v>
      </c>
      <c r="W1968" s="7" t="n">
        <f aca="false">IF(B1968=1,I1968,S1968*$B$338)</f>
        <v>30000000</v>
      </c>
      <c r="X1968" s="7" t="n">
        <f aca="false">IF(C1968=1,J1968,S1968*$E$366)</f>
        <v>300000000</v>
      </c>
      <c r="Y1968" s="7" t="n">
        <f aca="false">IF(D1968=1,K1968,S1968*$E$365)</f>
        <v>128732987.013859</v>
      </c>
      <c r="Z1968" s="7" t="n">
        <f aca="false">IF(E1968=1,L1968,S1968*$E$364)</f>
        <v>60000000</v>
      </c>
      <c r="AA1968" s="7" t="n">
        <f aca="false">IF(F1968=1,M1968,S1968*$E$363)</f>
        <v>222800536.522644</v>
      </c>
      <c r="AB1968" s="7" t="n">
        <f aca="false">IF(G1968=1,N1968,S1968*$E$362)</f>
        <v>15000000</v>
      </c>
      <c r="AC1968" s="7" t="n">
        <f aca="false">IF(H1968=1,O1968,S1968*$E$361)</f>
        <v>371334227.53774</v>
      </c>
      <c r="AD1968" s="7" t="n">
        <f aca="false">INDEX($W$1862:$W$1989,MATCH($A1968+(1-B1968)*64,$A$1862:$A$1989,0))</f>
        <v>30000000</v>
      </c>
      <c r="AE1968" s="7" t="n">
        <f aca="false">INDEX($W$1862:$W$1989,MATCH($A1968-B1968*64,$A$1862:$A$1989,0))</f>
        <v>57761693.0126836</v>
      </c>
      <c r="AF1968" s="7" t="n">
        <f aca="false">INDEX($X$1862:$X$1989,MATCH($A1968+(1-C1968)*32,$A$1862:$A$1989,0))</f>
        <v>300000000</v>
      </c>
      <c r="AG1968" s="7" t="n">
        <f aca="false">INDEX($X$1862:$X$1989,MATCH($A1968-C1968*32,$A$1862:$A$1989,0))</f>
        <v>420950454.396692</v>
      </c>
      <c r="AH1968" s="7" t="n">
        <f aca="false">INDEX($Y$1862:$Y$1989,MATCH($A1968+(1-D1968)*16,$A$1862:$A$1989,0))</f>
        <v>100000000</v>
      </c>
      <c r="AI1968" s="7" t="n">
        <f aca="false">INDEX($Y$1862:$Y$1989,MATCH($A1968-D1968*16,$A$1862:$A$1989,0))</f>
        <v>128732987.013859</v>
      </c>
      <c r="AJ1968" s="7" t="n">
        <f aca="false">INDEX($Z$1862:$Z$1989,MATCH($A1968+(1-E1968)*8,$A$1862:$A$1989,0))</f>
        <v>60000000</v>
      </c>
      <c r="AK1968" s="7" t="n">
        <f aca="false">INDEX($Z$1862:$Z$1989,MATCH($A1968-E1968*8,$A$1862:$A$1989,0))</f>
        <v>166372013.931738</v>
      </c>
      <c r="AL1968" s="7" t="n">
        <f aca="false">INDEX($AA$1862:$AA$1989,MATCH($A1968+(1-F1968)*4,$A$1862:$A$1989,0))</f>
        <v>30000000</v>
      </c>
      <c r="AM1968" s="7" t="n">
        <f aca="false">INDEX($AA$1862:$AA$1989,MATCH($A1968-F1968*4,$A$1862:$A$1989,0))</f>
        <v>222800536.522644</v>
      </c>
      <c r="AN1968" s="7" t="n">
        <f aca="false">INDEX($AB$1862:$AB$1989,MATCH($A1968+(1-G1968)*2,$A$1862:$A$1989,0))</f>
        <v>15000000</v>
      </c>
      <c r="AO1968" s="7" t="n">
        <f aca="false">INDEX($AB$1862:$AB$1989,MATCH($A1968-G1968*2,$A$1862:$A$1989,0))</f>
        <v>304127403.683675</v>
      </c>
      <c r="AP1968" s="7" t="n">
        <f aca="false">INDEX($AC$1862:$AC$1989,MATCH($A1968+(1-H1968)*1,$A$1862:$A$1989,0))</f>
        <v>5000000</v>
      </c>
      <c r="AQ1968" s="7" t="n">
        <f aca="false">INDEX($AC$1862:$AC$1989,MATCH($A1968-H1968*1,$A$1862:$A$1989,0))</f>
        <v>371334227.53774</v>
      </c>
      <c r="AR1968" s="14" t="b">
        <f aca="false">AND(IF(B1968=1,AD1968&gt;=AE1968,AE1968&gt;AD1968),IF(C1968=1,AF1968&gt;=AG1968,AG1968&gt;AF1968),IF(D1968=1,AH1968&gt;=AI1968,AI1968&gt;AH1968),IF(E1968=1,AJ1968&gt;=AK1968,AK1968&gt;AJ1968),IF(F1968=1,AL1968&gt;=AM1968,AM1968&gt;AL1968),IF(G1968=1,AN1968&gt;=AO1968,AO1968&gt;AN1968),IF(H1968=1,AP1968&gt;=AQ1968,AQ1968&gt;AP1968))</f>
        <v>0</v>
      </c>
      <c r="AS1968" s="2"/>
      <c r="AT1968" s="2"/>
      <c r="AU1968" s="2"/>
      <c r="AV1968" s="2"/>
      <c r="AW1968" s="2"/>
      <c r="AX1968" s="2"/>
    </row>
    <row r="1969" customFormat="false" ht="15" hidden="false" customHeight="false" outlineLevel="0" collapsed="false">
      <c r="A1969" s="6" t="n">
        <f aca="false">ROW()-1862</f>
        <v>107</v>
      </c>
      <c r="B1969" s="6" t="n">
        <f aca="false">MOD(INT($A1969/64),2)</f>
        <v>1</v>
      </c>
      <c r="C1969" s="6" t="n">
        <f aca="false">MOD(INT($A1969/32),2)</f>
        <v>1</v>
      </c>
      <c r="D1969" s="6" t="n">
        <f aca="false">MOD(INT($A1969/16),2)</f>
        <v>0</v>
      </c>
      <c r="E1969" s="6" t="n">
        <f aca="false">MOD(INT($A1969/8),2)</f>
        <v>1</v>
      </c>
      <c r="F1969" s="6" t="n">
        <f aca="false">MOD(INT($A1969/4),2)</f>
        <v>0</v>
      </c>
      <c r="G1969" s="6" t="n">
        <f aca="false">MOD(INT($A1969/2),2)</f>
        <v>1</v>
      </c>
      <c r="H1969" s="6" t="n">
        <f aca="false">MOD(INT($A1969/1),2)</f>
        <v>1</v>
      </c>
      <c r="I1969" s="7" t="n">
        <f aca="false">IF(B1969=1,MIN($B$6,$B$1860),0)</f>
        <v>30000000</v>
      </c>
      <c r="J1969" s="7" t="n">
        <f aca="false">IF(C1969=1,MIN($F$366,MAX(0,$B$1860-I1969)),0)</f>
        <v>300000000</v>
      </c>
      <c r="K1969" s="7" t="n">
        <f aca="false">IF(D1969=1,MIN($F$365,MAX(0,$B$1860-SUM(I1969:J1969))),0)</f>
        <v>0</v>
      </c>
      <c r="L1969" s="7" t="n">
        <f aca="false">IF(E1969=1,MIN($F$364,MAX(0,$B$1860-SUM(I1969:K1969))),0)</f>
        <v>60000000</v>
      </c>
      <c r="M1969" s="7" t="n">
        <f aca="false">IF(F1969=1,MIN($F$363,MAX(0,$B$1860-SUM(I1969:L1969))),0)</f>
        <v>0</v>
      </c>
      <c r="N1969" s="7" t="n">
        <f aca="false">IF(G1969=1,MIN($F$362,MAX(0,$B$1860-SUM(I1969:M1969))),0)</f>
        <v>15000000</v>
      </c>
      <c r="O1969" s="7" t="n">
        <f aca="false">IF(H1969=1,MIN($F$361,MAX(0,$B$1860-SUM(I1969:N1969))),0)</f>
        <v>5000000</v>
      </c>
      <c r="P1969" s="7" t="n">
        <f aca="false">MAX(0,$B$1860-SUM(I1969:O1969))</f>
        <v>1590000000</v>
      </c>
      <c r="Q1969" s="7" t="n">
        <f aca="false">($B$343+$B$344)+$B$22+(1-B1969)*$B$338+(1-C1969)*$E$366+(1-D1969)*$E$365+(1-E1969)*$E$364+(1-F1969)*$E$363+(1-G1969)*$E$362+(1-H1969)*$E$361</f>
        <v>14010271.3610966</v>
      </c>
      <c r="R1969" s="7" t="n">
        <f aca="false">P1969&gt;$B$12*Q1969</f>
        <v>1</v>
      </c>
      <c r="S1969" s="7" t="n">
        <f aca="false">IF(R1969,(P1969+$B$12*$B$13)/(Q1969+$B$13),IF(Q1969&gt;0,P1969/Q1969,0))</f>
        <v>96.4551075612499</v>
      </c>
      <c r="T1969" s="7" t="n">
        <f aca="false">IF(R1969,$B$13*(S1969-$B$12),0)</f>
        <v>238637768.903125</v>
      </c>
      <c r="U1969" s="7" t="n">
        <f aca="false">($B$343+$B$344)*S1969</f>
        <v>26707167.3633892</v>
      </c>
      <c r="V1969" s="7" t="n">
        <f aca="false">$B$22*S1969</f>
        <v>868095968.051249</v>
      </c>
      <c r="W1969" s="7" t="n">
        <f aca="false">IF(B1969=1,I1969,S1969*$B$338)</f>
        <v>30000000</v>
      </c>
      <c r="X1969" s="7" t="n">
        <f aca="false">IF(C1969=1,J1969,S1969*$E$366)</f>
        <v>300000000</v>
      </c>
      <c r="Y1969" s="7" t="n">
        <f aca="false">IF(D1969=1,K1969,S1969*$E$365)</f>
        <v>167193772.998487</v>
      </c>
      <c r="Z1969" s="7" t="n">
        <f aca="false">IF(E1969=1,L1969,S1969*$E$364)</f>
        <v>60000000</v>
      </c>
      <c r="AA1969" s="7" t="n">
        <f aca="false">IF(F1969=1,M1969,S1969*$E$363)</f>
        <v>289365322.68375</v>
      </c>
      <c r="AB1969" s="7" t="n">
        <f aca="false">IF(G1969=1,N1969,S1969*$E$362)</f>
        <v>15000000</v>
      </c>
      <c r="AC1969" s="7" t="n">
        <f aca="false">IF(H1969=1,O1969,S1969*$E$361)</f>
        <v>5000000</v>
      </c>
      <c r="AD1969" s="7" t="n">
        <f aca="false">INDEX($W$1862:$W$1989,MATCH($A1969+(1-B1969)*64,$A$1862:$A$1989,0))</f>
        <v>30000000</v>
      </c>
      <c r="AE1969" s="7" t="n">
        <f aca="false">INDEX($W$1862:$W$1989,MATCH($A1969-B1969*64,$A$1862:$A$1989,0))</f>
        <v>74225363.74044</v>
      </c>
      <c r="AF1969" s="7" t="n">
        <f aca="false">INDEX($X$1862:$X$1989,MATCH($A1969+(1-C1969)*32,$A$1862:$A$1989,0))</f>
        <v>300000000</v>
      </c>
      <c r="AG1969" s="7" t="n">
        <f aca="false">INDEX($X$1862:$X$1989,MATCH($A1969-C1969*32,$A$1862:$A$1989,0))</f>
        <v>512551505.293633</v>
      </c>
      <c r="AH1969" s="7" t="n">
        <f aca="false">INDEX($Y$1862:$Y$1989,MATCH($A1969+(1-D1969)*16,$A$1862:$A$1989,0))</f>
        <v>100000000</v>
      </c>
      <c r="AI1969" s="7" t="n">
        <f aca="false">INDEX($Y$1862:$Y$1989,MATCH($A1969-D1969*16,$A$1862:$A$1989,0))</f>
        <v>167193772.998487</v>
      </c>
      <c r="AJ1969" s="7" t="n">
        <f aca="false">INDEX($Z$1862:$Z$1989,MATCH($A1969+(1-E1969)*8,$A$1862:$A$1989,0))</f>
        <v>60000000</v>
      </c>
      <c r="AK1969" s="7" t="n">
        <f aca="false">INDEX($Z$1862:$Z$1989,MATCH($A1969-E1969*8,$A$1862:$A$1989,0))</f>
        <v>209727291.81238</v>
      </c>
      <c r="AL1969" s="7" t="n">
        <f aca="false">INDEX($AA$1862:$AA$1989,MATCH($A1969+(1-F1969)*4,$A$1862:$A$1989,0))</f>
        <v>30000000</v>
      </c>
      <c r="AM1969" s="7" t="n">
        <f aca="false">INDEX($AA$1862:$AA$1989,MATCH($A1969-F1969*4,$A$1862:$A$1989,0))</f>
        <v>289365322.68375</v>
      </c>
      <c r="AN1969" s="7" t="n">
        <f aca="false">INDEX($AB$1862:$AB$1989,MATCH($A1969+(1-G1969)*2,$A$1862:$A$1989,0))</f>
        <v>15000000</v>
      </c>
      <c r="AO1969" s="7" t="n">
        <f aca="false">INDEX($AB$1862:$AB$1989,MATCH($A1969-G1969*2,$A$1862:$A$1989,0))</f>
        <v>373658698.445645</v>
      </c>
      <c r="AP1969" s="7" t="n">
        <f aca="false">INDEX($AC$1862:$AC$1989,MATCH($A1969+(1-H1969)*1,$A$1862:$A$1989,0))</f>
        <v>5000000</v>
      </c>
      <c r="AQ1969" s="7" t="n">
        <f aca="false">INDEX($AC$1862:$AC$1989,MATCH($A1969-H1969*1,$A$1862:$A$1989,0))</f>
        <v>371334227.53774</v>
      </c>
      <c r="AR1969" s="14" t="b">
        <f aca="false">AND(IF(B1969=1,AD1969&gt;=AE1969,AE1969&gt;AD1969),IF(C1969=1,AF1969&gt;=AG1969,AG1969&gt;AF1969),IF(D1969=1,AH1969&gt;=AI1969,AI1969&gt;AH1969),IF(E1969=1,AJ1969&gt;=AK1969,AK1969&gt;AJ1969),IF(F1969=1,AL1969&gt;=AM1969,AM1969&gt;AL1969),IF(G1969=1,AN1969&gt;=AO1969,AO1969&gt;AN1969),IF(H1969=1,AP1969&gt;=AQ1969,AQ1969&gt;AP1969))</f>
        <v>0</v>
      </c>
      <c r="AS1969" s="2"/>
      <c r="AT1969" s="2"/>
      <c r="AU1969" s="2"/>
      <c r="AV1969" s="2"/>
      <c r="AW1969" s="2"/>
      <c r="AX1969" s="2"/>
    </row>
    <row r="1970" customFormat="false" ht="15" hidden="false" customHeight="false" outlineLevel="0" collapsed="false">
      <c r="A1970" s="6" t="n">
        <f aca="false">ROW()-1862</f>
        <v>108</v>
      </c>
      <c r="B1970" s="6" t="n">
        <f aca="false">MOD(INT($A1970/64),2)</f>
        <v>1</v>
      </c>
      <c r="C1970" s="6" t="n">
        <f aca="false">MOD(INT($A1970/32),2)</f>
        <v>1</v>
      </c>
      <c r="D1970" s="6" t="n">
        <f aca="false">MOD(INT($A1970/16),2)</f>
        <v>0</v>
      </c>
      <c r="E1970" s="6" t="n">
        <f aca="false">MOD(INT($A1970/8),2)</f>
        <v>1</v>
      </c>
      <c r="F1970" s="6" t="n">
        <f aca="false">MOD(INT($A1970/4),2)</f>
        <v>1</v>
      </c>
      <c r="G1970" s="6" t="n">
        <f aca="false">MOD(INT($A1970/2),2)</f>
        <v>0</v>
      </c>
      <c r="H1970" s="6" t="n">
        <f aca="false">MOD(INT($A1970/1),2)</f>
        <v>0</v>
      </c>
      <c r="I1970" s="7" t="n">
        <f aca="false">IF(B1970=1,MIN($B$6,$B$1860),0)</f>
        <v>30000000</v>
      </c>
      <c r="J1970" s="7" t="n">
        <f aca="false">IF(C1970=1,MIN($F$366,MAX(0,$B$1860-I1970)),0)</f>
        <v>300000000</v>
      </c>
      <c r="K1970" s="7" t="n">
        <f aca="false">IF(D1970=1,MIN($F$365,MAX(0,$B$1860-SUM(I1970:J1970))),0)</f>
        <v>0</v>
      </c>
      <c r="L1970" s="7" t="n">
        <f aca="false">IF(E1970=1,MIN($F$364,MAX(0,$B$1860-SUM(I1970:K1970))),0)</f>
        <v>60000000</v>
      </c>
      <c r="M1970" s="7" t="n">
        <f aca="false">IF(F1970=1,MIN($F$363,MAX(0,$B$1860-SUM(I1970:L1970))),0)</f>
        <v>30000000</v>
      </c>
      <c r="N1970" s="7" t="n">
        <f aca="false">IF(G1970=1,MIN($F$362,MAX(0,$B$1860-SUM(I1970:M1970))),0)</f>
        <v>0</v>
      </c>
      <c r="O1970" s="7" t="n">
        <f aca="false">IF(H1970=1,MIN($F$361,MAX(0,$B$1860-SUM(I1970:N1970))),0)</f>
        <v>0</v>
      </c>
      <c r="P1970" s="7" t="n">
        <f aca="false">MAX(0,$B$1860-SUM(I1970:O1970))</f>
        <v>1580000000</v>
      </c>
      <c r="Q1970" s="7" t="n">
        <f aca="false">($B$343+$B$344)+$B$22+(1-B1970)*$B$338+(1-C1970)*$E$366+(1-D1970)*$E$365+(1-E1970)*$E$364+(1-F1970)*$E$363+(1-G1970)*$E$362+(1-H1970)*$E$361</f>
        <v>21010271.3610966</v>
      </c>
      <c r="R1970" s="7" t="n">
        <f aca="false">P1970&gt;$B$12*Q1970</f>
        <v>1</v>
      </c>
      <c r="S1970" s="7" t="n">
        <f aca="false">IF(R1970,(P1970+$B$12*$B$13)/(Q1970+$B$13),IF(Q1970&gt;0,P1970/Q1970,0))</f>
        <v>67.3110052918668</v>
      </c>
      <c r="T1970" s="7" t="n">
        <f aca="false">IF(R1970,$B$13*(S1970-$B$12),0)</f>
        <v>165777513.229667</v>
      </c>
      <c r="U1970" s="7" t="n">
        <f aca="false">($B$343+$B$344)*S1970</f>
        <v>18637543.7152078</v>
      </c>
      <c r="V1970" s="7" t="n">
        <f aca="false">$B$22*S1970</f>
        <v>605799047.626801</v>
      </c>
      <c r="W1970" s="7" t="n">
        <f aca="false">IF(B1970=1,I1970,S1970*$B$338)</f>
        <v>30000000</v>
      </c>
      <c r="X1970" s="7" t="n">
        <f aca="false">IF(C1970=1,J1970,S1970*$E$366)</f>
        <v>300000000</v>
      </c>
      <c r="Y1970" s="7" t="n">
        <f aca="false">IF(D1970=1,K1970,S1970*$E$365)</f>
        <v>116675842.509656</v>
      </c>
      <c r="Z1970" s="7" t="n">
        <f aca="false">IF(E1970=1,L1970,S1970*$E$364)</f>
        <v>60000000</v>
      </c>
      <c r="AA1970" s="7" t="n">
        <f aca="false">IF(F1970=1,M1970,S1970*$E$363)</f>
        <v>30000000</v>
      </c>
      <c r="AB1970" s="7" t="n">
        <f aca="false">IF(G1970=1,N1970,S1970*$E$362)</f>
        <v>336555026.459334</v>
      </c>
      <c r="AC1970" s="7" t="n">
        <f aca="false">IF(H1970=1,O1970,S1970*$E$361)</f>
        <v>336555026.459334</v>
      </c>
      <c r="AD1970" s="7" t="n">
        <f aca="false">INDEX($W$1862:$W$1989,MATCH($A1970+(1-B1970)*64,$A$1862:$A$1989,0))</f>
        <v>30000000</v>
      </c>
      <c r="AE1970" s="7" t="n">
        <f aca="false">INDEX($W$1862:$W$1989,MATCH($A1970-B1970*64,$A$1862:$A$1989,0))</f>
        <v>52519440.5128444</v>
      </c>
      <c r="AF1970" s="7" t="n">
        <f aca="false">INDEX($X$1862:$X$1989,MATCH($A1970+(1-C1970)*32,$A$1862:$A$1989,0))</f>
        <v>300000000</v>
      </c>
      <c r="AG1970" s="7" t="n">
        <f aca="false">INDEX($X$1862:$X$1989,MATCH($A1970-C1970*32,$A$1862:$A$1989,0))</f>
        <v>389445625.540901</v>
      </c>
      <c r="AH1970" s="7" t="n">
        <f aca="false">INDEX($Y$1862:$Y$1989,MATCH($A1970+(1-D1970)*16,$A$1862:$A$1989,0))</f>
        <v>100000000</v>
      </c>
      <c r="AI1970" s="7" t="n">
        <f aca="false">INDEX($Y$1862:$Y$1989,MATCH($A1970-D1970*16,$A$1862:$A$1989,0))</f>
        <v>116675842.509656</v>
      </c>
      <c r="AJ1970" s="7" t="n">
        <f aca="false">INDEX($Z$1862:$Z$1989,MATCH($A1970+(1-E1970)*8,$A$1862:$A$1989,0))</f>
        <v>60000000</v>
      </c>
      <c r="AK1970" s="7" t="n">
        <f aca="false">INDEX($Z$1862:$Z$1989,MATCH($A1970-E1970*8,$A$1862:$A$1989,0))</f>
        <v>152140436.704139</v>
      </c>
      <c r="AL1970" s="7" t="n">
        <f aca="false">INDEX($AA$1862:$AA$1989,MATCH($A1970+(1-F1970)*4,$A$1862:$A$1989,0))</f>
        <v>30000000</v>
      </c>
      <c r="AM1970" s="7" t="n">
        <f aca="false">INDEX($AA$1862:$AA$1989,MATCH($A1970-F1970*4,$A$1862:$A$1989,0))</f>
        <v>182476442.210205</v>
      </c>
      <c r="AN1970" s="7" t="n">
        <f aca="false">INDEX($AB$1862:$AB$1989,MATCH($A1970+(1-G1970)*2,$A$1862:$A$1989,0))</f>
        <v>15000000</v>
      </c>
      <c r="AO1970" s="7" t="n">
        <f aca="false">INDEX($AB$1862:$AB$1989,MATCH($A1970-G1970*2,$A$1862:$A$1989,0))</f>
        <v>336555026.459334</v>
      </c>
      <c r="AP1970" s="7" t="n">
        <f aca="false">INDEX($AC$1862:$AC$1989,MATCH($A1970+(1-H1970)*1,$A$1862:$A$1989,0))</f>
        <v>5000000</v>
      </c>
      <c r="AQ1970" s="7" t="n">
        <f aca="false">INDEX($AC$1862:$AC$1989,MATCH($A1970-H1970*1,$A$1862:$A$1989,0))</f>
        <v>336555026.459334</v>
      </c>
      <c r="AR1970" s="14" t="b">
        <f aca="false">AND(IF(B1970=1,AD1970&gt;=AE1970,AE1970&gt;AD1970),IF(C1970=1,AF1970&gt;=AG1970,AG1970&gt;AF1970),IF(D1970=1,AH1970&gt;=AI1970,AI1970&gt;AH1970),IF(E1970=1,AJ1970&gt;=AK1970,AK1970&gt;AJ1970),IF(F1970=1,AL1970&gt;=AM1970,AM1970&gt;AL1970),IF(G1970=1,AN1970&gt;=AO1970,AO1970&gt;AN1970),IF(H1970=1,AP1970&gt;=AQ1970,AQ1970&gt;AP1970))</f>
        <v>0</v>
      </c>
      <c r="AS1970" s="2"/>
      <c r="AT1970" s="2"/>
      <c r="AU1970" s="2"/>
      <c r="AV1970" s="2"/>
      <c r="AW1970" s="2"/>
      <c r="AX1970" s="2"/>
    </row>
    <row r="1971" customFormat="false" ht="15" hidden="false" customHeight="false" outlineLevel="0" collapsed="false">
      <c r="A1971" s="6" t="n">
        <f aca="false">ROW()-1862</f>
        <v>109</v>
      </c>
      <c r="B1971" s="6" t="n">
        <f aca="false">MOD(INT($A1971/64),2)</f>
        <v>1</v>
      </c>
      <c r="C1971" s="6" t="n">
        <f aca="false">MOD(INT($A1971/32),2)</f>
        <v>1</v>
      </c>
      <c r="D1971" s="6" t="n">
        <f aca="false">MOD(INT($A1971/16),2)</f>
        <v>0</v>
      </c>
      <c r="E1971" s="6" t="n">
        <f aca="false">MOD(INT($A1971/8),2)</f>
        <v>1</v>
      </c>
      <c r="F1971" s="6" t="n">
        <f aca="false">MOD(INT($A1971/4),2)</f>
        <v>1</v>
      </c>
      <c r="G1971" s="6" t="n">
        <f aca="false">MOD(INT($A1971/2),2)</f>
        <v>0</v>
      </c>
      <c r="H1971" s="6" t="n">
        <f aca="false">MOD(INT($A1971/1),2)</f>
        <v>1</v>
      </c>
      <c r="I1971" s="7" t="n">
        <f aca="false">IF(B1971=1,MIN($B$6,$B$1860),0)</f>
        <v>30000000</v>
      </c>
      <c r="J1971" s="7" t="n">
        <f aca="false">IF(C1971=1,MIN($F$366,MAX(0,$B$1860-I1971)),0)</f>
        <v>300000000</v>
      </c>
      <c r="K1971" s="7" t="n">
        <f aca="false">IF(D1971=1,MIN($F$365,MAX(0,$B$1860-SUM(I1971:J1971))),0)</f>
        <v>0</v>
      </c>
      <c r="L1971" s="7" t="n">
        <f aca="false">IF(E1971=1,MIN($F$364,MAX(0,$B$1860-SUM(I1971:K1971))),0)</f>
        <v>60000000</v>
      </c>
      <c r="M1971" s="7" t="n">
        <f aca="false">IF(F1971=1,MIN($F$363,MAX(0,$B$1860-SUM(I1971:L1971))),0)</f>
        <v>30000000</v>
      </c>
      <c r="N1971" s="7" t="n">
        <f aca="false">IF(G1971=1,MIN($F$362,MAX(0,$B$1860-SUM(I1971:M1971))),0)</f>
        <v>0</v>
      </c>
      <c r="O1971" s="7" t="n">
        <f aca="false">IF(H1971=1,MIN($F$361,MAX(0,$B$1860-SUM(I1971:N1971))),0)</f>
        <v>5000000</v>
      </c>
      <c r="P1971" s="7" t="n">
        <f aca="false">MAX(0,$B$1860-SUM(I1971:O1971))</f>
        <v>1575000000</v>
      </c>
      <c r="Q1971" s="7" t="n">
        <f aca="false">($B$343+$B$344)+$B$22+(1-B1971)*$B$338+(1-C1971)*$E$366+(1-D1971)*$E$365+(1-E1971)*$E$364+(1-F1971)*$E$363+(1-G1971)*$E$362+(1-H1971)*$E$361</f>
        <v>16010271.3610966</v>
      </c>
      <c r="R1971" s="7" t="n">
        <f aca="false">P1971&gt;$B$12*Q1971</f>
        <v>1</v>
      </c>
      <c r="S1971" s="7" t="n">
        <f aca="false">IF(R1971,(P1971+$B$12*$B$13)/(Q1971+$B$13),IF(Q1971&gt;0,P1971/Q1971,0))</f>
        <v>85.2229537442363</v>
      </c>
      <c r="T1971" s="7" t="n">
        <f aca="false">IF(R1971,$B$13*(S1971-$B$12),0)</f>
        <v>210557384.360591</v>
      </c>
      <c r="U1971" s="7" t="n">
        <f aca="false">($B$343+$B$344)*S1971</f>
        <v>23597129.7570154</v>
      </c>
      <c r="V1971" s="7" t="n">
        <f aca="false">$B$22*S1971</f>
        <v>767006583.698126</v>
      </c>
      <c r="W1971" s="7" t="n">
        <f aca="false">IF(B1971=1,I1971,S1971*$B$338)</f>
        <v>30000000</v>
      </c>
      <c r="X1971" s="7" t="n">
        <f aca="false">IF(C1971=1,J1971,S1971*$E$366)</f>
        <v>300000000</v>
      </c>
      <c r="Y1971" s="7" t="n">
        <f aca="false">IF(D1971=1,K1971,S1971*$E$365)</f>
        <v>147724133.463086</v>
      </c>
      <c r="Z1971" s="7" t="n">
        <f aca="false">IF(E1971=1,L1971,S1971*$E$364)</f>
        <v>60000000</v>
      </c>
      <c r="AA1971" s="7" t="n">
        <f aca="false">IF(F1971=1,M1971,S1971*$E$363)</f>
        <v>30000000</v>
      </c>
      <c r="AB1971" s="7" t="n">
        <f aca="false">IF(G1971=1,N1971,S1971*$E$362)</f>
        <v>426114768.721181</v>
      </c>
      <c r="AC1971" s="7" t="n">
        <f aca="false">IF(H1971=1,O1971,S1971*$E$361)</f>
        <v>5000000</v>
      </c>
      <c r="AD1971" s="7" t="n">
        <f aca="false">INDEX($W$1862:$W$1989,MATCH($A1971+(1-B1971)*64,$A$1862:$A$1989,0))</f>
        <v>30000000</v>
      </c>
      <c r="AE1971" s="7" t="n">
        <f aca="false">INDEX($W$1862:$W$1989,MATCH($A1971-B1971*64,$A$1862:$A$1989,0))</f>
        <v>65919218.2819163</v>
      </c>
      <c r="AF1971" s="7" t="n">
        <f aca="false">INDEX($X$1862:$X$1989,MATCH($A1971+(1-C1971)*32,$A$1862:$A$1989,0))</f>
        <v>300000000</v>
      </c>
      <c r="AG1971" s="7" t="n">
        <f aca="false">INDEX($X$1862:$X$1989,MATCH($A1971-C1971*32,$A$1862:$A$1989,0))</f>
        <v>467219987.001246</v>
      </c>
      <c r="AH1971" s="7" t="n">
        <f aca="false">INDEX($Y$1862:$Y$1989,MATCH($A1971+(1-D1971)*16,$A$1862:$A$1989,0))</f>
        <v>100000000</v>
      </c>
      <c r="AI1971" s="7" t="n">
        <f aca="false">INDEX($Y$1862:$Y$1989,MATCH($A1971-D1971*16,$A$1862:$A$1989,0))</f>
        <v>147724133.463086</v>
      </c>
      <c r="AJ1971" s="7" t="n">
        <f aca="false">INDEX($Z$1862:$Z$1989,MATCH($A1971+(1-E1971)*8,$A$1862:$A$1989,0))</f>
        <v>60000000</v>
      </c>
      <c r="AK1971" s="7" t="n">
        <f aca="false">INDEX($Z$1862:$Z$1989,MATCH($A1971-E1971*8,$A$1862:$A$1989,0))</f>
        <v>187945910.98955</v>
      </c>
      <c r="AL1971" s="7" t="n">
        <f aca="false">INDEX($AA$1862:$AA$1989,MATCH($A1971+(1-F1971)*4,$A$1862:$A$1989,0))</f>
        <v>30000000</v>
      </c>
      <c r="AM1971" s="7" t="n">
        <f aca="false">INDEX($AA$1862:$AA$1989,MATCH($A1971-F1971*4,$A$1862:$A$1989,0))</f>
        <v>224195219.067387</v>
      </c>
      <c r="AN1971" s="7" t="n">
        <f aca="false">INDEX($AB$1862:$AB$1989,MATCH($A1971+(1-G1971)*2,$A$1862:$A$1989,0))</f>
        <v>15000000</v>
      </c>
      <c r="AO1971" s="7" t="n">
        <f aca="false">INDEX($AB$1862:$AB$1989,MATCH($A1971-G1971*2,$A$1862:$A$1989,0))</f>
        <v>426114768.721181</v>
      </c>
      <c r="AP1971" s="7" t="n">
        <f aca="false">INDEX($AC$1862:$AC$1989,MATCH($A1971+(1-H1971)*1,$A$1862:$A$1989,0))</f>
        <v>5000000</v>
      </c>
      <c r="AQ1971" s="7" t="n">
        <f aca="false">INDEX($AC$1862:$AC$1989,MATCH($A1971-H1971*1,$A$1862:$A$1989,0))</f>
        <v>336555026.459334</v>
      </c>
      <c r="AR1971" s="14" t="b">
        <f aca="false">AND(IF(B1971=1,AD1971&gt;=AE1971,AE1971&gt;AD1971),IF(C1971=1,AF1971&gt;=AG1971,AG1971&gt;AF1971),IF(D1971=1,AH1971&gt;=AI1971,AI1971&gt;AH1971),IF(E1971=1,AJ1971&gt;=AK1971,AK1971&gt;AJ1971),IF(F1971=1,AL1971&gt;=AM1971,AM1971&gt;AL1971),IF(G1971=1,AN1971&gt;=AO1971,AO1971&gt;AN1971),IF(H1971=1,AP1971&gt;=AQ1971,AQ1971&gt;AP1971))</f>
        <v>0</v>
      </c>
      <c r="AS1971" s="2"/>
      <c r="AT1971" s="2"/>
      <c r="AU1971" s="2"/>
      <c r="AV1971" s="2"/>
      <c r="AW1971" s="2"/>
      <c r="AX1971" s="2"/>
    </row>
    <row r="1972" customFormat="false" ht="15" hidden="false" customHeight="false" outlineLevel="0" collapsed="false">
      <c r="A1972" s="6" t="n">
        <f aca="false">ROW()-1862</f>
        <v>110</v>
      </c>
      <c r="B1972" s="6" t="n">
        <f aca="false">MOD(INT($A1972/64),2)</f>
        <v>1</v>
      </c>
      <c r="C1972" s="6" t="n">
        <f aca="false">MOD(INT($A1972/32),2)</f>
        <v>1</v>
      </c>
      <c r="D1972" s="6" t="n">
        <f aca="false">MOD(INT($A1972/16),2)</f>
        <v>0</v>
      </c>
      <c r="E1972" s="6" t="n">
        <f aca="false">MOD(INT($A1972/8),2)</f>
        <v>1</v>
      </c>
      <c r="F1972" s="6" t="n">
        <f aca="false">MOD(INT($A1972/4),2)</f>
        <v>1</v>
      </c>
      <c r="G1972" s="6" t="n">
        <f aca="false">MOD(INT($A1972/2),2)</f>
        <v>1</v>
      </c>
      <c r="H1972" s="6" t="n">
        <f aca="false">MOD(INT($A1972/1),2)</f>
        <v>0</v>
      </c>
      <c r="I1972" s="7" t="n">
        <f aca="false">IF(B1972=1,MIN($B$6,$B$1860),0)</f>
        <v>30000000</v>
      </c>
      <c r="J1972" s="7" t="n">
        <f aca="false">IF(C1972=1,MIN($F$366,MAX(0,$B$1860-I1972)),0)</f>
        <v>300000000</v>
      </c>
      <c r="K1972" s="7" t="n">
        <f aca="false">IF(D1972=1,MIN($F$365,MAX(0,$B$1860-SUM(I1972:J1972))),0)</f>
        <v>0</v>
      </c>
      <c r="L1972" s="7" t="n">
        <f aca="false">IF(E1972=1,MIN($F$364,MAX(0,$B$1860-SUM(I1972:K1972))),0)</f>
        <v>60000000</v>
      </c>
      <c r="M1972" s="7" t="n">
        <f aca="false">IF(F1972=1,MIN($F$363,MAX(0,$B$1860-SUM(I1972:L1972))),0)</f>
        <v>30000000</v>
      </c>
      <c r="N1972" s="7" t="n">
        <f aca="false">IF(G1972=1,MIN($F$362,MAX(0,$B$1860-SUM(I1972:M1972))),0)</f>
        <v>15000000</v>
      </c>
      <c r="O1972" s="7" t="n">
        <f aca="false">IF(H1972=1,MIN($F$361,MAX(0,$B$1860-SUM(I1972:N1972))),0)</f>
        <v>0</v>
      </c>
      <c r="P1972" s="7" t="n">
        <f aca="false">MAX(0,$B$1860-SUM(I1972:O1972))</f>
        <v>1565000000</v>
      </c>
      <c r="Q1972" s="7" t="n">
        <f aca="false">($B$343+$B$344)+$B$22+(1-B1972)*$B$338+(1-C1972)*$E$366+(1-D1972)*$E$365+(1-E1972)*$E$364+(1-F1972)*$E$363+(1-G1972)*$E$362+(1-H1972)*$E$361</f>
        <v>16010271.3610966</v>
      </c>
      <c r="R1972" s="7" t="n">
        <f aca="false">P1972&gt;$B$12*Q1972</f>
        <v>1</v>
      </c>
      <c r="S1972" s="7" t="n">
        <f aca="false">IF(R1972,(P1972+$B$12*$B$13)/(Q1972+$B$13),IF(Q1972&gt;0,P1972/Q1972,0))</f>
        <v>84.682713149978</v>
      </c>
      <c r="T1972" s="7" t="n">
        <f aca="false">IF(R1972,$B$13*(S1972-$B$12),0)</f>
        <v>209206782.874945</v>
      </c>
      <c r="U1972" s="7" t="n">
        <f aca="false">($B$343+$B$344)*S1972</f>
        <v>23447544.1484131</v>
      </c>
      <c r="V1972" s="7" t="n">
        <f aca="false">$B$22*S1972</f>
        <v>762144418.349802</v>
      </c>
      <c r="W1972" s="7" t="n">
        <f aca="false">IF(B1972=1,I1972,S1972*$B$338)</f>
        <v>30000000</v>
      </c>
      <c r="X1972" s="7" t="n">
        <f aca="false">IF(C1972=1,J1972,S1972*$E$366)</f>
        <v>300000000</v>
      </c>
      <c r="Y1972" s="7" t="n">
        <f aca="false">IF(D1972=1,K1972,S1972*$E$365)</f>
        <v>146787688.876949</v>
      </c>
      <c r="Z1972" s="7" t="n">
        <f aca="false">IF(E1972=1,L1972,S1972*$E$364)</f>
        <v>60000000</v>
      </c>
      <c r="AA1972" s="7" t="n">
        <f aca="false">IF(F1972=1,M1972,S1972*$E$363)</f>
        <v>30000000</v>
      </c>
      <c r="AB1972" s="7" t="n">
        <f aca="false">IF(G1972=1,N1972,S1972*$E$362)</f>
        <v>15000000</v>
      </c>
      <c r="AC1972" s="7" t="n">
        <f aca="false">IF(H1972=1,O1972,S1972*$E$361)</f>
        <v>423413565.74989</v>
      </c>
      <c r="AD1972" s="7" t="n">
        <f aca="false">INDEX($W$1862:$W$1989,MATCH($A1972+(1-B1972)*64,$A$1862:$A$1989,0))</f>
        <v>30000000</v>
      </c>
      <c r="AE1972" s="7" t="n">
        <f aca="false">INDEX($W$1862:$W$1989,MATCH($A1972-B1972*64,$A$1862:$A$1989,0))</f>
        <v>65509145.3843617</v>
      </c>
      <c r="AF1972" s="7" t="n">
        <f aca="false">INDEX($X$1862:$X$1989,MATCH($A1972+(1-C1972)*32,$A$1862:$A$1989,0))</f>
        <v>300000000</v>
      </c>
      <c r="AG1972" s="7" t="n">
        <f aca="false">INDEX($X$1862:$X$1989,MATCH($A1972-C1972*32,$A$1862:$A$1989,0))</f>
        <v>464731465.099775</v>
      </c>
      <c r="AH1972" s="7" t="n">
        <f aca="false">INDEX($Y$1862:$Y$1989,MATCH($A1972+(1-D1972)*16,$A$1862:$A$1989,0))</f>
        <v>100000000</v>
      </c>
      <c r="AI1972" s="7" t="n">
        <f aca="false">INDEX($Y$1862:$Y$1989,MATCH($A1972-D1972*16,$A$1862:$A$1989,0))</f>
        <v>146787688.876949</v>
      </c>
      <c r="AJ1972" s="7" t="n">
        <f aca="false">INDEX($Z$1862:$Z$1989,MATCH($A1972+(1-E1972)*8,$A$1862:$A$1989,0))</f>
        <v>60000000</v>
      </c>
      <c r="AK1972" s="7" t="n">
        <f aca="false">INDEX($Z$1862:$Z$1989,MATCH($A1972-E1972*8,$A$1862:$A$1989,0))</f>
        <v>186798149.701064</v>
      </c>
      <c r="AL1972" s="7" t="n">
        <f aca="false">INDEX($AA$1862:$AA$1989,MATCH($A1972+(1-F1972)*4,$A$1862:$A$1989,0))</f>
        <v>30000000</v>
      </c>
      <c r="AM1972" s="7" t="n">
        <f aca="false">INDEX($AA$1862:$AA$1989,MATCH($A1972-F1972*4,$A$1862:$A$1989,0))</f>
        <v>222800536.522644</v>
      </c>
      <c r="AN1972" s="7" t="n">
        <f aca="false">INDEX($AB$1862:$AB$1989,MATCH($A1972+(1-G1972)*2,$A$1862:$A$1989,0))</f>
        <v>15000000</v>
      </c>
      <c r="AO1972" s="7" t="n">
        <f aca="false">INDEX($AB$1862:$AB$1989,MATCH($A1972-G1972*2,$A$1862:$A$1989,0))</f>
        <v>336555026.459334</v>
      </c>
      <c r="AP1972" s="7" t="n">
        <f aca="false">INDEX($AC$1862:$AC$1989,MATCH($A1972+(1-H1972)*1,$A$1862:$A$1989,0))</f>
        <v>5000000</v>
      </c>
      <c r="AQ1972" s="7" t="n">
        <f aca="false">INDEX($AC$1862:$AC$1989,MATCH($A1972-H1972*1,$A$1862:$A$1989,0))</f>
        <v>423413565.74989</v>
      </c>
      <c r="AR1972" s="14" t="b">
        <f aca="false">AND(IF(B1972=1,AD1972&gt;=AE1972,AE1972&gt;AD1972),IF(C1972=1,AF1972&gt;=AG1972,AG1972&gt;AF1972),IF(D1972=1,AH1972&gt;=AI1972,AI1972&gt;AH1972),IF(E1972=1,AJ1972&gt;=AK1972,AK1972&gt;AJ1972),IF(F1972=1,AL1972&gt;=AM1972,AM1972&gt;AL1972),IF(G1972=1,AN1972&gt;=AO1972,AO1972&gt;AN1972),IF(H1972=1,AP1972&gt;=AQ1972,AQ1972&gt;AP1972))</f>
        <v>0</v>
      </c>
      <c r="AS1972" s="2"/>
      <c r="AT1972" s="2"/>
      <c r="AU1972" s="2"/>
      <c r="AV1972" s="2"/>
      <c r="AW1972" s="2"/>
      <c r="AX1972" s="2"/>
    </row>
    <row r="1973" customFormat="false" ht="15" hidden="false" customHeight="false" outlineLevel="0" collapsed="false">
      <c r="A1973" s="6" t="n">
        <f aca="false">ROW()-1862</f>
        <v>111</v>
      </c>
      <c r="B1973" s="6" t="n">
        <f aca="false">MOD(INT($A1973/64),2)</f>
        <v>1</v>
      </c>
      <c r="C1973" s="6" t="n">
        <f aca="false">MOD(INT($A1973/32),2)</f>
        <v>1</v>
      </c>
      <c r="D1973" s="6" t="n">
        <f aca="false">MOD(INT($A1973/16),2)</f>
        <v>0</v>
      </c>
      <c r="E1973" s="6" t="n">
        <f aca="false">MOD(INT($A1973/8),2)</f>
        <v>1</v>
      </c>
      <c r="F1973" s="6" t="n">
        <f aca="false">MOD(INT($A1973/4),2)</f>
        <v>1</v>
      </c>
      <c r="G1973" s="6" t="n">
        <f aca="false">MOD(INT($A1973/2),2)</f>
        <v>1</v>
      </c>
      <c r="H1973" s="6" t="n">
        <f aca="false">MOD(INT($A1973/1),2)</f>
        <v>1</v>
      </c>
      <c r="I1973" s="7" t="n">
        <f aca="false">IF(B1973=1,MIN($B$6,$B$1860),0)</f>
        <v>30000000</v>
      </c>
      <c r="J1973" s="7" t="n">
        <f aca="false">IF(C1973=1,MIN($F$366,MAX(0,$B$1860-I1973)),0)</f>
        <v>300000000</v>
      </c>
      <c r="K1973" s="7" t="n">
        <f aca="false">IF(D1973=1,MIN($F$365,MAX(0,$B$1860-SUM(I1973:J1973))),0)</f>
        <v>0</v>
      </c>
      <c r="L1973" s="7" t="n">
        <f aca="false">IF(E1973=1,MIN($F$364,MAX(0,$B$1860-SUM(I1973:K1973))),0)</f>
        <v>60000000</v>
      </c>
      <c r="M1973" s="7" t="n">
        <f aca="false">IF(F1973=1,MIN($F$363,MAX(0,$B$1860-SUM(I1973:L1973))),0)</f>
        <v>30000000</v>
      </c>
      <c r="N1973" s="7" t="n">
        <f aca="false">IF(G1973=1,MIN($F$362,MAX(0,$B$1860-SUM(I1973:M1973))),0)</f>
        <v>15000000</v>
      </c>
      <c r="O1973" s="7" t="n">
        <f aca="false">IF(H1973=1,MIN($F$361,MAX(0,$B$1860-SUM(I1973:N1973))),0)</f>
        <v>5000000</v>
      </c>
      <c r="P1973" s="7" t="n">
        <f aca="false">MAX(0,$B$1860-SUM(I1973:O1973))</f>
        <v>1560000000</v>
      </c>
      <c r="Q1973" s="7" t="n">
        <f aca="false">($B$343+$B$344)+$B$22+(1-B1973)*$B$338+(1-C1973)*$E$366+(1-D1973)*$E$365+(1-E1973)*$E$364+(1-F1973)*$E$363+(1-G1973)*$E$362+(1-H1973)*$E$361</f>
        <v>11010271.3610966</v>
      </c>
      <c r="R1973" s="7" t="n">
        <f aca="false">P1973&gt;$B$12*Q1973</f>
        <v>1</v>
      </c>
      <c r="S1973" s="7" t="n">
        <f aca="false">IF(R1973,(P1973+$B$12*$B$13)/(Q1973+$B$13),IF(Q1973&gt;0,P1973/Q1973,0))</f>
        <v>115.652747323735</v>
      </c>
      <c r="T1973" s="7" t="n">
        <f aca="false">IF(R1973,$B$13*(S1973-$B$12),0)</f>
        <v>286631868.309337</v>
      </c>
      <c r="U1973" s="7" t="n">
        <f aca="false">($B$343+$B$344)*S1973</f>
        <v>32022744.6415874</v>
      </c>
      <c r="V1973" s="7" t="n">
        <f aca="false">$B$22*S1973</f>
        <v>1040874725.91361</v>
      </c>
      <c r="W1973" s="7" t="n">
        <f aca="false">IF(B1973=1,I1973,S1973*$B$338)</f>
        <v>30000000</v>
      </c>
      <c r="X1973" s="7" t="n">
        <f aca="false">IF(C1973=1,J1973,S1973*$E$366)</f>
        <v>300000000</v>
      </c>
      <c r="Y1973" s="7" t="n">
        <f aca="false">IF(D1973=1,K1973,S1973*$E$365)</f>
        <v>200470661.135463</v>
      </c>
      <c r="Z1973" s="7" t="n">
        <f aca="false">IF(E1973=1,L1973,S1973*$E$364)</f>
        <v>60000000</v>
      </c>
      <c r="AA1973" s="7" t="n">
        <f aca="false">IF(F1973=1,M1973,S1973*$E$363)</f>
        <v>30000000</v>
      </c>
      <c r="AB1973" s="7" t="n">
        <f aca="false">IF(G1973=1,N1973,S1973*$E$362)</f>
        <v>15000000</v>
      </c>
      <c r="AC1973" s="7" t="n">
        <f aca="false">IF(H1973=1,O1973,S1973*$E$361)</f>
        <v>5000000</v>
      </c>
      <c r="AD1973" s="7" t="n">
        <f aca="false">INDEX($W$1862:$W$1989,MATCH($A1973+(1-B1973)*64,$A$1862:$A$1989,0))</f>
        <v>30000000</v>
      </c>
      <c r="AE1973" s="7" t="n">
        <f aca="false">INDEX($W$1862:$W$1989,MATCH($A1973-B1973*64,$A$1862:$A$1989,0))</f>
        <v>88134863.1871054</v>
      </c>
      <c r="AF1973" s="7" t="n">
        <f aca="false">INDEX($X$1862:$X$1989,MATCH($A1973+(1-C1973)*32,$A$1862:$A$1989,0))</f>
        <v>300000000</v>
      </c>
      <c r="AG1973" s="7" t="n">
        <f aca="false">INDEX($X$1862:$X$1989,MATCH($A1973-C1973*32,$A$1862:$A$1989,0))</f>
        <v>581467019.074173</v>
      </c>
      <c r="AH1973" s="7" t="n">
        <f aca="false">INDEX($Y$1862:$Y$1989,MATCH($A1973+(1-D1973)*16,$A$1862:$A$1989,0))</f>
        <v>100000000</v>
      </c>
      <c r="AI1973" s="7" t="n">
        <f aca="false">INDEX($Y$1862:$Y$1989,MATCH($A1973-D1973*16,$A$1862:$A$1989,0))</f>
        <v>200470661.135463</v>
      </c>
      <c r="AJ1973" s="7" t="n">
        <f aca="false">INDEX($Z$1862:$Z$1989,MATCH($A1973+(1-E1973)*8,$A$1862:$A$1989,0))</f>
        <v>60000000</v>
      </c>
      <c r="AK1973" s="7" t="n">
        <f aca="false">INDEX($Z$1862:$Z$1989,MATCH($A1973-E1973*8,$A$1862:$A$1989,0))</f>
        <v>244747554.056275</v>
      </c>
      <c r="AL1973" s="7" t="n">
        <f aca="false">INDEX($AA$1862:$AA$1989,MATCH($A1973+(1-F1973)*4,$A$1862:$A$1989,0))</f>
        <v>30000000</v>
      </c>
      <c r="AM1973" s="7" t="n">
        <f aca="false">INDEX($AA$1862:$AA$1989,MATCH($A1973-F1973*4,$A$1862:$A$1989,0))</f>
        <v>289365322.68375</v>
      </c>
      <c r="AN1973" s="7" t="n">
        <f aca="false">INDEX($AB$1862:$AB$1989,MATCH($A1973+(1-G1973)*2,$A$1862:$A$1989,0))</f>
        <v>15000000</v>
      </c>
      <c r="AO1973" s="7" t="n">
        <f aca="false">INDEX($AB$1862:$AB$1989,MATCH($A1973-G1973*2,$A$1862:$A$1989,0))</f>
        <v>426114768.721181</v>
      </c>
      <c r="AP1973" s="7" t="n">
        <f aca="false">INDEX($AC$1862:$AC$1989,MATCH($A1973+(1-H1973)*1,$A$1862:$A$1989,0))</f>
        <v>5000000</v>
      </c>
      <c r="AQ1973" s="7" t="n">
        <f aca="false">INDEX($AC$1862:$AC$1989,MATCH($A1973-H1973*1,$A$1862:$A$1989,0))</f>
        <v>423413565.74989</v>
      </c>
      <c r="AR1973" s="14" t="b">
        <f aca="false">AND(IF(B1973=1,AD1973&gt;=AE1973,AE1973&gt;AD1973),IF(C1973=1,AF1973&gt;=AG1973,AG1973&gt;AF1973),IF(D1973=1,AH1973&gt;=AI1973,AI1973&gt;AH1973),IF(E1973=1,AJ1973&gt;=AK1973,AK1973&gt;AJ1973),IF(F1973=1,AL1973&gt;=AM1973,AM1973&gt;AL1973),IF(G1973=1,AN1973&gt;=AO1973,AO1973&gt;AN1973),IF(H1973=1,AP1973&gt;=AQ1973,AQ1973&gt;AP1973))</f>
        <v>0</v>
      </c>
      <c r="AS1973" s="2"/>
      <c r="AT1973" s="2"/>
      <c r="AU1973" s="2"/>
      <c r="AV1973" s="2"/>
      <c r="AW1973" s="2"/>
      <c r="AX1973" s="2"/>
    </row>
    <row r="1974" customFormat="false" ht="15" hidden="false" customHeight="false" outlineLevel="0" collapsed="false">
      <c r="A1974" s="6" t="n">
        <f aca="false">ROW()-1862</f>
        <v>112</v>
      </c>
      <c r="B1974" s="6" t="n">
        <f aca="false">MOD(INT($A1974/64),2)</f>
        <v>1</v>
      </c>
      <c r="C1974" s="6" t="n">
        <f aca="false">MOD(INT($A1974/32),2)</f>
        <v>1</v>
      </c>
      <c r="D1974" s="6" t="n">
        <f aca="false">MOD(INT($A1974/16),2)</f>
        <v>1</v>
      </c>
      <c r="E1974" s="6" t="n">
        <f aca="false">MOD(INT($A1974/8),2)</f>
        <v>0</v>
      </c>
      <c r="F1974" s="6" t="n">
        <f aca="false">MOD(INT($A1974/4),2)</f>
        <v>0</v>
      </c>
      <c r="G1974" s="6" t="n">
        <f aca="false">MOD(INT($A1974/2),2)</f>
        <v>0</v>
      </c>
      <c r="H1974" s="6" t="n">
        <f aca="false">MOD(INT($A1974/1),2)</f>
        <v>0</v>
      </c>
      <c r="I1974" s="7" t="n">
        <f aca="false">IF(B1974=1,MIN($B$6,$B$1860),0)</f>
        <v>30000000</v>
      </c>
      <c r="J1974" s="7" t="n">
        <f aca="false">IF(C1974=1,MIN($F$366,MAX(0,$B$1860-I1974)),0)</f>
        <v>300000000</v>
      </c>
      <c r="K1974" s="7" t="n">
        <f aca="false">IF(D1974=1,MIN($F$365,MAX(0,$B$1860-SUM(I1974:J1974))),0)</f>
        <v>100000000</v>
      </c>
      <c r="L1974" s="7" t="n">
        <f aca="false">IF(E1974=1,MIN($F$364,MAX(0,$B$1860-SUM(I1974:K1974))),0)</f>
        <v>0</v>
      </c>
      <c r="M1974" s="7" t="n">
        <f aca="false">IF(F1974=1,MIN($F$363,MAX(0,$B$1860-SUM(I1974:L1974))),0)</f>
        <v>0</v>
      </c>
      <c r="N1974" s="7" t="n">
        <f aca="false">IF(G1974=1,MIN($F$362,MAX(0,$B$1860-SUM(I1974:M1974))),0)</f>
        <v>0</v>
      </c>
      <c r="O1974" s="7" t="n">
        <f aca="false">IF(H1974=1,MIN($F$361,MAX(0,$B$1860-SUM(I1974:N1974))),0)</f>
        <v>0</v>
      </c>
      <c r="P1974" s="7" t="n">
        <f aca="false">MAX(0,$B$1860-SUM(I1974:O1974))</f>
        <v>1570000000</v>
      </c>
      <c r="Q1974" s="7" t="n">
        <f aca="false">($B$343+$B$344)+$B$22+(1-B1974)*$B$338+(1-C1974)*$E$366+(1-D1974)*$E$365+(1-E1974)*$E$364+(1-F1974)*$E$363+(1-G1974)*$E$362+(1-H1974)*$E$361</f>
        <v>24676887.0206944</v>
      </c>
      <c r="R1974" s="7" t="n">
        <f aca="false">P1974&gt;$B$12*Q1974</f>
        <v>1</v>
      </c>
      <c r="S1974" s="7" t="n">
        <f aca="false">IF(R1974,(P1974+$B$12*$B$13)/(Q1974+$B$13),IF(Q1974&gt;0,P1974/Q1974,0))</f>
        <v>57.8616674824673</v>
      </c>
      <c r="T1974" s="7" t="n">
        <f aca="false">IF(R1974,$B$13*(S1974-$B$12),0)</f>
        <v>142154168.706168</v>
      </c>
      <c r="U1974" s="7" t="n">
        <f aca="false">($B$343+$B$344)*S1974</f>
        <v>16021144.7216285</v>
      </c>
      <c r="V1974" s="7" t="n">
        <f aca="false">$B$22*S1974</f>
        <v>520755007.342206</v>
      </c>
      <c r="W1974" s="7" t="n">
        <f aca="false">IF(B1974=1,I1974,S1974*$B$338)</f>
        <v>30000000</v>
      </c>
      <c r="X1974" s="7" t="n">
        <f aca="false">IF(C1974=1,J1974,S1974*$E$366)</f>
        <v>300000000</v>
      </c>
      <c r="Y1974" s="7" t="n">
        <f aca="false">IF(D1974=1,K1974,S1974*$E$365)</f>
        <v>100000000</v>
      </c>
      <c r="Z1974" s="7" t="n">
        <f aca="false">IF(E1974=1,L1974,S1974*$E$364)</f>
        <v>138868001.957922</v>
      </c>
      <c r="AA1974" s="7" t="n">
        <f aca="false">IF(F1974=1,M1974,S1974*$E$363)</f>
        <v>173585002.447402</v>
      </c>
      <c r="AB1974" s="7" t="n">
        <f aca="false">IF(G1974=1,N1974,S1974*$E$362)</f>
        <v>289308337.412337</v>
      </c>
      <c r="AC1974" s="7" t="n">
        <f aca="false">IF(H1974=1,O1974,S1974*$E$361)</f>
        <v>289308337.412337</v>
      </c>
      <c r="AD1974" s="7" t="n">
        <f aca="false">INDEX($W$1862:$W$1989,MATCH($A1974+(1-B1974)*64,$A$1862:$A$1989,0))</f>
        <v>30000000</v>
      </c>
      <c r="AE1974" s="7" t="n">
        <f aca="false">INDEX($W$1862:$W$1989,MATCH($A1974-B1974*64,$A$1862:$A$1989,0))</f>
        <v>45351217.2529899</v>
      </c>
      <c r="AF1974" s="7" t="n">
        <f aca="false">INDEX($X$1862:$X$1989,MATCH($A1974+(1-C1974)*32,$A$1862:$A$1989,0))</f>
        <v>300000000</v>
      </c>
      <c r="AG1974" s="7" t="n">
        <f aca="false">INDEX($X$1862:$X$1989,MATCH($A1974-C1974*32,$A$1862:$A$1989,0))</f>
        <v>344735205.114918</v>
      </c>
      <c r="AH1974" s="7" t="n">
        <f aca="false">INDEX($Y$1862:$Y$1989,MATCH($A1974+(1-D1974)*16,$A$1862:$A$1989,0))</f>
        <v>100000000</v>
      </c>
      <c r="AI1974" s="7" t="n">
        <f aca="false">INDEX($Y$1862:$Y$1989,MATCH($A1974-D1974*16,$A$1862:$A$1989,0))</f>
        <v>100278730.459237</v>
      </c>
      <c r="AJ1974" s="7" t="n">
        <f aca="false">INDEX($Z$1862:$Z$1989,MATCH($A1974+(1-E1974)*8,$A$1862:$A$1989,0))</f>
        <v>60000000</v>
      </c>
      <c r="AK1974" s="7" t="n">
        <f aca="false">INDEX($Z$1862:$Z$1989,MATCH($A1974-E1974*8,$A$1862:$A$1989,0))</f>
        <v>138868001.957922</v>
      </c>
      <c r="AL1974" s="7" t="n">
        <f aca="false">INDEX($AA$1862:$AA$1989,MATCH($A1974+(1-F1974)*4,$A$1862:$A$1989,0))</f>
        <v>30000000</v>
      </c>
      <c r="AM1974" s="7" t="n">
        <f aca="false">INDEX($AA$1862:$AA$1989,MATCH($A1974-F1974*4,$A$1862:$A$1989,0))</f>
        <v>173585002.447402</v>
      </c>
      <c r="AN1974" s="7" t="n">
        <f aca="false">INDEX($AB$1862:$AB$1989,MATCH($A1974+(1-G1974)*2,$A$1862:$A$1989,0))</f>
        <v>15000000</v>
      </c>
      <c r="AO1974" s="7" t="n">
        <f aca="false">INDEX($AB$1862:$AB$1989,MATCH($A1974-G1974*2,$A$1862:$A$1989,0))</f>
        <v>289308337.412337</v>
      </c>
      <c r="AP1974" s="7" t="n">
        <f aca="false">INDEX($AC$1862:$AC$1989,MATCH($A1974+(1-H1974)*1,$A$1862:$A$1989,0))</f>
        <v>5000000</v>
      </c>
      <c r="AQ1974" s="7" t="n">
        <f aca="false">INDEX($AC$1862:$AC$1989,MATCH($A1974-H1974*1,$A$1862:$A$1989,0))</f>
        <v>289308337.412337</v>
      </c>
      <c r="AR1974" s="14" t="b">
        <f aca="false">AND(IF(B1974=1,AD1974&gt;=AE1974,AE1974&gt;AD1974),IF(C1974=1,AF1974&gt;=AG1974,AG1974&gt;AF1974),IF(D1974=1,AH1974&gt;=AI1974,AI1974&gt;AH1974),IF(E1974=1,AJ1974&gt;=AK1974,AK1974&gt;AJ1974),IF(F1974=1,AL1974&gt;=AM1974,AM1974&gt;AL1974),IF(G1974=1,AN1974&gt;=AO1974,AO1974&gt;AN1974),IF(H1974=1,AP1974&gt;=AQ1974,AQ1974&gt;AP1974))</f>
        <v>0</v>
      </c>
      <c r="AS1974" s="2"/>
      <c r="AT1974" s="2"/>
      <c r="AU1974" s="2"/>
      <c r="AV1974" s="2"/>
      <c r="AW1974" s="2"/>
      <c r="AX1974" s="2"/>
    </row>
    <row r="1975" customFormat="false" ht="15" hidden="false" customHeight="false" outlineLevel="0" collapsed="false">
      <c r="A1975" s="6" t="n">
        <f aca="false">ROW()-1862</f>
        <v>113</v>
      </c>
      <c r="B1975" s="6" t="n">
        <f aca="false">MOD(INT($A1975/64),2)</f>
        <v>1</v>
      </c>
      <c r="C1975" s="6" t="n">
        <f aca="false">MOD(INT($A1975/32),2)</f>
        <v>1</v>
      </c>
      <c r="D1975" s="6" t="n">
        <f aca="false">MOD(INT($A1975/16),2)</f>
        <v>1</v>
      </c>
      <c r="E1975" s="6" t="n">
        <f aca="false">MOD(INT($A1975/8),2)</f>
        <v>0</v>
      </c>
      <c r="F1975" s="6" t="n">
        <f aca="false">MOD(INT($A1975/4),2)</f>
        <v>0</v>
      </c>
      <c r="G1975" s="6" t="n">
        <f aca="false">MOD(INT($A1975/2),2)</f>
        <v>0</v>
      </c>
      <c r="H1975" s="6" t="n">
        <f aca="false">MOD(INT($A1975/1),2)</f>
        <v>1</v>
      </c>
      <c r="I1975" s="7" t="n">
        <f aca="false">IF(B1975=1,MIN($B$6,$B$1860),0)</f>
        <v>30000000</v>
      </c>
      <c r="J1975" s="7" t="n">
        <f aca="false">IF(C1975=1,MIN($F$366,MAX(0,$B$1860-I1975)),0)</f>
        <v>300000000</v>
      </c>
      <c r="K1975" s="7" t="n">
        <f aca="false">IF(D1975=1,MIN($F$365,MAX(0,$B$1860-SUM(I1975:J1975))),0)</f>
        <v>100000000</v>
      </c>
      <c r="L1975" s="7" t="n">
        <f aca="false">IF(E1975=1,MIN($F$364,MAX(0,$B$1860-SUM(I1975:K1975))),0)</f>
        <v>0</v>
      </c>
      <c r="M1975" s="7" t="n">
        <f aca="false">IF(F1975=1,MIN($F$363,MAX(0,$B$1860-SUM(I1975:L1975))),0)</f>
        <v>0</v>
      </c>
      <c r="N1975" s="7" t="n">
        <f aca="false">IF(G1975=1,MIN($F$362,MAX(0,$B$1860-SUM(I1975:M1975))),0)</f>
        <v>0</v>
      </c>
      <c r="O1975" s="7" t="n">
        <f aca="false">IF(H1975=1,MIN($F$361,MAX(0,$B$1860-SUM(I1975:N1975))),0)</f>
        <v>5000000</v>
      </c>
      <c r="P1975" s="7" t="n">
        <f aca="false">MAX(0,$B$1860-SUM(I1975:O1975))</f>
        <v>1565000000</v>
      </c>
      <c r="Q1975" s="7" t="n">
        <f aca="false">($B$343+$B$344)+$B$22+(1-B1975)*$B$338+(1-C1975)*$E$366+(1-D1975)*$E$365+(1-E1975)*$E$364+(1-F1975)*$E$363+(1-G1975)*$E$362+(1-H1975)*$E$361</f>
        <v>19676887.0206944</v>
      </c>
      <c r="R1975" s="7" t="n">
        <f aca="false">P1975&gt;$B$12*Q1975</f>
        <v>1</v>
      </c>
      <c r="S1975" s="7" t="n">
        <f aca="false">IF(R1975,(P1975+$B$12*$B$13)/(Q1975+$B$13),IF(Q1975&gt;0,P1975/Q1975,0))</f>
        <v>70.6816966031926</v>
      </c>
      <c r="T1975" s="7" t="n">
        <f aca="false">IF(R1975,$B$13*(S1975-$B$12),0)</f>
        <v>174204241.507982</v>
      </c>
      <c r="U1975" s="7" t="n">
        <f aca="false">($B$343+$B$344)*S1975</f>
        <v>19570844.3900812</v>
      </c>
      <c r="V1975" s="7" t="n">
        <f aca="false">$B$22*S1975</f>
        <v>636135269.428734</v>
      </c>
      <c r="W1975" s="7" t="n">
        <f aca="false">IF(B1975=1,I1975,S1975*$B$338)</f>
        <v>30000000</v>
      </c>
      <c r="X1975" s="7" t="n">
        <f aca="false">IF(C1975=1,J1975,S1975*$E$366)</f>
        <v>300000000</v>
      </c>
      <c r="Y1975" s="7" t="n">
        <f aca="false">IF(D1975=1,K1975,S1975*$E$365)</f>
        <v>100000000</v>
      </c>
      <c r="Z1975" s="7" t="n">
        <f aca="false">IF(E1975=1,L1975,S1975*$E$364)</f>
        <v>169636071.847662</v>
      </c>
      <c r="AA1975" s="7" t="n">
        <f aca="false">IF(F1975=1,M1975,S1975*$E$363)</f>
        <v>212045089.809578</v>
      </c>
      <c r="AB1975" s="7" t="n">
        <f aca="false">IF(G1975=1,N1975,S1975*$E$362)</f>
        <v>353408483.015963</v>
      </c>
      <c r="AC1975" s="7" t="n">
        <f aca="false">IF(H1975=1,O1975,S1975*$E$361)</f>
        <v>5000000</v>
      </c>
      <c r="AD1975" s="7" t="n">
        <f aca="false">INDEX($W$1862:$W$1989,MATCH($A1975+(1-B1975)*64,$A$1862:$A$1989,0))</f>
        <v>30000000</v>
      </c>
      <c r="AE1975" s="7" t="n">
        <f aca="false">INDEX($W$1862:$W$1989,MATCH($A1975-B1975*64,$A$1862:$A$1989,0))</f>
        <v>55051436.1545542</v>
      </c>
      <c r="AF1975" s="7" t="n">
        <f aca="false">INDEX($X$1862:$X$1989,MATCH($A1975+(1-C1975)*32,$A$1862:$A$1989,0))</f>
        <v>300000000</v>
      </c>
      <c r="AG1975" s="7" t="n">
        <f aca="false">INDEX($X$1862:$X$1989,MATCH($A1975-C1975*32,$A$1862:$A$1989,0))</f>
        <v>404539449.336308</v>
      </c>
      <c r="AH1975" s="7" t="n">
        <f aca="false">INDEX($Y$1862:$Y$1989,MATCH($A1975+(1-D1975)*16,$A$1862:$A$1989,0))</f>
        <v>100000000</v>
      </c>
      <c r="AI1975" s="7" t="n">
        <f aca="false">INDEX($Y$1862:$Y$1989,MATCH($A1975-D1975*16,$A$1862:$A$1989,0))</f>
        <v>120886055.367973</v>
      </c>
      <c r="AJ1975" s="7" t="n">
        <f aca="false">INDEX($Z$1862:$Z$1989,MATCH($A1975+(1-E1975)*8,$A$1862:$A$1989,0))</f>
        <v>60000000</v>
      </c>
      <c r="AK1975" s="7" t="n">
        <f aca="false">INDEX($Z$1862:$Z$1989,MATCH($A1975-E1975*8,$A$1862:$A$1989,0))</f>
        <v>169636071.847662</v>
      </c>
      <c r="AL1975" s="7" t="n">
        <f aca="false">INDEX($AA$1862:$AA$1989,MATCH($A1975+(1-F1975)*4,$A$1862:$A$1989,0))</f>
        <v>30000000</v>
      </c>
      <c r="AM1975" s="7" t="n">
        <f aca="false">INDEX($AA$1862:$AA$1989,MATCH($A1975-F1975*4,$A$1862:$A$1989,0))</f>
        <v>212045089.809578</v>
      </c>
      <c r="AN1975" s="7" t="n">
        <f aca="false">INDEX($AB$1862:$AB$1989,MATCH($A1975+(1-G1975)*2,$A$1862:$A$1989,0))</f>
        <v>15000000</v>
      </c>
      <c r="AO1975" s="7" t="n">
        <f aca="false">INDEX($AB$1862:$AB$1989,MATCH($A1975-G1975*2,$A$1862:$A$1989,0))</f>
        <v>353408483.015963</v>
      </c>
      <c r="AP1975" s="7" t="n">
        <f aca="false">INDEX($AC$1862:$AC$1989,MATCH($A1975+(1-H1975)*1,$A$1862:$A$1989,0))</f>
        <v>5000000</v>
      </c>
      <c r="AQ1975" s="7" t="n">
        <f aca="false">INDEX($AC$1862:$AC$1989,MATCH($A1975-H1975*1,$A$1862:$A$1989,0))</f>
        <v>289308337.412337</v>
      </c>
      <c r="AR1975" s="14" t="b">
        <f aca="false">AND(IF(B1975=1,AD1975&gt;=AE1975,AE1975&gt;AD1975),IF(C1975=1,AF1975&gt;=AG1975,AG1975&gt;AF1975),IF(D1975=1,AH1975&gt;=AI1975,AI1975&gt;AH1975),IF(E1975=1,AJ1975&gt;=AK1975,AK1975&gt;AJ1975),IF(F1975=1,AL1975&gt;=AM1975,AM1975&gt;AL1975),IF(G1975=1,AN1975&gt;=AO1975,AO1975&gt;AN1975),IF(H1975=1,AP1975&gt;=AQ1975,AQ1975&gt;AP1975))</f>
        <v>0</v>
      </c>
      <c r="AS1975" s="2"/>
      <c r="AT1975" s="2"/>
      <c r="AU1975" s="2"/>
      <c r="AV1975" s="2"/>
      <c r="AW1975" s="2"/>
      <c r="AX1975" s="2"/>
    </row>
    <row r="1976" customFormat="false" ht="15" hidden="false" customHeight="false" outlineLevel="0" collapsed="false">
      <c r="A1976" s="6" t="n">
        <f aca="false">ROW()-1862</f>
        <v>114</v>
      </c>
      <c r="B1976" s="6" t="n">
        <f aca="false">MOD(INT($A1976/64),2)</f>
        <v>1</v>
      </c>
      <c r="C1976" s="6" t="n">
        <f aca="false">MOD(INT($A1976/32),2)</f>
        <v>1</v>
      </c>
      <c r="D1976" s="6" t="n">
        <f aca="false">MOD(INT($A1976/16),2)</f>
        <v>1</v>
      </c>
      <c r="E1976" s="6" t="n">
        <f aca="false">MOD(INT($A1976/8),2)</f>
        <v>0</v>
      </c>
      <c r="F1976" s="6" t="n">
        <f aca="false">MOD(INT($A1976/4),2)</f>
        <v>0</v>
      </c>
      <c r="G1976" s="6" t="n">
        <f aca="false">MOD(INT($A1976/2),2)</f>
        <v>1</v>
      </c>
      <c r="H1976" s="6" t="n">
        <f aca="false">MOD(INT($A1976/1),2)</f>
        <v>0</v>
      </c>
      <c r="I1976" s="7" t="n">
        <f aca="false">IF(B1976=1,MIN($B$6,$B$1860),0)</f>
        <v>30000000</v>
      </c>
      <c r="J1976" s="7" t="n">
        <f aca="false">IF(C1976=1,MIN($F$366,MAX(0,$B$1860-I1976)),0)</f>
        <v>300000000</v>
      </c>
      <c r="K1976" s="7" t="n">
        <f aca="false">IF(D1976=1,MIN($F$365,MAX(0,$B$1860-SUM(I1976:J1976))),0)</f>
        <v>100000000</v>
      </c>
      <c r="L1976" s="7" t="n">
        <f aca="false">IF(E1976=1,MIN($F$364,MAX(0,$B$1860-SUM(I1976:K1976))),0)</f>
        <v>0</v>
      </c>
      <c r="M1976" s="7" t="n">
        <f aca="false">IF(F1976=1,MIN($F$363,MAX(0,$B$1860-SUM(I1976:L1976))),0)</f>
        <v>0</v>
      </c>
      <c r="N1976" s="7" t="n">
        <f aca="false">IF(G1976=1,MIN($F$362,MAX(0,$B$1860-SUM(I1976:M1976))),0)</f>
        <v>15000000</v>
      </c>
      <c r="O1976" s="7" t="n">
        <f aca="false">IF(H1976=1,MIN($F$361,MAX(0,$B$1860-SUM(I1976:N1976))),0)</f>
        <v>0</v>
      </c>
      <c r="P1976" s="7" t="n">
        <f aca="false">MAX(0,$B$1860-SUM(I1976:O1976))</f>
        <v>1555000000</v>
      </c>
      <c r="Q1976" s="7" t="n">
        <f aca="false">($B$343+$B$344)+$B$22+(1-B1976)*$B$338+(1-C1976)*$E$366+(1-D1976)*$E$365+(1-E1976)*$E$364+(1-F1976)*$E$363+(1-G1976)*$E$362+(1-H1976)*$E$361</f>
        <v>19676887.0206944</v>
      </c>
      <c r="R1976" s="7" t="n">
        <f aca="false">P1976&gt;$B$12*Q1976</f>
        <v>1</v>
      </c>
      <c r="S1976" s="7" t="n">
        <f aca="false">IF(R1976,(P1976+$B$12*$B$13)/(Q1976+$B$13),IF(Q1976&gt;0,P1976/Q1976,0))</f>
        <v>70.2307766886587</v>
      </c>
      <c r="T1976" s="7" t="n">
        <f aca="false">IF(R1976,$B$13*(S1976-$B$12),0)</f>
        <v>173076941.721647</v>
      </c>
      <c r="U1976" s="7" t="n">
        <f aca="false">($B$343+$B$344)*S1976</f>
        <v>19445990.5183741</v>
      </c>
      <c r="V1976" s="7" t="n">
        <f aca="false">$B$22*S1976</f>
        <v>632076990.197928</v>
      </c>
      <c r="W1976" s="7" t="n">
        <f aca="false">IF(B1976=1,I1976,S1976*$B$338)</f>
        <v>30000000</v>
      </c>
      <c r="X1976" s="7" t="n">
        <f aca="false">IF(C1976=1,J1976,S1976*$E$366)</f>
        <v>300000000</v>
      </c>
      <c r="Y1976" s="7" t="n">
        <f aca="false">IF(D1976=1,K1976,S1976*$E$365)</f>
        <v>100000000</v>
      </c>
      <c r="Z1976" s="7" t="n">
        <f aca="false">IF(E1976=1,L1976,S1976*$E$364)</f>
        <v>168553864.052781</v>
      </c>
      <c r="AA1976" s="7" t="n">
        <f aca="false">IF(F1976=1,M1976,S1976*$E$363)</f>
        <v>210692330.065976</v>
      </c>
      <c r="AB1976" s="7" t="n">
        <f aca="false">IF(G1976=1,N1976,S1976*$E$362)</f>
        <v>15000000</v>
      </c>
      <c r="AC1976" s="7" t="n">
        <f aca="false">IF(H1976=1,O1976,S1976*$E$361)</f>
        <v>351153883.443294</v>
      </c>
      <c r="AD1976" s="7" t="n">
        <f aca="false">INDEX($W$1862:$W$1989,MATCH($A1976+(1-B1976)*64,$A$1862:$A$1989,0))</f>
        <v>30000000</v>
      </c>
      <c r="AE1976" s="7" t="n">
        <f aca="false">INDEX($W$1862:$W$1989,MATCH($A1976-B1976*64,$A$1862:$A$1989,0))</f>
        <v>54706826.2255742</v>
      </c>
      <c r="AF1976" s="7" t="n">
        <f aca="false">INDEX($X$1862:$X$1989,MATCH($A1976+(1-C1976)*32,$A$1862:$A$1989,0))</f>
        <v>300000000</v>
      </c>
      <c r="AG1976" s="7" t="n">
        <f aca="false">INDEX($X$1862:$X$1989,MATCH($A1976-C1976*32,$A$1862:$A$1989,0))</f>
        <v>402373240.772258</v>
      </c>
      <c r="AH1976" s="7" t="n">
        <f aca="false">INDEX($Y$1862:$Y$1989,MATCH($A1976+(1-D1976)*16,$A$1862:$A$1989,0))</f>
        <v>100000000</v>
      </c>
      <c r="AI1976" s="7" t="n">
        <f aca="false">INDEX($Y$1862:$Y$1989,MATCH($A1976-D1976*16,$A$1862:$A$1989,0))</f>
        <v>120161101.512693</v>
      </c>
      <c r="AJ1976" s="7" t="n">
        <f aca="false">INDEX($Z$1862:$Z$1989,MATCH($A1976+(1-E1976)*8,$A$1862:$A$1989,0))</f>
        <v>60000000</v>
      </c>
      <c r="AK1976" s="7" t="n">
        <f aca="false">INDEX($Z$1862:$Z$1989,MATCH($A1976-E1976*8,$A$1862:$A$1989,0))</f>
        <v>168553864.052781</v>
      </c>
      <c r="AL1976" s="7" t="n">
        <f aca="false">INDEX($AA$1862:$AA$1989,MATCH($A1976+(1-F1976)*4,$A$1862:$A$1989,0))</f>
        <v>30000000</v>
      </c>
      <c r="AM1976" s="7" t="n">
        <f aca="false">INDEX($AA$1862:$AA$1989,MATCH($A1976-F1976*4,$A$1862:$A$1989,0))</f>
        <v>210692330.065976</v>
      </c>
      <c r="AN1976" s="7" t="n">
        <f aca="false">INDEX($AB$1862:$AB$1989,MATCH($A1976+(1-G1976)*2,$A$1862:$A$1989,0))</f>
        <v>15000000</v>
      </c>
      <c r="AO1976" s="7" t="n">
        <f aca="false">INDEX($AB$1862:$AB$1989,MATCH($A1976-G1976*2,$A$1862:$A$1989,0))</f>
        <v>289308337.412337</v>
      </c>
      <c r="AP1976" s="7" t="n">
        <f aca="false">INDEX($AC$1862:$AC$1989,MATCH($A1976+(1-H1976)*1,$A$1862:$A$1989,0))</f>
        <v>5000000</v>
      </c>
      <c r="AQ1976" s="7" t="n">
        <f aca="false">INDEX($AC$1862:$AC$1989,MATCH($A1976-H1976*1,$A$1862:$A$1989,0))</f>
        <v>351153883.443294</v>
      </c>
      <c r="AR1976" s="14" t="b">
        <f aca="false">AND(IF(B1976=1,AD1976&gt;=AE1976,AE1976&gt;AD1976),IF(C1976=1,AF1976&gt;=AG1976,AG1976&gt;AF1976),IF(D1976=1,AH1976&gt;=AI1976,AI1976&gt;AH1976),IF(E1976=1,AJ1976&gt;=AK1976,AK1976&gt;AJ1976),IF(F1976=1,AL1976&gt;=AM1976,AM1976&gt;AL1976),IF(G1976=1,AN1976&gt;=AO1976,AO1976&gt;AN1976),IF(H1976=1,AP1976&gt;=AQ1976,AQ1976&gt;AP1976))</f>
        <v>0</v>
      </c>
      <c r="AS1976" s="2"/>
      <c r="AT1976" s="2"/>
      <c r="AU1976" s="2"/>
      <c r="AV1976" s="2"/>
      <c r="AW1976" s="2"/>
      <c r="AX1976" s="2"/>
    </row>
    <row r="1977" customFormat="false" ht="15" hidden="false" customHeight="false" outlineLevel="0" collapsed="false">
      <c r="A1977" s="6" t="n">
        <f aca="false">ROW()-1862</f>
        <v>115</v>
      </c>
      <c r="B1977" s="6" t="n">
        <f aca="false">MOD(INT($A1977/64),2)</f>
        <v>1</v>
      </c>
      <c r="C1977" s="6" t="n">
        <f aca="false">MOD(INT($A1977/32),2)</f>
        <v>1</v>
      </c>
      <c r="D1977" s="6" t="n">
        <f aca="false">MOD(INT($A1977/16),2)</f>
        <v>1</v>
      </c>
      <c r="E1977" s="6" t="n">
        <f aca="false">MOD(INT($A1977/8),2)</f>
        <v>0</v>
      </c>
      <c r="F1977" s="6" t="n">
        <f aca="false">MOD(INT($A1977/4),2)</f>
        <v>0</v>
      </c>
      <c r="G1977" s="6" t="n">
        <f aca="false">MOD(INT($A1977/2),2)</f>
        <v>1</v>
      </c>
      <c r="H1977" s="6" t="n">
        <f aca="false">MOD(INT($A1977/1),2)</f>
        <v>1</v>
      </c>
      <c r="I1977" s="7" t="n">
        <f aca="false">IF(B1977=1,MIN($B$6,$B$1860),0)</f>
        <v>30000000</v>
      </c>
      <c r="J1977" s="7" t="n">
        <f aca="false">IF(C1977=1,MIN($F$366,MAX(0,$B$1860-I1977)),0)</f>
        <v>300000000</v>
      </c>
      <c r="K1977" s="7" t="n">
        <f aca="false">IF(D1977=1,MIN($F$365,MAX(0,$B$1860-SUM(I1977:J1977))),0)</f>
        <v>100000000</v>
      </c>
      <c r="L1977" s="7" t="n">
        <f aca="false">IF(E1977=1,MIN($F$364,MAX(0,$B$1860-SUM(I1977:K1977))),0)</f>
        <v>0</v>
      </c>
      <c r="M1977" s="7" t="n">
        <f aca="false">IF(F1977=1,MIN($F$363,MAX(0,$B$1860-SUM(I1977:L1977))),0)</f>
        <v>0</v>
      </c>
      <c r="N1977" s="7" t="n">
        <f aca="false">IF(G1977=1,MIN($F$362,MAX(0,$B$1860-SUM(I1977:M1977))),0)</f>
        <v>15000000</v>
      </c>
      <c r="O1977" s="7" t="n">
        <f aca="false">IF(H1977=1,MIN($F$361,MAX(0,$B$1860-SUM(I1977:N1977))),0)</f>
        <v>5000000</v>
      </c>
      <c r="P1977" s="7" t="n">
        <f aca="false">MAX(0,$B$1860-SUM(I1977:O1977))</f>
        <v>1550000000</v>
      </c>
      <c r="Q1977" s="7" t="n">
        <f aca="false">($B$343+$B$344)+$B$22+(1-B1977)*$B$338+(1-C1977)*$E$366+(1-D1977)*$E$365+(1-E1977)*$E$364+(1-F1977)*$E$363+(1-G1977)*$E$362+(1-H1977)*$E$361</f>
        <v>14676887.0206944</v>
      </c>
      <c r="R1977" s="7" t="n">
        <f aca="false">P1977&gt;$B$12*Q1977</f>
        <v>1</v>
      </c>
      <c r="S1977" s="7" t="n">
        <f aca="false">IF(R1977,(P1977+$B$12*$B$13)/(Q1977+$B$13),IF(Q1977&gt;0,P1977/Q1977,0))</f>
        <v>90.3830826930153</v>
      </c>
      <c r="T1977" s="7" t="n">
        <f aca="false">IF(R1977,$B$13*(S1977-$B$12),0)</f>
        <v>223457706.732538</v>
      </c>
      <c r="U1977" s="7" t="n">
        <f aca="false">($B$343+$B$344)*S1977</f>
        <v>25025902.4880416</v>
      </c>
      <c r="V1977" s="7" t="n">
        <f aca="false">$B$22*S1977</f>
        <v>813447744.237138</v>
      </c>
      <c r="W1977" s="7" t="n">
        <f aca="false">IF(B1977=1,I1977,S1977*$B$338)</f>
        <v>30000000</v>
      </c>
      <c r="X1977" s="7" t="n">
        <f aca="false">IF(C1977=1,J1977,S1977*$E$366)</f>
        <v>300000000</v>
      </c>
      <c r="Y1977" s="7" t="n">
        <f aca="false">IF(D1977=1,K1977,S1977*$E$365)</f>
        <v>100000000</v>
      </c>
      <c r="Z1977" s="7" t="n">
        <f aca="false">IF(E1977=1,L1977,S1977*$E$364)</f>
        <v>216919398.463237</v>
      </c>
      <c r="AA1977" s="7" t="n">
        <f aca="false">IF(F1977=1,M1977,S1977*$E$363)</f>
        <v>271149248.079046</v>
      </c>
      <c r="AB1977" s="7" t="n">
        <f aca="false">IF(G1977=1,N1977,S1977*$E$362)</f>
        <v>15000000</v>
      </c>
      <c r="AC1977" s="7" t="n">
        <f aca="false">IF(H1977=1,O1977,S1977*$E$361)</f>
        <v>5000000</v>
      </c>
      <c r="AD1977" s="7" t="n">
        <f aca="false">INDEX($W$1862:$W$1989,MATCH($A1977+(1-B1977)*64,$A$1862:$A$1989,0))</f>
        <v>30000000</v>
      </c>
      <c r="AE1977" s="7" t="n">
        <f aca="false">INDEX($W$1862:$W$1989,MATCH($A1977-B1977*64,$A$1862:$A$1989,0))</f>
        <v>69709639.3749929</v>
      </c>
      <c r="AF1977" s="7" t="n">
        <f aca="false">INDEX($X$1862:$X$1989,MATCH($A1977+(1-C1977)*32,$A$1862:$A$1989,0))</f>
        <v>300000000</v>
      </c>
      <c r="AG1977" s="7" t="n">
        <f aca="false">INDEX($X$1862:$X$1989,MATCH($A1977-C1977*32,$A$1862:$A$1989,0))</f>
        <v>487369674.603165</v>
      </c>
      <c r="AH1977" s="7" t="n">
        <f aca="false">INDEX($Y$1862:$Y$1989,MATCH($A1977+(1-D1977)*16,$A$1862:$A$1989,0))</f>
        <v>100000000</v>
      </c>
      <c r="AI1977" s="7" t="n">
        <f aca="false">INDEX($Y$1862:$Y$1989,MATCH($A1977-D1977*16,$A$1862:$A$1989,0))</f>
        <v>151474168.076065</v>
      </c>
      <c r="AJ1977" s="7" t="n">
        <f aca="false">INDEX($Z$1862:$Z$1989,MATCH($A1977+(1-E1977)*8,$A$1862:$A$1989,0))</f>
        <v>60000000</v>
      </c>
      <c r="AK1977" s="7" t="n">
        <f aca="false">INDEX($Z$1862:$Z$1989,MATCH($A1977-E1977*8,$A$1862:$A$1989,0))</f>
        <v>216919398.463237</v>
      </c>
      <c r="AL1977" s="7" t="n">
        <f aca="false">INDEX($AA$1862:$AA$1989,MATCH($A1977+(1-F1977)*4,$A$1862:$A$1989,0))</f>
        <v>30000000</v>
      </c>
      <c r="AM1977" s="7" t="n">
        <f aca="false">INDEX($AA$1862:$AA$1989,MATCH($A1977-F1977*4,$A$1862:$A$1989,0))</f>
        <v>271149248.079046</v>
      </c>
      <c r="AN1977" s="7" t="n">
        <f aca="false">INDEX($AB$1862:$AB$1989,MATCH($A1977+(1-G1977)*2,$A$1862:$A$1989,0))</f>
        <v>15000000</v>
      </c>
      <c r="AO1977" s="7" t="n">
        <f aca="false">INDEX($AB$1862:$AB$1989,MATCH($A1977-G1977*2,$A$1862:$A$1989,0))</f>
        <v>353408483.015963</v>
      </c>
      <c r="AP1977" s="7" t="n">
        <f aca="false">INDEX($AC$1862:$AC$1989,MATCH($A1977+(1-H1977)*1,$A$1862:$A$1989,0))</f>
        <v>5000000</v>
      </c>
      <c r="AQ1977" s="7" t="n">
        <f aca="false">INDEX($AC$1862:$AC$1989,MATCH($A1977-H1977*1,$A$1862:$A$1989,0))</f>
        <v>351153883.443294</v>
      </c>
      <c r="AR1977" s="14" t="b">
        <f aca="false">AND(IF(B1977=1,AD1977&gt;=AE1977,AE1977&gt;AD1977),IF(C1977=1,AF1977&gt;=AG1977,AG1977&gt;AF1977),IF(D1977=1,AH1977&gt;=AI1977,AI1977&gt;AH1977),IF(E1977=1,AJ1977&gt;=AK1977,AK1977&gt;AJ1977),IF(F1977=1,AL1977&gt;=AM1977,AM1977&gt;AL1977),IF(G1977=1,AN1977&gt;=AO1977,AO1977&gt;AN1977),IF(H1977=1,AP1977&gt;=AQ1977,AQ1977&gt;AP1977))</f>
        <v>0</v>
      </c>
      <c r="AS1977" s="2"/>
      <c r="AT1977" s="2"/>
      <c r="AU1977" s="2"/>
      <c r="AV1977" s="2"/>
      <c r="AW1977" s="2"/>
      <c r="AX1977" s="2"/>
    </row>
    <row r="1978" customFormat="false" ht="15" hidden="false" customHeight="false" outlineLevel="0" collapsed="false">
      <c r="A1978" s="6" t="n">
        <f aca="false">ROW()-1862</f>
        <v>116</v>
      </c>
      <c r="B1978" s="6" t="n">
        <f aca="false">MOD(INT($A1978/64),2)</f>
        <v>1</v>
      </c>
      <c r="C1978" s="6" t="n">
        <f aca="false">MOD(INT($A1978/32),2)</f>
        <v>1</v>
      </c>
      <c r="D1978" s="6" t="n">
        <f aca="false">MOD(INT($A1978/16),2)</f>
        <v>1</v>
      </c>
      <c r="E1978" s="6" t="n">
        <f aca="false">MOD(INT($A1978/8),2)</f>
        <v>0</v>
      </c>
      <c r="F1978" s="6" t="n">
        <f aca="false">MOD(INT($A1978/4),2)</f>
        <v>1</v>
      </c>
      <c r="G1978" s="6" t="n">
        <f aca="false">MOD(INT($A1978/2),2)</f>
        <v>0</v>
      </c>
      <c r="H1978" s="6" t="n">
        <f aca="false">MOD(INT($A1978/1),2)</f>
        <v>0</v>
      </c>
      <c r="I1978" s="7" t="n">
        <f aca="false">IF(B1978=1,MIN($B$6,$B$1860),0)</f>
        <v>30000000</v>
      </c>
      <c r="J1978" s="7" t="n">
        <f aca="false">IF(C1978=1,MIN($F$366,MAX(0,$B$1860-I1978)),0)</f>
        <v>300000000</v>
      </c>
      <c r="K1978" s="7" t="n">
        <f aca="false">IF(D1978=1,MIN($F$365,MAX(0,$B$1860-SUM(I1978:J1978))),0)</f>
        <v>100000000</v>
      </c>
      <c r="L1978" s="7" t="n">
        <f aca="false">IF(E1978=1,MIN($F$364,MAX(0,$B$1860-SUM(I1978:K1978))),0)</f>
        <v>0</v>
      </c>
      <c r="M1978" s="7" t="n">
        <f aca="false">IF(F1978=1,MIN($F$363,MAX(0,$B$1860-SUM(I1978:L1978))),0)</f>
        <v>30000000</v>
      </c>
      <c r="N1978" s="7" t="n">
        <f aca="false">IF(G1978=1,MIN($F$362,MAX(0,$B$1860-SUM(I1978:M1978))),0)</f>
        <v>0</v>
      </c>
      <c r="O1978" s="7" t="n">
        <f aca="false">IF(H1978=1,MIN($F$361,MAX(0,$B$1860-SUM(I1978:N1978))),0)</f>
        <v>0</v>
      </c>
      <c r="P1978" s="7" t="n">
        <f aca="false">MAX(0,$B$1860-SUM(I1978:O1978))</f>
        <v>1540000000</v>
      </c>
      <c r="Q1978" s="7" t="n">
        <f aca="false">($B$343+$B$344)+$B$22+(1-B1978)*$B$338+(1-C1978)*$E$366+(1-D1978)*$E$365+(1-E1978)*$E$364+(1-F1978)*$E$363+(1-G1978)*$E$362+(1-H1978)*$E$361</f>
        <v>21676887.0206944</v>
      </c>
      <c r="R1978" s="7" t="n">
        <f aca="false">P1978&gt;$B$12*Q1978</f>
        <v>1</v>
      </c>
      <c r="S1978" s="7" t="n">
        <f aca="false">IF(R1978,(P1978+$B$12*$B$13)/(Q1978+$B$13),IF(Q1978&gt;0,P1978/Q1978,0))</f>
        <v>63.8006042167334</v>
      </c>
      <c r="T1978" s="7" t="n">
        <f aca="false">IF(R1978,$B$13*(S1978-$B$12),0)</f>
        <v>157001510.541834</v>
      </c>
      <c r="U1978" s="7" t="n">
        <f aca="false">($B$343+$B$344)*S1978</f>
        <v>17665559.2200718</v>
      </c>
      <c r="V1978" s="7" t="n">
        <f aca="false">$B$22*S1978</f>
        <v>574205437.950601</v>
      </c>
      <c r="W1978" s="7" t="n">
        <f aca="false">IF(B1978=1,I1978,S1978*$B$338)</f>
        <v>30000000</v>
      </c>
      <c r="X1978" s="7" t="n">
        <f aca="false">IF(C1978=1,J1978,S1978*$E$366)</f>
        <v>300000000</v>
      </c>
      <c r="Y1978" s="7" t="n">
        <f aca="false">IF(D1978=1,K1978,S1978*$E$365)</f>
        <v>100000000</v>
      </c>
      <c r="Z1978" s="7" t="n">
        <f aca="false">IF(E1978=1,L1978,S1978*$E$364)</f>
        <v>153121450.12016</v>
      </c>
      <c r="AA1978" s="7" t="n">
        <f aca="false">IF(F1978=1,M1978,S1978*$E$363)</f>
        <v>30000000</v>
      </c>
      <c r="AB1978" s="7" t="n">
        <f aca="false">IF(G1978=1,N1978,S1978*$E$362)</f>
        <v>319003021.083667</v>
      </c>
      <c r="AC1978" s="7" t="n">
        <f aca="false">IF(H1978=1,O1978,S1978*$E$361)</f>
        <v>319003021.083667</v>
      </c>
      <c r="AD1978" s="7" t="n">
        <f aca="false">INDEX($W$1862:$W$1989,MATCH($A1978+(1-B1978)*64,$A$1862:$A$1989,0))</f>
        <v>30000000</v>
      </c>
      <c r="AE1978" s="7" t="n">
        <f aca="false">INDEX($W$1862:$W$1989,MATCH($A1978-B1978*64,$A$1862:$A$1989,0))</f>
        <v>49849231.9668567</v>
      </c>
      <c r="AF1978" s="7" t="n">
        <f aca="false">INDEX($X$1862:$X$1989,MATCH($A1978+(1-C1978)*32,$A$1862:$A$1989,0))</f>
        <v>300000000</v>
      </c>
      <c r="AG1978" s="7" t="n">
        <f aca="false">INDEX($X$1862:$X$1989,MATCH($A1978-C1978*32,$A$1862:$A$1989,0))</f>
        <v>372787166.507054</v>
      </c>
      <c r="AH1978" s="7" t="n">
        <f aca="false">INDEX($Y$1862:$Y$1989,MATCH($A1978+(1-D1978)*16,$A$1862:$A$1989,0))</f>
        <v>100000000</v>
      </c>
      <c r="AI1978" s="7" t="n">
        <f aca="false">INDEX($Y$1862:$Y$1989,MATCH($A1978-D1978*16,$A$1862:$A$1989,0))</f>
        <v>109882437.718716</v>
      </c>
      <c r="AJ1978" s="7" t="n">
        <f aca="false">INDEX($Z$1862:$Z$1989,MATCH($A1978+(1-E1978)*8,$A$1862:$A$1989,0))</f>
        <v>60000000</v>
      </c>
      <c r="AK1978" s="7" t="n">
        <f aca="false">INDEX($Z$1862:$Z$1989,MATCH($A1978-E1978*8,$A$1862:$A$1989,0))</f>
        <v>153121450.12016</v>
      </c>
      <c r="AL1978" s="7" t="n">
        <f aca="false">INDEX($AA$1862:$AA$1989,MATCH($A1978+(1-F1978)*4,$A$1862:$A$1989,0))</f>
        <v>30000000</v>
      </c>
      <c r="AM1978" s="7" t="n">
        <f aca="false">INDEX($AA$1862:$AA$1989,MATCH($A1978-F1978*4,$A$1862:$A$1989,0))</f>
        <v>173585002.447402</v>
      </c>
      <c r="AN1978" s="7" t="n">
        <f aca="false">INDEX($AB$1862:$AB$1989,MATCH($A1978+(1-G1978)*2,$A$1862:$A$1989,0))</f>
        <v>15000000</v>
      </c>
      <c r="AO1978" s="7" t="n">
        <f aca="false">INDEX($AB$1862:$AB$1989,MATCH($A1978-G1978*2,$A$1862:$A$1989,0))</f>
        <v>319003021.083667</v>
      </c>
      <c r="AP1978" s="7" t="n">
        <f aca="false">INDEX($AC$1862:$AC$1989,MATCH($A1978+(1-H1978)*1,$A$1862:$A$1989,0))</f>
        <v>5000000</v>
      </c>
      <c r="AQ1978" s="7" t="n">
        <f aca="false">INDEX($AC$1862:$AC$1989,MATCH($A1978-H1978*1,$A$1862:$A$1989,0))</f>
        <v>319003021.083667</v>
      </c>
      <c r="AR1978" s="14" t="b">
        <f aca="false">AND(IF(B1978=1,AD1978&gt;=AE1978,AE1978&gt;AD1978),IF(C1978=1,AF1978&gt;=AG1978,AG1978&gt;AF1978),IF(D1978=1,AH1978&gt;=AI1978,AI1978&gt;AH1978),IF(E1978=1,AJ1978&gt;=AK1978,AK1978&gt;AJ1978),IF(F1978=1,AL1978&gt;=AM1978,AM1978&gt;AL1978),IF(G1978=1,AN1978&gt;=AO1978,AO1978&gt;AN1978),IF(H1978=1,AP1978&gt;=AQ1978,AQ1978&gt;AP1978))</f>
        <v>0</v>
      </c>
      <c r="AS1978" s="2"/>
      <c r="AT1978" s="2"/>
      <c r="AU1978" s="2"/>
      <c r="AV1978" s="2"/>
      <c r="AW1978" s="2"/>
      <c r="AX1978" s="2"/>
    </row>
    <row r="1979" customFormat="false" ht="15" hidden="false" customHeight="false" outlineLevel="0" collapsed="false">
      <c r="A1979" s="6" t="n">
        <f aca="false">ROW()-1862</f>
        <v>117</v>
      </c>
      <c r="B1979" s="6" t="n">
        <f aca="false">MOD(INT($A1979/64),2)</f>
        <v>1</v>
      </c>
      <c r="C1979" s="6" t="n">
        <f aca="false">MOD(INT($A1979/32),2)</f>
        <v>1</v>
      </c>
      <c r="D1979" s="6" t="n">
        <f aca="false">MOD(INT($A1979/16),2)</f>
        <v>1</v>
      </c>
      <c r="E1979" s="6" t="n">
        <f aca="false">MOD(INT($A1979/8),2)</f>
        <v>0</v>
      </c>
      <c r="F1979" s="6" t="n">
        <f aca="false">MOD(INT($A1979/4),2)</f>
        <v>1</v>
      </c>
      <c r="G1979" s="6" t="n">
        <f aca="false">MOD(INT($A1979/2),2)</f>
        <v>0</v>
      </c>
      <c r="H1979" s="6" t="n">
        <f aca="false">MOD(INT($A1979/1),2)</f>
        <v>1</v>
      </c>
      <c r="I1979" s="7" t="n">
        <f aca="false">IF(B1979=1,MIN($B$6,$B$1860),0)</f>
        <v>30000000</v>
      </c>
      <c r="J1979" s="7" t="n">
        <f aca="false">IF(C1979=1,MIN($F$366,MAX(0,$B$1860-I1979)),0)</f>
        <v>300000000</v>
      </c>
      <c r="K1979" s="7" t="n">
        <f aca="false">IF(D1979=1,MIN($F$365,MAX(0,$B$1860-SUM(I1979:J1979))),0)</f>
        <v>100000000</v>
      </c>
      <c r="L1979" s="7" t="n">
        <f aca="false">IF(E1979=1,MIN($F$364,MAX(0,$B$1860-SUM(I1979:K1979))),0)</f>
        <v>0</v>
      </c>
      <c r="M1979" s="7" t="n">
        <f aca="false">IF(F1979=1,MIN($F$363,MAX(0,$B$1860-SUM(I1979:L1979))),0)</f>
        <v>30000000</v>
      </c>
      <c r="N1979" s="7" t="n">
        <f aca="false">IF(G1979=1,MIN($F$362,MAX(0,$B$1860-SUM(I1979:M1979))),0)</f>
        <v>0</v>
      </c>
      <c r="O1979" s="7" t="n">
        <f aca="false">IF(H1979=1,MIN($F$361,MAX(0,$B$1860-SUM(I1979:N1979))),0)</f>
        <v>5000000</v>
      </c>
      <c r="P1979" s="7" t="n">
        <f aca="false">MAX(0,$B$1860-SUM(I1979:O1979))</f>
        <v>1535000000</v>
      </c>
      <c r="Q1979" s="7" t="n">
        <f aca="false">($B$343+$B$344)+$B$22+(1-B1979)*$B$338+(1-C1979)*$E$366+(1-D1979)*$E$365+(1-E1979)*$E$364+(1-F1979)*$E$363+(1-G1979)*$E$362+(1-H1979)*$E$361</f>
        <v>16676887.0206944</v>
      </c>
      <c r="R1979" s="7" t="n">
        <f aca="false">P1979&gt;$B$12*Q1979</f>
        <v>1</v>
      </c>
      <c r="S1979" s="7" t="n">
        <f aca="false">IF(R1979,(P1979+$B$12*$B$13)/(Q1979+$B$13),IF(Q1979&gt;0,P1979/Q1979,0))</f>
        <v>80.1746393114188</v>
      </c>
      <c r="T1979" s="7" t="n">
        <f aca="false">IF(R1979,$B$13*(S1979-$B$12),0)</f>
        <v>197936598.278547</v>
      </c>
      <c r="U1979" s="7" t="n">
        <f aca="false">($B$343+$B$344)*S1979</f>
        <v>22199317.0141842</v>
      </c>
      <c r="V1979" s="7" t="n">
        <f aca="false">$B$22*S1979</f>
        <v>721571753.802769</v>
      </c>
      <c r="W1979" s="7" t="n">
        <f aca="false">IF(B1979=1,I1979,S1979*$B$338)</f>
        <v>30000000</v>
      </c>
      <c r="X1979" s="7" t="n">
        <f aca="false">IF(C1979=1,J1979,S1979*$E$366)</f>
        <v>300000000</v>
      </c>
      <c r="Y1979" s="7" t="n">
        <f aca="false">IF(D1979=1,K1979,S1979*$E$365)</f>
        <v>100000000</v>
      </c>
      <c r="Z1979" s="7" t="n">
        <f aca="false">IF(E1979=1,L1979,S1979*$E$364)</f>
        <v>192419134.347405</v>
      </c>
      <c r="AA1979" s="7" t="n">
        <f aca="false">IF(F1979=1,M1979,S1979*$E$363)</f>
        <v>30000000</v>
      </c>
      <c r="AB1979" s="7" t="n">
        <f aca="false">IF(G1979=1,N1979,S1979*$E$362)</f>
        <v>400873196.557094</v>
      </c>
      <c r="AC1979" s="7" t="n">
        <f aca="false">IF(H1979=1,O1979,S1979*$E$361)</f>
        <v>5000000</v>
      </c>
      <c r="AD1979" s="7" t="n">
        <f aca="false">INDEX($W$1862:$W$1989,MATCH($A1979+(1-B1979)*64,$A$1862:$A$1989,0))</f>
        <v>30000000</v>
      </c>
      <c r="AE1979" s="7" t="n">
        <f aca="false">INDEX($W$1862:$W$1989,MATCH($A1979-B1979*64,$A$1862:$A$1989,0))</f>
        <v>62133069.3803004</v>
      </c>
      <c r="AF1979" s="7" t="n">
        <f aca="false">INDEX($X$1862:$X$1989,MATCH($A1979+(1-C1979)*32,$A$1862:$A$1989,0))</f>
        <v>300000000</v>
      </c>
      <c r="AG1979" s="7" t="n">
        <f aca="false">INDEX($X$1862:$X$1989,MATCH($A1979-C1979*32,$A$1862:$A$1989,0))</f>
        <v>445222064.037831</v>
      </c>
      <c r="AH1979" s="7" t="n">
        <f aca="false">INDEX($Y$1862:$Y$1989,MATCH($A1979+(1-D1979)*16,$A$1862:$A$1989,0))</f>
        <v>100000000</v>
      </c>
      <c r="AI1979" s="7" t="n">
        <f aca="false">INDEX($Y$1862:$Y$1989,MATCH($A1979-D1979*16,$A$1862:$A$1989,0))</f>
        <v>135742707.896635</v>
      </c>
      <c r="AJ1979" s="7" t="n">
        <f aca="false">INDEX($Z$1862:$Z$1989,MATCH($A1979+(1-E1979)*8,$A$1862:$A$1989,0))</f>
        <v>60000000</v>
      </c>
      <c r="AK1979" s="7" t="n">
        <f aca="false">INDEX($Z$1862:$Z$1989,MATCH($A1979-E1979*8,$A$1862:$A$1989,0))</f>
        <v>192419134.347405</v>
      </c>
      <c r="AL1979" s="7" t="n">
        <f aca="false">INDEX($AA$1862:$AA$1989,MATCH($A1979+(1-F1979)*4,$A$1862:$A$1989,0))</f>
        <v>30000000</v>
      </c>
      <c r="AM1979" s="7" t="n">
        <f aca="false">INDEX($AA$1862:$AA$1989,MATCH($A1979-F1979*4,$A$1862:$A$1989,0))</f>
        <v>212045089.809578</v>
      </c>
      <c r="AN1979" s="7" t="n">
        <f aca="false">INDEX($AB$1862:$AB$1989,MATCH($A1979+(1-G1979)*2,$A$1862:$A$1989,0))</f>
        <v>15000000</v>
      </c>
      <c r="AO1979" s="7" t="n">
        <f aca="false">INDEX($AB$1862:$AB$1989,MATCH($A1979-G1979*2,$A$1862:$A$1989,0))</f>
        <v>400873196.557094</v>
      </c>
      <c r="AP1979" s="7" t="n">
        <f aca="false">INDEX($AC$1862:$AC$1989,MATCH($A1979+(1-H1979)*1,$A$1862:$A$1989,0))</f>
        <v>5000000</v>
      </c>
      <c r="AQ1979" s="7" t="n">
        <f aca="false">INDEX($AC$1862:$AC$1989,MATCH($A1979-H1979*1,$A$1862:$A$1989,0))</f>
        <v>319003021.083667</v>
      </c>
      <c r="AR1979" s="14" t="b">
        <f aca="false">AND(IF(B1979=1,AD1979&gt;=AE1979,AE1979&gt;AD1979),IF(C1979=1,AF1979&gt;=AG1979,AG1979&gt;AF1979),IF(D1979=1,AH1979&gt;=AI1979,AI1979&gt;AH1979),IF(E1979=1,AJ1979&gt;=AK1979,AK1979&gt;AJ1979),IF(F1979=1,AL1979&gt;=AM1979,AM1979&gt;AL1979),IF(G1979=1,AN1979&gt;=AO1979,AO1979&gt;AN1979),IF(H1979=1,AP1979&gt;=AQ1979,AQ1979&gt;AP1979))</f>
        <v>0</v>
      </c>
      <c r="AS1979" s="2"/>
      <c r="AT1979" s="2"/>
      <c r="AU1979" s="2"/>
      <c r="AV1979" s="2"/>
      <c r="AW1979" s="2"/>
      <c r="AX1979" s="2"/>
    </row>
    <row r="1980" customFormat="false" ht="15" hidden="false" customHeight="false" outlineLevel="0" collapsed="false">
      <c r="A1980" s="6" t="n">
        <f aca="false">ROW()-1862</f>
        <v>118</v>
      </c>
      <c r="B1980" s="6" t="n">
        <f aca="false">MOD(INT($A1980/64),2)</f>
        <v>1</v>
      </c>
      <c r="C1980" s="6" t="n">
        <f aca="false">MOD(INT($A1980/32),2)</f>
        <v>1</v>
      </c>
      <c r="D1980" s="6" t="n">
        <f aca="false">MOD(INT($A1980/16),2)</f>
        <v>1</v>
      </c>
      <c r="E1980" s="6" t="n">
        <f aca="false">MOD(INT($A1980/8),2)</f>
        <v>0</v>
      </c>
      <c r="F1980" s="6" t="n">
        <f aca="false">MOD(INT($A1980/4),2)</f>
        <v>1</v>
      </c>
      <c r="G1980" s="6" t="n">
        <f aca="false">MOD(INT($A1980/2),2)</f>
        <v>1</v>
      </c>
      <c r="H1980" s="6" t="n">
        <f aca="false">MOD(INT($A1980/1),2)</f>
        <v>0</v>
      </c>
      <c r="I1980" s="7" t="n">
        <f aca="false">IF(B1980=1,MIN($B$6,$B$1860),0)</f>
        <v>30000000</v>
      </c>
      <c r="J1980" s="7" t="n">
        <f aca="false">IF(C1980=1,MIN($F$366,MAX(0,$B$1860-I1980)),0)</f>
        <v>300000000</v>
      </c>
      <c r="K1980" s="7" t="n">
        <f aca="false">IF(D1980=1,MIN($F$365,MAX(0,$B$1860-SUM(I1980:J1980))),0)</f>
        <v>100000000</v>
      </c>
      <c r="L1980" s="7" t="n">
        <f aca="false">IF(E1980=1,MIN($F$364,MAX(0,$B$1860-SUM(I1980:K1980))),0)</f>
        <v>0</v>
      </c>
      <c r="M1980" s="7" t="n">
        <f aca="false">IF(F1980=1,MIN($F$363,MAX(0,$B$1860-SUM(I1980:L1980))),0)</f>
        <v>30000000</v>
      </c>
      <c r="N1980" s="7" t="n">
        <f aca="false">IF(G1980=1,MIN($F$362,MAX(0,$B$1860-SUM(I1980:M1980))),0)</f>
        <v>15000000</v>
      </c>
      <c r="O1980" s="7" t="n">
        <f aca="false">IF(H1980=1,MIN($F$361,MAX(0,$B$1860-SUM(I1980:N1980))),0)</f>
        <v>0</v>
      </c>
      <c r="P1980" s="7" t="n">
        <f aca="false">MAX(0,$B$1860-SUM(I1980:O1980))</f>
        <v>1525000000</v>
      </c>
      <c r="Q1980" s="7" t="n">
        <f aca="false">($B$343+$B$344)+$B$22+(1-B1980)*$B$338+(1-C1980)*$E$366+(1-D1980)*$E$365+(1-E1980)*$E$364+(1-F1980)*$E$363+(1-G1980)*$E$362+(1-H1980)*$E$361</f>
        <v>16676887.0206944</v>
      </c>
      <c r="R1980" s="7" t="n">
        <f aca="false">P1980&gt;$B$12*Q1980</f>
        <v>1</v>
      </c>
      <c r="S1980" s="7" t="n">
        <f aca="false">IF(R1980,(P1980+$B$12*$B$13)/(Q1980+$B$13),IF(Q1980&gt;0,P1980/Q1980,0))</f>
        <v>79.6531782427267</v>
      </c>
      <c r="T1980" s="7" t="n">
        <f aca="false">IF(R1980,$B$13*(S1980-$B$12),0)</f>
        <v>196632945.606817</v>
      </c>
      <c r="U1980" s="7" t="n">
        <f aca="false">($B$343+$B$344)*S1980</f>
        <v>22054931.212466</v>
      </c>
      <c r="V1980" s="7" t="n">
        <f aca="false">$B$22*S1980</f>
        <v>716878604.18454</v>
      </c>
      <c r="W1980" s="7" t="n">
        <f aca="false">IF(B1980=1,I1980,S1980*$B$338)</f>
        <v>30000000</v>
      </c>
      <c r="X1980" s="7" t="n">
        <f aca="false">IF(C1980=1,J1980,S1980*$E$366)</f>
        <v>300000000</v>
      </c>
      <c r="Y1980" s="7" t="n">
        <f aca="false">IF(D1980=1,K1980,S1980*$E$365)</f>
        <v>100000000</v>
      </c>
      <c r="Z1980" s="7" t="n">
        <f aca="false">IF(E1980=1,L1980,S1980*$E$364)</f>
        <v>191167627.782544</v>
      </c>
      <c r="AA1980" s="7" t="n">
        <f aca="false">IF(F1980=1,M1980,S1980*$E$363)</f>
        <v>30000000</v>
      </c>
      <c r="AB1980" s="7" t="n">
        <f aca="false">IF(G1980=1,N1980,S1980*$E$362)</f>
        <v>15000000</v>
      </c>
      <c r="AC1980" s="7" t="n">
        <f aca="false">IF(H1980=1,O1980,S1980*$E$361)</f>
        <v>398265891.213633</v>
      </c>
      <c r="AD1980" s="7" t="n">
        <f aca="false">INDEX($W$1862:$W$1989,MATCH($A1980+(1-B1980)*64,$A$1862:$A$1989,0))</f>
        <v>30000000</v>
      </c>
      <c r="AE1980" s="7" t="n">
        <f aca="false">INDEX($W$1862:$W$1989,MATCH($A1980-B1980*64,$A$1862:$A$1989,0))</f>
        <v>61736686.1625632</v>
      </c>
      <c r="AF1980" s="7" t="n">
        <f aca="false">INDEX($X$1862:$X$1989,MATCH($A1980+(1-C1980)*32,$A$1862:$A$1989,0))</f>
        <v>300000000</v>
      </c>
      <c r="AG1980" s="7" t="n">
        <f aca="false">INDEX($X$1862:$X$1989,MATCH($A1980-C1980*32,$A$1862:$A$1989,0))</f>
        <v>442799086.818577</v>
      </c>
      <c r="AH1980" s="7" t="n">
        <f aca="false">INDEX($Y$1862:$Y$1989,MATCH($A1980+(1-D1980)*16,$A$1862:$A$1989,0))</f>
        <v>100000000</v>
      </c>
      <c r="AI1980" s="7" t="n">
        <f aca="false">INDEX($Y$1862:$Y$1989,MATCH($A1980-D1980*16,$A$1862:$A$1989,0))</f>
        <v>134913744.794976</v>
      </c>
      <c r="AJ1980" s="7" t="n">
        <f aca="false">INDEX($Z$1862:$Z$1989,MATCH($A1980+(1-E1980)*8,$A$1862:$A$1989,0))</f>
        <v>60000000</v>
      </c>
      <c r="AK1980" s="7" t="n">
        <f aca="false">INDEX($Z$1862:$Z$1989,MATCH($A1980-E1980*8,$A$1862:$A$1989,0))</f>
        <v>191167627.782544</v>
      </c>
      <c r="AL1980" s="7" t="n">
        <f aca="false">INDEX($AA$1862:$AA$1989,MATCH($A1980+(1-F1980)*4,$A$1862:$A$1989,0))</f>
        <v>30000000</v>
      </c>
      <c r="AM1980" s="7" t="n">
        <f aca="false">INDEX($AA$1862:$AA$1989,MATCH($A1980-F1980*4,$A$1862:$A$1989,0))</f>
        <v>210692330.065976</v>
      </c>
      <c r="AN1980" s="7" t="n">
        <f aca="false">INDEX($AB$1862:$AB$1989,MATCH($A1980+(1-G1980)*2,$A$1862:$A$1989,0))</f>
        <v>15000000</v>
      </c>
      <c r="AO1980" s="7" t="n">
        <f aca="false">INDEX($AB$1862:$AB$1989,MATCH($A1980-G1980*2,$A$1862:$A$1989,0))</f>
        <v>319003021.083667</v>
      </c>
      <c r="AP1980" s="7" t="n">
        <f aca="false">INDEX($AC$1862:$AC$1989,MATCH($A1980+(1-H1980)*1,$A$1862:$A$1989,0))</f>
        <v>5000000</v>
      </c>
      <c r="AQ1980" s="7" t="n">
        <f aca="false">INDEX($AC$1862:$AC$1989,MATCH($A1980-H1980*1,$A$1862:$A$1989,0))</f>
        <v>398265891.213633</v>
      </c>
      <c r="AR1980" s="14" t="b">
        <f aca="false">AND(IF(B1980=1,AD1980&gt;=AE1980,AE1980&gt;AD1980),IF(C1980=1,AF1980&gt;=AG1980,AG1980&gt;AF1980),IF(D1980=1,AH1980&gt;=AI1980,AI1980&gt;AH1980),IF(E1980=1,AJ1980&gt;=AK1980,AK1980&gt;AJ1980),IF(F1980=1,AL1980&gt;=AM1980,AM1980&gt;AL1980),IF(G1980=1,AN1980&gt;=AO1980,AO1980&gt;AN1980),IF(H1980=1,AP1980&gt;=AQ1980,AQ1980&gt;AP1980))</f>
        <v>0</v>
      </c>
      <c r="AS1980" s="2"/>
      <c r="AT1980" s="2"/>
      <c r="AU1980" s="2"/>
      <c r="AV1980" s="2"/>
      <c r="AW1980" s="2"/>
      <c r="AX1980" s="2"/>
    </row>
    <row r="1981" customFormat="false" ht="15" hidden="false" customHeight="false" outlineLevel="0" collapsed="false">
      <c r="A1981" s="6" t="n">
        <f aca="false">ROW()-1862</f>
        <v>119</v>
      </c>
      <c r="B1981" s="6" t="n">
        <f aca="false">MOD(INT($A1981/64),2)</f>
        <v>1</v>
      </c>
      <c r="C1981" s="6" t="n">
        <f aca="false">MOD(INT($A1981/32),2)</f>
        <v>1</v>
      </c>
      <c r="D1981" s="6" t="n">
        <f aca="false">MOD(INT($A1981/16),2)</f>
        <v>1</v>
      </c>
      <c r="E1981" s="6" t="n">
        <f aca="false">MOD(INT($A1981/8),2)</f>
        <v>0</v>
      </c>
      <c r="F1981" s="6" t="n">
        <f aca="false">MOD(INT($A1981/4),2)</f>
        <v>1</v>
      </c>
      <c r="G1981" s="6" t="n">
        <f aca="false">MOD(INT($A1981/2),2)</f>
        <v>1</v>
      </c>
      <c r="H1981" s="6" t="n">
        <f aca="false">MOD(INT($A1981/1),2)</f>
        <v>1</v>
      </c>
      <c r="I1981" s="7" t="n">
        <f aca="false">IF(B1981=1,MIN($B$6,$B$1860),0)</f>
        <v>30000000</v>
      </c>
      <c r="J1981" s="7" t="n">
        <f aca="false">IF(C1981=1,MIN($F$366,MAX(0,$B$1860-I1981)),0)</f>
        <v>300000000</v>
      </c>
      <c r="K1981" s="7" t="n">
        <f aca="false">IF(D1981=1,MIN($F$365,MAX(0,$B$1860-SUM(I1981:J1981))),0)</f>
        <v>100000000</v>
      </c>
      <c r="L1981" s="7" t="n">
        <f aca="false">IF(E1981=1,MIN($F$364,MAX(0,$B$1860-SUM(I1981:K1981))),0)</f>
        <v>0</v>
      </c>
      <c r="M1981" s="7" t="n">
        <f aca="false">IF(F1981=1,MIN($F$363,MAX(0,$B$1860-SUM(I1981:L1981))),0)</f>
        <v>30000000</v>
      </c>
      <c r="N1981" s="7" t="n">
        <f aca="false">IF(G1981=1,MIN($F$362,MAX(0,$B$1860-SUM(I1981:M1981))),0)</f>
        <v>15000000</v>
      </c>
      <c r="O1981" s="7" t="n">
        <f aca="false">IF(H1981=1,MIN($F$361,MAX(0,$B$1860-SUM(I1981:N1981))),0)</f>
        <v>5000000</v>
      </c>
      <c r="P1981" s="7" t="n">
        <f aca="false">MAX(0,$B$1860-SUM(I1981:O1981))</f>
        <v>1520000000</v>
      </c>
      <c r="Q1981" s="7" t="n">
        <f aca="false">($B$343+$B$344)+$B$22+(1-B1981)*$B$338+(1-C1981)*$E$366+(1-D1981)*$E$365+(1-E1981)*$E$364+(1-F1981)*$E$363+(1-G1981)*$E$362+(1-H1981)*$E$361</f>
        <v>11676887.0206944</v>
      </c>
      <c r="R1981" s="7" t="n">
        <f aca="false">P1981&gt;$B$12*Q1981</f>
        <v>1</v>
      </c>
      <c r="S1981" s="7" t="n">
        <f aca="false">IF(R1981,(P1981+$B$12*$B$13)/(Q1981+$B$13),IF(Q1981&gt;0,P1981/Q1981,0))</f>
        <v>107.39311089787</v>
      </c>
      <c r="T1981" s="7" t="n">
        <f aca="false">IF(R1981,$B$13*(S1981-$B$12),0)</f>
        <v>265982777.244674</v>
      </c>
      <c r="U1981" s="7" t="n">
        <f aca="false">($B$343+$B$344)*S1981</f>
        <v>29735758.5196109</v>
      </c>
      <c r="V1981" s="7" t="n">
        <f aca="false">$B$22*S1981</f>
        <v>966537998.080828</v>
      </c>
      <c r="W1981" s="7" t="n">
        <f aca="false">IF(B1981=1,I1981,S1981*$B$338)</f>
        <v>30000000</v>
      </c>
      <c r="X1981" s="7" t="n">
        <f aca="false">IF(C1981=1,J1981,S1981*$E$366)</f>
        <v>300000000</v>
      </c>
      <c r="Y1981" s="7" t="n">
        <f aca="false">IF(D1981=1,K1981,S1981*$E$365)</f>
        <v>100000000</v>
      </c>
      <c r="Z1981" s="7" t="n">
        <f aca="false">IF(E1981=1,L1981,S1981*$E$364)</f>
        <v>257743466.154887</v>
      </c>
      <c r="AA1981" s="7" t="n">
        <f aca="false">IF(F1981=1,M1981,S1981*$E$363)</f>
        <v>30000000</v>
      </c>
      <c r="AB1981" s="7" t="n">
        <f aca="false">IF(G1981=1,N1981,S1981*$E$362)</f>
        <v>15000000</v>
      </c>
      <c r="AC1981" s="7" t="n">
        <f aca="false">IF(H1981=1,O1981,S1981*$E$361)</f>
        <v>5000000</v>
      </c>
      <c r="AD1981" s="7" t="n">
        <f aca="false">INDEX($W$1862:$W$1989,MATCH($A1981+(1-B1981)*64,$A$1862:$A$1989,0))</f>
        <v>30000000</v>
      </c>
      <c r="AE1981" s="7" t="n">
        <f aca="false">INDEX($W$1862:$W$1989,MATCH($A1981-B1981*64,$A$1862:$A$1989,0))</f>
        <v>82094629.7332147</v>
      </c>
      <c r="AF1981" s="7" t="n">
        <f aca="false">INDEX($X$1862:$X$1989,MATCH($A1981+(1-C1981)*32,$A$1862:$A$1989,0))</f>
        <v>300000000</v>
      </c>
      <c r="AG1981" s="7" t="n">
        <f aca="false">INDEX($X$1862:$X$1989,MATCH($A1981-C1981*32,$A$1862:$A$1989,0))</f>
        <v>550303403.297942</v>
      </c>
      <c r="AH1981" s="7" t="n">
        <f aca="false">INDEX($Y$1862:$Y$1989,MATCH($A1981+(1-D1981)*16,$A$1862:$A$1989,0))</f>
        <v>100000000</v>
      </c>
      <c r="AI1981" s="7" t="n">
        <f aca="false">INDEX($Y$1862:$Y$1989,MATCH($A1981-D1981*16,$A$1862:$A$1989,0))</f>
        <v>176767323.980377</v>
      </c>
      <c r="AJ1981" s="7" t="n">
        <f aca="false">INDEX($Z$1862:$Z$1989,MATCH($A1981+(1-E1981)*8,$A$1862:$A$1989,0))</f>
        <v>60000000</v>
      </c>
      <c r="AK1981" s="7" t="n">
        <f aca="false">INDEX($Z$1862:$Z$1989,MATCH($A1981-E1981*8,$A$1862:$A$1989,0))</f>
        <v>257743466.154887</v>
      </c>
      <c r="AL1981" s="7" t="n">
        <f aca="false">INDEX($AA$1862:$AA$1989,MATCH($A1981+(1-F1981)*4,$A$1862:$A$1989,0))</f>
        <v>30000000</v>
      </c>
      <c r="AM1981" s="7" t="n">
        <f aca="false">INDEX($AA$1862:$AA$1989,MATCH($A1981-F1981*4,$A$1862:$A$1989,0))</f>
        <v>271149248.079046</v>
      </c>
      <c r="AN1981" s="7" t="n">
        <f aca="false">INDEX($AB$1862:$AB$1989,MATCH($A1981+(1-G1981)*2,$A$1862:$A$1989,0))</f>
        <v>15000000</v>
      </c>
      <c r="AO1981" s="7" t="n">
        <f aca="false">INDEX($AB$1862:$AB$1989,MATCH($A1981-G1981*2,$A$1862:$A$1989,0))</f>
        <v>400873196.557094</v>
      </c>
      <c r="AP1981" s="7" t="n">
        <f aca="false">INDEX($AC$1862:$AC$1989,MATCH($A1981+(1-H1981)*1,$A$1862:$A$1989,0))</f>
        <v>5000000</v>
      </c>
      <c r="AQ1981" s="7" t="n">
        <f aca="false">INDEX($AC$1862:$AC$1989,MATCH($A1981-H1981*1,$A$1862:$A$1989,0))</f>
        <v>398265891.213633</v>
      </c>
      <c r="AR1981" s="14" t="b">
        <f aca="false">AND(IF(B1981=1,AD1981&gt;=AE1981,AE1981&gt;AD1981),IF(C1981=1,AF1981&gt;=AG1981,AG1981&gt;AF1981),IF(D1981=1,AH1981&gt;=AI1981,AI1981&gt;AH1981),IF(E1981=1,AJ1981&gt;=AK1981,AK1981&gt;AJ1981),IF(F1981=1,AL1981&gt;=AM1981,AM1981&gt;AL1981),IF(G1981=1,AN1981&gt;=AO1981,AO1981&gt;AN1981),IF(H1981=1,AP1981&gt;=AQ1981,AQ1981&gt;AP1981))</f>
        <v>0</v>
      </c>
      <c r="AS1981" s="2"/>
      <c r="AT1981" s="2"/>
      <c r="AU1981" s="2"/>
      <c r="AV1981" s="2"/>
      <c r="AW1981" s="2"/>
      <c r="AX1981" s="2"/>
    </row>
    <row r="1982" customFormat="false" ht="15" hidden="false" customHeight="false" outlineLevel="0" collapsed="false">
      <c r="A1982" s="6" t="n">
        <f aca="false">ROW()-1862</f>
        <v>120</v>
      </c>
      <c r="B1982" s="6" t="n">
        <f aca="false">MOD(INT($A1982/64),2)</f>
        <v>1</v>
      </c>
      <c r="C1982" s="6" t="n">
        <f aca="false">MOD(INT($A1982/32),2)</f>
        <v>1</v>
      </c>
      <c r="D1982" s="6" t="n">
        <f aca="false">MOD(INT($A1982/16),2)</f>
        <v>1</v>
      </c>
      <c r="E1982" s="6" t="n">
        <f aca="false">MOD(INT($A1982/8),2)</f>
        <v>1</v>
      </c>
      <c r="F1982" s="6" t="n">
        <f aca="false">MOD(INT($A1982/4),2)</f>
        <v>0</v>
      </c>
      <c r="G1982" s="6" t="n">
        <f aca="false">MOD(INT($A1982/2),2)</f>
        <v>0</v>
      </c>
      <c r="H1982" s="6" t="n">
        <f aca="false">MOD(INT($A1982/1),2)</f>
        <v>0</v>
      </c>
      <c r="I1982" s="7" t="n">
        <f aca="false">IF(B1982=1,MIN($B$6,$B$1860),0)</f>
        <v>30000000</v>
      </c>
      <c r="J1982" s="7" t="n">
        <f aca="false">IF(C1982=1,MIN($F$366,MAX(0,$B$1860-I1982)),0)</f>
        <v>300000000</v>
      </c>
      <c r="K1982" s="7" t="n">
        <f aca="false">IF(D1982=1,MIN($F$365,MAX(0,$B$1860-SUM(I1982:J1982))),0)</f>
        <v>100000000</v>
      </c>
      <c r="L1982" s="7" t="n">
        <f aca="false">IF(E1982=1,MIN($F$364,MAX(0,$B$1860-SUM(I1982:K1982))),0)</f>
        <v>60000000</v>
      </c>
      <c r="M1982" s="7" t="n">
        <f aca="false">IF(F1982=1,MIN($F$363,MAX(0,$B$1860-SUM(I1982:L1982))),0)</f>
        <v>0</v>
      </c>
      <c r="N1982" s="7" t="n">
        <f aca="false">IF(G1982=1,MIN($F$362,MAX(0,$B$1860-SUM(I1982:M1982))),0)</f>
        <v>0</v>
      </c>
      <c r="O1982" s="7" t="n">
        <f aca="false">IF(H1982=1,MIN($F$361,MAX(0,$B$1860-SUM(I1982:N1982))),0)</f>
        <v>0</v>
      </c>
      <c r="P1982" s="7" t="n">
        <f aca="false">MAX(0,$B$1860-SUM(I1982:O1982))</f>
        <v>1510000000</v>
      </c>
      <c r="Q1982" s="7" t="n">
        <f aca="false">($B$343+$B$344)+$B$22+(1-B1982)*$B$338+(1-C1982)*$E$366+(1-D1982)*$E$365+(1-E1982)*$E$364+(1-F1982)*$E$363+(1-G1982)*$E$362+(1-H1982)*$E$361</f>
        <v>22276887.0206944</v>
      </c>
      <c r="R1982" s="7" t="n">
        <f aca="false">P1982&gt;$B$12*Q1982</f>
        <v>1</v>
      </c>
      <c r="S1982" s="7" t="n">
        <f aca="false">IF(R1982,(P1982+$B$12*$B$13)/(Q1982+$B$13),IF(Q1982&gt;0,P1982/Q1982,0))</f>
        <v>61.0447954473343</v>
      </c>
      <c r="T1982" s="7" t="n">
        <f aca="false">IF(R1982,$B$13*(S1982-$B$12),0)</f>
        <v>150111988.618336</v>
      </c>
      <c r="U1982" s="7" t="n">
        <f aca="false">($B$343+$B$344)*S1982</f>
        <v>16902511.5403095</v>
      </c>
      <c r="V1982" s="7" t="n">
        <f aca="false">$B$22*S1982</f>
        <v>549403159.026009</v>
      </c>
      <c r="W1982" s="7" t="n">
        <f aca="false">IF(B1982=1,I1982,S1982*$B$338)</f>
        <v>30000000</v>
      </c>
      <c r="X1982" s="7" t="n">
        <f aca="false">IF(C1982=1,J1982,S1982*$E$366)</f>
        <v>300000000</v>
      </c>
      <c r="Y1982" s="7" t="n">
        <f aca="false">IF(D1982=1,K1982,S1982*$E$365)</f>
        <v>100000000</v>
      </c>
      <c r="Z1982" s="7" t="n">
        <f aca="false">IF(E1982=1,L1982,S1982*$E$364)</f>
        <v>60000000</v>
      </c>
      <c r="AA1982" s="7" t="n">
        <f aca="false">IF(F1982=1,M1982,S1982*$E$363)</f>
        <v>183134386.342003</v>
      </c>
      <c r="AB1982" s="7" t="n">
        <f aca="false">IF(G1982=1,N1982,S1982*$E$362)</f>
        <v>305223977.236672</v>
      </c>
      <c r="AC1982" s="7" t="n">
        <f aca="false">IF(H1982=1,O1982,S1982*$E$361)</f>
        <v>305223977.236672</v>
      </c>
      <c r="AD1982" s="7" t="n">
        <f aca="false">INDEX($W$1862:$W$1989,MATCH($A1982+(1-B1982)*64,$A$1862:$A$1989,0))</f>
        <v>30000000</v>
      </c>
      <c r="AE1982" s="7" t="n">
        <f aca="false">INDEX($W$1862:$W$1989,MATCH($A1982-B1982*64,$A$1862:$A$1989,0))</f>
        <v>47750744.995551</v>
      </c>
      <c r="AF1982" s="7" t="n">
        <f aca="false">INDEX($X$1862:$X$1989,MATCH($A1982+(1-C1982)*32,$A$1862:$A$1989,0))</f>
        <v>300000000</v>
      </c>
      <c r="AG1982" s="7" t="n">
        <f aca="false">INDEX($X$1862:$X$1989,MATCH($A1982-C1982*32,$A$1862:$A$1989,0))</f>
        <v>359598770.627348</v>
      </c>
      <c r="AH1982" s="7" t="n">
        <f aca="false">INDEX($Y$1862:$Y$1989,MATCH($A1982+(1-D1982)*16,$A$1862:$A$1989,0))</f>
        <v>100000000</v>
      </c>
      <c r="AI1982" s="7" t="n">
        <f aca="false">INDEX($Y$1862:$Y$1989,MATCH($A1982-D1982*16,$A$1862:$A$1989,0))</f>
        <v>105433935.806496</v>
      </c>
      <c r="AJ1982" s="7" t="n">
        <f aca="false">INDEX($Z$1862:$Z$1989,MATCH($A1982+(1-E1982)*8,$A$1862:$A$1989,0))</f>
        <v>60000000</v>
      </c>
      <c r="AK1982" s="7" t="n">
        <f aca="false">INDEX($Z$1862:$Z$1989,MATCH($A1982-E1982*8,$A$1862:$A$1989,0))</f>
        <v>138868001.957922</v>
      </c>
      <c r="AL1982" s="7" t="n">
        <f aca="false">INDEX($AA$1862:$AA$1989,MATCH($A1982+(1-F1982)*4,$A$1862:$A$1989,0))</f>
        <v>30000000</v>
      </c>
      <c r="AM1982" s="7" t="n">
        <f aca="false">INDEX($AA$1862:$AA$1989,MATCH($A1982-F1982*4,$A$1862:$A$1989,0))</f>
        <v>183134386.342003</v>
      </c>
      <c r="AN1982" s="7" t="n">
        <f aca="false">INDEX($AB$1862:$AB$1989,MATCH($A1982+(1-G1982)*2,$A$1862:$A$1989,0))</f>
        <v>15000000</v>
      </c>
      <c r="AO1982" s="7" t="n">
        <f aca="false">INDEX($AB$1862:$AB$1989,MATCH($A1982-G1982*2,$A$1862:$A$1989,0))</f>
        <v>305223977.236672</v>
      </c>
      <c r="AP1982" s="7" t="n">
        <f aca="false">INDEX($AC$1862:$AC$1989,MATCH($A1982+(1-H1982)*1,$A$1862:$A$1989,0))</f>
        <v>5000000</v>
      </c>
      <c r="AQ1982" s="7" t="n">
        <f aca="false">INDEX($AC$1862:$AC$1989,MATCH($A1982-H1982*1,$A$1862:$A$1989,0))</f>
        <v>305223977.236672</v>
      </c>
      <c r="AR1982" s="14" t="b">
        <f aca="false">AND(IF(B1982=1,AD1982&gt;=AE1982,AE1982&gt;AD1982),IF(C1982=1,AF1982&gt;=AG1982,AG1982&gt;AF1982),IF(D1982=1,AH1982&gt;=AI1982,AI1982&gt;AH1982),IF(E1982=1,AJ1982&gt;=AK1982,AK1982&gt;AJ1982),IF(F1982=1,AL1982&gt;=AM1982,AM1982&gt;AL1982),IF(G1982=1,AN1982&gt;=AO1982,AO1982&gt;AN1982),IF(H1982=1,AP1982&gt;=AQ1982,AQ1982&gt;AP1982))</f>
        <v>0</v>
      </c>
      <c r="AS1982" s="2"/>
      <c r="AT1982" s="2"/>
      <c r="AU1982" s="2"/>
      <c r="AV1982" s="2"/>
      <c r="AW1982" s="2"/>
      <c r="AX1982" s="2"/>
    </row>
    <row r="1983" customFormat="false" ht="15" hidden="false" customHeight="false" outlineLevel="0" collapsed="false">
      <c r="A1983" s="6" t="n">
        <f aca="false">ROW()-1862</f>
        <v>121</v>
      </c>
      <c r="B1983" s="6" t="n">
        <f aca="false">MOD(INT($A1983/64),2)</f>
        <v>1</v>
      </c>
      <c r="C1983" s="6" t="n">
        <f aca="false">MOD(INT($A1983/32),2)</f>
        <v>1</v>
      </c>
      <c r="D1983" s="6" t="n">
        <f aca="false">MOD(INT($A1983/16),2)</f>
        <v>1</v>
      </c>
      <c r="E1983" s="6" t="n">
        <f aca="false">MOD(INT($A1983/8),2)</f>
        <v>1</v>
      </c>
      <c r="F1983" s="6" t="n">
        <f aca="false">MOD(INT($A1983/4),2)</f>
        <v>0</v>
      </c>
      <c r="G1983" s="6" t="n">
        <f aca="false">MOD(INT($A1983/2),2)</f>
        <v>0</v>
      </c>
      <c r="H1983" s="6" t="n">
        <f aca="false">MOD(INT($A1983/1),2)</f>
        <v>1</v>
      </c>
      <c r="I1983" s="7" t="n">
        <f aca="false">IF(B1983=1,MIN($B$6,$B$1860),0)</f>
        <v>30000000</v>
      </c>
      <c r="J1983" s="7" t="n">
        <f aca="false">IF(C1983=1,MIN($F$366,MAX(0,$B$1860-I1983)),0)</f>
        <v>300000000</v>
      </c>
      <c r="K1983" s="7" t="n">
        <f aca="false">IF(D1983=1,MIN($F$365,MAX(0,$B$1860-SUM(I1983:J1983))),0)</f>
        <v>100000000</v>
      </c>
      <c r="L1983" s="7" t="n">
        <f aca="false">IF(E1983=1,MIN($F$364,MAX(0,$B$1860-SUM(I1983:K1983))),0)</f>
        <v>60000000</v>
      </c>
      <c r="M1983" s="7" t="n">
        <f aca="false">IF(F1983=1,MIN($F$363,MAX(0,$B$1860-SUM(I1983:L1983))),0)</f>
        <v>0</v>
      </c>
      <c r="N1983" s="7" t="n">
        <f aca="false">IF(G1983=1,MIN($F$362,MAX(0,$B$1860-SUM(I1983:M1983))),0)</f>
        <v>0</v>
      </c>
      <c r="O1983" s="7" t="n">
        <f aca="false">IF(H1983=1,MIN($F$361,MAX(0,$B$1860-SUM(I1983:N1983))),0)</f>
        <v>5000000</v>
      </c>
      <c r="P1983" s="7" t="n">
        <f aca="false">MAX(0,$B$1860-SUM(I1983:O1983))</f>
        <v>1505000000</v>
      </c>
      <c r="Q1983" s="7" t="n">
        <f aca="false">($B$343+$B$344)+$B$22+(1-B1983)*$B$338+(1-C1983)*$E$366+(1-D1983)*$E$365+(1-E1983)*$E$364+(1-F1983)*$E$363+(1-G1983)*$E$362+(1-H1983)*$E$361</f>
        <v>17276887.0206944</v>
      </c>
      <c r="R1983" s="7" t="n">
        <f aca="false">P1983&gt;$B$12*Q1983</f>
        <v>1</v>
      </c>
      <c r="S1983" s="7" t="n">
        <f aca="false">IF(R1983,(P1983+$B$12*$B$13)/(Q1983+$B$13),IF(Q1983&gt;0,P1983/Q1983,0))</f>
        <v>76.2253431706701</v>
      </c>
      <c r="T1983" s="7" t="n">
        <f aca="false">IF(R1983,$B$13*(S1983-$B$12),0)</f>
        <v>188063357.926675</v>
      </c>
      <c r="U1983" s="7" t="n">
        <f aca="false">($B$343+$B$344)*S1983</f>
        <v>21105808.1719326</v>
      </c>
      <c r="V1983" s="7" t="n">
        <f aca="false">$B$22*S1983</f>
        <v>686028088.536031</v>
      </c>
      <c r="W1983" s="7" t="n">
        <f aca="false">IF(B1983=1,I1983,S1983*$B$338)</f>
        <v>30000000</v>
      </c>
      <c r="X1983" s="7" t="n">
        <f aca="false">IF(C1983=1,J1983,S1983*$E$366)</f>
        <v>300000000</v>
      </c>
      <c r="Y1983" s="7" t="n">
        <f aca="false">IF(D1983=1,K1983,S1983*$E$365)</f>
        <v>100000000</v>
      </c>
      <c r="Z1983" s="7" t="n">
        <f aca="false">IF(E1983=1,L1983,S1983*$E$364)</f>
        <v>60000000</v>
      </c>
      <c r="AA1983" s="7" t="n">
        <f aca="false">IF(F1983=1,M1983,S1983*$E$363)</f>
        <v>228676029.51201</v>
      </c>
      <c r="AB1983" s="7" t="n">
        <f aca="false">IF(G1983=1,N1983,S1983*$E$362)</f>
        <v>381126715.853351</v>
      </c>
      <c r="AC1983" s="7" t="n">
        <f aca="false">IF(H1983=1,O1983,S1983*$E$361)</f>
        <v>5000000</v>
      </c>
      <c r="AD1983" s="7" t="n">
        <f aca="false">INDEX($W$1862:$W$1989,MATCH($A1983+(1-B1983)*64,$A$1862:$A$1989,0))</f>
        <v>30000000</v>
      </c>
      <c r="AE1983" s="7" t="n">
        <f aca="false">INDEX($W$1862:$W$1989,MATCH($A1983-B1983*64,$A$1862:$A$1989,0))</f>
        <v>59166127.0841221</v>
      </c>
      <c r="AF1983" s="7" t="n">
        <f aca="false">INDEX($X$1862:$X$1989,MATCH($A1983+(1-C1983)*32,$A$1862:$A$1989,0))</f>
        <v>300000000</v>
      </c>
      <c r="AG1983" s="7" t="n">
        <f aca="false">INDEX($X$1862:$X$1989,MATCH($A1983-C1983*32,$A$1862:$A$1989,0))</f>
        <v>427811127.612726</v>
      </c>
      <c r="AH1983" s="7" t="n">
        <f aca="false">INDEX($Y$1862:$Y$1989,MATCH($A1983+(1-D1983)*16,$A$1862:$A$1989,0))</f>
        <v>100000000</v>
      </c>
      <c r="AI1983" s="7" t="n">
        <f aca="false">INDEX($Y$1862:$Y$1989,MATCH($A1983-D1983*16,$A$1862:$A$1989,0))</f>
        <v>129538827.308155</v>
      </c>
      <c r="AJ1983" s="7" t="n">
        <f aca="false">INDEX($Z$1862:$Z$1989,MATCH($A1983+(1-E1983)*8,$A$1862:$A$1989,0))</f>
        <v>60000000</v>
      </c>
      <c r="AK1983" s="7" t="n">
        <f aca="false">INDEX($Z$1862:$Z$1989,MATCH($A1983-E1983*8,$A$1862:$A$1989,0))</f>
        <v>169636071.847662</v>
      </c>
      <c r="AL1983" s="7" t="n">
        <f aca="false">INDEX($AA$1862:$AA$1989,MATCH($A1983+(1-F1983)*4,$A$1862:$A$1989,0))</f>
        <v>30000000</v>
      </c>
      <c r="AM1983" s="7" t="n">
        <f aca="false">INDEX($AA$1862:$AA$1989,MATCH($A1983-F1983*4,$A$1862:$A$1989,0))</f>
        <v>228676029.51201</v>
      </c>
      <c r="AN1983" s="7" t="n">
        <f aca="false">INDEX($AB$1862:$AB$1989,MATCH($A1983+(1-G1983)*2,$A$1862:$A$1989,0))</f>
        <v>15000000</v>
      </c>
      <c r="AO1983" s="7" t="n">
        <f aca="false">INDEX($AB$1862:$AB$1989,MATCH($A1983-G1983*2,$A$1862:$A$1989,0))</f>
        <v>381126715.853351</v>
      </c>
      <c r="AP1983" s="7" t="n">
        <f aca="false">INDEX($AC$1862:$AC$1989,MATCH($A1983+(1-H1983)*1,$A$1862:$A$1989,0))</f>
        <v>5000000</v>
      </c>
      <c r="AQ1983" s="7" t="n">
        <f aca="false">INDEX($AC$1862:$AC$1989,MATCH($A1983-H1983*1,$A$1862:$A$1989,0))</f>
        <v>305223977.236672</v>
      </c>
      <c r="AR1983" s="14" t="b">
        <f aca="false">AND(IF(B1983=1,AD1983&gt;=AE1983,AE1983&gt;AD1983),IF(C1983=1,AF1983&gt;=AG1983,AG1983&gt;AF1983),IF(D1983=1,AH1983&gt;=AI1983,AI1983&gt;AH1983),IF(E1983=1,AJ1983&gt;=AK1983,AK1983&gt;AJ1983),IF(F1983=1,AL1983&gt;=AM1983,AM1983&gt;AL1983),IF(G1983=1,AN1983&gt;=AO1983,AO1983&gt;AN1983),IF(H1983=1,AP1983&gt;=AQ1983,AQ1983&gt;AP1983))</f>
        <v>0</v>
      </c>
      <c r="AS1983" s="2"/>
      <c r="AT1983" s="2"/>
      <c r="AU1983" s="2"/>
      <c r="AV1983" s="2"/>
      <c r="AW1983" s="2"/>
      <c r="AX1983" s="2"/>
    </row>
    <row r="1984" customFormat="false" ht="15" hidden="false" customHeight="false" outlineLevel="0" collapsed="false">
      <c r="A1984" s="6" t="n">
        <f aca="false">ROW()-1862</f>
        <v>122</v>
      </c>
      <c r="B1984" s="6" t="n">
        <f aca="false">MOD(INT($A1984/64),2)</f>
        <v>1</v>
      </c>
      <c r="C1984" s="6" t="n">
        <f aca="false">MOD(INT($A1984/32),2)</f>
        <v>1</v>
      </c>
      <c r="D1984" s="6" t="n">
        <f aca="false">MOD(INT($A1984/16),2)</f>
        <v>1</v>
      </c>
      <c r="E1984" s="6" t="n">
        <f aca="false">MOD(INT($A1984/8),2)</f>
        <v>1</v>
      </c>
      <c r="F1984" s="6" t="n">
        <f aca="false">MOD(INT($A1984/4),2)</f>
        <v>0</v>
      </c>
      <c r="G1984" s="6" t="n">
        <f aca="false">MOD(INT($A1984/2),2)</f>
        <v>1</v>
      </c>
      <c r="H1984" s="6" t="n">
        <f aca="false">MOD(INT($A1984/1),2)</f>
        <v>0</v>
      </c>
      <c r="I1984" s="7" t="n">
        <f aca="false">IF(B1984=1,MIN($B$6,$B$1860),0)</f>
        <v>30000000</v>
      </c>
      <c r="J1984" s="7" t="n">
        <f aca="false">IF(C1984=1,MIN($F$366,MAX(0,$B$1860-I1984)),0)</f>
        <v>300000000</v>
      </c>
      <c r="K1984" s="7" t="n">
        <f aca="false">IF(D1984=1,MIN($F$365,MAX(0,$B$1860-SUM(I1984:J1984))),0)</f>
        <v>100000000</v>
      </c>
      <c r="L1984" s="7" t="n">
        <f aca="false">IF(E1984=1,MIN($F$364,MAX(0,$B$1860-SUM(I1984:K1984))),0)</f>
        <v>60000000</v>
      </c>
      <c r="M1984" s="7" t="n">
        <f aca="false">IF(F1984=1,MIN($F$363,MAX(0,$B$1860-SUM(I1984:L1984))),0)</f>
        <v>0</v>
      </c>
      <c r="N1984" s="7" t="n">
        <f aca="false">IF(G1984=1,MIN($F$362,MAX(0,$B$1860-SUM(I1984:M1984))),0)</f>
        <v>15000000</v>
      </c>
      <c r="O1984" s="7" t="n">
        <f aca="false">IF(H1984=1,MIN($F$361,MAX(0,$B$1860-SUM(I1984:N1984))),0)</f>
        <v>0</v>
      </c>
      <c r="P1984" s="7" t="n">
        <f aca="false">MAX(0,$B$1860-SUM(I1984:O1984))</f>
        <v>1495000000</v>
      </c>
      <c r="Q1984" s="7" t="n">
        <f aca="false">($B$343+$B$344)+$B$22+(1-B1984)*$B$338+(1-C1984)*$E$366+(1-D1984)*$E$365+(1-E1984)*$E$364+(1-F1984)*$E$363+(1-G1984)*$E$362+(1-H1984)*$E$361</f>
        <v>17276887.0206944</v>
      </c>
      <c r="R1984" s="7" t="n">
        <f aca="false">P1984&gt;$B$12*Q1984</f>
        <v>1</v>
      </c>
      <c r="S1984" s="7" t="n">
        <f aca="false">IF(R1984,(P1984+$B$12*$B$13)/(Q1984+$B$13),IF(Q1984&gt;0,P1984/Q1984,0))</f>
        <v>75.7197024199526</v>
      </c>
      <c r="T1984" s="7" t="n">
        <f aca="false">IF(R1984,$B$13*(S1984-$B$12),0)</f>
        <v>186799256.049881</v>
      </c>
      <c r="U1984" s="7" t="n">
        <f aca="false">($B$343+$B$344)*S1984</f>
        <v>20965802.8109247</v>
      </c>
      <c r="V1984" s="7" t="n">
        <f aca="false">$B$22*S1984</f>
        <v>681477321.779573</v>
      </c>
      <c r="W1984" s="7" t="n">
        <f aca="false">IF(B1984=1,I1984,S1984*$B$338)</f>
        <v>30000000</v>
      </c>
      <c r="X1984" s="7" t="n">
        <f aca="false">IF(C1984=1,J1984,S1984*$E$366)</f>
        <v>300000000</v>
      </c>
      <c r="Y1984" s="7" t="n">
        <f aca="false">IF(D1984=1,K1984,S1984*$E$365)</f>
        <v>100000000</v>
      </c>
      <c r="Z1984" s="7" t="n">
        <f aca="false">IF(E1984=1,L1984,S1984*$E$364)</f>
        <v>60000000</v>
      </c>
      <c r="AA1984" s="7" t="n">
        <f aca="false">IF(F1984=1,M1984,S1984*$E$363)</f>
        <v>227159107.259858</v>
      </c>
      <c r="AB1984" s="7" t="n">
        <f aca="false">IF(G1984=1,N1984,S1984*$E$362)</f>
        <v>15000000</v>
      </c>
      <c r="AC1984" s="7" t="n">
        <f aca="false">IF(H1984=1,O1984,S1984*$E$361)</f>
        <v>378598512.099763</v>
      </c>
      <c r="AD1984" s="7" t="n">
        <f aca="false">INDEX($W$1862:$W$1989,MATCH($A1984+(1-B1984)*64,$A$1862:$A$1989,0))</f>
        <v>30000000</v>
      </c>
      <c r="AE1984" s="7" t="n">
        <f aca="false">INDEX($W$1862:$W$1989,MATCH($A1984-B1984*64,$A$1862:$A$1989,0))</f>
        <v>58781306.7453636</v>
      </c>
      <c r="AF1984" s="7" t="n">
        <f aca="false">INDEX($X$1862:$X$1989,MATCH($A1984+(1-C1984)*32,$A$1862:$A$1989,0))</f>
        <v>300000000</v>
      </c>
      <c r="AG1984" s="7" t="n">
        <f aca="false">INDEX($X$1862:$X$1989,MATCH($A1984-C1984*32,$A$1862:$A$1989,0))</f>
        <v>425444261.069917</v>
      </c>
      <c r="AH1984" s="7" t="n">
        <f aca="false">INDEX($Y$1862:$Y$1989,MATCH($A1984+(1-D1984)*16,$A$1862:$A$1989,0))</f>
        <v>100000000</v>
      </c>
      <c r="AI1984" s="7" t="n">
        <f aca="false">INDEX($Y$1862:$Y$1989,MATCH($A1984-D1984*16,$A$1862:$A$1989,0))</f>
        <v>128732987.013859</v>
      </c>
      <c r="AJ1984" s="7" t="n">
        <f aca="false">INDEX($Z$1862:$Z$1989,MATCH($A1984+(1-E1984)*8,$A$1862:$A$1989,0))</f>
        <v>60000000</v>
      </c>
      <c r="AK1984" s="7" t="n">
        <f aca="false">INDEX($Z$1862:$Z$1989,MATCH($A1984-E1984*8,$A$1862:$A$1989,0))</f>
        <v>168553864.052781</v>
      </c>
      <c r="AL1984" s="7" t="n">
        <f aca="false">INDEX($AA$1862:$AA$1989,MATCH($A1984+(1-F1984)*4,$A$1862:$A$1989,0))</f>
        <v>30000000</v>
      </c>
      <c r="AM1984" s="7" t="n">
        <f aca="false">INDEX($AA$1862:$AA$1989,MATCH($A1984-F1984*4,$A$1862:$A$1989,0))</f>
        <v>227159107.259858</v>
      </c>
      <c r="AN1984" s="7" t="n">
        <f aca="false">INDEX($AB$1862:$AB$1989,MATCH($A1984+(1-G1984)*2,$A$1862:$A$1989,0))</f>
        <v>15000000</v>
      </c>
      <c r="AO1984" s="7" t="n">
        <f aca="false">INDEX($AB$1862:$AB$1989,MATCH($A1984-G1984*2,$A$1862:$A$1989,0))</f>
        <v>305223977.236672</v>
      </c>
      <c r="AP1984" s="7" t="n">
        <f aca="false">INDEX($AC$1862:$AC$1989,MATCH($A1984+(1-H1984)*1,$A$1862:$A$1989,0))</f>
        <v>5000000</v>
      </c>
      <c r="AQ1984" s="7" t="n">
        <f aca="false">INDEX($AC$1862:$AC$1989,MATCH($A1984-H1984*1,$A$1862:$A$1989,0))</f>
        <v>378598512.099763</v>
      </c>
      <c r="AR1984" s="14" t="b">
        <f aca="false">AND(IF(B1984=1,AD1984&gt;=AE1984,AE1984&gt;AD1984),IF(C1984=1,AF1984&gt;=AG1984,AG1984&gt;AF1984),IF(D1984=1,AH1984&gt;=AI1984,AI1984&gt;AH1984),IF(E1984=1,AJ1984&gt;=AK1984,AK1984&gt;AJ1984),IF(F1984=1,AL1984&gt;=AM1984,AM1984&gt;AL1984),IF(G1984=1,AN1984&gt;=AO1984,AO1984&gt;AN1984),IF(H1984=1,AP1984&gt;=AQ1984,AQ1984&gt;AP1984))</f>
        <v>0</v>
      </c>
      <c r="AS1984" s="2"/>
      <c r="AT1984" s="2"/>
      <c r="AU1984" s="2"/>
      <c r="AV1984" s="2"/>
      <c r="AW1984" s="2"/>
      <c r="AX1984" s="2"/>
    </row>
    <row r="1985" customFormat="false" ht="15" hidden="false" customHeight="false" outlineLevel="0" collapsed="false">
      <c r="A1985" s="6" t="n">
        <f aca="false">ROW()-1862</f>
        <v>123</v>
      </c>
      <c r="B1985" s="6" t="n">
        <f aca="false">MOD(INT($A1985/64),2)</f>
        <v>1</v>
      </c>
      <c r="C1985" s="6" t="n">
        <f aca="false">MOD(INT($A1985/32),2)</f>
        <v>1</v>
      </c>
      <c r="D1985" s="6" t="n">
        <f aca="false">MOD(INT($A1985/16),2)</f>
        <v>1</v>
      </c>
      <c r="E1985" s="6" t="n">
        <f aca="false">MOD(INT($A1985/8),2)</f>
        <v>1</v>
      </c>
      <c r="F1985" s="6" t="n">
        <f aca="false">MOD(INT($A1985/4),2)</f>
        <v>0</v>
      </c>
      <c r="G1985" s="6" t="n">
        <f aca="false">MOD(INT($A1985/2),2)</f>
        <v>1</v>
      </c>
      <c r="H1985" s="6" t="n">
        <f aca="false">MOD(INT($A1985/1),2)</f>
        <v>1</v>
      </c>
      <c r="I1985" s="7" t="n">
        <f aca="false">IF(B1985=1,MIN($B$6,$B$1860),0)</f>
        <v>30000000</v>
      </c>
      <c r="J1985" s="7" t="n">
        <f aca="false">IF(C1985=1,MIN($F$366,MAX(0,$B$1860-I1985)),0)</f>
        <v>300000000</v>
      </c>
      <c r="K1985" s="7" t="n">
        <f aca="false">IF(D1985=1,MIN($F$365,MAX(0,$B$1860-SUM(I1985:J1985))),0)</f>
        <v>100000000</v>
      </c>
      <c r="L1985" s="7" t="n">
        <f aca="false">IF(E1985=1,MIN($F$364,MAX(0,$B$1860-SUM(I1985:K1985))),0)</f>
        <v>60000000</v>
      </c>
      <c r="M1985" s="7" t="n">
        <f aca="false">IF(F1985=1,MIN($F$363,MAX(0,$B$1860-SUM(I1985:L1985))),0)</f>
        <v>0</v>
      </c>
      <c r="N1985" s="7" t="n">
        <f aca="false">IF(G1985=1,MIN($F$362,MAX(0,$B$1860-SUM(I1985:M1985))),0)</f>
        <v>15000000</v>
      </c>
      <c r="O1985" s="7" t="n">
        <f aca="false">IF(H1985=1,MIN($F$361,MAX(0,$B$1860-SUM(I1985:N1985))),0)</f>
        <v>5000000</v>
      </c>
      <c r="P1985" s="7" t="n">
        <f aca="false">MAX(0,$B$1860-SUM(I1985:O1985))</f>
        <v>1490000000</v>
      </c>
      <c r="Q1985" s="7" t="n">
        <f aca="false">($B$343+$B$344)+$B$22+(1-B1985)*$B$338+(1-C1985)*$E$366+(1-D1985)*$E$365+(1-E1985)*$E$364+(1-F1985)*$E$363+(1-G1985)*$E$362+(1-H1985)*$E$361</f>
        <v>12276887.0206944</v>
      </c>
      <c r="R1985" s="7" t="n">
        <f aca="false">P1985&gt;$B$12*Q1985</f>
        <v>1</v>
      </c>
      <c r="S1985" s="7" t="n">
        <f aca="false">IF(R1985,(P1985+$B$12*$B$13)/(Q1985+$B$13),IF(Q1985&gt;0,P1985/Q1985,0))</f>
        <v>101.002328698177</v>
      </c>
      <c r="T1985" s="7" t="n">
        <f aca="false">IF(R1985,$B$13*(S1985-$B$12),0)</f>
        <v>250005821.745443</v>
      </c>
      <c r="U1985" s="7" t="n">
        <f aca="false">($B$343+$B$344)*S1985</f>
        <v>27966233.8764314</v>
      </c>
      <c r="V1985" s="7" t="n">
        <f aca="false">$B$22*S1985</f>
        <v>909020958.283594</v>
      </c>
      <c r="W1985" s="7" t="n">
        <f aca="false">IF(B1985=1,I1985,S1985*$B$338)</f>
        <v>30000000</v>
      </c>
      <c r="X1985" s="7" t="n">
        <f aca="false">IF(C1985=1,J1985,S1985*$E$366)</f>
        <v>300000000</v>
      </c>
      <c r="Y1985" s="7" t="n">
        <f aca="false">IF(D1985=1,K1985,S1985*$E$365)</f>
        <v>100000000</v>
      </c>
      <c r="Z1985" s="7" t="n">
        <f aca="false">IF(E1985=1,L1985,S1985*$E$364)</f>
        <v>60000000</v>
      </c>
      <c r="AA1985" s="7" t="n">
        <f aca="false">IF(F1985=1,M1985,S1985*$E$363)</f>
        <v>303006986.094531</v>
      </c>
      <c r="AB1985" s="7" t="n">
        <f aca="false">IF(G1985=1,N1985,S1985*$E$362)</f>
        <v>15000000</v>
      </c>
      <c r="AC1985" s="7" t="n">
        <f aca="false">IF(H1985=1,O1985,S1985*$E$361)</f>
        <v>5000000</v>
      </c>
      <c r="AD1985" s="7" t="n">
        <f aca="false">INDEX($W$1862:$W$1989,MATCH($A1985+(1-B1985)*64,$A$1862:$A$1989,0))</f>
        <v>30000000</v>
      </c>
      <c r="AE1985" s="7" t="n">
        <f aca="false">INDEX($W$1862:$W$1989,MATCH($A1985-B1985*64,$A$1862:$A$1989,0))</f>
        <v>77405503.6477428</v>
      </c>
      <c r="AF1985" s="7" t="n">
        <f aca="false">INDEX($X$1862:$X$1989,MATCH($A1985+(1-C1985)*32,$A$1862:$A$1989,0))</f>
        <v>300000000</v>
      </c>
      <c r="AG1985" s="7" t="n">
        <f aca="false">INDEX($X$1862:$X$1989,MATCH($A1985-C1985*32,$A$1862:$A$1989,0))</f>
        <v>525713663.956429</v>
      </c>
      <c r="AH1985" s="7" t="n">
        <f aca="false">INDEX($Y$1862:$Y$1989,MATCH($A1985+(1-D1985)*16,$A$1862:$A$1989,0))</f>
        <v>100000000</v>
      </c>
      <c r="AI1985" s="7" t="n">
        <f aca="false">INDEX($Y$1862:$Y$1989,MATCH($A1985-D1985*16,$A$1862:$A$1989,0))</f>
        <v>167193772.998487</v>
      </c>
      <c r="AJ1985" s="7" t="n">
        <f aca="false">INDEX($Z$1862:$Z$1989,MATCH($A1985+(1-E1985)*8,$A$1862:$A$1989,0))</f>
        <v>60000000</v>
      </c>
      <c r="AK1985" s="7" t="n">
        <f aca="false">INDEX($Z$1862:$Z$1989,MATCH($A1985-E1985*8,$A$1862:$A$1989,0))</f>
        <v>216919398.463237</v>
      </c>
      <c r="AL1985" s="7" t="n">
        <f aca="false">INDEX($AA$1862:$AA$1989,MATCH($A1985+(1-F1985)*4,$A$1862:$A$1989,0))</f>
        <v>30000000</v>
      </c>
      <c r="AM1985" s="7" t="n">
        <f aca="false">INDEX($AA$1862:$AA$1989,MATCH($A1985-F1985*4,$A$1862:$A$1989,0))</f>
        <v>303006986.094531</v>
      </c>
      <c r="AN1985" s="7" t="n">
        <f aca="false">INDEX($AB$1862:$AB$1989,MATCH($A1985+(1-G1985)*2,$A$1862:$A$1989,0))</f>
        <v>15000000</v>
      </c>
      <c r="AO1985" s="7" t="n">
        <f aca="false">INDEX($AB$1862:$AB$1989,MATCH($A1985-G1985*2,$A$1862:$A$1989,0))</f>
        <v>381126715.853351</v>
      </c>
      <c r="AP1985" s="7" t="n">
        <f aca="false">INDEX($AC$1862:$AC$1989,MATCH($A1985+(1-H1985)*1,$A$1862:$A$1989,0))</f>
        <v>5000000</v>
      </c>
      <c r="AQ1985" s="7" t="n">
        <f aca="false">INDEX($AC$1862:$AC$1989,MATCH($A1985-H1985*1,$A$1862:$A$1989,0))</f>
        <v>378598512.099763</v>
      </c>
      <c r="AR1985" s="14" t="b">
        <f aca="false">AND(IF(B1985=1,AD1985&gt;=AE1985,AE1985&gt;AD1985),IF(C1985=1,AF1985&gt;=AG1985,AG1985&gt;AF1985),IF(D1985=1,AH1985&gt;=AI1985,AI1985&gt;AH1985),IF(E1985=1,AJ1985&gt;=AK1985,AK1985&gt;AJ1985),IF(F1985=1,AL1985&gt;=AM1985,AM1985&gt;AL1985),IF(G1985=1,AN1985&gt;=AO1985,AO1985&gt;AN1985),IF(H1985=1,AP1985&gt;=AQ1985,AQ1985&gt;AP1985))</f>
        <v>0</v>
      </c>
      <c r="AS1985" s="2"/>
      <c r="AT1985" s="2"/>
      <c r="AU1985" s="2"/>
      <c r="AV1985" s="2"/>
      <c r="AW1985" s="2"/>
      <c r="AX1985" s="2"/>
    </row>
    <row r="1986" customFormat="false" ht="15" hidden="false" customHeight="false" outlineLevel="0" collapsed="false">
      <c r="A1986" s="6" t="n">
        <f aca="false">ROW()-1862</f>
        <v>124</v>
      </c>
      <c r="B1986" s="6" t="n">
        <f aca="false">MOD(INT($A1986/64),2)</f>
        <v>1</v>
      </c>
      <c r="C1986" s="6" t="n">
        <f aca="false">MOD(INT($A1986/32),2)</f>
        <v>1</v>
      </c>
      <c r="D1986" s="6" t="n">
        <f aca="false">MOD(INT($A1986/16),2)</f>
        <v>1</v>
      </c>
      <c r="E1986" s="6" t="n">
        <f aca="false">MOD(INT($A1986/8),2)</f>
        <v>1</v>
      </c>
      <c r="F1986" s="6" t="n">
        <f aca="false">MOD(INT($A1986/4),2)</f>
        <v>1</v>
      </c>
      <c r="G1986" s="6" t="n">
        <f aca="false">MOD(INT($A1986/2),2)</f>
        <v>0</v>
      </c>
      <c r="H1986" s="6" t="n">
        <f aca="false">MOD(INT($A1986/1),2)</f>
        <v>0</v>
      </c>
      <c r="I1986" s="7" t="n">
        <f aca="false">IF(B1986=1,MIN($B$6,$B$1860),0)</f>
        <v>30000000</v>
      </c>
      <c r="J1986" s="7" t="n">
        <f aca="false">IF(C1986=1,MIN($F$366,MAX(0,$B$1860-I1986)),0)</f>
        <v>300000000</v>
      </c>
      <c r="K1986" s="7" t="n">
        <f aca="false">IF(D1986=1,MIN($F$365,MAX(0,$B$1860-SUM(I1986:J1986))),0)</f>
        <v>100000000</v>
      </c>
      <c r="L1986" s="7" t="n">
        <f aca="false">IF(E1986=1,MIN($F$364,MAX(0,$B$1860-SUM(I1986:K1986))),0)</f>
        <v>60000000</v>
      </c>
      <c r="M1986" s="7" t="n">
        <f aca="false">IF(F1986=1,MIN($F$363,MAX(0,$B$1860-SUM(I1986:L1986))),0)</f>
        <v>30000000</v>
      </c>
      <c r="N1986" s="7" t="n">
        <f aca="false">IF(G1986=1,MIN($F$362,MAX(0,$B$1860-SUM(I1986:M1986))),0)</f>
        <v>0</v>
      </c>
      <c r="O1986" s="7" t="n">
        <f aca="false">IF(H1986=1,MIN($F$361,MAX(0,$B$1860-SUM(I1986:N1986))),0)</f>
        <v>0</v>
      </c>
      <c r="P1986" s="7" t="n">
        <f aca="false">MAX(0,$B$1860-SUM(I1986:O1986))</f>
        <v>1480000000</v>
      </c>
      <c r="Q1986" s="7" t="n">
        <f aca="false">($B$343+$B$344)+$B$22+(1-B1986)*$B$338+(1-C1986)*$E$366+(1-D1986)*$E$365+(1-E1986)*$E$364+(1-F1986)*$E$363+(1-G1986)*$E$362+(1-H1986)*$E$361</f>
        <v>19276887.0206944</v>
      </c>
      <c r="R1986" s="7" t="n">
        <f aca="false">P1986&gt;$B$12*Q1986</f>
        <v>1</v>
      </c>
      <c r="S1986" s="7" t="n">
        <f aca="false">IF(R1986,(P1986+$B$12*$B$13)/(Q1986+$B$13),IF(Q1986&gt;0,P1986/Q1986,0))</f>
        <v>68.0767640751956</v>
      </c>
      <c r="T1986" s="7" t="n">
        <f aca="false">IF(R1986,$B$13*(S1986-$B$12),0)</f>
        <v>167691910.187989</v>
      </c>
      <c r="U1986" s="7" t="n">
        <f aca="false">($B$343+$B$344)*S1986</f>
        <v>18849572.3832942</v>
      </c>
      <c r="V1986" s="7" t="n">
        <f aca="false">$B$22*S1986</f>
        <v>612690876.676761</v>
      </c>
      <c r="W1986" s="7" t="n">
        <f aca="false">IF(B1986=1,I1986,S1986*$B$338)</f>
        <v>30000000</v>
      </c>
      <c r="X1986" s="7" t="n">
        <f aca="false">IF(C1986=1,J1986,S1986*$E$366)</f>
        <v>300000000</v>
      </c>
      <c r="Y1986" s="7" t="n">
        <f aca="false">IF(D1986=1,K1986,S1986*$E$365)</f>
        <v>100000000</v>
      </c>
      <c r="Z1986" s="7" t="n">
        <f aca="false">IF(E1986=1,L1986,S1986*$E$364)</f>
        <v>60000000</v>
      </c>
      <c r="AA1986" s="7" t="n">
        <f aca="false">IF(F1986=1,M1986,S1986*$E$363)</f>
        <v>30000000</v>
      </c>
      <c r="AB1986" s="7" t="n">
        <f aca="false">IF(G1986=1,N1986,S1986*$E$362)</f>
        <v>340383820.375978</v>
      </c>
      <c r="AC1986" s="7" t="n">
        <f aca="false">IF(H1986=1,O1986,S1986*$E$361)</f>
        <v>340383820.375978</v>
      </c>
      <c r="AD1986" s="7" t="n">
        <f aca="false">INDEX($W$1862:$W$1989,MATCH($A1986+(1-B1986)*64,$A$1862:$A$1989,0))</f>
        <v>30000000</v>
      </c>
      <c r="AE1986" s="7" t="n">
        <f aca="false">INDEX($W$1862:$W$1989,MATCH($A1986-B1986*64,$A$1862:$A$1989,0))</f>
        <v>53046061.1488669</v>
      </c>
      <c r="AF1986" s="7" t="n">
        <f aca="false">INDEX($X$1862:$X$1989,MATCH($A1986+(1-C1986)*32,$A$1862:$A$1989,0))</f>
        <v>300000000</v>
      </c>
      <c r="AG1986" s="7" t="n">
        <f aca="false">INDEX($X$1862:$X$1989,MATCH($A1986-C1986*32,$A$1862:$A$1989,0))</f>
        <v>391660705.328408</v>
      </c>
      <c r="AH1986" s="7" t="n">
        <f aca="false">INDEX($Y$1862:$Y$1989,MATCH($A1986+(1-D1986)*16,$A$1862:$A$1989,0))</f>
        <v>100000000</v>
      </c>
      <c r="AI1986" s="7" t="n">
        <f aca="false">INDEX($Y$1862:$Y$1989,MATCH($A1986-D1986*16,$A$1862:$A$1989,0))</f>
        <v>116675842.509656</v>
      </c>
      <c r="AJ1986" s="7" t="n">
        <f aca="false">INDEX($Z$1862:$Z$1989,MATCH($A1986+(1-E1986)*8,$A$1862:$A$1989,0))</f>
        <v>60000000</v>
      </c>
      <c r="AK1986" s="7" t="n">
        <f aca="false">INDEX($Z$1862:$Z$1989,MATCH($A1986-E1986*8,$A$1862:$A$1989,0))</f>
        <v>153121450.12016</v>
      </c>
      <c r="AL1986" s="7" t="n">
        <f aca="false">INDEX($AA$1862:$AA$1989,MATCH($A1986+(1-F1986)*4,$A$1862:$A$1989,0))</f>
        <v>30000000</v>
      </c>
      <c r="AM1986" s="7" t="n">
        <f aca="false">INDEX($AA$1862:$AA$1989,MATCH($A1986-F1986*4,$A$1862:$A$1989,0))</f>
        <v>183134386.342003</v>
      </c>
      <c r="AN1986" s="7" t="n">
        <f aca="false">INDEX($AB$1862:$AB$1989,MATCH($A1986+(1-G1986)*2,$A$1862:$A$1989,0))</f>
        <v>15000000</v>
      </c>
      <c r="AO1986" s="7" t="n">
        <f aca="false">INDEX($AB$1862:$AB$1989,MATCH($A1986-G1986*2,$A$1862:$A$1989,0))</f>
        <v>340383820.375978</v>
      </c>
      <c r="AP1986" s="7" t="n">
        <f aca="false">INDEX($AC$1862:$AC$1989,MATCH($A1986+(1-H1986)*1,$A$1862:$A$1989,0))</f>
        <v>5000000</v>
      </c>
      <c r="AQ1986" s="7" t="n">
        <f aca="false">INDEX($AC$1862:$AC$1989,MATCH($A1986-H1986*1,$A$1862:$A$1989,0))</f>
        <v>340383820.375978</v>
      </c>
      <c r="AR1986" s="14" t="b">
        <f aca="false">AND(IF(B1986=1,AD1986&gt;=AE1986,AE1986&gt;AD1986),IF(C1986=1,AF1986&gt;=AG1986,AG1986&gt;AF1986),IF(D1986=1,AH1986&gt;=AI1986,AI1986&gt;AH1986),IF(E1986=1,AJ1986&gt;=AK1986,AK1986&gt;AJ1986),IF(F1986=1,AL1986&gt;=AM1986,AM1986&gt;AL1986),IF(G1986=1,AN1986&gt;=AO1986,AO1986&gt;AN1986),IF(H1986=1,AP1986&gt;=AQ1986,AQ1986&gt;AP1986))</f>
        <v>0</v>
      </c>
      <c r="AS1986" s="2"/>
      <c r="AT1986" s="2"/>
      <c r="AU1986" s="2"/>
      <c r="AV1986" s="2"/>
      <c r="AW1986" s="2"/>
      <c r="AX1986" s="2"/>
    </row>
    <row r="1987" customFormat="false" ht="15" hidden="false" customHeight="false" outlineLevel="0" collapsed="false">
      <c r="A1987" s="6" t="n">
        <f aca="false">ROW()-1862</f>
        <v>125</v>
      </c>
      <c r="B1987" s="6" t="n">
        <f aca="false">MOD(INT($A1987/64),2)</f>
        <v>1</v>
      </c>
      <c r="C1987" s="6" t="n">
        <f aca="false">MOD(INT($A1987/32),2)</f>
        <v>1</v>
      </c>
      <c r="D1987" s="6" t="n">
        <f aca="false">MOD(INT($A1987/16),2)</f>
        <v>1</v>
      </c>
      <c r="E1987" s="6" t="n">
        <f aca="false">MOD(INT($A1987/8),2)</f>
        <v>1</v>
      </c>
      <c r="F1987" s="6" t="n">
        <f aca="false">MOD(INT($A1987/4),2)</f>
        <v>1</v>
      </c>
      <c r="G1987" s="6" t="n">
        <f aca="false">MOD(INT($A1987/2),2)</f>
        <v>0</v>
      </c>
      <c r="H1987" s="6" t="n">
        <f aca="false">MOD(INT($A1987/1),2)</f>
        <v>1</v>
      </c>
      <c r="I1987" s="7" t="n">
        <f aca="false">IF(B1987=1,MIN($B$6,$B$1860),0)</f>
        <v>30000000</v>
      </c>
      <c r="J1987" s="7" t="n">
        <f aca="false">IF(C1987=1,MIN($F$366,MAX(0,$B$1860-I1987)),0)</f>
        <v>300000000</v>
      </c>
      <c r="K1987" s="7" t="n">
        <f aca="false">IF(D1987=1,MIN($F$365,MAX(0,$B$1860-SUM(I1987:J1987))),0)</f>
        <v>100000000</v>
      </c>
      <c r="L1987" s="7" t="n">
        <f aca="false">IF(E1987=1,MIN($F$364,MAX(0,$B$1860-SUM(I1987:K1987))),0)</f>
        <v>60000000</v>
      </c>
      <c r="M1987" s="7" t="n">
        <f aca="false">IF(F1987=1,MIN($F$363,MAX(0,$B$1860-SUM(I1987:L1987))),0)</f>
        <v>30000000</v>
      </c>
      <c r="N1987" s="7" t="n">
        <f aca="false">IF(G1987=1,MIN($F$362,MAX(0,$B$1860-SUM(I1987:M1987))),0)</f>
        <v>0</v>
      </c>
      <c r="O1987" s="7" t="n">
        <f aca="false">IF(H1987=1,MIN($F$361,MAX(0,$B$1860-SUM(I1987:N1987))),0)</f>
        <v>5000000</v>
      </c>
      <c r="P1987" s="7" t="n">
        <f aca="false">MAX(0,$B$1860-SUM(I1987:O1987))</f>
        <v>1475000000</v>
      </c>
      <c r="Q1987" s="7" t="n">
        <f aca="false">($B$343+$B$344)+$B$22+(1-B1987)*$B$338+(1-C1987)*$E$366+(1-D1987)*$E$365+(1-E1987)*$E$364+(1-F1987)*$E$363+(1-G1987)*$E$362+(1-H1987)*$E$361</f>
        <v>14276887.0206944</v>
      </c>
      <c r="R1987" s="7" t="n">
        <f aca="false">P1987&gt;$B$12*Q1987</f>
        <v>1</v>
      </c>
      <c r="S1987" s="7" t="n">
        <f aca="false">IF(R1987,(P1987+$B$12*$B$13)/(Q1987+$B$13),IF(Q1987&gt;0,P1987/Q1987,0))</f>
        <v>88.0675895461117</v>
      </c>
      <c r="T1987" s="7" t="n">
        <f aca="false">IF(R1987,$B$13*(S1987-$B$12),0)</f>
        <v>217668973.865279</v>
      </c>
      <c r="U1987" s="7" t="n">
        <f aca="false">($B$343+$B$344)*S1987</f>
        <v>24384772.4891572</v>
      </c>
      <c r="V1987" s="7" t="n">
        <f aca="false">$B$22*S1987</f>
        <v>792608305.915005</v>
      </c>
      <c r="W1987" s="7" t="n">
        <f aca="false">IF(B1987=1,I1987,S1987*$B$338)</f>
        <v>30000000</v>
      </c>
      <c r="X1987" s="7" t="n">
        <f aca="false">IF(C1987=1,J1987,S1987*$E$366)</f>
        <v>300000000</v>
      </c>
      <c r="Y1987" s="7" t="n">
        <f aca="false">IF(D1987=1,K1987,S1987*$E$365)</f>
        <v>100000000</v>
      </c>
      <c r="Z1987" s="7" t="n">
        <f aca="false">IF(E1987=1,L1987,S1987*$E$364)</f>
        <v>60000000</v>
      </c>
      <c r="AA1987" s="7" t="n">
        <f aca="false">IF(F1987=1,M1987,S1987*$E$363)</f>
        <v>30000000</v>
      </c>
      <c r="AB1987" s="7" t="n">
        <f aca="false">IF(G1987=1,N1987,S1987*$E$362)</f>
        <v>440337947.730558</v>
      </c>
      <c r="AC1987" s="7" t="n">
        <f aca="false">IF(H1987=1,O1987,S1987*$E$361)</f>
        <v>5000000</v>
      </c>
      <c r="AD1987" s="7" t="n">
        <f aca="false">INDEX($W$1862:$W$1989,MATCH($A1987+(1-B1987)*64,$A$1862:$A$1989,0))</f>
        <v>30000000</v>
      </c>
      <c r="AE1987" s="7" t="n">
        <f aca="false">INDEX($W$1862:$W$1989,MATCH($A1987-B1987*64,$A$1862:$A$1989,0))</f>
        <v>67917803.7396146</v>
      </c>
      <c r="AF1987" s="7" t="n">
        <f aca="false">INDEX($X$1862:$X$1989,MATCH($A1987+(1-C1987)*32,$A$1862:$A$1989,0))</f>
        <v>300000000</v>
      </c>
      <c r="AG1987" s="7" t="n">
        <f aca="false">INDEX($X$1862:$X$1989,MATCH($A1987-C1987*32,$A$1862:$A$1989,0))</f>
        <v>475803156.960175</v>
      </c>
      <c r="AH1987" s="7" t="n">
        <f aca="false">INDEX($Y$1862:$Y$1989,MATCH($A1987+(1-D1987)*16,$A$1862:$A$1989,0))</f>
        <v>100000000</v>
      </c>
      <c r="AI1987" s="7" t="n">
        <f aca="false">INDEX($Y$1862:$Y$1989,MATCH($A1987-D1987*16,$A$1862:$A$1989,0))</f>
        <v>147724133.463086</v>
      </c>
      <c r="AJ1987" s="7" t="n">
        <f aca="false">INDEX($Z$1862:$Z$1989,MATCH($A1987+(1-E1987)*8,$A$1862:$A$1989,0))</f>
        <v>60000000</v>
      </c>
      <c r="AK1987" s="7" t="n">
        <f aca="false">INDEX($Z$1862:$Z$1989,MATCH($A1987-E1987*8,$A$1862:$A$1989,0))</f>
        <v>192419134.347405</v>
      </c>
      <c r="AL1987" s="7" t="n">
        <f aca="false">INDEX($AA$1862:$AA$1989,MATCH($A1987+(1-F1987)*4,$A$1862:$A$1989,0))</f>
        <v>30000000</v>
      </c>
      <c r="AM1987" s="7" t="n">
        <f aca="false">INDEX($AA$1862:$AA$1989,MATCH($A1987-F1987*4,$A$1862:$A$1989,0))</f>
        <v>228676029.51201</v>
      </c>
      <c r="AN1987" s="7" t="n">
        <f aca="false">INDEX($AB$1862:$AB$1989,MATCH($A1987+(1-G1987)*2,$A$1862:$A$1989,0))</f>
        <v>15000000</v>
      </c>
      <c r="AO1987" s="7" t="n">
        <f aca="false">INDEX($AB$1862:$AB$1989,MATCH($A1987-G1987*2,$A$1862:$A$1989,0))</f>
        <v>440337947.730558</v>
      </c>
      <c r="AP1987" s="7" t="n">
        <f aca="false">INDEX($AC$1862:$AC$1989,MATCH($A1987+(1-H1987)*1,$A$1862:$A$1989,0))</f>
        <v>5000000</v>
      </c>
      <c r="AQ1987" s="7" t="n">
        <f aca="false">INDEX($AC$1862:$AC$1989,MATCH($A1987-H1987*1,$A$1862:$A$1989,0))</f>
        <v>340383820.375978</v>
      </c>
      <c r="AR1987" s="14" t="b">
        <f aca="false">AND(IF(B1987=1,AD1987&gt;=AE1987,AE1987&gt;AD1987),IF(C1987=1,AF1987&gt;=AG1987,AG1987&gt;AF1987),IF(D1987=1,AH1987&gt;=AI1987,AI1987&gt;AH1987),IF(E1987=1,AJ1987&gt;=AK1987,AK1987&gt;AJ1987),IF(F1987=1,AL1987&gt;=AM1987,AM1987&gt;AL1987),IF(G1987=1,AN1987&gt;=AO1987,AO1987&gt;AN1987),IF(H1987=1,AP1987&gt;=AQ1987,AQ1987&gt;AP1987))</f>
        <v>0</v>
      </c>
      <c r="AS1987" s="2"/>
      <c r="AT1987" s="2"/>
      <c r="AU1987" s="2"/>
      <c r="AV1987" s="2"/>
      <c r="AW1987" s="2"/>
      <c r="AX1987" s="2"/>
    </row>
    <row r="1988" customFormat="false" ht="15" hidden="false" customHeight="false" outlineLevel="0" collapsed="false">
      <c r="A1988" s="6" t="n">
        <f aca="false">ROW()-1862</f>
        <v>126</v>
      </c>
      <c r="B1988" s="6" t="n">
        <f aca="false">MOD(INT($A1988/64),2)</f>
        <v>1</v>
      </c>
      <c r="C1988" s="6" t="n">
        <f aca="false">MOD(INT($A1988/32),2)</f>
        <v>1</v>
      </c>
      <c r="D1988" s="6" t="n">
        <f aca="false">MOD(INT($A1988/16),2)</f>
        <v>1</v>
      </c>
      <c r="E1988" s="6" t="n">
        <f aca="false">MOD(INT($A1988/8),2)</f>
        <v>1</v>
      </c>
      <c r="F1988" s="6" t="n">
        <f aca="false">MOD(INT($A1988/4),2)</f>
        <v>1</v>
      </c>
      <c r="G1988" s="6" t="n">
        <f aca="false">MOD(INT($A1988/2),2)</f>
        <v>1</v>
      </c>
      <c r="H1988" s="6" t="n">
        <f aca="false">MOD(INT($A1988/1),2)</f>
        <v>0</v>
      </c>
      <c r="I1988" s="7" t="n">
        <f aca="false">IF(B1988=1,MIN($B$6,$B$1860),0)</f>
        <v>30000000</v>
      </c>
      <c r="J1988" s="7" t="n">
        <f aca="false">IF(C1988=1,MIN($F$366,MAX(0,$B$1860-I1988)),0)</f>
        <v>300000000</v>
      </c>
      <c r="K1988" s="7" t="n">
        <f aca="false">IF(D1988=1,MIN($F$365,MAX(0,$B$1860-SUM(I1988:J1988))),0)</f>
        <v>100000000</v>
      </c>
      <c r="L1988" s="7" t="n">
        <f aca="false">IF(E1988=1,MIN($F$364,MAX(0,$B$1860-SUM(I1988:K1988))),0)</f>
        <v>60000000</v>
      </c>
      <c r="M1988" s="7" t="n">
        <f aca="false">IF(F1988=1,MIN($F$363,MAX(0,$B$1860-SUM(I1988:L1988))),0)</f>
        <v>30000000</v>
      </c>
      <c r="N1988" s="7" t="n">
        <f aca="false">IF(G1988=1,MIN($F$362,MAX(0,$B$1860-SUM(I1988:M1988))),0)</f>
        <v>15000000</v>
      </c>
      <c r="O1988" s="7" t="n">
        <f aca="false">IF(H1988=1,MIN($F$361,MAX(0,$B$1860-SUM(I1988:N1988))),0)</f>
        <v>0</v>
      </c>
      <c r="P1988" s="7" t="n">
        <f aca="false">MAX(0,$B$1860-SUM(I1988:O1988))</f>
        <v>1465000000</v>
      </c>
      <c r="Q1988" s="7" t="n">
        <f aca="false">($B$343+$B$344)+$B$22+(1-B1988)*$B$338+(1-C1988)*$E$366+(1-D1988)*$E$365+(1-E1988)*$E$364+(1-F1988)*$E$363+(1-G1988)*$E$362+(1-H1988)*$E$361</f>
        <v>14276887.0206944</v>
      </c>
      <c r="R1988" s="7" t="n">
        <f aca="false">P1988&gt;$B$12*Q1988</f>
        <v>1</v>
      </c>
      <c r="S1988" s="7" t="n">
        <f aca="false">IF(R1988,(P1988+$B$12*$B$13)/(Q1988+$B$13),IF(Q1988&gt;0,P1988/Q1988,0))</f>
        <v>87.4715314104358</v>
      </c>
      <c r="T1988" s="7" t="n">
        <f aca="false">IF(R1988,$B$13*(S1988-$B$12),0)</f>
        <v>216178828.52609</v>
      </c>
      <c r="U1988" s="7" t="n">
        <f aca="false">($B$343+$B$344)*S1988</f>
        <v>24219731.7278093</v>
      </c>
      <c r="V1988" s="7" t="n">
        <f aca="false">$B$22*S1988</f>
        <v>787243782.693922</v>
      </c>
      <c r="W1988" s="7" t="n">
        <f aca="false">IF(B1988=1,I1988,S1988*$B$338)</f>
        <v>30000000</v>
      </c>
      <c r="X1988" s="7" t="n">
        <f aca="false">IF(C1988=1,J1988,S1988*$E$366)</f>
        <v>300000000</v>
      </c>
      <c r="Y1988" s="7" t="n">
        <f aca="false">IF(D1988=1,K1988,S1988*$E$365)</f>
        <v>100000000</v>
      </c>
      <c r="Z1988" s="7" t="n">
        <f aca="false">IF(E1988=1,L1988,S1988*$E$364)</f>
        <v>60000000</v>
      </c>
      <c r="AA1988" s="7" t="n">
        <f aca="false">IF(F1988=1,M1988,S1988*$E$363)</f>
        <v>30000000</v>
      </c>
      <c r="AB1988" s="7" t="n">
        <f aca="false">IF(G1988=1,N1988,S1988*$E$362)</f>
        <v>15000000</v>
      </c>
      <c r="AC1988" s="7" t="n">
        <f aca="false">IF(H1988=1,O1988,S1988*$E$361)</f>
        <v>437357657.052179</v>
      </c>
      <c r="AD1988" s="7" t="n">
        <f aca="false">INDEX($W$1862:$W$1989,MATCH($A1988+(1-B1988)*64,$A$1862:$A$1989,0))</f>
        <v>30000000</v>
      </c>
      <c r="AE1988" s="7" t="n">
        <f aca="false">INDEX($W$1862:$W$1989,MATCH($A1988-B1988*64,$A$1862:$A$1989,0))</f>
        <v>67467271.0448244</v>
      </c>
      <c r="AF1988" s="7" t="n">
        <f aca="false">INDEX($X$1862:$X$1989,MATCH($A1988+(1-C1988)*32,$A$1862:$A$1989,0))</f>
        <v>300000000</v>
      </c>
      <c r="AG1988" s="7" t="n">
        <f aca="false">INDEX($X$1862:$X$1989,MATCH($A1988-C1988*32,$A$1862:$A$1989,0))</f>
        <v>473126345.950554</v>
      </c>
      <c r="AH1988" s="7" t="n">
        <f aca="false">INDEX($Y$1862:$Y$1989,MATCH($A1988+(1-D1988)*16,$A$1862:$A$1989,0))</f>
        <v>100000000</v>
      </c>
      <c r="AI1988" s="7" t="n">
        <f aca="false">INDEX($Y$1862:$Y$1989,MATCH($A1988-D1988*16,$A$1862:$A$1989,0))</f>
        <v>146787688.876949</v>
      </c>
      <c r="AJ1988" s="7" t="n">
        <f aca="false">INDEX($Z$1862:$Z$1989,MATCH($A1988+(1-E1988)*8,$A$1862:$A$1989,0))</f>
        <v>60000000</v>
      </c>
      <c r="AK1988" s="7" t="n">
        <f aca="false">INDEX($Z$1862:$Z$1989,MATCH($A1988-E1988*8,$A$1862:$A$1989,0))</f>
        <v>191167627.782544</v>
      </c>
      <c r="AL1988" s="7" t="n">
        <f aca="false">INDEX($AA$1862:$AA$1989,MATCH($A1988+(1-F1988)*4,$A$1862:$A$1989,0))</f>
        <v>30000000</v>
      </c>
      <c r="AM1988" s="7" t="n">
        <f aca="false">INDEX($AA$1862:$AA$1989,MATCH($A1988-F1988*4,$A$1862:$A$1989,0))</f>
        <v>227159107.259858</v>
      </c>
      <c r="AN1988" s="7" t="n">
        <f aca="false">INDEX($AB$1862:$AB$1989,MATCH($A1988+(1-G1988)*2,$A$1862:$A$1989,0))</f>
        <v>15000000</v>
      </c>
      <c r="AO1988" s="7" t="n">
        <f aca="false">INDEX($AB$1862:$AB$1989,MATCH($A1988-G1988*2,$A$1862:$A$1989,0))</f>
        <v>340383820.375978</v>
      </c>
      <c r="AP1988" s="7" t="n">
        <f aca="false">INDEX($AC$1862:$AC$1989,MATCH($A1988+(1-H1988)*1,$A$1862:$A$1989,0))</f>
        <v>5000000</v>
      </c>
      <c r="AQ1988" s="7" t="n">
        <f aca="false">INDEX($AC$1862:$AC$1989,MATCH($A1988-H1988*1,$A$1862:$A$1989,0))</f>
        <v>437357657.052179</v>
      </c>
      <c r="AR1988" s="14" t="b">
        <f aca="false">AND(IF(B1988=1,AD1988&gt;=AE1988,AE1988&gt;AD1988),IF(C1988=1,AF1988&gt;=AG1988,AG1988&gt;AF1988),IF(D1988=1,AH1988&gt;=AI1988,AI1988&gt;AH1988),IF(E1988=1,AJ1988&gt;=AK1988,AK1988&gt;AJ1988),IF(F1988=1,AL1988&gt;=AM1988,AM1988&gt;AL1988),IF(G1988=1,AN1988&gt;=AO1988,AO1988&gt;AN1988),IF(H1988=1,AP1988&gt;=AQ1988,AQ1988&gt;AP1988))</f>
        <v>0</v>
      </c>
      <c r="AS1988" s="2"/>
      <c r="AT1988" s="2"/>
      <c r="AU1988" s="2"/>
      <c r="AV1988" s="2"/>
      <c r="AW1988" s="2"/>
      <c r="AX1988" s="2"/>
    </row>
    <row r="1989" customFormat="false" ht="15" hidden="false" customHeight="false" outlineLevel="0" collapsed="false">
      <c r="A1989" s="6" t="n">
        <f aca="false">ROW()-1862</f>
        <v>127</v>
      </c>
      <c r="B1989" s="6" t="n">
        <f aca="false">MOD(INT($A1989/64),2)</f>
        <v>1</v>
      </c>
      <c r="C1989" s="6" t="n">
        <f aca="false">MOD(INT($A1989/32),2)</f>
        <v>1</v>
      </c>
      <c r="D1989" s="6" t="n">
        <f aca="false">MOD(INT($A1989/16),2)</f>
        <v>1</v>
      </c>
      <c r="E1989" s="6" t="n">
        <f aca="false">MOD(INT($A1989/8),2)</f>
        <v>1</v>
      </c>
      <c r="F1989" s="6" t="n">
        <f aca="false">MOD(INT($A1989/4),2)</f>
        <v>1</v>
      </c>
      <c r="G1989" s="6" t="n">
        <f aca="false">MOD(INT($A1989/2),2)</f>
        <v>1</v>
      </c>
      <c r="H1989" s="6" t="n">
        <f aca="false">MOD(INT($A1989/1),2)</f>
        <v>1</v>
      </c>
      <c r="I1989" s="7" t="n">
        <f aca="false">IF(B1989=1,MIN($B$6,$B$1860),0)</f>
        <v>30000000</v>
      </c>
      <c r="J1989" s="7" t="n">
        <f aca="false">IF(C1989=1,MIN($F$366,MAX(0,$B$1860-I1989)),0)</f>
        <v>300000000</v>
      </c>
      <c r="K1989" s="7" t="n">
        <f aca="false">IF(D1989=1,MIN($F$365,MAX(0,$B$1860-SUM(I1989:J1989))),0)</f>
        <v>100000000</v>
      </c>
      <c r="L1989" s="7" t="n">
        <f aca="false">IF(E1989=1,MIN($F$364,MAX(0,$B$1860-SUM(I1989:K1989))),0)</f>
        <v>60000000</v>
      </c>
      <c r="M1989" s="7" t="n">
        <f aca="false">IF(F1989=1,MIN($F$363,MAX(0,$B$1860-SUM(I1989:L1989))),0)</f>
        <v>30000000</v>
      </c>
      <c r="N1989" s="7" t="n">
        <f aca="false">IF(G1989=1,MIN($F$362,MAX(0,$B$1860-SUM(I1989:M1989))),0)</f>
        <v>15000000</v>
      </c>
      <c r="O1989" s="7" t="n">
        <f aca="false">IF(H1989=1,MIN($F$361,MAX(0,$B$1860-SUM(I1989:N1989))),0)</f>
        <v>5000000</v>
      </c>
      <c r="P1989" s="7" t="n">
        <f aca="false">MAX(0,$B$1860-SUM(I1989:O1989))</f>
        <v>1460000000</v>
      </c>
      <c r="Q1989" s="7" t="n">
        <f aca="false">($B$343+$B$344)+$B$22+(1-B1989)*$B$338+(1-C1989)*$E$366+(1-D1989)*$E$365+(1-E1989)*$E$364+(1-F1989)*$E$363+(1-G1989)*$E$362+(1-H1989)*$E$361</f>
        <v>9276887.02069437</v>
      </c>
      <c r="R1989" s="7" t="n">
        <f aca="false">P1989&gt;$B$12*Q1989</f>
        <v>1</v>
      </c>
      <c r="S1989" s="7" t="n">
        <f aca="false">IF(R1989,(P1989+$B$12*$B$13)/(Q1989+$B$13),IF(Q1989&gt;0,P1989/Q1989,0))</f>
        <v>124.183920371325</v>
      </c>
      <c r="T1989" s="7" t="n">
        <f aca="false">IF(R1989,$B$13*(S1989-$B$12),0)</f>
        <v>307959800.928312</v>
      </c>
      <c r="U1989" s="7" t="n">
        <f aca="false">($B$343+$B$344)*S1989</f>
        <v>34384915.7297627</v>
      </c>
      <c r="V1989" s="7" t="n">
        <f aca="false">$B$22*S1989</f>
        <v>1117655283.34192</v>
      </c>
      <c r="W1989" s="7" t="n">
        <f aca="false">IF(B1989=1,I1989,S1989*$B$338)</f>
        <v>30000000</v>
      </c>
      <c r="X1989" s="7" t="n">
        <f aca="false">IF(C1989=1,J1989,S1989*$E$366)</f>
        <v>300000000</v>
      </c>
      <c r="Y1989" s="7" t="n">
        <f aca="false">IF(D1989=1,K1989,S1989*$E$365)</f>
        <v>100000000</v>
      </c>
      <c r="Z1989" s="7" t="n">
        <f aca="false">IF(E1989=1,L1989,S1989*$E$364)</f>
        <v>60000000</v>
      </c>
      <c r="AA1989" s="7" t="n">
        <f aca="false">IF(F1989=1,M1989,S1989*$E$363)</f>
        <v>30000000</v>
      </c>
      <c r="AB1989" s="7" t="n">
        <f aca="false">IF(G1989=1,N1989,S1989*$E$362)</f>
        <v>15000000</v>
      </c>
      <c r="AC1989" s="7" t="n">
        <f aca="false">IF(H1989=1,O1989,S1989*$E$361)</f>
        <v>5000000</v>
      </c>
      <c r="AD1989" s="7" t="n">
        <f aca="false">INDEX($W$1862:$W$1989,MATCH($A1989+(1-B1989)*64,$A$1862:$A$1989,0))</f>
        <v>30000000</v>
      </c>
      <c r="AE1989" s="7" t="n">
        <f aca="false">INDEX($W$1862:$W$1989,MATCH($A1989-B1989*64,$A$1862:$A$1989,0))</f>
        <v>93992426.2968613</v>
      </c>
      <c r="AF1989" s="7" t="n">
        <f aca="false">INDEX($X$1862:$X$1989,MATCH($A1989+(1-C1989)*32,$A$1862:$A$1989,0))</f>
        <v>300000000</v>
      </c>
      <c r="AG1989" s="7" t="n">
        <f aca="false">INDEX($X$1862:$X$1989,MATCH($A1989-C1989*32,$A$1862:$A$1989,0))</f>
        <v>603504112.408622</v>
      </c>
      <c r="AH1989" s="7" t="n">
        <f aca="false">INDEX($Y$1862:$Y$1989,MATCH($A1989+(1-D1989)*16,$A$1862:$A$1989,0))</f>
        <v>100000000</v>
      </c>
      <c r="AI1989" s="7" t="n">
        <f aca="false">INDEX($Y$1862:$Y$1989,MATCH($A1989-D1989*16,$A$1862:$A$1989,0))</f>
        <v>200470661.135463</v>
      </c>
      <c r="AJ1989" s="7" t="n">
        <f aca="false">INDEX($Z$1862:$Z$1989,MATCH($A1989+(1-E1989)*8,$A$1862:$A$1989,0))</f>
        <v>60000000</v>
      </c>
      <c r="AK1989" s="7" t="n">
        <f aca="false">INDEX($Z$1862:$Z$1989,MATCH($A1989-E1989*8,$A$1862:$A$1989,0))</f>
        <v>257743466.154887</v>
      </c>
      <c r="AL1989" s="7" t="n">
        <f aca="false">INDEX($AA$1862:$AA$1989,MATCH($A1989+(1-F1989)*4,$A$1862:$A$1989,0))</f>
        <v>30000000</v>
      </c>
      <c r="AM1989" s="7" t="n">
        <f aca="false">INDEX($AA$1862:$AA$1989,MATCH($A1989-F1989*4,$A$1862:$A$1989,0))</f>
        <v>303006986.094531</v>
      </c>
      <c r="AN1989" s="7" t="n">
        <f aca="false">INDEX($AB$1862:$AB$1989,MATCH($A1989+(1-G1989)*2,$A$1862:$A$1989,0))</f>
        <v>15000000</v>
      </c>
      <c r="AO1989" s="7" t="n">
        <f aca="false">INDEX($AB$1862:$AB$1989,MATCH($A1989-G1989*2,$A$1862:$A$1989,0))</f>
        <v>440337947.730558</v>
      </c>
      <c r="AP1989" s="7" t="n">
        <f aca="false">INDEX($AC$1862:$AC$1989,MATCH($A1989+(1-H1989)*1,$A$1862:$A$1989,0))</f>
        <v>5000000</v>
      </c>
      <c r="AQ1989" s="7" t="n">
        <f aca="false">INDEX($AC$1862:$AC$1989,MATCH($A1989-H1989*1,$A$1862:$A$1989,0))</f>
        <v>437357657.052179</v>
      </c>
      <c r="AR1989" s="14" t="b">
        <f aca="false">AND(IF(B1989=1,AD1989&gt;=AE1989,AE1989&gt;AD1989),IF(C1989=1,AF1989&gt;=AG1989,AG1989&gt;AF1989),IF(D1989=1,AH1989&gt;=AI1989,AI1989&gt;AH1989),IF(E1989=1,AJ1989&gt;=AK1989,AK1989&gt;AJ1989),IF(F1989=1,AL1989&gt;=AM1989,AM1989&gt;AL1989),IF(G1989=1,AN1989&gt;=AO1989,AO1989&gt;AN1989),IF(H1989=1,AP1989&gt;=AQ1989,AQ1989&gt;AP1989))</f>
        <v>0</v>
      </c>
      <c r="AS1989" s="2"/>
      <c r="AT1989" s="2"/>
      <c r="AU1989" s="2"/>
      <c r="AV1989" s="2"/>
      <c r="AW1989" s="2"/>
      <c r="AX1989" s="2"/>
    </row>
    <row r="1990" customFormat="false" ht="15" hidden="false" customHeight="false" outlineLevel="0" collapsed="false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</row>
    <row r="1991" customFormat="false" ht="15" hidden="false" customHeight="false" outlineLevel="0" collapsed="false">
      <c r="A1991" s="6" t="s">
        <v>320</v>
      </c>
      <c r="B1991" s="6" t="n">
        <f aca="false">MATCH(TRUE(),AR1862:AR1989,0)</f>
        <v>17</v>
      </c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</row>
    <row r="1992" customFormat="false" ht="15" hidden="false" customHeight="false" outlineLevel="0" collapsed="false">
      <c r="A1992" s="6" t="s">
        <v>321</v>
      </c>
      <c r="B1992" s="6" t="n">
        <f aca="false">INDEX(A1862:A1989,B1991)</f>
        <v>16</v>
      </c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</row>
    <row r="1993" customFormat="false" ht="15" hidden="false" customHeight="false" outlineLevel="0" collapsed="false">
      <c r="A1993" s="6" t="s">
        <v>298</v>
      </c>
      <c r="B1993" s="7" t="n">
        <f aca="false">INDEX(W1862:W1989,$B$1991)</f>
        <v>44158969.0202102</v>
      </c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</row>
    <row r="1994" customFormat="false" ht="15" hidden="false" customHeight="false" outlineLevel="0" collapsed="false">
      <c r="A1994" s="6" t="s">
        <v>299</v>
      </c>
      <c r="B1994" s="7" t="n">
        <f aca="false">INDEX(X1862:X1989,$B$1991)</f>
        <v>342128478.76544</v>
      </c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</row>
    <row r="1995" customFormat="false" ht="15" hidden="false" customHeight="false" outlineLevel="0" collapsed="false">
      <c r="A1995" s="6" t="s">
        <v>300</v>
      </c>
      <c r="B1995" s="7" t="n">
        <f aca="false">INDEX(Y1862:Y1989,$B$1991)</f>
        <v>100000000</v>
      </c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</row>
    <row r="1996" customFormat="false" ht="15" hidden="false" customHeight="false" outlineLevel="0" collapsed="false">
      <c r="A1996" s="6" t="s">
        <v>301</v>
      </c>
      <c r="B1996" s="7" t="n">
        <f aca="false">INDEX(Z1862:Z1989,$B$1991)</f>
        <v>133897238.581576</v>
      </c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</row>
    <row r="1997" customFormat="false" ht="15" hidden="false" customHeight="false" outlineLevel="0" collapsed="false">
      <c r="A1997" s="6" t="s">
        <v>302</v>
      </c>
      <c r="B1997" s="7" t="n">
        <f aca="false">INDEX(AA1862:AA1989,$B$1991)</f>
        <v>167371548.22697</v>
      </c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</row>
    <row r="1998" customFormat="false" ht="15" hidden="false" customHeight="false" outlineLevel="0" collapsed="false">
      <c r="A1998" s="6" t="s">
        <v>303</v>
      </c>
      <c r="B1998" s="7" t="n">
        <f aca="false">INDEX(AB1862:AB1989,$B$1991)</f>
        <v>278952580.378283</v>
      </c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</row>
    <row r="1999" customFormat="false" ht="15" hidden="false" customHeight="false" outlineLevel="0" collapsed="false">
      <c r="A1999" s="6" t="s">
        <v>304</v>
      </c>
      <c r="B1999" s="7" t="n">
        <f aca="false">INDEX(AC1862:AC1989,$B$1991)</f>
        <v>278952580.378283</v>
      </c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</row>
    <row r="2000" customFormat="false" ht="15" hidden="false" customHeight="false" outlineLevel="0" collapsed="false">
      <c r="A2000" s="6" t="s">
        <v>296</v>
      </c>
      <c r="B2000" s="7" t="n">
        <f aca="false">INDEX(U1862:U1989,$B$1991)</f>
        <v>15447669.7791897</v>
      </c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</row>
    <row r="2001" customFormat="false" ht="15" hidden="false" customHeight="false" outlineLevel="0" collapsed="false">
      <c r="A2001" s="6" t="s">
        <v>322</v>
      </c>
      <c r="B2001" s="7" t="n">
        <f aca="false">INDEX(V1862:V1989,$B$1991)</f>
        <v>502114644.680909</v>
      </c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</row>
    <row r="2002" customFormat="false" ht="15" hidden="false" customHeight="false" outlineLevel="0" collapsed="false">
      <c r="A2002" s="6" t="s">
        <v>323</v>
      </c>
      <c r="B2002" s="7" t="n">
        <f aca="false">INDEX(T1862:T1989,$B$1991)</f>
        <v>136976290.189141</v>
      </c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</row>
    <row r="2003" customFormat="false" ht="15" hidden="false" customHeight="false" outlineLevel="0" collapsed="false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</row>
    <row r="2004" customFormat="false" ht="15" hidden="false" customHeight="false" outlineLevel="0" collapsed="false">
      <c r="A2004" s="6" t="s">
        <v>324</v>
      </c>
      <c r="B2004" s="6" t="n">
        <f aca="false">INDEX(B1862:B1989,$B$1991)</f>
        <v>0</v>
      </c>
      <c r="C2004" s="7" t="n">
        <f aca="false">INDEX(AD1862:AD1989,$B$1991)</f>
        <v>30000000</v>
      </c>
      <c r="D2004" s="7" t="n">
        <f aca="false">INDEX(AE1862:AE1989,$B$1991)</f>
        <v>44158969.0202102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</row>
    <row r="2005" customFormat="false" ht="15" hidden="false" customHeight="false" outlineLevel="0" collapsed="false">
      <c r="A2005" s="6" t="s">
        <v>325</v>
      </c>
      <c r="B2005" s="6" t="n">
        <f aca="false">INDEX(C1862:C1989,$B$1991)</f>
        <v>0</v>
      </c>
      <c r="C2005" s="7" t="n">
        <f aca="false">INDEX(AF1862:AF1989,$B$1991)</f>
        <v>300000000</v>
      </c>
      <c r="D2005" s="7" t="n">
        <f aca="false">INDEX(AG1862:AG1989,$B$1991)</f>
        <v>342128478.76544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</row>
    <row r="2006" customFormat="false" ht="15" hidden="false" customHeight="false" outlineLevel="0" collapsed="false">
      <c r="A2006" s="6" t="s">
        <v>326</v>
      </c>
      <c r="B2006" s="6" t="n">
        <f aca="false">INDEX(D1862:D1989,$B$1991)</f>
        <v>1</v>
      </c>
      <c r="C2006" s="7" t="n">
        <f aca="false">INDEX(AH1862:AH1989,$B$1991)</f>
        <v>100000000</v>
      </c>
      <c r="D2006" s="7" t="n">
        <f aca="false">INDEX(AI1862:AI1989,$B$1991)</f>
        <v>96865725.9025793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</row>
    <row r="2007" customFormat="false" ht="15" hidden="false" customHeight="false" outlineLevel="0" collapsed="false">
      <c r="A2007" s="6" t="s">
        <v>327</v>
      </c>
      <c r="B2007" s="6" t="n">
        <f aca="false">INDEX(E1862:E1989,$B$1991)</f>
        <v>0</v>
      </c>
      <c r="C2007" s="7" t="n">
        <f aca="false">INDEX(AJ1862:AJ1989,$B$1991)</f>
        <v>60000000</v>
      </c>
      <c r="D2007" s="7" t="n">
        <f aca="false">INDEX(AK1862:AK1989,$B$1991)</f>
        <v>133897238.581576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</row>
    <row r="2008" customFormat="false" ht="15" hidden="false" customHeight="false" outlineLevel="0" collapsed="false">
      <c r="A2008" s="6" t="s">
        <v>328</v>
      </c>
      <c r="B2008" s="6" t="n">
        <f aca="false">INDEX(F1862:F1989,$B$1991)</f>
        <v>0</v>
      </c>
      <c r="C2008" s="7" t="n">
        <f aca="false">INDEX(AL1862:AL1989,$B$1991)</f>
        <v>30000000</v>
      </c>
      <c r="D2008" s="7" t="n">
        <f aca="false">INDEX(AM1862:AM1989,$B$1991)</f>
        <v>167371548.22697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</row>
    <row r="2009" customFormat="false" ht="15" hidden="false" customHeight="false" outlineLevel="0" collapsed="false">
      <c r="A2009" s="6" t="s">
        <v>329</v>
      </c>
      <c r="B2009" s="6" t="n">
        <f aca="false">INDEX(G1862:G1989,$B$1991)</f>
        <v>0</v>
      </c>
      <c r="C2009" s="7" t="n">
        <f aca="false">INDEX(AN1862:AN1989,$B$1991)</f>
        <v>15000000</v>
      </c>
      <c r="D2009" s="7" t="n">
        <f aca="false">INDEX(AO1862:AO1989,$B$1991)</f>
        <v>278952580.378283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</row>
    <row r="2010" customFormat="false" ht="15" hidden="false" customHeight="false" outlineLevel="0" collapsed="false">
      <c r="A2010" s="6" t="s">
        <v>330</v>
      </c>
      <c r="B2010" s="6" t="n">
        <f aca="false">INDEX(H1862:H1989,$B$1991)</f>
        <v>0</v>
      </c>
      <c r="C2010" s="7" t="n">
        <f aca="false">INDEX(AP1862:AP1989,$B$1991)</f>
        <v>5000000</v>
      </c>
      <c r="D2010" s="7" t="n">
        <f aca="false">INDEX(AQ1862:AQ1989,$B$1991)</f>
        <v>278952580.378283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</row>
    <row r="2011" customFormat="false" ht="15" hidden="false" customHeight="false" outlineLevel="0" collapsed="false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</row>
    <row r="2012" customFormat="false" ht="15" hidden="false" customHeight="false" outlineLevel="0" collapsed="false">
      <c r="A2012" s="6" t="s">
        <v>190</v>
      </c>
      <c r="B2012" s="7" t="n">
        <f aca="false">SUM(B1993:B2002)</f>
        <v>2000000000</v>
      </c>
      <c r="C2012" s="7" t="n">
        <f aca="false">$B$1860-$B$2012</f>
        <v>0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</row>
    <row r="2013" customFormat="false" ht="15" hidden="false" customHeight="false" outlineLevel="0" collapsed="false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</row>
    <row r="2014" customFormat="false" ht="15" hidden="false" customHeight="false" outlineLevel="0" collapsed="false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</row>
    <row r="2015" customFormat="false" ht="15" hidden="false" customHeight="false" outlineLevel="0" collapsed="false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</row>
    <row r="2016" customFormat="false" ht="15" hidden="false" customHeight="false" outlineLevel="0" collapsed="false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</row>
    <row r="2017" customFormat="false" ht="15" hidden="false" customHeight="false" outlineLevel="0" collapsed="false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</row>
    <row r="2018" customFormat="false" ht="15" hidden="false" customHeight="false" outlineLevel="0" collapsed="false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</row>
    <row r="2019" customFormat="false" ht="15" hidden="false" customHeight="false" outlineLevel="0" collapsed="false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</row>
    <row r="2020" customFormat="false" ht="15" hidden="false" customHeight="false" outlineLevel="0" collapsed="false">
      <c r="A2020" s="3" t="s">
        <v>337</v>
      </c>
      <c r="B2020" s="15" t="n">
        <f aca="false">$B$32</f>
        <v>2000000000</v>
      </c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</row>
    <row r="2021" customFormat="false" ht="15" hidden="false" customHeight="false" outlineLevel="0" collapsed="false">
      <c r="A2021" s="5" t="s">
        <v>283</v>
      </c>
      <c r="B2021" s="5" t="s">
        <v>205</v>
      </c>
      <c r="C2021" s="5" t="s">
        <v>89</v>
      </c>
      <c r="D2021" s="5" t="s">
        <v>88</v>
      </c>
      <c r="E2021" s="5" t="s">
        <v>87</v>
      </c>
      <c r="F2021" s="5" t="s">
        <v>86</v>
      </c>
      <c r="G2021" s="5" t="s">
        <v>85</v>
      </c>
      <c r="H2021" s="5" t="s">
        <v>82</v>
      </c>
      <c r="I2021" s="5" t="s">
        <v>284</v>
      </c>
      <c r="J2021" s="5" t="s">
        <v>285</v>
      </c>
      <c r="K2021" s="5" t="s">
        <v>286</v>
      </c>
      <c r="L2021" s="5" t="s">
        <v>287</v>
      </c>
      <c r="M2021" s="5" t="s">
        <v>288</v>
      </c>
      <c r="N2021" s="5" t="s">
        <v>289</v>
      </c>
      <c r="O2021" s="5" t="s">
        <v>290</v>
      </c>
      <c r="P2021" s="5" t="s">
        <v>291</v>
      </c>
      <c r="Q2021" s="5" t="s">
        <v>292</v>
      </c>
      <c r="R2021" s="5" t="s">
        <v>293</v>
      </c>
      <c r="S2021" s="5" t="s">
        <v>294</v>
      </c>
      <c r="T2021" s="5" t="s">
        <v>295</v>
      </c>
      <c r="U2021" s="5" t="s">
        <v>296</v>
      </c>
      <c r="V2021" s="5" t="s">
        <v>297</v>
      </c>
      <c r="W2021" s="5" t="s">
        <v>298</v>
      </c>
      <c r="X2021" s="5" t="s">
        <v>299</v>
      </c>
      <c r="Y2021" s="5" t="s">
        <v>300</v>
      </c>
      <c r="Z2021" s="5" t="s">
        <v>301</v>
      </c>
      <c r="AA2021" s="5" t="s">
        <v>302</v>
      </c>
      <c r="AB2021" s="5" t="s">
        <v>303</v>
      </c>
      <c r="AC2021" s="5" t="s">
        <v>304</v>
      </c>
      <c r="AD2021" s="5" t="s">
        <v>305</v>
      </c>
      <c r="AE2021" s="5" t="s">
        <v>306</v>
      </c>
      <c r="AF2021" s="5" t="s">
        <v>307</v>
      </c>
      <c r="AG2021" s="5" t="s">
        <v>308</v>
      </c>
      <c r="AH2021" s="5" t="s">
        <v>309</v>
      </c>
      <c r="AI2021" s="5" t="s">
        <v>310</v>
      </c>
      <c r="AJ2021" s="5" t="s">
        <v>311</v>
      </c>
      <c r="AK2021" s="5" t="s">
        <v>312</v>
      </c>
      <c r="AL2021" s="5" t="s">
        <v>313</v>
      </c>
      <c r="AM2021" s="5" t="s">
        <v>314</v>
      </c>
      <c r="AN2021" s="5" t="s">
        <v>315</v>
      </c>
      <c r="AO2021" s="5" t="s">
        <v>316</v>
      </c>
      <c r="AP2021" s="5" t="s">
        <v>317</v>
      </c>
      <c r="AQ2021" s="5" t="s">
        <v>318</v>
      </c>
      <c r="AR2021" s="5" t="s">
        <v>319</v>
      </c>
      <c r="AS2021" s="2"/>
      <c r="AT2021" s="2"/>
      <c r="AU2021" s="2"/>
      <c r="AV2021" s="2"/>
      <c r="AW2021" s="2"/>
      <c r="AX2021" s="2"/>
    </row>
    <row r="2022" customFormat="false" ht="15" hidden="false" customHeight="false" outlineLevel="0" collapsed="false">
      <c r="A2022" s="6" t="n">
        <f aca="false">ROW()-2022</f>
        <v>0</v>
      </c>
      <c r="B2022" s="6" t="n">
        <f aca="false">MOD(INT($A2022/64),2)</f>
        <v>0</v>
      </c>
      <c r="C2022" s="6" t="n">
        <f aca="false">MOD(INT($A2022/32),2)</f>
        <v>0</v>
      </c>
      <c r="D2022" s="6" t="n">
        <f aca="false">MOD(INT($A2022/16),2)</f>
        <v>0</v>
      </c>
      <c r="E2022" s="6" t="n">
        <f aca="false">MOD(INT($A2022/8),2)</f>
        <v>0</v>
      </c>
      <c r="F2022" s="6" t="n">
        <f aca="false">MOD(INT($A2022/4),2)</f>
        <v>0</v>
      </c>
      <c r="G2022" s="6" t="n">
        <f aca="false">MOD(INT($A2022/2),2)</f>
        <v>0</v>
      </c>
      <c r="H2022" s="6" t="n">
        <f aca="false">MOD(INT($A2022/1),2)</f>
        <v>0</v>
      </c>
      <c r="I2022" s="7" t="n">
        <f aca="false">IF(B2022=1,MIN($B$6,$B$2020),0)</f>
        <v>0</v>
      </c>
      <c r="J2022" s="7" t="n">
        <f aca="false">IF(C2022=1,MIN($F$436,MAX(0,$B$2020-I2022)),0)</f>
        <v>0</v>
      </c>
      <c r="K2022" s="7" t="n">
        <f aca="false">IF(D2022=1,MIN($F$435,MAX(0,$B$2020-SUM(I2022:J2022))),0)</f>
        <v>0</v>
      </c>
      <c r="L2022" s="7" t="n">
        <f aca="false">IF(E2022=1,MIN($F$434,MAX(0,$B$2020-SUM(I2022:K2022))),0)</f>
        <v>0</v>
      </c>
      <c r="M2022" s="7" t="n">
        <f aca="false">IF(F2022=1,MIN($F$433,MAX(0,$B$2020-SUM(I2022:L2022))),0)</f>
        <v>0</v>
      </c>
      <c r="N2022" s="7" t="n">
        <f aca="false">IF(G2022=1,MIN($F$432,MAX(0,$B$2020-SUM(I2022:M2022))),0)</f>
        <v>0</v>
      </c>
      <c r="O2022" s="7" t="n">
        <f aca="false">IF(H2022=1,MIN($F$431,MAX(0,$B$2020-SUM(I2022:N2022))),0)</f>
        <v>0</v>
      </c>
      <c r="P2022" s="7" t="n">
        <f aca="false">MAX(0,$B$2020-SUM(I2022:O2022))</f>
        <v>2000000000</v>
      </c>
      <c r="Q2022" s="7" t="n">
        <f aca="false">($B$413+$B$414)+$B$22+(1-B2022)*$B$408+(1-C2022)*$E$436+(1-D2022)*$E$435+(1-E2022)*$E$434+(1-F2022)*$E$433+(1-G2022)*$E$432+(1-H2022)*$E$431</f>
        <v>33099013.9456385</v>
      </c>
      <c r="R2022" s="7" t="n">
        <f aca="false">P2022&gt;$B$12*Q2022</f>
        <v>1</v>
      </c>
      <c r="S2022" s="7" t="n">
        <f aca="false">IF(R2022,(P2022+$B$12*$B$13)/(Q2022+$B$13),IF(Q2022&gt;0,P2022/Q2022,0))</f>
        <v>56.2515580644429</v>
      </c>
      <c r="T2022" s="7" t="n">
        <f aca="false">IF(R2022,$B$13*(S2022-$B$12),0)</f>
        <v>138128895.161107</v>
      </c>
      <c r="U2022" s="7" t="n">
        <f aca="false">($B$413+$B$414)*S2022</f>
        <v>14388562.8483685</v>
      </c>
      <c r="V2022" s="7" t="n">
        <f aca="false">$B$22*S2022</f>
        <v>506264022.579986</v>
      </c>
      <c r="W2022" s="7" t="n">
        <f aca="false">IF(B2022=1,I2022,S2022*$B$408)</f>
        <v>34575048.7010375</v>
      </c>
      <c r="X2022" s="7" t="n">
        <f aca="false">IF(C2022=1,J2022,S2022*$E$436)</f>
        <v>343324890.554541</v>
      </c>
      <c r="Y2022" s="7" t="n">
        <f aca="false">IF(D2022=1,K2022,S2022*$E$435)</f>
        <v>97044585.9625382</v>
      </c>
      <c r="Z2022" s="7" t="n">
        <f aca="false">IF(E2022=1,L2022,S2022*$E$434)</f>
        <v>135003739.354663</v>
      </c>
      <c r="AA2022" s="7" t="n">
        <f aca="false">IF(F2022=1,M2022,S2022*$E$433)</f>
        <v>168754674.193329</v>
      </c>
      <c r="AB2022" s="7" t="n">
        <f aca="false">IF(G2022=1,N2022,S2022*$E$432)</f>
        <v>281257790.322215</v>
      </c>
      <c r="AC2022" s="7" t="n">
        <f aca="false">IF(H2022=1,O2022,S2022*$E$431)</f>
        <v>281257790.322215</v>
      </c>
      <c r="AD2022" s="7" t="n">
        <f aca="false">INDEX($W$2022:$W$2149,MATCH($A2022+(1-B2022)*64,$A$2022:$A$2149,0))</f>
        <v>30000000</v>
      </c>
      <c r="AE2022" s="7" t="n">
        <f aca="false">INDEX($W$2022:$W$2149,MATCH($A2022-B2022*64,$A$2022:$A$2149,0))</f>
        <v>34575048.7010375</v>
      </c>
      <c r="AF2022" s="7" t="n">
        <f aca="false">INDEX($X$2022:$X$2149,MATCH($A2022+(1-C2022)*32,$A$2022:$A$2149,0))</f>
        <v>300000000</v>
      </c>
      <c r="AG2022" s="7" t="n">
        <f aca="false">INDEX($X$2022:$X$2149,MATCH($A2022-C2022*32,$A$2022:$A$2149,0))</f>
        <v>343324890.554541</v>
      </c>
      <c r="AH2022" s="7" t="n">
        <f aca="false">INDEX($Y$2022:$Y$2149,MATCH($A2022+(1-D2022)*16,$A$2022:$A$2149,0))</f>
        <v>100000000</v>
      </c>
      <c r="AI2022" s="7" t="n">
        <f aca="false">INDEX($Y$2022:$Y$2149,MATCH($A2022-D2022*16,$A$2022:$A$2149,0))</f>
        <v>97044585.9625382</v>
      </c>
      <c r="AJ2022" s="7" t="n">
        <f aca="false">INDEX($Z$2022:$Z$2149,MATCH($A2022+(1-E2022)*8,$A$2022:$A$2149,0))</f>
        <v>60000000</v>
      </c>
      <c r="AK2022" s="7" t="n">
        <f aca="false">INDEX($Z$2022:$Z$2149,MATCH($A2022-E2022*8,$A$2022:$A$2149,0))</f>
        <v>135003739.354663</v>
      </c>
      <c r="AL2022" s="7" t="n">
        <f aca="false">INDEX($AA$2022:$AA$2149,MATCH($A2022+(1-F2022)*4,$A$2022:$A$2149,0))</f>
        <v>30000000</v>
      </c>
      <c r="AM2022" s="7" t="n">
        <f aca="false">INDEX($AA$2022:$AA$2149,MATCH($A2022-F2022*4,$A$2022:$A$2149,0))</f>
        <v>168754674.193329</v>
      </c>
      <c r="AN2022" s="7" t="n">
        <f aca="false">INDEX($AB$2022:$AB$2149,MATCH($A2022+(1-G2022)*2,$A$2022:$A$2149,0))</f>
        <v>15000000</v>
      </c>
      <c r="AO2022" s="7" t="n">
        <f aca="false">INDEX($AB$2022:$AB$2149,MATCH($A2022-G2022*2,$A$2022:$A$2149,0))</f>
        <v>281257790.322215</v>
      </c>
      <c r="AP2022" s="7" t="n">
        <f aca="false">INDEX($AC$2022:$AC$2149,MATCH($A2022+(1-H2022)*1,$A$2022:$A$2149,0))</f>
        <v>5000000</v>
      </c>
      <c r="AQ2022" s="7" t="n">
        <f aca="false">INDEX($AC$2022:$AC$2149,MATCH($A2022-H2022*1,$A$2022:$A$2149,0))</f>
        <v>281257790.322215</v>
      </c>
      <c r="AR2022" s="14" t="b">
        <f aca="false">AND(IF(B2022=1,AD2022&gt;=AE2022,AE2022&gt;AD2022),IF(C2022=1,AF2022&gt;=AG2022,AG2022&gt;AF2022),IF(D2022=1,AH2022&gt;=AI2022,AI2022&gt;AH2022),IF(E2022=1,AJ2022&gt;=AK2022,AK2022&gt;AJ2022),IF(F2022=1,AL2022&gt;=AM2022,AM2022&gt;AL2022),IF(G2022=1,AN2022&gt;=AO2022,AO2022&gt;AN2022),IF(H2022=1,AP2022&gt;=AQ2022,AQ2022&gt;AP2022))</f>
        <v>0</v>
      </c>
      <c r="AS2022" s="2"/>
      <c r="AT2022" s="2"/>
      <c r="AU2022" s="2"/>
      <c r="AV2022" s="2"/>
      <c r="AW2022" s="2"/>
      <c r="AX2022" s="2"/>
    </row>
    <row r="2023" customFormat="false" ht="15" hidden="false" customHeight="false" outlineLevel="0" collapsed="false">
      <c r="A2023" s="6" t="n">
        <f aca="false">ROW()-2022</f>
        <v>1</v>
      </c>
      <c r="B2023" s="6" t="n">
        <f aca="false">MOD(INT($A2023/64),2)</f>
        <v>0</v>
      </c>
      <c r="C2023" s="6" t="n">
        <f aca="false">MOD(INT($A2023/32),2)</f>
        <v>0</v>
      </c>
      <c r="D2023" s="6" t="n">
        <f aca="false">MOD(INT($A2023/16),2)</f>
        <v>0</v>
      </c>
      <c r="E2023" s="6" t="n">
        <f aca="false">MOD(INT($A2023/8),2)</f>
        <v>0</v>
      </c>
      <c r="F2023" s="6" t="n">
        <f aca="false">MOD(INT($A2023/4),2)</f>
        <v>0</v>
      </c>
      <c r="G2023" s="6" t="n">
        <f aca="false">MOD(INT($A2023/2),2)</f>
        <v>0</v>
      </c>
      <c r="H2023" s="6" t="n">
        <f aca="false">MOD(INT($A2023/1),2)</f>
        <v>1</v>
      </c>
      <c r="I2023" s="7" t="n">
        <f aca="false">IF(B2023=1,MIN($B$6,$B$2020),0)</f>
        <v>0</v>
      </c>
      <c r="J2023" s="7" t="n">
        <f aca="false">IF(C2023=1,MIN($F$436,MAX(0,$B$2020-I2023)),0)</f>
        <v>0</v>
      </c>
      <c r="K2023" s="7" t="n">
        <f aca="false">IF(D2023=1,MIN($F$435,MAX(0,$B$2020-SUM(I2023:J2023))),0)</f>
        <v>0</v>
      </c>
      <c r="L2023" s="7" t="n">
        <f aca="false">IF(E2023=1,MIN($F$434,MAX(0,$B$2020-SUM(I2023:K2023))),0)</f>
        <v>0</v>
      </c>
      <c r="M2023" s="7" t="n">
        <f aca="false">IF(F2023=1,MIN($F$433,MAX(0,$B$2020-SUM(I2023:L2023))),0)</f>
        <v>0</v>
      </c>
      <c r="N2023" s="7" t="n">
        <f aca="false">IF(G2023=1,MIN($F$432,MAX(0,$B$2020-SUM(I2023:M2023))),0)</f>
        <v>0</v>
      </c>
      <c r="O2023" s="7" t="n">
        <f aca="false">IF(H2023=1,MIN($F$431,MAX(0,$B$2020-SUM(I2023:N2023))),0)</f>
        <v>5000000</v>
      </c>
      <c r="P2023" s="7" t="n">
        <f aca="false">MAX(0,$B$2020-SUM(I2023:O2023))</f>
        <v>1995000000</v>
      </c>
      <c r="Q2023" s="7" t="n">
        <f aca="false">($B$413+$B$414)+$B$22+(1-B2023)*$B$408+(1-C2023)*$E$436+(1-D2023)*$E$435+(1-E2023)*$E$434+(1-F2023)*$E$433+(1-G2023)*$E$432+(1-H2023)*$E$431</f>
        <v>28099013.9456385</v>
      </c>
      <c r="R2023" s="7" t="n">
        <f aca="false">P2023&gt;$B$12*Q2023</f>
        <v>1</v>
      </c>
      <c r="S2023" s="7" t="n">
        <f aca="false">IF(R2023,(P2023+$B$12*$B$13)/(Q2023+$B$13),IF(Q2023&gt;0,P2023/Q2023,0))</f>
        <v>65.2798813565924</v>
      </c>
      <c r="T2023" s="7" t="n">
        <f aca="false">IF(R2023,$B$13*(S2023-$B$12),0)</f>
        <v>160699703.391481</v>
      </c>
      <c r="U2023" s="7" t="n">
        <f aca="false">($B$413+$B$414)*S2023</f>
        <v>16697913.9414647</v>
      </c>
      <c r="V2023" s="7" t="n">
        <f aca="false">$B$22*S2023</f>
        <v>587518932.209332</v>
      </c>
      <c r="W2023" s="7" t="n">
        <f aca="false">IF(B2023=1,I2023,S2023*$B$408)</f>
        <v>40124312.1926756</v>
      </c>
      <c r="X2023" s="7" t="n">
        <f aca="false">IF(C2023=1,J2023,S2023*$E$436)</f>
        <v>398428219.472421</v>
      </c>
      <c r="Y2023" s="7" t="n">
        <f aca="false">IF(D2023=1,K2023,S2023*$E$435)</f>
        <v>112620152.684065</v>
      </c>
      <c r="Z2023" s="7" t="n">
        <f aca="false">IF(E2023=1,L2023,S2023*$E$434)</f>
        <v>156671715.255822</v>
      </c>
      <c r="AA2023" s="7" t="n">
        <f aca="false">IF(F2023=1,M2023,S2023*$E$433)</f>
        <v>195839644.069777</v>
      </c>
      <c r="AB2023" s="7" t="n">
        <f aca="false">IF(G2023=1,N2023,S2023*$E$432)</f>
        <v>326399406.782962</v>
      </c>
      <c r="AC2023" s="7" t="n">
        <f aca="false">IF(H2023=1,O2023,S2023*$E$431)</f>
        <v>5000000</v>
      </c>
      <c r="AD2023" s="7" t="n">
        <f aca="false">INDEX($W$2022:$W$2149,MATCH($A2023+(1-B2023)*64,$A$2022:$A$2149,0))</f>
        <v>30000000</v>
      </c>
      <c r="AE2023" s="7" t="n">
        <f aca="false">INDEX($W$2022:$W$2149,MATCH($A2023-B2023*64,$A$2022:$A$2149,0))</f>
        <v>40124312.1926756</v>
      </c>
      <c r="AF2023" s="7" t="n">
        <f aca="false">INDEX($X$2022:$X$2149,MATCH($A2023+(1-C2023)*32,$A$2022:$A$2149,0))</f>
        <v>300000000</v>
      </c>
      <c r="AG2023" s="7" t="n">
        <f aca="false">INDEX($X$2022:$X$2149,MATCH($A2023-C2023*32,$A$2022:$A$2149,0))</f>
        <v>398428219.472421</v>
      </c>
      <c r="AH2023" s="7" t="n">
        <f aca="false">INDEX($Y$2022:$Y$2149,MATCH($A2023+(1-D2023)*16,$A$2022:$A$2149,0))</f>
        <v>100000000</v>
      </c>
      <c r="AI2023" s="7" t="n">
        <f aca="false">INDEX($Y$2022:$Y$2149,MATCH($A2023-D2023*16,$A$2022:$A$2149,0))</f>
        <v>112620152.684065</v>
      </c>
      <c r="AJ2023" s="7" t="n">
        <f aca="false">INDEX($Z$2022:$Z$2149,MATCH($A2023+(1-E2023)*8,$A$2022:$A$2149,0))</f>
        <v>60000000</v>
      </c>
      <c r="AK2023" s="7" t="n">
        <f aca="false">INDEX($Z$2022:$Z$2149,MATCH($A2023-E2023*8,$A$2022:$A$2149,0))</f>
        <v>156671715.255822</v>
      </c>
      <c r="AL2023" s="7" t="n">
        <f aca="false">INDEX($AA$2022:$AA$2149,MATCH($A2023+(1-F2023)*4,$A$2022:$A$2149,0))</f>
        <v>30000000</v>
      </c>
      <c r="AM2023" s="7" t="n">
        <f aca="false">INDEX($AA$2022:$AA$2149,MATCH($A2023-F2023*4,$A$2022:$A$2149,0))</f>
        <v>195839644.069777</v>
      </c>
      <c r="AN2023" s="7" t="n">
        <f aca="false">INDEX($AB$2022:$AB$2149,MATCH($A2023+(1-G2023)*2,$A$2022:$A$2149,0))</f>
        <v>15000000</v>
      </c>
      <c r="AO2023" s="7" t="n">
        <f aca="false">INDEX($AB$2022:$AB$2149,MATCH($A2023-G2023*2,$A$2022:$A$2149,0))</f>
        <v>326399406.782962</v>
      </c>
      <c r="AP2023" s="7" t="n">
        <f aca="false">INDEX($AC$2022:$AC$2149,MATCH($A2023+(1-H2023)*1,$A$2022:$A$2149,0))</f>
        <v>5000000</v>
      </c>
      <c r="AQ2023" s="7" t="n">
        <f aca="false">INDEX($AC$2022:$AC$2149,MATCH($A2023-H2023*1,$A$2022:$A$2149,0))</f>
        <v>281257790.322215</v>
      </c>
      <c r="AR2023" s="14" t="b">
        <f aca="false">AND(IF(B2023=1,AD2023&gt;=AE2023,AE2023&gt;AD2023),IF(C2023=1,AF2023&gt;=AG2023,AG2023&gt;AF2023),IF(D2023=1,AH2023&gt;=AI2023,AI2023&gt;AH2023),IF(E2023=1,AJ2023&gt;=AK2023,AK2023&gt;AJ2023),IF(F2023=1,AL2023&gt;=AM2023,AM2023&gt;AL2023),IF(G2023=1,AN2023&gt;=AO2023,AO2023&gt;AN2023),IF(H2023=1,AP2023&gt;=AQ2023,AQ2023&gt;AP2023))</f>
        <v>0</v>
      </c>
      <c r="AS2023" s="2"/>
      <c r="AT2023" s="2"/>
      <c r="AU2023" s="2"/>
      <c r="AV2023" s="2"/>
      <c r="AW2023" s="2"/>
      <c r="AX2023" s="2"/>
    </row>
    <row r="2024" customFormat="false" ht="15" hidden="false" customHeight="false" outlineLevel="0" collapsed="false">
      <c r="A2024" s="6" t="n">
        <f aca="false">ROW()-2022</f>
        <v>2</v>
      </c>
      <c r="B2024" s="6" t="n">
        <f aca="false">MOD(INT($A2024/64),2)</f>
        <v>0</v>
      </c>
      <c r="C2024" s="6" t="n">
        <f aca="false">MOD(INT($A2024/32),2)</f>
        <v>0</v>
      </c>
      <c r="D2024" s="6" t="n">
        <f aca="false">MOD(INT($A2024/16),2)</f>
        <v>0</v>
      </c>
      <c r="E2024" s="6" t="n">
        <f aca="false">MOD(INT($A2024/8),2)</f>
        <v>0</v>
      </c>
      <c r="F2024" s="6" t="n">
        <f aca="false">MOD(INT($A2024/4),2)</f>
        <v>0</v>
      </c>
      <c r="G2024" s="6" t="n">
        <f aca="false">MOD(INT($A2024/2),2)</f>
        <v>1</v>
      </c>
      <c r="H2024" s="6" t="n">
        <f aca="false">MOD(INT($A2024/1),2)</f>
        <v>0</v>
      </c>
      <c r="I2024" s="7" t="n">
        <f aca="false">IF(B2024=1,MIN($B$6,$B$2020),0)</f>
        <v>0</v>
      </c>
      <c r="J2024" s="7" t="n">
        <f aca="false">IF(C2024=1,MIN($F$436,MAX(0,$B$2020-I2024)),0)</f>
        <v>0</v>
      </c>
      <c r="K2024" s="7" t="n">
        <f aca="false">IF(D2024=1,MIN($F$435,MAX(0,$B$2020-SUM(I2024:J2024))),0)</f>
        <v>0</v>
      </c>
      <c r="L2024" s="7" t="n">
        <f aca="false">IF(E2024=1,MIN($F$434,MAX(0,$B$2020-SUM(I2024:K2024))),0)</f>
        <v>0</v>
      </c>
      <c r="M2024" s="7" t="n">
        <f aca="false">IF(F2024=1,MIN($F$433,MAX(0,$B$2020-SUM(I2024:L2024))),0)</f>
        <v>0</v>
      </c>
      <c r="N2024" s="7" t="n">
        <f aca="false">IF(G2024=1,MIN($F$432,MAX(0,$B$2020-SUM(I2024:M2024))),0)</f>
        <v>15000000</v>
      </c>
      <c r="O2024" s="7" t="n">
        <f aca="false">IF(H2024=1,MIN($F$431,MAX(0,$B$2020-SUM(I2024:N2024))),0)</f>
        <v>0</v>
      </c>
      <c r="P2024" s="7" t="n">
        <f aca="false">MAX(0,$B$2020-SUM(I2024:O2024))</f>
        <v>1985000000</v>
      </c>
      <c r="Q2024" s="7" t="n">
        <f aca="false">($B$413+$B$414)+$B$22+(1-B2024)*$B$408+(1-C2024)*$E$436+(1-D2024)*$E$435+(1-E2024)*$E$434+(1-F2024)*$E$433+(1-G2024)*$E$432+(1-H2024)*$E$431</f>
        <v>28099013.9456385</v>
      </c>
      <c r="R2024" s="7" t="n">
        <f aca="false">P2024&gt;$B$12*Q2024</f>
        <v>1</v>
      </c>
      <c r="S2024" s="7" t="n">
        <f aca="false">IF(R2024,(P2024+$B$12*$B$13)/(Q2024+$B$13),IF(Q2024&gt;0,P2024/Q2024,0))</f>
        <v>64.9530734399136</v>
      </c>
      <c r="T2024" s="7" t="n">
        <f aca="false">IF(R2024,$B$13*(S2024-$B$12),0)</f>
        <v>159882683.599784</v>
      </c>
      <c r="U2024" s="7" t="n">
        <f aca="false">($B$413+$B$414)*S2024</f>
        <v>16614319.8791795</v>
      </c>
      <c r="V2024" s="7" t="n">
        <f aca="false">$B$22*S2024</f>
        <v>584577660.959222</v>
      </c>
      <c r="W2024" s="7" t="n">
        <f aca="false">IF(B2024=1,I2024,S2024*$B$408)</f>
        <v>39923439.5408975</v>
      </c>
      <c r="X2024" s="7" t="n">
        <f aca="false">IF(C2024=1,J2024,S2024*$E$436)</f>
        <v>396433585.082071</v>
      </c>
      <c r="Y2024" s="7" t="n">
        <f aca="false">IF(D2024=1,K2024,S2024*$E$435)</f>
        <v>112056347.163744</v>
      </c>
      <c r="Z2024" s="7" t="n">
        <f aca="false">IF(E2024=1,L2024,S2024*$E$434)</f>
        <v>155887376.255793</v>
      </c>
      <c r="AA2024" s="7" t="n">
        <f aca="false">IF(F2024=1,M2024,S2024*$E$433)</f>
        <v>194859220.319741</v>
      </c>
      <c r="AB2024" s="7" t="n">
        <f aca="false">IF(G2024=1,N2024,S2024*$E$432)</f>
        <v>15000000</v>
      </c>
      <c r="AC2024" s="7" t="n">
        <f aca="false">IF(H2024=1,O2024,S2024*$E$431)</f>
        <v>324765367.199568</v>
      </c>
      <c r="AD2024" s="7" t="n">
        <f aca="false">INDEX($W$2022:$W$2149,MATCH($A2024+(1-B2024)*64,$A$2022:$A$2149,0))</f>
        <v>30000000</v>
      </c>
      <c r="AE2024" s="7" t="n">
        <f aca="false">INDEX($W$2022:$W$2149,MATCH($A2024-B2024*64,$A$2022:$A$2149,0))</f>
        <v>39923439.5408975</v>
      </c>
      <c r="AF2024" s="7" t="n">
        <f aca="false">INDEX($X$2022:$X$2149,MATCH($A2024+(1-C2024)*32,$A$2022:$A$2149,0))</f>
        <v>300000000</v>
      </c>
      <c r="AG2024" s="7" t="n">
        <f aca="false">INDEX($X$2022:$X$2149,MATCH($A2024-C2024*32,$A$2022:$A$2149,0))</f>
        <v>396433585.082071</v>
      </c>
      <c r="AH2024" s="7" t="n">
        <f aca="false">INDEX($Y$2022:$Y$2149,MATCH($A2024+(1-D2024)*16,$A$2022:$A$2149,0))</f>
        <v>100000000</v>
      </c>
      <c r="AI2024" s="7" t="n">
        <f aca="false">INDEX($Y$2022:$Y$2149,MATCH($A2024-D2024*16,$A$2022:$A$2149,0))</f>
        <v>112056347.163744</v>
      </c>
      <c r="AJ2024" s="7" t="n">
        <f aca="false">INDEX($Z$2022:$Z$2149,MATCH($A2024+(1-E2024)*8,$A$2022:$A$2149,0))</f>
        <v>60000000</v>
      </c>
      <c r="AK2024" s="7" t="n">
        <f aca="false">INDEX($Z$2022:$Z$2149,MATCH($A2024-E2024*8,$A$2022:$A$2149,0))</f>
        <v>155887376.255793</v>
      </c>
      <c r="AL2024" s="7" t="n">
        <f aca="false">INDEX($AA$2022:$AA$2149,MATCH($A2024+(1-F2024)*4,$A$2022:$A$2149,0))</f>
        <v>30000000</v>
      </c>
      <c r="AM2024" s="7" t="n">
        <f aca="false">INDEX($AA$2022:$AA$2149,MATCH($A2024-F2024*4,$A$2022:$A$2149,0))</f>
        <v>194859220.319741</v>
      </c>
      <c r="AN2024" s="7" t="n">
        <f aca="false">INDEX($AB$2022:$AB$2149,MATCH($A2024+(1-G2024)*2,$A$2022:$A$2149,0))</f>
        <v>15000000</v>
      </c>
      <c r="AO2024" s="7" t="n">
        <f aca="false">INDEX($AB$2022:$AB$2149,MATCH($A2024-G2024*2,$A$2022:$A$2149,0))</f>
        <v>281257790.322215</v>
      </c>
      <c r="AP2024" s="7" t="n">
        <f aca="false">INDEX($AC$2022:$AC$2149,MATCH($A2024+(1-H2024)*1,$A$2022:$A$2149,0))</f>
        <v>5000000</v>
      </c>
      <c r="AQ2024" s="7" t="n">
        <f aca="false">INDEX($AC$2022:$AC$2149,MATCH($A2024-H2024*1,$A$2022:$A$2149,0))</f>
        <v>324765367.199568</v>
      </c>
      <c r="AR2024" s="14" t="b">
        <f aca="false">AND(IF(B2024=1,AD2024&gt;=AE2024,AE2024&gt;AD2024),IF(C2024=1,AF2024&gt;=AG2024,AG2024&gt;AF2024),IF(D2024=1,AH2024&gt;=AI2024,AI2024&gt;AH2024),IF(E2024=1,AJ2024&gt;=AK2024,AK2024&gt;AJ2024),IF(F2024=1,AL2024&gt;=AM2024,AM2024&gt;AL2024),IF(G2024=1,AN2024&gt;=AO2024,AO2024&gt;AN2024),IF(H2024=1,AP2024&gt;=AQ2024,AQ2024&gt;AP2024))</f>
        <v>0</v>
      </c>
      <c r="AS2024" s="2"/>
      <c r="AT2024" s="2"/>
      <c r="AU2024" s="2"/>
      <c r="AV2024" s="2"/>
      <c r="AW2024" s="2"/>
      <c r="AX2024" s="2"/>
    </row>
    <row r="2025" customFormat="false" ht="15" hidden="false" customHeight="false" outlineLevel="0" collapsed="false">
      <c r="A2025" s="6" t="n">
        <f aca="false">ROW()-2022</f>
        <v>3</v>
      </c>
      <c r="B2025" s="6" t="n">
        <f aca="false">MOD(INT($A2025/64),2)</f>
        <v>0</v>
      </c>
      <c r="C2025" s="6" t="n">
        <f aca="false">MOD(INT($A2025/32),2)</f>
        <v>0</v>
      </c>
      <c r="D2025" s="6" t="n">
        <f aca="false">MOD(INT($A2025/16),2)</f>
        <v>0</v>
      </c>
      <c r="E2025" s="6" t="n">
        <f aca="false">MOD(INT($A2025/8),2)</f>
        <v>0</v>
      </c>
      <c r="F2025" s="6" t="n">
        <f aca="false">MOD(INT($A2025/4),2)</f>
        <v>0</v>
      </c>
      <c r="G2025" s="6" t="n">
        <f aca="false">MOD(INT($A2025/2),2)</f>
        <v>1</v>
      </c>
      <c r="H2025" s="6" t="n">
        <f aca="false">MOD(INT($A2025/1),2)</f>
        <v>1</v>
      </c>
      <c r="I2025" s="7" t="n">
        <f aca="false">IF(B2025=1,MIN($B$6,$B$2020),0)</f>
        <v>0</v>
      </c>
      <c r="J2025" s="7" t="n">
        <f aca="false">IF(C2025=1,MIN($F$436,MAX(0,$B$2020-I2025)),0)</f>
        <v>0</v>
      </c>
      <c r="K2025" s="7" t="n">
        <f aca="false">IF(D2025=1,MIN($F$435,MAX(0,$B$2020-SUM(I2025:J2025))),0)</f>
        <v>0</v>
      </c>
      <c r="L2025" s="7" t="n">
        <f aca="false">IF(E2025=1,MIN($F$434,MAX(0,$B$2020-SUM(I2025:K2025))),0)</f>
        <v>0</v>
      </c>
      <c r="M2025" s="7" t="n">
        <f aca="false">IF(F2025=1,MIN($F$433,MAX(0,$B$2020-SUM(I2025:L2025))),0)</f>
        <v>0</v>
      </c>
      <c r="N2025" s="7" t="n">
        <f aca="false">IF(G2025=1,MIN($F$432,MAX(0,$B$2020-SUM(I2025:M2025))),0)</f>
        <v>15000000</v>
      </c>
      <c r="O2025" s="7" t="n">
        <f aca="false">IF(H2025=1,MIN($F$431,MAX(0,$B$2020-SUM(I2025:N2025))),0)</f>
        <v>5000000</v>
      </c>
      <c r="P2025" s="7" t="n">
        <f aca="false">MAX(0,$B$2020-SUM(I2025:O2025))</f>
        <v>1980000000</v>
      </c>
      <c r="Q2025" s="7" t="n">
        <f aca="false">($B$413+$B$414)+$B$22+(1-B2025)*$B$408+(1-C2025)*$E$436+(1-D2025)*$E$435+(1-E2025)*$E$434+(1-F2025)*$E$433+(1-G2025)*$E$432+(1-H2025)*$E$431</f>
        <v>23099013.9456385</v>
      </c>
      <c r="R2025" s="7" t="n">
        <f aca="false">P2025&gt;$B$12*Q2025</f>
        <v>1</v>
      </c>
      <c r="S2025" s="7" t="n">
        <f aca="false">IF(R2025,(P2025+$B$12*$B$13)/(Q2025+$B$13),IF(Q2025&gt;0,P2025/Q2025,0))</f>
        <v>77.4443892335068</v>
      </c>
      <c r="T2025" s="7" t="n">
        <f aca="false">IF(R2025,$B$13*(S2025-$B$12),0)</f>
        <v>191110973.083767</v>
      </c>
      <c r="U2025" s="7" t="n">
        <f aca="false">($B$413+$B$414)*S2025</f>
        <v>19809468.3966486</v>
      </c>
      <c r="V2025" s="7" t="n">
        <f aca="false">$B$22*S2025</f>
        <v>696999503.101561</v>
      </c>
      <c r="W2025" s="7" t="n">
        <f aca="false">IF(B2025=1,I2025,S2025*$B$408)</f>
        <v>47601233.1303434</v>
      </c>
      <c r="X2025" s="7" t="n">
        <f aca="false">IF(C2025=1,J2025,S2025*$E$436)</f>
        <v>472672888.9393</v>
      </c>
      <c r="Y2025" s="7" t="n">
        <f aca="false">IF(D2025=1,K2025,S2025*$E$435)</f>
        <v>133606231.487443</v>
      </c>
      <c r="Z2025" s="7" t="n">
        <f aca="false">IF(E2025=1,L2025,S2025*$E$434)</f>
        <v>185866534.160416</v>
      </c>
      <c r="AA2025" s="7" t="n">
        <f aca="false">IF(F2025=1,M2025,S2025*$E$433)</f>
        <v>232333167.70052</v>
      </c>
      <c r="AB2025" s="7" t="n">
        <f aca="false">IF(G2025=1,N2025,S2025*$E$432)</f>
        <v>15000000</v>
      </c>
      <c r="AC2025" s="7" t="n">
        <f aca="false">IF(H2025=1,O2025,S2025*$E$431)</f>
        <v>5000000</v>
      </c>
      <c r="AD2025" s="7" t="n">
        <f aca="false">INDEX($W$2022:$W$2149,MATCH($A2025+(1-B2025)*64,$A$2022:$A$2149,0))</f>
        <v>30000000</v>
      </c>
      <c r="AE2025" s="7" t="n">
        <f aca="false">INDEX($W$2022:$W$2149,MATCH($A2025-B2025*64,$A$2022:$A$2149,0))</f>
        <v>47601233.1303434</v>
      </c>
      <c r="AF2025" s="7" t="n">
        <f aca="false">INDEX($X$2022:$X$2149,MATCH($A2025+(1-C2025)*32,$A$2022:$A$2149,0))</f>
        <v>300000000</v>
      </c>
      <c r="AG2025" s="7" t="n">
        <f aca="false">INDEX($X$2022:$X$2149,MATCH($A2025-C2025*32,$A$2022:$A$2149,0))</f>
        <v>472672888.9393</v>
      </c>
      <c r="AH2025" s="7" t="n">
        <f aca="false">INDEX($Y$2022:$Y$2149,MATCH($A2025+(1-D2025)*16,$A$2022:$A$2149,0))</f>
        <v>100000000</v>
      </c>
      <c r="AI2025" s="7" t="n">
        <f aca="false">INDEX($Y$2022:$Y$2149,MATCH($A2025-D2025*16,$A$2022:$A$2149,0))</f>
        <v>133606231.487443</v>
      </c>
      <c r="AJ2025" s="7" t="n">
        <f aca="false">INDEX($Z$2022:$Z$2149,MATCH($A2025+(1-E2025)*8,$A$2022:$A$2149,0))</f>
        <v>60000000</v>
      </c>
      <c r="AK2025" s="7" t="n">
        <f aca="false">INDEX($Z$2022:$Z$2149,MATCH($A2025-E2025*8,$A$2022:$A$2149,0))</f>
        <v>185866534.160416</v>
      </c>
      <c r="AL2025" s="7" t="n">
        <f aca="false">INDEX($AA$2022:$AA$2149,MATCH($A2025+(1-F2025)*4,$A$2022:$A$2149,0))</f>
        <v>30000000</v>
      </c>
      <c r="AM2025" s="7" t="n">
        <f aca="false">INDEX($AA$2022:$AA$2149,MATCH($A2025-F2025*4,$A$2022:$A$2149,0))</f>
        <v>232333167.70052</v>
      </c>
      <c r="AN2025" s="7" t="n">
        <f aca="false">INDEX($AB$2022:$AB$2149,MATCH($A2025+(1-G2025)*2,$A$2022:$A$2149,0))</f>
        <v>15000000</v>
      </c>
      <c r="AO2025" s="7" t="n">
        <f aca="false">INDEX($AB$2022:$AB$2149,MATCH($A2025-G2025*2,$A$2022:$A$2149,0))</f>
        <v>326399406.782962</v>
      </c>
      <c r="AP2025" s="7" t="n">
        <f aca="false">INDEX($AC$2022:$AC$2149,MATCH($A2025+(1-H2025)*1,$A$2022:$A$2149,0))</f>
        <v>5000000</v>
      </c>
      <c r="AQ2025" s="7" t="n">
        <f aca="false">INDEX($AC$2022:$AC$2149,MATCH($A2025-H2025*1,$A$2022:$A$2149,0))</f>
        <v>324765367.199568</v>
      </c>
      <c r="AR2025" s="14" t="b">
        <f aca="false">AND(IF(B2025=1,AD2025&gt;=AE2025,AE2025&gt;AD2025),IF(C2025=1,AF2025&gt;=AG2025,AG2025&gt;AF2025),IF(D2025=1,AH2025&gt;=AI2025,AI2025&gt;AH2025),IF(E2025=1,AJ2025&gt;=AK2025,AK2025&gt;AJ2025),IF(F2025=1,AL2025&gt;=AM2025,AM2025&gt;AL2025),IF(G2025=1,AN2025&gt;=AO2025,AO2025&gt;AN2025),IF(H2025=1,AP2025&gt;=AQ2025,AQ2025&gt;AP2025))</f>
        <v>0</v>
      </c>
      <c r="AS2025" s="2"/>
      <c r="AT2025" s="2"/>
      <c r="AU2025" s="2"/>
      <c r="AV2025" s="2"/>
      <c r="AW2025" s="2"/>
      <c r="AX2025" s="2"/>
    </row>
    <row r="2026" customFormat="false" ht="15" hidden="false" customHeight="false" outlineLevel="0" collapsed="false">
      <c r="A2026" s="6" t="n">
        <f aca="false">ROW()-2022</f>
        <v>4</v>
      </c>
      <c r="B2026" s="6" t="n">
        <f aca="false">MOD(INT($A2026/64),2)</f>
        <v>0</v>
      </c>
      <c r="C2026" s="6" t="n">
        <f aca="false">MOD(INT($A2026/32),2)</f>
        <v>0</v>
      </c>
      <c r="D2026" s="6" t="n">
        <f aca="false">MOD(INT($A2026/16),2)</f>
        <v>0</v>
      </c>
      <c r="E2026" s="6" t="n">
        <f aca="false">MOD(INT($A2026/8),2)</f>
        <v>0</v>
      </c>
      <c r="F2026" s="6" t="n">
        <f aca="false">MOD(INT($A2026/4),2)</f>
        <v>1</v>
      </c>
      <c r="G2026" s="6" t="n">
        <f aca="false">MOD(INT($A2026/2),2)</f>
        <v>0</v>
      </c>
      <c r="H2026" s="6" t="n">
        <f aca="false">MOD(INT($A2026/1),2)</f>
        <v>0</v>
      </c>
      <c r="I2026" s="7" t="n">
        <f aca="false">IF(B2026=1,MIN($B$6,$B$2020),0)</f>
        <v>0</v>
      </c>
      <c r="J2026" s="7" t="n">
        <f aca="false">IF(C2026=1,MIN($F$436,MAX(0,$B$2020-I2026)),0)</f>
        <v>0</v>
      </c>
      <c r="K2026" s="7" t="n">
        <f aca="false">IF(D2026=1,MIN($F$435,MAX(0,$B$2020-SUM(I2026:J2026))),0)</f>
        <v>0</v>
      </c>
      <c r="L2026" s="7" t="n">
        <f aca="false">IF(E2026=1,MIN($F$434,MAX(0,$B$2020-SUM(I2026:K2026))),0)</f>
        <v>0</v>
      </c>
      <c r="M2026" s="7" t="n">
        <f aca="false">IF(F2026=1,MIN($F$433,MAX(0,$B$2020-SUM(I2026:L2026))),0)</f>
        <v>30000000</v>
      </c>
      <c r="N2026" s="7" t="n">
        <f aca="false">IF(G2026=1,MIN($F$432,MAX(0,$B$2020-SUM(I2026:M2026))),0)</f>
        <v>0</v>
      </c>
      <c r="O2026" s="7" t="n">
        <f aca="false">IF(H2026=1,MIN($F$431,MAX(0,$B$2020-SUM(I2026:N2026))),0)</f>
        <v>0</v>
      </c>
      <c r="P2026" s="7" t="n">
        <f aca="false">MAX(0,$B$2020-SUM(I2026:O2026))</f>
        <v>1970000000</v>
      </c>
      <c r="Q2026" s="7" t="n">
        <f aca="false">($B$413+$B$414)+$B$22+(1-B2026)*$B$408+(1-C2026)*$E$436+(1-D2026)*$E$435+(1-E2026)*$E$434+(1-F2026)*$E$433+(1-G2026)*$E$432+(1-H2026)*$E$431</f>
        <v>30099013.9456385</v>
      </c>
      <c r="R2026" s="7" t="n">
        <f aca="false">P2026&gt;$B$12*Q2026</f>
        <v>1</v>
      </c>
      <c r="S2026" s="7" t="n">
        <f aca="false">IF(R2026,(P2026+$B$12*$B$13)/(Q2026+$B$13),IF(Q2026&gt;0,P2026/Q2026,0))</f>
        <v>60.5079651577591</v>
      </c>
      <c r="T2026" s="7" t="n">
        <f aca="false">IF(R2026,$B$13*(S2026-$B$12),0)</f>
        <v>148769912.894398</v>
      </c>
      <c r="U2026" s="7" t="n">
        <f aca="false">($B$413+$B$414)*S2026</f>
        <v>15477307.4641223</v>
      </c>
      <c r="V2026" s="7" t="n">
        <f aca="false">$B$22*S2026</f>
        <v>544571686.419832</v>
      </c>
      <c r="W2026" s="7" t="n">
        <f aca="false">IF(B2026=1,I2026,S2026*$B$408)</f>
        <v>37191251.4802432</v>
      </c>
      <c r="X2026" s="7" t="n">
        <f aca="false">IF(C2026=1,J2026,S2026*$E$436)</f>
        <v>369303379.857792</v>
      </c>
      <c r="Y2026" s="7" t="n">
        <f aca="false">IF(D2026=1,K2026,S2026*$E$435)</f>
        <v>104387693.9274</v>
      </c>
      <c r="Z2026" s="7" t="n">
        <f aca="false">IF(E2026=1,L2026,S2026*$E$434)</f>
        <v>145219116.378622</v>
      </c>
      <c r="AA2026" s="7" t="n">
        <f aca="false">IF(F2026=1,M2026,S2026*$E$433)</f>
        <v>30000000</v>
      </c>
      <c r="AB2026" s="7" t="n">
        <f aca="false">IF(G2026=1,N2026,S2026*$E$432)</f>
        <v>302539825.788796</v>
      </c>
      <c r="AC2026" s="7" t="n">
        <f aca="false">IF(H2026=1,O2026,S2026*$E$431)</f>
        <v>302539825.788796</v>
      </c>
      <c r="AD2026" s="7" t="n">
        <f aca="false">INDEX($W$2022:$W$2149,MATCH($A2026+(1-B2026)*64,$A$2022:$A$2149,0))</f>
        <v>30000000</v>
      </c>
      <c r="AE2026" s="7" t="n">
        <f aca="false">INDEX($W$2022:$W$2149,MATCH($A2026-B2026*64,$A$2022:$A$2149,0))</f>
        <v>37191251.4802432</v>
      </c>
      <c r="AF2026" s="7" t="n">
        <f aca="false">INDEX($X$2022:$X$2149,MATCH($A2026+(1-C2026)*32,$A$2022:$A$2149,0))</f>
        <v>300000000</v>
      </c>
      <c r="AG2026" s="7" t="n">
        <f aca="false">INDEX($X$2022:$X$2149,MATCH($A2026-C2026*32,$A$2022:$A$2149,0))</f>
        <v>369303379.857792</v>
      </c>
      <c r="AH2026" s="7" t="n">
        <f aca="false">INDEX($Y$2022:$Y$2149,MATCH($A2026+(1-D2026)*16,$A$2022:$A$2149,0))</f>
        <v>100000000</v>
      </c>
      <c r="AI2026" s="7" t="n">
        <f aca="false">INDEX($Y$2022:$Y$2149,MATCH($A2026-D2026*16,$A$2022:$A$2149,0))</f>
        <v>104387693.9274</v>
      </c>
      <c r="AJ2026" s="7" t="n">
        <f aca="false">INDEX($Z$2022:$Z$2149,MATCH($A2026+(1-E2026)*8,$A$2022:$A$2149,0))</f>
        <v>60000000</v>
      </c>
      <c r="AK2026" s="7" t="n">
        <f aca="false">INDEX($Z$2022:$Z$2149,MATCH($A2026-E2026*8,$A$2022:$A$2149,0))</f>
        <v>145219116.378622</v>
      </c>
      <c r="AL2026" s="7" t="n">
        <f aca="false">INDEX($AA$2022:$AA$2149,MATCH($A2026+(1-F2026)*4,$A$2022:$A$2149,0))</f>
        <v>30000000</v>
      </c>
      <c r="AM2026" s="7" t="n">
        <f aca="false">INDEX($AA$2022:$AA$2149,MATCH($A2026-F2026*4,$A$2022:$A$2149,0))</f>
        <v>168754674.193329</v>
      </c>
      <c r="AN2026" s="7" t="n">
        <f aca="false">INDEX($AB$2022:$AB$2149,MATCH($A2026+(1-G2026)*2,$A$2022:$A$2149,0))</f>
        <v>15000000</v>
      </c>
      <c r="AO2026" s="7" t="n">
        <f aca="false">INDEX($AB$2022:$AB$2149,MATCH($A2026-G2026*2,$A$2022:$A$2149,0))</f>
        <v>302539825.788796</v>
      </c>
      <c r="AP2026" s="7" t="n">
        <f aca="false">INDEX($AC$2022:$AC$2149,MATCH($A2026+(1-H2026)*1,$A$2022:$A$2149,0))</f>
        <v>5000000</v>
      </c>
      <c r="AQ2026" s="7" t="n">
        <f aca="false">INDEX($AC$2022:$AC$2149,MATCH($A2026-H2026*1,$A$2022:$A$2149,0))</f>
        <v>302539825.788796</v>
      </c>
      <c r="AR2026" s="14" t="b">
        <f aca="false">AND(IF(B2026=1,AD2026&gt;=AE2026,AE2026&gt;AD2026),IF(C2026=1,AF2026&gt;=AG2026,AG2026&gt;AF2026),IF(D2026=1,AH2026&gt;=AI2026,AI2026&gt;AH2026),IF(E2026=1,AJ2026&gt;=AK2026,AK2026&gt;AJ2026),IF(F2026=1,AL2026&gt;=AM2026,AM2026&gt;AL2026),IF(G2026=1,AN2026&gt;=AO2026,AO2026&gt;AN2026),IF(H2026=1,AP2026&gt;=AQ2026,AQ2026&gt;AP2026))</f>
        <v>0</v>
      </c>
      <c r="AS2026" s="2"/>
      <c r="AT2026" s="2"/>
      <c r="AU2026" s="2"/>
      <c r="AV2026" s="2"/>
      <c r="AW2026" s="2"/>
      <c r="AX2026" s="2"/>
    </row>
    <row r="2027" customFormat="false" ht="15" hidden="false" customHeight="false" outlineLevel="0" collapsed="false">
      <c r="A2027" s="6" t="n">
        <f aca="false">ROW()-2022</f>
        <v>5</v>
      </c>
      <c r="B2027" s="6" t="n">
        <f aca="false">MOD(INT($A2027/64),2)</f>
        <v>0</v>
      </c>
      <c r="C2027" s="6" t="n">
        <f aca="false">MOD(INT($A2027/32),2)</f>
        <v>0</v>
      </c>
      <c r="D2027" s="6" t="n">
        <f aca="false">MOD(INT($A2027/16),2)</f>
        <v>0</v>
      </c>
      <c r="E2027" s="6" t="n">
        <f aca="false">MOD(INT($A2027/8),2)</f>
        <v>0</v>
      </c>
      <c r="F2027" s="6" t="n">
        <f aca="false">MOD(INT($A2027/4),2)</f>
        <v>1</v>
      </c>
      <c r="G2027" s="6" t="n">
        <f aca="false">MOD(INT($A2027/2),2)</f>
        <v>0</v>
      </c>
      <c r="H2027" s="6" t="n">
        <f aca="false">MOD(INT($A2027/1),2)</f>
        <v>1</v>
      </c>
      <c r="I2027" s="7" t="n">
        <f aca="false">IF(B2027=1,MIN($B$6,$B$2020),0)</f>
        <v>0</v>
      </c>
      <c r="J2027" s="7" t="n">
        <f aca="false">IF(C2027=1,MIN($F$436,MAX(0,$B$2020-I2027)),0)</f>
        <v>0</v>
      </c>
      <c r="K2027" s="7" t="n">
        <f aca="false">IF(D2027=1,MIN($F$435,MAX(0,$B$2020-SUM(I2027:J2027))),0)</f>
        <v>0</v>
      </c>
      <c r="L2027" s="7" t="n">
        <f aca="false">IF(E2027=1,MIN($F$434,MAX(0,$B$2020-SUM(I2027:K2027))),0)</f>
        <v>0</v>
      </c>
      <c r="M2027" s="7" t="n">
        <f aca="false">IF(F2027=1,MIN($F$433,MAX(0,$B$2020-SUM(I2027:L2027))),0)</f>
        <v>30000000</v>
      </c>
      <c r="N2027" s="7" t="n">
        <f aca="false">IF(G2027=1,MIN($F$432,MAX(0,$B$2020-SUM(I2027:M2027))),0)</f>
        <v>0</v>
      </c>
      <c r="O2027" s="7" t="n">
        <f aca="false">IF(H2027=1,MIN($F$431,MAX(0,$B$2020-SUM(I2027:N2027))),0)</f>
        <v>5000000</v>
      </c>
      <c r="P2027" s="7" t="n">
        <f aca="false">MAX(0,$B$2020-SUM(I2027:O2027))</f>
        <v>1965000000</v>
      </c>
      <c r="Q2027" s="7" t="n">
        <f aca="false">($B$413+$B$414)+$B$22+(1-B2027)*$B$408+(1-C2027)*$E$436+(1-D2027)*$E$435+(1-E2027)*$E$434+(1-F2027)*$E$433+(1-G2027)*$E$432+(1-H2027)*$E$431</f>
        <v>25099013.9456385</v>
      </c>
      <c r="R2027" s="7" t="n">
        <f aca="false">P2027&gt;$B$12*Q2027</f>
        <v>1</v>
      </c>
      <c r="S2027" s="7" t="n">
        <f aca="false">IF(R2027,(P2027+$B$12*$B$13)/(Q2027+$B$13),IF(Q2027&gt;0,P2027/Q2027,0))</f>
        <v>71.2887787902627</v>
      </c>
      <c r="T2027" s="7" t="n">
        <f aca="false">IF(R2027,$B$13*(S2027-$B$12),0)</f>
        <v>175721946.975657</v>
      </c>
      <c r="U2027" s="7" t="n">
        <f aca="false">($B$413+$B$414)*S2027</f>
        <v>18234927.3389374</v>
      </c>
      <c r="V2027" s="7" t="n">
        <f aca="false">$B$22*S2027</f>
        <v>641599009.112364</v>
      </c>
      <c r="W2027" s="7" t="n">
        <f aca="false">IF(B2027=1,I2027,S2027*$B$408)</f>
        <v>43817684.0486281</v>
      </c>
      <c r="X2027" s="7" t="n">
        <f aca="false">IF(C2027=1,J2027,S2027*$E$436)</f>
        <v>435102831.247706</v>
      </c>
      <c r="Y2027" s="7" t="n">
        <f aca="false">IF(D2027=1,K2027,S2027*$E$435)</f>
        <v>122986638.228765</v>
      </c>
      <c r="Z2027" s="7" t="n">
        <f aca="false">IF(E2027=1,L2027,S2027*$E$434)</f>
        <v>171093069.09663</v>
      </c>
      <c r="AA2027" s="7" t="n">
        <f aca="false">IF(F2027=1,M2027,S2027*$E$433)</f>
        <v>30000000</v>
      </c>
      <c r="AB2027" s="7" t="n">
        <f aca="false">IF(G2027=1,N2027,S2027*$E$432)</f>
        <v>356443893.951313</v>
      </c>
      <c r="AC2027" s="7" t="n">
        <f aca="false">IF(H2027=1,O2027,S2027*$E$431)</f>
        <v>5000000</v>
      </c>
      <c r="AD2027" s="7" t="n">
        <f aca="false">INDEX($W$2022:$W$2149,MATCH($A2027+(1-B2027)*64,$A$2022:$A$2149,0))</f>
        <v>30000000</v>
      </c>
      <c r="AE2027" s="7" t="n">
        <f aca="false">INDEX($W$2022:$W$2149,MATCH($A2027-B2027*64,$A$2022:$A$2149,0))</f>
        <v>43817684.0486281</v>
      </c>
      <c r="AF2027" s="7" t="n">
        <f aca="false">INDEX($X$2022:$X$2149,MATCH($A2027+(1-C2027)*32,$A$2022:$A$2149,0))</f>
        <v>300000000</v>
      </c>
      <c r="AG2027" s="7" t="n">
        <f aca="false">INDEX($X$2022:$X$2149,MATCH($A2027-C2027*32,$A$2022:$A$2149,0))</f>
        <v>435102831.247706</v>
      </c>
      <c r="AH2027" s="7" t="n">
        <f aca="false">INDEX($Y$2022:$Y$2149,MATCH($A2027+(1-D2027)*16,$A$2022:$A$2149,0))</f>
        <v>100000000</v>
      </c>
      <c r="AI2027" s="7" t="n">
        <f aca="false">INDEX($Y$2022:$Y$2149,MATCH($A2027-D2027*16,$A$2022:$A$2149,0))</f>
        <v>122986638.228765</v>
      </c>
      <c r="AJ2027" s="7" t="n">
        <f aca="false">INDEX($Z$2022:$Z$2149,MATCH($A2027+(1-E2027)*8,$A$2022:$A$2149,0))</f>
        <v>60000000</v>
      </c>
      <c r="AK2027" s="7" t="n">
        <f aca="false">INDEX($Z$2022:$Z$2149,MATCH($A2027-E2027*8,$A$2022:$A$2149,0))</f>
        <v>171093069.09663</v>
      </c>
      <c r="AL2027" s="7" t="n">
        <f aca="false">INDEX($AA$2022:$AA$2149,MATCH($A2027+(1-F2027)*4,$A$2022:$A$2149,0))</f>
        <v>30000000</v>
      </c>
      <c r="AM2027" s="7" t="n">
        <f aca="false">INDEX($AA$2022:$AA$2149,MATCH($A2027-F2027*4,$A$2022:$A$2149,0))</f>
        <v>195839644.069777</v>
      </c>
      <c r="AN2027" s="7" t="n">
        <f aca="false">INDEX($AB$2022:$AB$2149,MATCH($A2027+(1-G2027)*2,$A$2022:$A$2149,0))</f>
        <v>15000000</v>
      </c>
      <c r="AO2027" s="7" t="n">
        <f aca="false">INDEX($AB$2022:$AB$2149,MATCH($A2027-G2027*2,$A$2022:$A$2149,0))</f>
        <v>356443893.951313</v>
      </c>
      <c r="AP2027" s="7" t="n">
        <f aca="false">INDEX($AC$2022:$AC$2149,MATCH($A2027+(1-H2027)*1,$A$2022:$A$2149,0))</f>
        <v>5000000</v>
      </c>
      <c r="AQ2027" s="7" t="n">
        <f aca="false">INDEX($AC$2022:$AC$2149,MATCH($A2027-H2027*1,$A$2022:$A$2149,0))</f>
        <v>302539825.788796</v>
      </c>
      <c r="AR2027" s="14" t="b">
        <f aca="false">AND(IF(B2027=1,AD2027&gt;=AE2027,AE2027&gt;AD2027),IF(C2027=1,AF2027&gt;=AG2027,AG2027&gt;AF2027),IF(D2027=1,AH2027&gt;=AI2027,AI2027&gt;AH2027),IF(E2027=1,AJ2027&gt;=AK2027,AK2027&gt;AJ2027),IF(F2027=1,AL2027&gt;=AM2027,AM2027&gt;AL2027),IF(G2027=1,AN2027&gt;=AO2027,AO2027&gt;AN2027),IF(H2027=1,AP2027&gt;=AQ2027,AQ2027&gt;AP2027))</f>
        <v>0</v>
      </c>
      <c r="AS2027" s="2"/>
      <c r="AT2027" s="2"/>
      <c r="AU2027" s="2"/>
      <c r="AV2027" s="2"/>
      <c r="AW2027" s="2"/>
      <c r="AX2027" s="2"/>
    </row>
    <row r="2028" customFormat="false" ht="15" hidden="false" customHeight="false" outlineLevel="0" collapsed="false">
      <c r="A2028" s="6" t="n">
        <f aca="false">ROW()-2022</f>
        <v>6</v>
      </c>
      <c r="B2028" s="6" t="n">
        <f aca="false">MOD(INT($A2028/64),2)</f>
        <v>0</v>
      </c>
      <c r="C2028" s="6" t="n">
        <f aca="false">MOD(INT($A2028/32),2)</f>
        <v>0</v>
      </c>
      <c r="D2028" s="6" t="n">
        <f aca="false">MOD(INT($A2028/16),2)</f>
        <v>0</v>
      </c>
      <c r="E2028" s="6" t="n">
        <f aca="false">MOD(INT($A2028/8),2)</f>
        <v>0</v>
      </c>
      <c r="F2028" s="6" t="n">
        <f aca="false">MOD(INT($A2028/4),2)</f>
        <v>1</v>
      </c>
      <c r="G2028" s="6" t="n">
        <f aca="false">MOD(INT($A2028/2),2)</f>
        <v>1</v>
      </c>
      <c r="H2028" s="6" t="n">
        <f aca="false">MOD(INT($A2028/1),2)</f>
        <v>0</v>
      </c>
      <c r="I2028" s="7" t="n">
        <f aca="false">IF(B2028=1,MIN($B$6,$B$2020),0)</f>
        <v>0</v>
      </c>
      <c r="J2028" s="7" t="n">
        <f aca="false">IF(C2028=1,MIN($F$436,MAX(0,$B$2020-I2028)),0)</f>
        <v>0</v>
      </c>
      <c r="K2028" s="7" t="n">
        <f aca="false">IF(D2028=1,MIN($F$435,MAX(0,$B$2020-SUM(I2028:J2028))),0)</f>
        <v>0</v>
      </c>
      <c r="L2028" s="7" t="n">
        <f aca="false">IF(E2028=1,MIN($F$434,MAX(0,$B$2020-SUM(I2028:K2028))),0)</f>
        <v>0</v>
      </c>
      <c r="M2028" s="7" t="n">
        <f aca="false">IF(F2028=1,MIN($F$433,MAX(0,$B$2020-SUM(I2028:L2028))),0)</f>
        <v>30000000</v>
      </c>
      <c r="N2028" s="7" t="n">
        <f aca="false">IF(G2028=1,MIN($F$432,MAX(0,$B$2020-SUM(I2028:M2028))),0)</f>
        <v>15000000</v>
      </c>
      <c r="O2028" s="7" t="n">
        <f aca="false">IF(H2028=1,MIN($F$431,MAX(0,$B$2020-SUM(I2028:N2028))),0)</f>
        <v>0</v>
      </c>
      <c r="P2028" s="7" t="n">
        <f aca="false">MAX(0,$B$2020-SUM(I2028:O2028))</f>
        <v>1955000000</v>
      </c>
      <c r="Q2028" s="7" t="n">
        <f aca="false">($B$413+$B$414)+$B$22+(1-B2028)*$B$408+(1-C2028)*$E$436+(1-D2028)*$E$435+(1-E2028)*$E$434+(1-F2028)*$E$433+(1-G2028)*$E$432+(1-H2028)*$E$431</f>
        <v>25099013.9456385</v>
      </c>
      <c r="R2028" s="7" t="n">
        <f aca="false">P2028&gt;$B$12*Q2028</f>
        <v>1</v>
      </c>
      <c r="S2028" s="7" t="n">
        <f aca="false">IF(R2028,(P2028+$B$12*$B$13)/(Q2028+$B$13),IF(Q2028&gt;0,P2028/Q2028,0))</f>
        <v>70.9264470047975</v>
      </c>
      <c r="T2028" s="7" t="n">
        <f aca="false">IF(R2028,$B$13*(S2028-$B$12),0)</f>
        <v>174816117.511994</v>
      </c>
      <c r="U2028" s="7" t="n">
        <f aca="false">($B$413+$B$414)*S2028</f>
        <v>18142246.6408996</v>
      </c>
      <c r="V2028" s="7" t="n">
        <f aca="false">$B$22*S2028</f>
        <v>638338023.043178</v>
      </c>
      <c r="W2028" s="7" t="n">
        <f aca="false">IF(B2028=1,I2028,S2028*$B$408)</f>
        <v>43594976.632879</v>
      </c>
      <c r="X2028" s="7" t="n">
        <f aca="false">IF(C2028=1,J2028,S2028*$E$436)</f>
        <v>432891381.025354</v>
      </c>
      <c r="Y2028" s="7" t="n">
        <f aca="false">IF(D2028=1,K2028,S2028*$E$435)</f>
        <v>122361547.310194</v>
      </c>
      <c r="Z2028" s="7" t="n">
        <f aca="false">IF(E2028=1,L2028,S2028*$E$434)</f>
        <v>170223472.811514</v>
      </c>
      <c r="AA2028" s="7" t="n">
        <f aca="false">IF(F2028=1,M2028,S2028*$E$433)</f>
        <v>30000000</v>
      </c>
      <c r="AB2028" s="7" t="n">
        <f aca="false">IF(G2028=1,N2028,S2028*$E$432)</f>
        <v>15000000</v>
      </c>
      <c r="AC2028" s="7" t="n">
        <f aca="false">IF(H2028=1,O2028,S2028*$E$431)</f>
        <v>354632235.023988</v>
      </c>
      <c r="AD2028" s="7" t="n">
        <f aca="false">INDEX($W$2022:$W$2149,MATCH($A2028+(1-B2028)*64,$A$2022:$A$2149,0))</f>
        <v>30000000</v>
      </c>
      <c r="AE2028" s="7" t="n">
        <f aca="false">INDEX($W$2022:$W$2149,MATCH($A2028-B2028*64,$A$2022:$A$2149,0))</f>
        <v>43594976.632879</v>
      </c>
      <c r="AF2028" s="7" t="n">
        <f aca="false">INDEX($X$2022:$X$2149,MATCH($A2028+(1-C2028)*32,$A$2022:$A$2149,0))</f>
        <v>300000000</v>
      </c>
      <c r="AG2028" s="7" t="n">
        <f aca="false">INDEX($X$2022:$X$2149,MATCH($A2028-C2028*32,$A$2022:$A$2149,0))</f>
        <v>432891381.025354</v>
      </c>
      <c r="AH2028" s="7" t="n">
        <f aca="false">INDEX($Y$2022:$Y$2149,MATCH($A2028+(1-D2028)*16,$A$2022:$A$2149,0))</f>
        <v>100000000</v>
      </c>
      <c r="AI2028" s="7" t="n">
        <f aca="false">INDEX($Y$2022:$Y$2149,MATCH($A2028-D2028*16,$A$2022:$A$2149,0))</f>
        <v>122361547.310194</v>
      </c>
      <c r="AJ2028" s="7" t="n">
        <f aca="false">INDEX($Z$2022:$Z$2149,MATCH($A2028+(1-E2028)*8,$A$2022:$A$2149,0))</f>
        <v>60000000</v>
      </c>
      <c r="AK2028" s="7" t="n">
        <f aca="false">INDEX($Z$2022:$Z$2149,MATCH($A2028-E2028*8,$A$2022:$A$2149,0))</f>
        <v>170223472.811514</v>
      </c>
      <c r="AL2028" s="7" t="n">
        <f aca="false">INDEX($AA$2022:$AA$2149,MATCH($A2028+(1-F2028)*4,$A$2022:$A$2149,0))</f>
        <v>30000000</v>
      </c>
      <c r="AM2028" s="7" t="n">
        <f aca="false">INDEX($AA$2022:$AA$2149,MATCH($A2028-F2028*4,$A$2022:$A$2149,0))</f>
        <v>194859220.319741</v>
      </c>
      <c r="AN2028" s="7" t="n">
        <f aca="false">INDEX($AB$2022:$AB$2149,MATCH($A2028+(1-G2028)*2,$A$2022:$A$2149,0))</f>
        <v>15000000</v>
      </c>
      <c r="AO2028" s="7" t="n">
        <f aca="false">INDEX($AB$2022:$AB$2149,MATCH($A2028-G2028*2,$A$2022:$A$2149,0))</f>
        <v>302539825.788796</v>
      </c>
      <c r="AP2028" s="7" t="n">
        <f aca="false">INDEX($AC$2022:$AC$2149,MATCH($A2028+(1-H2028)*1,$A$2022:$A$2149,0))</f>
        <v>5000000</v>
      </c>
      <c r="AQ2028" s="7" t="n">
        <f aca="false">INDEX($AC$2022:$AC$2149,MATCH($A2028-H2028*1,$A$2022:$A$2149,0))</f>
        <v>354632235.023988</v>
      </c>
      <c r="AR2028" s="14" t="b">
        <f aca="false">AND(IF(B2028=1,AD2028&gt;=AE2028,AE2028&gt;AD2028),IF(C2028=1,AF2028&gt;=AG2028,AG2028&gt;AF2028),IF(D2028=1,AH2028&gt;=AI2028,AI2028&gt;AH2028),IF(E2028=1,AJ2028&gt;=AK2028,AK2028&gt;AJ2028),IF(F2028=1,AL2028&gt;=AM2028,AM2028&gt;AL2028),IF(G2028=1,AN2028&gt;=AO2028,AO2028&gt;AN2028),IF(H2028=1,AP2028&gt;=AQ2028,AQ2028&gt;AP2028))</f>
        <v>0</v>
      </c>
      <c r="AS2028" s="2"/>
      <c r="AT2028" s="2"/>
      <c r="AU2028" s="2"/>
      <c r="AV2028" s="2"/>
      <c r="AW2028" s="2"/>
      <c r="AX2028" s="2"/>
    </row>
    <row r="2029" customFormat="false" ht="15" hidden="false" customHeight="false" outlineLevel="0" collapsed="false">
      <c r="A2029" s="6" t="n">
        <f aca="false">ROW()-2022</f>
        <v>7</v>
      </c>
      <c r="B2029" s="6" t="n">
        <f aca="false">MOD(INT($A2029/64),2)</f>
        <v>0</v>
      </c>
      <c r="C2029" s="6" t="n">
        <f aca="false">MOD(INT($A2029/32),2)</f>
        <v>0</v>
      </c>
      <c r="D2029" s="6" t="n">
        <f aca="false">MOD(INT($A2029/16),2)</f>
        <v>0</v>
      </c>
      <c r="E2029" s="6" t="n">
        <f aca="false">MOD(INT($A2029/8),2)</f>
        <v>0</v>
      </c>
      <c r="F2029" s="6" t="n">
        <f aca="false">MOD(INT($A2029/4),2)</f>
        <v>1</v>
      </c>
      <c r="G2029" s="6" t="n">
        <f aca="false">MOD(INT($A2029/2),2)</f>
        <v>1</v>
      </c>
      <c r="H2029" s="6" t="n">
        <f aca="false">MOD(INT($A2029/1),2)</f>
        <v>1</v>
      </c>
      <c r="I2029" s="7" t="n">
        <f aca="false">IF(B2029=1,MIN($B$6,$B$2020),0)</f>
        <v>0</v>
      </c>
      <c r="J2029" s="7" t="n">
        <f aca="false">IF(C2029=1,MIN($F$436,MAX(0,$B$2020-I2029)),0)</f>
        <v>0</v>
      </c>
      <c r="K2029" s="7" t="n">
        <f aca="false">IF(D2029=1,MIN($F$435,MAX(0,$B$2020-SUM(I2029:J2029))),0)</f>
        <v>0</v>
      </c>
      <c r="L2029" s="7" t="n">
        <f aca="false">IF(E2029=1,MIN($F$434,MAX(0,$B$2020-SUM(I2029:K2029))),0)</f>
        <v>0</v>
      </c>
      <c r="M2029" s="7" t="n">
        <f aca="false">IF(F2029=1,MIN($F$433,MAX(0,$B$2020-SUM(I2029:L2029))),0)</f>
        <v>30000000</v>
      </c>
      <c r="N2029" s="7" t="n">
        <f aca="false">IF(G2029=1,MIN($F$432,MAX(0,$B$2020-SUM(I2029:M2029))),0)</f>
        <v>15000000</v>
      </c>
      <c r="O2029" s="7" t="n">
        <f aca="false">IF(H2029=1,MIN($F$431,MAX(0,$B$2020-SUM(I2029:N2029))),0)</f>
        <v>5000000</v>
      </c>
      <c r="P2029" s="7" t="n">
        <f aca="false">MAX(0,$B$2020-SUM(I2029:O2029))</f>
        <v>1950000000</v>
      </c>
      <c r="Q2029" s="7" t="n">
        <f aca="false">($B$413+$B$414)+$B$22+(1-B2029)*$B$408+(1-C2029)*$E$436+(1-D2029)*$E$435+(1-E2029)*$E$434+(1-F2029)*$E$433+(1-G2029)*$E$432+(1-H2029)*$E$431</f>
        <v>20099013.9456385</v>
      </c>
      <c r="R2029" s="7" t="n">
        <f aca="false">P2029&gt;$B$12*Q2029</f>
        <v>1</v>
      </c>
      <c r="S2029" s="7" t="n">
        <f aca="false">IF(R2029,(P2029+$B$12*$B$13)/(Q2029+$B$13),IF(Q2029&gt;0,P2029/Q2029,0))</f>
        <v>86.3975748984756</v>
      </c>
      <c r="T2029" s="7" t="n">
        <f aca="false">IF(R2029,$B$13*(S2029-$B$12),0)</f>
        <v>213493937.246189</v>
      </c>
      <c r="U2029" s="7" t="n">
        <f aca="false">($B$413+$B$414)*S2029</f>
        <v>22099600.0670627</v>
      </c>
      <c r="V2029" s="7" t="n">
        <f aca="false">$B$22*S2029</f>
        <v>777578174.08628</v>
      </c>
      <c r="W2029" s="7" t="n">
        <f aca="false">IF(B2029=1,I2029,S2029*$B$408)</f>
        <v>53104313.2413173</v>
      </c>
      <c r="X2029" s="7" t="n">
        <f aca="false">IF(C2029=1,J2029,S2029*$E$436)</f>
        <v>527317624.024121</v>
      </c>
      <c r="Y2029" s="7" t="n">
        <f aca="false">IF(D2029=1,K2029,S2029*$E$435)</f>
        <v>149052171.578689</v>
      </c>
      <c r="Z2029" s="7" t="n">
        <f aca="false">IF(E2029=1,L2029,S2029*$E$434)</f>
        <v>207354179.756341</v>
      </c>
      <c r="AA2029" s="7" t="n">
        <f aca="false">IF(F2029=1,M2029,S2029*$E$433)</f>
        <v>30000000</v>
      </c>
      <c r="AB2029" s="7" t="n">
        <f aca="false">IF(G2029=1,N2029,S2029*$E$432)</f>
        <v>15000000</v>
      </c>
      <c r="AC2029" s="7" t="n">
        <f aca="false">IF(H2029=1,O2029,S2029*$E$431)</f>
        <v>5000000</v>
      </c>
      <c r="AD2029" s="7" t="n">
        <f aca="false">INDEX($W$2022:$W$2149,MATCH($A2029+(1-B2029)*64,$A$2022:$A$2149,0))</f>
        <v>30000000</v>
      </c>
      <c r="AE2029" s="7" t="n">
        <f aca="false">INDEX($W$2022:$W$2149,MATCH($A2029-B2029*64,$A$2022:$A$2149,0))</f>
        <v>53104313.2413173</v>
      </c>
      <c r="AF2029" s="7" t="n">
        <f aca="false">INDEX($X$2022:$X$2149,MATCH($A2029+(1-C2029)*32,$A$2022:$A$2149,0))</f>
        <v>300000000</v>
      </c>
      <c r="AG2029" s="7" t="n">
        <f aca="false">INDEX($X$2022:$X$2149,MATCH($A2029-C2029*32,$A$2022:$A$2149,0))</f>
        <v>527317624.024121</v>
      </c>
      <c r="AH2029" s="7" t="n">
        <f aca="false">INDEX($Y$2022:$Y$2149,MATCH($A2029+(1-D2029)*16,$A$2022:$A$2149,0))</f>
        <v>100000000</v>
      </c>
      <c r="AI2029" s="7" t="n">
        <f aca="false">INDEX($Y$2022:$Y$2149,MATCH($A2029-D2029*16,$A$2022:$A$2149,0))</f>
        <v>149052171.578689</v>
      </c>
      <c r="AJ2029" s="7" t="n">
        <f aca="false">INDEX($Z$2022:$Z$2149,MATCH($A2029+(1-E2029)*8,$A$2022:$A$2149,0))</f>
        <v>60000000</v>
      </c>
      <c r="AK2029" s="7" t="n">
        <f aca="false">INDEX($Z$2022:$Z$2149,MATCH($A2029-E2029*8,$A$2022:$A$2149,0))</f>
        <v>207354179.756341</v>
      </c>
      <c r="AL2029" s="7" t="n">
        <f aca="false">INDEX($AA$2022:$AA$2149,MATCH($A2029+(1-F2029)*4,$A$2022:$A$2149,0))</f>
        <v>30000000</v>
      </c>
      <c r="AM2029" s="7" t="n">
        <f aca="false">INDEX($AA$2022:$AA$2149,MATCH($A2029-F2029*4,$A$2022:$A$2149,0))</f>
        <v>232333167.70052</v>
      </c>
      <c r="AN2029" s="7" t="n">
        <f aca="false">INDEX($AB$2022:$AB$2149,MATCH($A2029+(1-G2029)*2,$A$2022:$A$2149,0))</f>
        <v>15000000</v>
      </c>
      <c r="AO2029" s="7" t="n">
        <f aca="false">INDEX($AB$2022:$AB$2149,MATCH($A2029-G2029*2,$A$2022:$A$2149,0))</f>
        <v>356443893.951313</v>
      </c>
      <c r="AP2029" s="7" t="n">
        <f aca="false">INDEX($AC$2022:$AC$2149,MATCH($A2029+(1-H2029)*1,$A$2022:$A$2149,0))</f>
        <v>5000000</v>
      </c>
      <c r="AQ2029" s="7" t="n">
        <f aca="false">INDEX($AC$2022:$AC$2149,MATCH($A2029-H2029*1,$A$2022:$A$2149,0))</f>
        <v>354632235.023988</v>
      </c>
      <c r="AR2029" s="14" t="b">
        <f aca="false">AND(IF(B2029=1,AD2029&gt;=AE2029,AE2029&gt;AD2029),IF(C2029=1,AF2029&gt;=AG2029,AG2029&gt;AF2029),IF(D2029=1,AH2029&gt;=AI2029,AI2029&gt;AH2029),IF(E2029=1,AJ2029&gt;=AK2029,AK2029&gt;AJ2029),IF(F2029=1,AL2029&gt;=AM2029,AM2029&gt;AL2029),IF(G2029=1,AN2029&gt;=AO2029,AO2029&gt;AN2029),IF(H2029=1,AP2029&gt;=AQ2029,AQ2029&gt;AP2029))</f>
        <v>0</v>
      </c>
      <c r="AS2029" s="2"/>
      <c r="AT2029" s="2"/>
      <c r="AU2029" s="2"/>
      <c r="AV2029" s="2"/>
      <c r="AW2029" s="2"/>
      <c r="AX2029" s="2"/>
    </row>
    <row r="2030" customFormat="false" ht="15" hidden="false" customHeight="false" outlineLevel="0" collapsed="false">
      <c r="A2030" s="6" t="n">
        <f aca="false">ROW()-2022</f>
        <v>8</v>
      </c>
      <c r="B2030" s="6" t="n">
        <f aca="false">MOD(INT($A2030/64),2)</f>
        <v>0</v>
      </c>
      <c r="C2030" s="6" t="n">
        <f aca="false">MOD(INT($A2030/32),2)</f>
        <v>0</v>
      </c>
      <c r="D2030" s="6" t="n">
        <f aca="false">MOD(INT($A2030/16),2)</f>
        <v>0</v>
      </c>
      <c r="E2030" s="6" t="n">
        <f aca="false">MOD(INT($A2030/8),2)</f>
        <v>1</v>
      </c>
      <c r="F2030" s="6" t="n">
        <f aca="false">MOD(INT($A2030/4),2)</f>
        <v>0</v>
      </c>
      <c r="G2030" s="6" t="n">
        <f aca="false">MOD(INT($A2030/2),2)</f>
        <v>0</v>
      </c>
      <c r="H2030" s="6" t="n">
        <f aca="false">MOD(INT($A2030/1),2)</f>
        <v>0</v>
      </c>
      <c r="I2030" s="7" t="n">
        <f aca="false">IF(B2030=1,MIN($B$6,$B$2020),0)</f>
        <v>0</v>
      </c>
      <c r="J2030" s="7" t="n">
        <f aca="false">IF(C2030=1,MIN($F$436,MAX(0,$B$2020-I2030)),0)</f>
        <v>0</v>
      </c>
      <c r="K2030" s="7" t="n">
        <f aca="false">IF(D2030=1,MIN($F$435,MAX(0,$B$2020-SUM(I2030:J2030))),0)</f>
        <v>0</v>
      </c>
      <c r="L2030" s="7" t="n">
        <f aca="false">IF(E2030=1,MIN($F$434,MAX(0,$B$2020-SUM(I2030:K2030))),0)</f>
        <v>60000000</v>
      </c>
      <c r="M2030" s="7" t="n">
        <f aca="false">IF(F2030=1,MIN($F$433,MAX(0,$B$2020-SUM(I2030:L2030))),0)</f>
        <v>0</v>
      </c>
      <c r="N2030" s="7" t="n">
        <f aca="false">IF(G2030=1,MIN($F$432,MAX(0,$B$2020-SUM(I2030:M2030))),0)</f>
        <v>0</v>
      </c>
      <c r="O2030" s="7" t="n">
        <f aca="false">IF(H2030=1,MIN($F$431,MAX(0,$B$2020-SUM(I2030:N2030))),0)</f>
        <v>0</v>
      </c>
      <c r="P2030" s="7" t="n">
        <f aca="false">MAX(0,$B$2020-SUM(I2030:O2030))</f>
        <v>1940000000</v>
      </c>
      <c r="Q2030" s="7" t="n">
        <f aca="false">($B$413+$B$414)+$B$22+(1-B2030)*$B$408+(1-C2030)*$E$436+(1-D2030)*$E$435+(1-E2030)*$E$434+(1-F2030)*$E$433+(1-G2030)*$E$432+(1-H2030)*$E$431</f>
        <v>30699013.9456385</v>
      </c>
      <c r="R2030" s="7" t="n">
        <f aca="false">P2030&gt;$B$12*Q2030</f>
        <v>1</v>
      </c>
      <c r="S2030" s="7" t="n">
        <f aca="false">IF(R2030,(P2030+$B$12*$B$13)/(Q2030+$B$13),IF(Q2030&gt;0,P2030/Q2030,0))</f>
        <v>58.5107739398746</v>
      </c>
      <c r="T2030" s="7" t="n">
        <f aca="false">IF(R2030,$B$13*(S2030-$B$12),0)</f>
        <v>143776934.849686</v>
      </c>
      <c r="U2030" s="7" t="n">
        <f aca="false">($B$413+$B$414)*S2030</f>
        <v>14966446.7458143</v>
      </c>
      <c r="V2030" s="7" t="n">
        <f aca="false">$B$22*S2030</f>
        <v>526596965.458871</v>
      </c>
      <c r="W2030" s="7" t="n">
        <f aca="false">IF(B2030=1,I2030,S2030*$B$408)</f>
        <v>35963676.8849843</v>
      </c>
      <c r="X2030" s="7" t="n">
        <f aca="false">IF(C2030=1,J2030,S2030*$E$436)</f>
        <v>357113753.829814</v>
      </c>
      <c r="Y2030" s="7" t="n">
        <f aca="false">IF(D2030=1,K2030,S2030*$E$435)</f>
        <v>100942161.012461</v>
      </c>
      <c r="Z2030" s="7" t="n">
        <f aca="false">IF(E2030=1,L2030,S2030*$E$434)</f>
        <v>60000000</v>
      </c>
      <c r="AA2030" s="7" t="n">
        <f aca="false">IF(F2030=1,M2030,S2030*$E$433)</f>
        <v>175532321.819624</v>
      </c>
      <c r="AB2030" s="7" t="n">
        <f aca="false">IF(G2030=1,N2030,S2030*$E$432)</f>
        <v>292553869.699373</v>
      </c>
      <c r="AC2030" s="7" t="n">
        <f aca="false">IF(H2030=1,O2030,S2030*$E$431)</f>
        <v>292553869.699373</v>
      </c>
      <c r="AD2030" s="7" t="n">
        <f aca="false">INDEX($W$2022:$W$2149,MATCH($A2030+(1-B2030)*64,$A$2022:$A$2149,0))</f>
        <v>30000000</v>
      </c>
      <c r="AE2030" s="7" t="n">
        <f aca="false">INDEX($W$2022:$W$2149,MATCH($A2030-B2030*64,$A$2022:$A$2149,0))</f>
        <v>35963676.8849843</v>
      </c>
      <c r="AF2030" s="7" t="n">
        <f aca="false">INDEX($X$2022:$X$2149,MATCH($A2030+(1-C2030)*32,$A$2022:$A$2149,0))</f>
        <v>300000000</v>
      </c>
      <c r="AG2030" s="7" t="n">
        <f aca="false">INDEX($X$2022:$X$2149,MATCH($A2030-C2030*32,$A$2022:$A$2149,0))</f>
        <v>357113753.829814</v>
      </c>
      <c r="AH2030" s="7" t="n">
        <f aca="false">INDEX($Y$2022:$Y$2149,MATCH($A2030+(1-D2030)*16,$A$2022:$A$2149,0))</f>
        <v>100000000</v>
      </c>
      <c r="AI2030" s="7" t="n">
        <f aca="false">INDEX($Y$2022:$Y$2149,MATCH($A2030-D2030*16,$A$2022:$A$2149,0))</f>
        <v>100942161.012461</v>
      </c>
      <c r="AJ2030" s="7" t="n">
        <f aca="false">INDEX($Z$2022:$Z$2149,MATCH($A2030+(1-E2030)*8,$A$2022:$A$2149,0))</f>
        <v>60000000</v>
      </c>
      <c r="AK2030" s="7" t="n">
        <f aca="false">INDEX($Z$2022:$Z$2149,MATCH($A2030-E2030*8,$A$2022:$A$2149,0))</f>
        <v>135003739.354663</v>
      </c>
      <c r="AL2030" s="7" t="n">
        <f aca="false">INDEX($AA$2022:$AA$2149,MATCH($A2030+(1-F2030)*4,$A$2022:$A$2149,0))</f>
        <v>30000000</v>
      </c>
      <c r="AM2030" s="7" t="n">
        <f aca="false">INDEX($AA$2022:$AA$2149,MATCH($A2030-F2030*4,$A$2022:$A$2149,0))</f>
        <v>175532321.819624</v>
      </c>
      <c r="AN2030" s="7" t="n">
        <f aca="false">INDEX($AB$2022:$AB$2149,MATCH($A2030+(1-G2030)*2,$A$2022:$A$2149,0))</f>
        <v>15000000</v>
      </c>
      <c r="AO2030" s="7" t="n">
        <f aca="false">INDEX($AB$2022:$AB$2149,MATCH($A2030-G2030*2,$A$2022:$A$2149,0))</f>
        <v>292553869.699373</v>
      </c>
      <c r="AP2030" s="7" t="n">
        <f aca="false">INDEX($AC$2022:$AC$2149,MATCH($A2030+(1-H2030)*1,$A$2022:$A$2149,0))</f>
        <v>5000000</v>
      </c>
      <c r="AQ2030" s="7" t="n">
        <f aca="false">INDEX($AC$2022:$AC$2149,MATCH($A2030-H2030*1,$A$2022:$A$2149,0))</f>
        <v>292553869.699373</v>
      </c>
      <c r="AR2030" s="14" t="b">
        <f aca="false">AND(IF(B2030=1,AD2030&gt;=AE2030,AE2030&gt;AD2030),IF(C2030=1,AF2030&gt;=AG2030,AG2030&gt;AF2030),IF(D2030=1,AH2030&gt;=AI2030,AI2030&gt;AH2030),IF(E2030=1,AJ2030&gt;=AK2030,AK2030&gt;AJ2030),IF(F2030=1,AL2030&gt;=AM2030,AM2030&gt;AL2030),IF(G2030=1,AN2030&gt;=AO2030,AO2030&gt;AN2030),IF(H2030=1,AP2030&gt;=AQ2030,AQ2030&gt;AP2030))</f>
        <v>0</v>
      </c>
      <c r="AS2030" s="2"/>
      <c r="AT2030" s="2"/>
      <c r="AU2030" s="2"/>
      <c r="AV2030" s="2"/>
      <c r="AW2030" s="2"/>
      <c r="AX2030" s="2"/>
    </row>
    <row r="2031" customFormat="false" ht="15" hidden="false" customHeight="false" outlineLevel="0" collapsed="false">
      <c r="A2031" s="6" t="n">
        <f aca="false">ROW()-2022</f>
        <v>9</v>
      </c>
      <c r="B2031" s="6" t="n">
        <f aca="false">MOD(INT($A2031/64),2)</f>
        <v>0</v>
      </c>
      <c r="C2031" s="6" t="n">
        <f aca="false">MOD(INT($A2031/32),2)</f>
        <v>0</v>
      </c>
      <c r="D2031" s="6" t="n">
        <f aca="false">MOD(INT($A2031/16),2)</f>
        <v>0</v>
      </c>
      <c r="E2031" s="6" t="n">
        <f aca="false">MOD(INT($A2031/8),2)</f>
        <v>1</v>
      </c>
      <c r="F2031" s="6" t="n">
        <f aca="false">MOD(INT($A2031/4),2)</f>
        <v>0</v>
      </c>
      <c r="G2031" s="6" t="n">
        <f aca="false">MOD(INT($A2031/2),2)</f>
        <v>0</v>
      </c>
      <c r="H2031" s="6" t="n">
        <f aca="false">MOD(INT($A2031/1),2)</f>
        <v>1</v>
      </c>
      <c r="I2031" s="7" t="n">
        <f aca="false">IF(B2031=1,MIN($B$6,$B$2020),0)</f>
        <v>0</v>
      </c>
      <c r="J2031" s="7" t="n">
        <f aca="false">IF(C2031=1,MIN($F$436,MAX(0,$B$2020-I2031)),0)</f>
        <v>0</v>
      </c>
      <c r="K2031" s="7" t="n">
        <f aca="false">IF(D2031=1,MIN($F$435,MAX(0,$B$2020-SUM(I2031:J2031))),0)</f>
        <v>0</v>
      </c>
      <c r="L2031" s="7" t="n">
        <f aca="false">IF(E2031=1,MIN($F$434,MAX(0,$B$2020-SUM(I2031:K2031))),0)</f>
        <v>60000000</v>
      </c>
      <c r="M2031" s="7" t="n">
        <f aca="false">IF(F2031=1,MIN($F$433,MAX(0,$B$2020-SUM(I2031:L2031))),0)</f>
        <v>0</v>
      </c>
      <c r="N2031" s="7" t="n">
        <f aca="false">IF(G2031=1,MIN($F$432,MAX(0,$B$2020-SUM(I2031:M2031))),0)</f>
        <v>0</v>
      </c>
      <c r="O2031" s="7" t="n">
        <f aca="false">IF(H2031=1,MIN($F$431,MAX(0,$B$2020-SUM(I2031:N2031))),0)</f>
        <v>5000000</v>
      </c>
      <c r="P2031" s="7" t="n">
        <f aca="false">MAX(0,$B$2020-SUM(I2031:O2031))</f>
        <v>1935000000</v>
      </c>
      <c r="Q2031" s="7" t="n">
        <f aca="false">($B$413+$B$414)+$B$22+(1-B2031)*$B$408+(1-C2031)*$E$436+(1-D2031)*$E$435+(1-E2031)*$E$434+(1-F2031)*$E$433+(1-G2031)*$E$432+(1-H2031)*$E$431</f>
        <v>25699013.9456385</v>
      </c>
      <c r="R2031" s="7" t="n">
        <f aca="false">P2031&gt;$B$12*Q2031</f>
        <v>1</v>
      </c>
      <c r="S2031" s="7" t="n">
        <f aca="false">IF(R2031,(P2031+$B$12*$B$13)/(Q2031+$B$13),IF(Q2031&gt;0,P2031/Q2031,0))</f>
        <v>68.7080762375263</v>
      </c>
      <c r="T2031" s="7" t="n">
        <f aca="false">IF(R2031,$B$13*(S2031-$B$12),0)</f>
        <v>169270190.593816</v>
      </c>
      <c r="U2031" s="7" t="n">
        <f aca="false">($B$413+$B$414)*S2031</f>
        <v>17574810.4968323</v>
      </c>
      <c r="V2031" s="7" t="n">
        <f aca="false">$B$22*S2031</f>
        <v>618372686.137737</v>
      </c>
      <c r="W2031" s="7" t="n">
        <f aca="false">IF(B2031=1,I2031,S2031*$B$408)</f>
        <v>42231453.9153839</v>
      </c>
      <c r="X2031" s="7" t="n">
        <f aca="false">IF(C2031=1,J2031,S2031*$E$436)</f>
        <v>419351811.15228</v>
      </c>
      <c r="Y2031" s="7" t="n">
        <f aca="false">IF(D2031=1,K2031,S2031*$E$435)</f>
        <v>118534437.803741</v>
      </c>
      <c r="Z2031" s="7" t="n">
        <f aca="false">IF(E2031=1,L2031,S2031*$E$434)</f>
        <v>60000000</v>
      </c>
      <c r="AA2031" s="7" t="n">
        <f aca="false">IF(F2031=1,M2031,S2031*$E$433)</f>
        <v>206124228.712579</v>
      </c>
      <c r="AB2031" s="7" t="n">
        <f aca="false">IF(G2031=1,N2031,S2031*$E$432)</f>
        <v>343540381.187632</v>
      </c>
      <c r="AC2031" s="7" t="n">
        <f aca="false">IF(H2031=1,O2031,S2031*$E$431)</f>
        <v>5000000</v>
      </c>
      <c r="AD2031" s="7" t="n">
        <f aca="false">INDEX($W$2022:$W$2149,MATCH($A2031+(1-B2031)*64,$A$2022:$A$2149,0))</f>
        <v>30000000</v>
      </c>
      <c r="AE2031" s="7" t="n">
        <f aca="false">INDEX($W$2022:$W$2149,MATCH($A2031-B2031*64,$A$2022:$A$2149,0))</f>
        <v>42231453.9153839</v>
      </c>
      <c r="AF2031" s="7" t="n">
        <f aca="false">INDEX($X$2022:$X$2149,MATCH($A2031+(1-C2031)*32,$A$2022:$A$2149,0))</f>
        <v>300000000</v>
      </c>
      <c r="AG2031" s="7" t="n">
        <f aca="false">INDEX($X$2022:$X$2149,MATCH($A2031-C2031*32,$A$2022:$A$2149,0))</f>
        <v>419351811.15228</v>
      </c>
      <c r="AH2031" s="7" t="n">
        <f aca="false">INDEX($Y$2022:$Y$2149,MATCH($A2031+(1-D2031)*16,$A$2022:$A$2149,0))</f>
        <v>100000000</v>
      </c>
      <c r="AI2031" s="7" t="n">
        <f aca="false">INDEX($Y$2022:$Y$2149,MATCH($A2031-D2031*16,$A$2022:$A$2149,0))</f>
        <v>118534437.803741</v>
      </c>
      <c r="AJ2031" s="7" t="n">
        <f aca="false">INDEX($Z$2022:$Z$2149,MATCH($A2031+(1-E2031)*8,$A$2022:$A$2149,0))</f>
        <v>60000000</v>
      </c>
      <c r="AK2031" s="7" t="n">
        <f aca="false">INDEX($Z$2022:$Z$2149,MATCH($A2031-E2031*8,$A$2022:$A$2149,0))</f>
        <v>156671715.255822</v>
      </c>
      <c r="AL2031" s="7" t="n">
        <f aca="false">INDEX($AA$2022:$AA$2149,MATCH($A2031+(1-F2031)*4,$A$2022:$A$2149,0))</f>
        <v>30000000</v>
      </c>
      <c r="AM2031" s="7" t="n">
        <f aca="false">INDEX($AA$2022:$AA$2149,MATCH($A2031-F2031*4,$A$2022:$A$2149,0))</f>
        <v>206124228.712579</v>
      </c>
      <c r="AN2031" s="7" t="n">
        <f aca="false">INDEX($AB$2022:$AB$2149,MATCH($A2031+(1-G2031)*2,$A$2022:$A$2149,0))</f>
        <v>15000000</v>
      </c>
      <c r="AO2031" s="7" t="n">
        <f aca="false">INDEX($AB$2022:$AB$2149,MATCH($A2031-G2031*2,$A$2022:$A$2149,0))</f>
        <v>343540381.187632</v>
      </c>
      <c r="AP2031" s="7" t="n">
        <f aca="false">INDEX($AC$2022:$AC$2149,MATCH($A2031+(1-H2031)*1,$A$2022:$A$2149,0))</f>
        <v>5000000</v>
      </c>
      <c r="AQ2031" s="7" t="n">
        <f aca="false">INDEX($AC$2022:$AC$2149,MATCH($A2031-H2031*1,$A$2022:$A$2149,0))</f>
        <v>292553869.699373</v>
      </c>
      <c r="AR2031" s="14" t="b">
        <f aca="false">AND(IF(B2031=1,AD2031&gt;=AE2031,AE2031&gt;AD2031),IF(C2031=1,AF2031&gt;=AG2031,AG2031&gt;AF2031),IF(D2031=1,AH2031&gt;=AI2031,AI2031&gt;AH2031),IF(E2031=1,AJ2031&gt;=AK2031,AK2031&gt;AJ2031),IF(F2031=1,AL2031&gt;=AM2031,AM2031&gt;AL2031),IF(G2031=1,AN2031&gt;=AO2031,AO2031&gt;AN2031),IF(H2031=1,AP2031&gt;=AQ2031,AQ2031&gt;AP2031))</f>
        <v>0</v>
      </c>
      <c r="AS2031" s="2"/>
      <c r="AT2031" s="2"/>
      <c r="AU2031" s="2"/>
      <c r="AV2031" s="2"/>
      <c r="AW2031" s="2"/>
      <c r="AX2031" s="2"/>
    </row>
    <row r="2032" customFormat="false" ht="15" hidden="false" customHeight="false" outlineLevel="0" collapsed="false">
      <c r="A2032" s="6" t="n">
        <f aca="false">ROW()-2022</f>
        <v>10</v>
      </c>
      <c r="B2032" s="6" t="n">
        <f aca="false">MOD(INT($A2032/64),2)</f>
        <v>0</v>
      </c>
      <c r="C2032" s="6" t="n">
        <f aca="false">MOD(INT($A2032/32),2)</f>
        <v>0</v>
      </c>
      <c r="D2032" s="6" t="n">
        <f aca="false">MOD(INT($A2032/16),2)</f>
        <v>0</v>
      </c>
      <c r="E2032" s="6" t="n">
        <f aca="false">MOD(INT($A2032/8),2)</f>
        <v>1</v>
      </c>
      <c r="F2032" s="6" t="n">
        <f aca="false">MOD(INT($A2032/4),2)</f>
        <v>0</v>
      </c>
      <c r="G2032" s="6" t="n">
        <f aca="false">MOD(INT($A2032/2),2)</f>
        <v>1</v>
      </c>
      <c r="H2032" s="6" t="n">
        <f aca="false">MOD(INT($A2032/1),2)</f>
        <v>0</v>
      </c>
      <c r="I2032" s="7" t="n">
        <f aca="false">IF(B2032=1,MIN($B$6,$B$2020),0)</f>
        <v>0</v>
      </c>
      <c r="J2032" s="7" t="n">
        <f aca="false">IF(C2032=1,MIN($F$436,MAX(0,$B$2020-I2032)),0)</f>
        <v>0</v>
      </c>
      <c r="K2032" s="7" t="n">
        <f aca="false">IF(D2032=1,MIN($F$435,MAX(0,$B$2020-SUM(I2032:J2032))),0)</f>
        <v>0</v>
      </c>
      <c r="L2032" s="7" t="n">
        <f aca="false">IF(E2032=1,MIN($F$434,MAX(0,$B$2020-SUM(I2032:K2032))),0)</f>
        <v>60000000</v>
      </c>
      <c r="M2032" s="7" t="n">
        <f aca="false">IF(F2032=1,MIN($F$433,MAX(0,$B$2020-SUM(I2032:L2032))),0)</f>
        <v>0</v>
      </c>
      <c r="N2032" s="7" t="n">
        <f aca="false">IF(G2032=1,MIN($F$432,MAX(0,$B$2020-SUM(I2032:M2032))),0)</f>
        <v>15000000</v>
      </c>
      <c r="O2032" s="7" t="n">
        <f aca="false">IF(H2032=1,MIN($F$431,MAX(0,$B$2020-SUM(I2032:N2032))),0)</f>
        <v>0</v>
      </c>
      <c r="P2032" s="7" t="n">
        <f aca="false">MAX(0,$B$2020-SUM(I2032:O2032))</f>
        <v>1925000000</v>
      </c>
      <c r="Q2032" s="7" t="n">
        <f aca="false">($B$413+$B$414)+$B$22+(1-B2032)*$B$408+(1-C2032)*$E$436+(1-D2032)*$E$435+(1-E2032)*$E$434+(1-F2032)*$E$433+(1-G2032)*$E$432+(1-H2032)*$E$431</f>
        <v>25699013.9456385</v>
      </c>
      <c r="R2032" s="7" t="n">
        <f aca="false">P2032&gt;$B$12*Q2032</f>
        <v>1</v>
      </c>
      <c r="S2032" s="7" t="n">
        <f aca="false">IF(R2032,(P2032+$B$12*$B$13)/(Q2032+$B$13),IF(Q2032&gt;0,P2032/Q2032,0))</f>
        <v>68.3534539085584</v>
      </c>
      <c r="T2032" s="7" t="n">
        <f aca="false">IF(R2032,$B$13*(S2032-$B$12),0)</f>
        <v>168383634.771396</v>
      </c>
      <c r="U2032" s="7" t="n">
        <f aca="false">($B$413+$B$414)*S2032</f>
        <v>17484101.7974938</v>
      </c>
      <c r="V2032" s="7" t="n">
        <f aca="false">$B$22*S2032</f>
        <v>615181085.177026</v>
      </c>
      <c r="W2032" s="7" t="n">
        <f aca="false">IF(B2032=1,I2032,S2032*$B$408)</f>
        <v>42013485.120982</v>
      </c>
      <c r="X2032" s="7" t="n">
        <f aca="false">IF(C2032=1,J2032,S2032*$E$436)</f>
        <v>417187414.707623</v>
      </c>
      <c r="Y2032" s="7" t="n">
        <f aca="false">IF(D2032=1,K2032,S2032*$E$435)</f>
        <v>117922647.157012</v>
      </c>
      <c r="Z2032" s="7" t="n">
        <f aca="false">IF(E2032=1,L2032,S2032*$E$434)</f>
        <v>60000000</v>
      </c>
      <c r="AA2032" s="7" t="n">
        <f aca="false">IF(F2032=1,M2032,S2032*$E$433)</f>
        <v>205060361.725675</v>
      </c>
      <c r="AB2032" s="7" t="n">
        <f aca="false">IF(G2032=1,N2032,S2032*$E$432)</f>
        <v>15000000</v>
      </c>
      <c r="AC2032" s="7" t="n">
        <f aca="false">IF(H2032=1,O2032,S2032*$E$431)</f>
        <v>341767269.542792</v>
      </c>
      <c r="AD2032" s="7" t="n">
        <f aca="false">INDEX($W$2022:$W$2149,MATCH($A2032+(1-B2032)*64,$A$2022:$A$2149,0))</f>
        <v>30000000</v>
      </c>
      <c r="AE2032" s="7" t="n">
        <f aca="false">INDEX($W$2022:$W$2149,MATCH($A2032-B2032*64,$A$2022:$A$2149,0))</f>
        <v>42013485.120982</v>
      </c>
      <c r="AF2032" s="7" t="n">
        <f aca="false">INDEX($X$2022:$X$2149,MATCH($A2032+(1-C2032)*32,$A$2022:$A$2149,0))</f>
        <v>300000000</v>
      </c>
      <c r="AG2032" s="7" t="n">
        <f aca="false">INDEX($X$2022:$X$2149,MATCH($A2032-C2032*32,$A$2022:$A$2149,0))</f>
        <v>417187414.707623</v>
      </c>
      <c r="AH2032" s="7" t="n">
        <f aca="false">INDEX($Y$2022:$Y$2149,MATCH($A2032+(1-D2032)*16,$A$2022:$A$2149,0))</f>
        <v>100000000</v>
      </c>
      <c r="AI2032" s="7" t="n">
        <f aca="false">INDEX($Y$2022:$Y$2149,MATCH($A2032-D2032*16,$A$2022:$A$2149,0))</f>
        <v>117922647.157012</v>
      </c>
      <c r="AJ2032" s="7" t="n">
        <f aca="false">INDEX($Z$2022:$Z$2149,MATCH($A2032+(1-E2032)*8,$A$2022:$A$2149,0))</f>
        <v>60000000</v>
      </c>
      <c r="AK2032" s="7" t="n">
        <f aca="false">INDEX($Z$2022:$Z$2149,MATCH($A2032-E2032*8,$A$2022:$A$2149,0))</f>
        <v>155887376.255793</v>
      </c>
      <c r="AL2032" s="7" t="n">
        <f aca="false">INDEX($AA$2022:$AA$2149,MATCH($A2032+(1-F2032)*4,$A$2022:$A$2149,0))</f>
        <v>30000000</v>
      </c>
      <c r="AM2032" s="7" t="n">
        <f aca="false">INDEX($AA$2022:$AA$2149,MATCH($A2032-F2032*4,$A$2022:$A$2149,0))</f>
        <v>205060361.725675</v>
      </c>
      <c r="AN2032" s="7" t="n">
        <f aca="false">INDEX($AB$2022:$AB$2149,MATCH($A2032+(1-G2032)*2,$A$2022:$A$2149,0))</f>
        <v>15000000</v>
      </c>
      <c r="AO2032" s="7" t="n">
        <f aca="false">INDEX($AB$2022:$AB$2149,MATCH($A2032-G2032*2,$A$2022:$A$2149,0))</f>
        <v>292553869.699373</v>
      </c>
      <c r="AP2032" s="7" t="n">
        <f aca="false">INDEX($AC$2022:$AC$2149,MATCH($A2032+(1-H2032)*1,$A$2022:$A$2149,0))</f>
        <v>5000000</v>
      </c>
      <c r="AQ2032" s="7" t="n">
        <f aca="false">INDEX($AC$2022:$AC$2149,MATCH($A2032-H2032*1,$A$2022:$A$2149,0))</f>
        <v>341767269.542792</v>
      </c>
      <c r="AR2032" s="14" t="b">
        <f aca="false">AND(IF(B2032=1,AD2032&gt;=AE2032,AE2032&gt;AD2032),IF(C2032=1,AF2032&gt;=AG2032,AG2032&gt;AF2032),IF(D2032=1,AH2032&gt;=AI2032,AI2032&gt;AH2032),IF(E2032=1,AJ2032&gt;=AK2032,AK2032&gt;AJ2032),IF(F2032=1,AL2032&gt;=AM2032,AM2032&gt;AL2032),IF(G2032=1,AN2032&gt;=AO2032,AO2032&gt;AN2032),IF(H2032=1,AP2032&gt;=AQ2032,AQ2032&gt;AP2032))</f>
        <v>0</v>
      </c>
      <c r="AS2032" s="2"/>
      <c r="AT2032" s="2"/>
      <c r="AU2032" s="2"/>
      <c r="AV2032" s="2"/>
      <c r="AW2032" s="2"/>
      <c r="AX2032" s="2"/>
    </row>
    <row r="2033" customFormat="false" ht="15" hidden="false" customHeight="false" outlineLevel="0" collapsed="false">
      <c r="A2033" s="6" t="n">
        <f aca="false">ROW()-2022</f>
        <v>11</v>
      </c>
      <c r="B2033" s="6" t="n">
        <f aca="false">MOD(INT($A2033/64),2)</f>
        <v>0</v>
      </c>
      <c r="C2033" s="6" t="n">
        <f aca="false">MOD(INT($A2033/32),2)</f>
        <v>0</v>
      </c>
      <c r="D2033" s="6" t="n">
        <f aca="false">MOD(INT($A2033/16),2)</f>
        <v>0</v>
      </c>
      <c r="E2033" s="6" t="n">
        <f aca="false">MOD(INT($A2033/8),2)</f>
        <v>1</v>
      </c>
      <c r="F2033" s="6" t="n">
        <f aca="false">MOD(INT($A2033/4),2)</f>
        <v>0</v>
      </c>
      <c r="G2033" s="6" t="n">
        <f aca="false">MOD(INT($A2033/2),2)</f>
        <v>1</v>
      </c>
      <c r="H2033" s="6" t="n">
        <f aca="false">MOD(INT($A2033/1),2)</f>
        <v>1</v>
      </c>
      <c r="I2033" s="7" t="n">
        <f aca="false">IF(B2033=1,MIN($B$6,$B$2020),0)</f>
        <v>0</v>
      </c>
      <c r="J2033" s="7" t="n">
        <f aca="false">IF(C2033=1,MIN($F$436,MAX(0,$B$2020-I2033)),0)</f>
        <v>0</v>
      </c>
      <c r="K2033" s="7" t="n">
        <f aca="false">IF(D2033=1,MIN($F$435,MAX(0,$B$2020-SUM(I2033:J2033))),0)</f>
        <v>0</v>
      </c>
      <c r="L2033" s="7" t="n">
        <f aca="false">IF(E2033=1,MIN($F$434,MAX(0,$B$2020-SUM(I2033:K2033))),0)</f>
        <v>60000000</v>
      </c>
      <c r="M2033" s="7" t="n">
        <f aca="false">IF(F2033=1,MIN($F$433,MAX(0,$B$2020-SUM(I2033:L2033))),0)</f>
        <v>0</v>
      </c>
      <c r="N2033" s="7" t="n">
        <f aca="false">IF(G2033=1,MIN($F$432,MAX(0,$B$2020-SUM(I2033:M2033))),0)</f>
        <v>15000000</v>
      </c>
      <c r="O2033" s="7" t="n">
        <f aca="false">IF(H2033=1,MIN($F$431,MAX(0,$B$2020-SUM(I2033:N2033))),0)</f>
        <v>5000000</v>
      </c>
      <c r="P2033" s="7" t="n">
        <f aca="false">MAX(0,$B$2020-SUM(I2033:O2033))</f>
        <v>1920000000</v>
      </c>
      <c r="Q2033" s="7" t="n">
        <f aca="false">($B$413+$B$414)+$B$22+(1-B2033)*$B$408+(1-C2033)*$E$436+(1-D2033)*$E$435+(1-E2033)*$E$434+(1-F2033)*$E$433+(1-G2033)*$E$432+(1-H2033)*$E$431</f>
        <v>20699013.9456385</v>
      </c>
      <c r="R2033" s="7" t="n">
        <f aca="false">P2033&gt;$B$12*Q2033</f>
        <v>1</v>
      </c>
      <c r="S2033" s="7" t="n">
        <f aca="false">IF(R2033,(P2033+$B$12*$B$13)/(Q2033+$B$13),IF(Q2033&gt;0,P2033/Q2033,0))</f>
        <v>82.8699014753355</v>
      </c>
      <c r="T2033" s="7" t="n">
        <f aca="false">IF(R2033,$B$13*(S2033-$B$12),0)</f>
        <v>204674753.688339</v>
      </c>
      <c r="U2033" s="7" t="n">
        <f aca="false">($B$413+$B$414)*S2033</f>
        <v>21197257.9363928</v>
      </c>
      <c r="V2033" s="7" t="n">
        <f aca="false">$B$22*S2033</f>
        <v>745829113.278019</v>
      </c>
      <c r="W2033" s="7" t="n">
        <f aca="false">IF(B2033=1,I2033,S2033*$B$408)</f>
        <v>50936026.9821759</v>
      </c>
      <c r="X2033" s="7" t="n">
        <f aca="false">IF(C2033=1,J2033,S2033*$E$436)</f>
        <v>505786876.546438</v>
      </c>
      <c r="Y2033" s="7" t="n">
        <f aca="false">IF(D2033=1,K2033,S2033*$E$435)</f>
        <v>142966267.142629</v>
      </c>
      <c r="Z2033" s="7" t="n">
        <f aca="false">IF(E2033=1,L2033,S2033*$E$434)</f>
        <v>60000000</v>
      </c>
      <c r="AA2033" s="7" t="n">
        <f aca="false">IF(F2033=1,M2033,S2033*$E$433)</f>
        <v>248609704.426007</v>
      </c>
      <c r="AB2033" s="7" t="n">
        <f aca="false">IF(G2033=1,N2033,S2033*$E$432)</f>
        <v>15000000</v>
      </c>
      <c r="AC2033" s="7" t="n">
        <f aca="false">IF(H2033=1,O2033,S2033*$E$431)</f>
        <v>5000000</v>
      </c>
      <c r="AD2033" s="7" t="n">
        <f aca="false">INDEX($W$2022:$W$2149,MATCH($A2033+(1-B2033)*64,$A$2022:$A$2149,0))</f>
        <v>30000000</v>
      </c>
      <c r="AE2033" s="7" t="n">
        <f aca="false">INDEX($W$2022:$W$2149,MATCH($A2033-B2033*64,$A$2022:$A$2149,0))</f>
        <v>50936026.9821759</v>
      </c>
      <c r="AF2033" s="7" t="n">
        <f aca="false">INDEX($X$2022:$X$2149,MATCH($A2033+(1-C2033)*32,$A$2022:$A$2149,0))</f>
        <v>300000000</v>
      </c>
      <c r="AG2033" s="7" t="n">
        <f aca="false">INDEX($X$2022:$X$2149,MATCH($A2033-C2033*32,$A$2022:$A$2149,0))</f>
        <v>505786876.546438</v>
      </c>
      <c r="AH2033" s="7" t="n">
        <f aca="false">INDEX($Y$2022:$Y$2149,MATCH($A2033+(1-D2033)*16,$A$2022:$A$2149,0))</f>
        <v>100000000</v>
      </c>
      <c r="AI2033" s="7" t="n">
        <f aca="false">INDEX($Y$2022:$Y$2149,MATCH($A2033-D2033*16,$A$2022:$A$2149,0))</f>
        <v>142966267.142629</v>
      </c>
      <c r="AJ2033" s="7" t="n">
        <f aca="false">INDEX($Z$2022:$Z$2149,MATCH($A2033+(1-E2033)*8,$A$2022:$A$2149,0))</f>
        <v>60000000</v>
      </c>
      <c r="AK2033" s="7" t="n">
        <f aca="false">INDEX($Z$2022:$Z$2149,MATCH($A2033-E2033*8,$A$2022:$A$2149,0))</f>
        <v>185866534.160416</v>
      </c>
      <c r="AL2033" s="7" t="n">
        <f aca="false">INDEX($AA$2022:$AA$2149,MATCH($A2033+(1-F2033)*4,$A$2022:$A$2149,0))</f>
        <v>30000000</v>
      </c>
      <c r="AM2033" s="7" t="n">
        <f aca="false">INDEX($AA$2022:$AA$2149,MATCH($A2033-F2033*4,$A$2022:$A$2149,0))</f>
        <v>248609704.426007</v>
      </c>
      <c r="AN2033" s="7" t="n">
        <f aca="false">INDEX($AB$2022:$AB$2149,MATCH($A2033+(1-G2033)*2,$A$2022:$A$2149,0))</f>
        <v>15000000</v>
      </c>
      <c r="AO2033" s="7" t="n">
        <f aca="false">INDEX($AB$2022:$AB$2149,MATCH($A2033-G2033*2,$A$2022:$A$2149,0))</f>
        <v>343540381.187632</v>
      </c>
      <c r="AP2033" s="7" t="n">
        <f aca="false">INDEX($AC$2022:$AC$2149,MATCH($A2033+(1-H2033)*1,$A$2022:$A$2149,0))</f>
        <v>5000000</v>
      </c>
      <c r="AQ2033" s="7" t="n">
        <f aca="false">INDEX($AC$2022:$AC$2149,MATCH($A2033-H2033*1,$A$2022:$A$2149,0))</f>
        <v>341767269.542792</v>
      </c>
      <c r="AR2033" s="14" t="b">
        <f aca="false">AND(IF(B2033=1,AD2033&gt;=AE2033,AE2033&gt;AD2033),IF(C2033=1,AF2033&gt;=AG2033,AG2033&gt;AF2033),IF(D2033=1,AH2033&gt;=AI2033,AI2033&gt;AH2033),IF(E2033=1,AJ2033&gt;=AK2033,AK2033&gt;AJ2033),IF(F2033=1,AL2033&gt;=AM2033,AM2033&gt;AL2033),IF(G2033=1,AN2033&gt;=AO2033,AO2033&gt;AN2033),IF(H2033=1,AP2033&gt;=AQ2033,AQ2033&gt;AP2033))</f>
        <v>0</v>
      </c>
      <c r="AS2033" s="2"/>
      <c r="AT2033" s="2"/>
      <c r="AU2033" s="2"/>
      <c r="AV2033" s="2"/>
      <c r="AW2033" s="2"/>
      <c r="AX2033" s="2"/>
    </row>
    <row r="2034" customFormat="false" ht="15" hidden="false" customHeight="false" outlineLevel="0" collapsed="false">
      <c r="A2034" s="6" t="n">
        <f aca="false">ROW()-2022</f>
        <v>12</v>
      </c>
      <c r="B2034" s="6" t="n">
        <f aca="false">MOD(INT($A2034/64),2)</f>
        <v>0</v>
      </c>
      <c r="C2034" s="6" t="n">
        <f aca="false">MOD(INT($A2034/32),2)</f>
        <v>0</v>
      </c>
      <c r="D2034" s="6" t="n">
        <f aca="false">MOD(INT($A2034/16),2)</f>
        <v>0</v>
      </c>
      <c r="E2034" s="6" t="n">
        <f aca="false">MOD(INT($A2034/8),2)</f>
        <v>1</v>
      </c>
      <c r="F2034" s="6" t="n">
        <f aca="false">MOD(INT($A2034/4),2)</f>
        <v>1</v>
      </c>
      <c r="G2034" s="6" t="n">
        <f aca="false">MOD(INT($A2034/2),2)</f>
        <v>0</v>
      </c>
      <c r="H2034" s="6" t="n">
        <f aca="false">MOD(INT($A2034/1),2)</f>
        <v>0</v>
      </c>
      <c r="I2034" s="7" t="n">
        <f aca="false">IF(B2034=1,MIN($B$6,$B$2020),0)</f>
        <v>0</v>
      </c>
      <c r="J2034" s="7" t="n">
        <f aca="false">IF(C2034=1,MIN($F$436,MAX(0,$B$2020-I2034)),0)</f>
        <v>0</v>
      </c>
      <c r="K2034" s="7" t="n">
        <f aca="false">IF(D2034=1,MIN($F$435,MAX(0,$B$2020-SUM(I2034:J2034))),0)</f>
        <v>0</v>
      </c>
      <c r="L2034" s="7" t="n">
        <f aca="false">IF(E2034=1,MIN($F$434,MAX(0,$B$2020-SUM(I2034:K2034))),0)</f>
        <v>60000000</v>
      </c>
      <c r="M2034" s="7" t="n">
        <f aca="false">IF(F2034=1,MIN($F$433,MAX(0,$B$2020-SUM(I2034:L2034))),0)</f>
        <v>30000000</v>
      </c>
      <c r="N2034" s="7" t="n">
        <f aca="false">IF(G2034=1,MIN($F$432,MAX(0,$B$2020-SUM(I2034:M2034))),0)</f>
        <v>0</v>
      </c>
      <c r="O2034" s="7" t="n">
        <f aca="false">IF(H2034=1,MIN($F$431,MAX(0,$B$2020-SUM(I2034:N2034))),0)</f>
        <v>0</v>
      </c>
      <c r="P2034" s="7" t="n">
        <f aca="false">MAX(0,$B$2020-SUM(I2034:O2034))</f>
        <v>1910000000</v>
      </c>
      <c r="Q2034" s="7" t="n">
        <f aca="false">($B$413+$B$414)+$B$22+(1-B2034)*$B$408+(1-C2034)*$E$436+(1-D2034)*$E$435+(1-E2034)*$E$434+(1-F2034)*$E$433+(1-G2034)*$E$432+(1-H2034)*$E$431</f>
        <v>27699013.9456385</v>
      </c>
      <c r="R2034" s="7" t="n">
        <f aca="false">P2034&gt;$B$12*Q2034</f>
        <v>1</v>
      </c>
      <c r="S2034" s="7" t="n">
        <f aca="false">IF(R2034,(P2034+$B$12*$B$13)/(Q2034+$B$13),IF(Q2034&gt;0,P2034/Q2034,0))</f>
        <v>63.3298823412812</v>
      </c>
      <c r="T2034" s="7" t="n">
        <f aca="false">IF(R2034,$B$13*(S2034-$B$12),0)</f>
        <v>155824705.853203</v>
      </c>
      <c r="U2034" s="7" t="n">
        <f aca="false">($B$413+$B$414)*S2034</f>
        <v>16199124.4971986</v>
      </c>
      <c r="V2034" s="7" t="n">
        <f aca="false">$B$22*S2034</f>
        <v>569968941.071531</v>
      </c>
      <c r="W2034" s="7" t="n">
        <f aca="false">IF(B2034=1,I2034,S2034*$B$408)</f>
        <v>38925744.3086693</v>
      </c>
      <c r="X2034" s="7" t="n">
        <f aca="false">IF(C2034=1,J2034,S2034*$E$436)</f>
        <v>386526625.604636</v>
      </c>
      <c r="Y2034" s="7" t="n">
        <f aca="false">IF(D2034=1,K2034,S2034*$E$435)</f>
        <v>109256035.25195</v>
      </c>
      <c r="Z2034" s="7" t="n">
        <f aca="false">IF(E2034=1,L2034,S2034*$E$434)</f>
        <v>60000000</v>
      </c>
      <c r="AA2034" s="7" t="n">
        <f aca="false">IF(F2034=1,M2034,S2034*$E$433)</f>
        <v>30000000</v>
      </c>
      <c r="AB2034" s="7" t="n">
        <f aca="false">IF(G2034=1,N2034,S2034*$E$432)</f>
        <v>316649411.706406</v>
      </c>
      <c r="AC2034" s="7" t="n">
        <f aca="false">IF(H2034=1,O2034,S2034*$E$431)</f>
        <v>316649411.706406</v>
      </c>
      <c r="AD2034" s="7" t="n">
        <f aca="false">INDEX($W$2022:$W$2149,MATCH($A2034+(1-B2034)*64,$A$2022:$A$2149,0))</f>
        <v>30000000</v>
      </c>
      <c r="AE2034" s="7" t="n">
        <f aca="false">INDEX($W$2022:$W$2149,MATCH($A2034-B2034*64,$A$2022:$A$2149,0))</f>
        <v>38925744.3086693</v>
      </c>
      <c r="AF2034" s="7" t="n">
        <f aca="false">INDEX($X$2022:$X$2149,MATCH($A2034+(1-C2034)*32,$A$2022:$A$2149,0))</f>
        <v>300000000</v>
      </c>
      <c r="AG2034" s="7" t="n">
        <f aca="false">INDEX($X$2022:$X$2149,MATCH($A2034-C2034*32,$A$2022:$A$2149,0))</f>
        <v>386526625.604636</v>
      </c>
      <c r="AH2034" s="7" t="n">
        <f aca="false">INDEX($Y$2022:$Y$2149,MATCH($A2034+(1-D2034)*16,$A$2022:$A$2149,0))</f>
        <v>100000000</v>
      </c>
      <c r="AI2034" s="7" t="n">
        <f aca="false">INDEX($Y$2022:$Y$2149,MATCH($A2034-D2034*16,$A$2022:$A$2149,0))</f>
        <v>109256035.25195</v>
      </c>
      <c r="AJ2034" s="7" t="n">
        <f aca="false">INDEX($Z$2022:$Z$2149,MATCH($A2034+(1-E2034)*8,$A$2022:$A$2149,0))</f>
        <v>60000000</v>
      </c>
      <c r="AK2034" s="7" t="n">
        <f aca="false">INDEX($Z$2022:$Z$2149,MATCH($A2034-E2034*8,$A$2022:$A$2149,0))</f>
        <v>145219116.378622</v>
      </c>
      <c r="AL2034" s="7" t="n">
        <f aca="false">INDEX($AA$2022:$AA$2149,MATCH($A2034+(1-F2034)*4,$A$2022:$A$2149,0))</f>
        <v>30000000</v>
      </c>
      <c r="AM2034" s="7" t="n">
        <f aca="false">INDEX($AA$2022:$AA$2149,MATCH($A2034-F2034*4,$A$2022:$A$2149,0))</f>
        <v>175532321.819624</v>
      </c>
      <c r="AN2034" s="7" t="n">
        <f aca="false">INDEX($AB$2022:$AB$2149,MATCH($A2034+(1-G2034)*2,$A$2022:$A$2149,0))</f>
        <v>15000000</v>
      </c>
      <c r="AO2034" s="7" t="n">
        <f aca="false">INDEX($AB$2022:$AB$2149,MATCH($A2034-G2034*2,$A$2022:$A$2149,0))</f>
        <v>316649411.706406</v>
      </c>
      <c r="AP2034" s="7" t="n">
        <f aca="false">INDEX($AC$2022:$AC$2149,MATCH($A2034+(1-H2034)*1,$A$2022:$A$2149,0))</f>
        <v>5000000</v>
      </c>
      <c r="AQ2034" s="7" t="n">
        <f aca="false">INDEX($AC$2022:$AC$2149,MATCH($A2034-H2034*1,$A$2022:$A$2149,0))</f>
        <v>316649411.706406</v>
      </c>
      <c r="AR2034" s="14" t="b">
        <f aca="false">AND(IF(B2034=1,AD2034&gt;=AE2034,AE2034&gt;AD2034),IF(C2034=1,AF2034&gt;=AG2034,AG2034&gt;AF2034),IF(D2034=1,AH2034&gt;=AI2034,AI2034&gt;AH2034),IF(E2034=1,AJ2034&gt;=AK2034,AK2034&gt;AJ2034),IF(F2034=1,AL2034&gt;=AM2034,AM2034&gt;AL2034),IF(G2034=1,AN2034&gt;=AO2034,AO2034&gt;AN2034),IF(H2034=1,AP2034&gt;=AQ2034,AQ2034&gt;AP2034))</f>
        <v>0</v>
      </c>
      <c r="AS2034" s="2"/>
      <c r="AT2034" s="2"/>
      <c r="AU2034" s="2"/>
      <c r="AV2034" s="2"/>
      <c r="AW2034" s="2"/>
      <c r="AX2034" s="2"/>
    </row>
    <row r="2035" customFormat="false" ht="15" hidden="false" customHeight="false" outlineLevel="0" collapsed="false">
      <c r="A2035" s="6" t="n">
        <f aca="false">ROW()-2022</f>
        <v>13</v>
      </c>
      <c r="B2035" s="6" t="n">
        <f aca="false">MOD(INT($A2035/64),2)</f>
        <v>0</v>
      </c>
      <c r="C2035" s="6" t="n">
        <f aca="false">MOD(INT($A2035/32),2)</f>
        <v>0</v>
      </c>
      <c r="D2035" s="6" t="n">
        <f aca="false">MOD(INT($A2035/16),2)</f>
        <v>0</v>
      </c>
      <c r="E2035" s="6" t="n">
        <f aca="false">MOD(INT($A2035/8),2)</f>
        <v>1</v>
      </c>
      <c r="F2035" s="6" t="n">
        <f aca="false">MOD(INT($A2035/4),2)</f>
        <v>1</v>
      </c>
      <c r="G2035" s="6" t="n">
        <f aca="false">MOD(INT($A2035/2),2)</f>
        <v>0</v>
      </c>
      <c r="H2035" s="6" t="n">
        <f aca="false">MOD(INT($A2035/1),2)</f>
        <v>1</v>
      </c>
      <c r="I2035" s="7" t="n">
        <f aca="false">IF(B2035=1,MIN($B$6,$B$2020),0)</f>
        <v>0</v>
      </c>
      <c r="J2035" s="7" t="n">
        <f aca="false">IF(C2035=1,MIN($F$436,MAX(0,$B$2020-I2035)),0)</f>
        <v>0</v>
      </c>
      <c r="K2035" s="7" t="n">
        <f aca="false">IF(D2035=1,MIN($F$435,MAX(0,$B$2020-SUM(I2035:J2035))),0)</f>
        <v>0</v>
      </c>
      <c r="L2035" s="7" t="n">
        <f aca="false">IF(E2035=1,MIN($F$434,MAX(0,$B$2020-SUM(I2035:K2035))),0)</f>
        <v>60000000</v>
      </c>
      <c r="M2035" s="7" t="n">
        <f aca="false">IF(F2035=1,MIN($F$433,MAX(0,$B$2020-SUM(I2035:L2035))),0)</f>
        <v>30000000</v>
      </c>
      <c r="N2035" s="7" t="n">
        <f aca="false">IF(G2035=1,MIN($F$432,MAX(0,$B$2020-SUM(I2035:M2035))),0)</f>
        <v>0</v>
      </c>
      <c r="O2035" s="7" t="n">
        <f aca="false">IF(H2035=1,MIN($F$431,MAX(0,$B$2020-SUM(I2035:N2035))),0)</f>
        <v>5000000</v>
      </c>
      <c r="P2035" s="7" t="n">
        <f aca="false">MAX(0,$B$2020-SUM(I2035:O2035))</f>
        <v>1905000000</v>
      </c>
      <c r="Q2035" s="7" t="n">
        <f aca="false">($B$413+$B$414)+$B$22+(1-B2035)*$B$408+(1-C2035)*$E$436+(1-D2035)*$E$435+(1-E2035)*$E$434+(1-F2035)*$E$433+(1-G2035)*$E$432+(1-H2035)*$E$431</f>
        <v>22699013.9456385</v>
      </c>
      <c r="R2035" s="7" t="n">
        <f aca="false">P2035&gt;$B$12*Q2035</f>
        <v>1</v>
      </c>
      <c r="S2035" s="7" t="n">
        <f aca="false">IF(R2035,(P2035+$B$12*$B$13)/(Q2035+$B$13),IF(Q2035&gt;0,P2035/Q2035,0))</f>
        <v>75.6974064189584</v>
      </c>
      <c r="T2035" s="7" t="n">
        <f aca="false">IF(R2035,$B$13*(S2035-$B$12),0)</f>
        <v>186743516.047396</v>
      </c>
      <c r="U2035" s="7" t="n">
        <f aca="false">($B$413+$B$414)*S2035</f>
        <v>19362608.382685</v>
      </c>
      <c r="V2035" s="7" t="n">
        <f aca="false">$B$22*S2035</f>
        <v>681276657.770625</v>
      </c>
      <c r="W2035" s="7" t="n">
        <f aca="false">IF(B2035=1,I2035,S2035*$B$408)</f>
        <v>46527449.2571271</v>
      </c>
      <c r="X2035" s="7" t="n">
        <f aca="false">IF(C2035=1,J2035,S2035*$E$436)</f>
        <v>462010381.015192</v>
      </c>
      <c r="Y2035" s="7" t="n">
        <f aca="false">IF(D2035=1,K2035,S2035*$E$435)</f>
        <v>130592355.432183</v>
      </c>
      <c r="Z2035" s="7" t="n">
        <f aca="false">IF(E2035=1,L2035,S2035*$E$434)</f>
        <v>60000000</v>
      </c>
      <c r="AA2035" s="7" t="n">
        <f aca="false">IF(F2035=1,M2035,S2035*$E$433)</f>
        <v>30000000</v>
      </c>
      <c r="AB2035" s="7" t="n">
        <f aca="false">IF(G2035=1,N2035,S2035*$E$432)</f>
        <v>378487032.094792</v>
      </c>
      <c r="AC2035" s="7" t="n">
        <f aca="false">IF(H2035=1,O2035,S2035*$E$431)</f>
        <v>5000000</v>
      </c>
      <c r="AD2035" s="7" t="n">
        <f aca="false">INDEX($W$2022:$W$2149,MATCH($A2035+(1-B2035)*64,$A$2022:$A$2149,0))</f>
        <v>30000000</v>
      </c>
      <c r="AE2035" s="7" t="n">
        <f aca="false">INDEX($W$2022:$W$2149,MATCH($A2035-B2035*64,$A$2022:$A$2149,0))</f>
        <v>46527449.2571271</v>
      </c>
      <c r="AF2035" s="7" t="n">
        <f aca="false">INDEX($X$2022:$X$2149,MATCH($A2035+(1-C2035)*32,$A$2022:$A$2149,0))</f>
        <v>300000000</v>
      </c>
      <c r="AG2035" s="7" t="n">
        <f aca="false">INDEX($X$2022:$X$2149,MATCH($A2035-C2035*32,$A$2022:$A$2149,0))</f>
        <v>462010381.015192</v>
      </c>
      <c r="AH2035" s="7" t="n">
        <f aca="false">INDEX($Y$2022:$Y$2149,MATCH($A2035+(1-D2035)*16,$A$2022:$A$2149,0))</f>
        <v>100000000</v>
      </c>
      <c r="AI2035" s="7" t="n">
        <f aca="false">INDEX($Y$2022:$Y$2149,MATCH($A2035-D2035*16,$A$2022:$A$2149,0))</f>
        <v>130592355.432183</v>
      </c>
      <c r="AJ2035" s="7" t="n">
        <f aca="false">INDEX($Z$2022:$Z$2149,MATCH($A2035+(1-E2035)*8,$A$2022:$A$2149,0))</f>
        <v>60000000</v>
      </c>
      <c r="AK2035" s="7" t="n">
        <f aca="false">INDEX($Z$2022:$Z$2149,MATCH($A2035-E2035*8,$A$2022:$A$2149,0))</f>
        <v>171093069.09663</v>
      </c>
      <c r="AL2035" s="7" t="n">
        <f aca="false">INDEX($AA$2022:$AA$2149,MATCH($A2035+(1-F2035)*4,$A$2022:$A$2149,0))</f>
        <v>30000000</v>
      </c>
      <c r="AM2035" s="7" t="n">
        <f aca="false">INDEX($AA$2022:$AA$2149,MATCH($A2035-F2035*4,$A$2022:$A$2149,0))</f>
        <v>206124228.712579</v>
      </c>
      <c r="AN2035" s="7" t="n">
        <f aca="false">INDEX($AB$2022:$AB$2149,MATCH($A2035+(1-G2035)*2,$A$2022:$A$2149,0))</f>
        <v>15000000</v>
      </c>
      <c r="AO2035" s="7" t="n">
        <f aca="false">INDEX($AB$2022:$AB$2149,MATCH($A2035-G2035*2,$A$2022:$A$2149,0))</f>
        <v>378487032.094792</v>
      </c>
      <c r="AP2035" s="7" t="n">
        <f aca="false">INDEX($AC$2022:$AC$2149,MATCH($A2035+(1-H2035)*1,$A$2022:$A$2149,0))</f>
        <v>5000000</v>
      </c>
      <c r="AQ2035" s="7" t="n">
        <f aca="false">INDEX($AC$2022:$AC$2149,MATCH($A2035-H2035*1,$A$2022:$A$2149,0))</f>
        <v>316649411.706406</v>
      </c>
      <c r="AR2035" s="14" t="b">
        <f aca="false">AND(IF(B2035=1,AD2035&gt;=AE2035,AE2035&gt;AD2035),IF(C2035=1,AF2035&gt;=AG2035,AG2035&gt;AF2035),IF(D2035=1,AH2035&gt;=AI2035,AI2035&gt;AH2035),IF(E2035=1,AJ2035&gt;=AK2035,AK2035&gt;AJ2035),IF(F2035=1,AL2035&gt;=AM2035,AM2035&gt;AL2035),IF(G2035=1,AN2035&gt;=AO2035,AO2035&gt;AN2035),IF(H2035=1,AP2035&gt;=AQ2035,AQ2035&gt;AP2035))</f>
        <v>0</v>
      </c>
      <c r="AS2035" s="2"/>
      <c r="AT2035" s="2"/>
      <c r="AU2035" s="2"/>
      <c r="AV2035" s="2"/>
      <c r="AW2035" s="2"/>
      <c r="AX2035" s="2"/>
    </row>
    <row r="2036" customFormat="false" ht="15" hidden="false" customHeight="false" outlineLevel="0" collapsed="false">
      <c r="A2036" s="6" t="n">
        <f aca="false">ROW()-2022</f>
        <v>14</v>
      </c>
      <c r="B2036" s="6" t="n">
        <f aca="false">MOD(INT($A2036/64),2)</f>
        <v>0</v>
      </c>
      <c r="C2036" s="6" t="n">
        <f aca="false">MOD(INT($A2036/32),2)</f>
        <v>0</v>
      </c>
      <c r="D2036" s="6" t="n">
        <f aca="false">MOD(INT($A2036/16),2)</f>
        <v>0</v>
      </c>
      <c r="E2036" s="6" t="n">
        <f aca="false">MOD(INT($A2036/8),2)</f>
        <v>1</v>
      </c>
      <c r="F2036" s="6" t="n">
        <f aca="false">MOD(INT($A2036/4),2)</f>
        <v>1</v>
      </c>
      <c r="G2036" s="6" t="n">
        <f aca="false">MOD(INT($A2036/2),2)</f>
        <v>1</v>
      </c>
      <c r="H2036" s="6" t="n">
        <f aca="false">MOD(INT($A2036/1),2)</f>
        <v>0</v>
      </c>
      <c r="I2036" s="7" t="n">
        <f aca="false">IF(B2036=1,MIN($B$6,$B$2020),0)</f>
        <v>0</v>
      </c>
      <c r="J2036" s="7" t="n">
        <f aca="false">IF(C2036=1,MIN($F$436,MAX(0,$B$2020-I2036)),0)</f>
        <v>0</v>
      </c>
      <c r="K2036" s="7" t="n">
        <f aca="false">IF(D2036=1,MIN($F$435,MAX(0,$B$2020-SUM(I2036:J2036))),0)</f>
        <v>0</v>
      </c>
      <c r="L2036" s="7" t="n">
        <f aca="false">IF(E2036=1,MIN($F$434,MAX(0,$B$2020-SUM(I2036:K2036))),0)</f>
        <v>60000000</v>
      </c>
      <c r="M2036" s="7" t="n">
        <f aca="false">IF(F2036=1,MIN($F$433,MAX(0,$B$2020-SUM(I2036:L2036))),0)</f>
        <v>30000000</v>
      </c>
      <c r="N2036" s="7" t="n">
        <f aca="false">IF(G2036=1,MIN($F$432,MAX(0,$B$2020-SUM(I2036:M2036))),0)</f>
        <v>15000000</v>
      </c>
      <c r="O2036" s="7" t="n">
        <f aca="false">IF(H2036=1,MIN($F$431,MAX(0,$B$2020-SUM(I2036:N2036))),0)</f>
        <v>0</v>
      </c>
      <c r="P2036" s="7" t="n">
        <f aca="false">MAX(0,$B$2020-SUM(I2036:O2036))</f>
        <v>1895000000</v>
      </c>
      <c r="Q2036" s="7" t="n">
        <f aca="false">($B$413+$B$414)+$B$22+(1-B2036)*$B$408+(1-C2036)*$E$436+(1-D2036)*$E$435+(1-E2036)*$E$434+(1-F2036)*$E$433+(1-G2036)*$E$432+(1-H2036)*$E$431</f>
        <v>22699013.9456385</v>
      </c>
      <c r="R2036" s="7" t="n">
        <f aca="false">P2036&gt;$B$12*Q2036</f>
        <v>1</v>
      </c>
      <c r="S2036" s="7" t="n">
        <f aca="false">IF(R2036,(P2036+$B$12*$B$13)/(Q2036+$B$13),IF(Q2036&gt;0,P2036/Q2036,0))</f>
        <v>75.3005654940883</v>
      </c>
      <c r="T2036" s="7" t="n">
        <f aca="false">IF(R2036,$B$13*(S2036-$B$12),0)</f>
        <v>185751413.735221</v>
      </c>
      <c r="U2036" s="7" t="n">
        <f aca="false">($B$413+$B$414)*S2036</f>
        <v>19261100.6061048</v>
      </c>
      <c r="V2036" s="7" t="n">
        <f aca="false">$B$22*S2036</f>
        <v>677705089.446795</v>
      </c>
      <c r="W2036" s="7" t="n">
        <f aca="false">IF(B2036=1,I2036,S2036*$B$408)</f>
        <v>46283530.7813362</v>
      </c>
      <c r="X2036" s="7" t="n">
        <f aca="false">IF(C2036=1,J2036,S2036*$E$436)</f>
        <v>459588308.244471</v>
      </c>
      <c r="Y2036" s="7" t="n">
        <f aca="false">IF(D2036=1,K2036,S2036*$E$435)</f>
        <v>129907729.715631</v>
      </c>
      <c r="Z2036" s="7" t="n">
        <f aca="false">IF(E2036=1,L2036,S2036*$E$434)</f>
        <v>60000000</v>
      </c>
      <c r="AA2036" s="7" t="n">
        <f aca="false">IF(F2036=1,M2036,S2036*$E$433)</f>
        <v>30000000</v>
      </c>
      <c r="AB2036" s="7" t="n">
        <f aca="false">IF(G2036=1,N2036,S2036*$E$432)</f>
        <v>15000000</v>
      </c>
      <c r="AC2036" s="7" t="n">
        <f aca="false">IF(H2036=1,O2036,S2036*$E$431)</f>
        <v>376502827.470442</v>
      </c>
      <c r="AD2036" s="7" t="n">
        <f aca="false">INDEX($W$2022:$W$2149,MATCH($A2036+(1-B2036)*64,$A$2022:$A$2149,0))</f>
        <v>30000000</v>
      </c>
      <c r="AE2036" s="7" t="n">
        <f aca="false">INDEX($W$2022:$W$2149,MATCH($A2036-B2036*64,$A$2022:$A$2149,0))</f>
        <v>46283530.7813362</v>
      </c>
      <c r="AF2036" s="7" t="n">
        <f aca="false">INDEX($X$2022:$X$2149,MATCH($A2036+(1-C2036)*32,$A$2022:$A$2149,0))</f>
        <v>300000000</v>
      </c>
      <c r="AG2036" s="7" t="n">
        <f aca="false">INDEX($X$2022:$X$2149,MATCH($A2036-C2036*32,$A$2022:$A$2149,0))</f>
        <v>459588308.244471</v>
      </c>
      <c r="AH2036" s="7" t="n">
        <f aca="false">INDEX($Y$2022:$Y$2149,MATCH($A2036+(1-D2036)*16,$A$2022:$A$2149,0))</f>
        <v>100000000</v>
      </c>
      <c r="AI2036" s="7" t="n">
        <f aca="false">INDEX($Y$2022:$Y$2149,MATCH($A2036-D2036*16,$A$2022:$A$2149,0))</f>
        <v>129907729.715631</v>
      </c>
      <c r="AJ2036" s="7" t="n">
        <f aca="false">INDEX($Z$2022:$Z$2149,MATCH($A2036+(1-E2036)*8,$A$2022:$A$2149,0))</f>
        <v>60000000</v>
      </c>
      <c r="AK2036" s="7" t="n">
        <f aca="false">INDEX($Z$2022:$Z$2149,MATCH($A2036-E2036*8,$A$2022:$A$2149,0))</f>
        <v>170223472.811514</v>
      </c>
      <c r="AL2036" s="7" t="n">
        <f aca="false">INDEX($AA$2022:$AA$2149,MATCH($A2036+(1-F2036)*4,$A$2022:$A$2149,0))</f>
        <v>30000000</v>
      </c>
      <c r="AM2036" s="7" t="n">
        <f aca="false">INDEX($AA$2022:$AA$2149,MATCH($A2036-F2036*4,$A$2022:$A$2149,0))</f>
        <v>205060361.725675</v>
      </c>
      <c r="AN2036" s="7" t="n">
        <f aca="false">INDEX($AB$2022:$AB$2149,MATCH($A2036+(1-G2036)*2,$A$2022:$A$2149,0))</f>
        <v>15000000</v>
      </c>
      <c r="AO2036" s="7" t="n">
        <f aca="false">INDEX($AB$2022:$AB$2149,MATCH($A2036-G2036*2,$A$2022:$A$2149,0))</f>
        <v>316649411.706406</v>
      </c>
      <c r="AP2036" s="7" t="n">
        <f aca="false">INDEX($AC$2022:$AC$2149,MATCH($A2036+(1-H2036)*1,$A$2022:$A$2149,0))</f>
        <v>5000000</v>
      </c>
      <c r="AQ2036" s="7" t="n">
        <f aca="false">INDEX($AC$2022:$AC$2149,MATCH($A2036-H2036*1,$A$2022:$A$2149,0))</f>
        <v>376502827.470442</v>
      </c>
      <c r="AR2036" s="14" t="b">
        <f aca="false">AND(IF(B2036=1,AD2036&gt;=AE2036,AE2036&gt;AD2036),IF(C2036=1,AF2036&gt;=AG2036,AG2036&gt;AF2036),IF(D2036=1,AH2036&gt;=AI2036,AI2036&gt;AH2036),IF(E2036=1,AJ2036&gt;=AK2036,AK2036&gt;AJ2036),IF(F2036=1,AL2036&gt;=AM2036,AM2036&gt;AL2036),IF(G2036=1,AN2036&gt;=AO2036,AO2036&gt;AN2036),IF(H2036=1,AP2036&gt;=AQ2036,AQ2036&gt;AP2036))</f>
        <v>0</v>
      </c>
      <c r="AS2036" s="2"/>
      <c r="AT2036" s="2"/>
      <c r="AU2036" s="2"/>
      <c r="AV2036" s="2"/>
      <c r="AW2036" s="2"/>
      <c r="AX2036" s="2"/>
    </row>
    <row r="2037" customFormat="false" ht="15" hidden="false" customHeight="false" outlineLevel="0" collapsed="false">
      <c r="A2037" s="6" t="n">
        <f aca="false">ROW()-2022</f>
        <v>15</v>
      </c>
      <c r="B2037" s="6" t="n">
        <f aca="false">MOD(INT($A2037/64),2)</f>
        <v>0</v>
      </c>
      <c r="C2037" s="6" t="n">
        <f aca="false">MOD(INT($A2037/32),2)</f>
        <v>0</v>
      </c>
      <c r="D2037" s="6" t="n">
        <f aca="false">MOD(INT($A2037/16),2)</f>
        <v>0</v>
      </c>
      <c r="E2037" s="6" t="n">
        <f aca="false">MOD(INT($A2037/8),2)</f>
        <v>1</v>
      </c>
      <c r="F2037" s="6" t="n">
        <f aca="false">MOD(INT($A2037/4),2)</f>
        <v>1</v>
      </c>
      <c r="G2037" s="6" t="n">
        <f aca="false">MOD(INT($A2037/2),2)</f>
        <v>1</v>
      </c>
      <c r="H2037" s="6" t="n">
        <f aca="false">MOD(INT($A2037/1),2)</f>
        <v>1</v>
      </c>
      <c r="I2037" s="7" t="n">
        <f aca="false">IF(B2037=1,MIN($B$6,$B$2020),0)</f>
        <v>0</v>
      </c>
      <c r="J2037" s="7" t="n">
        <f aca="false">IF(C2037=1,MIN($F$436,MAX(0,$B$2020-I2037)),0)</f>
        <v>0</v>
      </c>
      <c r="K2037" s="7" t="n">
        <f aca="false">IF(D2037=1,MIN($F$435,MAX(0,$B$2020-SUM(I2037:J2037))),0)</f>
        <v>0</v>
      </c>
      <c r="L2037" s="7" t="n">
        <f aca="false">IF(E2037=1,MIN($F$434,MAX(0,$B$2020-SUM(I2037:K2037))),0)</f>
        <v>60000000</v>
      </c>
      <c r="M2037" s="7" t="n">
        <f aca="false">IF(F2037=1,MIN($F$433,MAX(0,$B$2020-SUM(I2037:L2037))),0)</f>
        <v>30000000</v>
      </c>
      <c r="N2037" s="7" t="n">
        <f aca="false">IF(G2037=1,MIN($F$432,MAX(0,$B$2020-SUM(I2037:M2037))),0)</f>
        <v>15000000</v>
      </c>
      <c r="O2037" s="7" t="n">
        <f aca="false">IF(H2037=1,MIN($F$431,MAX(0,$B$2020-SUM(I2037:N2037))),0)</f>
        <v>5000000</v>
      </c>
      <c r="P2037" s="7" t="n">
        <f aca="false">MAX(0,$B$2020-SUM(I2037:O2037))</f>
        <v>1890000000</v>
      </c>
      <c r="Q2037" s="7" t="n">
        <f aca="false">($B$413+$B$414)+$B$22+(1-B2037)*$B$408+(1-C2037)*$E$436+(1-D2037)*$E$435+(1-E2037)*$E$434+(1-F2037)*$E$433+(1-G2037)*$E$432+(1-H2037)*$E$431</f>
        <v>17699013.9456385</v>
      </c>
      <c r="R2037" s="7" t="n">
        <f aca="false">P2037&gt;$B$12*Q2037</f>
        <v>1</v>
      </c>
      <c r="S2037" s="7" t="n">
        <f aca="false">IF(R2037,(P2037+$B$12*$B$13)/(Q2037+$B$13),IF(Q2037&gt;0,P2037/Q2037,0))</f>
        <v>93.692692380592</v>
      </c>
      <c r="T2037" s="7" t="n">
        <f aca="false">IF(R2037,$B$13*(S2037-$B$12),0)</f>
        <v>231731730.95148</v>
      </c>
      <c r="U2037" s="7" t="n">
        <f aca="false">($B$413+$B$414)*S2037</f>
        <v>23965615.1605008</v>
      </c>
      <c r="V2037" s="7" t="n">
        <f aca="false">$B$22*S2037</f>
        <v>843234231.425328</v>
      </c>
      <c r="W2037" s="7" t="n">
        <f aca="false">IF(B2037=1,I2037,S2037*$B$408)</f>
        <v>57588260.9025537</v>
      </c>
      <c r="X2037" s="7" t="n">
        <f aca="false">IF(C2037=1,J2037,S2037*$E$436)</f>
        <v>571842531.374435</v>
      </c>
      <c r="Y2037" s="7" t="n">
        <f aca="false">IF(D2037=1,K2037,S2037*$E$435)</f>
        <v>161637630.185703</v>
      </c>
      <c r="Z2037" s="7" t="n">
        <f aca="false">IF(E2037=1,L2037,S2037*$E$434)</f>
        <v>60000000</v>
      </c>
      <c r="AA2037" s="7" t="n">
        <f aca="false">IF(F2037=1,M2037,S2037*$E$433)</f>
        <v>30000000</v>
      </c>
      <c r="AB2037" s="7" t="n">
        <f aca="false">IF(G2037=1,N2037,S2037*$E$432)</f>
        <v>15000000</v>
      </c>
      <c r="AC2037" s="7" t="n">
        <f aca="false">IF(H2037=1,O2037,S2037*$E$431)</f>
        <v>5000000</v>
      </c>
      <c r="AD2037" s="7" t="n">
        <f aca="false">INDEX($W$2022:$W$2149,MATCH($A2037+(1-B2037)*64,$A$2022:$A$2149,0))</f>
        <v>30000000</v>
      </c>
      <c r="AE2037" s="7" t="n">
        <f aca="false">INDEX($W$2022:$W$2149,MATCH($A2037-B2037*64,$A$2022:$A$2149,0))</f>
        <v>57588260.9025537</v>
      </c>
      <c r="AF2037" s="7" t="n">
        <f aca="false">INDEX($X$2022:$X$2149,MATCH($A2037+(1-C2037)*32,$A$2022:$A$2149,0))</f>
        <v>300000000</v>
      </c>
      <c r="AG2037" s="7" t="n">
        <f aca="false">INDEX($X$2022:$X$2149,MATCH($A2037-C2037*32,$A$2022:$A$2149,0))</f>
        <v>571842531.374435</v>
      </c>
      <c r="AH2037" s="7" t="n">
        <f aca="false">INDEX($Y$2022:$Y$2149,MATCH($A2037+(1-D2037)*16,$A$2022:$A$2149,0))</f>
        <v>100000000</v>
      </c>
      <c r="AI2037" s="7" t="n">
        <f aca="false">INDEX($Y$2022:$Y$2149,MATCH($A2037-D2037*16,$A$2022:$A$2149,0))</f>
        <v>161637630.185703</v>
      </c>
      <c r="AJ2037" s="7" t="n">
        <f aca="false">INDEX($Z$2022:$Z$2149,MATCH($A2037+(1-E2037)*8,$A$2022:$A$2149,0))</f>
        <v>60000000</v>
      </c>
      <c r="AK2037" s="7" t="n">
        <f aca="false">INDEX($Z$2022:$Z$2149,MATCH($A2037-E2037*8,$A$2022:$A$2149,0))</f>
        <v>207354179.756341</v>
      </c>
      <c r="AL2037" s="7" t="n">
        <f aca="false">INDEX($AA$2022:$AA$2149,MATCH($A2037+(1-F2037)*4,$A$2022:$A$2149,0))</f>
        <v>30000000</v>
      </c>
      <c r="AM2037" s="7" t="n">
        <f aca="false">INDEX($AA$2022:$AA$2149,MATCH($A2037-F2037*4,$A$2022:$A$2149,0))</f>
        <v>248609704.426007</v>
      </c>
      <c r="AN2037" s="7" t="n">
        <f aca="false">INDEX($AB$2022:$AB$2149,MATCH($A2037+(1-G2037)*2,$A$2022:$A$2149,0))</f>
        <v>15000000</v>
      </c>
      <c r="AO2037" s="7" t="n">
        <f aca="false">INDEX($AB$2022:$AB$2149,MATCH($A2037-G2037*2,$A$2022:$A$2149,0))</f>
        <v>378487032.094792</v>
      </c>
      <c r="AP2037" s="7" t="n">
        <f aca="false">INDEX($AC$2022:$AC$2149,MATCH($A2037+(1-H2037)*1,$A$2022:$A$2149,0))</f>
        <v>5000000</v>
      </c>
      <c r="AQ2037" s="7" t="n">
        <f aca="false">INDEX($AC$2022:$AC$2149,MATCH($A2037-H2037*1,$A$2022:$A$2149,0))</f>
        <v>376502827.470442</v>
      </c>
      <c r="AR2037" s="14" t="b">
        <f aca="false">AND(IF(B2037=1,AD2037&gt;=AE2037,AE2037&gt;AD2037),IF(C2037=1,AF2037&gt;=AG2037,AG2037&gt;AF2037),IF(D2037=1,AH2037&gt;=AI2037,AI2037&gt;AH2037),IF(E2037=1,AJ2037&gt;=AK2037,AK2037&gt;AJ2037),IF(F2037=1,AL2037&gt;=AM2037,AM2037&gt;AL2037),IF(G2037=1,AN2037&gt;=AO2037,AO2037&gt;AN2037),IF(H2037=1,AP2037&gt;=AQ2037,AQ2037&gt;AP2037))</f>
        <v>0</v>
      </c>
      <c r="AS2037" s="2"/>
      <c r="AT2037" s="2"/>
      <c r="AU2037" s="2"/>
      <c r="AV2037" s="2"/>
      <c r="AW2037" s="2"/>
      <c r="AX2037" s="2"/>
    </row>
    <row r="2038" customFormat="false" ht="15" hidden="false" customHeight="false" outlineLevel="0" collapsed="false">
      <c r="A2038" s="6" t="n">
        <f aca="false">ROW()-2022</f>
        <v>16</v>
      </c>
      <c r="B2038" s="6" t="n">
        <f aca="false">MOD(INT($A2038/64),2)</f>
        <v>0</v>
      </c>
      <c r="C2038" s="6" t="n">
        <f aca="false">MOD(INT($A2038/32),2)</f>
        <v>0</v>
      </c>
      <c r="D2038" s="6" t="n">
        <f aca="false">MOD(INT($A2038/16),2)</f>
        <v>1</v>
      </c>
      <c r="E2038" s="6" t="n">
        <f aca="false">MOD(INT($A2038/8),2)</f>
        <v>0</v>
      </c>
      <c r="F2038" s="6" t="n">
        <f aca="false">MOD(INT($A2038/4),2)</f>
        <v>0</v>
      </c>
      <c r="G2038" s="6" t="n">
        <f aca="false">MOD(INT($A2038/2),2)</f>
        <v>0</v>
      </c>
      <c r="H2038" s="6" t="n">
        <f aca="false">MOD(INT($A2038/1),2)</f>
        <v>0</v>
      </c>
      <c r="I2038" s="7" t="n">
        <f aca="false">IF(B2038=1,MIN($B$6,$B$2020),0)</f>
        <v>0</v>
      </c>
      <c r="J2038" s="7" t="n">
        <f aca="false">IF(C2038=1,MIN($F$436,MAX(0,$B$2020-I2038)),0)</f>
        <v>0</v>
      </c>
      <c r="K2038" s="7" t="n">
        <f aca="false">IF(D2038=1,MIN($F$435,MAX(0,$B$2020-SUM(I2038:J2038))),0)</f>
        <v>100000000</v>
      </c>
      <c r="L2038" s="7" t="n">
        <f aca="false">IF(E2038=1,MIN($F$434,MAX(0,$B$2020-SUM(I2038:K2038))),0)</f>
        <v>0</v>
      </c>
      <c r="M2038" s="7" t="n">
        <f aca="false">IF(F2038=1,MIN($F$433,MAX(0,$B$2020-SUM(I2038:L2038))),0)</f>
        <v>0</v>
      </c>
      <c r="N2038" s="7" t="n">
        <f aca="false">IF(G2038=1,MIN($F$432,MAX(0,$B$2020-SUM(I2038:M2038))),0)</f>
        <v>0</v>
      </c>
      <c r="O2038" s="7" t="n">
        <f aca="false">IF(H2038=1,MIN($F$431,MAX(0,$B$2020-SUM(I2038:N2038))),0)</f>
        <v>0</v>
      </c>
      <c r="P2038" s="7" t="n">
        <f aca="false">MAX(0,$B$2020-SUM(I2038:O2038))</f>
        <v>1900000000</v>
      </c>
      <c r="Q2038" s="7" t="n">
        <f aca="false">($B$413+$B$414)+$B$22+(1-B2038)*$B$408+(1-C2038)*$E$436+(1-D2038)*$E$435+(1-E2038)*$E$434+(1-F2038)*$E$433+(1-G2038)*$E$432+(1-H2038)*$E$431</f>
        <v>31373824.6477464</v>
      </c>
      <c r="R2038" s="7" t="n">
        <f aca="false">P2038&gt;$B$12*Q2038</f>
        <v>1</v>
      </c>
      <c r="S2038" s="7" t="n">
        <f aca="false">IF(R2038,(P2038+$B$12*$B$13)/(Q2038+$B$13),IF(Q2038&gt;0,P2038/Q2038,0))</f>
        <v>56.1643103423981</v>
      </c>
      <c r="T2038" s="7" t="n">
        <f aca="false">IF(R2038,$B$13*(S2038-$B$12),0)</f>
        <v>137910775.855995</v>
      </c>
      <c r="U2038" s="7" t="n">
        <f aca="false">($B$413+$B$414)*S2038</f>
        <v>14366245.7895134</v>
      </c>
      <c r="V2038" s="7" t="n">
        <f aca="false">$B$22*S2038</f>
        <v>505478793.081583</v>
      </c>
      <c r="W2038" s="7" t="n">
        <f aca="false">IF(B2038=1,I2038,S2038*$B$408)</f>
        <v>34521421.8444213</v>
      </c>
      <c r="X2038" s="7" t="n">
        <f aca="false">IF(C2038=1,J2038,S2038*$E$436)</f>
        <v>342792384.155556</v>
      </c>
      <c r="Y2038" s="7" t="n">
        <f aca="false">IF(D2038=1,K2038,S2038*$E$435)</f>
        <v>100000000</v>
      </c>
      <c r="Z2038" s="7" t="n">
        <f aca="false">IF(E2038=1,L2038,S2038*$E$434)</f>
        <v>134794344.821755</v>
      </c>
      <c r="AA2038" s="7" t="n">
        <f aca="false">IF(F2038=1,M2038,S2038*$E$433)</f>
        <v>168492931.027194</v>
      </c>
      <c r="AB2038" s="7" t="n">
        <f aca="false">IF(G2038=1,N2038,S2038*$E$432)</f>
        <v>280821551.711991</v>
      </c>
      <c r="AC2038" s="7" t="n">
        <f aca="false">IF(H2038=1,O2038,S2038*$E$431)</f>
        <v>280821551.711991</v>
      </c>
      <c r="AD2038" s="7" t="n">
        <f aca="false">INDEX($W$2022:$W$2149,MATCH($A2038+(1-B2038)*64,$A$2022:$A$2149,0))</f>
        <v>30000000</v>
      </c>
      <c r="AE2038" s="7" t="n">
        <f aca="false">INDEX($W$2022:$W$2149,MATCH($A2038-B2038*64,$A$2022:$A$2149,0))</f>
        <v>34521421.8444213</v>
      </c>
      <c r="AF2038" s="7" t="n">
        <f aca="false">INDEX($X$2022:$X$2149,MATCH($A2038+(1-C2038)*32,$A$2022:$A$2149,0))</f>
        <v>300000000</v>
      </c>
      <c r="AG2038" s="7" t="n">
        <f aca="false">INDEX($X$2022:$X$2149,MATCH($A2038-C2038*32,$A$2022:$A$2149,0))</f>
        <v>342792384.155556</v>
      </c>
      <c r="AH2038" s="7" t="n">
        <f aca="false">INDEX($Y$2022:$Y$2149,MATCH($A2038+(1-D2038)*16,$A$2022:$A$2149,0))</f>
        <v>100000000</v>
      </c>
      <c r="AI2038" s="7" t="n">
        <f aca="false">INDEX($Y$2022:$Y$2149,MATCH($A2038-D2038*16,$A$2022:$A$2149,0))</f>
        <v>97044585.9625382</v>
      </c>
      <c r="AJ2038" s="7" t="n">
        <f aca="false">INDEX($Z$2022:$Z$2149,MATCH($A2038+(1-E2038)*8,$A$2022:$A$2149,0))</f>
        <v>60000000</v>
      </c>
      <c r="AK2038" s="7" t="n">
        <f aca="false">INDEX($Z$2022:$Z$2149,MATCH($A2038-E2038*8,$A$2022:$A$2149,0))</f>
        <v>134794344.821755</v>
      </c>
      <c r="AL2038" s="7" t="n">
        <f aca="false">INDEX($AA$2022:$AA$2149,MATCH($A2038+(1-F2038)*4,$A$2022:$A$2149,0))</f>
        <v>30000000</v>
      </c>
      <c r="AM2038" s="7" t="n">
        <f aca="false">INDEX($AA$2022:$AA$2149,MATCH($A2038-F2038*4,$A$2022:$A$2149,0))</f>
        <v>168492931.027194</v>
      </c>
      <c r="AN2038" s="7" t="n">
        <f aca="false">INDEX($AB$2022:$AB$2149,MATCH($A2038+(1-G2038)*2,$A$2022:$A$2149,0))</f>
        <v>15000000</v>
      </c>
      <c r="AO2038" s="7" t="n">
        <f aca="false">INDEX($AB$2022:$AB$2149,MATCH($A2038-G2038*2,$A$2022:$A$2149,0))</f>
        <v>280821551.711991</v>
      </c>
      <c r="AP2038" s="7" t="n">
        <f aca="false">INDEX($AC$2022:$AC$2149,MATCH($A2038+(1-H2038)*1,$A$2022:$A$2149,0))</f>
        <v>5000000</v>
      </c>
      <c r="AQ2038" s="7" t="n">
        <f aca="false">INDEX($AC$2022:$AC$2149,MATCH($A2038-H2038*1,$A$2022:$A$2149,0))</f>
        <v>280821551.711991</v>
      </c>
      <c r="AR2038" s="14" t="b">
        <f aca="false">AND(IF(B2038=1,AD2038&gt;=AE2038,AE2038&gt;AD2038),IF(C2038=1,AF2038&gt;=AG2038,AG2038&gt;AF2038),IF(D2038=1,AH2038&gt;=AI2038,AI2038&gt;AH2038),IF(E2038=1,AJ2038&gt;=AK2038,AK2038&gt;AJ2038),IF(F2038=1,AL2038&gt;=AM2038,AM2038&gt;AL2038),IF(G2038=1,AN2038&gt;=AO2038,AO2038&gt;AN2038),IF(H2038=1,AP2038&gt;=AQ2038,AQ2038&gt;AP2038))</f>
        <v>1</v>
      </c>
      <c r="AS2038" s="2"/>
      <c r="AT2038" s="2"/>
      <c r="AU2038" s="2"/>
      <c r="AV2038" s="2"/>
      <c r="AW2038" s="2"/>
      <c r="AX2038" s="2"/>
    </row>
    <row r="2039" customFormat="false" ht="15" hidden="false" customHeight="false" outlineLevel="0" collapsed="false">
      <c r="A2039" s="6" t="n">
        <f aca="false">ROW()-2022</f>
        <v>17</v>
      </c>
      <c r="B2039" s="6" t="n">
        <f aca="false">MOD(INT($A2039/64),2)</f>
        <v>0</v>
      </c>
      <c r="C2039" s="6" t="n">
        <f aca="false">MOD(INT($A2039/32),2)</f>
        <v>0</v>
      </c>
      <c r="D2039" s="6" t="n">
        <f aca="false">MOD(INT($A2039/16),2)</f>
        <v>1</v>
      </c>
      <c r="E2039" s="6" t="n">
        <f aca="false">MOD(INT($A2039/8),2)</f>
        <v>0</v>
      </c>
      <c r="F2039" s="6" t="n">
        <f aca="false">MOD(INT($A2039/4),2)</f>
        <v>0</v>
      </c>
      <c r="G2039" s="6" t="n">
        <f aca="false">MOD(INT($A2039/2),2)</f>
        <v>0</v>
      </c>
      <c r="H2039" s="6" t="n">
        <f aca="false">MOD(INT($A2039/1),2)</f>
        <v>1</v>
      </c>
      <c r="I2039" s="7" t="n">
        <f aca="false">IF(B2039=1,MIN($B$6,$B$2020),0)</f>
        <v>0</v>
      </c>
      <c r="J2039" s="7" t="n">
        <f aca="false">IF(C2039=1,MIN($F$436,MAX(0,$B$2020-I2039)),0)</f>
        <v>0</v>
      </c>
      <c r="K2039" s="7" t="n">
        <f aca="false">IF(D2039=1,MIN($F$435,MAX(0,$B$2020-SUM(I2039:J2039))),0)</f>
        <v>100000000</v>
      </c>
      <c r="L2039" s="7" t="n">
        <f aca="false">IF(E2039=1,MIN($F$434,MAX(0,$B$2020-SUM(I2039:K2039))),0)</f>
        <v>0</v>
      </c>
      <c r="M2039" s="7" t="n">
        <f aca="false">IF(F2039=1,MIN($F$433,MAX(0,$B$2020-SUM(I2039:L2039))),0)</f>
        <v>0</v>
      </c>
      <c r="N2039" s="7" t="n">
        <f aca="false">IF(G2039=1,MIN($F$432,MAX(0,$B$2020-SUM(I2039:M2039))),0)</f>
        <v>0</v>
      </c>
      <c r="O2039" s="7" t="n">
        <f aca="false">IF(H2039=1,MIN($F$431,MAX(0,$B$2020-SUM(I2039:N2039))),0)</f>
        <v>5000000</v>
      </c>
      <c r="P2039" s="7" t="n">
        <f aca="false">MAX(0,$B$2020-SUM(I2039:O2039))</f>
        <v>1895000000</v>
      </c>
      <c r="Q2039" s="7" t="n">
        <f aca="false">($B$413+$B$414)+$B$22+(1-B2039)*$B$408+(1-C2039)*$E$436+(1-D2039)*$E$435+(1-E2039)*$E$434+(1-F2039)*$E$433+(1-G2039)*$E$432+(1-H2039)*$E$431</f>
        <v>26373824.6477464</v>
      </c>
      <c r="R2039" s="7" t="n">
        <f aca="false">P2039&gt;$B$12*Q2039</f>
        <v>1</v>
      </c>
      <c r="S2039" s="7" t="n">
        <f aca="false">IF(R2039,(P2039+$B$12*$B$13)/(Q2039+$B$13),IF(Q2039&gt;0,P2039/Q2039,0))</f>
        <v>65.7169607126537</v>
      </c>
      <c r="T2039" s="7" t="n">
        <f aca="false">IF(R2039,$B$13*(S2039-$B$12),0)</f>
        <v>161792401.781634</v>
      </c>
      <c r="U2039" s="7" t="n">
        <f aca="false">($B$413+$B$414)*S2039</f>
        <v>16809714.2897716</v>
      </c>
      <c r="V2039" s="7" t="n">
        <f aca="false">$B$22*S2039</f>
        <v>591452646.413884</v>
      </c>
      <c r="W2039" s="7" t="n">
        <f aca="false">IF(B2039=1,I2039,S2039*$B$408)</f>
        <v>40392963.2406115</v>
      </c>
      <c r="X2039" s="7" t="n">
        <f aca="false">IF(C2039=1,J2039,S2039*$E$436)</f>
        <v>401095882.8625</v>
      </c>
      <c r="Y2039" s="7" t="n">
        <f aca="false">IF(D2039=1,K2039,S2039*$E$435)</f>
        <v>100000000</v>
      </c>
      <c r="Z2039" s="7" t="n">
        <f aca="false">IF(E2039=1,L2039,S2039*$E$434)</f>
        <v>157720705.710369</v>
      </c>
      <c r="AA2039" s="7" t="n">
        <f aca="false">IF(F2039=1,M2039,S2039*$E$433)</f>
        <v>197150882.137961</v>
      </c>
      <c r="AB2039" s="7" t="n">
        <f aca="false">IF(G2039=1,N2039,S2039*$E$432)</f>
        <v>328584803.563269</v>
      </c>
      <c r="AC2039" s="7" t="n">
        <f aca="false">IF(H2039=1,O2039,S2039*$E$431)</f>
        <v>5000000</v>
      </c>
      <c r="AD2039" s="7" t="n">
        <f aca="false">INDEX($W$2022:$W$2149,MATCH($A2039+(1-B2039)*64,$A$2022:$A$2149,0))</f>
        <v>30000000</v>
      </c>
      <c r="AE2039" s="7" t="n">
        <f aca="false">INDEX($W$2022:$W$2149,MATCH($A2039-B2039*64,$A$2022:$A$2149,0))</f>
        <v>40392963.2406115</v>
      </c>
      <c r="AF2039" s="7" t="n">
        <f aca="false">INDEX($X$2022:$X$2149,MATCH($A2039+(1-C2039)*32,$A$2022:$A$2149,0))</f>
        <v>300000000</v>
      </c>
      <c r="AG2039" s="7" t="n">
        <f aca="false">INDEX($X$2022:$X$2149,MATCH($A2039-C2039*32,$A$2022:$A$2149,0))</f>
        <v>401095882.8625</v>
      </c>
      <c r="AH2039" s="7" t="n">
        <f aca="false">INDEX($Y$2022:$Y$2149,MATCH($A2039+(1-D2039)*16,$A$2022:$A$2149,0))</f>
        <v>100000000</v>
      </c>
      <c r="AI2039" s="7" t="n">
        <f aca="false">INDEX($Y$2022:$Y$2149,MATCH($A2039-D2039*16,$A$2022:$A$2149,0))</f>
        <v>112620152.684065</v>
      </c>
      <c r="AJ2039" s="7" t="n">
        <f aca="false">INDEX($Z$2022:$Z$2149,MATCH($A2039+(1-E2039)*8,$A$2022:$A$2149,0))</f>
        <v>60000000</v>
      </c>
      <c r="AK2039" s="7" t="n">
        <f aca="false">INDEX($Z$2022:$Z$2149,MATCH($A2039-E2039*8,$A$2022:$A$2149,0))</f>
        <v>157720705.710369</v>
      </c>
      <c r="AL2039" s="7" t="n">
        <f aca="false">INDEX($AA$2022:$AA$2149,MATCH($A2039+(1-F2039)*4,$A$2022:$A$2149,0))</f>
        <v>30000000</v>
      </c>
      <c r="AM2039" s="7" t="n">
        <f aca="false">INDEX($AA$2022:$AA$2149,MATCH($A2039-F2039*4,$A$2022:$A$2149,0))</f>
        <v>197150882.137961</v>
      </c>
      <c r="AN2039" s="7" t="n">
        <f aca="false">INDEX($AB$2022:$AB$2149,MATCH($A2039+(1-G2039)*2,$A$2022:$A$2149,0))</f>
        <v>15000000</v>
      </c>
      <c r="AO2039" s="7" t="n">
        <f aca="false">INDEX($AB$2022:$AB$2149,MATCH($A2039-G2039*2,$A$2022:$A$2149,0))</f>
        <v>328584803.563269</v>
      </c>
      <c r="AP2039" s="7" t="n">
        <f aca="false">INDEX($AC$2022:$AC$2149,MATCH($A2039+(1-H2039)*1,$A$2022:$A$2149,0))</f>
        <v>5000000</v>
      </c>
      <c r="AQ2039" s="7" t="n">
        <f aca="false">INDEX($AC$2022:$AC$2149,MATCH($A2039-H2039*1,$A$2022:$A$2149,0))</f>
        <v>280821551.711991</v>
      </c>
      <c r="AR2039" s="14" t="b">
        <f aca="false">AND(IF(B2039=1,AD2039&gt;=AE2039,AE2039&gt;AD2039),IF(C2039=1,AF2039&gt;=AG2039,AG2039&gt;AF2039),IF(D2039=1,AH2039&gt;=AI2039,AI2039&gt;AH2039),IF(E2039=1,AJ2039&gt;=AK2039,AK2039&gt;AJ2039),IF(F2039=1,AL2039&gt;=AM2039,AM2039&gt;AL2039),IF(G2039=1,AN2039&gt;=AO2039,AO2039&gt;AN2039),IF(H2039=1,AP2039&gt;=AQ2039,AQ2039&gt;AP2039))</f>
        <v>0</v>
      </c>
      <c r="AS2039" s="2"/>
      <c r="AT2039" s="2"/>
      <c r="AU2039" s="2"/>
      <c r="AV2039" s="2"/>
      <c r="AW2039" s="2"/>
      <c r="AX2039" s="2"/>
    </row>
    <row r="2040" customFormat="false" ht="15" hidden="false" customHeight="false" outlineLevel="0" collapsed="false">
      <c r="A2040" s="6" t="n">
        <f aca="false">ROW()-2022</f>
        <v>18</v>
      </c>
      <c r="B2040" s="6" t="n">
        <f aca="false">MOD(INT($A2040/64),2)</f>
        <v>0</v>
      </c>
      <c r="C2040" s="6" t="n">
        <f aca="false">MOD(INT($A2040/32),2)</f>
        <v>0</v>
      </c>
      <c r="D2040" s="6" t="n">
        <f aca="false">MOD(INT($A2040/16),2)</f>
        <v>1</v>
      </c>
      <c r="E2040" s="6" t="n">
        <f aca="false">MOD(INT($A2040/8),2)</f>
        <v>0</v>
      </c>
      <c r="F2040" s="6" t="n">
        <f aca="false">MOD(INT($A2040/4),2)</f>
        <v>0</v>
      </c>
      <c r="G2040" s="6" t="n">
        <f aca="false">MOD(INT($A2040/2),2)</f>
        <v>1</v>
      </c>
      <c r="H2040" s="6" t="n">
        <f aca="false">MOD(INT($A2040/1),2)</f>
        <v>0</v>
      </c>
      <c r="I2040" s="7" t="n">
        <f aca="false">IF(B2040=1,MIN($B$6,$B$2020),0)</f>
        <v>0</v>
      </c>
      <c r="J2040" s="7" t="n">
        <f aca="false">IF(C2040=1,MIN($F$436,MAX(0,$B$2020-I2040)),0)</f>
        <v>0</v>
      </c>
      <c r="K2040" s="7" t="n">
        <f aca="false">IF(D2040=1,MIN($F$435,MAX(0,$B$2020-SUM(I2040:J2040))),0)</f>
        <v>100000000</v>
      </c>
      <c r="L2040" s="7" t="n">
        <f aca="false">IF(E2040=1,MIN($F$434,MAX(0,$B$2020-SUM(I2040:K2040))),0)</f>
        <v>0</v>
      </c>
      <c r="M2040" s="7" t="n">
        <f aca="false">IF(F2040=1,MIN($F$433,MAX(0,$B$2020-SUM(I2040:L2040))),0)</f>
        <v>0</v>
      </c>
      <c r="N2040" s="7" t="n">
        <f aca="false">IF(G2040=1,MIN($F$432,MAX(0,$B$2020-SUM(I2040:M2040))),0)</f>
        <v>15000000</v>
      </c>
      <c r="O2040" s="7" t="n">
        <f aca="false">IF(H2040=1,MIN($F$431,MAX(0,$B$2020-SUM(I2040:N2040))),0)</f>
        <v>0</v>
      </c>
      <c r="P2040" s="7" t="n">
        <f aca="false">MAX(0,$B$2020-SUM(I2040:O2040))</f>
        <v>1885000000</v>
      </c>
      <c r="Q2040" s="7" t="n">
        <f aca="false">($B$413+$B$414)+$B$22+(1-B2040)*$B$408+(1-C2040)*$E$436+(1-D2040)*$E$435+(1-E2040)*$E$434+(1-F2040)*$E$433+(1-G2040)*$E$432+(1-H2040)*$E$431</f>
        <v>26373824.6477464</v>
      </c>
      <c r="R2040" s="7" t="n">
        <f aca="false">P2040&gt;$B$12*Q2040</f>
        <v>1</v>
      </c>
      <c r="S2040" s="7" t="n">
        <f aca="false">IF(R2040,(P2040+$B$12*$B$13)/(Q2040+$B$13),IF(Q2040&gt;0,P2040/Q2040,0))</f>
        <v>65.3706262688453</v>
      </c>
      <c r="T2040" s="7" t="n">
        <f aca="false">IF(R2040,$B$13*(S2040-$B$12),0)</f>
        <v>160926565.672113</v>
      </c>
      <c r="U2040" s="7" t="n">
        <f aca="false">($B$413+$B$414)*S2040</f>
        <v>16721125.5451615</v>
      </c>
      <c r="V2040" s="7" t="n">
        <f aca="false">$B$22*S2040</f>
        <v>588335636.419608</v>
      </c>
      <c r="W2040" s="7" t="n">
        <f aca="false">IF(B2040=1,I2040,S2040*$B$408)</f>
        <v>40180088.5990273</v>
      </c>
      <c r="X2040" s="7" t="n">
        <f aca="false">IF(C2040=1,J2040,S2040*$E$436)</f>
        <v>398982070.5681</v>
      </c>
      <c r="Y2040" s="7" t="n">
        <f aca="false">IF(D2040=1,K2040,S2040*$E$435)</f>
        <v>100000000</v>
      </c>
      <c r="Z2040" s="7" t="n">
        <f aca="false">IF(E2040=1,L2040,S2040*$E$434)</f>
        <v>156889503.045229</v>
      </c>
      <c r="AA2040" s="7" t="n">
        <f aca="false">IF(F2040=1,M2040,S2040*$E$433)</f>
        <v>196111878.806536</v>
      </c>
      <c r="AB2040" s="7" t="n">
        <f aca="false">IF(G2040=1,N2040,S2040*$E$432)</f>
        <v>15000000</v>
      </c>
      <c r="AC2040" s="7" t="n">
        <f aca="false">IF(H2040=1,O2040,S2040*$E$431)</f>
        <v>326853131.344226</v>
      </c>
      <c r="AD2040" s="7" t="n">
        <f aca="false">INDEX($W$2022:$W$2149,MATCH($A2040+(1-B2040)*64,$A$2022:$A$2149,0))</f>
        <v>30000000</v>
      </c>
      <c r="AE2040" s="7" t="n">
        <f aca="false">INDEX($W$2022:$W$2149,MATCH($A2040-B2040*64,$A$2022:$A$2149,0))</f>
        <v>40180088.5990273</v>
      </c>
      <c r="AF2040" s="7" t="n">
        <f aca="false">INDEX($X$2022:$X$2149,MATCH($A2040+(1-C2040)*32,$A$2022:$A$2149,0))</f>
        <v>300000000</v>
      </c>
      <c r="AG2040" s="7" t="n">
        <f aca="false">INDEX($X$2022:$X$2149,MATCH($A2040-C2040*32,$A$2022:$A$2149,0))</f>
        <v>398982070.5681</v>
      </c>
      <c r="AH2040" s="7" t="n">
        <f aca="false">INDEX($Y$2022:$Y$2149,MATCH($A2040+(1-D2040)*16,$A$2022:$A$2149,0))</f>
        <v>100000000</v>
      </c>
      <c r="AI2040" s="7" t="n">
        <f aca="false">INDEX($Y$2022:$Y$2149,MATCH($A2040-D2040*16,$A$2022:$A$2149,0))</f>
        <v>112056347.163744</v>
      </c>
      <c r="AJ2040" s="7" t="n">
        <f aca="false">INDEX($Z$2022:$Z$2149,MATCH($A2040+(1-E2040)*8,$A$2022:$A$2149,0))</f>
        <v>60000000</v>
      </c>
      <c r="AK2040" s="7" t="n">
        <f aca="false">INDEX($Z$2022:$Z$2149,MATCH($A2040-E2040*8,$A$2022:$A$2149,0))</f>
        <v>156889503.045229</v>
      </c>
      <c r="AL2040" s="7" t="n">
        <f aca="false">INDEX($AA$2022:$AA$2149,MATCH($A2040+(1-F2040)*4,$A$2022:$A$2149,0))</f>
        <v>30000000</v>
      </c>
      <c r="AM2040" s="7" t="n">
        <f aca="false">INDEX($AA$2022:$AA$2149,MATCH($A2040-F2040*4,$A$2022:$A$2149,0))</f>
        <v>196111878.806536</v>
      </c>
      <c r="AN2040" s="7" t="n">
        <f aca="false">INDEX($AB$2022:$AB$2149,MATCH($A2040+(1-G2040)*2,$A$2022:$A$2149,0))</f>
        <v>15000000</v>
      </c>
      <c r="AO2040" s="7" t="n">
        <f aca="false">INDEX($AB$2022:$AB$2149,MATCH($A2040-G2040*2,$A$2022:$A$2149,0))</f>
        <v>280821551.711991</v>
      </c>
      <c r="AP2040" s="7" t="n">
        <f aca="false">INDEX($AC$2022:$AC$2149,MATCH($A2040+(1-H2040)*1,$A$2022:$A$2149,0))</f>
        <v>5000000</v>
      </c>
      <c r="AQ2040" s="7" t="n">
        <f aca="false">INDEX($AC$2022:$AC$2149,MATCH($A2040-H2040*1,$A$2022:$A$2149,0))</f>
        <v>326853131.344226</v>
      </c>
      <c r="AR2040" s="14" t="b">
        <f aca="false">AND(IF(B2040=1,AD2040&gt;=AE2040,AE2040&gt;AD2040),IF(C2040=1,AF2040&gt;=AG2040,AG2040&gt;AF2040),IF(D2040=1,AH2040&gt;=AI2040,AI2040&gt;AH2040),IF(E2040=1,AJ2040&gt;=AK2040,AK2040&gt;AJ2040),IF(F2040=1,AL2040&gt;=AM2040,AM2040&gt;AL2040),IF(G2040=1,AN2040&gt;=AO2040,AO2040&gt;AN2040),IF(H2040=1,AP2040&gt;=AQ2040,AQ2040&gt;AP2040))</f>
        <v>0</v>
      </c>
      <c r="AS2040" s="2"/>
      <c r="AT2040" s="2"/>
      <c r="AU2040" s="2"/>
      <c r="AV2040" s="2"/>
      <c r="AW2040" s="2"/>
      <c r="AX2040" s="2"/>
    </row>
    <row r="2041" customFormat="false" ht="15" hidden="false" customHeight="false" outlineLevel="0" collapsed="false">
      <c r="A2041" s="6" t="n">
        <f aca="false">ROW()-2022</f>
        <v>19</v>
      </c>
      <c r="B2041" s="6" t="n">
        <f aca="false">MOD(INT($A2041/64),2)</f>
        <v>0</v>
      </c>
      <c r="C2041" s="6" t="n">
        <f aca="false">MOD(INT($A2041/32),2)</f>
        <v>0</v>
      </c>
      <c r="D2041" s="6" t="n">
        <f aca="false">MOD(INT($A2041/16),2)</f>
        <v>1</v>
      </c>
      <c r="E2041" s="6" t="n">
        <f aca="false">MOD(INT($A2041/8),2)</f>
        <v>0</v>
      </c>
      <c r="F2041" s="6" t="n">
        <f aca="false">MOD(INT($A2041/4),2)</f>
        <v>0</v>
      </c>
      <c r="G2041" s="6" t="n">
        <f aca="false">MOD(INT($A2041/2),2)</f>
        <v>1</v>
      </c>
      <c r="H2041" s="6" t="n">
        <f aca="false">MOD(INT($A2041/1),2)</f>
        <v>1</v>
      </c>
      <c r="I2041" s="7" t="n">
        <f aca="false">IF(B2041=1,MIN($B$6,$B$2020),0)</f>
        <v>0</v>
      </c>
      <c r="J2041" s="7" t="n">
        <f aca="false">IF(C2041=1,MIN($F$436,MAX(0,$B$2020-I2041)),0)</f>
        <v>0</v>
      </c>
      <c r="K2041" s="7" t="n">
        <f aca="false">IF(D2041=1,MIN($F$435,MAX(0,$B$2020-SUM(I2041:J2041))),0)</f>
        <v>100000000</v>
      </c>
      <c r="L2041" s="7" t="n">
        <f aca="false">IF(E2041=1,MIN($F$434,MAX(0,$B$2020-SUM(I2041:K2041))),0)</f>
        <v>0</v>
      </c>
      <c r="M2041" s="7" t="n">
        <f aca="false">IF(F2041=1,MIN($F$433,MAX(0,$B$2020-SUM(I2041:L2041))),0)</f>
        <v>0</v>
      </c>
      <c r="N2041" s="7" t="n">
        <f aca="false">IF(G2041=1,MIN($F$432,MAX(0,$B$2020-SUM(I2041:M2041))),0)</f>
        <v>15000000</v>
      </c>
      <c r="O2041" s="7" t="n">
        <f aca="false">IF(H2041=1,MIN($F$431,MAX(0,$B$2020-SUM(I2041:N2041))),0)</f>
        <v>5000000</v>
      </c>
      <c r="P2041" s="7" t="n">
        <f aca="false">MAX(0,$B$2020-SUM(I2041:O2041))</f>
        <v>1880000000</v>
      </c>
      <c r="Q2041" s="7" t="n">
        <f aca="false">($B$413+$B$414)+$B$22+(1-B2041)*$B$408+(1-C2041)*$E$436+(1-D2041)*$E$435+(1-E2041)*$E$434+(1-F2041)*$E$433+(1-G2041)*$E$432+(1-H2041)*$E$431</f>
        <v>21373824.6477464</v>
      </c>
      <c r="R2041" s="7" t="n">
        <f aca="false">P2041&gt;$B$12*Q2041</f>
        <v>1</v>
      </c>
      <c r="S2041" s="7" t="n">
        <f aca="false">IF(R2041,(P2041+$B$12*$B$13)/(Q2041+$B$13),IF(Q2041&gt;0,P2041/Q2041,0))</f>
        <v>78.8520493794322</v>
      </c>
      <c r="T2041" s="7" t="n">
        <f aca="false">IF(R2041,$B$13*(S2041-$B$12),0)</f>
        <v>194630123.44858</v>
      </c>
      <c r="U2041" s="7" t="n">
        <f aca="false">($B$413+$B$414)*S2041</f>
        <v>20169533.2050862</v>
      </c>
      <c r="V2041" s="7" t="n">
        <f aca="false">$B$22*S2041</f>
        <v>709668444.41489</v>
      </c>
      <c r="W2041" s="7" t="n">
        <f aca="false">IF(B2041=1,I2041,S2041*$B$408)</f>
        <v>48466452.1531503</v>
      </c>
      <c r="X2041" s="7" t="n">
        <f aca="false">IF(C2041=1,J2041,S2041*$E$436)</f>
        <v>481264380.12936</v>
      </c>
      <c r="Y2041" s="7" t="n">
        <f aca="false">IF(D2041=1,K2041,S2041*$E$435)</f>
        <v>100000000</v>
      </c>
      <c r="Z2041" s="7" t="n">
        <f aca="false">IF(E2041=1,L2041,S2041*$E$434)</f>
        <v>189244918.510637</v>
      </c>
      <c r="AA2041" s="7" t="n">
        <f aca="false">IF(F2041=1,M2041,S2041*$E$433)</f>
        <v>236556148.138297</v>
      </c>
      <c r="AB2041" s="7" t="n">
        <f aca="false">IF(G2041=1,N2041,S2041*$E$432)</f>
        <v>15000000</v>
      </c>
      <c r="AC2041" s="7" t="n">
        <f aca="false">IF(H2041=1,O2041,S2041*$E$431)</f>
        <v>5000000</v>
      </c>
      <c r="AD2041" s="7" t="n">
        <f aca="false">INDEX($W$2022:$W$2149,MATCH($A2041+(1-B2041)*64,$A$2022:$A$2149,0))</f>
        <v>30000000</v>
      </c>
      <c r="AE2041" s="7" t="n">
        <f aca="false">INDEX($W$2022:$W$2149,MATCH($A2041-B2041*64,$A$2022:$A$2149,0))</f>
        <v>48466452.1531503</v>
      </c>
      <c r="AF2041" s="7" t="n">
        <f aca="false">INDEX($X$2022:$X$2149,MATCH($A2041+(1-C2041)*32,$A$2022:$A$2149,0))</f>
        <v>300000000</v>
      </c>
      <c r="AG2041" s="7" t="n">
        <f aca="false">INDEX($X$2022:$X$2149,MATCH($A2041-C2041*32,$A$2022:$A$2149,0))</f>
        <v>481264380.12936</v>
      </c>
      <c r="AH2041" s="7" t="n">
        <f aca="false">INDEX($Y$2022:$Y$2149,MATCH($A2041+(1-D2041)*16,$A$2022:$A$2149,0))</f>
        <v>100000000</v>
      </c>
      <c r="AI2041" s="7" t="n">
        <f aca="false">INDEX($Y$2022:$Y$2149,MATCH($A2041-D2041*16,$A$2022:$A$2149,0))</f>
        <v>133606231.487443</v>
      </c>
      <c r="AJ2041" s="7" t="n">
        <f aca="false">INDEX($Z$2022:$Z$2149,MATCH($A2041+(1-E2041)*8,$A$2022:$A$2149,0))</f>
        <v>60000000</v>
      </c>
      <c r="AK2041" s="7" t="n">
        <f aca="false">INDEX($Z$2022:$Z$2149,MATCH($A2041-E2041*8,$A$2022:$A$2149,0))</f>
        <v>189244918.510637</v>
      </c>
      <c r="AL2041" s="7" t="n">
        <f aca="false">INDEX($AA$2022:$AA$2149,MATCH($A2041+(1-F2041)*4,$A$2022:$A$2149,0))</f>
        <v>30000000</v>
      </c>
      <c r="AM2041" s="7" t="n">
        <f aca="false">INDEX($AA$2022:$AA$2149,MATCH($A2041-F2041*4,$A$2022:$A$2149,0))</f>
        <v>236556148.138297</v>
      </c>
      <c r="AN2041" s="7" t="n">
        <f aca="false">INDEX($AB$2022:$AB$2149,MATCH($A2041+(1-G2041)*2,$A$2022:$A$2149,0))</f>
        <v>15000000</v>
      </c>
      <c r="AO2041" s="7" t="n">
        <f aca="false">INDEX($AB$2022:$AB$2149,MATCH($A2041-G2041*2,$A$2022:$A$2149,0))</f>
        <v>328584803.563269</v>
      </c>
      <c r="AP2041" s="7" t="n">
        <f aca="false">INDEX($AC$2022:$AC$2149,MATCH($A2041+(1-H2041)*1,$A$2022:$A$2149,0))</f>
        <v>5000000</v>
      </c>
      <c r="AQ2041" s="7" t="n">
        <f aca="false">INDEX($AC$2022:$AC$2149,MATCH($A2041-H2041*1,$A$2022:$A$2149,0))</f>
        <v>326853131.344226</v>
      </c>
      <c r="AR2041" s="14" t="b">
        <f aca="false">AND(IF(B2041=1,AD2041&gt;=AE2041,AE2041&gt;AD2041),IF(C2041=1,AF2041&gt;=AG2041,AG2041&gt;AF2041),IF(D2041=1,AH2041&gt;=AI2041,AI2041&gt;AH2041),IF(E2041=1,AJ2041&gt;=AK2041,AK2041&gt;AJ2041),IF(F2041=1,AL2041&gt;=AM2041,AM2041&gt;AL2041),IF(G2041=1,AN2041&gt;=AO2041,AO2041&gt;AN2041),IF(H2041=1,AP2041&gt;=AQ2041,AQ2041&gt;AP2041))</f>
        <v>0</v>
      </c>
      <c r="AS2041" s="2"/>
      <c r="AT2041" s="2"/>
      <c r="AU2041" s="2"/>
      <c r="AV2041" s="2"/>
      <c r="AW2041" s="2"/>
      <c r="AX2041" s="2"/>
    </row>
    <row r="2042" customFormat="false" ht="15" hidden="false" customHeight="false" outlineLevel="0" collapsed="false">
      <c r="A2042" s="6" t="n">
        <f aca="false">ROW()-2022</f>
        <v>20</v>
      </c>
      <c r="B2042" s="6" t="n">
        <f aca="false">MOD(INT($A2042/64),2)</f>
        <v>0</v>
      </c>
      <c r="C2042" s="6" t="n">
        <f aca="false">MOD(INT($A2042/32),2)</f>
        <v>0</v>
      </c>
      <c r="D2042" s="6" t="n">
        <f aca="false">MOD(INT($A2042/16),2)</f>
        <v>1</v>
      </c>
      <c r="E2042" s="6" t="n">
        <f aca="false">MOD(INT($A2042/8),2)</f>
        <v>0</v>
      </c>
      <c r="F2042" s="6" t="n">
        <f aca="false">MOD(INT($A2042/4),2)</f>
        <v>1</v>
      </c>
      <c r="G2042" s="6" t="n">
        <f aca="false">MOD(INT($A2042/2),2)</f>
        <v>0</v>
      </c>
      <c r="H2042" s="6" t="n">
        <f aca="false">MOD(INT($A2042/1),2)</f>
        <v>0</v>
      </c>
      <c r="I2042" s="7" t="n">
        <f aca="false">IF(B2042=1,MIN($B$6,$B$2020),0)</f>
        <v>0</v>
      </c>
      <c r="J2042" s="7" t="n">
        <f aca="false">IF(C2042=1,MIN($F$436,MAX(0,$B$2020-I2042)),0)</f>
        <v>0</v>
      </c>
      <c r="K2042" s="7" t="n">
        <f aca="false">IF(D2042=1,MIN($F$435,MAX(0,$B$2020-SUM(I2042:J2042))),0)</f>
        <v>100000000</v>
      </c>
      <c r="L2042" s="7" t="n">
        <f aca="false">IF(E2042=1,MIN($F$434,MAX(0,$B$2020-SUM(I2042:K2042))),0)</f>
        <v>0</v>
      </c>
      <c r="M2042" s="7" t="n">
        <f aca="false">IF(F2042=1,MIN($F$433,MAX(0,$B$2020-SUM(I2042:L2042))),0)</f>
        <v>30000000</v>
      </c>
      <c r="N2042" s="7" t="n">
        <f aca="false">IF(G2042=1,MIN($F$432,MAX(0,$B$2020-SUM(I2042:M2042))),0)</f>
        <v>0</v>
      </c>
      <c r="O2042" s="7" t="n">
        <f aca="false">IF(H2042=1,MIN($F$431,MAX(0,$B$2020-SUM(I2042:N2042))),0)</f>
        <v>0</v>
      </c>
      <c r="P2042" s="7" t="n">
        <f aca="false">MAX(0,$B$2020-SUM(I2042:O2042))</f>
        <v>1870000000</v>
      </c>
      <c r="Q2042" s="7" t="n">
        <f aca="false">($B$413+$B$414)+$B$22+(1-B2042)*$B$408+(1-C2042)*$E$436+(1-D2042)*$E$435+(1-E2042)*$E$434+(1-F2042)*$E$433+(1-G2042)*$E$432+(1-H2042)*$E$431</f>
        <v>28373824.6477464</v>
      </c>
      <c r="R2042" s="7" t="n">
        <f aca="false">P2042&gt;$B$12*Q2042</f>
        <v>1</v>
      </c>
      <c r="S2042" s="7" t="n">
        <f aca="false">IF(R2042,(P2042+$B$12*$B$13)/(Q2042+$B$13),IF(Q2042&gt;0,P2042/Q2042,0))</f>
        <v>60.6500821120873</v>
      </c>
      <c r="T2042" s="7" t="n">
        <f aca="false">IF(R2042,$B$13*(S2042-$B$12),0)</f>
        <v>149125205.280218</v>
      </c>
      <c r="U2042" s="7" t="n">
        <f aca="false">($B$413+$B$414)*S2042</f>
        <v>15513659.5012841</v>
      </c>
      <c r="V2042" s="7" t="n">
        <f aca="false">$B$22*S2042</f>
        <v>545850739.008785</v>
      </c>
      <c r="W2042" s="7" t="n">
        <f aca="false">IF(B2042=1,I2042,S2042*$B$408)</f>
        <v>37278603.7383177</v>
      </c>
      <c r="X2042" s="7" t="n">
        <f aca="false">IF(C2042=1,J2042,S2042*$E$436)</f>
        <v>370170774.281513</v>
      </c>
      <c r="Y2042" s="7" t="n">
        <f aca="false">IF(D2042=1,K2042,S2042*$E$435)</f>
        <v>100000000</v>
      </c>
      <c r="Z2042" s="7" t="n">
        <f aca="false">IF(E2042=1,L2042,S2042*$E$434)</f>
        <v>145560197.069009</v>
      </c>
      <c r="AA2042" s="7" t="n">
        <f aca="false">IF(F2042=1,M2042,S2042*$E$433)</f>
        <v>30000000</v>
      </c>
      <c r="AB2042" s="7" t="n">
        <f aca="false">IF(G2042=1,N2042,S2042*$E$432)</f>
        <v>303250410.560436</v>
      </c>
      <c r="AC2042" s="7" t="n">
        <f aca="false">IF(H2042=1,O2042,S2042*$E$431)</f>
        <v>303250410.560436</v>
      </c>
      <c r="AD2042" s="7" t="n">
        <f aca="false">INDEX($W$2022:$W$2149,MATCH($A2042+(1-B2042)*64,$A$2022:$A$2149,0))</f>
        <v>30000000</v>
      </c>
      <c r="AE2042" s="7" t="n">
        <f aca="false">INDEX($W$2022:$W$2149,MATCH($A2042-B2042*64,$A$2022:$A$2149,0))</f>
        <v>37278603.7383177</v>
      </c>
      <c r="AF2042" s="7" t="n">
        <f aca="false">INDEX($X$2022:$X$2149,MATCH($A2042+(1-C2042)*32,$A$2022:$A$2149,0))</f>
        <v>300000000</v>
      </c>
      <c r="AG2042" s="7" t="n">
        <f aca="false">INDEX($X$2022:$X$2149,MATCH($A2042-C2042*32,$A$2022:$A$2149,0))</f>
        <v>370170774.281513</v>
      </c>
      <c r="AH2042" s="7" t="n">
        <f aca="false">INDEX($Y$2022:$Y$2149,MATCH($A2042+(1-D2042)*16,$A$2022:$A$2149,0))</f>
        <v>100000000</v>
      </c>
      <c r="AI2042" s="7" t="n">
        <f aca="false">INDEX($Y$2022:$Y$2149,MATCH($A2042-D2042*16,$A$2022:$A$2149,0))</f>
        <v>104387693.9274</v>
      </c>
      <c r="AJ2042" s="7" t="n">
        <f aca="false">INDEX($Z$2022:$Z$2149,MATCH($A2042+(1-E2042)*8,$A$2022:$A$2149,0))</f>
        <v>60000000</v>
      </c>
      <c r="AK2042" s="7" t="n">
        <f aca="false">INDEX($Z$2022:$Z$2149,MATCH($A2042-E2042*8,$A$2022:$A$2149,0))</f>
        <v>145560197.069009</v>
      </c>
      <c r="AL2042" s="7" t="n">
        <f aca="false">INDEX($AA$2022:$AA$2149,MATCH($A2042+(1-F2042)*4,$A$2022:$A$2149,0))</f>
        <v>30000000</v>
      </c>
      <c r="AM2042" s="7" t="n">
        <f aca="false">INDEX($AA$2022:$AA$2149,MATCH($A2042-F2042*4,$A$2022:$A$2149,0))</f>
        <v>168492931.027194</v>
      </c>
      <c r="AN2042" s="7" t="n">
        <f aca="false">INDEX($AB$2022:$AB$2149,MATCH($A2042+(1-G2042)*2,$A$2022:$A$2149,0))</f>
        <v>15000000</v>
      </c>
      <c r="AO2042" s="7" t="n">
        <f aca="false">INDEX($AB$2022:$AB$2149,MATCH($A2042-G2042*2,$A$2022:$A$2149,0))</f>
        <v>303250410.560436</v>
      </c>
      <c r="AP2042" s="7" t="n">
        <f aca="false">INDEX($AC$2022:$AC$2149,MATCH($A2042+(1-H2042)*1,$A$2022:$A$2149,0))</f>
        <v>5000000</v>
      </c>
      <c r="AQ2042" s="7" t="n">
        <f aca="false">INDEX($AC$2022:$AC$2149,MATCH($A2042-H2042*1,$A$2022:$A$2149,0))</f>
        <v>303250410.560436</v>
      </c>
      <c r="AR2042" s="14" t="b">
        <f aca="false">AND(IF(B2042=1,AD2042&gt;=AE2042,AE2042&gt;AD2042),IF(C2042=1,AF2042&gt;=AG2042,AG2042&gt;AF2042),IF(D2042=1,AH2042&gt;=AI2042,AI2042&gt;AH2042),IF(E2042=1,AJ2042&gt;=AK2042,AK2042&gt;AJ2042),IF(F2042=1,AL2042&gt;=AM2042,AM2042&gt;AL2042),IF(G2042=1,AN2042&gt;=AO2042,AO2042&gt;AN2042),IF(H2042=1,AP2042&gt;=AQ2042,AQ2042&gt;AP2042))</f>
        <v>0</v>
      </c>
      <c r="AS2042" s="2"/>
      <c r="AT2042" s="2"/>
      <c r="AU2042" s="2"/>
      <c r="AV2042" s="2"/>
      <c r="AW2042" s="2"/>
      <c r="AX2042" s="2"/>
    </row>
    <row r="2043" customFormat="false" ht="15" hidden="false" customHeight="false" outlineLevel="0" collapsed="false">
      <c r="A2043" s="6" t="n">
        <f aca="false">ROW()-2022</f>
        <v>21</v>
      </c>
      <c r="B2043" s="6" t="n">
        <f aca="false">MOD(INT($A2043/64),2)</f>
        <v>0</v>
      </c>
      <c r="C2043" s="6" t="n">
        <f aca="false">MOD(INT($A2043/32),2)</f>
        <v>0</v>
      </c>
      <c r="D2043" s="6" t="n">
        <f aca="false">MOD(INT($A2043/16),2)</f>
        <v>1</v>
      </c>
      <c r="E2043" s="6" t="n">
        <f aca="false">MOD(INT($A2043/8),2)</f>
        <v>0</v>
      </c>
      <c r="F2043" s="6" t="n">
        <f aca="false">MOD(INT($A2043/4),2)</f>
        <v>1</v>
      </c>
      <c r="G2043" s="6" t="n">
        <f aca="false">MOD(INT($A2043/2),2)</f>
        <v>0</v>
      </c>
      <c r="H2043" s="6" t="n">
        <f aca="false">MOD(INT($A2043/1),2)</f>
        <v>1</v>
      </c>
      <c r="I2043" s="7" t="n">
        <f aca="false">IF(B2043=1,MIN($B$6,$B$2020),0)</f>
        <v>0</v>
      </c>
      <c r="J2043" s="7" t="n">
        <f aca="false">IF(C2043=1,MIN($F$436,MAX(0,$B$2020-I2043)),0)</f>
        <v>0</v>
      </c>
      <c r="K2043" s="7" t="n">
        <f aca="false">IF(D2043=1,MIN($F$435,MAX(0,$B$2020-SUM(I2043:J2043))),0)</f>
        <v>100000000</v>
      </c>
      <c r="L2043" s="7" t="n">
        <f aca="false">IF(E2043=1,MIN($F$434,MAX(0,$B$2020-SUM(I2043:K2043))),0)</f>
        <v>0</v>
      </c>
      <c r="M2043" s="7" t="n">
        <f aca="false">IF(F2043=1,MIN($F$433,MAX(0,$B$2020-SUM(I2043:L2043))),0)</f>
        <v>30000000</v>
      </c>
      <c r="N2043" s="7" t="n">
        <f aca="false">IF(G2043=1,MIN($F$432,MAX(0,$B$2020-SUM(I2043:M2043))),0)</f>
        <v>0</v>
      </c>
      <c r="O2043" s="7" t="n">
        <f aca="false">IF(H2043=1,MIN($F$431,MAX(0,$B$2020-SUM(I2043:N2043))),0)</f>
        <v>5000000</v>
      </c>
      <c r="P2043" s="7" t="n">
        <f aca="false">MAX(0,$B$2020-SUM(I2043:O2043))</f>
        <v>1865000000</v>
      </c>
      <c r="Q2043" s="7" t="n">
        <f aca="false">($B$413+$B$414)+$B$22+(1-B2043)*$B$408+(1-C2043)*$E$436+(1-D2043)*$E$435+(1-E2043)*$E$434+(1-F2043)*$E$433+(1-G2043)*$E$432+(1-H2043)*$E$431</f>
        <v>23373824.6477464</v>
      </c>
      <c r="R2043" s="7" t="n">
        <f aca="false">P2043&gt;$B$12*Q2043</f>
        <v>1</v>
      </c>
      <c r="S2043" s="7" t="n">
        <f aca="false">IF(R2043,(P2043+$B$12*$B$13)/(Q2043+$B$13),IF(Q2043&gt;0,P2043/Q2043,0))</f>
        <v>72.1771916376755</v>
      </c>
      <c r="T2043" s="7" t="n">
        <f aca="false">IF(R2043,$B$13*(S2043-$B$12),0)</f>
        <v>177942979.094189</v>
      </c>
      <c r="U2043" s="7" t="n">
        <f aca="false">($B$413+$B$414)*S2043</f>
        <v>18462174.0949411</v>
      </c>
      <c r="V2043" s="7" t="n">
        <f aca="false">$B$22*S2043</f>
        <v>649594724.73908</v>
      </c>
      <c r="W2043" s="7" t="n">
        <f aca="false">IF(B2043=1,I2043,S2043*$B$408)</f>
        <v>44363747.4559871</v>
      </c>
      <c r="X2043" s="7" t="n">
        <f aca="false">IF(C2043=1,J2043,S2043*$E$436)</f>
        <v>440525156.497005</v>
      </c>
      <c r="Y2043" s="7" t="n">
        <f aca="false">IF(D2043=1,K2043,S2043*$E$435)</f>
        <v>100000000</v>
      </c>
      <c r="Z2043" s="7" t="n">
        <f aca="false">IF(E2043=1,L2043,S2043*$E$434)</f>
        <v>173225259.930421</v>
      </c>
      <c r="AA2043" s="7" t="n">
        <f aca="false">IF(F2043=1,M2043,S2043*$E$433)</f>
        <v>30000000</v>
      </c>
      <c r="AB2043" s="7" t="n">
        <f aca="false">IF(G2043=1,N2043,S2043*$E$432)</f>
        <v>360885958.188377</v>
      </c>
      <c r="AC2043" s="7" t="n">
        <f aca="false">IF(H2043=1,O2043,S2043*$E$431)</f>
        <v>5000000</v>
      </c>
      <c r="AD2043" s="7" t="n">
        <f aca="false">INDEX($W$2022:$W$2149,MATCH($A2043+(1-B2043)*64,$A$2022:$A$2149,0))</f>
        <v>30000000</v>
      </c>
      <c r="AE2043" s="7" t="n">
        <f aca="false">INDEX($W$2022:$W$2149,MATCH($A2043-B2043*64,$A$2022:$A$2149,0))</f>
        <v>44363747.4559871</v>
      </c>
      <c r="AF2043" s="7" t="n">
        <f aca="false">INDEX($X$2022:$X$2149,MATCH($A2043+(1-C2043)*32,$A$2022:$A$2149,0))</f>
        <v>300000000</v>
      </c>
      <c r="AG2043" s="7" t="n">
        <f aca="false">INDEX($X$2022:$X$2149,MATCH($A2043-C2043*32,$A$2022:$A$2149,0))</f>
        <v>440525156.497005</v>
      </c>
      <c r="AH2043" s="7" t="n">
        <f aca="false">INDEX($Y$2022:$Y$2149,MATCH($A2043+(1-D2043)*16,$A$2022:$A$2149,0))</f>
        <v>100000000</v>
      </c>
      <c r="AI2043" s="7" t="n">
        <f aca="false">INDEX($Y$2022:$Y$2149,MATCH($A2043-D2043*16,$A$2022:$A$2149,0))</f>
        <v>122986638.228765</v>
      </c>
      <c r="AJ2043" s="7" t="n">
        <f aca="false">INDEX($Z$2022:$Z$2149,MATCH($A2043+(1-E2043)*8,$A$2022:$A$2149,0))</f>
        <v>60000000</v>
      </c>
      <c r="AK2043" s="7" t="n">
        <f aca="false">INDEX($Z$2022:$Z$2149,MATCH($A2043-E2043*8,$A$2022:$A$2149,0))</f>
        <v>173225259.930421</v>
      </c>
      <c r="AL2043" s="7" t="n">
        <f aca="false">INDEX($AA$2022:$AA$2149,MATCH($A2043+(1-F2043)*4,$A$2022:$A$2149,0))</f>
        <v>30000000</v>
      </c>
      <c r="AM2043" s="7" t="n">
        <f aca="false">INDEX($AA$2022:$AA$2149,MATCH($A2043-F2043*4,$A$2022:$A$2149,0))</f>
        <v>197150882.137961</v>
      </c>
      <c r="AN2043" s="7" t="n">
        <f aca="false">INDEX($AB$2022:$AB$2149,MATCH($A2043+(1-G2043)*2,$A$2022:$A$2149,0))</f>
        <v>15000000</v>
      </c>
      <c r="AO2043" s="7" t="n">
        <f aca="false">INDEX($AB$2022:$AB$2149,MATCH($A2043-G2043*2,$A$2022:$A$2149,0))</f>
        <v>360885958.188377</v>
      </c>
      <c r="AP2043" s="7" t="n">
        <f aca="false">INDEX($AC$2022:$AC$2149,MATCH($A2043+(1-H2043)*1,$A$2022:$A$2149,0))</f>
        <v>5000000</v>
      </c>
      <c r="AQ2043" s="7" t="n">
        <f aca="false">INDEX($AC$2022:$AC$2149,MATCH($A2043-H2043*1,$A$2022:$A$2149,0))</f>
        <v>303250410.560436</v>
      </c>
      <c r="AR2043" s="14" t="b">
        <f aca="false">AND(IF(B2043=1,AD2043&gt;=AE2043,AE2043&gt;AD2043),IF(C2043=1,AF2043&gt;=AG2043,AG2043&gt;AF2043),IF(D2043=1,AH2043&gt;=AI2043,AI2043&gt;AH2043),IF(E2043=1,AJ2043&gt;=AK2043,AK2043&gt;AJ2043),IF(F2043=1,AL2043&gt;=AM2043,AM2043&gt;AL2043),IF(G2043=1,AN2043&gt;=AO2043,AO2043&gt;AN2043),IF(H2043=1,AP2043&gt;=AQ2043,AQ2043&gt;AP2043))</f>
        <v>0</v>
      </c>
      <c r="AS2043" s="2"/>
      <c r="AT2043" s="2"/>
      <c r="AU2043" s="2"/>
      <c r="AV2043" s="2"/>
      <c r="AW2043" s="2"/>
      <c r="AX2043" s="2"/>
    </row>
    <row r="2044" customFormat="false" ht="15" hidden="false" customHeight="false" outlineLevel="0" collapsed="false">
      <c r="A2044" s="6" t="n">
        <f aca="false">ROW()-2022</f>
        <v>22</v>
      </c>
      <c r="B2044" s="6" t="n">
        <f aca="false">MOD(INT($A2044/64),2)</f>
        <v>0</v>
      </c>
      <c r="C2044" s="6" t="n">
        <f aca="false">MOD(INT($A2044/32),2)</f>
        <v>0</v>
      </c>
      <c r="D2044" s="6" t="n">
        <f aca="false">MOD(INT($A2044/16),2)</f>
        <v>1</v>
      </c>
      <c r="E2044" s="6" t="n">
        <f aca="false">MOD(INT($A2044/8),2)</f>
        <v>0</v>
      </c>
      <c r="F2044" s="6" t="n">
        <f aca="false">MOD(INT($A2044/4),2)</f>
        <v>1</v>
      </c>
      <c r="G2044" s="6" t="n">
        <f aca="false">MOD(INT($A2044/2),2)</f>
        <v>1</v>
      </c>
      <c r="H2044" s="6" t="n">
        <f aca="false">MOD(INT($A2044/1),2)</f>
        <v>0</v>
      </c>
      <c r="I2044" s="7" t="n">
        <f aca="false">IF(B2044=1,MIN($B$6,$B$2020),0)</f>
        <v>0</v>
      </c>
      <c r="J2044" s="7" t="n">
        <f aca="false">IF(C2044=1,MIN($F$436,MAX(0,$B$2020-I2044)),0)</f>
        <v>0</v>
      </c>
      <c r="K2044" s="7" t="n">
        <f aca="false">IF(D2044=1,MIN($F$435,MAX(0,$B$2020-SUM(I2044:J2044))),0)</f>
        <v>100000000</v>
      </c>
      <c r="L2044" s="7" t="n">
        <f aca="false">IF(E2044=1,MIN($F$434,MAX(0,$B$2020-SUM(I2044:K2044))),0)</f>
        <v>0</v>
      </c>
      <c r="M2044" s="7" t="n">
        <f aca="false">IF(F2044=1,MIN($F$433,MAX(0,$B$2020-SUM(I2044:L2044))),0)</f>
        <v>30000000</v>
      </c>
      <c r="N2044" s="7" t="n">
        <f aca="false">IF(G2044=1,MIN($F$432,MAX(0,$B$2020-SUM(I2044:M2044))),0)</f>
        <v>15000000</v>
      </c>
      <c r="O2044" s="7" t="n">
        <f aca="false">IF(H2044=1,MIN($F$431,MAX(0,$B$2020-SUM(I2044:N2044))),0)</f>
        <v>0</v>
      </c>
      <c r="P2044" s="7" t="n">
        <f aca="false">MAX(0,$B$2020-SUM(I2044:O2044))</f>
        <v>1855000000</v>
      </c>
      <c r="Q2044" s="7" t="n">
        <f aca="false">($B$413+$B$414)+$B$22+(1-B2044)*$B$408+(1-C2044)*$E$436+(1-D2044)*$E$435+(1-E2044)*$E$434+(1-F2044)*$E$433+(1-G2044)*$E$432+(1-H2044)*$E$431</f>
        <v>23373824.6477464</v>
      </c>
      <c r="R2044" s="7" t="n">
        <f aca="false">P2044&gt;$B$12*Q2044</f>
        <v>1</v>
      </c>
      <c r="S2044" s="7" t="n">
        <f aca="false">IF(R2044,(P2044+$B$12*$B$13)/(Q2044+$B$13),IF(Q2044&gt;0,P2044/Q2044,0))</f>
        <v>71.7907006516638</v>
      </c>
      <c r="T2044" s="7" t="n">
        <f aca="false">IF(R2044,$B$13*(S2044-$B$12),0)</f>
        <v>176976751.62916</v>
      </c>
      <c r="U2044" s="7" t="n">
        <f aca="false">($B$413+$B$414)*S2044</f>
        <v>18363313.7249548</v>
      </c>
      <c r="V2044" s="7" t="n">
        <f aca="false">$B$22*S2044</f>
        <v>646116305.864975</v>
      </c>
      <c r="W2044" s="7" t="n">
        <f aca="false">IF(B2044=1,I2044,S2044*$B$408)</f>
        <v>44126190.5753661</v>
      </c>
      <c r="X2044" s="7" t="n">
        <f aca="false">IF(C2044=1,J2044,S2044*$E$436)</f>
        <v>438166253.383233</v>
      </c>
      <c r="Y2044" s="7" t="n">
        <f aca="false">IF(D2044=1,K2044,S2044*$E$435)</f>
        <v>100000000</v>
      </c>
      <c r="Z2044" s="7" t="n">
        <f aca="false">IF(E2044=1,L2044,S2044*$E$434)</f>
        <v>172297681.563993</v>
      </c>
      <c r="AA2044" s="7" t="n">
        <f aca="false">IF(F2044=1,M2044,S2044*$E$433)</f>
        <v>30000000</v>
      </c>
      <c r="AB2044" s="7" t="n">
        <f aca="false">IF(G2044=1,N2044,S2044*$E$432)</f>
        <v>15000000</v>
      </c>
      <c r="AC2044" s="7" t="n">
        <f aca="false">IF(H2044=1,O2044,S2044*$E$431)</f>
        <v>358953503.258319</v>
      </c>
      <c r="AD2044" s="7" t="n">
        <f aca="false">INDEX($W$2022:$W$2149,MATCH($A2044+(1-B2044)*64,$A$2022:$A$2149,0))</f>
        <v>30000000</v>
      </c>
      <c r="AE2044" s="7" t="n">
        <f aca="false">INDEX($W$2022:$W$2149,MATCH($A2044-B2044*64,$A$2022:$A$2149,0))</f>
        <v>44126190.5753661</v>
      </c>
      <c r="AF2044" s="7" t="n">
        <f aca="false">INDEX($X$2022:$X$2149,MATCH($A2044+(1-C2044)*32,$A$2022:$A$2149,0))</f>
        <v>300000000</v>
      </c>
      <c r="AG2044" s="7" t="n">
        <f aca="false">INDEX($X$2022:$X$2149,MATCH($A2044-C2044*32,$A$2022:$A$2149,0))</f>
        <v>438166253.383233</v>
      </c>
      <c r="AH2044" s="7" t="n">
        <f aca="false">INDEX($Y$2022:$Y$2149,MATCH($A2044+(1-D2044)*16,$A$2022:$A$2149,0))</f>
        <v>100000000</v>
      </c>
      <c r="AI2044" s="7" t="n">
        <f aca="false">INDEX($Y$2022:$Y$2149,MATCH($A2044-D2044*16,$A$2022:$A$2149,0))</f>
        <v>122361547.310194</v>
      </c>
      <c r="AJ2044" s="7" t="n">
        <f aca="false">INDEX($Z$2022:$Z$2149,MATCH($A2044+(1-E2044)*8,$A$2022:$A$2149,0))</f>
        <v>60000000</v>
      </c>
      <c r="AK2044" s="7" t="n">
        <f aca="false">INDEX($Z$2022:$Z$2149,MATCH($A2044-E2044*8,$A$2022:$A$2149,0))</f>
        <v>172297681.563993</v>
      </c>
      <c r="AL2044" s="7" t="n">
        <f aca="false">INDEX($AA$2022:$AA$2149,MATCH($A2044+(1-F2044)*4,$A$2022:$A$2149,0))</f>
        <v>30000000</v>
      </c>
      <c r="AM2044" s="7" t="n">
        <f aca="false">INDEX($AA$2022:$AA$2149,MATCH($A2044-F2044*4,$A$2022:$A$2149,0))</f>
        <v>196111878.806536</v>
      </c>
      <c r="AN2044" s="7" t="n">
        <f aca="false">INDEX($AB$2022:$AB$2149,MATCH($A2044+(1-G2044)*2,$A$2022:$A$2149,0))</f>
        <v>15000000</v>
      </c>
      <c r="AO2044" s="7" t="n">
        <f aca="false">INDEX($AB$2022:$AB$2149,MATCH($A2044-G2044*2,$A$2022:$A$2149,0))</f>
        <v>303250410.560436</v>
      </c>
      <c r="AP2044" s="7" t="n">
        <f aca="false">INDEX($AC$2022:$AC$2149,MATCH($A2044+(1-H2044)*1,$A$2022:$A$2149,0))</f>
        <v>5000000</v>
      </c>
      <c r="AQ2044" s="7" t="n">
        <f aca="false">INDEX($AC$2022:$AC$2149,MATCH($A2044-H2044*1,$A$2022:$A$2149,0))</f>
        <v>358953503.258319</v>
      </c>
      <c r="AR2044" s="14" t="b">
        <f aca="false">AND(IF(B2044=1,AD2044&gt;=AE2044,AE2044&gt;AD2044),IF(C2044=1,AF2044&gt;=AG2044,AG2044&gt;AF2044),IF(D2044=1,AH2044&gt;=AI2044,AI2044&gt;AH2044),IF(E2044=1,AJ2044&gt;=AK2044,AK2044&gt;AJ2044),IF(F2044=1,AL2044&gt;=AM2044,AM2044&gt;AL2044),IF(G2044=1,AN2044&gt;=AO2044,AO2044&gt;AN2044),IF(H2044=1,AP2044&gt;=AQ2044,AQ2044&gt;AP2044))</f>
        <v>0</v>
      </c>
      <c r="AS2044" s="2"/>
      <c r="AT2044" s="2"/>
      <c r="AU2044" s="2"/>
      <c r="AV2044" s="2"/>
      <c r="AW2044" s="2"/>
      <c r="AX2044" s="2"/>
    </row>
    <row r="2045" customFormat="false" ht="15" hidden="false" customHeight="false" outlineLevel="0" collapsed="false">
      <c r="A2045" s="6" t="n">
        <f aca="false">ROW()-2022</f>
        <v>23</v>
      </c>
      <c r="B2045" s="6" t="n">
        <f aca="false">MOD(INT($A2045/64),2)</f>
        <v>0</v>
      </c>
      <c r="C2045" s="6" t="n">
        <f aca="false">MOD(INT($A2045/32),2)</f>
        <v>0</v>
      </c>
      <c r="D2045" s="6" t="n">
        <f aca="false">MOD(INT($A2045/16),2)</f>
        <v>1</v>
      </c>
      <c r="E2045" s="6" t="n">
        <f aca="false">MOD(INT($A2045/8),2)</f>
        <v>0</v>
      </c>
      <c r="F2045" s="6" t="n">
        <f aca="false">MOD(INT($A2045/4),2)</f>
        <v>1</v>
      </c>
      <c r="G2045" s="6" t="n">
        <f aca="false">MOD(INT($A2045/2),2)</f>
        <v>1</v>
      </c>
      <c r="H2045" s="6" t="n">
        <f aca="false">MOD(INT($A2045/1),2)</f>
        <v>1</v>
      </c>
      <c r="I2045" s="7" t="n">
        <f aca="false">IF(B2045=1,MIN($B$6,$B$2020),0)</f>
        <v>0</v>
      </c>
      <c r="J2045" s="7" t="n">
        <f aca="false">IF(C2045=1,MIN($F$436,MAX(0,$B$2020-I2045)),0)</f>
        <v>0</v>
      </c>
      <c r="K2045" s="7" t="n">
        <f aca="false">IF(D2045=1,MIN($F$435,MAX(0,$B$2020-SUM(I2045:J2045))),0)</f>
        <v>100000000</v>
      </c>
      <c r="L2045" s="7" t="n">
        <f aca="false">IF(E2045=1,MIN($F$434,MAX(0,$B$2020-SUM(I2045:K2045))),0)</f>
        <v>0</v>
      </c>
      <c r="M2045" s="7" t="n">
        <f aca="false">IF(F2045=1,MIN($F$433,MAX(0,$B$2020-SUM(I2045:L2045))),0)</f>
        <v>30000000</v>
      </c>
      <c r="N2045" s="7" t="n">
        <f aca="false">IF(G2045=1,MIN($F$432,MAX(0,$B$2020-SUM(I2045:M2045))),0)</f>
        <v>15000000</v>
      </c>
      <c r="O2045" s="7" t="n">
        <f aca="false">IF(H2045=1,MIN($F$431,MAX(0,$B$2020-SUM(I2045:N2045))),0)</f>
        <v>5000000</v>
      </c>
      <c r="P2045" s="7" t="n">
        <f aca="false">MAX(0,$B$2020-SUM(I2045:O2045))</f>
        <v>1850000000</v>
      </c>
      <c r="Q2045" s="7" t="n">
        <f aca="false">($B$413+$B$414)+$B$22+(1-B2045)*$B$408+(1-C2045)*$E$436+(1-D2045)*$E$435+(1-E2045)*$E$434+(1-F2045)*$E$433+(1-G2045)*$E$432+(1-H2045)*$E$431</f>
        <v>18373824.6477464</v>
      </c>
      <c r="R2045" s="7" t="n">
        <f aca="false">P2045&gt;$B$12*Q2045</f>
        <v>1</v>
      </c>
      <c r="S2045" s="7" t="n">
        <f aca="false">IF(R2045,(P2045+$B$12*$B$13)/(Q2045+$B$13),IF(Q2045&gt;0,P2045/Q2045,0))</f>
        <v>88.747511836553</v>
      </c>
      <c r="T2045" s="7" t="n">
        <f aca="false">IF(R2045,$B$13*(S2045-$B$12),0)</f>
        <v>219368779.591382</v>
      </c>
      <c r="U2045" s="7" t="n">
        <f aca="false">($B$413+$B$414)*S2045</f>
        <v>22700689.4677241</v>
      </c>
      <c r="V2045" s="7" t="n">
        <f aca="false">$B$22*S2045</f>
        <v>798727606.528977</v>
      </c>
      <c r="W2045" s="7" t="n">
        <f aca="false">IF(B2045=1,I2045,S2045*$B$408)</f>
        <v>54548703.1724426</v>
      </c>
      <c r="X2045" s="7" t="n">
        <f aca="false">IF(C2045=1,J2045,S2045*$E$436)</f>
        <v>541660192.831747</v>
      </c>
      <c r="Y2045" s="7" t="n">
        <f aca="false">IF(D2045=1,K2045,S2045*$E$435)</f>
        <v>100000000</v>
      </c>
      <c r="Z2045" s="7" t="n">
        <f aca="false">IF(E2045=1,L2045,S2045*$E$434)</f>
        <v>212994028.407727</v>
      </c>
      <c r="AA2045" s="7" t="n">
        <f aca="false">IF(F2045=1,M2045,S2045*$E$433)</f>
        <v>30000000</v>
      </c>
      <c r="AB2045" s="7" t="n">
        <f aca="false">IF(G2045=1,N2045,S2045*$E$432)</f>
        <v>15000000</v>
      </c>
      <c r="AC2045" s="7" t="n">
        <f aca="false">IF(H2045=1,O2045,S2045*$E$431)</f>
        <v>5000000</v>
      </c>
      <c r="AD2045" s="7" t="n">
        <f aca="false">INDEX($W$2022:$W$2149,MATCH($A2045+(1-B2045)*64,$A$2022:$A$2149,0))</f>
        <v>30000000</v>
      </c>
      <c r="AE2045" s="7" t="n">
        <f aca="false">INDEX($W$2022:$W$2149,MATCH($A2045-B2045*64,$A$2022:$A$2149,0))</f>
        <v>54548703.1724426</v>
      </c>
      <c r="AF2045" s="7" t="n">
        <f aca="false">INDEX($X$2022:$X$2149,MATCH($A2045+(1-C2045)*32,$A$2022:$A$2149,0))</f>
        <v>300000000</v>
      </c>
      <c r="AG2045" s="7" t="n">
        <f aca="false">INDEX($X$2022:$X$2149,MATCH($A2045-C2045*32,$A$2022:$A$2149,0))</f>
        <v>541660192.831747</v>
      </c>
      <c r="AH2045" s="7" t="n">
        <f aca="false">INDEX($Y$2022:$Y$2149,MATCH($A2045+(1-D2045)*16,$A$2022:$A$2149,0))</f>
        <v>100000000</v>
      </c>
      <c r="AI2045" s="7" t="n">
        <f aca="false">INDEX($Y$2022:$Y$2149,MATCH($A2045-D2045*16,$A$2022:$A$2149,0))</f>
        <v>149052171.578689</v>
      </c>
      <c r="AJ2045" s="7" t="n">
        <f aca="false">INDEX($Z$2022:$Z$2149,MATCH($A2045+(1-E2045)*8,$A$2022:$A$2149,0))</f>
        <v>60000000</v>
      </c>
      <c r="AK2045" s="7" t="n">
        <f aca="false">INDEX($Z$2022:$Z$2149,MATCH($A2045-E2045*8,$A$2022:$A$2149,0))</f>
        <v>212994028.407727</v>
      </c>
      <c r="AL2045" s="7" t="n">
        <f aca="false">INDEX($AA$2022:$AA$2149,MATCH($A2045+(1-F2045)*4,$A$2022:$A$2149,0))</f>
        <v>30000000</v>
      </c>
      <c r="AM2045" s="7" t="n">
        <f aca="false">INDEX($AA$2022:$AA$2149,MATCH($A2045-F2045*4,$A$2022:$A$2149,0))</f>
        <v>236556148.138297</v>
      </c>
      <c r="AN2045" s="7" t="n">
        <f aca="false">INDEX($AB$2022:$AB$2149,MATCH($A2045+(1-G2045)*2,$A$2022:$A$2149,0))</f>
        <v>15000000</v>
      </c>
      <c r="AO2045" s="7" t="n">
        <f aca="false">INDEX($AB$2022:$AB$2149,MATCH($A2045-G2045*2,$A$2022:$A$2149,0))</f>
        <v>360885958.188377</v>
      </c>
      <c r="AP2045" s="7" t="n">
        <f aca="false">INDEX($AC$2022:$AC$2149,MATCH($A2045+(1-H2045)*1,$A$2022:$A$2149,0))</f>
        <v>5000000</v>
      </c>
      <c r="AQ2045" s="7" t="n">
        <f aca="false">INDEX($AC$2022:$AC$2149,MATCH($A2045-H2045*1,$A$2022:$A$2149,0))</f>
        <v>358953503.258319</v>
      </c>
      <c r="AR2045" s="14" t="b">
        <f aca="false">AND(IF(B2045=1,AD2045&gt;=AE2045,AE2045&gt;AD2045),IF(C2045=1,AF2045&gt;=AG2045,AG2045&gt;AF2045),IF(D2045=1,AH2045&gt;=AI2045,AI2045&gt;AH2045),IF(E2045=1,AJ2045&gt;=AK2045,AK2045&gt;AJ2045),IF(F2045=1,AL2045&gt;=AM2045,AM2045&gt;AL2045),IF(G2045=1,AN2045&gt;=AO2045,AO2045&gt;AN2045),IF(H2045=1,AP2045&gt;=AQ2045,AQ2045&gt;AP2045))</f>
        <v>0</v>
      </c>
      <c r="AS2045" s="2"/>
      <c r="AT2045" s="2"/>
      <c r="AU2045" s="2"/>
      <c r="AV2045" s="2"/>
      <c r="AW2045" s="2"/>
      <c r="AX2045" s="2"/>
    </row>
    <row r="2046" customFormat="false" ht="15" hidden="false" customHeight="false" outlineLevel="0" collapsed="false">
      <c r="A2046" s="6" t="n">
        <f aca="false">ROW()-2022</f>
        <v>24</v>
      </c>
      <c r="B2046" s="6" t="n">
        <f aca="false">MOD(INT($A2046/64),2)</f>
        <v>0</v>
      </c>
      <c r="C2046" s="6" t="n">
        <f aca="false">MOD(INT($A2046/32),2)</f>
        <v>0</v>
      </c>
      <c r="D2046" s="6" t="n">
        <f aca="false">MOD(INT($A2046/16),2)</f>
        <v>1</v>
      </c>
      <c r="E2046" s="6" t="n">
        <f aca="false">MOD(INT($A2046/8),2)</f>
        <v>1</v>
      </c>
      <c r="F2046" s="6" t="n">
        <f aca="false">MOD(INT($A2046/4),2)</f>
        <v>0</v>
      </c>
      <c r="G2046" s="6" t="n">
        <f aca="false">MOD(INT($A2046/2),2)</f>
        <v>0</v>
      </c>
      <c r="H2046" s="6" t="n">
        <f aca="false">MOD(INT($A2046/1),2)</f>
        <v>0</v>
      </c>
      <c r="I2046" s="7" t="n">
        <f aca="false">IF(B2046=1,MIN($B$6,$B$2020),0)</f>
        <v>0</v>
      </c>
      <c r="J2046" s="7" t="n">
        <f aca="false">IF(C2046=1,MIN($F$436,MAX(0,$B$2020-I2046)),0)</f>
        <v>0</v>
      </c>
      <c r="K2046" s="7" t="n">
        <f aca="false">IF(D2046=1,MIN($F$435,MAX(0,$B$2020-SUM(I2046:J2046))),0)</f>
        <v>100000000</v>
      </c>
      <c r="L2046" s="7" t="n">
        <f aca="false">IF(E2046=1,MIN($F$434,MAX(0,$B$2020-SUM(I2046:K2046))),0)</f>
        <v>60000000</v>
      </c>
      <c r="M2046" s="7" t="n">
        <f aca="false">IF(F2046=1,MIN($F$433,MAX(0,$B$2020-SUM(I2046:L2046))),0)</f>
        <v>0</v>
      </c>
      <c r="N2046" s="7" t="n">
        <f aca="false">IF(G2046=1,MIN($F$432,MAX(0,$B$2020-SUM(I2046:M2046))),0)</f>
        <v>0</v>
      </c>
      <c r="O2046" s="7" t="n">
        <f aca="false">IF(H2046=1,MIN($F$431,MAX(0,$B$2020-SUM(I2046:N2046))),0)</f>
        <v>0</v>
      </c>
      <c r="P2046" s="7" t="n">
        <f aca="false">MAX(0,$B$2020-SUM(I2046:O2046))</f>
        <v>1840000000</v>
      </c>
      <c r="Q2046" s="7" t="n">
        <f aca="false">($B$413+$B$414)+$B$22+(1-B2046)*$B$408+(1-C2046)*$E$436+(1-D2046)*$E$435+(1-E2046)*$E$434+(1-F2046)*$E$433+(1-G2046)*$E$432+(1-H2046)*$E$431</f>
        <v>28973824.6477464</v>
      </c>
      <c r="R2046" s="7" t="n">
        <f aca="false">P2046&gt;$B$12*Q2046</f>
        <v>1</v>
      </c>
      <c r="S2046" s="7" t="n">
        <f aca="false">IF(R2046,(P2046+$B$12*$B$13)/(Q2046+$B$13),IF(Q2046&gt;0,P2046/Q2046,0))</f>
        <v>58.540708687971</v>
      </c>
      <c r="T2046" s="7" t="n">
        <f aca="false">IF(R2046,$B$13*(S2046-$B$12),0)</f>
        <v>143851771.719927</v>
      </c>
      <c r="U2046" s="7" t="n">
        <f aca="false">($B$413+$B$414)*S2046</f>
        <v>14974103.7426897</v>
      </c>
      <c r="V2046" s="7" t="n">
        <f aca="false">$B$22*S2046</f>
        <v>526866378.191739</v>
      </c>
      <c r="W2046" s="7" t="n">
        <f aca="false">IF(B2046=1,I2046,S2046*$B$408)</f>
        <v>35982076.2930878</v>
      </c>
      <c r="X2046" s="7" t="n">
        <f aca="false">IF(C2046=1,J2046,S2046*$E$436)</f>
        <v>357296457.108934</v>
      </c>
      <c r="Y2046" s="7" t="n">
        <f aca="false">IF(D2046=1,K2046,S2046*$E$435)</f>
        <v>100000000</v>
      </c>
      <c r="Z2046" s="7" t="n">
        <f aca="false">IF(E2046=1,L2046,S2046*$E$434)</f>
        <v>60000000</v>
      </c>
      <c r="AA2046" s="7" t="n">
        <f aca="false">IF(F2046=1,M2046,S2046*$E$433)</f>
        <v>175622126.063913</v>
      </c>
      <c r="AB2046" s="7" t="n">
        <f aca="false">IF(G2046=1,N2046,S2046*$E$432)</f>
        <v>292703543.439855</v>
      </c>
      <c r="AC2046" s="7" t="n">
        <f aca="false">IF(H2046=1,O2046,S2046*$E$431)</f>
        <v>292703543.439855</v>
      </c>
      <c r="AD2046" s="7" t="n">
        <f aca="false">INDEX($W$2022:$W$2149,MATCH($A2046+(1-B2046)*64,$A$2022:$A$2149,0))</f>
        <v>30000000</v>
      </c>
      <c r="AE2046" s="7" t="n">
        <f aca="false">INDEX($W$2022:$W$2149,MATCH($A2046-B2046*64,$A$2022:$A$2149,0))</f>
        <v>35982076.2930878</v>
      </c>
      <c r="AF2046" s="7" t="n">
        <f aca="false">INDEX($X$2022:$X$2149,MATCH($A2046+(1-C2046)*32,$A$2022:$A$2149,0))</f>
        <v>300000000</v>
      </c>
      <c r="AG2046" s="7" t="n">
        <f aca="false">INDEX($X$2022:$X$2149,MATCH($A2046-C2046*32,$A$2022:$A$2149,0))</f>
        <v>357296457.108934</v>
      </c>
      <c r="AH2046" s="7" t="n">
        <f aca="false">INDEX($Y$2022:$Y$2149,MATCH($A2046+(1-D2046)*16,$A$2022:$A$2149,0))</f>
        <v>100000000</v>
      </c>
      <c r="AI2046" s="7" t="n">
        <f aca="false">INDEX($Y$2022:$Y$2149,MATCH($A2046-D2046*16,$A$2022:$A$2149,0))</f>
        <v>100942161.012461</v>
      </c>
      <c r="AJ2046" s="7" t="n">
        <f aca="false">INDEX($Z$2022:$Z$2149,MATCH($A2046+(1-E2046)*8,$A$2022:$A$2149,0))</f>
        <v>60000000</v>
      </c>
      <c r="AK2046" s="7" t="n">
        <f aca="false">INDEX($Z$2022:$Z$2149,MATCH($A2046-E2046*8,$A$2022:$A$2149,0))</f>
        <v>134794344.821755</v>
      </c>
      <c r="AL2046" s="7" t="n">
        <f aca="false">INDEX($AA$2022:$AA$2149,MATCH($A2046+(1-F2046)*4,$A$2022:$A$2149,0))</f>
        <v>30000000</v>
      </c>
      <c r="AM2046" s="7" t="n">
        <f aca="false">INDEX($AA$2022:$AA$2149,MATCH($A2046-F2046*4,$A$2022:$A$2149,0))</f>
        <v>175622126.063913</v>
      </c>
      <c r="AN2046" s="7" t="n">
        <f aca="false">INDEX($AB$2022:$AB$2149,MATCH($A2046+(1-G2046)*2,$A$2022:$A$2149,0))</f>
        <v>15000000</v>
      </c>
      <c r="AO2046" s="7" t="n">
        <f aca="false">INDEX($AB$2022:$AB$2149,MATCH($A2046-G2046*2,$A$2022:$A$2149,0))</f>
        <v>292703543.439855</v>
      </c>
      <c r="AP2046" s="7" t="n">
        <f aca="false">INDEX($AC$2022:$AC$2149,MATCH($A2046+(1-H2046)*1,$A$2022:$A$2149,0))</f>
        <v>5000000</v>
      </c>
      <c r="AQ2046" s="7" t="n">
        <f aca="false">INDEX($AC$2022:$AC$2149,MATCH($A2046-H2046*1,$A$2022:$A$2149,0))</f>
        <v>292703543.439855</v>
      </c>
      <c r="AR2046" s="14" t="b">
        <f aca="false">AND(IF(B2046=1,AD2046&gt;=AE2046,AE2046&gt;AD2046),IF(C2046=1,AF2046&gt;=AG2046,AG2046&gt;AF2046),IF(D2046=1,AH2046&gt;=AI2046,AI2046&gt;AH2046),IF(E2046=1,AJ2046&gt;=AK2046,AK2046&gt;AJ2046),IF(F2046=1,AL2046&gt;=AM2046,AM2046&gt;AL2046),IF(G2046=1,AN2046&gt;=AO2046,AO2046&gt;AN2046),IF(H2046=1,AP2046&gt;=AQ2046,AQ2046&gt;AP2046))</f>
        <v>0</v>
      </c>
      <c r="AS2046" s="2"/>
      <c r="AT2046" s="2"/>
      <c r="AU2046" s="2"/>
      <c r="AV2046" s="2"/>
      <c r="AW2046" s="2"/>
      <c r="AX2046" s="2"/>
    </row>
    <row r="2047" customFormat="false" ht="15" hidden="false" customHeight="false" outlineLevel="0" collapsed="false">
      <c r="A2047" s="6" t="n">
        <f aca="false">ROW()-2022</f>
        <v>25</v>
      </c>
      <c r="B2047" s="6" t="n">
        <f aca="false">MOD(INT($A2047/64),2)</f>
        <v>0</v>
      </c>
      <c r="C2047" s="6" t="n">
        <f aca="false">MOD(INT($A2047/32),2)</f>
        <v>0</v>
      </c>
      <c r="D2047" s="6" t="n">
        <f aca="false">MOD(INT($A2047/16),2)</f>
        <v>1</v>
      </c>
      <c r="E2047" s="6" t="n">
        <f aca="false">MOD(INT($A2047/8),2)</f>
        <v>1</v>
      </c>
      <c r="F2047" s="6" t="n">
        <f aca="false">MOD(INT($A2047/4),2)</f>
        <v>0</v>
      </c>
      <c r="G2047" s="6" t="n">
        <f aca="false">MOD(INT($A2047/2),2)</f>
        <v>0</v>
      </c>
      <c r="H2047" s="6" t="n">
        <f aca="false">MOD(INT($A2047/1),2)</f>
        <v>1</v>
      </c>
      <c r="I2047" s="7" t="n">
        <f aca="false">IF(B2047=1,MIN($B$6,$B$2020),0)</f>
        <v>0</v>
      </c>
      <c r="J2047" s="7" t="n">
        <f aca="false">IF(C2047=1,MIN($F$436,MAX(0,$B$2020-I2047)),0)</f>
        <v>0</v>
      </c>
      <c r="K2047" s="7" t="n">
        <f aca="false">IF(D2047=1,MIN($F$435,MAX(0,$B$2020-SUM(I2047:J2047))),0)</f>
        <v>100000000</v>
      </c>
      <c r="L2047" s="7" t="n">
        <f aca="false">IF(E2047=1,MIN($F$434,MAX(0,$B$2020-SUM(I2047:K2047))),0)</f>
        <v>60000000</v>
      </c>
      <c r="M2047" s="7" t="n">
        <f aca="false">IF(F2047=1,MIN($F$433,MAX(0,$B$2020-SUM(I2047:L2047))),0)</f>
        <v>0</v>
      </c>
      <c r="N2047" s="7" t="n">
        <f aca="false">IF(G2047=1,MIN($F$432,MAX(0,$B$2020-SUM(I2047:M2047))),0)</f>
        <v>0</v>
      </c>
      <c r="O2047" s="7" t="n">
        <f aca="false">IF(H2047=1,MIN($F$431,MAX(0,$B$2020-SUM(I2047:N2047))),0)</f>
        <v>5000000</v>
      </c>
      <c r="P2047" s="7" t="n">
        <f aca="false">MAX(0,$B$2020-SUM(I2047:O2047))</f>
        <v>1835000000</v>
      </c>
      <c r="Q2047" s="7" t="n">
        <f aca="false">($B$413+$B$414)+$B$22+(1-B2047)*$B$408+(1-C2047)*$E$436+(1-D2047)*$E$435+(1-E2047)*$E$434+(1-F2047)*$E$433+(1-G2047)*$E$432+(1-H2047)*$E$431</f>
        <v>23973824.6477464</v>
      </c>
      <c r="R2047" s="7" t="n">
        <f aca="false">P2047&gt;$B$12*Q2047</f>
        <v>1</v>
      </c>
      <c r="S2047" s="7" t="n">
        <f aca="false">IF(R2047,(P2047+$B$12*$B$13)/(Q2047+$B$13),IF(Q2047&gt;0,P2047/Q2047,0))</f>
        <v>69.4081805122337</v>
      </c>
      <c r="T2047" s="7" t="n">
        <f aca="false">IF(R2047,$B$13*(S2047-$B$12),0)</f>
        <v>171020451.280584</v>
      </c>
      <c r="U2047" s="7" t="n">
        <f aca="false">($B$413+$B$414)*S2047</f>
        <v>17753889.8806513</v>
      </c>
      <c r="V2047" s="7" t="n">
        <f aca="false">$B$22*S2047</f>
        <v>624673624.610103</v>
      </c>
      <c r="W2047" s="7" t="n">
        <f aca="false">IF(B2047=1,I2047,S2047*$B$408)</f>
        <v>42661773.3629996</v>
      </c>
      <c r="X2047" s="7" t="n">
        <f aca="false">IF(C2047=1,J2047,S2047*$E$436)</f>
        <v>423624816.767792</v>
      </c>
      <c r="Y2047" s="7" t="n">
        <f aca="false">IF(D2047=1,K2047,S2047*$E$435)</f>
        <v>100000000</v>
      </c>
      <c r="Z2047" s="7" t="n">
        <f aca="false">IF(E2047=1,L2047,S2047*$E$434)</f>
        <v>60000000</v>
      </c>
      <c r="AA2047" s="7" t="n">
        <f aca="false">IF(F2047=1,M2047,S2047*$E$433)</f>
        <v>208224541.536701</v>
      </c>
      <c r="AB2047" s="7" t="n">
        <f aca="false">IF(G2047=1,N2047,S2047*$E$432)</f>
        <v>347040902.561168</v>
      </c>
      <c r="AC2047" s="7" t="n">
        <f aca="false">IF(H2047=1,O2047,S2047*$E$431)</f>
        <v>5000000</v>
      </c>
      <c r="AD2047" s="7" t="n">
        <f aca="false">INDEX($W$2022:$W$2149,MATCH($A2047+(1-B2047)*64,$A$2022:$A$2149,0))</f>
        <v>30000000</v>
      </c>
      <c r="AE2047" s="7" t="n">
        <f aca="false">INDEX($W$2022:$W$2149,MATCH($A2047-B2047*64,$A$2022:$A$2149,0))</f>
        <v>42661773.3629996</v>
      </c>
      <c r="AF2047" s="7" t="n">
        <f aca="false">INDEX($X$2022:$X$2149,MATCH($A2047+(1-C2047)*32,$A$2022:$A$2149,0))</f>
        <v>300000000</v>
      </c>
      <c r="AG2047" s="7" t="n">
        <f aca="false">INDEX($X$2022:$X$2149,MATCH($A2047-C2047*32,$A$2022:$A$2149,0))</f>
        <v>423624816.767792</v>
      </c>
      <c r="AH2047" s="7" t="n">
        <f aca="false">INDEX($Y$2022:$Y$2149,MATCH($A2047+(1-D2047)*16,$A$2022:$A$2149,0))</f>
        <v>100000000</v>
      </c>
      <c r="AI2047" s="7" t="n">
        <f aca="false">INDEX($Y$2022:$Y$2149,MATCH($A2047-D2047*16,$A$2022:$A$2149,0))</f>
        <v>118534437.803741</v>
      </c>
      <c r="AJ2047" s="7" t="n">
        <f aca="false">INDEX($Z$2022:$Z$2149,MATCH($A2047+(1-E2047)*8,$A$2022:$A$2149,0))</f>
        <v>60000000</v>
      </c>
      <c r="AK2047" s="7" t="n">
        <f aca="false">INDEX($Z$2022:$Z$2149,MATCH($A2047-E2047*8,$A$2022:$A$2149,0))</f>
        <v>157720705.710369</v>
      </c>
      <c r="AL2047" s="7" t="n">
        <f aca="false">INDEX($AA$2022:$AA$2149,MATCH($A2047+(1-F2047)*4,$A$2022:$A$2149,0))</f>
        <v>30000000</v>
      </c>
      <c r="AM2047" s="7" t="n">
        <f aca="false">INDEX($AA$2022:$AA$2149,MATCH($A2047-F2047*4,$A$2022:$A$2149,0))</f>
        <v>208224541.536701</v>
      </c>
      <c r="AN2047" s="7" t="n">
        <f aca="false">INDEX($AB$2022:$AB$2149,MATCH($A2047+(1-G2047)*2,$A$2022:$A$2149,0))</f>
        <v>15000000</v>
      </c>
      <c r="AO2047" s="7" t="n">
        <f aca="false">INDEX($AB$2022:$AB$2149,MATCH($A2047-G2047*2,$A$2022:$A$2149,0))</f>
        <v>347040902.561168</v>
      </c>
      <c r="AP2047" s="7" t="n">
        <f aca="false">INDEX($AC$2022:$AC$2149,MATCH($A2047+(1-H2047)*1,$A$2022:$A$2149,0))</f>
        <v>5000000</v>
      </c>
      <c r="AQ2047" s="7" t="n">
        <f aca="false">INDEX($AC$2022:$AC$2149,MATCH($A2047-H2047*1,$A$2022:$A$2149,0))</f>
        <v>292703543.439855</v>
      </c>
      <c r="AR2047" s="14" t="b">
        <f aca="false">AND(IF(B2047=1,AD2047&gt;=AE2047,AE2047&gt;AD2047),IF(C2047=1,AF2047&gt;=AG2047,AG2047&gt;AF2047),IF(D2047=1,AH2047&gt;=AI2047,AI2047&gt;AH2047),IF(E2047=1,AJ2047&gt;=AK2047,AK2047&gt;AJ2047),IF(F2047=1,AL2047&gt;=AM2047,AM2047&gt;AL2047),IF(G2047=1,AN2047&gt;=AO2047,AO2047&gt;AN2047),IF(H2047=1,AP2047&gt;=AQ2047,AQ2047&gt;AP2047))</f>
        <v>0</v>
      </c>
      <c r="AS2047" s="2"/>
      <c r="AT2047" s="2"/>
      <c r="AU2047" s="2"/>
      <c r="AV2047" s="2"/>
      <c r="AW2047" s="2"/>
      <c r="AX2047" s="2"/>
    </row>
    <row r="2048" customFormat="false" ht="15" hidden="false" customHeight="false" outlineLevel="0" collapsed="false">
      <c r="A2048" s="6" t="n">
        <f aca="false">ROW()-2022</f>
        <v>26</v>
      </c>
      <c r="B2048" s="6" t="n">
        <f aca="false">MOD(INT($A2048/64),2)</f>
        <v>0</v>
      </c>
      <c r="C2048" s="6" t="n">
        <f aca="false">MOD(INT($A2048/32),2)</f>
        <v>0</v>
      </c>
      <c r="D2048" s="6" t="n">
        <f aca="false">MOD(INT($A2048/16),2)</f>
        <v>1</v>
      </c>
      <c r="E2048" s="6" t="n">
        <f aca="false">MOD(INT($A2048/8),2)</f>
        <v>1</v>
      </c>
      <c r="F2048" s="6" t="n">
        <f aca="false">MOD(INT($A2048/4),2)</f>
        <v>0</v>
      </c>
      <c r="G2048" s="6" t="n">
        <f aca="false">MOD(INT($A2048/2),2)</f>
        <v>1</v>
      </c>
      <c r="H2048" s="6" t="n">
        <f aca="false">MOD(INT($A2048/1),2)</f>
        <v>0</v>
      </c>
      <c r="I2048" s="7" t="n">
        <f aca="false">IF(B2048=1,MIN($B$6,$B$2020),0)</f>
        <v>0</v>
      </c>
      <c r="J2048" s="7" t="n">
        <f aca="false">IF(C2048=1,MIN($F$436,MAX(0,$B$2020-I2048)),0)</f>
        <v>0</v>
      </c>
      <c r="K2048" s="7" t="n">
        <f aca="false">IF(D2048=1,MIN($F$435,MAX(0,$B$2020-SUM(I2048:J2048))),0)</f>
        <v>100000000</v>
      </c>
      <c r="L2048" s="7" t="n">
        <f aca="false">IF(E2048=1,MIN($F$434,MAX(0,$B$2020-SUM(I2048:K2048))),0)</f>
        <v>60000000</v>
      </c>
      <c r="M2048" s="7" t="n">
        <f aca="false">IF(F2048=1,MIN($F$433,MAX(0,$B$2020-SUM(I2048:L2048))),0)</f>
        <v>0</v>
      </c>
      <c r="N2048" s="7" t="n">
        <f aca="false">IF(G2048=1,MIN($F$432,MAX(0,$B$2020-SUM(I2048:M2048))),0)</f>
        <v>15000000</v>
      </c>
      <c r="O2048" s="7" t="n">
        <f aca="false">IF(H2048=1,MIN($F$431,MAX(0,$B$2020-SUM(I2048:N2048))),0)</f>
        <v>0</v>
      </c>
      <c r="P2048" s="7" t="n">
        <f aca="false">MAX(0,$B$2020-SUM(I2048:O2048))</f>
        <v>1825000000</v>
      </c>
      <c r="Q2048" s="7" t="n">
        <f aca="false">($B$413+$B$414)+$B$22+(1-B2048)*$B$408+(1-C2048)*$E$436+(1-D2048)*$E$435+(1-E2048)*$E$434+(1-F2048)*$E$433+(1-G2048)*$E$432+(1-H2048)*$E$431</f>
        <v>23973824.6477464</v>
      </c>
      <c r="R2048" s="7" t="n">
        <f aca="false">P2048&gt;$B$12*Q2048</f>
        <v>1</v>
      </c>
      <c r="S2048" s="7" t="n">
        <f aca="false">IF(R2048,(P2048+$B$12*$B$13)/(Q2048+$B$13),IF(Q2048&gt;0,P2048/Q2048,0))</f>
        <v>69.0304489176093</v>
      </c>
      <c r="T2048" s="7" t="n">
        <f aca="false">IF(R2048,$B$13*(S2048-$B$12),0)</f>
        <v>170076122.294023</v>
      </c>
      <c r="U2048" s="7" t="n">
        <f aca="false">($B$413+$B$414)*S2048</f>
        <v>17657270.071777</v>
      </c>
      <c r="V2048" s="7" t="n">
        <f aca="false">$B$22*S2048</f>
        <v>621274040.258484</v>
      </c>
      <c r="W2048" s="7" t="n">
        <f aca="false">IF(B2048=1,I2048,S2048*$B$408)</f>
        <v>42429600.4467384</v>
      </c>
      <c r="X2048" s="7" t="n">
        <f aca="false">IF(C2048=1,J2048,S2048*$E$436)</f>
        <v>421319375.588104</v>
      </c>
      <c r="Y2048" s="7" t="n">
        <f aca="false">IF(D2048=1,K2048,S2048*$E$435)</f>
        <v>100000000</v>
      </c>
      <c r="Z2048" s="7" t="n">
        <f aca="false">IF(E2048=1,L2048,S2048*$E$434)</f>
        <v>60000000</v>
      </c>
      <c r="AA2048" s="7" t="n">
        <f aca="false">IF(F2048=1,M2048,S2048*$E$433)</f>
        <v>207091346.752828</v>
      </c>
      <c r="AB2048" s="7" t="n">
        <f aca="false">IF(G2048=1,N2048,S2048*$E$432)</f>
        <v>15000000</v>
      </c>
      <c r="AC2048" s="7" t="n">
        <f aca="false">IF(H2048=1,O2048,S2048*$E$431)</f>
        <v>345152244.588046</v>
      </c>
      <c r="AD2048" s="7" t="n">
        <f aca="false">INDEX($W$2022:$W$2149,MATCH($A2048+(1-B2048)*64,$A$2022:$A$2149,0))</f>
        <v>30000000</v>
      </c>
      <c r="AE2048" s="7" t="n">
        <f aca="false">INDEX($W$2022:$W$2149,MATCH($A2048-B2048*64,$A$2022:$A$2149,0))</f>
        <v>42429600.4467384</v>
      </c>
      <c r="AF2048" s="7" t="n">
        <f aca="false">INDEX($X$2022:$X$2149,MATCH($A2048+(1-C2048)*32,$A$2022:$A$2149,0))</f>
        <v>300000000</v>
      </c>
      <c r="AG2048" s="7" t="n">
        <f aca="false">INDEX($X$2022:$X$2149,MATCH($A2048-C2048*32,$A$2022:$A$2149,0))</f>
        <v>421319375.588104</v>
      </c>
      <c r="AH2048" s="7" t="n">
        <f aca="false">INDEX($Y$2022:$Y$2149,MATCH($A2048+(1-D2048)*16,$A$2022:$A$2149,0))</f>
        <v>100000000</v>
      </c>
      <c r="AI2048" s="7" t="n">
        <f aca="false">INDEX($Y$2022:$Y$2149,MATCH($A2048-D2048*16,$A$2022:$A$2149,0))</f>
        <v>117922647.157012</v>
      </c>
      <c r="AJ2048" s="7" t="n">
        <f aca="false">INDEX($Z$2022:$Z$2149,MATCH($A2048+(1-E2048)*8,$A$2022:$A$2149,0))</f>
        <v>60000000</v>
      </c>
      <c r="AK2048" s="7" t="n">
        <f aca="false">INDEX($Z$2022:$Z$2149,MATCH($A2048-E2048*8,$A$2022:$A$2149,0))</f>
        <v>156889503.045229</v>
      </c>
      <c r="AL2048" s="7" t="n">
        <f aca="false">INDEX($AA$2022:$AA$2149,MATCH($A2048+(1-F2048)*4,$A$2022:$A$2149,0))</f>
        <v>30000000</v>
      </c>
      <c r="AM2048" s="7" t="n">
        <f aca="false">INDEX($AA$2022:$AA$2149,MATCH($A2048-F2048*4,$A$2022:$A$2149,0))</f>
        <v>207091346.752828</v>
      </c>
      <c r="AN2048" s="7" t="n">
        <f aca="false">INDEX($AB$2022:$AB$2149,MATCH($A2048+(1-G2048)*2,$A$2022:$A$2149,0))</f>
        <v>15000000</v>
      </c>
      <c r="AO2048" s="7" t="n">
        <f aca="false">INDEX($AB$2022:$AB$2149,MATCH($A2048-G2048*2,$A$2022:$A$2149,0))</f>
        <v>292703543.439855</v>
      </c>
      <c r="AP2048" s="7" t="n">
        <f aca="false">INDEX($AC$2022:$AC$2149,MATCH($A2048+(1-H2048)*1,$A$2022:$A$2149,0))</f>
        <v>5000000</v>
      </c>
      <c r="AQ2048" s="7" t="n">
        <f aca="false">INDEX($AC$2022:$AC$2149,MATCH($A2048-H2048*1,$A$2022:$A$2149,0))</f>
        <v>345152244.588046</v>
      </c>
      <c r="AR2048" s="14" t="b">
        <f aca="false">AND(IF(B2048=1,AD2048&gt;=AE2048,AE2048&gt;AD2048),IF(C2048=1,AF2048&gt;=AG2048,AG2048&gt;AF2048),IF(D2048=1,AH2048&gt;=AI2048,AI2048&gt;AH2048),IF(E2048=1,AJ2048&gt;=AK2048,AK2048&gt;AJ2048),IF(F2048=1,AL2048&gt;=AM2048,AM2048&gt;AL2048),IF(G2048=1,AN2048&gt;=AO2048,AO2048&gt;AN2048),IF(H2048=1,AP2048&gt;=AQ2048,AQ2048&gt;AP2048))</f>
        <v>0</v>
      </c>
      <c r="AS2048" s="2"/>
      <c r="AT2048" s="2"/>
      <c r="AU2048" s="2"/>
      <c r="AV2048" s="2"/>
      <c r="AW2048" s="2"/>
      <c r="AX2048" s="2"/>
    </row>
    <row r="2049" customFormat="false" ht="15" hidden="false" customHeight="false" outlineLevel="0" collapsed="false">
      <c r="A2049" s="6" t="n">
        <f aca="false">ROW()-2022</f>
        <v>27</v>
      </c>
      <c r="B2049" s="6" t="n">
        <f aca="false">MOD(INT($A2049/64),2)</f>
        <v>0</v>
      </c>
      <c r="C2049" s="6" t="n">
        <f aca="false">MOD(INT($A2049/32),2)</f>
        <v>0</v>
      </c>
      <c r="D2049" s="6" t="n">
        <f aca="false">MOD(INT($A2049/16),2)</f>
        <v>1</v>
      </c>
      <c r="E2049" s="6" t="n">
        <f aca="false">MOD(INT($A2049/8),2)</f>
        <v>1</v>
      </c>
      <c r="F2049" s="6" t="n">
        <f aca="false">MOD(INT($A2049/4),2)</f>
        <v>0</v>
      </c>
      <c r="G2049" s="6" t="n">
        <f aca="false">MOD(INT($A2049/2),2)</f>
        <v>1</v>
      </c>
      <c r="H2049" s="6" t="n">
        <f aca="false">MOD(INT($A2049/1),2)</f>
        <v>1</v>
      </c>
      <c r="I2049" s="7" t="n">
        <f aca="false">IF(B2049=1,MIN($B$6,$B$2020),0)</f>
        <v>0</v>
      </c>
      <c r="J2049" s="7" t="n">
        <f aca="false">IF(C2049=1,MIN($F$436,MAX(0,$B$2020-I2049)),0)</f>
        <v>0</v>
      </c>
      <c r="K2049" s="7" t="n">
        <f aca="false">IF(D2049=1,MIN($F$435,MAX(0,$B$2020-SUM(I2049:J2049))),0)</f>
        <v>100000000</v>
      </c>
      <c r="L2049" s="7" t="n">
        <f aca="false">IF(E2049=1,MIN($F$434,MAX(0,$B$2020-SUM(I2049:K2049))),0)</f>
        <v>60000000</v>
      </c>
      <c r="M2049" s="7" t="n">
        <f aca="false">IF(F2049=1,MIN($F$433,MAX(0,$B$2020-SUM(I2049:L2049))),0)</f>
        <v>0</v>
      </c>
      <c r="N2049" s="7" t="n">
        <f aca="false">IF(G2049=1,MIN($F$432,MAX(0,$B$2020-SUM(I2049:M2049))),0)</f>
        <v>15000000</v>
      </c>
      <c r="O2049" s="7" t="n">
        <f aca="false">IF(H2049=1,MIN($F$431,MAX(0,$B$2020-SUM(I2049:N2049))),0)</f>
        <v>5000000</v>
      </c>
      <c r="P2049" s="7" t="n">
        <f aca="false">MAX(0,$B$2020-SUM(I2049:O2049))</f>
        <v>1820000000</v>
      </c>
      <c r="Q2049" s="7" t="n">
        <f aca="false">($B$413+$B$414)+$B$22+(1-B2049)*$B$408+(1-C2049)*$E$436+(1-D2049)*$E$435+(1-E2049)*$E$434+(1-F2049)*$E$433+(1-G2049)*$E$432+(1-H2049)*$E$431</f>
        <v>18973824.6477464</v>
      </c>
      <c r="R2049" s="7" t="n">
        <f aca="false">P2049&gt;$B$12*Q2049</f>
        <v>1</v>
      </c>
      <c r="S2049" s="7" t="n">
        <f aca="false">IF(R2049,(P2049+$B$12*$B$13)/(Q2049+$B$13),IF(Q2049&gt;0,P2049/Q2049,0))</f>
        <v>84.8707684772526</v>
      </c>
      <c r="T2049" s="7" t="n">
        <f aca="false">IF(R2049,$B$13*(S2049-$B$12),0)</f>
        <v>209676921.193131</v>
      </c>
      <c r="U2049" s="7" t="n">
        <f aca="false">($B$413+$B$414)*S2049</f>
        <v>21709058.8819831</v>
      </c>
      <c r="V2049" s="7" t="n">
        <f aca="false">$B$22*S2049</f>
        <v>763836916.295273</v>
      </c>
      <c r="W2049" s="7" t="n">
        <f aca="false">IF(B2049=1,I2049,S2049*$B$408)</f>
        <v>52165860.8999552</v>
      </c>
      <c r="X2049" s="7" t="n">
        <f aca="false">IF(C2049=1,J2049,S2049*$E$436)</f>
        <v>517998937.2979</v>
      </c>
      <c r="Y2049" s="7" t="n">
        <f aca="false">IF(D2049=1,K2049,S2049*$E$435)</f>
        <v>100000000</v>
      </c>
      <c r="Z2049" s="7" t="n">
        <f aca="false">IF(E2049=1,L2049,S2049*$E$434)</f>
        <v>60000000</v>
      </c>
      <c r="AA2049" s="7" t="n">
        <f aca="false">IF(F2049=1,M2049,S2049*$E$433)</f>
        <v>254612305.431758</v>
      </c>
      <c r="AB2049" s="7" t="n">
        <f aca="false">IF(G2049=1,N2049,S2049*$E$432)</f>
        <v>15000000</v>
      </c>
      <c r="AC2049" s="7" t="n">
        <f aca="false">IF(H2049=1,O2049,S2049*$E$431)</f>
        <v>5000000</v>
      </c>
      <c r="AD2049" s="7" t="n">
        <f aca="false">INDEX($W$2022:$W$2149,MATCH($A2049+(1-B2049)*64,$A$2022:$A$2149,0))</f>
        <v>30000000</v>
      </c>
      <c r="AE2049" s="7" t="n">
        <f aca="false">INDEX($W$2022:$W$2149,MATCH($A2049-B2049*64,$A$2022:$A$2149,0))</f>
        <v>52165860.8999552</v>
      </c>
      <c r="AF2049" s="7" t="n">
        <f aca="false">INDEX($X$2022:$X$2149,MATCH($A2049+(1-C2049)*32,$A$2022:$A$2149,0))</f>
        <v>300000000</v>
      </c>
      <c r="AG2049" s="7" t="n">
        <f aca="false">INDEX($X$2022:$X$2149,MATCH($A2049-C2049*32,$A$2022:$A$2149,0))</f>
        <v>517998937.2979</v>
      </c>
      <c r="AH2049" s="7" t="n">
        <f aca="false">INDEX($Y$2022:$Y$2149,MATCH($A2049+(1-D2049)*16,$A$2022:$A$2149,0))</f>
        <v>100000000</v>
      </c>
      <c r="AI2049" s="7" t="n">
        <f aca="false">INDEX($Y$2022:$Y$2149,MATCH($A2049-D2049*16,$A$2022:$A$2149,0))</f>
        <v>142966267.142629</v>
      </c>
      <c r="AJ2049" s="7" t="n">
        <f aca="false">INDEX($Z$2022:$Z$2149,MATCH($A2049+(1-E2049)*8,$A$2022:$A$2149,0))</f>
        <v>60000000</v>
      </c>
      <c r="AK2049" s="7" t="n">
        <f aca="false">INDEX($Z$2022:$Z$2149,MATCH($A2049-E2049*8,$A$2022:$A$2149,0))</f>
        <v>189244918.510637</v>
      </c>
      <c r="AL2049" s="7" t="n">
        <f aca="false">INDEX($AA$2022:$AA$2149,MATCH($A2049+(1-F2049)*4,$A$2022:$A$2149,0))</f>
        <v>30000000</v>
      </c>
      <c r="AM2049" s="7" t="n">
        <f aca="false">INDEX($AA$2022:$AA$2149,MATCH($A2049-F2049*4,$A$2022:$A$2149,0))</f>
        <v>254612305.431758</v>
      </c>
      <c r="AN2049" s="7" t="n">
        <f aca="false">INDEX($AB$2022:$AB$2149,MATCH($A2049+(1-G2049)*2,$A$2022:$A$2149,0))</f>
        <v>15000000</v>
      </c>
      <c r="AO2049" s="7" t="n">
        <f aca="false">INDEX($AB$2022:$AB$2149,MATCH($A2049-G2049*2,$A$2022:$A$2149,0))</f>
        <v>347040902.561168</v>
      </c>
      <c r="AP2049" s="7" t="n">
        <f aca="false">INDEX($AC$2022:$AC$2149,MATCH($A2049+(1-H2049)*1,$A$2022:$A$2149,0))</f>
        <v>5000000</v>
      </c>
      <c r="AQ2049" s="7" t="n">
        <f aca="false">INDEX($AC$2022:$AC$2149,MATCH($A2049-H2049*1,$A$2022:$A$2149,0))</f>
        <v>345152244.588046</v>
      </c>
      <c r="AR2049" s="14" t="b">
        <f aca="false">AND(IF(B2049=1,AD2049&gt;=AE2049,AE2049&gt;AD2049),IF(C2049=1,AF2049&gt;=AG2049,AG2049&gt;AF2049),IF(D2049=1,AH2049&gt;=AI2049,AI2049&gt;AH2049),IF(E2049=1,AJ2049&gt;=AK2049,AK2049&gt;AJ2049),IF(F2049=1,AL2049&gt;=AM2049,AM2049&gt;AL2049),IF(G2049=1,AN2049&gt;=AO2049,AO2049&gt;AN2049),IF(H2049=1,AP2049&gt;=AQ2049,AQ2049&gt;AP2049))</f>
        <v>0</v>
      </c>
      <c r="AS2049" s="2"/>
      <c r="AT2049" s="2"/>
      <c r="AU2049" s="2"/>
      <c r="AV2049" s="2"/>
      <c r="AW2049" s="2"/>
      <c r="AX2049" s="2"/>
    </row>
    <row r="2050" customFormat="false" ht="15" hidden="false" customHeight="false" outlineLevel="0" collapsed="false">
      <c r="A2050" s="6" t="n">
        <f aca="false">ROW()-2022</f>
        <v>28</v>
      </c>
      <c r="B2050" s="6" t="n">
        <f aca="false">MOD(INT($A2050/64),2)</f>
        <v>0</v>
      </c>
      <c r="C2050" s="6" t="n">
        <f aca="false">MOD(INT($A2050/32),2)</f>
        <v>0</v>
      </c>
      <c r="D2050" s="6" t="n">
        <f aca="false">MOD(INT($A2050/16),2)</f>
        <v>1</v>
      </c>
      <c r="E2050" s="6" t="n">
        <f aca="false">MOD(INT($A2050/8),2)</f>
        <v>1</v>
      </c>
      <c r="F2050" s="6" t="n">
        <f aca="false">MOD(INT($A2050/4),2)</f>
        <v>1</v>
      </c>
      <c r="G2050" s="6" t="n">
        <f aca="false">MOD(INT($A2050/2),2)</f>
        <v>0</v>
      </c>
      <c r="H2050" s="6" t="n">
        <f aca="false">MOD(INT($A2050/1),2)</f>
        <v>0</v>
      </c>
      <c r="I2050" s="7" t="n">
        <f aca="false">IF(B2050=1,MIN($B$6,$B$2020),0)</f>
        <v>0</v>
      </c>
      <c r="J2050" s="7" t="n">
        <f aca="false">IF(C2050=1,MIN($F$436,MAX(0,$B$2020-I2050)),0)</f>
        <v>0</v>
      </c>
      <c r="K2050" s="7" t="n">
        <f aca="false">IF(D2050=1,MIN($F$435,MAX(0,$B$2020-SUM(I2050:J2050))),0)</f>
        <v>100000000</v>
      </c>
      <c r="L2050" s="7" t="n">
        <f aca="false">IF(E2050=1,MIN($F$434,MAX(0,$B$2020-SUM(I2050:K2050))),0)</f>
        <v>60000000</v>
      </c>
      <c r="M2050" s="7" t="n">
        <f aca="false">IF(F2050=1,MIN($F$433,MAX(0,$B$2020-SUM(I2050:L2050))),0)</f>
        <v>30000000</v>
      </c>
      <c r="N2050" s="7" t="n">
        <f aca="false">IF(G2050=1,MIN($F$432,MAX(0,$B$2020-SUM(I2050:M2050))),0)</f>
        <v>0</v>
      </c>
      <c r="O2050" s="7" t="n">
        <f aca="false">IF(H2050=1,MIN($F$431,MAX(0,$B$2020-SUM(I2050:N2050))),0)</f>
        <v>0</v>
      </c>
      <c r="P2050" s="7" t="n">
        <f aca="false">MAX(0,$B$2020-SUM(I2050:O2050))</f>
        <v>1810000000</v>
      </c>
      <c r="Q2050" s="7" t="n">
        <f aca="false">($B$413+$B$414)+$B$22+(1-B2050)*$B$408+(1-C2050)*$E$436+(1-D2050)*$E$435+(1-E2050)*$E$434+(1-F2050)*$E$433+(1-G2050)*$E$432+(1-H2050)*$E$431</f>
        <v>25973824.6477464</v>
      </c>
      <c r="R2050" s="7" t="n">
        <f aca="false">P2050&gt;$B$12*Q2050</f>
        <v>1</v>
      </c>
      <c r="S2050" s="7" t="n">
        <f aca="false">IF(R2050,(P2050+$B$12*$B$13)/(Q2050+$B$13),IF(Q2050&gt;0,P2050/Q2050,0))</f>
        <v>63.6549540647486</v>
      </c>
      <c r="T2050" s="7" t="n">
        <f aca="false">IF(R2050,$B$13*(S2050-$B$12),0)</f>
        <v>156637385.161871</v>
      </c>
      <c r="U2050" s="7" t="n">
        <f aca="false">($B$413+$B$414)*S2050</f>
        <v>16282274.459338</v>
      </c>
      <c r="V2050" s="7" t="n">
        <f aca="false">$B$22*S2050</f>
        <v>572894586.582737</v>
      </c>
      <c r="W2050" s="7" t="n">
        <f aca="false">IF(B2050=1,I2050,S2050*$B$408)</f>
        <v>39125549.8084092</v>
      </c>
      <c r="X2050" s="7" t="n">
        <f aca="false">IF(C2050=1,J2050,S2050*$E$436)</f>
        <v>388510663.340158</v>
      </c>
      <c r="Y2050" s="7" t="n">
        <f aca="false">IF(D2050=1,K2050,S2050*$E$435)</f>
        <v>100000000</v>
      </c>
      <c r="Z2050" s="7" t="n">
        <f aca="false">IF(E2050=1,L2050,S2050*$E$434)</f>
        <v>60000000</v>
      </c>
      <c r="AA2050" s="7" t="n">
        <f aca="false">IF(F2050=1,M2050,S2050*$E$433)</f>
        <v>30000000</v>
      </c>
      <c r="AB2050" s="7" t="n">
        <f aca="false">IF(G2050=1,N2050,S2050*$E$432)</f>
        <v>318274770.323743</v>
      </c>
      <c r="AC2050" s="7" t="n">
        <f aca="false">IF(H2050=1,O2050,S2050*$E$431)</f>
        <v>318274770.323743</v>
      </c>
      <c r="AD2050" s="7" t="n">
        <f aca="false">INDEX($W$2022:$W$2149,MATCH($A2050+(1-B2050)*64,$A$2022:$A$2149,0))</f>
        <v>30000000</v>
      </c>
      <c r="AE2050" s="7" t="n">
        <f aca="false">INDEX($W$2022:$W$2149,MATCH($A2050-B2050*64,$A$2022:$A$2149,0))</f>
        <v>39125549.8084092</v>
      </c>
      <c r="AF2050" s="7" t="n">
        <f aca="false">INDEX($X$2022:$X$2149,MATCH($A2050+(1-C2050)*32,$A$2022:$A$2149,0))</f>
        <v>300000000</v>
      </c>
      <c r="AG2050" s="7" t="n">
        <f aca="false">INDEX($X$2022:$X$2149,MATCH($A2050-C2050*32,$A$2022:$A$2149,0))</f>
        <v>388510663.340158</v>
      </c>
      <c r="AH2050" s="7" t="n">
        <f aca="false">INDEX($Y$2022:$Y$2149,MATCH($A2050+(1-D2050)*16,$A$2022:$A$2149,0))</f>
        <v>100000000</v>
      </c>
      <c r="AI2050" s="7" t="n">
        <f aca="false">INDEX($Y$2022:$Y$2149,MATCH($A2050-D2050*16,$A$2022:$A$2149,0))</f>
        <v>109256035.25195</v>
      </c>
      <c r="AJ2050" s="7" t="n">
        <f aca="false">INDEX($Z$2022:$Z$2149,MATCH($A2050+(1-E2050)*8,$A$2022:$A$2149,0))</f>
        <v>60000000</v>
      </c>
      <c r="AK2050" s="7" t="n">
        <f aca="false">INDEX($Z$2022:$Z$2149,MATCH($A2050-E2050*8,$A$2022:$A$2149,0))</f>
        <v>145560197.069009</v>
      </c>
      <c r="AL2050" s="7" t="n">
        <f aca="false">INDEX($AA$2022:$AA$2149,MATCH($A2050+(1-F2050)*4,$A$2022:$A$2149,0))</f>
        <v>30000000</v>
      </c>
      <c r="AM2050" s="7" t="n">
        <f aca="false">INDEX($AA$2022:$AA$2149,MATCH($A2050-F2050*4,$A$2022:$A$2149,0))</f>
        <v>175622126.063913</v>
      </c>
      <c r="AN2050" s="7" t="n">
        <f aca="false">INDEX($AB$2022:$AB$2149,MATCH($A2050+(1-G2050)*2,$A$2022:$A$2149,0))</f>
        <v>15000000</v>
      </c>
      <c r="AO2050" s="7" t="n">
        <f aca="false">INDEX($AB$2022:$AB$2149,MATCH($A2050-G2050*2,$A$2022:$A$2149,0))</f>
        <v>318274770.323743</v>
      </c>
      <c r="AP2050" s="7" t="n">
        <f aca="false">INDEX($AC$2022:$AC$2149,MATCH($A2050+(1-H2050)*1,$A$2022:$A$2149,0))</f>
        <v>5000000</v>
      </c>
      <c r="AQ2050" s="7" t="n">
        <f aca="false">INDEX($AC$2022:$AC$2149,MATCH($A2050-H2050*1,$A$2022:$A$2149,0))</f>
        <v>318274770.323743</v>
      </c>
      <c r="AR2050" s="14" t="b">
        <f aca="false">AND(IF(B2050=1,AD2050&gt;=AE2050,AE2050&gt;AD2050),IF(C2050=1,AF2050&gt;=AG2050,AG2050&gt;AF2050),IF(D2050=1,AH2050&gt;=AI2050,AI2050&gt;AH2050),IF(E2050=1,AJ2050&gt;=AK2050,AK2050&gt;AJ2050),IF(F2050=1,AL2050&gt;=AM2050,AM2050&gt;AL2050),IF(G2050=1,AN2050&gt;=AO2050,AO2050&gt;AN2050),IF(H2050=1,AP2050&gt;=AQ2050,AQ2050&gt;AP2050))</f>
        <v>0</v>
      </c>
      <c r="AS2050" s="2"/>
      <c r="AT2050" s="2"/>
      <c r="AU2050" s="2"/>
      <c r="AV2050" s="2"/>
      <c r="AW2050" s="2"/>
      <c r="AX2050" s="2"/>
    </row>
    <row r="2051" customFormat="false" ht="15" hidden="false" customHeight="false" outlineLevel="0" collapsed="false">
      <c r="A2051" s="6" t="n">
        <f aca="false">ROW()-2022</f>
        <v>29</v>
      </c>
      <c r="B2051" s="6" t="n">
        <f aca="false">MOD(INT($A2051/64),2)</f>
        <v>0</v>
      </c>
      <c r="C2051" s="6" t="n">
        <f aca="false">MOD(INT($A2051/32),2)</f>
        <v>0</v>
      </c>
      <c r="D2051" s="6" t="n">
        <f aca="false">MOD(INT($A2051/16),2)</f>
        <v>1</v>
      </c>
      <c r="E2051" s="6" t="n">
        <f aca="false">MOD(INT($A2051/8),2)</f>
        <v>1</v>
      </c>
      <c r="F2051" s="6" t="n">
        <f aca="false">MOD(INT($A2051/4),2)</f>
        <v>1</v>
      </c>
      <c r="G2051" s="6" t="n">
        <f aca="false">MOD(INT($A2051/2),2)</f>
        <v>0</v>
      </c>
      <c r="H2051" s="6" t="n">
        <f aca="false">MOD(INT($A2051/1),2)</f>
        <v>1</v>
      </c>
      <c r="I2051" s="7" t="n">
        <f aca="false">IF(B2051=1,MIN($B$6,$B$2020),0)</f>
        <v>0</v>
      </c>
      <c r="J2051" s="7" t="n">
        <f aca="false">IF(C2051=1,MIN($F$436,MAX(0,$B$2020-I2051)),0)</f>
        <v>0</v>
      </c>
      <c r="K2051" s="7" t="n">
        <f aca="false">IF(D2051=1,MIN($F$435,MAX(0,$B$2020-SUM(I2051:J2051))),0)</f>
        <v>100000000</v>
      </c>
      <c r="L2051" s="7" t="n">
        <f aca="false">IF(E2051=1,MIN($F$434,MAX(0,$B$2020-SUM(I2051:K2051))),0)</f>
        <v>60000000</v>
      </c>
      <c r="M2051" s="7" t="n">
        <f aca="false">IF(F2051=1,MIN($F$433,MAX(0,$B$2020-SUM(I2051:L2051))),0)</f>
        <v>30000000</v>
      </c>
      <c r="N2051" s="7" t="n">
        <f aca="false">IF(G2051=1,MIN($F$432,MAX(0,$B$2020-SUM(I2051:M2051))),0)</f>
        <v>0</v>
      </c>
      <c r="O2051" s="7" t="n">
        <f aca="false">IF(H2051=1,MIN($F$431,MAX(0,$B$2020-SUM(I2051:N2051))),0)</f>
        <v>5000000</v>
      </c>
      <c r="P2051" s="7" t="n">
        <f aca="false">MAX(0,$B$2020-SUM(I2051:O2051))</f>
        <v>1805000000</v>
      </c>
      <c r="Q2051" s="7" t="n">
        <f aca="false">($B$413+$B$414)+$B$22+(1-B2051)*$B$408+(1-C2051)*$E$436+(1-D2051)*$E$435+(1-E2051)*$E$434+(1-F2051)*$E$433+(1-G2051)*$E$432+(1-H2051)*$E$431</f>
        <v>20973824.6477464</v>
      </c>
      <c r="R2051" s="7" t="n">
        <f aca="false">P2051&gt;$B$12*Q2051</f>
        <v>1</v>
      </c>
      <c r="S2051" s="7" t="n">
        <f aca="false">IF(R2051,(P2051+$B$12*$B$13)/(Q2051+$B$13),IF(Q2051&gt;0,P2051/Q2051,0))</f>
        <v>77.0006604004147</v>
      </c>
      <c r="T2051" s="7" t="n">
        <f aca="false">IF(R2051,$B$13*(S2051-$B$12),0)</f>
        <v>190001651.001037</v>
      </c>
      <c r="U2051" s="7" t="n">
        <f aca="false">($B$413+$B$414)*S2051</f>
        <v>19695967.1813531</v>
      </c>
      <c r="V2051" s="7" t="n">
        <f aca="false">$B$22*S2051</f>
        <v>693005943.603732</v>
      </c>
      <c r="W2051" s="7" t="n">
        <f aca="false">IF(B2051=1,I2051,S2051*$B$408)</f>
        <v>47328494.9779772</v>
      </c>
      <c r="X2051" s="7" t="n">
        <f aca="false">IF(C2051=1,J2051,S2051*$E$436)</f>
        <v>469964641.233828</v>
      </c>
      <c r="Y2051" s="7" t="n">
        <f aca="false">IF(D2051=1,K2051,S2051*$E$435)</f>
        <v>100000000</v>
      </c>
      <c r="Z2051" s="7" t="n">
        <f aca="false">IF(E2051=1,L2051,S2051*$E$434)</f>
        <v>60000000</v>
      </c>
      <c r="AA2051" s="7" t="n">
        <f aca="false">IF(F2051=1,M2051,S2051*$E$433)</f>
        <v>30000000</v>
      </c>
      <c r="AB2051" s="7" t="n">
        <f aca="false">IF(G2051=1,N2051,S2051*$E$432)</f>
        <v>385003302.002073</v>
      </c>
      <c r="AC2051" s="7" t="n">
        <f aca="false">IF(H2051=1,O2051,S2051*$E$431)</f>
        <v>5000000</v>
      </c>
      <c r="AD2051" s="7" t="n">
        <f aca="false">INDEX($W$2022:$W$2149,MATCH($A2051+(1-B2051)*64,$A$2022:$A$2149,0))</f>
        <v>30000000</v>
      </c>
      <c r="AE2051" s="7" t="n">
        <f aca="false">INDEX($W$2022:$W$2149,MATCH($A2051-B2051*64,$A$2022:$A$2149,0))</f>
        <v>47328494.9779772</v>
      </c>
      <c r="AF2051" s="7" t="n">
        <f aca="false">INDEX($X$2022:$X$2149,MATCH($A2051+(1-C2051)*32,$A$2022:$A$2149,0))</f>
        <v>300000000</v>
      </c>
      <c r="AG2051" s="7" t="n">
        <f aca="false">INDEX($X$2022:$X$2149,MATCH($A2051-C2051*32,$A$2022:$A$2149,0))</f>
        <v>469964641.233828</v>
      </c>
      <c r="AH2051" s="7" t="n">
        <f aca="false">INDEX($Y$2022:$Y$2149,MATCH($A2051+(1-D2051)*16,$A$2022:$A$2149,0))</f>
        <v>100000000</v>
      </c>
      <c r="AI2051" s="7" t="n">
        <f aca="false">INDEX($Y$2022:$Y$2149,MATCH($A2051-D2051*16,$A$2022:$A$2149,0))</f>
        <v>130592355.432183</v>
      </c>
      <c r="AJ2051" s="7" t="n">
        <f aca="false">INDEX($Z$2022:$Z$2149,MATCH($A2051+(1-E2051)*8,$A$2022:$A$2149,0))</f>
        <v>60000000</v>
      </c>
      <c r="AK2051" s="7" t="n">
        <f aca="false">INDEX($Z$2022:$Z$2149,MATCH($A2051-E2051*8,$A$2022:$A$2149,0))</f>
        <v>173225259.930421</v>
      </c>
      <c r="AL2051" s="7" t="n">
        <f aca="false">INDEX($AA$2022:$AA$2149,MATCH($A2051+(1-F2051)*4,$A$2022:$A$2149,0))</f>
        <v>30000000</v>
      </c>
      <c r="AM2051" s="7" t="n">
        <f aca="false">INDEX($AA$2022:$AA$2149,MATCH($A2051-F2051*4,$A$2022:$A$2149,0))</f>
        <v>208224541.536701</v>
      </c>
      <c r="AN2051" s="7" t="n">
        <f aca="false">INDEX($AB$2022:$AB$2149,MATCH($A2051+(1-G2051)*2,$A$2022:$A$2149,0))</f>
        <v>15000000</v>
      </c>
      <c r="AO2051" s="7" t="n">
        <f aca="false">INDEX($AB$2022:$AB$2149,MATCH($A2051-G2051*2,$A$2022:$A$2149,0))</f>
        <v>385003302.002073</v>
      </c>
      <c r="AP2051" s="7" t="n">
        <f aca="false">INDEX($AC$2022:$AC$2149,MATCH($A2051+(1-H2051)*1,$A$2022:$A$2149,0))</f>
        <v>5000000</v>
      </c>
      <c r="AQ2051" s="7" t="n">
        <f aca="false">INDEX($AC$2022:$AC$2149,MATCH($A2051-H2051*1,$A$2022:$A$2149,0))</f>
        <v>318274770.323743</v>
      </c>
      <c r="AR2051" s="14" t="b">
        <f aca="false">AND(IF(B2051=1,AD2051&gt;=AE2051,AE2051&gt;AD2051),IF(C2051=1,AF2051&gt;=AG2051,AG2051&gt;AF2051),IF(D2051=1,AH2051&gt;=AI2051,AI2051&gt;AH2051),IF(E2051=1,AJ2051&gt;=AK2051,AK2051&gt;AJ2051),IF(F2051=1,AL2051&gt;=AM2051,AM2051&gt;AL2051),IF(G2051=1,AN2051&gt;=AO2051,AO2051&gt;AN2051),IF(H2051=1,AP2051&gt;=AQ2051,AQ2051&gt;AP2051))</f>
        <v>0</v>
      </c>
      <c r="AS2051" s="2"/>
      <c r="AT2051" s="2"/>
      <c r="AU2051" s="2"/>
      <c r="AV2051" s="2"/>
      <c r="AW2051" s="2"/>
      <c r="AX2051" s="2"/>
    </row>
    <row r="2052" customFormat="false" ht="15" hidden="false" customHeight="false" outlineLevel="0" collapsed="false">
      <c r="A2052" s="6" t="n">
        <f aca="false">ROW()-2022</f>
        <v>30</v>
      </c>
      <c r="B2052" s="6" t="n">
        <f aca="false">MOD(INT($A2052/64),2)</f>
        <v>0</v>
      </c>
      <c r="C2052" s="6" t="n">
        <f aca="false">MOD(INT($A2052/32),2)</f>
        <v>0</v>
      </c>
      <c r="D2052" s="6" t="n">
        <f aca="false">MOD(INT($A2052/16),2)</f>
        <v>1</v>
      </c>
      <c r="E2052" s="6" t="n">
        <f aca="false">MOD(INT($A2052/8),2)</f>
        <v>1</v>
      </c>
      <c r="F2052" s="6" t="n">
        <f aca="false">MOD(INT($A2052/4),2)</f>
        <v>1</v>
      </c>
      <c r="G2052" s="6" t="n">
        <f aca="false">MOD(INT($A2052/2),2)</f>
        <v>1</v>
      </c>
      <c r="H2052" s="6" t="n">
        <f aca="false">MOD(INT($A2052/1),2)</f>
        <v>0</v>
      </c>
      <c r="I2052" s="7" t="n">
        <f aca="false">IF(B2052=1,MIN($B$6,$B$2020),0)</f>
        <v>0</v>
      </c>
      <c r="J2052" s="7" t="n">
        <f aca="false">IF(C2052=1,MIN($F$436,MAX(0,$B$2020-I2052)),0)</f>
        <v>0</v>
      </c>
      <c r="K2052" s="7" t="n">
        <f aca="false">IF(D2052=1,MIN($F$435,MAX(0,$B$2020-SUM(I2052:J2052))),0)</f>
        <v>100000000</v>
      </c>
      <c r="L2052" s="7" t="n">
        <f aca="false">IF(E2052=1,MIN($F$434,MAX(0,$B$2020-SUM(I2052:K2052))),0)</f>
        <v>60000000</v>
      </c>
      <c r="M2052" s="7" t="n">
        <f aca="false">IF(F2052=1,MIN($F$433,MAX(0,$B$2020-SUM(I2052:L2052))),0)</f>
        <v>30000000</v>
      </c>
      <c r="N2052" s="7" t="n">
        <f aca="false">IF(G2052=1,MIN($F$432,MAX(0,$B$2020-SUM(I2052:M2052))),0)</f>
        <v>15000000</v>
      </c>
      <c r="O2052" s="7" t="n">
        <f aca="false">IF(H2052=1,MIN($F$431,MAX(0,$B$2020-SUM(I2052:N2052))),0)</f>
        <v>0</v>
      </c>
      <c r="P2052" s="7" t="n">
        <f aca="false">MAX(0,$B$2020-SUM(I2052:O2052))</f>
        <v>1795000000</v>
      </c>
      <c r="Q2052" s="7" t="n">
        <f aca="false">($B$413+$B$414)+$B$22+(1-B2052)*$B$408+(1-C2052)*$E$436+(1-D2052)*$E$435+(1-E2052)*$E$434+(1-F2052)*$E$433+(1-G2052)*$E$432+(1-H2052)*$E$431</f>
        <v>20973824.6477464</v>
      </c>
      <c r="R2052" s="7" t="n">
        <f aca="false">P2052&gt;$B$12*Q2052</f>
        <v>1</v>
      </c>
      <c r="S2052" s="7" t="n">
        <f aca="false">IF(R2052,(P2052+$B$12*$B$13)/(Q2052+$B$13),IF(Q2052&gt;0,P2052/Q2052,0))</f>
        <v>76.5746539804954</v>
      </c>
      <c r="T2052" s="7" t="n">
        <f aca="false">IF(R2052,$B$13*(S2052-$B$12),0)</f>
        <v>188936634.951238</v>
      </c>
      <c r="U2052" s="7" t="n">
        <f aca="false">($B$413+$B$414)*S2052</f>
        <v>19586999.1748173</v>
      </c>
      <c r="V2052" s="7" t="n">
        <f aca="false">$B$22*S2052</f>
        <v>689171885.824458</v>
      </c>
      <c r="W2052" s="7" t="n">
        <f aca="false">IF(B2052=1,I2052,S2052*$B$408)</f>
        <v>47066649.9158584</v>
      </c>
      <c r="X2052" s="7" t="n">
        <f aca="false">IF(C2052=1,J2052,S2052*$E$436)</f>
        <v>467364560.231151</v>
      </c>
      <c r="Y2052" s="7" t="n">
        <f aca="false">IF(D2052=1,K2052,S2052*$E$435)</f>
        <v>100000000</v>
      </c>
      <c r="Z2052" s="7" t="n">
        <f aca="false">IF(E2052=1,L2052,S2052*$E$434)</f>
        <v>60000000</v>
      </c>
      <c r="AA2052" s="7" t="n">
        <f aca="false">IF(F2052=1,M2052,S2052*$E$433)</f>
        <v>30000000</v>
      </c>
      <c r="AB2052" s="7" t="n">
        <f aca="false">IF(G2052=1,N2052,S2052*$E$432)</f>
        <v>15000000</v>
      </c>
      <c r="AC2052" s="7" t="n">
        <f aca="false">IF(H2052=1,O2052,S2052*$E$431)</f>
        <v>382873269.902477</v>
      </c>
      <c r="AD2052" s="7" t="n">
        <f aca="false">INDEX($W$2022:$W$2149,MATCH($A2052+(1-B2052)*64,$A$2022:$A$2149,0))</f>
        <v>30000000</v>
      </c>
      <c r="AE2052" s="7" t="n">
        <f aca="false">INDEX($W$2022:$W$2149,MATCH($A2052-B2052*64,$A$2022:$A$2149,0))</f>
        <v>47066649.9158584</v>
      </c>
      <c r="AF2052" s="7" t="n">
        <f aca="false">INDEX($X$2022:$X$2149,MATCH($A2052+(1-C2052)*32,$A$2022:$A$2149,0))</f>
        <v>300000000</v>
      </c>
      <c r="AG2052" s="7" t="n">
        <f aca="false">INDEX($X$2022:$X$2149,MATCH($A2052-C2052*32,$A$2022:$A$2149,0))</f>
        <v>467364560.231151</v>
      </c>
      <c r="AH2052" s="7" t="n">
        <f aca="false">INDEX($Y$2022:$Y$2149,MATCH($A2052+(1-D2052)*16,$A$2022:$A$2149,0))</f>
        <v>100000000</v>
      </c>
      <c r="AI2052" s="7" t="n">
        <f aca="false">INDEX($Y$2022:$Y$2149,MATCH($A2052-D2052*16,$A$2022:$A$2149,0))</f>
        <v>129907729.715631</v>
      </c>
      <c r="AJ2052" s="7" t="n">
        <f aca="false">INDEX($Z$2022:$Z$2149,MATCH($A2052+(1-E2052)*8,$A$2022:$A$2149,0))</f>
        <v>60000000</v>
      </c>
      <c r="AK2052" s="7" t="n">
        <f aca="false">INDEX($Z$2022:$Z$2149,MATCH($A2052-E2052*8,$A$2022:$A$2149,0))</f>
        <v>172297681.563993</v>
      </c>
      <c r="AL2052" s="7" t="n">
        <f aca="false">INDEX($AA$2022:$AA$2149,MATCH($A2052+(1-F2052)*4,$A$2022:$A$2149,0))</f>
        <v>30000000</v>
      </c>
      <c r="AM2052" s="7" t="n">
        <f aca="false">INDEX($AA$2022:$AA$2149,MATCH($A2052-F2052*4,$A$2022:$A$2149,0))</f>
        <v>207091346.752828</v>
      </c>
      <c r="AN2052" s="7" t="n">
        <f aca="false">INDEX($AB$2022:$AB$2149,MATCH($A2052+(1-G2052)*2,$A$2022:$A$2149,0))</f>
        <v>15000000</v>
      </c>
      <c r="AO2052" s="7" t="n">
        <f aca="false">INDEX($AB$2022:$AB$2149,MATCH($A2052-G2052*2,$A$2022:$A$2149,0))</f>
        <v>318274770.323743</v>
      </c>
      <c r="AP2052" s="7" t="n">
        <f aca="false">INDEX($AC$2022:$AC$2149,MATCH($A2052+(1-H2052)*1,$A$2022:$A$2149,0))</f>
        <v>5000000</v>
      </c>
      <c r="AQ2052" s="7" t="n">
        <f aca="false">INDEX($AC$2022:$AC$2149,MATCH($A2052-H2052*1,$A$2022:$A$2149,0))</f>
        <v>382873269.902477</v>
      </c>
      <c r="AR2052" s="14" t="b">
        <f aca="false">AND(IF(B2052=1,AD2052&gt;=AE2052,AE2052&gt;AD2052),IF(C2052=1,AF2052&gt;=AG2052,AG2052&gt;AF2052),IF(D2052=1,AH2052&gt;=AI2052,AI2052&gt;AH2052),IF(E2052=1,AJ2052&gt;=AK2052,AK2052&gt;AJ2052),IF(F2052=1,AL2052&gt;=AM2052,AM2052&gt;AL2052),IF(G2052=1,AN2052&gt;=AO2052,AO2052&gt;AN2052),IF(H2052=1,AP2052&gt;=AQ2052,AQ2052&gt;AP2052))</f>
        <v>0</v>
      </c>
      <c r="AS2052" s="2"/>
      <c r="AT2052" s="2"/>
      <c r="AU2052" s="2"/>
      <c r="AV2052" s="2"/>
      <c r="AW2052" s="2"/>
      <c r="AX2052" s="2"/>
    </row>
    <row r="2053" customFormat="false" ht="15" hidden="false" customHeight="false" outlineLevel="0" collapsed="false">
      <c r="A2053" s="6" t="n">
        <f aca="false">ROW()-2022</f>
        <v>31</v>
      </c>
      <c r="B2053" s="6" t="n">
        <f aca="false">MOD(INT($A2053/64),2)</f>
        <v>0</v>
      </c>
      <c r="C2053" s="6" t="n">
        <f aca="false">MOD(INT($A2053/32),2)</f>
        <v>0</v>
      </c>
      <c r="D2053" s="6" t="n">
        <f aca="false">MOD(INT($A2053/16),2)</f>
        <v>1</v>
      </c>
      <c r="E2053" s="6" t="n">
        <f aca="false">MOD(INT($A2053/8),2)</f>
        <v>1</v>
      </c>
      <c r="F2053" s="6" t="n">
        <f aca="false">MOD(INT($A2053/4),2)</f>
        <v>1</v>
      </c>
      <c r="G2053" s="6" t="n">
        <f aca="false">MOD(INT($A2053/2),2)</f>
        <v>1</v>
      </c>
      <c r="H2053" s="6" t="n">
        <f aca="false">MOD(INT($A2053/1),2)</f>
        <v>1</v>
      </c>
      <c r="I2053" s="7" t="n">
        <f aca="false">IF(B2053=1,MIN($B$6,$B$2020),0)</f>
        <v>0</v>
      </c>
      <c r="J2053" s="7" t="n">
        <f aca="false">IF(C2053=1,MIN($F$436,MAX(0,$B$2020-I2053)),0)</f>
        <v>0</v>
      </c>
      <c r="K2053" s="7" t="n">
        <f aca="false">IF(D2053=1,MIN($F$435,MAX(0,$B$2020-SUM(I2053:J2053))),0)</f>
        <v>100000000</v>
      </c>
      <c r="L2053" s="7" t="n">
        <f aca="false">IF(E2053=1,MIN($F$434,MAX(0,$B$2020-SUM(I2053:K2053))),0)</f>
        <v>60000000</v>
      </c>
      <c r="M2053" s="7" t="n">
        <f aca="false">IF(F2053=1,MIN($F$433,MAX(0,$B$2020-SUM(I2053:L2053))),0)</f>
        <v>30000000</v>
      </c>
      <c r="N2053" s="7" t="n">
        <f aca="false">IF(G2053=1,MIN($F$432,MAX(0,$B$2020-SUM(I2053:M2053))),0)</f>
        <v>15000000</v>
      </c>
      <c r="O2053" s="7" t="n">
        <f aca="false">IF(H2053=1,MIN($F$431,MAX(0,$B$2020-SUM(I2053:N2053))),0)</f>
        <v>5000000</v>
      </c>
      <c r="P2053" s="7" t="n">
        <f aca="false">MAX(0,$B$2020-SUM(I2053:O2053))</f>
        <v>1790000000</v>
      </c>
      <c r="Q2053" s="7" t="n">
        <f aca="false">($B$413+$B$414)+$B$22+(1-B2053)*$B$408+(1-C2053)*$E$436+(1-D2053)*$E$435+(1-E2053)*$E$434+(1-F2053)*$E$433+(1-G2053)*$E$432+(1-H2053)*$E$431</f>
        <v>15973824.6477464</v>
      </c>
      <c r="R2053" s="7" t="n">
        <f aca="false">P2053&gt;$B$12*Q2053</f>
        <v>1</v>
      </c>
      <c r="S2053" s="7" t="n">
        <f aca="false">IF(R2053,(P2053+$B$12*$B$13)/(Q2053+$B$13),IF(Q2053&gt;0,P2053/Q2053,0))</f>
        <v>97.0291769126795</v>
      </c>
      <c r="T2053" s="7" t="n">
        <f aca="false">IF(R2053,$B$13*(S2053-$B$12),0)</f>
        <v>240072942.281699</v>
      </c>
      <c r="U2053" s="7" t="n">
        <f aca="false">($B$413+$B$414)*S2053</f>
        <v>24819053.1635434</v>
      </c>
      <c r="V2053" s="7" t="n">
        <f aca="false">$B$22*S2053</f>
        <v>873262592.214116</v>
      </c>
      <c r="W2053" s="7" t="n">
        <f aca="false">IF(B2053=1,I2053,S2053*$B$408)</f>
        <v>59639032.8128184</v>
      </c>
      <c r="X2053" s="7" t="n">
        <f aca="false">IF(C2053=1,J2053,S2053*$E$436)</f>
        <v>592206379.527824</v>
      </c>
      <c r="Y2053" s="7" t="n">
        <f aca="false">IF(D2053=1,K2053,S2053*$E$435)</f>
        <v>100000000</v>
      </c>
      <c r="Z2053" s="7" t="n">
        <f aca="false">IF(E2053=1,L2053,S2053*$E$434)</f>
        <v>60000000</v>
      </c>
      <c r="AA2053" s="7" t="n">
        <f aca="false">IF(F2053=1,M2053,S2053*$E$433)</f>
        <v>30000000</v>
      </c>
      <c r="AB2053" s="7" t="n">
        <f aca="false">IF(G2053=1,N2053,S2053*$E$432)</f>
        <v>15000000</v>
      </c>
      <c r="AC2053" s="7" t="n">
        <f aca="false">IF(H2053=1,O2053,S2053*$E$431)</f>
        <v>5000000</v>
      </c>
      <c r="AD2053" s="7" t="n">
        <f aca="false">INDEX($W$2022:$W$2149,MATCH($A2053+(1-B2053)*64,$A$2022:$A$2149,0))</f>
        <v>30000000</v>
      </c>
      <c r="AE2053" s="7" t="n">
        <f aca="false">INDEX($W$2022:$W$2149,MATCH($A2053-B2053*64,$A$2022:$A$2149,0))</f>
        <v>59639032.8128184</v>
      </c>
      <c r="AF2053" s="7" t="n">
        <f aca="false">INDEX($X$2022:$X$2149,MATCH($A2053+(1-C2053)*32,$A$2022:$A$2149,0))</f>
        <v>300000000</v>
      </c>
      <c r="AG2053" s="7" t="n">
        <f aca="false">INDEX($X$2022:$X$2149,MATCH($A2053-C2053*32,$A$2022:$A$2149,0))</f>
        <v>592206379.527824</v>
      </c>
      <c r="AH2053" s="7" t="n">
        <f aca="false">INDEX($Y$2022:$Y$2149,MATCH($A2053+(1-D2053)*16,$A$2022:$A$2149,0))</f>
        <v>100000000</v>
      </c>
      <c r="AI2053" s="7" t="n">
        <f aca="false">INDEX($Y$2022:$Y$2149,MATCH($A2053-D2053*16,$A$2022:$A$2149,0))</f>
        <v>161637630.185703</v>
      </c>
      <c r="AJ2053" s="7" t="n">
        <f aca="false">INDEX($Z$2022:$Z$2149,MATCH($A2053+(1-E2053)*8,$A$2022:$A$2149,0))</f>
        <v>60000000</v>
      </c>
      <c r="AK2053" s="7" t="n">
        <f aca="false">INDEX($Z$2022:$Z$2149,MATCH($A2053-E2053*8,$A$2022:$A$2149,0))</f>
        <v>212994028.407727</v>
      </c>
      <c r="AL2053" s="7" t="n">
        <f aca="false">INDEX($AA$2022:$AA$2149,MATCH($A2053+(1-F2053)*4,$A$2022:$A$2149,0))</f>
        <v>30000000</v>
      </c>
      <c r="AM2053" s="7" t="n">
        <f aca="false">INDEX($AA$2022:$AA$2149,MATCH($A2053-F2053*4,$A$2022:$A$2149,0))</f>
        <v>254612305.431758</v>
      </c>
      <c r="AN2053" s="7" t="n">
        <f aca="false">INDEX($AB$2022:$AB$2149,MATCH($A2053+(1-G2053)*2,$A$2022:$A$2149,0))</f>
        <v>15000000</v>
      </c>
      <c r="AO2053" s="7" t="n">
        <f aca="false">INDEX($AB$2022:$AB$2149,MATCH($A2053-G2053*2,$A$2022:$A$2149,0))</f>
        <v>385003302.002073</v>
      </c>
      <c r="AP2053" s="7" t="n">
        <f aca="false">INDEX($AC$2022:$AC$2149,MATCH($A2053+(1-H2053)*1,$A$2022:$A$2149,0))</f>
        <v>5000000</v>
      </c>
      <c r="AQ2053" s="7" t="n">
        <f aca="false">INDEX($AC$2022:$AC$2149,MATCH($A2053-H2053*1,$A$2022:$A$2149,0))</f>
        <v>382873269.902477</v>
      </c>
      <c r="AR2053" s="14" t="b">
        <f aca="false">AND(IF(B2053=1,AD2053&gt;=AE2053,AE2053&gt;AD2053),IF(C2053=1,AF2053&gt;=AG2053,AG2053&gt;AF2053),IF(D2053=1,AH2053&gt;=AI2053,AI2053&gt;AH2053),IF(E2053=1,AJ2053&gt;=AK2053,AK2053&gt;AJ2053),IF(F2053=1,AL2053&gt;=AM2053,AM2053&gt;AL2053),IF(G2053=1,AN2053&gt;=AO2053,AO2053&gt;AN2053),IF(H2053=1,AP2053&gt;=AQ2053,AQ2053&gt;AP2053))</f>
        <v>0</v>
      </c>
      <c r="AS2053" s="2"/>
      <c r="AT2053" s="2"/>
      <c r="AU2053" s="2"/>
      <c r="AV2053" s="2"/>
      <c r="AW2053" s="2"/>
      <c r="AX2053" s="2"/>
    </row>
    <row r="2054" customFormat="false" ht="15" hidden="false" customHeight="false" outlineLevel="0" collapsed="false">
      <c r="A2054" s="6" t="n">
        <f aca="false">ROW()-2022</f>
        <v>32</v>
      </c>
      <c r="B2054" s="6" t="n">
        <f aca="false">MOD(INT($A2054/64),2)</f>
        <v>0</v>
      </c>
      <c r="C2054" s="6" t="n">
        <f aca="false">MOD(INT($A2054/32),2)</f>
        <v>1</v>
      </c>
      <c r="D2054" s="6" t="n">
        <f aca="false">MOD(INT($A2054/16),2)</f>
        <v>0</v>
      </c>
      <c r="E2054" s="6" t="n">
        <f aca="false">MOD(INT($A2054/8),2)</f>
        <v>0</v>
      </c>
      <c r="F2054" s="6" t="n">
        <f aca="false">MOD(INT($A2054/4),2)</f>
        <v>0</v>
      </c>
      <c r="G2054" s="6" t="n">
        <f aca="false">MOD(INT($A2054/2),2)</f>
        <v>0</v>
      </c>
      <c r="H2054" s="6" t="n">
        <f aca="false">MOD(INT($A2054/1),2)</f>
        <v>0</v>
      </c>
      <c r="I2054" s="7" t="n">
        <f aca="false">IF(B2054=1,MIN($B$6,$B$2020),0)</f>
        <v>0</v>
      </c>
      <c r="J2054" s="7" t="n">
        <f aca="false">IF(C2054=1,MIN($F$436,MAX(0,$B$2020-I2054)),0)</f>
        <v>300000000</v>
      </c>
      <c r="K2054" s="7" t="n">
        <f aca="false">IF(D2054=1,MIN($F$435,MAX(0,$B$2020-SUM(I2054:J2054))),0)</f>
        <v>0</v>
      </c>
      <c r="L2054" s="7" t="n">
        <f aca="false">IF(E2054=1,MIN($F$434,MAX(0,$B$2020-SUM(I2054:K2054))),0)</f>
        <v>0</v>
      </c>
      <c r="M2054" s="7" t="n">
        <f aca="false">IF(F2054=1,MIN($F$433,MAX(0,$B$2020-SUM(I2054:L2054))),0)</f>
        <v>0</v>
      </c>
      <c r="N2054" s="7" t="n">
        <f aca="false">IF(G2054=1,MIN($F$432,MAX(0,$B$2020-SUM(I2054:M2054))),0)</f>
        <v>0</v>
      </c>
      <c r="O2054" s="7" t="n">
        <f aca="false">IF(H2054=1,MIN($F$431,MAX(0,$B$2020-SUM(I2054:N2054))),0)</f>
        <v>0</v>
      </c>
      <c r="P2054" s="7" t="n">
        <f aca="false">MAX(0,$B$2020-SUM(I2054:O2054))</f>
        <v>1700000000</v>
      </c>
      <c r="Q2054" s="7" t="n">
        <f aca="false">($B$413+$B$414)+$B$22+(1-B2054)*$B$408+(1-C2054)*$E$436+(1-D2054)*$E$435+(1-E2054)*$E$434+(1-F2054)*$E$433+(1-G2054)*$E$432+(1-H2054)*$E$431</f>
        <v>26995629.3929614</v>
      </c>
      <c r="R2054" s="7" t="n">
        <f aca="false">P2054&gt;$B$12*Q2054</f>
        <v>1</v>
      </c>
      <c r="S2054" s="7" t="n">
        <f aca="false">IF(R2054,(P2054+$B$12*$B$13)/(Q2054+$B$13),IF(Q2054&gt;0,P2054/Q2054,0))</f>
        <v>57.7204160425975</v>
      </c>
      <c r="T2054" s="7" t="n">
        <f aca="false">IF(R2054,$B$13*(S2054-$B$12),0)</f>
        <v>141801040.106494</v>
      </c>
      <c r="U2054" s="7" t="n">
        <f aca="false">($B$413+$B$414)*S2054</f>
        <v>14764281.4250841</v>
      </c>
      <c r="V2054" s="7" t="n">
        <f aca="false">$B$22*S2054</f>
        <v>519483744.383377</v>
      </c>
      <c r="W2054" s="7" t="n">
        <f aca="false">IF(B2054=1,I2054,S2054*$B$408)</f>
        <v>35477883.0024699</v>
      </c>
      <c r="X2054" s="7" t="n">
        <f aca="false">IF(C2054=1,J2054,S2054*$E$436)</f>
        <v>300000000</v>
      </c>
      <c r="Y2054" s="7" t="n">
        <f aca="false">IF(D2054=1,K2054,S2054*$E$435)</f>
        <v>99578644.0265739</v>
      </c>
      <c r="Z2054" s="7" t="n">
        <f aca="false">IF(E2054=1,L2054,S2054*$E$434)</f>
        <v>138528998.502234</v>
      </c>
      <c r="AA2054" s="7" t="n">
        <f aca="false">IF(F2054=1,M2054,S2054*$E$433)</f>
        <v>173161248.127792</v>
      </c>
      <c r="AB2054" s="7" t="n">
        <f aca="false">IF(G2054=1,N2054,S2054*$E$432)</f>
        <v>288602080.212987</v>
      </c>
      <c r="AC2054" s="7" t="n">
        <f aca="false">IF(H2054=1,O2054,S2054*$E$431)</f>
        <v>288602080.212987</v>
      </c>
      <c r="AD2054" s="7" t="n">
        <f aca="false">INDEX($W$2022:$W$2149,MATCH($A2054+(1-B2054)*64,$A$2022:$A$2149,0))</f>
        <v>30000000</v>
      </c>
      <c r="AE2054" s="7" t="n">
        <f aca="false">INDEX($W$2022:$W$2149,MATCH($A2054-B2054*64,$A$2022:$A$2149,0))</f>
        <v>35477883.0024699</v>
      </c>
      <c r="AF2054" s="7" t="n">
        <f aca="false">INDEX($X$2022:$X$2149,MATCH($A2054+(1-C2054)*32,$A$2022:$A$2149,0))</f>
        <v>300000000</v>
      </c>
      <c r="AG2054" s="7" t="n">
        <f aca="false">INDEX($X$2022:$X$2149,MATCH($A2054-C2054*32,$A$2022:$A$2149,0))</f>
        <v>343324890.554541</v>
      </c>
      <c r="AH2054" s="7" t="n">
        <f aca="false">INDEX($Y$2022:$Y$2149,MATCH($A2054+(1-D2054)*16,$A$2022:$A$2149,0))</f>
        <v>100000000</v>
      </c>
      <c r="AI2054" s="7" t="n">
        <f aca="false">INDEX($Y$2022:$Y$2149,MATCH($A2054-D2054*16,$A$2022:$A$2149,0))</f>
        <v>99578644.0265739</v>
      </c>
      <c r="AJ2054" s="7" t="n">
        <f aca="false">INDEX($Z$2022:$Z$2149,MATCH($A2054+(1-E2054)*8,$A$2022:$A$2149,0))</f>
        <v>60000000</v>
      </c>
      <c r="AK2054" s="7" t="n">
        <f aca="false">INDEX($Z$2022:$Z$2149,MATCH($A2054-E2054*8,$A$2022:$A$2149,0))</f>
        <v>138528998.502234</v>
      </c>
      <c r="AL2054" s="7" t="n">
        <f aca="false">INDEX($AA$2022:$AA$2149,MATCH($A2054+(1-F2054)*4,$A$2022:$A$2149,0))</f>
        <v>30000000</v>
      </c>
      <c r="AM2054" s="7" t="n">
        <f aca="false">INDEX($AA$2022:$AA$2149,MATCH($A2054-F2054*4,$A$2022:$A$2149,0))</f>
        <v>173161248.127792</v>
      </c>
      <c r="AN2054" s="7" t="n">
        <f aca="false">INDEX($AB$2022:$AB$2149,MATCH($A2054+(1-G2054)*2,$A$2022:$A$2149,0))</f>
        <v>15000000</v>
      </c>
      <c r="AO2054" s="7" t="n">
        <f aca="false">INDEX($AB$2022:$AB$2149,MATCH($A2054-G2054*2,$A$2022:$A$2149,0))</f>
        <v>288602080.212987</v>
      </c>
      <c r="AP2054" s="7" t="n">
        <f aca="false">INDEX($AC$2022:$AC$2149,MATCH($A2054+(1-H2054)*1,$A$2022:$A$2149,0))</f>
        <v>5000000</v>
      </c>
      <c r="AQ2054" s="7" t="n">
        <f aca="false">INDEX($AC$2022:$AC$2149,MATCH($A2054-H2054*1,$A$2022:$A$2149,0))</f>
        <v>288602080.212987</v>
      </c>
      <c r="AR2054" s="14" t="b">
        <f aca="false">AND(IF(B2054=1,AD2054&gt;=AE2054,AE2054&gt;AD2054),IF(C2054=1,AF2054&gt;=AG2054,AG2054&gt;AF2054),IF(D2054=1,AH2054&gt;=AI2054,AI2054&gt;AH2054),IF(E2054=1,AJ2054&gt;=AK2054,AK2054&gt;AJ2054),IF(F2054=1,AL2054&gt;=AM2054,AM2054&gt;AL2054),IF(G2054=1,AN2054&gt;=AO2054,AO2054&gt;AN2054),IF(H2054=1,AP2054&gt;=AQ2054,AQ2054&gt;AP2054))</f>
        <v>0</v>
      </c>
      <c r="AS2054" s="2"/>
      <c r="AT2054" s="2"/>
      <c r="AU2054" s="2"/>
      <c r="AV2054" s="2"/>
      <c r="AW2054" s="2"/>
      <c r="AX2054" s="2"/>
    </row>
    <row r="2055" customFormat="false" ht="15" hidden="false" customHeight="false" outlineLevel="0" collapsed="false">
      <c r="A2055" s="6" t="n">
        <f aca="false">ROW()-2022</f>
        <v>33</v>
      </c>
      <c r="B2055" s="6" t="n">
        <f aca="false">MOD(INT($A2055/64),2)</f>
        <v>0</v>
      </c>
      <c r="C2055" s="6" t="n">
        <f aca="false">MOD(INT($A2055/32),2)</f>
        <v>1</v>
      </c>
      <c r="D2055" s="6" t="n">
        <f aca="false">MOD(INT($A2055/16),2)</f>
        <v>0</v>
      </c>
      <c r="E2055" s="6" t="n">
        <f aca="false">MOD(INT($A2055/8),2)</f>
        <v>0</v>
      </c>
      <c r="F2055" s="6" t="n">
        <f aca="false">MOD(INT($A2055/4),2)</f>
        <v>0</v>
      </c>
      <c r="G2055" s="6" t="n">
        <f aca="false">MOD(INT($A2055/2),2)</f>
        <v>0</v>
      </c>
      <c r="H2055" s="6" t="n">
        <f aca="false">MOD(INT($A2055/1),2)</f>
        <v>1</v>
      </c>
      <c r="I2055" s="7" t="n">
        <f aca="false">IF(B2055=1,MIN($B$6,$B$2020),0)</f>
        <v>0</v>
      </c>
      <c r="J2055" s="7" t="n">
        <f aca="false">IF(C2055=1,MIN($F$436,MAX(0,$B$2020-I2055)),0)</f>
        <v>300000000</v>
      </c>
      <c r="K2055" s="7" t="n">
        <f aca="false">IF(D2055=1,MIN($F$435,MAX(0,$B$2020-SUM(I2055:J2055))),0)</f>
        <v>0</v>
      </c>
      <c r="L2055" s="7" t="n">
        <f aca="false">IF(E2055=1,MIN($F$434,MAX(0,$B$2020-SUM(I2055:K2055))),0)</f>
        <v>0</v>
      </c>
      <c r="M2055" s="7" t="n">
        <f aca="false">IF(F2055=1,MIN($F$433,MAX(0,$B$2020-SUM(I2055:L2055))),0)</f>
        <v>0</v>
      </c>
      <c r="N2055" s="7" t="n">
        <f aca="false">IF(G2055=1,MIN($F$432,MAX(0,$B$2020-SUM(I2055:M2055))),0)</f>
        <v>0</v>
      </c>
      <c r="O2055" s="7" t="n">
        <f aca="false">IF(H2055=1,MIN($F$431,MAX(0,$B$2020-SUM(I2055:N2055))),0)</f>
        <v>5000000</v>
      </c>
      <c r="P2055" s="7" t="n">
        <f aca="false">MAX(0,$B$2020-SUM(I2055:O2055))</f>
        <v>1695000000</v>
      </c>
      <c r="Q2055" s="7" t="n">
        <f aca="false">($B$413+$B$414)+$B$22+(1-B2055)*$B$408+(1-C2055)*$E$436+(1-D2055)*$E$435+(1-E2055)*$E$434+(1-F2055)*$E$433+(1-G2055)*$E$432+(1-H2055)*$E$431</f>
        <v>21995629.3929614</v>
      </c>
      <c r="R2055" s="7" t="n">
        <f aca="false">P2055&gt;$B$12*Q2055</f>
        <v>1</v>
      </c>
      <c r="S2055" s="7" t="n">
        <f aca="false">IF(R2055,(P2055+$B$12*$B$13)/(Q2055+$B$13),IF(Q2055&gt;0,P2055/Q2055,0))</f>
        <v>69.2980765167749</v>
      </c>
      <c r="T2055" s="7" t="n">
        <f aca="false">IF(R2055,$B$13*(S2055-$B$12),0)</f>
        <v>170745191.291937</v>
      </c>
      <c r="U2055" s="7" t="n">
        <f aca="false">($B$413+$B$414)*S2055</f>
        <v>17725726.4250417</v>
      </c>
      <c r="V2055" s="7" t="n">
        <f aca="false">$B$22*S2055</f>
        <v>623682688.650974</v>
      </c>
      <c r="W2055" s="7" t="n">
        <f aca="false">IF(B2055=1,I2055,S2055*$B$408)</f>
        <v>42594097.8863345</v>
      </c>
      <c r="X2055" s="7" t="n">
        <f aca="false">IF(C2055=1,J2055,S2055*$E$436)</f>
        <v>300000000</v>
      </c>
      <c r="Y2055" s="7" t="n">
        <f aca="false">IF(D2055=1,K2055,S2055*$E$435)</f>
        <v>119552299.971254</v>
      </c>
      <c r="Z2055" s="7" t="n">
        <f aca="false">IF(E2055=1,L2055,S2055*$E$434)</f>
        <v>166315383.64026</v>
      </c>
      <c r="AA2055" s="7" t="n">
        <f aca="false">IF(F2055=1,M2055,S2055*$E$433)</f>
        <v>207894229.550325</v>
      </c>
      <c r="AB2055" s="7" t="n">
        <f aca="false">IF(G2055=1,N2055,S2055*$E$432)</f>
        <v>346490382.583874</v>
      </c>
      <c r="AC2055" s="7" t="n">
        <f aca="false">IF(H2055=1,O2055,S2055*$E$431)</f>
        <v>5000000</v>
      </c>
      <c r="AD2055" s="7" t="n">
        <f aca="false">INDEX($W$2022:$W$2149,MATCH($A2055+(1-B2055)*64,$A$2022:$A$2149,0))</f>
        <v>30000000</v>
      </c>
      <c r="AE2055" s="7" t="n">
        <f aca="false">INDEX($W$2022:$W$2149,MATCH($A2055-B2055*64,$A$2022:$A$2149,0))</f>
        <v>42594097.8863345</v>
      </c>
      <c r="AF2055" s="7" t="n">
        <f aca="false">INDEX($X$2022:$X$2149,MATCH($A2055+(1-C2055)*32,$A$2022:$A$2149,0))</f>
        <v>300000000</v>
      </c>
      <c r="AG2055" s="7" t="n">
        <f aca="false">INDEX($X$2022:$X$2149,MATCH($A2055-C2055*32,$A$2022:$A$2149,0))</f>
        <v>398428219.472421</v>
      </c>
      <c r="AH2055" s="7" t="n">
        <f aca="false">INDEX($Y$2022:$Y$2149,MATCH($A2055+(1-D2055)*16,$A$2022:$A$2149,0))</f>
        <v>100000000</v>
      </c>
      <c r="AI2055" s="7" t="n">
        <f aca="false">INDEX($Y$2022:$Y$2149,MATCH($A2055-D2055*16,$A$2022:$A$2149,0))</f>
        <v>119552299.971254</v>
      </c>
      <c r="AJ2055" s="7" t="n">
        <f aca="false">INDEX($Z$2022:$Z$2149,MATCH($A2055+(1-E2055)*8,$A$2022:$A$2149,0))</f>
        <v>60000000</v>
      </c>
      <c r="AK2055" s="7" t="n">
        <f aca="false">INDEX($Z$2022:$Z$2149,MATCH($A2055-E2055*8,$A$2022:$A$2149,0))</f>
        <v>166315383.64026</v>
      </c>
      <c r="AL2055" s="7" t="n">
        <f aca="false">INDEX($AA$2022:$AA$2149,MATCH($A2055+(1-F2055)*4,$A$2022:$A$2149,0))</f>
        <v>30000000</v>
      </c>
      <c r="AM2055" s="7" t="n">
        <f aca="false">INDEX($AA$2022:$AA$2149,MATCH($A2055-F2055*4,$A$2022:$A$2149,0))</f>
        <v>207894229.550325</v>
      </c>
      <c r="AN2055" s="7" t="n">
        <f aca="false">INDEX($AB$2022:$AB$2149,MATCH($A2055+(1-G2055)*2,$A$2022:$A$2149,0))</f>
        <v>15000000</v>
      </c>
      <c r="AO2055" s="7" t="n">
        <f aca="false">INDEX($AB$2022:$AB$2149,MATCH($A2055-G2055*2,$A$2022:$A$2149,0))</f>
        <v>346490382.583874</v>
      </c>
      <c r="AP2055" s="7" t="n">
        <f aca="false">INDEX($AC$2022:$AC$2149,MATCH($A2055+(1-H2055)*1,$A$2022:$A$2149,0))</f>
        <v>5000000</v>
      </c>
      <c r="AQ2055" s="7" t="n">
        <f aca="false">INDEX($AC$2022:$AC$2149,MATCH($A2055-H2055*1,$A$2022:$A$2149,0))</f>
        <v>288602080.212987</v>
      </c>
      <c r="AR2055" s="14" t="b">
        <f aca="false">AND(IF(B2055=1,AD2055&gt;=AE2055,AE2055&gt;AD2055),IF(C2055=1,AF2055&gt;=AG2055,AG2055&gt;AF2055),IF(D2055=1,AH2055&gt;=AI2055,AI2055&gt;AH2055),IF(E2055=1,AJ2055&gt;=AK2055,AK2055&gt;AJ2055),IF(F2055=1,AL2055&gt;=AM2055,AM2055&gt;AL2055),IF(G2055=1,AN2055&gt;=AO2055,AO2055&gt;AN2055),IF(H2055=1,AP2055&gt;=AQ2055,AQ2055&gt;AP2055))</f>
        <v>0</v>
      </c>
      <c r="AS2055" s="2"/>
      <c r="AT2055" s="2"/>
      <c r="AU2055" s="2"/>
      <c r="AV2055" s="2"/>
      <c r="AW2055" s="2"/>
      <c r="AX2055" s="2"/>
    </row>
    <row r="2056" customFormat="false" ht="15" hidden="false" customHeight="false" outlineLevel="0" collapsed="false">
      <c r="A2056" s="6" t="n">
        <f aca="false">ROW()-2022</f>
        <v>34</v>
      </c>
      <c r="B2056" s="6" t="n">
        <f aca="false">MOD(INT($A2056/64),2)</f>
        <v>0</v>
      </c>
      <c r="C2056" s="6" t="n">
        <f aca="false">MOD(INT($A2056/32),2)</f>
        <v>1</v>
      </c>
      <c r="D2056" s="6" t="n">
        <f aca="false">MOD(INT($A2056/16),2)</f>
        <v>0</v>
      </c>
      <c r="E2056" s="6" t="n">
        <f aca="false">MOD(INT($A2056/8),2)</f>
        <v>0</v>
      </c>
      <c r="F2056" s="6" t="n">
        <f aca="false">MOD(INT($A2056/4),2)</f>
        <v>0</v>
      </c>
      <c r="G2056" s="6" t="n">
        <f aca="false">MOD(INT($A2056/2),2)</f>
        <v>1</v>
      </c>
      <c r="H2056" s="6" t="n">
        <f aca="false">MOD(INT($A2056/1),2)</f>
        <v>0</v>
      </c>
      <c r="I2056" s="7" t="n">
        <f aca="false">IF(B2056=1,MIN($B$6,$B$2020),0)</f>
        <v>0</v>
      </c>
      <c r="J2056" s="7" t="n">
        <f aca="false">IF(C2056=1,MIN($F$436,MAX(0,$B$2020-I2056)),0)</f>
        <v>300000000</v>
      </c>
      <c r="K2056" s="7" t="n">
        <f aca="false">IF(D2056=1,MIN($F$435,MAX(0,$B$2020-SUM(I2056:J2056))),0)</f>
        <v>0</v>
      </c>
      <c r="L2056" s="7" t="n">
        <f aca="false">IF(E2056=1,MIN($F$434,MAX(0,$B$2020-SUM(I2056:K2056))),0)</f>
        <v>0</v>
      </c>
      <c r="M2056" s="7" t="n">
        <f aca="false">IF(F2056=1,MIN($F$433,MAX(0,$B$2020-SUM(I2056:L2056))),0)</f>
        <v>0</v>
      </c>
      <c r="N2056" s="7" t="n">
        <f aca="false">IF(G2056=1,MIN($F$432,MAX(0,$B$2020-SUM(I2056:M2056))),0)</f>
        <v>15000000</v>
      </c>
      <c r="O2056" s="7" t="n">
        <f aca="false">IF(H2056=1,MIN($F$431,MAX(0,$B$2020-SUM(I2056:N2056))),0)</f>
        <v>0</v>
      </c>
      <c r="P2056" s="7" t="n">
        <f aca="false">MAX(0,$B$2020-SUM(I2056:O2056))</f>
        <v>1685000000</v>
      </c>
      <c r="Q2056" s="7" t="n">
        <f aca="false">($B$413+$B$414)+$B$22+(1-B2056)*$B$408+(1-C2056)*$E$436+(1-D2056)*$E$435+(1-E2056)*$E$434+(1-F2056)*$E$433+(1-G2056)*$E$432+(1-H2056)*$E$431</f>
        <v>21995629.3929614</v>
      </c>
      <c r="R2056" s="7" t="n">
        <f aca="false">P2056&gt;$B$12*Q2056</f>
        <v>1</v>
      </c>
      <c r="S2056" s="7" t="n">
        <f aca="false">IF(R2056,(P2056+$B$12*$B$13)/(Q2056+$B$13),IF(Q2056&gt;0,P2056/Q2056,0))</f>
        <v>68.8898404253653</v>
      </c>
      <c r="T2056" s="7" t="n">
        <f aca="false">IF(R2056,$B$13*(S2056-$B$12),0)</f>
        <v>169724601.063413</v>
      </c>
      <c r="U2056" s="7" t="n">
        <f aca="false">($B$413+$B$414)*S2056</f>
        <v>17621303.8835098</v>
      </c>
      <c r="V2056" s="7" t="n">
        <f aca="false">$B$22*S2056</f>
        <v>620008563.828288</v>
      </c>
      <c r="W2056" s="7" t="n">
        <f aca="false">IF(B2056=1,I2056,S2056*$B$408)</f>
        <v>42343175.3656492</v>
      </c>
      <c r="X2056" s="7" t="n">
        <f aca="false">IF(C2056=1,J2056,S2056*$E$436)</f>
        <v>300000000</v>
      </c>
      <c r="Y2056" s="7" t="n">
        <f aca="false">IF(D2056=1,K2056,S2056*$E$435)</f>
        <v>118848015.435341</v>
      </c>
      <c r="Z2056" s="7" t="n">
        <f aca="false">IF(E2056=1,L2056,S2056*$E$434)</f>
        <v>165335617.020877</v>
      </c>
      <c r="AA2056" s="7" t="n">
        <f aca="false">IF(F2056=1,M2056,S2056*$E$433)</f>
        <v>206669521.276096</v>
      </c>
      <c r="AB2056" s="7" t="n">
        <f aca="false">IF(G2056=1,N2056,S2056*$E$432)</f>
        <v>15000000</v>
      </c>
      <c r="AC2056" s="7" t="n">
        <f aca="false">IF(H2056=1,O2056,S2056*$E$431)</f>
        <v>344449202.126826</v>
      </c>
      <c r="AD2056" s="7" t="n">
        <f aca="false">INDEX($W$2022:$W$2149,MATCH($A2056+(1-B2056)*64,$A$2022:$A$2149,0))</f>
        <v>30000000</v>
      </c>
      <c r="AE2056" s="7" t="n">
        <f aca="false">INDEX($W$2022:$W$2149,MATCH($A2056-B2056*64,$A$2022:$A$2149,0))</f>
        <v>42343175.3656492</v>
      </c>
      <c r="AF2056" s="7" t="n">
        <f aca="false">INDEX($X$2022:$X$2149,MATCH($A2056+(1-C2056)*32,$A$2022:$A$2149,0))</f>
        <v>300000000</v>
      </c>
      <c r="AG2056" s="7" t="n">
        <f aca="false">INDEX($X$2022:$X$2149,MATCH($A2056-C2056*32,$A$2022:$A$2149,0))</f>
        <v>396433585.082071</v>
      </c>
      <c r="AH2056" s="7" t="n">
        <f aca="false">INDEX($Y$2022:$Y$2149,MATCH($A2056+(1-D2056)*16,$A$2022:$A$2149,0))</f>
        <v>100000000</v>
      </c>
      <c r="AI2056" s="7" t="n">
        <f aca="false">INDEX($Y$2022:$Y$2149,MATCH($A2056-D2056*16,$A$2022:$A$2149,0))</f>
        <v>118848015.435341</v>
      </c>
      <c r="AJ2056" s="7" t="n">
        <f aca="false">INDEX($Z$2022:$Z$2149,MATCH($A2056+(1-E2056)*8,$A$2022:$A$2149,0))</f>
        <v>60000000</v>
      </c>
      <c r="AK2056" s="7" t="n">
        <f aca="false">INDEX($Z$2022:$Z$2149,MATCH($A2056-E2056*8,$A$2022:$A$2149,0))</f>
        <v>165335617.020877</v>
      </c>
      <c r="AL2056" s="7" t="n">
        <f aca="false">INDEX($AA$2022:$AA$2149,MATCH($A2056+(1-F2056)*4,$A$2022:$A$2149,0))</f>
        <v>30000000</v>
      </c>
      <c r="AM2056" s="7" t="n">
        <f aca="false">INDEX($AA$2022:$AA$2149,MATCH($A2056-F2056*4,$A$2022:$A$2149,0))</f>
        <v>206669521.276096</v>
      </c>
      <c r="AN2056" s="7" t="n">
        <f aca="false">INDEX($AB$2022:$AB$2149,MATCH($A2056+(1-G2056)*2,$A$2022:$A$2149,0))</f>
        <v>15000000</v>
      </c>
      <c r="AO2056" s="7" t="n">
        <f aca="false">INDEX($AB$2022:$AB$2149,MATCH($A2056-G2056*2,$A$2022:$A$2149,0))</f>
        <v>288602080.212987</v>
      </c>
      <c r="AP2056" s="7" t="n">
        <f aca="false">INDEX($AC$2022:$AC$2149,MATCH($A2056+(1-H2056)*1,$A$2022:$A$2149,0))</f>
        <v>5000000</v>
      </c>
      <c r="AQ2056" s="7" t="n">
        <f aca="false">INDEX($AC$2022:$AC$2149,MATCH($A2056-H2056*1,$A$2022:$A$2149,0))</f>
        <v>344449202.126826</v>
      </c>
      <c r="AR2056" s="14" t="b">
        <f aca="false">AND(IF(B2056=1,AD2056&gt;=AE2056,AE2056&gt;AD2056),IF(C2056=1,AF2056&gt;=AG2056,AG2056&gt;AF2056),IF(D2056=1,AH2056&gt;=AI2056,AI2056&gt;AH2056),IF(E2056=1,AJ2056&gt;=AK2056,AK2056&gt;AJ2056),IF(F2056=1,AL2056&gt;=AM2056,AM2056&gt;AL2056),IF(G2056=1,AN2056&gt;=AO2056,AO2056&gt;AN2056),IF(H2056=1,AP2056&gt;=AQ2056,AQ2056&gt;AP2056))</f>
        <v>0</v>
      </c>
      <c r="AS2056" s="2"/>
      <c r="AT2056" s="2"/>
      <c r="AU2056" s="2"/>
      <c r="AV2056" s="2"/>
      <c r="AW2056" s="2"/>
      <c r="AX2056" s="2"/>
    </row>
    <row r="2057" customFormat="false" ht="15" hidden="false" customHeight="false" outlineLevel="0" collapsed="false">
      <c r="A2057" s="6" t="n">
        <f aca="false">ROW()-2022</f>
        <v>35</v>
      </c>
      <c r="B2057" s="6" t="n">
        <f aca="false">MOD(INT($A2057/64),2)</f>
        <v>0</v>
      </c>
      <c r="C2057" s="6" t="n">
        <f aca="false">MOD(INT($A2057/32),2)</f>
        <v>1</v>
      </c>
      <c r="D2057" s="6" t="n">
        <f aca="false">MOD(INT($A2057/16),2)</f>
        <v>0</v>
      </c>
      <c r="E2057" s="6" t="n">
        <f aca="false">MOD(INT($A2057/8),2)</f>
        <v>0</v>
      </c>
      <c r="F2057" s="6" t="n">
        <f aca="false">MOD(INT($A2057/4),2)</f>
        <v>0</v>
      </c>
      <c r="G2057" s="6" t="n">
        <f aca="false">MOD(INT($A2057/2),2)</f>
        <v>1</v>
      </c>
      <c r="H2057" s="6" t="n">
        <f aca="false">MOD(INT($A2057/1),2)</f>
        <v>1</v>
      </c>
      <c r="I2057" s="7" t="n">
        <f aca="false">IF(B2057=1,MIN($B$6,$B$2020),0)</f>
        <v>0</v>
      </c>
      <c r="J2057" s="7" t="n">
        <f aca="false">IF(C2057=1,MIN($F$436,MAX(0,$B$2020-I2057)),0)</f>
        <v>300000000</v>
      </c>
      <c r="K2057" s="7" t="n">
        <f aca="false">IF(D2057=1,MIN($F$435,MAX(0,$B$2020-SUM(I2057:J2057))),0)</f>
        <v>0</v>
      </c>
      <c r="L2057" s="7" t="n">
        <f aca="false">IF(E2057=1,MIN($F$434,MAX(0,$B$2020-SUM(I2057:K2057))),0)</f>
        <v>0</v>
      </c>
      <c r="M2057" s="7" t="n">
        <f aca="false">IF(F2057=1,MIN($F$433,MAX(0,$B$2020-SUM(I2057:L2057))),0)</f>
        <v>0</v>
      </c>
      <c r="N2057" s="7" t="n">
        <f aca="false">IF(G2057=1,MIN($F$432,MAX(0,$B$2020-SUM(I2057:M2057))),0)</f>
        <v>15000000</v>
      </c>
      <c r="O2057" s="7" t="n">
        <f aca="false">IF(H2057=1,MIN($F$431,MAX(0,$B$2020-SUM(I2057:N2057))),0)</f>
        <v>5000000</v>
      </c>
      <c r="P2057" s="7" t="n">
        <f aca="false">MAX(0,$B$2020-SUM(I2057:O2057))</f>
        <v>1680000000</v>
      </c>
      <c r="Q2057" s="7" t="n">
        <f aca="false">($B$413+$B$414)+$B$22+(1-B2057)*$B$408+(1-C2057)*$E$436+(1-D2057)*$E$435+(1-E2057)*$E$434+(1-F2057)*$E$433+(1-G2057)*$E$432+(1-H2057)*$E$431</f>
        <v>16995629.3929614</v>
      </c>
      <c r="R2057" s="7" t="n">
        <f aca="false">P2057&gt;$B$12*Q2057</f>
        <v>1</v>
      </c>
      <c r="S2057" s="7" t="n">
        <f aca="false">IF(R2057,(P2057+$B$12*$B$13)/(Q2057+$B$13),IF(Q2057&gt;0,P2057/Q2057,0))</f>
        <v>86.301394332385</v>
      </c>
      <c r="T2057" s="7" t="n">
        <f aca="false">IF(R2057,$B$13*(S2057-$B$12),0)</f>
        <v>213253485.830963</v>
      </c>
      <c r="U2057" s="7" t="n">
        <f aca="false">($B$413+$B$414)*S2057</f>
        <v>22074998.0797115</v>
      </c>
      <c r="V2057" s="7" t="n">
        <f aca="false">$B$22*S2057</f>
        <v>776712548.991465</v>
      </c>
      <c r="W2057" s="7" t="n">
        <f aca="false">IF(B2057=1,I2057,S2057*$B$408)</f>
        <v>53045195.8075768</v>
      </c>
      <c r="X2057" s="7" t="n">
        <f aca="false">IF(C2057=1,J2057,S2057*$E$436)</f>
        <v>300000000</v>
      </c>
      <c r="Y2057" s="7" t="n">
        <f aca="false">IF(D2057=1,K2057,S2057*$E$435)</f>
        <v>148886241.895405</v>
      </c>
      <c r="Z2057" s="7" t="n">
        <f aca="false">IF(E2057=1,L2057,S2057*$E$434)</f>
        <v>207123346.397724</v>
      </c>
      <c r="AA2057" s="7" t="n">
        <f aca="false">IF(F2057=1,M2057,S2057*$E$433)</f>
        <v>258904182.997155</v>
      </c>
      <c r="AB2057" s="7" t="n">
        <f aca="false">IF(G2057=1,N2057,S2057*$E$432)</f>
        <v>15000000</v>
      </c>
      <c r="AC2057" s="7" t="n">
        <f aca="false">IF(H2057=1,O2057,S2057*$E$431)</f>
        <v>5000000</v>
      </c>
      <c r="AD2057" s="7" t="n">
        <f aca="false">INDEX($W$2022:$W$2149,MATCH($A2057+(1-B2057)*64,$A$2022:$A$2149,0))</f>
        <v>30000000</v>
      </c>
      <c r="AE2057" s="7" t="n">
        <f aca="false">INDEX($W$2022:$W$2149,MATCH($A2057-B2057*64,$A$2022:$A$2149,0))</f>
        <v>53045195.8075768</v>
      </c>
      <c r="AF2057" s="7" t="n">
        <f aca="false">INDEX($X$2022:$X$2149,MATCH($A2057+(1-C2057)*32,$A$2022:$A$2149,0))</f>
        <v>300000000</v>
      </c>
      <c r="AG2057" s="7" t="n">
        <f aca="false">INDEX($X$2022:$X$2149,MATCH($A2057-C2057*32,$A$2022:$A$2149,0))</f>
        <v>472672888.9393</v>
      </c>
      <c r="AH2057" s="7" t="n">
        <f aca="false">INDEX($Y$2022:$Y$2149,MATCH($A2057+(1-D2057)*16,$A$2022:$A$2149,0))</f>
        <v>100000000</v>
      </c>
      <c r="AI2057" s="7" t="n">
        <f aca="false">INDEX($Y$2022:$Y$2149,MATCH($A2057-D2057*16,$A$2022:$A$2149,0))</f>
        <v>148886241.895405</v>
      </c>
      <c r="AJ2057" s="7" t="n">
        <f aca="false">INDEX($Z$2022:$Z$2149,MATCH($A2057+(1-E2057)*8,$A$2022:$A$2149,0))</f>
        <v>60000000</v>
      </c>
      <c r="AK2057" s="7" t="n">
        <f aca="false">INDEX($Z$2022:$Z$2149,MATCH($A2057-E2057*8,$A$2022:$A$2149,0))</f>
        <v>207123346.397724</v>
      </c>
      <c r="AL2057" s="7" t="n">
        <f aca="false">INDEX($AA$2022:$AA$2149,MATCH($A2057+(1-F2057)*4,$A$2022:$A$2149,0))</f>
        <v>30000000</v>
      </c>
      <c r="AM2057" s="7" t="n">
        <f aca="false">INDEX($AA$2022:$AA$2149,MATCH($A2057-F2057*4,$A$2022:$A$2149,0))</f>
        <v>258904182.997155</v>
      </c>
      <c r="AN2057" s="7" t="n">
        <f aca="false">INDEX($AB$2022:$AB$2149,MATCH($A2057+(1-G2057)*2,$A$2022:$A$2149,0))</f>
        <v>15000000</v>
      </c>
      <c r="AO2057" s="7" t="n">
        <f aca="false">INDEX($AB$2022:$AB$2149,MATCH($A2057-G2057*2,$A$2022:$A$2149,0))</f>
        <v>346490382.583874</v>
      </c>
      <c r="AP2057" s="7" t="n">
        <f aca="false">INDEX($AC$2022:$AC$2149,MATCH($A2057+(1-H2057)*1,$A$2022:$A$2149,0))</f>
        <v>5000000</v>
      </c>
      <c r="AQ2057" s="7" t="n">
        <f aca="false">INDEX($AC$2022:$AC$2149,MATCH($A2057-H2057*1,$A$2022:$A$2149,0))</f>
        <v>344449202.126826</v>
      </c>
      <c r="AR2057" s="14" t="b">
        <f aca="false">AND(IF(B2057=1,AD2057&gt;=AE2057,AE2057&gt;AD2057),IF(C2057=1,AF2057&gt;=AG2057,AG2057&gt;AF2057),IF(D2057=1,AH2057&gt;=AI2057,AI2057&gt;AH2057),IF(E2057=1,AJ2057&gt;=AK2057,AK2057&gt;AJ2057),IF(F2057=1,AL2057&gt;=AM2057,AM2057&gt;AL2057),IF(G2057=1,AN2057&gt;=AO2057,AO2057&gt;AN2057),IF(H2057=1,AP2057&gt;=AQ2057,AQ2057&gt;AP2057))</f>
        <v>0</v>
      </c>
      <c r="AS2057" s="2"/>
      <c r="AT2057" s="2"/>
      <c r="AU2057" s="2"/>
      <c r="AV2057" s="2"/>
      <c r="AW2057" s="2"/>
      <c r="AX2057" s="2"/>
    </row>
    <row r="2058" customFormat="false" ht="15" hidden="false" customHeight="false" outlineLevel="0" collapsed="false">
      <c r="A2058" s="6" t="n">
        <f aca="false">ROW()-2022</f>
        <v>36</v>
      </c>
      <c r="B2058" s="6" t="n">
        <f aca="false">MOD(INT($A2058/64),2)</f>
        <v>0</v>
      </c>
      <c r="C2058" s="6" t="n">
        <f aca="false">MOD(INT($A2058/32),2)</f>
        <v>1</v>
      </c>
      <c r="D2058" s="6" t="n">
        <f aca="false">MOD(INT($A2058/16),2)</f>
        <v>0</v>
      </c>
      <c r="E2058" s="6" t="n">
        <f aca="false">MOD(INT($A2058/8),2)</f>
        <v>0</v>
      </c>
      <c r="F2058" s="6" t="n">
        <f aca="false">MOD(INT($A2058/4),2)</f>
        <v>1</v>
      </c>
      <c r="G2058" s="6" t="n">
        <f aca="false">MOD(INT($A2058/2),2)</f>
        <v>0</v>
      </c>
      <c r="H2058" s="6" t="n">
        <f aca="false">MOD(INT($A2058/1),2)</f>
        <v>0</v>
      </c>
      <c r="I2058" s="7" t="n">
        <f aca="false">IF(B2058=1,MIN($B$6,$B$2020),0)</f>
        <v>0</v>
      </c>
      <c r="J2058" s="7" t="n">
        <f aca="false">IF(C2058=1,MIN($F$436,MAX(0,$B$2020-I2058)),0)</f>
        <v>300000000</v>
      </c>
      <c r="K2058" s="7" t="n">
        <f aca="false">IF(D2058=1,MIN($F$435,MAX(0,$B$2020-SUM(I2058:J2058))),0)</f>
        <v>0</v>
      </c>
      <c r="L2058" s="7" t="n">
        <f aca="false">IF(E2058=1,MIN($F$434,MAX(0,$B$2020-SUM(I2058:K2058))),0)</f>
        <v>0</v>
      </c>
      <c r="M2058" s="7" t="n">
        <f aca="false">IF(F2058=1,MIN($F$433,MAX(0,$B$2020-SUM(I2058:L2058))),0)</f>
        <v>30000000</v>
      </c>
      <c r="N2058" s="7" t="n">
        <f aca="false">IF(G2058=1,MIN($F$432,MAX(0,$B$2020-SUM(I2058:M2058))),0)</f>
        <v>0</v>
      </c>
      <c r="O2058" s="7" t="n">
        <f aca="false">IF(H2058=1,MIN($F$431,MAX(0,$B$2020-SUM(I2058:N2058))),0)</f>
        <v>0</v>
      </c>
      <c r="P2058" s="7" t="n">
        <f aca="false">MAX(0,$B$2020-SUM(I2058:O2058))</f>
        <v>1670000000</v>
      </c>
      <c r="Q2058" s="7" t="n">
        <f aca="false">($B$413+$B$414)+$B$22+(1-B2058)*$B$408+(1-C2058)*$E$436+(1-D2058)*$E$435+(1-E2058)*$E$434+(1-F2058)*$E$433+(1-G2058)*$E$432+(1-H2058)*$E$431</f>
        <v>23995629.3929614</v>
      </c>
      <c r="R2058" s="7" t="n">
        <f aca="false">P2058&gt;$B$12*Q2058</f>
        <v>1</v>
      </c>
      <c r="S2058" s="7" t="n">
        <f aca="false">IF(R2058,(P2058+$B$12*$B$13)/(Q2058+$B$13),IF(Q2058&gt;0,P2058/Q2058,0))</f>
        <v>63.1236184351333</v>
      </c>
      <c r="T2058" s="7" t="n">
        <f aca="false">IF(R2058,$B$13*(S2058-$B$12),0)</f>
        <v>155309046.087833</v>
      </c>
      <c r="U2058" s="7" t="n">
        <f aca="false">($B$413+$B$414)*S2058</f>
        <v>16146364.3376745</v>
      </c>
      <c r="V2058" s="7" t="n">
        <f aca="false">$B$22*S2058</f>
        <v>568112565.9162</v>
      </c>
      <c r="W2058" s="7" t="n">
        <f aca="false">IF(B2058=1,I2058,S2058*$B$408)</f>
        <v>38798964.0941167</v>
      </c>
      <c r="X2058" s="7" t="n">
        <f aca="false">IF(C2058=1,J2058,S2058*$E$436)</f>
        <v>300000000</v>
      </c>
      <c r="Y2058" s="7" t="n">
        <f aca="false">IF(D2058=1,K2058,S2058*$E$435)</f>
        <v>108900190.968522</v>
      </c>
      <c r="Z2058" s="7" t="n">
        <f aca="false">IF(E2058=1,L2058,S2058*$E$434)</f>
        <v>151496684.24432</v>
      </c>
      <c r="AA2058" s="7" t="n">
        <f aca="false">IF(F2058=1,M2058,S2058*$E$433)</f>
        <v>30000000</v>
      </c>
      <c r="AB2058" s="7" t="n">
        <f aca="false">IF(G2058=1,N2058,S2058*$E$432)</f>
        <v>315618092.175667</v>
      </c>
      <c r="AC2058" s="7" t="n">
        <f aca="false">IF(H2058=1,O2058,S2058*$E$431)</f>
        <v>315618092.175667</v>
      </c>
      <c r="AD2058" s="7" t="n">
        <f aca="false">INDEX($W$2022:$W$2149,MATCH($A2058+(1-B2058)*64,$A$2022:$A$2149,0))</f>
        <v>30000000</v>
      </c>
      <c r="AE2058" s="7" t="n">
        <f aca="false">INDEX($W$2022:$W$2149,MATCH($A2058-B2058*64,$A$2022:$A$2149,0))</f>
        <v>38798964.0941167</v>
      </c>
      <c r="AF2058" s="7" t="n">
        <f aca="false">INDEX($X$2022:$X$2149,MATCH($A2058+(1-C2058)*32,$A$2022:$A$2149,0))</f>
        <v>300000000</v>
      </c>
      <c r="AG2058" s="7" t="n">
        <f aca="false">INDEX($X$2022:$X$2149,MATCH($A2058-C2058*32,$A$2022:$A$2149,0))</f>
        <v>369303379.857792</v>
      </c>
      <c r="AH2058" s="7" t="n">
        <f aca="false">INDEX($Y$2022:$Y$2149,MATCH($A2058+(1-D2058)*16,$A$2022:$A$2149,0))</f>
        <v>100000000</v>
      </c>
      <c r="AI2058" s="7" t="n">
        <f aca="false">INDEX($Y$2022:$Y$2149,MATCH($A2058-D2058*16,$A$2022:$A$2149,0))</f>
        <v>108900190.968522</v>
      </c>
      <c r="AJ2058" s="7" t="n">
        <f aca="false">INDEX($Z$2022:$Z$2149,MATCH($A2058+(1-E2058)*8,$A$2022:$A$2149,0))</f>
        <v>60000000</v>
      </c>
      <c r="AK2058" s="7" t="n">
        <f aca="false">INDEX($Z$2022:$Z$2149,MATCH($A2058-E2058*8,$A$2022:$A$2149,0))</f>
        <v>151496684.24432</v>
      </c>
      <c r="AL2058" s="7" t="n">
        <f aca="false">INDEX($AA$2022:$AA$2149,MATCH($A2058+(1-F2058)*4,$A$2022:$A$2149,0))</f>
        <v>30000000</v>
      </c>
      <c r="AM2058" s="7" t="n">
        <f aca="false">INDEX($AA$2022:$AA$2149,MATCH($A2058-F2058*4,$A$2022:$A$2149,0))</f>
        <v>173161248.127792</v>
      </c>
      <c r="AN2058" s="7" t="n">
        <f aca="false">INDEX($AB$2022:$AB$2149,MATCH($A2058+(1-G2058)*2,$A$2022:$A$2149,0))</f>
        <v>15000000</v>
      </c>
      <c r="AO2058" s="7" t="n">
        <f aca="false">INDEX($AB$2022:$AB$2149,MATCH($A2058-G2058*2,$A$2022:$A$2149,0))</f>
        <v>315618092.175667</v>
      </c>
      <c r="AP2058" s="7" t="n">
        <f aca="false">INDEX($AC$2022:$AC$2149,MATCH($A2058+(1-H2058)*1,$A$2022:$A$2149,0))</f>
        <v>5000000</v>
      </c>
      <c r="AQ2058" s="7" t="n">
        <f aca="false">INDEX($AC$2022:$AC$2149,MATCH($A2058-H2058*1,$A$2022:$A$2149,0))</f>
        <v>315618092.175667</v>
      </c>
      <c r="AR2058" s="14" t="b">
        <f aca="false">AND(IF(B2058=1,AD2058&gt;=AE2058,AE2058&gt;AD2058),IF(C2058=1,AF2058&gt;=AG2058,AG2058&gt;AF2058),IF(D2058=1,AH2058&gt;=AI2058,AI2058&gt;AH2058),IF(E2058=1,AJ2058&gt;=AK2058,AK2058&gt;AJ2058),IF(F2058=1,AL2058&gt;=AM2058,AM2058&gt;AL2058),IF(G2058=1,AN2058&gt;=AO2058,AO2058&gt;AN2058),IF(H2058=1,AP2058&gt;=AQ2058,AQ2058&gt;AP2058))</f>
        <v>0</v>
      </c>
      <c r="AS2058" s="2"/>
      <c r="AT2058" s="2"/>
      <c r="AU2058" s="2"/>
      <c r="AV2058" s="2"/>
      <c r="AW2058" s="2"/>
      <c r="AX2058" s="2"/>
    </row>
    <row r="2059" customFormat="false" ht="15" hidden="false" customHeight="false" outlineLevel="0" collapsed="false">
      <c r="A2059" s="6" t="n">
        <f aca="false">ROW()-2022</f>
        <v>37</v>
      </c>
      <c r="B2059" s="6" t="n">
        <f aca="false">MOD(INT($A2059/64),2)</f>
        <v>0</v>
      </c>
      <c r="C2059" s="6" t="n">
        <f aca="false">MOD(INT($A2059/32),2)</f>
        <v>1</v>
      </c>
      <c r="D2059" s="6" t="n">
        <f aca="false">MOD(INT($A2059/16),2)</f>
        <v>0</v>
      </c>
      <c r="E2059" s="6" t="n">
        <f aca="false">MOD(INT($A2059/8),2)</f>
        <v>0</v>
      </c>
      <c r="F2059" s="6" t="n">
        <f aca="false">MOD(INT($A2059/4),2)</f>
        <v>1</v>
      </c>
      <c r="G2059" s="6" t="n">
        <f aca="false">MOD(INT($A2059/2),2)</f>
        <v>0</v>
      </c>
      <c r="H2059" s="6" t="n">
        <f aca="false">MOD(INT($A2059/1),2)</f>
        <v>1</v>
      </c>
      <c r="I2059" s="7" t="n">
        <f aca="false">IF(B2059=1,MIN($B$6,$B$2020),0)</f>
        <v>0</v>
      </c>
      <c r="J2059" s="7" t="n">
        <f aca="false">IF(C2059=1,MIN($F$436,MAX(0,$B$2020-I2059)),0)</f>
        <v>300000000</v>
      </c>
      <c r="K2059" s="7" t="n">
        <f aca="false">IF(D2059=1,MIN($F$435,MAX(0,$B$2020-SUM(I2059:J2059))),0)</f>
        <v>0</v>
      </c>
      <c r="L2059" s="7" t="n">
        <f aca="false">IF(E2059=1,MIN($F$434,MAX(0,$B$2020-SUM(I2059:K2059))),0)</f>
        <v>0</v>
      </c>
      <c r="M2059" s="7" t="n">
        <f aca="false">IF(F2059=1,MIN($F$433,MAX(0,$B$2020-SUM(I2059:L2059))),0)</f>
        <v>30000000</v>
      </c>
      <c r="N2059" s="7" t="n">
        <f aca="false">IF(G2059=1,MIN($F$432,MAX(0,$B$2020-SUM(I2059:M2059))),0)</f>
        <v>0</v>
      </c>
      <c r="O2059" s="7" t="n">
        <f aca="false">IF(H2059=1,MIN($F$431,MAX(0,$B$2020-SUM(I2059:N2059))),0)</f>
        <v>5000000</v>
      </c>
      <c r="P2059" s="7" t="n">
        <f aca="false">MAX(0,$B$2020-SUM(I2059:O2059))</f>
        <v>1665000000</v>
      </c>
      <c r="Q2059" s="7" t="n">
        <f aca="false">($B$413+$B$414)+$B$22+(1-B2059)*$B$408+(1-C2059)*$E$436+(1-D2059)*$E$435+(1-E2059)*$E$434+(1-F2059)*$E$433+(1-G2059)*$E$432+(1-H2059)*$E$431</f>
        <v>18995629.3929614</v>
      </c>
      <c r="R2059" s="7" t="n">
        <f aca="false">P2059&gt;$B$12*Q2059</f>
        <v>1</v>
      </c>
      <c r="S2059" s="7" t="n">
        <f aca="false">IF(R2059,(P2059+$B$12*$B$13)/(Q2059+$B$13),IF(Q2059&gt;0,P2059/Q2059,0))</f>
        <v>77.573909073163</v>
      </c>
      <c r="T2059" s="7" t="n">
        <f aca="false">IF(R2059,$B$13*(S2059-$B$12),0)</f>
        <v>191434772.682908</v>
      </c>
      <c r="U2059" s="7" t="n">
        <f aca="false">($B$413+$B$414)*S2059</f>
        <v>19842598.2230415</v>
      </c>
      <c r="V2059" s="7" t="n">
        <f aca="false">$B$22*S2059</f>
        <v>698165181.658467</v>
      </c>
      <c r="W2059" s="7" t="n">
        <f aca="false">IF(B2059=1,I2059,S2059*$B$408)</f>
        <v>47680842.5654943</v>
      </c>
      <c r="X2059" s="7" t="n">
        <f aca="false">IF(C2059=1,J2059,S2059*$E$436)</f>
        <v>300000000</v>
      </c>
      <c r="Y2059" s="7" t="n">
        <f aca="false">IF(D2059=1,K2059,S2059*$E$435)</f>
        <v>133829677.728683</v>
      </c>
      <c r="Z2059" s="7" t="n">
        <f aca="false">IF(E2059=1,L2059,S2059*$E$434)</f>
        <v>186177381.775591</v>
      </c>
      <c r="AA2059" s="7" t="n">
        <f aca="false">IF(F2059=1,M2059,S2059*$E$433)</f>
        <v>30000000</v>
      </c>
      <c r="AB2059" s="7" t="n">
        <f aca="false">IF(G2059=1,N2059,S2059*$E$432)</f>
        <v>387869545.365815</v>
      </c>
      <c r="AC2059" s="7" t="n">
        <f aca="false">IF(H2059=1,O2059,S2059*$E$431)</f>
        <v>5000000</v>
      </c>
      <c r="AD2059" s="7" t="n">
        <f aca="false">INDEX($W$2022:$W$2149,MATCH($A2059+(1-B2059)*64,$A$2022:$A$2149,0))</f>
        <v>30000000</v>
      </c>
      <c r="AE2059" s="7" t="n">
        <f aca="false">INDEX($W$2022:$W$2149,MATCH($A2059-B2059*64,$A$2022:$A$2149,0))</f>
        <v>47680842.5654943</v>
      </c>
      <c r="AF2059" s="7" t="n">
        <f aca="false">INDEX($X$2022:$X$2149,MATCH($A2059+(1-C2059)*32,$A$2022:$A$2149,0))</f>
        <v>300000000</v>
      </c>
      <c r="AG2059" s="7" t="n">
        <f aca="false">INDEX($X$2022:$X$2149,MATCH($A2059-C2059*32,$A$2022:$A$2149,0))</f>
        <v>435102831.247706</v>
      </c>
      <c r="AH2059" s="7" t="n">
        <f aca="false">INDEX($Y$2022:$Y$2149,MATCH($A2059+(1-D2059)*16,$A$2022:$A$2149,0))</f>
        <v>100000000</v>
      </c>
      <c r="AI2059" s="7" t="n">
        <f aca="false">INDEX($Y$2022:$Y$2149,MATCH($A2059-D2059*16,$A$2022:$A$2149,0))</f>
        <v>133829677.728683</v>
      </c>
      <c r="AJ2059" s="7" t="n">
        <f aca="false">INDEX($Z$2022:$Z$2149,MATCH($A2059+(1-E2059)*8,$A$2022:$A$2149,0))</f>
        <v>60000000</v>
      </c>
      <c r="AK2059" s="7" t="n">
        <f aca="false">INDEX($Z$2022:$Z$2149,MATCH($A2059-E2059*8,$A$2022:$A$2149,0))</f>
        <v>186177381.775591</v>
      </c>
      <c r="AL2059" s="7" t="n">
        <f aca="false">INDEX($AA$2022:$AA$2149,MATCH($A2059+(1-F2059)*4,$A$2022:$A$2149,0))</f>
        <v>30000000</v>
      </c>
      <c r="AM2059" s="7" t="n">
        <f aca="false">INDEX($AA$2022:$AA$2149,MATCH($A2059-F2059*4,$A$2022:$A$2149,0))</f>
        <v>207894229.550325</v>
      </c>
      <c r="AN2059" s="7" t="n">
        <f aca="false">INDEX($AB$2022:$AB$2149,MATCH($A2059+(1-G2059)*2,$A$2022:$A$2149,0))</f>
        <v>15000000</v>
      </c>
      <c r="AO2059" s="7" t="n">
        <f aca="false">INDEX($AB$2022:$AB$2149,MATCH($A2059-G2059*2,$A$2022:$A$2149,0))</f>
        <v>387869545.365815</v>
      </c>
      <c r="AP2059" s="7" t="n">
        <f aca="false">INDEX($AC$2022:$AC$2149,MATCH($A2059+(1-H2059)*1,$A$2022:$A$2149,0))</f>
        <v>5000000</v>
      </c>
      <c r="AQ2059" s="7" t="n">
        <f aca="false">INDEX($AC$2022:$AC$2149,MATCH($A2059-H2059*1,$A$2022:$A$2149,0))</f>
        <v>315618092.175667</v>
      </c>
      <c r="AR2059" s="14" t="b">
        <f aca="false">AND(IF(B2059=1,AD2059&gt;=AE2059,AE2059&gt;AD2059),IF(C2059=1,AF2059&gt;=AG2059,AG2059&gt;AF2059),IF(D2059=1,AH2059&gt;=AI2059,AI2059&gt;AH2059),IF(E2059=1,AJ2059&gt;=AK2059,AK2059&gt;AJ2059),IF(F2059=1,AL2059&gt;=AM2059,AM2059&gt;AL2059),IF(G2059=1,AN2059&gt;=AO2059,AO2059&gt;AN2059),IF(H2059=1,AP2059&gt;=AQ2059,AQ2059&gt;AP2059))</f>
        <v>0</v>
      </c>
      <c r="AS2059" s="2"/>
      <c r="AT2059" s="2"/>
      <c r="AU2059" s="2"/>
      <c r="AV2059" s="2"/>
      <c r="AW2059" s="2"/>
      <c r="AX2059" s="2"/>
    </row>
    <row r="2060" customFormat="false" ht="15" hidden="false" customHeight="false" outlineLevel="0" collapsed="false">
      <c r="A2060" s="6" t="n">
        <f aca="false">ROW()-2022</f>
        <v>38</v>
      </c>
      <c r="B2060" s="6" t="n">
        <f aca="false">MOD(INT($A2060/64),2)</f>
        <v>0</v>
      </c>
      <c r="C2060" s="6" t="n">
        <f aca="false">MOD(INT($A2060/32),2)</f>
        <v>1</v>
      </c>
      <c r="D2060" s="6" t="n">
        <f aca="false">MOD(INT($A2060/16),2)</f>
        <v>0</v>
      </c>
      <c r="E2060" s="6" t="n">
        <f aca="false">MOD(INT($A2060/8),2)</f>
        <v>0</v>
      </c>
      <c r="F2060" s="6" t="n">
        <f aca="false">MOD(INT($A2060/4),2)</f>
        <v>1</v>
      </c>
      <c r="G2060" s="6" t="n">
        <f aca="false">MOD(INT($A2060/2),2)</f>
        <v>1</v>
      </c>
      <c r="H2060" s="6" t="n">
        <f aca="false">MOD(INT($A2060/1),2)</f>
        <v>0</v>
      </c>
      <c r="I2060" s="7" t="n">
        <f aca="false">IF(B2060=1,MIN($B$6,$B$2020),0)</f>
        <v>0</v>
      </c>
      <c r="J2060" s="7" t="n">
        <f aca="false">IF(C2060=1,MIN($F$436,MAX(0,$B$2020-I2060)),0)</f>
        <v>300000000</v>
      </c>
      <c r="K2060" s="7" t="n">
        <f aca="false">IF(D2060=1,MIN($F$435,MAX(0,$B$2020-SUM(I2060:J2060))),0)</f>
        <v>0</v>
      </c>
      <c r="L2060" s="7" t="n">
        <f aca="false">IF(E2060=1,MIN($F$434,MAX(0,$B$2020-SUM(I2060:K2060))),0)</f>
        <v>0</v>
      </c>
      <c r="M2060" s="7" t="n">
        <f aca="false">IF(F2060=1,MIN($F$433,MAX(0,$B$2020-SUM(I2060:L2060))),0)</f>
        <v>30000000</v>
      </c>
      <c r="N2060" s="7" t="n">
        <f aca="false">IF(G2060=1,MIN($F$432,MAX(0,$B$2020-SUM(I2060:M2060))),0)</f>
        <v>15000000</v>
      </c>
      <c r="O2060" s="7" t="n">
        <f aca="false">IF(H2060=1,MIN($F$431,MAX(0,$B$2020-SUM(I2060:N2060))),0)</f>
        <v>0</v>
      </c>
      <c r="P2060" s="7" t="n">
        <f aca="false">MAX(0,$B$2020-SUM(I2060:O2060))</f>
        <v>1655000000</v>
      </c>
      <c r="Q2060" s="7" t="n">
        <f aca="false">($B$413+$B$414)+$B$22+(1-B2060)*$B$408+(1-C2060)*$E$436+(1-D2060)*$E$435+(1-E2060)*$E$434+(1-F2060)*$E$433+(1-G2060)*$E$432+(1-H2060)*$E$431</f>
        <v>18995629.3929614</v>
      </c>
      <c r="R2060" s="7" t="n">
        <f aca="false">P2060&gt;$B$12*Q2060</f>
        <v>1</v>
      </c>
      <c r="S2060" s="7" t="n">
        <f aca="false">IF(R2060,(P2060+$B$12*$B$13)/(Q2060+$B$13),IF(Q2060&gt;0,P2060/Q2060,0))</f>
        <v>77.1086982241486</v>
      </c>
      <c r="T2060" s="7" t="n">
        <f aca="false">IF(R2060,$B$13*(S2060-$B$12),0)</f>
        <v>190271745.560371</v>
      </c>
      <c r="U2060" s="7" t="n">
        <f aca="false">($B$413+$B$414)*S2060</f>
        <v>19723602.1317489</v>
      </c>
      <c r="V2060" s="7" t="n">
        <f aca="false">$B$22*S2060</f>
        <v>693978284.017337</v>
      </c>
      <c r="W2060" s="7" t="n">
        <f aca="false">IF(B2060=1,I2060,S2060*$B$408)</f>
        <v>47394900.4811435</v>
      </c>
      <c r="X2060" s="7" t="n">
        <f aca="false">IF(C2060=1,J2060,S2060*$E$436)</f>
        <v>300000000</v>
      </c>
      <c r="Y2060" s="7" t="n">
        <f aca="false">IF(D2060=1,K2060,S2060*$E$435)</f>
        <v>133027100.9507</v>
      </c>
      <c r="Z2060" s="7" t="n">
        <f aca="false">IF(E2060=1,L2060,S2060*$E$434)</f>
        <v>185060875.737957</v>
      </c>
      <c r="AA2060" s="7" t="n">
        <f aca="false">IF(F2060=1,M2060,S2060*$E$433)</f>
        <v>30000000</v>
      </c>
      <c r="AB2060" s="7" t="n">
        <f aca="false">IF(G2060=1,N2060,S2060*$E$432)</f>
        <v>15000000</v>
      </c>
      <c r="AC2060" s="7" t="n">
        <f aca="false">IF(H2060=1,O2060,S2060*$E$431)</f>
        <v>385543491.120743</v>
      </c>
      <c r="AD2060" s="7" t="n">
        <f aca="false">INDEX($W$2022:$W$2149,MATCH($A2060+(1-B2060)*64,$A$2022:$A$2149,0))</f>
        <v>30000000</v>
      </c>
      <c r="AE2060" s="7" t="n">
        <f aca="false">INDEX($W$2022:$W$2149,MATCH($A2060-B2060*64,$A$2022:$A$2149,0))</f>
        <v>47394900.4811435</v>
      </c>
      <c r="AF2060" s="7" t="n">
        <f aca="false">INDEX($X$2022:$X$2149,MATCH($A2060+(1-C2060)*32,$A$2022:$A$2149,0))</f>
        <v>300000000</v>
      </c>
      <c r="AG2060" s="7" t="n">
        <f aca="false">INDEX($X$2022:$X$2149,MATCH($A2060-C2060*32,$A$2022:$A$2149,0))</f>
        <v>432891381.025354</v>
      </c>
      <c r="AH2060" s="7" t="n">
        <f aca="false">INDEX($Y$2022:$Y$2149,MATCH($A2060+(1-D2060)*16,$A$2022:$A$2149,0))</f>
        <v>100000000</v>
      </c>
      <c r="AI2060" s="7" t="n">
        <f aca="false">INDEX($Y$2022:$Y$2149,MATCH($A2060-D2060*16,$A$2022:$A$2149,0))</f>
        <v>133027100.9507</v>
      </c>
      <c r="AJ2060" s="7" t="n">
        <f aca="false">INDEX($Z$2022:$Z$2149,MATCH($A2060+(1-E2060)*8,$A$2022:$A$2149,0))</f>
        <v>60000000</v>
      </c>
      <c r="AK2060" s="7" t="n">
        <f aca="false">INDEX($Z$2022:$Z$2149,MATCH($A2060-E2060*8,$A$2022:$A$2149,0))</f>
        <v>185060875.737957</v>
      </c>
      <c r="AL2060" s="7" t="n">
        <f aca="false">INDEX($AA$2022:$AA$2149,MATCH($A2060+(1-F2060)*4,$A$2022:$A$2149,0))</f>
        <v>30000000</v>
      </c>
      <c r="AM2060" s="7" t="n">
        <f aca="false">INDEX($AA$2022:$AA$2149,MATCH($A2060-F2060*4,$A$2022:$A$2149,0))</f>
        <v>206669521.276096</v>
      </c>
      <c r="AN2060" s="7" t="n">
        <f aca="false">INDEX($AB$2022:$AB$2149,MATCH($A2060+(1-G2060)*2,$A$2022:$A$2149,0))</f>
        <v>15000000</v>
      </c>
      <c r="AO2060" s="7" t="n">
        <f aca="false">INDEX($AB$2022:$AB$2149,MATCH($A2060-G2060*2,$A$2022:$A$2149,0))</f>
        <v>315618092.175667</v>
      </c>
      <c r="AP2060" s="7" t="n">
        <f aca="false">INDEX($AC$2022:$AC$2149,MATCH($A2060+(1-H2060)*1,$A$2022:$A$2149,0))</f>
        <v>5000000</v>
      </c>
      <c r="AQ2060" s="7" t="n">
        <f aca="false">INDEX($AC$2022:$AC$2149,MATCH($A2060-H2060*1,$A$2022:$A$2149,0))</f>
        <v>385543491.120743</v>
      </c>
      <c r="AR2060" s="14" t="b">
        <f aca="false">AND(IF(B2060=1,AD2060&gt;=AE2060,AE2060&gt;AD2060),IF(C2060=1,AF2060&gt;=AG2060,AG2060&gt;AF2060),IF(D2060=1,AH2060&gt;=AI2060,AI2060&gt;AH2060),IF(E2060=1,AJ2060&gt;=AK2060,AK2060&gt;AJ2060),IF(F2060=1,AL2060&gt;=AM2060,AM2060&gt;AL2060),IF(G2060=1,AN2060&gt;=AO2060,AO2060&gt;AN2060),IF(H2060=1,AP2060&gt;=AQ2060,AQ2060&gt;AP2060))</f>
        <v>0</v>
      </c>
      <c r="AS2060" s="2"/>
      <c r="AT2060" s="2"/>
      <c r="AU2060" s="2"/>
      <c r="AV2060" s="2"/>
      <c r="AW2060" s="2"/>
      <c r="AX2060" s="2"/>
    </row>
    <row r="2061" customFormat="false" ht="15" hidden="false" customHeight="false" outlineLevel="0" collapsed="false">
      <c r="A2061" s="6" t="n">
        <f aca="false">ROW()-2022</f>
        <v>39</v>
      </c>
      <c r="B2061" s="6" t="n">
        <f aca="false">MOD(INT($A2061/64),2)</f>
        <v>0</v>
      </c>
      <c r="C2061" s="6" t="n">
        <f aca="false">MOD(INT($A2061/32),2)</f>
        <v>1</v>
      </c>
      <c r="D2061" s="6" t="n">
        <f aca="false">MOD(INT($A2061/16),2)</f>
        <v>0</v>
      </c>
      <c r="E2061" s="6" t="n">
        <f aca="false">MOD(INT($A2061/8),2)</f>
        <v>0</v>
      </c>
      <c r="F2061" s="6" t="n">
        <f aca="false">MOD(INT($A2061/4),2)</f>
        <v>1</v>
      </c>
      <c r="G2061" s="6" t="n">
        <f aca="false">MOD(INT($A2061/2),2)</f>
        <v>1</v>
      </c>
      <c r="H2061" s="6" t="n">
        <f aca="false">MOD(INT($A2061/1),2)</f>
        <v>1</v>
      </c>
      <c r="I2061" s="7" t="n">
        <f aca="false">IF(B2061=1,MIN($B$6,$B$2020),0)</f>
        <v>0</v>
      </c>
      <c r="J2061" s="7" t="n">
        <f aca="false">IF(C2061=1,MIN($F$436,MAX(0,$B$2020-I2061)),0)</f>
        <v>300000000</v>
      </c>
      <c r="K2061" s="7" t="n">
        <f aca="false">IF(D2061=1,MIN($F$435,MAX(0,$B$2020-SUM(I2061:J2061))),0)</f>
        <v>0</v>
      </c>
      <c r="L2061" s="7" t="n">
        <f aca="false">IF(E2061=1,MIN($F$434,MAX(0,$B$2020-SUM(I2061:K2061))),0)</f>
        <v>0</v>
      </c>
      <c r="M2061" s="7" t="n">
        <f aca="false">IF(F2061=1,MIN($F$433,MAX(0,$B$2020-SUM(I2061:L2061))),0)</f>
        <v>30000000</v>
      </c>
      <c r="N2061" s="7" t="n">
        <f aca="false">IF(G2061=1,MIN($F$432,MAX(0,$B$2020-SUM(I2061:M2061))),0)</f>
        <v>15000000</v>
      </c>
      <c r="O2061" s="7" t="n">
        <f aca="false">IF(H2061=1,MIN($F$431,MAX(0,$B$2020-SUM(I2061:N2061))),0)</f>
        <v>5000000</v>
      </c>
      <c r="P2061" s="7" t="n">
        <f aca="false">MAX(0,$B$2020-SUM(I2061:O2061))</f>
        <v>1650000000</v>
      </c>
      <c r="Q2061" s="7" t="n">
        <f aca="false">($B$413+$B$414)+$B$22+(1-B2061)*$B$408+(1-C2061)*$E$436+(1-D2061)*$E$435+(1-E2061)*$E$434+(1-F2061)*$E$433+(1-G2061)*$E$432+(1-H2061)*$E$431</f>
        <v>13995629.3929614</v>
      </c>
      <c r="R2061" s="7" t="n">
        <f aca="false">P2061&gt;$B$12*Q2061</f>
        <v>1</v>
      </c>
      <c r="S2061" s="7" t="n">
        <f aca="false">IF(R2061,(P2061+$B$12*$B$13)/(Q2061+$B$13),IF(Q2061&gt;0,P2061/Q2061,0))</f>
        <v>100.178050842068</v>
      </c>
      <c r="T2061" s="7" t="n">
        <f aca="false">IF(R2061,$B$13*(S2061-$B$12),0)</f>
        <v>247945127.10517</v>
      </c>
      <c r="U2061" s="7" t="n">
        <f aca="false">($B$413+$B$414)*S2061</f>
        <v>25624502.3278615</v>
      </c>
      <c r="V2061" s="7" t="n">
        <f aca="false">$B$22*S2061</f>
        <v>901602457.578612</v>
      </c>
      <c r="W2061" s="7" t="n">
        <f aca="false">IF(B2061=1,I2061,S2061*$B$408)</f>
        <v>61574489.7709583</v>
      </c>
      <c r="X2061" s="7" t="n">
        <f aca="false">IF(C2061=1,J2061,S2061*$E$436)</f>
        <v>300000000</v>
      </c>
      <c r="Y2061" s="7" t="n">
        <f aca="false">IF(D2061=1,K2061,S2061*$E$435)</f>
        <v>172826101.196436</v>
      </c>
      <c r="Z2061" s="7" t="n">
        <f aca="false">IF(E2061=1,L2061,S2061*$E$434)</f>
        <v>240427322.020963</v>
      </c>
      <c r="AA2061" s="7" t="n">
        <f aca="false">IF(F2061=1,M2061,S2061*$E$433)</f>
        <v>30000000</v>
      </c>
      <c r="AB2061" s="7" t="n">
        <f aca="false">IF(G2061=1,N2061,S2061*$E$432)</f>
        <v>15000000</v>
      </c>
      <c r="AC2061" s="7" t="n">
        <f aca="false">IF(H2061=1,O2061,S2061*$E$431)</f>
        <v>5000000</v>
      </c>
      <c r="AD2061" s="7" t="n">
        <f aca="false">INDEX($W$2022:$W$2149,MATCH($A2061+(1-B2061)*64,$A$2022:$A$2149,0))</f>
        <v>30000000</v>
      </c>
      <c r="AE2061" s="7" t="n">
        <f aca="false">INDEX($W$2022:$W$2149,MATCH($A2061-B2061*64,$A$2022:$A$2149,0))</f>
        <v>61574489.7709583</v>
      </c>
      <c r="AF2061" s="7" t="n">
        <f aca="false">INDEX($X$2022:$X$2149,MATCH($A2061+(1-C2061)*32,$A$2022:$A$2149,0))</f>
        <v>300000000</v>
      </c>
      <c r="AG2061" s="7" t="n">
        <f aca="false">INDEX($X$2022:$X$2149,MATCH($A2061-C2061*32,$A$2022:$A$2149,0))</f>
        <v>527317624.024121</v>
      </c>
      <c r="AH2061" s="7" t="n">
        <f aca="false">INDEX($Y$2022:$Y$2149,MATCH($A2061+(1-D2061)*16,$A$2022:$A$2149,0))</f>
        <v>100000000</v>
      </c>
      <c r="AI2061" s="7" t="n">
        <f aca="false">INDEX($Y$2022:$Y$2149,MATCH($A2061-D2061*16,$A$2022:$A$2149,0))</f>
        <v>172826101.196436</v>
      </c>
      <c r="AJ2061" s="7" t="n">
        <f aca="false">INDEX($Z$2022:$Z$2149,MATCH($A2061+(1-E2061)*8,$A$2022:$A$2149,0))</f>
        <v>60000000</v>
      </c>
      <c r="AK2061" s="7" t="n">
        <f aca="false">INDEX($Z$2022:$Z$2149,MATCH($A2061-E2061*8,$A$2022:$A$2149,0))</f>
        <v>240427322.020963</v>
      </c>
      <c r="AL2061" s="7" t="n">
        <f aca="false">INDEX($AA$2022:$AA$2149,MATCH($A2061+(1-F2061)*4,$A$2022:$A$2149,0))</f>
        <v>30000000</v>
      </c>
      <c r="AM2061" s="7" t="n">
        <f aca="false">INDEX($AA$2022:$AA$2149,MATCH($A2061-F2061*4,$A$2022:$A$2149,0))</f>
        <v>258904182.997155</v>
      </c>
      <c r="AN2061" s="7" t="n">
        <f aca="false">INDEX($AB$2022:$AB$2149,MATCH($A2061+(1-G2061)*2,$A$2022:$A$2149,0))</f>
        <v>15000000</v>
      </c>
      <c r="AO2061" s="7" t="n">
        <f aca="false">INDEX($AB$2022:$AB$2149,MATCH($A2061-G2061*2,$A$2022:$A$2149,0))</f>
        <v>387869545.365815</v>
      </c>
      <c r="AP2061" s="7" t="n">
        <f aca="false">INDEX($AC$2022:$AC$2149,MATCH($A2061+(1-H2061)*1,$A$2022:$A$2149,0))</f>
        <v>5000000</v>
      </c>
      <c r="AQ2061" s="7" t="n">
        <f aca="false">INDEX($AC$2022:$AC$2149,MATCH($A2061-H2061*1,$A$2022:$A$2149,0))</f>
        <v>385543491.120743</v>
      </c>
      <c r="AR2061" s="14" t="b">
        <f aca="false">AND(IF(B2061=1,AD2061&gt;=AE2061,AE2061&gt;AD2061),IF(C2061=1,AF2061&gt;=AG2061,AG2061&gt;AF2061),IF(D2061=1,AH2061&gt;=AI2061,AI2061&gt;AH2061),IF(E2061=1,AJ2061&gt;=AK2061,AK2061&gt;AJ2061),IF(F2061=1,AL2061&gt;=AM2061,AM2061&gt;AL2061),IF(G2061=1,AN2061&gt;=AO2061,AO2061&gt;AN2061),IF(H2061=1,AP2061&gt;=AQ2061,AQ2061&gt;AP2061))</f>
        <v>0</v>
      </c>
      <c r="AS2061" s="2"/>
      <c r="AT2061" s="2"/>
      <c r="AU2061" s="2"/>
      <c r="AV2061" s="2"/>
      <c r="AW2061" s="2"/>
      <c r="AX2061" s="2"/>
    </row>
    <row r="2062" customFormat="false" ht="15" hidden="false" customHeight="false" outlineLevel="0" collapsed="false">
      <c r="A2062" s="6" t="n">
        <f aca="false">ROW()-2022</f>
        <v>40</v>
      </c>
      <c r="B2062" s="6" t="n">
        <f aca="false">MOD(INT($A2062/64),2)</f>
        <v>0</v>
      </c>
      <c r="C2062" s="6" t="n">
        <f aca="false">MOD(INT($A2062/32),2)</f>
        <v>1</v>
      </c>
      <c r="D2062" s="6" t="n">
        <f aca="false">MOD(INT($A2062/16),2)</f>
        <v>0</v>
      </c>
      <c r="E2062" s="6" t="n">
        <f aca="false">MOD(INT($A2062/8),2)</f>
        <v>1</v>
      </c>
      <c r="F2062" s="6" t="n">
        <f aca="false">MOD(INT($A2062/4),2)</f>
        <v>0</v>
      </c>
      <c r="G2062" s="6" t="n">
        <f aca="false">MOD(INT($A2062/2),2)</f>
        <v>0</v>
      </c>
      <c r="H2062" s="6" t="n">
        <f aca="false">MOD(INT($A2062/1),2)</f>
        <v>0</v>
      </c>
      <c r="I2062" s="7" t="n">
        <f aca="false">IF(B2062=1,MIN($B$6,$B$2020),0)</f>
        <v>0</v>
      </c>
      <c r="J2062" s="7" t="n">
        <f aca="false">IF(C2062=1,MIN($F$436,MAX(0,$B$2020-I2062)),0)</f>
        <v>300000000</v>
      </c>
      <c r="K2062" s="7" t="n">
        <f aca="false">IF(D2062=1,MIN($F$435,MAX(0,$B$2020-SUM(I2062:J2062))),0)</f>
        <v>0</v>
      </c>
      <c r="L2062" s="7" t="n">
        <f aca="false">IF(E2062=1,MIN($F$434,MAX(0,$B$2020-SUM(I2062:K2062))),0)</f>
        <v>60000000</v>
      </c>
      <c r="M2062" s="7" t="n">
        <f aca="false">IF(F2062=1,MIN($F$433,MAX(0,$B$2020-SUM(I2062:L2062))),0)</f>
        <v>0</v>
      </c>
      <c r="N2062" s="7" t="n">
        <f aca="false">IF(G2062=1,MIN($F$432,MAX(0,$B$2020-SUM(I2062:M2062))),0)</f>
        <v>0</v>
      </c>
      <c r="O2062" s="7" t="n">
        <f aca="false">IF(H2062=1,MIN($F$431,MAX(0,$B$2020-SUM(I2062:N2062))),0)</f>
        <v>0</v>
      </c>
      <c r="P2062" s="7" t="n">
        <f aca="false">MAX(0,$B$2020-SUM(I2062:O2062))</f>
        <v>1640000000</v>
      </c>
      <c r="Q2062" s="7" t="n">
        <f aca="false">($B$413+$B$414)+$B$22+(1-B2062)*$B$408+(1-C2062)*$E$436+(1-D2062)*$E$435+(1-E2062)*$E$434+(1-F2062)*$E$433+(1-G2062)*$E$432+(1-H2062)*$E$431</f>
        <v>24595629.3929614</v>
      </c>
      <c r="R2062" s="7" t="n">
        <f aca="false">P2062&gt;$B$12*Q2062</f>
        <v>1</v>
      </c>
      <c r="S2062" s="7" t="n">
        <f aca="false">IF(R2062,(P2062+$B$12*$B$13)/(Q2062+$B$13),IF(Q2062&gt;0,P2062/Q2062,0))</f>
        <v>60.6186324805088</v>
      </c>
      <c r="T2062" s="7" t="n">
        <f aca="false">IF(R2062,$B$13*(S2062-$B$12),0)</f>
        <v>149046581.201272</v>
      </c>
      <c r="U2062" s="7" t="n">
        <f aca="false">($B$413+$B$414)*S2062</f>
        <v>15505615.0129873</v>
      </c>
      <c r="V2062" s="7" t="n">
        <f aca="false">$B$22*S2062</f>
        <v>545567692.324579</v>
      </c>
      <c r="W2062" s="7" t="n">
        <f aca="false">IF(B2062=1,I2062,S2062*$B$408)</f>
        <v>37259273.2063134</v>
      </c>
      <c r="X2062" s="7" t="n">
        <f aca="false">IF(C2062=1,J2062,S2062*$E$436)</f>
        <v>300000000</v>
      </c>
      <c r="Y2062" s="7" t="n">
        <f aca="false">IF(D2062=1,K2062,S2062*$E$435)</f>
        <v>104578616.008234</v>
      </c>
      <c r="Z2062" s="7" t="n">
        <f aca="false">IF(E2062=1,L2062,S2062*$E$434)</f>
        <v>60000000</v>
      </c>
      <c r="AA2062" s="7" t="n">
        <f aca="false">IF(F2062=1,M2062,S2062*$E$433)</f>
        <v>181855897.441526</v>
      </c>
      <c r="AB2062" s="7" t="n">
        <f aca="false">IF(G2062=1,N2062,S2062*$E$432)</f>
        <v>303093162.402544</v>
      </c>
      <c r="AC2062" s="7" t="n">
        <f aca="false">IF(H2062=1,O2062,S2062*$E$431)</f>
        <v>303093162.402544</v>
      </c>
      <c r="AD2062" s="7" t="n">
        <f aca="false">INDEX($W$2022:$W$2149,MATCH($A2062+(1-B2062)*64,$A$2022:$A$2149,0))</f>
        <v>30000000</v>
      </c>
      <c r="AE2062" s="7" t="n">
        <f aca="false">INDEX($W$2022:$W$2149,MATCH($A2062-B2062*64,$A$2022:$A$2149,0))</f>
        <v>37259273.2063134</v>
      </c>
      <c r="AF2062" s="7" t="n">
        <f aca="false">INDEX($X$2022:$X$2149,MATCH($A2062+(1-C2062)*32,$A$2022:$A$2149,0))</f>
        <v>300000000</v>
      </c>
      <c r="AG2062" s="7" t="n">
        <f aca="false">INDEX($X$2022:$X$2149,MATCH($A2062-C2062*32,$A$2022:$A$2149,0))</f>
        <v>357113753.829814</v>
      </c>
      <c r="AH2062" s="7" t="n">
        <f aca="false">INDEX($Y$2022:$Y$2149,MATCH($A2062+(1-D2062)*16,$A$2022:$A$2149,0))</f>
        <v>100000000</v>
      </c>
      <c r="AI2062" s="7" t="n">
        <f aca="false">INDEX($Y$2022:$Y$2149,MATCH($A2062-D2062*16,$A$2022:$A$2149,0))</f>
        <v>104578616.008234</v>
      </c>
      <c r="AJ2062" s="7" t="n">
        <f aca="false">INDEX($Z$2022:$Z$2149,MATCH($A2062+(1-E2062)*8,$A$2022:$A$2149,0))</f>
        <v>60000000</v>
      </c>
      <c r="AK2062" s="7" t="n">
        <f aca="false">INDEX($Z$2022:$Z$2149,MATCH($A2062-E2062*8,$A$2022:$A$2149,0))</f>
        <v>138528998.502234</v>
      </c>
      <c r="AL2062" s="7" t="n">
        <f aca="false">INDEX($AA$2022:$AA$2149,MATCH($A2062+(1-F2062)*4,$A$2022:$A$2149,0))</f>
        <v>30000000</v>
      </c>
      <c r="AM2062" s="7" t="n">
        <f aca="false">INDEX($AA$2022:$AA$2149,MATCH($A2062-F2062*4,$A$2022:$A$2149,0))</f>
        <v>181855897.441526</v>
      </c>
      <c r="AN2062" s="7" t="n">
        <f aca="false">INDEX($AB$2022:$AB$2149,MATCH($A2062+(1-G2062)*2,$A$2022:$A$2149,0))</f>
        <v>15000000</v>
      </c>
      <c r="AO2062" s="7" t="n">
        <f aca="false">INDEX($AB$2022:$AB$2149,MATCH($A2062-G2062*2,$A$2022:$A$2149,0))</f>
        <v>303093162.402544</v>
      </c>
      <c r="AP2062" s="7" t="n">
        <f aca="false">INDEX($AC$2022:$AC$2149,MATCH($A2062+(1-H2062)*1,$A$2022:$A$2149,0))</f>
        <v>5000000</v>
      </c>
      <c r="AQ2062" s="7" t="n">
        <f aca="false">INDEX($AC$2022:$AC$2149,MATCH($A2062-H2062*1,$A$2022:$A$2149,0))</f>
        <v>303093162.402544</v>
      </c>
      <c r="AR2062" s="14" t="b">
        <f aca="false">AND(IF(B2062=1,AD2062&gt;=AE2062,AE2062&gt;AD2062),IF(C2062=1,AF2062&gt;=AG2062,AG2062&gt;AF2062),IF(D2062=1,AH2062&gt;=AI2062,AI2062&gt;AH2062),IF(E2062=1,AJ2062&gt;=AK2062,AK2062&gt;AJ2062),IF(F2062=1,AL2062&gt;=AM2062,AM2062&gt;AL2062),IF(G2062=1,AN2062&gt;=AO2062,AO2062&gt;AN2062),IF(H2062=1,AP2062&gt;=AQ2062,AQ2062&gt;AP2062))</f>
        <v>0</v>
      </c>
      <c r="AS2062" s="2"/>
      <c r="AT2062" s="2"/>
      <c r="AU2062" s="2"/>
      <c r="AV2062" s="2"/>
      <c r="AW2062" s="2"/>
      <c r="AX2062" s="2"/>
    </row>
    <row r="2063" customFormat="false" ht="15" hidden="false" customHeight="false" outlineLevel="0" collapsed="false">
      <c r="A2063" s="6" t="n">
        <f aca="false">ROW()-2022</f>
        <v>41</v>
      </c>
      <c r="B2063" s="6" t="n">
        <f aca="false">MOD(INT($A2063/64),2)</f>
        <v>0</v>
      </c>
      <c r="C2063" s="6" t="n">
        <f aca="false">MOD(INT($A2063/32),2)</f>
        <v>1</v>
      </c>
      <c r="D2063" s="6" t="n">
        <f aca="false">MOD(INT($A2063/16),2)</f>
        <v>0</v>
      </c>
      <c r="E2063" s="6" t="n">
        <f aca="false">MOD(INT($A2063/8),2)</f>
        <v>1</v>
      </c>
      <c r="F2063" s="6" t="n">
        <f aca="false">MOD(INT($A2063/4),2)</f>
        <v>0</v>
      </c>
      <c r="G2063" s="6" t="n">
        <f aca="false">MOD(INT($A2063/2),2)</f>
        <v>0</v>
      </c>
      <c r="H2063" s="6" t="n">
        <f aca="false">MOD(INT($A2063/1),2)</f>
        <v>1</v>
      </c>
      <c r="I2063" s="7" t="n">
        <f aca="false">IF(B2063=1,MIN($B$6,$B$2020),0)</f>
        <v>0</v>
      </c>
      <c r="J2063" s="7" t="n">
        <f aca="false">IF(C2063=1,MIN($F$436,MAX(0,$B$2020-I2063)),0)</f>
        <v>300000000</v>
      </c>
      <c r="K2063" s="7" t="n">
        <f aca="false">IF(D2063=1,MIN($F$435,MAX(0,$B$2020-SUM(I2063:J2063))),0)</f>
        <v>0</v>
      </c>
      <c r="L2063" s="7" t="n">
        <f aca="false">IF(E2063=1,MIN($F$434,MAX(0,$B$2020-SUM(I2063:K2063))),0)</f>
        <v>60000000</v>
      </c>
      <c r="M2063" s="7" t="n">
        <f aca="false">IF(F2063=1,MIN($F$433,MAX(0,$B$2020-SUM(I2063:L2063))),0)</f>
        <v>0</v>
      </c>
      <c r="N2063" s="7" t="n">
        <f aca="false">IF(G2063=1,MIN($F$432,MAX(0,$B$2020-SUM(I2063:M2063))),0)</f>
        <v>0</v>
      </c>
      <c r="O2063" s="7" t="n">
        <f aca="false">IF(H2063=1,MIN($F$431,MAX(0,$B$2020-SUM(I2063:N2063))),0)</f>
        <v>5000000</v>
      </c>
      <c r="P2063" s="7" t="n">
        <f aca="false">MAX(0,$B$2020-SUM(I2063:O2063))</f>
        <v>1635000000</v>
      </c>
      <c r="Q2063" s="7" t="n">
        <f aca="false">($B$413+$B$414)+$B$22+(1-B2063)*$B$408+(1-C2063)*$E$436+(1-D2063)*$E$435+(1-E2063)*$E$434+(1-F2063)*$E$433+(1-G2063)*$E$432+(1-H2063)*$E$431</f>
        <v>19595629.3929614</v>
      </c>
      <c r="R2063" s="7" t="n">
        <f aca="false">P2063&gt;$B$12*Q2063</f>
        <v>1</v>
      </c>
      <c r="S2063" s="7" t="n">
        <f aca="false">IF(R2063,(P2063+$B$12*$B$13)/(Q2063+$B$13),IF(Q2063&gt;0,P2063/Q2063,0))</f>
        <v>74.1096789268934</v>
      </c>
      <c r="T2063" s="7" t="n">
        <f aca="false">IF(R2063,$B$13*(S2063-$B$12),0)</f>
        <v>182774197.317234</v>
      </c>
      <c r="U2063" s="7" t="n">
        <f aca="false">($B$413+$B$414)*S2063</f>
        <v>18956484.2220087</v>
      </c>
      <c r="V2063" s="7" t="n">
        <f aca="false">$B$22*S2063</f>
        <v>666987110.342041</v>
      </c>
      <c r="W2063" s="7" t="n">
        <f aca="false">IF(B2063=1,I2063,S2063*$B$408)</f>
        <v>45551551.7486665</v>
      </c>
      <c r="X2063" s="7" t="n">
        <f aca="false">IF(C2063=1,J2063,S2063*$E$436)</f>
        <v>300000000</v>
      </c>
      <c r="Y2063" s="7" t="n">
        <f aca="false">IF(D2063=1,K2063,S2063*$E$435)</f>
        <v>127853224.954903</v>
      </c>
      <c r="Z2063" s="7" t="n">
        <f aca="false">IF(E2063=1,L2063,S2063*$E$434)</f>
        <v>60000000</v>
      </c>
      <c r="AA2063" s="7" t="n">
        <f aca="false">IF(F2063=1,M2063,S2063*$E$433)</f>
        <v>222329036.78068</v>
      </c>
      <c r="AB2063" s="7" t="n">
        <f aca="false">IF(G2063=1,N2063,S2063*$E$432)</f>
        <v>370548394.634467</v>
      </c>
      <c r="AC2063" s="7" t="n">
        <f aca="false">IF(H2063=1,O2063,S2063*$E$431)</f>
        <v>5000000</v>
      </c>
      <c r="AD2063" s="7" t="n">
        <f aca="false">INDEX($W$2022:$W$2149,MATCH($A2063+(1-B2063)*64,$A$2022:$A$2149,0))</f>
        <v>30000000</v>
      </c>
      <c r="AE2063" s="7" t="n">
        <f aca="false">INDEX($W$2022:$W$2149,MATCH($A2063-B2063*64,$A$2022:$A$2149,0))</f>
        <v>45551551.7486665</v>
      </c>
      <c r="AF2063" s="7" t="n">
        <f aca="false">INDEX($X$2022:$X$2149,MATCH($A2063+(1-C2063)*32,$A$2022:$A$2149,0))</f>
        <v>300000000</v>
      </c>
      <c r="AG2063" s="7" t="n">
        <f aca="false">INDEX($X$2022:$X$2149,MATCH($A2063-C2063*32,$A$2022:$A$2149,0))</f>
        <v>419351811.15228</v>
      </c>
      <c r="AH2063" s="7" t="n">
        <f aca="false">INDEX($Y$2022:$Y$2149,MATCH($A2063+(1-D2063)*16,$A$2022:$A$2149,0))</f>
        <v>100000000</v>
      </c>
      <c r="AI2063" s="7" t="n">
        <f aca="false">INDEX($Y$2022:$Y$2149,MATCH($A2063-D2063*16,$A$2022:$A$2149,0))</f>
        <v>127853224.954903</v>
      </c>
      <c r="AJ2063" s="7" t="n">
        <f aca="false">INDEX($Z$2022:$Z$2149,MATCH($A2063+(1-E2063)*8,$A$2022:$A$2149,0))</f>
        <v>60000000</v>
      </c>
      <c r="AK2063" s="7" t="n">
        <f aca="false">INDEX($Z$2022:$Z$2149,MATCH($A2063-E2063*8,$A$2022:$A$2149,0))</f>
        <v>166315383.64026</v>
      </c>
      <c r="AL2063" s="7" t="n">
        <f aca="false">INDEX($AA$2022:$AA$2149,MATCH($A2063+(1-F2063)*4,$A$2022:$A$2149,0))</f>
        <v>30000000</v>
      </c>
      <c r="AM2063" s="7" t="n">
        <f aca="false">INDEX($AA$2022:$AA$2149,MATCH($A2063-F2063*4,$A$2022:$A$2149,0))</f>
        <v>222329036.78068</v>
      </c>
      <c r="AN2063" s="7" t="n">
        <f aca="false">INDEX($AB$2022:$AB$2149,MATCH($A2063+(1-G2063)*2,$A$2022:$A$2149,0))</f>
        <v>15000000</v>
      </c>
      <c r="AO2063" s="7" t="n">
        <f aca="false">INDEX($AB$2022:$AB$2149,MATCH($A2063-G2063*2,$A$2022:$A$2149,0))</f>
        <v>370548394.634467</v>
      </c>
      <c r="AP2063" s="7" t="n">
        <f aca="false">INDEX($AC$2022:$AC$2149,MATCH($A2063+(1-H2063)*1,$A$2022:$A$2149,0))</f>
        <v>5000000</v>
      </c>
      <c r="AQ2063" s="7" t="n">
        <f aca="false">INDEX($AC$2022:$AC$2149,MATCH($A2063-H2063*1,$A$2022:$A$2149,0))</f>
        <v>303093162.402544</v>
      </c>
      <c r="AR2063" s="14" t="b">
        <f aca="false">AND(IF(B2063=1,AD2063&gt;=AE2063,AE2063&gt;AD2063),IF(C2063=1,AF2063&gt;=AG2063,AG2063&gt;AF2063),IF(D2063=1,AH2063&gt;=AI2063,AI2063&gt;AH2063),IF(E2063=1,AJ2063&gt;=AK2063,AK2063&gt;AJ2063),IF(F2063=1,AL2063&gt;=AM2063,AM2063&gt;AL2063),IF(G2063=1,AN2063&gt;=AO2063,AO2063&gt;AN2063),IF(H2063=1,AP2063&gt;=AQ2063,AQ2063&gt;AP2063))</f>
        <v>0</v>
      </c>
      <c r="AS2063" s="2"/>
      <c r="AT2063" s="2"/>
      <c r="AU2063" s="2"/>
      <c r="AV2063" s="2"/>
      <c r="AW2063" s="2"/>
      <c r="AX2063" s="2"/>
    </row>
    <row r="2064" customFormat="false" ht="15" hidden="false" customHeight="false" outlineLevel="0" collapsed="false">
      <c r="A2064" s="6" t="n">
        <f aca="false">ROW()-2022</f>
        <v>42</v>
      </c>
      <c r="B2064" s="6" t="n">
        <f aca="false">MOD(INT($A2064/64),2)</f>
        <v>0</v>
      </c>
      <c r="C2064" s="6" t="n">
        <f aca="false">MOD(INT($A2064/32),2)</f>
        <v>1</v>
      </c>
      <c r="D2064" s="6" t="n">
        <f aca="false">MOD(INT($A2064/16),2)</f>
        <v>0</v>
      </c>
      <c r="E2064" s="6" t="n">
        <f aca="false">MOD(INT($A2064/8),2)</f>
        <v>1</v>
      </c>
      <c r="F2064" s="6" t="n">
        <f aca="false">MOD(INT($A2064/4),2)</f>
        <v>0</v>
      </c>
      <c r="G2064" s="6" t="n">
        <f aca="false">MOD(INT($A2064/2),2)</f>
        <v>1</v>
      </c>
      <c r="H2064" s="6" t="n">
        <f aca="false">MOD(INT($A2064/1),2)</f>
        <v>0</v>
      </c>
      <c r="I2064" s="7" t="n">
        <f aca="false">IF(B2064=1,MIN($B$6,$B$2020),0)</f>
        <v>0</v>
      </c>
      <c r="J2064" s="7" t="n">
        <f aca="false">IF(C2064=1,MIN($F$436,MAX(0,$B$2020-I2064)),0)</f>
        <v>300000000</v>
      </c>
      <c r="K2064" s="7" t="n">
        <f aca="false">IF(D2064=1,MIN($F$435,MAX(0,$B$2020-SUM(I2064:J2064))),0)</f>
        <v>0</v>
      </c>
      <c r="L2064" s="7" t="n">
        <f aca="false">IF(E2064=1,MIN($F$434,MAX(0,$B$2020-SUM(I2064:K2064))),0)</f>
        <v>60000000</v>
      </c>
      <c r="M2064" s="7" t="n">
        <f aca="false">IF(F2064=1,MIN($F$433,MAX(0,$B$2020-SUM(I2064:L2064))),0)</f>
        <v>0</v>
      </c>
      <c r="N2064" s="7" t="n">
        <f aca="false">IF(G2064=1,MIN($F$432,MAX(0,$B$2020-SUM(I2064:M2064))),0)</f>
        <v>15000000</v>
      </c>
      <c r="O2064" s="7" t="n">
        <f aca="false">IF(H2064=1,MIN($F$431,MAX(0,$B$2020-SUM(I2064:N2064))),0)</f>
        <v>0</v>
      </c>
      <c r="P2064" s="7" t="n">
        <f aca="false">MAX(0,$B$2020-SUM(I2064:O2064))</f>
        <v>1625000000</v>
      </c>
      <c r="Q2064" s="7" t="n">
        <f aca="false">($B$413+$B$414)+$B$22+(1-B2064)*$B$408+(1-C2064)*$E$436+(1-D2064)*$E$435+(1-E2064)*$E$434+(1-F2064)*$E$433+(1-G2064)*$E$432+(1-H2064)*$E$431</f>
        <v>19595629.3929614</v>
      </c>
      <c r="R2064" s="7" t="n">
        <f aca="false">P2064&gt;$B$12*Q2064</f>
        <v>1</v>
      </c>
      <c r="S2064" s="7" t="n">
        <f aca="false">IF(R2064,(P2064+$B$12*$B$13)/(Q2064+$B$13),IF(Q2064&gt;0,P2064/Q2064,0))</f>
        <v>73.6571007349735</v>
      </c>
      <c r="T2064" s="7" t="n">
        <f aca="false">IF(R2064,$B$13*(S2064-$B$12),0)</f>
        <v>181642751.837434</v>
      </c>
      <c r="U2064" s="7" t="n">
        <f aca="false">($B$413+$B$414)*S2064</f>
        <v>18840719.4328667</v>
      </c>
      <c r="V2064" s="7" t="n">
        <f aca="false">$B$22*S2064</f>
        <v>662913906.614761</v>
      </c>
      <c r="W2064" s="7" t="n">
        <f aca="false">IF(B2064=1,I2064,S2064*$B$408)</f>
        <v>45273374.3334074</v>
      </c>
      <c r="X2064" s="7" t="n">
        <f aca="false">IF(C2064=1,J2064,S2064*$E$436)</f>
        <v>300000000</v>
      </c>
      <c r="Y2064" s="7" t="n">
        <f aca="false">IF(D2064=1,K2064,S2064*$E$435)</f>
        <v>127072441.901743</v>
      </c>
      <c r="Z2064" s="7" t="n">
        <f aca="false">IF(E2064=1,L2064,S2064*$E$434)</f>
        <v>60000000</v>
      </c>
      <c r="AA2064" s="7" t="n">
        <f aca="false">IF(F2064=1,M2064,S2064*$E$433)</f>
        <v>220971302.20492</v>
      </c>
      <c r="AB2064" s="7" t="n">
        <f aca="false">IF(G2064=1,N2064,S2064*$E$432)</f>
        <v>15000000</v>
      </c>
      <c r="AC2064" s="7" t="n">
        <f aca="false">IF(H2064=1,O2064,S2064*$E$431)</f>
        <v>368285503.674867</v>
      </c>
      <c r="AD2064" s="7" t="n">
        <f aca="false">INDEX($W$2022:$W$2149,MATCH($A2064+(1-B2064)*64,$A$2022:$A$2149,0))</f>
        <v>30000000</v>
      </c>
      <c r="AE2064" s="7" t="n">
        <f aca="false">INDEX($W$2022:$W$2149,MATCH($A2064-B2064*64,$A$2022:$A$2149,0))</f>
        <v>45273374.3334074</v>
      </c>
      <c r="AF2064" s="7" t="n">
        <f aca="false">INDEX($X$2022:$X$2149,MATCH($A2064+(1-C2064)*32,$A$2022:$A$2149,0))</f>
        <v>300000000</v>
      </c>
      <c r="AG2064" s="7" t="n">
        <f aca="false">INDEX($X$2022:$X$2149,MATCH($A2064-C2064*32,$A$2022:$A$2149,0))</f>
        <v>417187414.707623</v>
      </c>
      <c r="AH2064" s="7" t="n">
        <f aca="false">INDEX($Y$2022:$Y$2149,MATCH($A2064+(1-D2064)*16,$A$2022:$A$2149,0))</f>
        <v>100000000</v>
      </c>
      <c r="AI2064" s="7" t="n">
        <f aca="false">INDEX($Y$2022:$Y$2149,MATCH($A2064-D2064*16,$A$2022:$A$2149,0))</f>
        <v>127072441.901743</v>
      </c>
      <c r="AJ2064" s="7" t="n">
        <f aca="false">INDEX($Z$2022:$Z$2149,MATCH($A2064+(1-E2064)*8,$A$2022:$A$2149,0))</f>
        <v>60000000</v>
      </c>
      <c r="AK2064" s="7" t="n">
        <f aca="false">INDEX($Z$2022:$Z$2149,MATCH($A2064-E2064*8,$A$2022:$A$2149,0))</f>
        <v>165335617.020877</v>
      </c>
      <c r="AL2064" s="7" t="n">
        <f aca="false">INDEX($AA$2022:$AA$2149,MATCH($A2064+(1-F2064)*4,$A$2022:$A$2149,0))</f>
        <v>30000000</v>
      </c>
      <c r="AM2064" s="7" t="n">
        <f aca="false">INDEX($AA$2022:$AA$2149,MATCH($A2064-F2064*4,$A$2022:$A$2149,0))</f>
        <v>220971302.20492</v>
      </c>
      <c r="AN2064" s="7" t="n">
        <f aca="false">INDEX($AB$2022:$AB$2149,MATCH($A2064+(1-G2064)*2,$A$2022:$A$2149,0))</f>
        <v>15000000</v>
      </c>
      <c r="AO2064" s="7" t="n">
        <f aca="false">INDEX($AB$2022:$AB$2149,MATCH($A2064-G2064*2,$A$2022:$A$2149,0))</f>
        <v>303093162.402544</v>
      </c>
      <c r="AP2064" s="7" t="n">
        <f aca="false">INDEX($AC$2022:$AC$2149,MATCH($A2064+(1-H2064)*1,$A$2022:$A$2149,0))</f>
        <v>5000000</v>
      </c>
      <c r="AQ2064" s="7" t="n">
        <f aca="false">INDEX($AC$2022:$AC$2149,MATCH($A2064-H2064*1,$A$2022:$A$2149,0))</f>
        <v>368285503.674867</v>
      </c>
      <c r="AR2064" s="14" t="b">
        <f aca="false">AND(IF(B2064=1,AD2064&gt;=AE2064,AE2064&gt;AD2064),IF(C2064=1,AF2064&gt;=AG2064,AG2064&gt;AF2064),IF(D2064=1,AH2064&gt;=AI2064,AI2064&gt;AH2064),IF(E2064=1,AJ2064&gt;=AK2064,AK2064&gt;AJ2064),IF(F2064=1,AL2064&gt;=AM2064,AM2064&gt;AL2064),IF(G2064=1,AN2064&gt;=AO2064,AO2064&gt;AN2064),IF(H2064=1,AP2064&gt;=AQ2064,AQ2064&gt;AP2064))</f>
        <v>0</v>
      </c>
      <c r="AS2064" s="2"/>
      <c r="AT2064" s="2"/>
      <c r="AU2064" s="2"/>
      <c r="AV2064" s="2"/>
      <c r="AW2064" s="2"/>
      <c r="AX2064" s="2"/>
    </row>
    <row r="2065" customFormat="false" ht="15" hidden="false" customHeight="false" outlineLevel="0" collapsed="false">
      <c r="A2065" s="6" t="n">
        <f aca="false">ROW()-2022</f>
        <v>43</v>
      </c>
      <c r="B2065" s="6" t="n">
        <f aca="false">MOD(INT($A2065/64),2)</f>
        <v>0</v>
      </c>
      <c r="C2065" s="6" t="n">
        <f aca="false">MOD(INT($A2065/32),2)</f>
        <v>1</v>
      </c>
      <c r="D2065" s="6" t="n">
        <f aca="false">MOD(INT($A2065/16),2)</f>
        <v>0</v>
      </c>
      <c r="E2065" s="6" t="n">
        <f aca="false">MOD(INT($A2065/8),2)</f>
        <v>1</v>
      </c>
      <c r="F2065" s="6" t="n">
        <f aca="false">MOD(INT($A2065/4),2)</f>
        <v>0</v>
      </c>
      <c r="G2065" s="6" t="n">
        <f aca="false">MOD(INT($A2065/2),2)</f>
        <v>1</v>
      </c>
      <c r="H2065" s="6" t="n">
        <f aca="false">MOD(INT($A2065/1),2)</f>
        <v>1</v>
      </c>
      <c r="I2065" s="7" t="n">
        <f aca="false">IF(B2065=1,MIN($B$6,$B$2020),0)</f>
        <v>0</v>
      </c>
      <c r="J2065" s="7" t="n">
        <f aca="false">IF(C2065=1,MIN($F$436,MAX(0,$B$2020-I2065)),0)</f>
        <v>300000000</v>
      </c>
      <c r="K2065" s="7" t="n">
        <f aca="false">IF(D2065=1,MIN($F$435,MAX(0,$B$2020-SUM(I2065:J2065))),0)</f>
        <v>0</v>
      </c>
      <c r="L2065" s="7" t="n">
        <f aca="false">IF(E2065=1,MIN($F$434,MAX(0,$B$2020-SUM(I2065:K2065))),0)</f>
        <v>60000000</v>
      </c>
      <c r="M2065" s="7" t="n">
        <f aca="false">IF(F2065=1,MIN($F$433,MAX(0,$B$2020-SUM(I2065:L2065))),0)</f>
        <v>0</v>
      </c>
      <c r="N2065" s="7" t="n">
        <f aca="false">IF(G2065=1,MIN($F$432,MAX(0,$B$2020-SUM(I2065:M2065))),0)</f>
        <v>15000000</v>
      </c>
      <c r="O2065" s="7" t="n">
        <f aca="false">IF(H2065=1,MIN($F$431,MAX(0,$B$2020-SUM(I2065:N2065))),0)</f>
        <v>5000000</v>
      </c>
      <c r="P2065" s="7" t="n">
        <f aca="false">MAX(0,$B$2020-SUM(I2065:O2065))</f>
        <v>1620000000</v>
      </c>
      <c r="Q2065" s="7" t="n">
        <f aca="false">($B$413+$B$414)+$B$22+(1-B2065)*$B$408+(1-C2065)*$E$436+(1-D2065)*$E$435+(1-E2065)*$E$434+(1-F2065)*$E$433+(1-G2065)*$E$432+(1-H2065)*$E$431</f>
        <v>14595629.3929614</v>
      </c>
      <c r="R2065" s="7" t="n">
        <f aca="false">P2065&gt;$B$12*Q2065</f>
        <v>1</v>
      </c>
      <c r="S2065" s="7" t="n">
        <f aca="false">IF(R2065,(P2065+$B$12*$B$13)/(Q2065+$B$13),IF(Q2065&gt;0,P2065/Q2065,0))</f>
        <v>94.9072983921851</v>
      </c>
      <c r="T2065" s="7" t="n">
        <f aca="false">IF(R2065,$B$13*(S2065-$B$12),0)</f>
        <v>234768245.980463</v>
      </c>
      <c r="U2065" s="7" t="n">
        <f aca="false">($B$413+$B$414)*S2065</f>
        <v>24276298.7315015</v>
      </c>
      <c r="V2065" s="7" t="n">
        <f aca="false">$B$22*S2065</f>
        <v>854165685.529666</v>
      </c>
      <c r="W2065" s="7" t="n">
        <f aca="false">IF(B2065=1,I2065,S2065*$B$408)</f>
        <v>58334819.1037558</v>
      </c>
      <c r="X2065" s="7" t="n">
        <f aca="false">IF(C2065=1,J2065,S2065*$E$436)</f>
        <v>300000000</v>
      </c>
      <c r="Y2065" s="7" t="n">
        <f aca="false">IF(D2065=1,K2065,S2065*$E$435)</f>
        <v>163733055.478059</v>
      </c>
      <c r="Z2065" s="7" t="n">
        <f aca="false">IF(E2065=1,L2065,S2065*$E$434)</f>
        <v>60000000</v>
      </c>
      <c r="AA2065" s="7" t="n">
        <f aca="false">IF(F2065=1,M2065,S2065*$E$433)</f>
        <v>284721895.176555</v>
      </c>
      <c r="AB2065" s="7" t="n">
        <f aca="false">IF(G2065=1,N2065,S2065*$E$432)</f>
        <v>15000000</v>
      </c>
      <c r="AC2065" s="7" t="n">
        <f aca="false">IF(H2065=1,O2065,S2065*$E$431)</f>
        <v>5000000</v>
      </c>
      <c r="AD2065" s="7" t="n">
        <f aca="false">INDEX($W$2022:$W$2149,MATCH($A2065+(1-B2065)*64,$A$2022:$A$2149,0))</f>
        <v>30000000</v>
      </c>
      <c r="AE2065" s="7" t="n">
        <f aca="false">INDEX($W$2022:$W$2149,MATCH($A2065-B2065*64,$A$2022:$A$2149,0))</f>
        <v>58334819.1037558</v>
      </c>
      <c r="AF2065" s="7" t="n">
        <f aca="false">INDEX($X$2022:$X$2149,MATCH($A2065+(1-C2065)*32,$A$2022:$A$2149,0))</f>
        <v>300000000</v>
      </c>
      <c r="AG2065" s="7" t="n">
        <f aca="false">INDEX($X$2022:$X$2149,MATCH($A2065-C2065*32,$A$2022:$A$2149,0))</f>
        <v>505786876.546438</v>
      </c>
      <c r="AH2065" s="7" t="n">
        <f aca="false">INDEX($Y$2022:$Y$2149,MATCH($A2065+(1-D2065)*16,$A$2022:$A$2149,0))</f>
        <v>100000000</v>
      </c>
      <c r="AI2065" s="7" t="n">
        <f aca="false">INDEX($Y$2022:$Y$2149,MATCH($A2065-D2065*16,$A$2022:$A$2149,0))</f>
        <v>163733055.478059</v>
      </c>
      <c r="AJ2065" s="7" t="n">
        <f aca="false">INDEX($Z$2022:$Z$2149,MATCH($A2065+(1-E2065)*8,$A$2022:$A$2149,0))</f>
        <v>60000000</v>
      </c>
      <c r="AK2065" s="7" t="n">
        <f aca="false">INDEX($Z$2022:$Z$2149,MATCH($A2065-E2065*8,$A$2022:$A$2149,0))</f>
        <v>207123346.397724</v>
      </c>
      <c r="AL2065" s="7" t="n">
        <f aca="false">INDEX($AA$2022:$AA$2149,MATCH($A2065+(1-F2065)*4,$A$2022:$A$2149,0))</f>
        <v>30000000</v>
      </c>
      <c r="AM2065" s="7" t="n">
        <f aca="false">INDEX($AA$2022:$AA$2149,MATCH($A2065-F2065*4,$A$2022:$A$2149,0))</f>
        <v>284721895.176555</v>
      </c>
      <c r="AN2065" s="7" t="n">
        <f aca="false">INDEX($AB$2022:$AB$2149,MATCH($A2065+(1-G2065)*2,$A$2022:$A$2149,0))</f>
        <v>15000000</v>
      </c>
      <c r="AO2065" s="7" t="n">
        <f aca="false">INDEX($AB$2022:$AB$2149,MATCH($A2065-G2065*2,$A$2022:$A$2149,0))</f>
        <v>370548394.634467</v>
      </c>
      <c r="AP2065" s="7" t="n">
        <f aca="false">INDEX($AC$2022:$AC$2149,MATCH($A2065+(1-H2065)*1,$A$2022:$A$2149,0))</f>
        <v>5000000</v>
      </c>
      <c r="AQ2065" s="7" t="n">
        <f aca="false">INDEX($AC$2022:$AC$2149,MATCH($A2065-H2065*1,$A$2022:$A$2149,0))</f>
        <v>368285503.674867</v>
      </c>
      <c r="AR2065" s="14" t="b">
        <f aca="false">AND(IF(B2065=1,AD2065&gt;=AE2065,AE2065&gt;AD2065),IF(C2065=1,AF2065&gt;=AG2065,AG2065&gt;AF2065),IF(D2065=1,AH2065&gt;=AI2065,AI2065&gt;AH2065),IF(E2065=1,AJ2065&gt;=AK2065,AK2065&gt;AJ2065),IF(F2065=1,AL2065&gt;=AM2065,AM2065&gt;AL2065),IF(G2065=1,AN2065&gt;=AO2065,AO2065&gt;AN2065),IF(H2065=1,AP2065&gt;=AQ2065,AQ2065&gt;AP2065))</f>
        <v>0</v>
      </c>
      <c r="AS2065" s="2"/>
      <c r="AT2065" s="2"/>
      <c r="AU2065" s="2"/>
      <c r="AV2065" s="2"/>
      <c r="AW2065" s="2"/>
      <c r="AX2065" s="2"/>
    </row>
    <row r="2066" customFormat="false" ht="15" hidden="false" customHeight="false" outlineLevel="0" collapsed="false">
      <c r="A2066" s="6" t="n">
        <f aca="false">ROW()-2022</f>
        <v>44</v>
      </c>
      <c r="B2066" s="6" t="n">
        <f aca="false">MOD(INT($A2066/64),2)</f>
        <v>0</v>
      </c>
      <c r="C2066" s="6" t="n">
        <f aca="false">MOD(INT($A2066/32),2)</f>
        <v>1</v>
      </c>
      <c r="D2066" s="6" t="n">
        <f aca="false">MOD(INT($A2066/16),2)</f>
        <v>0</v>
      </c>
      <c r="E2066" s="6" t="n">
        <f aca="false">MOD(INT($A2066/8),2)</f>
        <v>1</v>
      </c>
      <c r="F2066" s="6" t="n">
        <f aca="false">MOD(INT($A2066/4),2)</f>
        <v>1</v>
      </c>
      <c r="G2066" s="6" t="n">
        <f aca="false">MOD(INT($A2066/2),2)</f>
        <v>0</v>
      </c>
      <c r="H2066" s="6" t="n">
        <f aca="false">MOD(INT($A2066/1),2)</f>
        <v>0</v>
      </c>
      <c r="I2066" s="7" t="n">
        <f aca="false">IF(B2066=1,MIN($B$6,$B$2020),0)</f>
        <v>0</v>
      </c>
      <c r="J2066" s="7" t="n">
        <f aca="false">IF(C2066=1,MIN($F$436,MAX(0,$B$2020-I2066)),0)</f>
        <v>300000000</v>
      </c>
      <c r="K2066" s="7" t="n">
        <f aca="false">IF(D2066=1,MIN($F$435,MAX(0,$B$2020-SUM(I2066:J2066))),0)</f>
        <v>0</v>
      </c>
      <c r="L2066" s="7" t="n">
        <f aca="false">IF(E2066=1,MIN($F$434,MAX(0,$B$2020-SUM(I2066:K2066))),0)</f>
        <v>60000000</v>
      </c>
      <c r="M2066" s="7" t="n">
        <f aca="false">IF(F2066=1,MIN($F$433,MAX(0,$B$2020-SUM(I2066:L2066))),0)</f>
        <v>30000000</v>
      </c>
      <c r="N2066" s="7" t="n">
        <f aca="false">IF(G2066=1,MIN($F$432,MAX(0,$B$2020-SUM(I2066:M2066))),0)</f>
        <v>0</v>
      </c>
      <c r="O2066" s="7" t="n">
        <f aca="false">IF(H2066=1,MIN($F$431,MAX(0,$B$2020-SUM(I2066:N2066))),0)</f>
        <v>0</v>
      </c>
      <c r="P2066" s="7" t="n">
        <f aca="false">MAX(0,$B$2020-SUM(I2066:O2066))</f>
        <v>1610000000</v>
      </c>
      <c r="Q2066" s="7" t="n">
        <f aca="false">($B$413+$B$414)+$B$22+(1-B2066)*$B$408+(1-C2066)*$E$436+(1-D2066)*$E$435+(1-E2066)*$E$434+(1-F2066)*$E$433+(1-G2066)*$E$432+(1-H2066)*$E$431</f>
        <v>21595629.3929614</v>
      </c>
      <c r="R2066" s="7" t="n">
        <f aca="false">P2066&gt;$B$12*Q2066</f>
        <v>1</v>
      </c>
      <c r="S2066" s="7" t="n">
        <f aca="false">IF(R2066,(P2066+$B$12*$B$13)/(Q2066+$B$13),IF(Q2066&gt;0,P2066/Q2066,0))</f>
        <v>66.9208499891282</v>
      </c>
      <c r="T2066" s="7" t="n">
        <f aca="false">IF(R2066,$B$13*(S2066-$B$12),0)</f>
        <v>164802124.972821</v>
      </c>
      <c r="U2066" s="7" t="n">
        <f aca="false">($B$413+$B$414)*S2066</f>
        <v>17117656.6315141</v>
      </c>
      <c r="V2066" s="7" t="n">
        <f aca="false">$B$22*S2066</f>
        <v>602287649.902154</v>
      </c>
      <c r="W2066" s="7" t="n">
        <f aca="false">IF(B2066=1,I2066,S2066*$B$408)</f>
        <v>41132934.3951363</v>
      </c>
      <c r="X2066" s="7" t="n">
        <f aca="false">IF(C2066=1,J2066,S2066*$E$436)</f>
        <v>300000000</v>
      </c>
      <c r="Y2066" s="7" t="n">
        <f aca="false">IF(D2066=1,K2066,S2066*$E$435)</f>
        <v>115451134.207093</v>
      </c>
      <c r="Z2066" s="7" t="n">
        <f aca="false">IF(E2066=1,L2066,S2066*$E$434)</f>
        <v>60000000</v>
      </c>
      <c r="AA2066" s="7" t="n">
        <f aca="false">IF(F2066=1,M2066,S2066*$E$433)</f>
        <v>30000000</v>
      </c>
      <c r="AB2066" s="7" t="n">
        <f aca="false">IF(G2066=1,N2066,S2066*$E$432)</f>
        <v>334604249.945641</v>
      </c>
      <c r="AC2066" s="7" t="n">
        <f aca="false">IF(H2066=1,O2066,S2066*$E$431)</f>
        <v>334604249.945641</v>
      </c>
      <c r="AD2066" s="7" t="n">
        <f aca="false">INDEX($W$2022:$W$2149,MATCH($A2066+(1-B2066)*64,$A$2022:$A$2149,0))</f>
        <v>30000000</v>
      </c>
      <c r="AE2066" s="7" t="n">
        <f aca="false">INDEX($W$2022:$W$2149,MATCH($A2066-B2066*64,$A$2022:$A$2149,0))</f>
        <v>41132934.3951363</v>
      </c>
      <c r="AF2066" s="7" t="n">
        <f aca="false">INDEX($X$2022:$X$2149,MATCH($A2066+(1-C2066)*32,$A$2022:$A$2149,0))</f>
        <v>300000000</v>
      </c>
      <c r="AG2066" s="7" t="n">
        <f aca="false">INDEX($X$2022:$X$2149,MATCH($A2066-C2066*32,$A$2022:$A$2149,0))</f>
        <v>386526625.604636</v>
      </c>
      <c r="AH2066" s="7" t="n">
        <f aca="false">INDEX($Y$2022:$Y$2149,MATCH($A2066+(1-D2066)*16,$A$2022:$A$2149,0))</f>
        <v>100000000</v>
      </c>
      <c r="AI2066" s="7" t="n">
        <f aca="false">INDEX($Y$2022:$Y$2149,MATCH($A2066-D2066*16,$A$2022:$A$2149,0))</f>
        <v>115451134.207093</v>
      </c>
      <c r="AJ2066" s="7" t="n">
        <f aca="false">INDEX($Z$2022:$Z$2149,MATCH($A2066+(1-E2066)*8,$A$2022:$A$2149,0))</f>
        <v>60000000</v>
      </c>
      <c r="AK2066" s="7" t="n">
        <f aca="false">INDEX($Z$2022:$Z$2149,MATCH($A2066-E2066*8,$A$2022:$A$2149,0))</f>
        <v>151496684.24432</v>
      </c>
      <c r="AL2066" s="7" t="n">
        <f aca="false">INDEX($AA$2022:$AA$2149,MATCH($A2066+(1-F2066)*4,$A$2022:$A$2149,0))</f>
        <v>30000000</v>
      </c>
      <c r="AM2066" s="7" t="n">
        <f aca="false">INDEX($AA$2022:$AA$2149,MATCH($A2066-F2066*4,$A$2022:$A$2149,0))</f>
        <v>181855897.441526</v>
      </c>
      <c r="AN2066" s="7" t="n">
        <f aca="false">INDEX($AB$2022:$AB$2149,MATCH($A2066+(1-G2066)*2,$A$2022:$A$2149,0))</f>
        <v>15000000</v>
      </c>
      <c r="AO2066" s="7" t="n">
        <f aca="false">INDEX($AB$2022:$AB$2149,MATCH($A2066-G2066*2,$A$2022:$A$2149,0))</f>
        <v>334604249.945641</v>
      </c>
      <c r="AP2066" s="7" t="n">
        <f aca="false">INDEX($AC$2022:$AC$2149,MATCH($A2066+(1-H2066)*1,$A$2022:$A$2149,0))</f>
        <v>5000000</v>
      </c>
      <c r="AQ2066" s="7" t="n">
        <f aca="false">INDEX($AC$2022:$AC$2149,MATCH($A2066-H2066*1,$A$2022:$A$2149,0))</f>
        <v>334604249.945641</v>
      </c>
      <c r="AR2066" s="14" t="b">
        <f aca="false">AND(IF(B2066=1,AD2066&gt;=AE2066,AE2066&gt;AD2066),IF(C2066=1,AF2066&gt;=AG2066,AG2066&gt;AF2066),IF(D2066=1,AH2066&gt;=AI2066,AI2066&gt;AH2066),IF(E2066=1,AJ2066&gt;=AK2066,AK2066&gt;AJ2066),IF(F2066=1,AL2066&gt;=AM2066,AM2066&gt;AL2066),IF(G2066=1,AN2066&gt;=AO2066,AO2066&gt;AN2066),IF(H2066=1,AP2066&gt;=AQ2066,AQ2066&gt;AP2066))</f>
        <v>0</v>
      </c>
      <c r="AS2066" s="2"/>
      <c r="AT2066" s="2"/>
      <c r="AU2066" s="2"/>
      <c r="AV2066" s="2"/>
      <c r="AW2066" s="2"/>
      <c r="AX2066" s="2"/>
    </row>
    <row r="2067" customFormat="false" ht="15" hidden="false" customHeight="false" outlineLevel="0" collapsed="false">
      <c r="A2067" s="6" t="n">
        <f aca="false">ROW()-2022</f>
        <v>45</v>
      </c>
      <c r="B2067" s="6" t="n">
        <f aca="false">MOD(INT($A2067/64),2)</f>
        <v>0</v>
      </c>
      <c r="C2067" s="6" t="n">
        <f aca="false">MOD(INT($A2067/32),2)</f>
        <v>1</v>
      </c>
      <c r="D2067" s="6" t="n">
        <f aca="false">MOD(INT($A2067/16),2)</f>
        <v>0</v>
      </c>
      <c r="E2067" s="6" t="n">
        <f aca="false">MOD(INT($A2067/8),2)</f>
        <v>1</v>
      </c>
      <c r="F2067" s="6" t="n">
        <f aca="false">MOD(INT($A2067/4),2)</f>
        <v>1</v>
      </c>
      <c r="G2067" s="6" t="n">
        <f aca="false">MOD(INT($A2067/2),2)</f>
        <v>0</v>
      </c>
      <c r="H2067" s="6" t="n">
        <f aca="false">MOD(INT($A2067/1),2)</f>
        <v>1</v>
      </c>
      <c r="I2067" s="7" t="n">
        <f aca="false">IF(B2067=1,MIN($B$6,$B$2020),0)</f>
        <v>0</v>
      </c>
      <c r="J2067" s="7" t="n">
        <f aca="false">IF(C2067=1,MIN($F$436,MAX(0,$B$2020-I2067)),0)</f>
        <v>300000000</v>
      </c>
      <c r="K2067" s="7" t="n">
        <f aca="false">IF(D2067=1,MIN($F$435,MAX(0,$B$2020-SUM(I2067:J2067))),0)</f>
        <v>0</v>
      </c>
      <c r="L2067" s="7" t="n">
        <f aca="false">IF(E2067=1,MIN($F$434,MAX(0,$B$2020-SUM(I2067:K2067))),0)</f>
        <v>60000000</v>
      </c>
      <c r="M2067" s="7" t="n">
        <f aca="false">IF(F2067=1,MIN($F$433,MAX(0,$B$2020-SUM(I2067:L2067))),0)</f>
        <v>30000000</v>
      </c>
      <c r="N2067" s="7" t="n">
        <f aca="false">IF(G2067=1,MIN($F$432,MAX(0,$B$2020-SUM(I2067:M2067))),0)</f>
        <v>0</v>
      </c>
      <c r="O2067" s="7" t="n">
        <f aca="false">IF(H2067=1,MIN($F$431,MAX(0,$B$2020-SUM(I2067:N2067))),0)</f>
        <v>5000000</v>
      </c>
      <c r="P2067" s="7" t="n">
        <f aca="false">MAX(0,$B$2020-SUM(I2067:O2067))</f>
        <v>1605000000</v>
      </c>
      <c r="Q2067" s="7" t="n">
        <f aca="false">($B$413+$B$414)+$B$22+(1-B2067)*$B$408+(1-C2067)*$E$436+(1-D2067)*$E$435+(1-E2067)*$E$434+(1-F2067)*$E$433+(1-G2067)*$E$432+(1-H2067)*$E$431</f>
        <v>16595629.3929614</v>
      </c>
      <c r="R2067" s="7" t="n">
        <f aca="false">P2067&gt;$B$12*Q2067</f>
        <v>1</v>
      </c>
      <c r="S2067" s="7" t="n">
        <f aca="false">IF(R2067,(P2067+$B$12*$B$13)/(Q2067+$B$13),IF(Q2067&gt;0,P2067/Q2067,0))</f>
        <v>84.1815667302654</v>
      </c>
      <c r="T2067" s="7" t="n">
        <f aca="false">IF(R2067,$B$13*(S2067-$B$12),0)</f>
        <v>207953916.825664</v>
      </c>
      <c r="U2067" s="7" t="n">
        <f aca="false">($B$413+$B$414)*S2067</f>
        <v>21532768.2512353</v>
      </c>
      <c r="V2067" s="7" t="n">
        <f aca="false">$B$22*S2067</f>
        <v>757634100.572389</v>
      </c>
      <c r="W2067" s="7" t="n">
        <f aca="false">IF(B2067=1,I2067,S2067*$B$408)</f>
        <v>51742242.6965337</v>
      </c>
      <c r="X2067" s="7" t="n">
        <f aca="false">IF(C2067=1,J2067,S2067*$E$436)</f>
        <v>300000000</v>
      </c>
      <c r="Y2067" s="7" t="n">
        <f aca="false">IF(D2067=1,K2067,S2067*$E$435)</f>
        <v>145229138.002851</v>
      </c>
      <c r="Z2067" s="7" t="n">
        <f aca="false">IF(E2067=1,L2067,S2067*$E$434)</f>
        <v>60000000</v>
      </c>
      <c r="AA2067" s="7" t="n">
        <f aca="false">IF(F2067=1,M2067,S2067*$E$433)</f>
        <v>30000000</v>
      </c>
      <c r="AB2067" s="7" t="n">
        <f aca="false">IF(G2067=1,N2067,S2067*$E$432)</f>
        <v>420907833.651327</v>
      </c>
      <c r="AC2067" s="7" t="n">
        <f aca="false">IF(H2067=1,O2067,S2067*$E$431)</f>
        <v>5000000</v>
      </c>
      <c r="AD2067" s="7" t="n">
        <f aca="false">INDEX($W$2022:$W$2149,MATCH($A2067+(1-B2067)*64,$A$2022:$A$2149,0))</f>
        <v>30000000</v>
      </c>
      <c r="AE2067" s="7" t="n">
        <f aca="false">INDEX($W$2022:$W$2149,MATCH($A2067-B2067*64,$A$2022:$A$2149,0))</f>
        <v>51742242.6965337</v>
      </c>
      <c r="AF2067" s="7" t="n">
        <f aca="false">INDEX($X$2022:$X$2149,MATCH($A2067+(1-C2067)*32,$A$2022:$A$2149,0))</f>
        <v>300000000</v>
      </c>
      <c r="AG2067" s="7" t="n">
        <f aca="false">INDEX($X$2022:$X$2149,MATCH($A2067-C2067*32,$A$2022:$A$2149,0))</f>
        <v>462010381.015192</v>
      </c>
      <c r="AH2067" s="7" t="n">
        <f aca="false">INDEX($Y$2022:$Y$2149,MATCH($A2067+(1-D2067)*16,$A$2022:$A$2149,0))</f>
        <v>100000000</v>
      </c>
      <c r="AI2067" s="7" t="n">
        <f aca="false">INDEX($Y$2022:$Y$2149,MATCH($A2067-D2067*16,$A$2022:$A$2149,0))</f>
        <v>145229138.002851</v>
      </c>
      <c r="AJ2067" s="7" t="n">
        <f aca="false">INDEX($Z$2022:$Z$2149,MATCH($A2067+(1-E2067)*8,$A$2022:$A$2149,0))</f>
        <v>60000000</v>
      </c>
      <c r="AK2067" s="7" t="n">
        <f aca="false">INDEX($Z$2022:$Z$2149,MATCH($A2067-E2067*8,$A$2022:$A$2149,0))</f>
        <v>186177381.775591</v>
      </c>
      <c r="AL2067" s="7" t="n">
        <f aca="false">INDEX($AA$2022:$AA$2149,MATCH($A2067+(1-F2067)*4,$A$2022:$A$2149,0))</f>
        <v>30000000</v>
      </c>
      <c r="AM2067" s="7" t="n">
        <f aca="false">INDEX($AA$2022:$AA$2149,MATCH($A2067-F2067*4,$A$2022:$A$2149,0))</f>
        <v>222329036.78068</v>
      </c>
      <c r="AN2067" s="7" t="n">
        <f aca="false">INDEX($AB$2022:$AB$2149,MATCH($A2067+(1-G2067)*2,$A$2022:$A$2149,0))</f>
        <v>15000000</v>
      </c>
      <c r="AO2067" s="7" t="n">
        <f aca="false">INDEX($AB$2022:$AB$2149,MATCH($A2067-G2067*2,$A$2022:$A$2149,0))</f>
        <v>420907833.651327</v>
      </c>
      <c r="AP2067" s="7" t="n">
        <f aca="false">INDEX($AC$2022:$AC$2149,MATCH($A2067+(1-H2067)*1,$A$2022:$A$2149,0))</f>
        <v>5000000</v>
      </c>
      <c r="AQ2067" s="7" t="n">
        <f aca="false">INDEX($AC$2022:$AC$2149,MATCH($A2067-H2067*1,$A$2022:$A$2149,0))</f>
        <v>334604249.945641</v>
      </c>
      <c r="AR2067" s="14" t="b">
        <f aca="false">AND(IF(B2067=1,AD2067&gt;=AE2067,AE2067&gt;AD2067),IF(C2067=1,AF2067&gt;=AG2067,AG2067&gt;AF2067),IF(D2067=1,AH2067&gt;=AI2067,AI2067&gt;AH2067),IF(E2067=1,AJ2067&gt;=AK2067,AK2067&gt;AJ2067),IF(F2067=1,AL2067&gt;=AM2067,AM2067&gt;AL2067),IF(G2067=1,AN2067&gt;=AO2067,AO2067&gt;AN2067),IF(H2067=1,AP2067&gt;=AQ2067,AQ2067&gt;AP2067))</f>
        <v>0</v>
      </c>
      <c r="AS2067" s="2"/>
      <c r="AT2067" s="2"/>
      <c r="AU2067" s="2"/>
      <c r="AV2067" s="2"/>
      <c r="AW2067" s="2"/>
      <c r="AX2067" s="2"/>
    </row>
    <row r="2068" customFormat="false" ht="15" hidden="false" customHeight="false" outlineLevel="0" collapsed="false">
      <c r="A2068" s="6" t="n">
        <f aca="false">ROW()-2022</f>
        <v>46</v>
      </c>
      <c r="B2068" s="6" t="n">
        <f aca="false">MOD(INT($A2068/64),2)</f>
        <v>0</v>
      </c>
      <c r="C2068" s="6" t="n">
        <f aca="false">MOD(INT($A2068/32),2)</f>
        <v>1</v>
      </c>
      <c r="D2068" s="6" t="n">
        <f aca="false">MOD(INT($A2068/16),2)</f>
        <v>0</v>
      </c>
      <c r="E2068" s="6" t="n">
        <f aca="false">MOD(INT($A2068/8),2)</f>
        <v>1</v>
      </c>
      <c r="F2068" s="6" t="n">
        <f aca="false">MOD(INT($A2068/4),2)</f>
        <v>1</v>
      </c>
      <c r="G2068" s="6" t="n">
        <f aca="false">MOD(INT($A2068/2),2)</f>
        <v>1</v>
      </c>
      <c r="H2068" s="6" t="n">
        <f aca="false">MOD(INT($A2068/1),2)</f>
        <v>0</v>
      </c>
      <c r="I2068" s="7" t="n">
        <f aca="false">IF(B2068=1,MIN($B$6,$B$2020),0)</f>
        <v>0</v>
      </c>
      <c r="J2068" s="7" t="n">
        <f aca="false">IF(C2068=1,MIN($F$436,MAX(0,$B$2020-I2068)),0)</f>
        <v>300000000</v>
      </c>
      <c r="K2068" s="7" t="n">
        <f aca="false">IF(D2068=1,MIN($F$435,MAX(0,$B$2020-SUM(I2068:J2068))),0)</f>
        <v>0</v>
      </c>
      <c r="L2068" s="7" t="n">
        <f aca="false">IF(E2068=1,MIN($F$434,MAX(0,$B$2020-SUM(I2068:K2068))),0)</f>
        <v>60000000</v>
      </c>
      <c r="M2068" s="7" t="n">
        <f aca="false">IF(F2068=1,MIN($F$433,MAX(0,$B$2020-SUM(I2068:L2068))),0)</f>
        <v>30000000</v>
      </c>
      <c r="N2068" s="7" t="n">
        <f aca="false">IF(G2068=1,MIN($F$432,MAX(0,$B$2020-SUM(I2068:M2068))),0)</f>
        <v>15000000</v>
      </c>
      <c r="O2068" s="7" t="n">
        <f aca="false">IF(H2068=1,MIN($F$431,MAX(0,$B$2020-SUM(I2068:N2068))),0)</f>
        <v>0</v>
      </c>
      <c r="P2068" s="7" t="n">
        <f aca="false">MAX(0,$B$2020-SUM(I2068:O2068))</f>
        <v>1595000000</v>
      </c>
      <c r="Q2068" s="7" t="n">
        <f aca="false">($B$413+$B$414)+$B$22+(1-B2068)*$B$408+(1-C2068)*$E$436+(1-D2068)*$E$435+(1-E2068)*$E$434+(1-F2068)*$E$433+(1-G2068)*$E$432+(1-H2068)*$E$431</f>
        <v>16595629.3929614</v>
      </c>
      <c r="R2068" s="7" t="n">
        <f aca="false">P2068&gt;$B$12*Q2068</f>
        <v>1</v>
      </c>
      <c r="S2068" s="7" t="n">
        <f aca="false">IF(R2068,(P2068+$B$12*$B$13)/(Q2068+$B$13),IF(Q2068&gt;0,P2068/Q2068,0))</f>
        <v>83.6578866883975</v>
      </c>
      <c r="T2068" s="7" t="n">
        <f aca="false">IF(R2068,$B$13*(S2068-$B$12),0)</f>
        <v>206644716.720994</v>
      </c>
      <c r="U2068" s="7" t="n">
        <f aca="false">($B$413+$B$414)*S2068</f>
        <v>21398816.3492058</v>
      </c>
      <c r="V2068" s="7" t="n">
        <f aca="false">$B$22*S2068</f>
        <v>752920980.195578</v>
      </c>
      <c r="W2068" s="7" t="n">
        <f aca="false">IF(B2068=1,I2068,S2068*$B$408)</f>
        <v>51420362.4931338</v>
      </c>
      <c r="X2068" s="7" t="n">
        <f aca="false">IF(C2068=1,J2068,S2068*$E$436)</f>
        <v>300000000</v>
      </c>
      <c r="Y2068" s="7" t="n">
        <f aca="false">IF(D2068=1,K2068,S2068*$E$435)</f>
        <v>144325690.799101</v>
      </c>
      <c r="Z2068" s="7" t="n">
        <f aca="false">IF(E2068=1,L2068,S2068*$E$434)</f>
        <v>60000000</v>
      </c>
      <c r="AA2068" s="7" t="n">
        <f aca="false">IF(F2068=1,M2068,S2068*$E$433)</f>
        <v>30000000</v>
      </c>
      <c r="AB2068" s="7" t="n">
        <f aca="false">IF(G2068=1,N2068,S2068*$E$432)</f>
        <v>15000000</v>
      </c>
      <c r="AC2068" s="7" t="n">
        <f aca="false">IF(H2068=1,O2068,S2068*$E$431)</f>
        <v>418289433.441988</v>
      </c>
      <c r="AD2068" s="7" t="n">
        <f aca="false">INDEX($W$2022:$W$2149,MATCH($A2068+(1-B2068)*64,$A$2022:$A$2149,0))</f>
        <v>30000000</v>
      </c>
      <c r="AE2068" s="7" t="n">
        <f aca="false">INDEX($W$2022:$W$2149,MATCH($A2068-B2068*64,$A$2022:$A$2149,0))</f>
        <v>51420362.4931338</v>
      </c>
      <c r="AF2068" s="7" t="n">
        <f aca="false">INDEX($X$2022:$X$2149,MATCH($A2068+(1-C2068)*32,$A$2022:$A$2149,0))</f>
        <v>300000000</v>
      </c>
      <c r="AG2068" s="7" t="n">
        <f aca="false">INDEX($X$2022:$X$2149,MATCH($A2068-C2068*32,$A$2022:$A$2149,0))</f>
        <v>459588308.244471</v>
      </c>
      <c r="AH2068" s="7" t="n">
        <f aca="false">INDEX($Y$2022:$Y$2149,MATCH($A2068+(1-D2068)*16,$A$2022:$A$2149,0))</f>
        <v>100000000</v>
      </c>
      <c r="AI2068" s="7" t="n">
        <f aca="false">INDEX($Y$2022:$Y$2149,MATCH($A2068-D2068*16,$A$2022:$A$2149,0))</f>
        <v>144325690.799101</v>
      </c>
      <c r="AJ2068" s="7" t="n">
        <f aca="false">INDEX($Z$2022:$Z$2149,MATCH($A2068+(1-E2068)*8,$A$2022:$A$2149,0))</f>
        <v>60000000</v>
      </c>
      <c r="AK2068" s="7" t="n">
        <f aca="false">INDEX($Z$2022:$Z$2149,MATCH($A2068-E2068*8,$A$2022:$A$2149,0))</f>
        <v>185060875.737957</v>
      </c>
      <c r="AL2068" s="7" t="n">
        <f aca="false">INDEX($AA$2022:$AA$2149,MATCH($A2068+(1-F2068)*4,$A$2022:$A$2149,0))</f>
        <v>30000000</v>
      </c>
      <c r="AM2068" s="7" t="n">
        <f aca="false">INDEX($AA$2022:$AA$2149,MATCH($A2068-F2068*4,$A$2022:$A$2149,0))</f>
        <v>220971302.20492</v>
      </c>
      <c r="AN2068" s="7" t="n">
        <f aca="false">INDEX($AB$2022:$AB$2149,MATCH($A2068+(1-G2068)*2,$A$2022:$A$2149,0))</f>
        <v>15000000</v>
      </c>
      <c r="AO2068" s="7" t="n">
        <f aca="false">INDEX($AB$2022:$AB$2149,MATCH($A2068-G2068*2,$A$2022:$A$2149,0))</f>
        <v>334604249.945641</v>
      </c>
      <c r="AP2068" s="7" t="n">
        <f aca="false">INDEX($AC$2022:$AC$2149,MATCH($A2068+(1-H2068)*1,$A$2022:$A$2149,0))</f>
        <v>5000000</v>
      </c>
      <c r="AQ2068" s="7" t="n">
        <f aca="false">INDEX($AC$2022:$AC$2149,MATCH($A2068-H2068*1,$A$2022:$A$2149,0))</f>
        <v>418289433.441988</v>
      </c>
      <c r="AR2068" s="14" t="b">
        <f aca="false">AND(IF(B2068=1,AD2068&gt;=AE2068,AE2068&gt;AD2068),IF(C2068=1,AF2068&gt;=AG2068,AG2068&gt;AF2068),IF(D2068=1,AH2068&gt;=AI2068,AI2068&gt;AH2068),IF(E2068=1,AJ2068&gt;=AK2068,AK2068&gt;AJ2068),IF(F2068=1,AL2068&gt;=AM2068,AM2068&gt;AL2068),IF(G2068=1,AN2068&gt;=AO2068,AO2068&gt;AN2068),IF(H2068=1,AP2068&gt;=AQ2068,AQ2068&gt;AP2068))</f>
        <v>0</v>
      </c>
      <c r="AS2068" s="2"/>
      <c r="AT2068" s="2"/>
      <c r="AU2068" s="2"/>
      <c r="AV2068" s="2"/>
      <c r="AW2068" s="2"/>
      <c r="AX2068" s="2"/>
    </row>
    <row r="2069" customFormat="false" ht="15" hidden="false" customHeight="false" outlineLevel="0" collapsed="false">
      <c r="A2069" s="6" t="n">
        <f aca="false">ROW()-2022</f>
        <v>47</v>
      </c>
      <c r="B2069" s="6" t="n">
        <f aca="false">MOD(INT($A2069/64),2)</f>
        <v>0</v>
      </c>
      <c r="C2069" s="6" t="n">
        <f aca="false">MOD(INT($A2069/32),2)</f>
        <v>1</v>
      </c>
      <c r="D2069" s="6" t="n">
        <f aca="false">MOD(INT($A2069/16),2)</f>
        <v>0</v>
      </c>
      <c r="E2069" s="6" t="n">
        <f aca="false">MOD(INT($A2069/8),2)</f>
        <v>1</v>
      </c>
      <c r="F2069" s="6" t="n">
        <f aca="false">MOD(INT($A2069/4),2)</f>
        <v>1</v>
      </c>
      <c r="G2069" s="6" t="n">
        <f aca="false">MOD(INT($A2069/2),2)</f>
        <v>1</v>
      </c>
      <c r="H2069" s="6" t="n">
        <f aca="false">MOD(INT($A2069/1),2)</f>
        <v>1</v>
      </c>
      <c r="I2069" s="7" t="n">
        <f aca="false">IF(B2069=1,MIN($B$6,$B$2020),0)</f>
        <v>0</v>
      </c>
      <c r="J2069" s="7" t="n">
        <f aca="false">IF(C2069=1,MIN($F$436,MAX(0,$B$2020-I2069)),0)</f>
        <v>300000000</v>
      </c>
      <c r="K2069" s="7" t="n">
        <f aca="false">IF(D2069=1,MIN($F$435,MAX(0,$B$2020-SUM(I2069:J2069))),0)</f>
        <v>0</v>
      </c>
      <c r="L2069" s="7" t="n">
        <f aca="false">IF(E2069=1,MIN($F$434,MAX(0,$B$2020-SUM(I2069:K2069))),0)</f>
        <v>60000000</v>
      </c>
      <c r="M2069" s="7" t="n">
        <f aca="false">IF(F2069=1,MIN($F$433,MAX(0,$B$2020-SUM(I2069:L2069))),0)</f>
        <v>30000000</v>
      </c>
      <c r="N2069" s="7" t="n">
        <f aca="false">IF(G2069=1,MIN($F$432,MAX(0,$B$2020-SUM(I2069:M2069))),0)</f>
        <v>15000000</v>
      </c>
      <c r="O2069" s="7" t="n">
        <f aca="false">IF(H2069=1,MIN($F$431,MAX(0,$B$2020-SUM(I2069:N2069))),0)</f>
        <v>5000000</v>
      </c>
      <c r="P2069" s="7" t="n">
        <f aca="false">MAX(0,$B$2020-SUM(I2069:O2069))</f>
        <v>1590000000</v>
      </c>
      <c r="Q2069" s="7" t="n">
        <f aca="false">($B$413+$B$414)+$B$22+(1-B2069)*$B$408+(1-C2069)*$E$436+(1-D2069)*$E$435+(1-E2069)*$E$434+(1-F2069)*$E$433+(1-G2069)*$E$432+(1-H2069)*$E$431</f>
        <v>11595629.3929614</v>
      </c>
      <c r="R2069" s="7" t="n">
        <f aca="false">P2069&gt;$B$12*Q2069</f>
        <v>1</v>
      </c>
      <c r="S2069" s="7" t="n">
        <f aca="false">IF(R2069,(P2069+$B$12*$B$13)/(Q2069+$B$13),IF(Q2069&gt;0,P2069/Q2069,0))</f>
        <v>112.978282530272</v>
      </c>
      <c r="T2069" s="7" t="n">
        <f aca="false">IF(R2069,$B$13*(S2069-$B$12),0)</f>
        <v>279945706.32568</v>
      </c>
      <c r="U2069" s="7" t="n">
        <f aca="false">($B$413+$B$414)*S2069</f>
        <v>28898668.3146667</v>
      </c>
      <c r="V2069" s="7" t="n">
        <f aca="false">$B$22*S2069</f>
        <v>1016804542.77245</v>
      </c>
      <c r="W2069" s="7" t="n">
        <f aca="false">IF(B2069=1,I2069,S2069*$B$408)</f>
        <v>69442158.6717414</v>
      </c>
      <c r="X2069" s="7" t="n">
        <f aca="false">IF(C2069=1,J2069,S2069*$E$436)</f>
        <v>300000000</v>
      </c>
      <c r="Y2069" s="7" t="n">
        <f aca="false">IF(D2069=1,K2069,S2069*$E$435)</f>
        <v>194908923.915465</v>
      </c>
      <c r="Z2069" s="7" t="n">
        <f aca="false">IF(E2069=1,L2069,S2069*$E$434)</f>
        <v>60000000</v>
      </c>
      <c r="AA2069" s="7" t="n">
        <f aca="false">IF(F2069=1,M2069,S2069*$E$433)</f>
        <v>30000000</v>
      </c>
      <c r="AB2069" s="7" t="n">
        <f aca="false">IF(G2069=1,N2069,S2069*$E$432)</f>
        <v>15000000</v>
      </c>
      <c r="AC2069" s="7" t="n">
        <f aca="false">IF(H2069=1,O2069,S2069*$E$431)</f>
        <v>5000000</v>
      </c>
      <c r="AD2069" s="7" t="n">
        <f aca="false">INDEX($W$2022:$W$2149,MATCH($A2069+(1-B2069)*64,$A$2022:$A$2149,0))</f>
        <v>30000000</v>
      </c>
      <c r="AE2069" s="7" t="n">
        <f aca="false">INDEX($W$2022:$W$2149,MATCH($A2069-B2069*64,$A$2022:$A$2149,0))</f>
        <v>69442158.6717414</v>
      </c>
      <c r="AF2069" s="7" t="n">
        <f aca="false">INDEX($X$2022:$X$2149,MATCH($A2069+(1-C2069)*32,$A$2022:$A$2149,0))</f>
        <v>300000000</v>
      </c>
      <c r="AG2069" s="7" t="n">
        <f aca="false">INDEX($X$2022:$X$2149,MATCH($A2069-C2069*32,$A$2022:$A$2149,0))</f>
        <v>571842531.374435</v>
      </c>
      <c r="AH2069" s="7" t="n">
        <f aca="false">INDEX($Y$2022:$Y$2149,MATCH($A2069+(1-D2069)*16,$A$2022:$A$2149,0))</f>
        <v>100000000</v>
      </c>
      <c r="AI2069" s="7" t="n">
        <f aca="false">INDEX($Y$2022:$Y$2149,MATCH($A2069-D2069*16,$A$2022:$A$2149,0))</f>
        <v>194908923.915465</v>
      </c>
      <c r="AJ2069" s="7" t="n">
        <f aca="false">INDEX($Z$2022:$Z$2149,MATCH($A2069+(1-E2069)*8,$A$2022:$A$2149,0))</f>
        <v>60000000</v>
      </c>
      <c r="AK2069" s="7" t="n">
        <f aca="false">INDEX($Z$2022:$Z$2149,MATCH($A2069-E2069*8,$A$2022:$A$2149,0))</f>
        <v>240427322.020963</v>
      </c>
      <c r="AL2069" s="7" t="n">
        <f aca="false">INDEX($AA$2022:$AA$2149,MATCH($A2069+(1-F2069)*4,$A$2022:$A$2149,0))</f>
        <v>30000000</v>
      </c>
      <c r="AM2069" s="7" t="n">
        <f aca="false">INDEX($AA$2022:$AA$2149,MATCH($A2069-F2069*4,$A$2022:$A$2149,0))</f>
        <v>284721895.176555</v>
      </c>
      <c r="AN2069" s="7" t="n">
        <f aca="false">INDEX($AB$2022:$AB$2149,MATCH($A2069+(1-G2069)*2,$A$2022:$A$2149,0))</f>
        <v>15000000</v>
      </c>
      <c r="AO2069" s="7" t="n">
        <f aca="false">INDEX($AB$2022:$AB$2149,MATCH($A2069-G2069*2,$A$2022:$A$2149,0))</f>
        <v>420907833.651327</v>
      </c>
      <c r="AP2069" s="7" t="n">
        <f aca="false">INDEX($AC$2022:$AC$2149,MATCH($A2069+(1-H2069)*1,$A$2022:$A$2149,0))</f>
        <v>5000000</v>
      </c>
      <c r="AQ2069" s="7" t="n">
        <f aca="false">INDEX($AC$2022:$AC$2149,MATCH($A2069-H2069*1,$A$2022:$A$2149,0))</f>
        <v>418289433.441988</v>
      </c>
      <c r="AR2069" s="14" t="b">
        <f aca="false">AND(IF(B2069=1,AD2069&gt;=AE2069,AE2069&gt;AD2069),IF(C2069=1,AF2069&gt;=AG2069,AG2069&gt;AF2069),IF(D2069=1,AH2069&gt;=AI2069,AI2069&gt;AH2069),IF(E2069=1,AJ2069&gt;=AK2069,AK2069&gt;AJ2069),IF(F2069=1,AL2069&gt;=AM2069,AM2069&gt;AL2069),IF(G2069=1,AN2069&gt;=AO2069,AO2069&gt;AN2069),IF(H2069=1,AP2069&gt;=AQ2069,AQ2069&gt;AP2069))</f>
        <v>0</v>
      </c>
      <c r="AS2069" s="2"/>
      <c r="AT2069" s="2"/>
      <c r="AU2069" s="2"/>
      <c r="AV2069" s="2"/>
      <c r="AW2069" s="2"/>
      <c r="AX2069" s="2"/>
    </row>
    <row r="2070" customFormat="false" ht="15" hidden="false" customHeight="false" outlineLevel="0" collapsed="false">
      <c r="A2070" s="6" t="n">
        <f aca="false">ROW()-2022</f>
        <v>48</v>
      </c>
      <c r="B2070" s="6" t="n">
        <f aca="false">MOD(INT($A2070/64),2)</f>
        <v>0</v>
      </c>
      <c r="C2070" s="6" t="n">
        <f aca="false">MOD(INT($A2070/32),2)</f>
        <v>1</v>
      </c>
      <c r="D2070" s="6" t="n">
        <f aca="false">MOD(INT($A2070/16),2)</f>
        <v>1</v>
      </c>
      <c r="E2070" s="6" t="n">
        <f aca="false">MOD(INT($A2070/8),2)</f>
        <v>0</v>
      </c>
      <c r="F2070" s="6" t="n">
        <f aca="false">MOD(INT($A2070/4),2)</f>
        <v>0</v>
      </c>
      <c r="G2070" s="6" t="n">
        <f aca="false">MOD(INT($A2070/2),2)</f>
        <v>0</v>
      </c>
      <c r="H2070" s="6" t="n">
        <f aca="false">MOD(INT($A2070/1),2)</f>
        <v>0</v>
      </c>
      <c r="I2070" s="7" t="n">
        <f aca="false">IF(B2070=1,MIN($B$6,$B$2020),0)</f>
        <v>0</v>
      </c>
      <c r="J2070" s="7" t="n">
        <f aca="false">IF(C2070=1,MIN($F$436,MAX(0,$B$2020-I2070)),0)</f>
        <v>300000000</v>
      </c>
      <c r="K2070" s="7" t="n">
        <f aca="false">IF(D2070=1,MIN($F$435,MAX(0,$B$2020-SUM(I2070:J2070))),0)</f>
        <v>100000000</v>
      </c>
      <c r="L2070" s="7" t="n">
        <f aca="false">IF(E2070=1,MIN($F$434,MAX(0,$B$2020-SUM(I2070:K2070))),0)</f>
        <v>0</v>
      </c>
      <c r="M2070" s="7" t="n">
        <f aca="false">IF(F2070=1,MIN($F$433,MAX(0,$B$2020-SUM(I2070:L2070))),0)</f>
        <v>0</v>
      </c>
      <c r="N2070" s="7" t="n">
        <f aca="false">IF(G2070=1,MIN($F$432,MAX(0,$B$2020-SUM(I2070:M2070))),0)</f>
        <v>0</v>
      </c>
      <c r="O2070" s="7" t="n">
        <f aca="false">IF(H2070=1,MIN($F$431,MAX(0,$B$2020-SUM(I2070:N2070))),0)</f>
        <v>0</v>
      </c>
      <c r="P2070" s="7" t="n">
        <f aca="false">MAX(0,$B$2020-SUM(I2070:O2070))</f>
        <v>1600000000</v>
      </c>
      <c r="Q2070" s="7" t="n">
        <f aca="false">($B$413+$B$414)+$B$22+(1-B2070)*$B$408+(1-C2070)*$E$436+(1-D2070)*$E$435+(1-E2070)*$E$434+(1-F2070)*$E$433+(1-G2070)*$E$432+(1-H2070)*$E$431</f>
        <v>25270440.0950692</v>
      </c>
      <c r="R2070" s="7" t="n">
        <f aca="false">P2070&gt;$B$12*Q2070</f>
        <v>1</v>
      </c>
      <c r="S2070" s="7" t="n">
        <f aca="false">IF(R2070,(P2070+$B$12*$B$13)/(Q2070+$B$13),IF(Q2070&gt;0,P2070/Q2070,0))</f>
        <v>57.7052432195531</v>
      </c>
      <c r="T2070" s="7" t="n">
        <f aca="false">IF(R2070,$B$13*(S2070-$B$12),0)</f>
        <v>141763108.048883</v>
      </c>
      <c r="U2070" s="7" t="n">
        <f aca="false">($B$413+$B$414)*S2070</f>
        <v>14760400.3749323</v>
      </c>
      <c r="V2070" s="7" t="n">
        <f aca="false">$B$22*S2070</f>
        <v>519347188.975978</v>
      </c>
      <c r="W2070" s="7" t="n">
        <f aca="false">IF(B2070=1,I2070,S2070*$B$408)</f>
        <v>35468557.0190885</v>
      </c>
      <c r="X2070" s="7" t="n">
        <f aca="false">IF(C2070=1,J2070,S2070*$E$436)</f>
        <v>300000000</v>
      </c>
      <c r="Y2070" s="7" t="n">
        <f aca="false">IF(D2070=1,K2070,S2070*$E$435)</f>
        <v>100000000</v>
      </c>
      <c r="Z2070" s="7" t="n">
        <f aca="false">IF(E2070=1,L2070,S2070*$E$434)</f>
        <v>138492583.726928</v>
      </c>
      <c r="AA2070" s="7" t="n">
        <f aca="false">IF(F2070=1,M2070,S2070*$E$433)</f>
        <v>173115729.658659</v>
      </c>
      <c r="AB2070" s="7" t="n">
        <f aca="false">IF(G2070=1,N2070,S2070*$E$432)</f>
        <v>288526216.097766</v>
      </c>
      <c r="AC2070" s="7" t="n">
        <f aca="false">IF(H2070=1,O2070,S2070*$E$431)</f>
        <v>288526216.097766</v>
      </c>
      <c r="AD2070" s="7" t="n">
        <f aca="false">INDEX($W$2022:$W$2149,MATCH($A2070+(1-B2070)*64,$A$2022:$A$2149,0))</f>
        <v>30000000</v>
      </c>
      <c r="AE2070" s="7" t="n">
        <f aca="false">INDEX($W$2022:$W$2149,MATCH($A2070-B2070*64,$A$2022:$A$2149,0))</f>
        <v>35468557.0190885</v>
      </c>
      <c r="AF2070" s="7" t="n">
        <f aca="false">INDEX($X$2022:$X$2149,MATCH($A2070+(1-C2070)*32,$A$2022:$A$2149,0))</f>
        <v>300000000</v>
      </c>
      <c r="AG2070" s="7" t="n">
        <f aca="false">INDEX($X$2022:$X$2149,MATCH($A2070-C2070*32,$A$2022:$A$2149,0))</f>
        <v>342792384.155556</v>
      </c>
      <c r="AH2070" s="7" t="n">
        <f aca="false">INDEX($Y$2022:$Y$2149,MATCH($A2070+(1-D2070)*16,$A$2022:$A$2149,0))</f>
        <v>100000000</v>
      </c>
      <c r="AI2070" s="7" t="n">
        <f aca="false">INDEX($Y$2022:$Y$2149,MATCH($A2070-D2070*16,$A$2022:$A$2149,0))</f>
        <v>99578644.0265739</v>
      </c>
      <c r="AJ2070" s="7" t="n">
        <f aca="false">INDEX($Z$2022:$Z$2149,MATCH($A2070+(1-E2070)*8,$A$2022:$A$2149,0))</f>
        <v>60000000</v>
      </c>
      <c r="AK2070" s="7" t="n">
        <f aca="false">INDEX($Z$2022:$Z$2149,MATCH($A2070-E2070*8,$A$2022:$A$2149,0))</f>
        <v>138492583.726928</v>
      </c>
      <c r="AL2070" s="7" t="n">
        <f aca="false">INDEX($AA$2022:$AA$2149,MATCH($A2070+(1-F2070)*4,$A$2022:$A$2149,0))</f>
        <v>30000000</v>
      </c>
      <c r="AM2070" s="7" t="n">
        <f aca="false">INDEX($AA$2022:$AA$2149,MATCH($A2070-F2070*4,$A$2022:$A$2149,0))</f>
        <v>173115729.658659</v>
      </c>
      <c r="AN2070" s="7" t="n">
        <f aca="false">INDEX($AB$2022:$AB$2149,MATCH($A2070+(1-G2070)*2,$A$2022:$A$2149,0))</f>
        <v>15000000</v>
      </c>
      <c r="AO2070" s="7" t="n">
        <f aca="false">INDEX($AB$2022:$AB$2149,MATCH($A2070-G2070*2,$A$2022:$A$2149,0))</f>
        <v>288526216.097766</v>
      </c>
      <c r="AP2070" s="7" t="n">
        <f aca="false">INDEX($AC$2022:$AC$2149,MATCH($A2070+(1-H2070)*1,$A$2022:$A$2149,0))</f>
        <v>5000000</v>
      </c>
      <c r="AQ2070" s="7" t="n">
        <f aca="false">INDEX($AC$2022:$AC$2149,MATCH($A2070-H2070*1,$A$2022:$A$2149,0))</f>
        <v>288526216.097766</v>
      </c>
      <c r="AR2070" s="14" t="b">
        <f aca="false">AND(IF(B2070=1,AD2070&gt;=AE2070,AE2070&gt;AD2070),IF(C2070=1,AF2070&gt;=AG2070,AG2070&gt;AF2070),IF(D2070=1,AH2070&gt;=AI2070,AI2070&gt;AH2070),IF(E2070=1,AJ2070&gt;=AK2070,AK2070&gt;AJ2070),IF(F2070=1,AL2070&gt;=AM2070,AM2070&gt;AL2070),IF(G2070=1,AN2070&gt;=AO2070,AO2070&gt;AN2070),IF(H2070=1,AP2070&gt;=AQ2070,AQ2070&gt;AP2070))</f>
        <v>0</v>
      </c>
      <c r="AS2070" s="2"/>
      <c r="AT2070" s="2"/>
      <c r="AU2070" s="2"/>
      <c r="AV2070" s="2"/>
      <c r="AW2070" s="2"/>
      <c r="AX2070" s="2"/>
    </row>
    <row r="2071" customFormat="false" ht="15" hidden="false" customHeight="false" outlineLevel="0" collapsed="false">
      <c r="A2071" s="6" t="n">
        <f aca="false">ROW()-2022</f>
        <v>49</v>
      </c>
      <c r="B2071" s="6" t="n">
        <f aca="false">MOD(INT($A2071/64),2)</f>
        <v>0</v>
      </c>
      <c r="C2071" s="6" t="n">
        <f aca="false">MOD(INT($A2071/32),2)</f>
        <v>1</v>
      </c>
      <c r="D2071" s="6" t="n">
        <f aca="false">MOD(INT($A2071/16),2)</f>
        <v>1</v>
      </c>
      <c r="E2071" s="6" t="n">
        <f aca="false">MOD(INT($A2071/8),2)</f>
        <v>0</v>
      </c>
      <c r="F2071" s="6" t="n">
        <f aca="false">MOD(INT($A2071/4),2)</f>
        <v>0</v>
      </c>
      <c r="G2071" s="6" t="n">
        <f aca="false">MOD(INT($A2071/2),2)</f>
        <v>0</v>
      </c>
      <c r="H2071" s="6" t="n">
        <f aca="false">MOD(INT($A2071/1),2)</f>
        <v>1</v>
      </c>
      <c r="I2071" s="7" t="n">
        <f aca="false">IF(B2071=1,MIN($B$6,$B$2020),0)</f>
        <v>0</v>
      </c>
      <c r="J2071" s="7" t="n">
        <f aca="false">IF(C2071=1,MIN($F$436,MAX(0,$B$2020-I2071)),0)</f>
        <v>300000000</v>
      </c>
      <c r="K2071" s="7" t="n">
        <f aca="false">IF(D2071=1,MIN($F$435,MAX(0,$B$2020-SUM(I2071:J2071))),0)</f>
        <v>100000000</v>
      </c>
      <c r="L2071" s="7" t="n">
        <f aca="false">IF(E2071=1,MIN($F$434,MAX(0,$B$2020-SUM(I2071:K2071))),0)</f>
        <v>0</v>
      </c>
      <c r="M2071" s="7" t="n">
        <f aca="false">IF(F2071=1,MIN($F$433,MAX(0,$B$2020-SUM(I2071:L2071))),0)</f>
        <v>0</v>
      </c>
      <c r="N2071" s="7" t="n">
        <f aca="false">IF(G2071=1,MIN($F$432,MAX(0,$B$2020-SUM(I2071:M2071))),0)</f>
        <v>0</v>
      </c>
      <c r="O2071" s="7" t="n">
        <f aca="false">IF(H2071=1,MIN($F$431,MAX(0,$B$2020-SUM(I2071:N2071))),0)</f>
        <v>5000000</v>
      </c>
      <c r="P2071" s="7" t="n">
        <f aca="false">MAX(0,$B$2020-SUM(I2071:O2071))</f>
        <v>1595000000</v>
      </c>
      <c r="Q2071" s="7" t="n">
        <f aca="false">($B$413+$B$414)+$B$22+(1-B2071)*$B$408+(1-C2071)*$E$436+(1-D2071)*$E$435+(1-E2071)*$E$434+(1-F2071)*$E$433+(1-G2071)*$E$432+(1-H2071)*$E$431</f>
        <v>20270440.0950692</v>
      </c>
      <c r="R2071" s="7" t="n">
        <f aca="false">P2071&gt;$B$12*Q2071</f>
        <v>1</v>
      </c>
      <c r="S2071" s="7" t="n">
        <f aca="false">IF(R2071,(P2071+$B$12*$B$13)/(Q2071+$B$13),IF(Q2071&gt;0,P2071/Q2071,0))</f>
        <v>70.1567467879519</v>
      </c>
      <c r="T2071" s="7" t="n">
        <f aca="false">IF(R2071,$B$13*(S2071-$B$12),0)</f>
        <v>172891866.96988</v>
      </c>
      <c r="U2071" s="7" t="n">
        <f aca="false">($B$413+$B$414)*S2071</f>
        <v>17945365.3397311</v>
      </c>
      <c r="V2071" s="7" t="n">
        <f aca="false">$B$22*S2071</f>
        <v>631410721.091567</v>
      </c>
      <c r="W2071" s="7" t="n">
        <f aca="false">IF(B2071=1,I2071,S2071*$B$408)</f>
        <v>43121880.0041217</v>
      </c>
      <c r="X2071" s="7" t="n">
        <f aca="false">IF(C2071=1,J2071,S2071*$E$436)</f>
        <v>300000000</v>
      </c>
      <c r="Y2071" s="7" t="n">
        <f aca="false">IF(D2071=1,K2071,S2071*$E$435)</f>
        <v>100000000</v>
      </c>
      <c r="Z2071" s="7" t="n">
        <f aca="false">IF(E2071=1,L2071,S2071*$E$434)</f>
        <v>168376192.291085</v>
      </c>
      <c r="AA2071" s="7" t="n">
        <f aca="false">IF(F2071=1,M2071,S2071*$E$433)</f>
        <v>210470240.363856</v>
      </c>
      <c r="AB2071" s="7" t="n">
        <f aca="false">IF(G2071=1,N2071,S2071*$E$432)</f>
        <v>350783733.93976</v>
      </c>
      <c r="AC2071" s="7" t="n">
        <f aca="false">IF(H2071=1,O2071,S2071*$E$431)</f>
        <v>5000000</v>
      </c>
      <c r="AD2071" s="7" t="n">
        <f aca="false">INDEX($W$2022:$W$2149,MATCH($A2071+(1-B2071)*64,$A$2022:$A$2149,0))</f>
        <v>30000000</v>
      </c>
      <c r="AE2071" s="7" t="n">
        <f aca="false">INDEX($W$2022:$W$2149,MATCH($A2071-B2071*64,$A$2022:$A$2149,0))</f>
        <v>43121880.0041217</v>
      </c>
      <c r="AF2071" s="7" t="n">
        <f aca="false">INDEX($X$2022:$X$2149,MATCH($A2071+(1-C2071)*32,$A$2022:$A$2149,0))</f>
        <v>300000000</v>
      </c>
      <c r="AG2071" s="7" t="n">
        <f aca="false">INDEX($X$2022:$X$2149,MATCH($A2071-C2071*32,$A$2022:$A$2149,0))</f>
        <v>401095882.8625</v>
      </c>
      <c r="AH2071" s="7" t="n">
        <f aca="false">INDEX($Y$2022:$Y$2149,MATCH($A2071+(1-D2071)*16,$A$2022:$A$2149,0))</f>
        <v>100000000</v>
      </c>
      <c r="AI2071" s="7" t="n">
        <f aca="false">INDEX($Y$2022:$Y$2149,MATCH($A2071-D2071*16,$A$2022:$A$2149,0))</f>
        <v>119552299.971254</v>
      </c>
      <c r="AJ2071" s="7" t="n">
        <f aca="false">INDEX($Z$2022:$Z$2149,MATCH($A2071+(1-E2071)*8,$A$2022:$A$2149,0))</f>
        <v>60000000</v>
      </c>
      <c r="AK2071" s="7" t="n">
        <f aca="false">INDEX($Z$2022:$Z$2149,MATCH($A2071-E2071*8,$A$2022:$A$2149,0))</f>
        <v>168376192.291085</v>
      </c>
      <c r="AL2071" s="7" t="n">
        <f aca="false">INDEX($AA$2022:$AA$2149,MATCH($A2071+(1-F2071)*4,$A$2022:$A$2149,0))</f>
        <v>30000000</v>
      </c>
      <c r="AM2071" s="7" t="n">
        <f aca="false">INDEX($AA$2022:$AA$2149,MATCH($A2071-F2071*4,$A$2022:$A$2149,0))</f>
        <v>210470240.363856</v>
      </c>
      <c r="AN2071" s="7" t="n">
        <f aca="false">INDEX($AB$2022:$AB$2149,MATCH($A2071+(1-G2071)*2,$A$2022:$A$2149,0))</f>
        <v>15000000</v>
      </c>
      <c r="AO2071" s="7" t="n">
        <f aca="false">INDEX($AB$2022:$AB$2149,MATCH($A2071-G2071*2,$A$2022:$A$2149,0))</f>
        <v>350783733.93976</v>
      </c>
      <c r="AP2071" s="7" t="n">
        <f aca="false">INDEX($AC$2022:$AC$2149,MATCH($A2071+(1-H2071)*1,$A$2022:$A$2149,0))</f>
        <v>5000000</v>
      </c>
      <c r="AQ2071" s="7" t="n">
        <f aca="false">INDEX($AC$2022:$AC$2149,MATCH($A2071-H2071*1,$A$2022:$A$2149,0))</f>
        <v>288526216.097766</v>
      </c>
      <c r="AR2071" s="14" t="b">
        <f aca="false">AND(IF(B2071=1,AD2071&gt;=AE2071,AE2071&gt;AD2071),IF(C2071=1,AF2071&gt;=AG2071,AG2071&gt;AF2071),IF(D2071=1,AH2071&gt;=AI2071,AI2071&gt;AH2071),IF(E2071=1,AJ2071&gt;=AK2071,AK2071&gt;AJ2071),IF(F2071=1,AL2071&gt;=AM2071,AM2071&gt;AL2071),IF(G2071=1,AN2071&gt;=AO2071,AO2071&gt;AN2071),IF(H2071=1,AP2071&gt;=AQ2071,AQ2071&gt;AP2071))</f>
        <v>0</v>
      </c>
      <c r="AS2071" s="2"/>
      <c r="AT2071" s="2"/>
      <c r="AU2071" s="2"/>
      <c r="AV2071" s="2"/>
      <c r="AW2071" s="2"/>
      <c r="AX2071" s="2"/>
    </row>
    <row r="2072" customFormat="false" ht="15" hidden="false" customHeight="false" outlineLevel="0" collapsed="false">
      <c r="A2072" s="6" t="n">
        <f aca="false">ROW()-2022</f>
        <v>50</v>
      </c>
      <c r="B2072" s="6" t="n">
        <f aca="false">MOD(INT($A2072/64),2)</f>
        <v>0</v>
      </c>
      <c r="C2072" s="6" t="n">
        <f aca="false">MOD(INT($A2072/32),2)</f>
        <v>1</v>
      </c>
      <c r="D2072" s="6" t="n">
        <f aca="false">MOD(INT($A2072/16),2)</f>
        <v>1</v>
      </c>
      <c r="E2072" s="6" t="n">
        <f aca="false">MOD(INT($A2072/8),2)</f>
        <v>0</v>
      </c>
      <c r="F2072" s="6" t="n">
        <f aca="false">MOD(INT($A2072/4),2)</f>
        <v>0</v>
      </c>
      <c r="G2072" s="6" t="n">
        <f aca="false">MOD(INT($A2072/2),2)</f>
        <v>1</v>
      </c>
      <c r="H2072" s="6" t="n">
        <f aca="false">MOD(INT($A2072/1),2)</f>
        <v>0</v>
      </c>
      <c r="I2072" s="7" t="n">
        <f aca="false">IF(B2072=1,MIN($B$6,$B$2020),0)</f>
        <v>0</v>
      </c>
      <c r="J2072" s="7" t="n">
        <f aca="false">IF(C2072=1,MIN($F$436,MAX(0,$B$2020-I2072)),0)</f>
        <v>300000000</v>
      </c>
      <c r="K2072" s="7" t="n">
        <f aca="false">IF(D2072=1,MIN($F$435,MAX(0,$B$2020-SUM(I2072:J2072))),0)</f>
        <v>100000000</v>
      </c>
      <c r="L2072" s="7" t="n">
        <f aca="false">IF(E2072=1,MIN($F$434,MAX(0,$B$2020-SUM(I2072:K2072))),0)</f>
        <v>0</v>
      </c>
      <c r="M2072" s="7" t="n">
        <f aca="false">IF(F2072=1,MIN($F$433,MAX(0,$B$2020-SUM(I2072:L2072))),0)</f>
        <v>0</v>
      </c>
      <c r="N2072" s="7" t="n">
        <f aca="false">IF(G2072=1,MIN($F$432,MAX(0,$B$2020-SUM(I2072:M2072))),0)</f>
        <v>15000000</v>
      </c>
      <c r="O2072" s="7" t="n">
        <f aca="false">IF(H2072=1,MIN($F$431,MAX(0,$B$2020-SUM(I2072:N2072))),0)</f>
        <v>0</v>
      </c>
      <c r="P2072" s="7" t="n">
        <f aca="false">MAX(0,$B$2020-SUM(I2072:O2072))</f>
        <v>1585000000</v>
      </c>
      <c r="Q2072" s="7" t="n">
        <f aca="false">($B$413+$B$414)+$B$22+(1-B2072)*$B$408+(1-C2072)*$E$436+(1-D2072)*$E$435+(1-E2072)*$E$434+(1-F2072)*$E$433+(1-G2072)*$E$432+(1-H2072)*$E$431</f>
        <v>20270440.0950692</v>
      </c>
      <c r="R2072" s="7" t="n">
        <f aca="false">P2072&gt;$B$12*Q2072</f>
        <v>1</v>
      </c>
      <c r="S2072" s="7" t="n">
        <f aca="false">IF(R2072,(P2072+$B$12*$B$13)/(Q2072+$B$13),IF(Q2072&gt;0,P2072/Q2072,0))</f>
        <v>69.7175809238646</v>
      </c>
      <c r="T2072" s="7" t="n">
        <f aca="false">IF(R2072,$B$13*(S2072-$B$12),0)</f>
        <v>171793952.309661</v>
      </c>
      <c r="U2072" s="7" t="n">
        <f aca="false">($B$413+$B$414)*S2072</f>
        <v>17833031.2843963</v>
      </c>
      <c r="V2072" s="7" t="n">
        <f aca="false">$B$22*S2072</f>
        <v>627458228.314781</v>
      </c>
      <c r="W2072" s="7" t="n">
        <f aca="false">IF(B2072=1,I2072,S2072*$B$408)</f>
        <v>42851946.4829691</v>
      </c>
      <c r="X2072" s="7" t="n">
        <f aca="false">IF(C2072=1,J2072,S2072*$E$436)</f>
        <v>300000000</v>
      </c>
      <c r="Y2072" s="7" t="n">
        <f aca="false">IF(D2072=1,K2072,S2072*$E$435)</f>
        <v>100000000</v>
      </c>
      <c r="Z2072" s="7" t="n">
        <f aca="false">IF(E2072=1,L2072,S2072*$E$434)</f>
        <v>167322194.217275</v>
      </c>
      <c r="AA2072" s="7" t="n">
        <f aca="false">IF(F2072=1,M2072,S2072*$E$433)</f>
        <v>209152742.771594</v>
      </c>
      <c r="AB2072" s="7" t="n">
        <f aca="false">IF(G2072=1,N2072,S2072*$E$432)</f>
        <v>15000000</v>
      </c>
      <c r="AC2072" s="7" t="n">
        <f aca="false">IF(H2072=1,O2072,S2072*$E$431)</f>
        <v>348587904.619323</v>
      </c>
      <c r="AD2072" s="7" t="n">
        <f aca="false">INDEX($W$2022:$W$2149,MATCH($A2072+(1-B2072)*64,$A$2022:$A$2149,0))</f>
        <v>30000000</v>
      </c>
      <c r="AE2072" s="7" t="n">
        <f aca="false">INDEX($W$2022:$W$2149,MATCH($A2072-B2072*64,$A$2022:$A$2149,0))</f>
        <v>42851946.4829691</v>
      </c>
      <c r="AF2072" s="7" t="n">
        <f aca="false">INDEX($X$2022:$X$2149,MATCH($A2072+(1-C2072)*32,$A$2022:$A$2149,0))</f>
        <v>300000000</v>
      </c>
      <c r="AG2072" s="7" t="n">
        <f aca="false">INDEX($X$2022:$X$2149,MATCH($A2072-C2072*32,$A$2022:$A$2149,0))</f>
        <v>398982070.5681</v>
      </c>
      <c r="AH2072" s="7" t="n">
        <f aca="false">INDEX($Y$2022:$Y$2149,MATCH($A2072+(1-D2072)*16,$A$2022:$A$2149,0))</f>
        <v>100000000</v>
      </c>
      <c r="AI2072" s="7" t="n">
        <f aca="false">INDEX($Y$2022:$Y$2149,MATCH($A2072-D2072*16,$A$2022:$A$2149,0))</f>
        <v>118848015.435341</v>
      </c>
      <c r="AJ2072" s="7" t="n">
        <f aca="false">INDEX($Z$2022:$Z$2149,MATCH($A2072+(1-E2072)*8,$A$2022:$A$2149,0))</f>
        <v>60000000</v>
      </c>
      <c r="AK2072" s="7" t="n">
        <f aca="false">INDEX($Z$2022:$Z$2149,MATCH($A2072-E2072*8,$A$2022:$A$2149,0))</f>
        <v>167322194.217275</v>
      </c>
      <c r="AL2072" s="7" t="n">
        <f aca="false">INDEX($AA$2022:$AA$2149,MATCH($A2072+(1-F2072)*4,$A$2022:$A$2149,0))</f>
        <v>30000000</v>
      </c>
      <c r="AM2072" s="7" t="n">
        <f aca="false">INDEX($AA$2022:$AA$2149,MATCH($A2072-F2072*4,$A$2022:$A$2149,0))</f>
        <v>209152742.771594</v>
      </c>
      <c r="AN2072" s="7" t="n">
        <f aca="false">INDEX($AB$2022:$AB$2149,MATCH($A2072+(1-G2072)*2,$A$2022:$A$2149,0))</f>
        <v>15000000</v>
      </c>
      <c r="AO2072" s="7" t="n">
        <f aca="false">INDEX($AB$2022:$AB$2149,MATCH($A2072-G2072*2,$A$2022:$A$2149,0))</f>
        <v>288526216.097766</v>
      </c>
      <c r="AP2072" s="7" t="n">
        <f aca="false">INDEX($AC$2022:$AC$2149,MATCH($A2072+(1-H2072)*1,$A$2022:$A$2149,0))</f>
        <v>5000000</v>
      </c>
      <c r="AQ2072" s="7" t="n">
        <f aca="false">INDEX($AC$2022:$AC$2149,MATCH($A2072-H2072*1,$A$2022:$A$2149,0))</f>
        <v>348587904.619323</v>
      </c>
      <c r="AR2072" s="14" t="b">
        <f aca="false">AND(IF(B2072=1,AD2072&gt;=AE2072,AE2072&gt;AD2072),IF(C2072=1,AF2072&gt;=AG2072,AG2072&gt;AF2072),IF(D2072=1,AH2072&gt;=AI2072,AI2072&gt;AH2072),IF(E2072=1,AJ2072&gt;=AK2072,AK2072&gt;AJ2072),IF(F2072=1,AL2072&gt;=AM2072,AM2072&gt;AL2072),IF(G2072=1,AN2072&gt;=AO2072,AO2072&gt;AN2072),IF(H2072=1,AP2072&gt;=AQ2072,AQ2072&gt;AP2072))</f>
        <v>0</v>
      </c>
      <c r="AS2072" s="2"/>
      <c r="AT2072" s="2"/>
      <c r="AU2072" s="2"/>
      <c r="AV2072" s="2"/>
      <c r="AW2072" s="2"/>
      <c r="AX2072" s="2"/>
    </row>
    <row r="2073" customFormat="false" ht="15" hidden="false" customHeight="false" outlineLevel="0" collapsed="false">
      <c r="A2073" s="6" t="n">
        <f aca="false">ROW()-2022</f>
        <v>51</v>
      </c>
      <c r="B2073" s="6" t="n">
        <f aca="false">MOD(INT($A2073/64),2)</f>
        <v>0</v>
      </c>
      <c r="C2073" s="6" t="n">
        <f aca="false">MOD(INT($A2073/32),2)</f>
        <v>1</v>
      </c>
      <c r="D2073" s="6" t="n">
        <f aca="false">MOD(INT($A2073/16),2)</f>
        <v>1</v>
      </c>
      <c r="E2073" s="6" t="n">
        <f aca="false">MOD(INT($A2073/8),2)</f>
        <v>0</v>
      </c>
      <c r="F2073" s="6" t="n">
        <f aca="false">MOD(INT($A2073/4),2)</f>
        <v>0</v>
      </c>
      <c r="G2073" s="6" t="n">
        <f aca="false">MOD(INT($A2073/2),2)</f>
        <v>1</v>
      </c>
      <c r="H2073" s="6" t="n">
        <f aca="false">MOD(INT($A2073/1),2)</f>
        <v>1</v>
      </c>
      <c r="I2073" s="7" t="n">
        <f aca="false">IF(B2073=1,MIN($B$6,$B$2020),0)</f>
        <v>0</v>
      </c>
      <c r="J2073" s="7" t="n">
        <f aca="false">IF(C2073=1,MIN($F$436,MAX(0,$B$2020-I2073)),0)</f>
        <v>300000000</v>
      </c>
      <c r="K2073" s="7" t="n">
        <f aca="false">IF(D2073=1,MIN($F$435,MAX(0,$B$2020-SUM(I2073:J2073))),0)</f>
        <v>100000000</v>
      </c>
      <c r="L2073" s="7" t="n">
        <f aca="false">IF(E2073=1,MIN($F$434,MAX(0,$B$2020-SUM(I2073:K2073))),0)</f>
        <v>0</v>
      </c>
      <c r="M2073" s="7" t="n">
        <f aca="false">IF(F2073=1,MIN($F$433,MAX(0,$B$2020-SUM(I2073:L2073))),0)</f>
        <v>0</v>
      </c>
      <c r="N2073" s="7" t="n">
        <f aca="false">IF(G2073=1,MIN($F$432,MAX(0,$B$2020-SUM(I2073:M2073))),0)</f>
        <v>15000000</v>
      </c>
      <c r="O2073" s="7" t="n">
        <f aca="false">IF(H2073=1,MIN($F$431,MAX(0,$B$2020-SUM(I2073:N2073))),0)</f>
        <v>5000000</v>
      </c>
      <c r="P2073" s="7" t="n">
        <f aca="false">MAX(0,$B$2020-SUM(I2073:O2073))</f>
        <v>1580000000</v>
      </c>
      <c r="Q2073" s="7" t="n">
        <f aca="false">($B$413+$B$414)+$B$22+(1-B2073)*$B$408+(1-C2073)*$E$436+(1-D2073)*$E$435+(1-E2073)*$E$434+(1-F2073)*$E$433+(1-G2073)*$E$432+(1-H2073)*$E$431</f>
        <v>15270440.0950692</v>
      </c>
      <c r="R2073" s="7" t="n">
        <f aca="false">P2073&gt;$B$12*Q2073</f>
        <v>1</v>
      </c>
      <c r="S2073" s="7" t="n">
        <f aca="false">IF(R2073,(P2073+$B$12*$B$13)/(Q2073+$B$13),IF(Q2073&gt;0,P2073/Q2073,0))</f>
        <v>89.0523808939936</v>
      </c>
      <c r="T2073" s="7" t="n">
        <f aca="false">IF(R2073,$B$13*(S2073-$B$12),0)</f>
        <v>220130952.234984</v>
      </c>
      <c r="U2073" s="7" t="n">
        <f aca="false">($B$413+$B$414)*S2073</f>
        <v>22778671.7982488</v>
      </c>
      <c r="V2073" s="7" t="n">
        <f aca="false">$B$22*S2073</f>
        <v>801471428.045942</v>
      </c>
      <c r="W2073" s="7" t="n">
        <f aca="false">IF(B2073=1,I2073,S2073*$B$408)</f>
        <v>54736091.0932602</v>
      </c>
      <c r="X2073" s="7" t="n">
        <f aca="false">IF(C2073=1,J2073,S2073*$E$436)</f>
        <v>300000000</v>
      </c>
      <c r="Y2073" s="7" t="n">
        <f aca="false">IF(D2073=1,K2073,S2073*$E$435)</f>
        <v>100000000</v>
      </c>
      <c r="Z2073" s="7" t="n">
        <f aca="false">IF(E2073=1,L2073,S2073*$E$434)</f>
        <v>213725714.145585</v>
      </c>
      <c r="AA2073" s="7" t="n">
        <f aca="false">IF(F2073=1,M2073,S2073*$E$433)</f>
        <v>267157142.681981</v>
      </c>
      <c r="AB2073" s="7" t="n">
        <f aca="false">IF(G2073=1,N2073,S2073*$E$432)</f>
        <v>15000000</v>
      </c>
      <c r="AC2073" s="7" t="n">
        <f aca="false">IF(H2073=1,O2073,S2073*$E$431)</f>
        <v>5000000</v>
      </c>
      <c r="AD2073" s="7" t="n">
        <f aca="false">INDEX($W$2022:$W$2149,MATCH($A2073+(1-B2073)*64,$A$2022:$A$2149,0))</f>
        <v>30000000</v>
      </c>
      <c r="AE2073" s="7" t="n">
        <f aca="false">INDEX($W$2022:$W$2149,MATCH($A2073-B2073*64,$A$2022:$A$2149,0))</f>
        <v>54736091.0932602</v>
      </c>
      <c r="AF2073" s="7" t="n">
        <f aca="false">INDEX($X$2022:$X$2149,MATCH($A2073+(1-C2073)*32,$A$2022:$A$2149,0))</f>
        <v>300000000</v>
      </c>
      <c r="AG2073" s="7" t="n">
        <f aca="false">INDEX($X$2022:$X$2149,MATCH($A2073-C2073*32,$A$2022:$A$2149,0))</f>
        <v>481264380.12936</v>
      </c>
      <c r="AH2073" s="7" t="n">
        <f aca="false">INDEX($Y$2022:$Y$2149,MATCH($A2073+(1-D2073)*16,$A$2022:$A$2149,0))</f>
        <v>100000000</v>
      </c>
      <c r="AI2073" s="7" t="n">
        <f aca="false">INDEX($Y$2022:$Y$2149,MATCH($A2073-D2073*16,$A$2022:$A$2149,0))</f>
        <v>148886241.895405</v>
      </c>
      <c r="AJ2073" s="7" t="n">
        <f aca="false">INDEX($Z$2022:$Z$2149,MATCH($A2073+(1-E2073)*8,$A$2022:$A$2149,0))</f>
        <v>60000000</v>
      </c>
      <c r="AK2073" s="7" t="n">
        <f aca="false">INDEX($Z$2022:$Z$2149,MATCH($A2073-E2073*8,$A$2022:$A$2149,0))</f>
        <v>213725714.145585</v>
      </c>
      <c r="AL2073" s="7" t="n">
        <f aca="false">INDEX($AA$2022:$AA$2149,MATCH($A2073+(1-F2073)*4,$A$2022:$A$2149,0))</f>
        <v>30000000</v>
      </c>
      <c r="AM2073" s="7" t="n">
        <f aca="false">INDEX($AA$2022:$AA$2149,MATCH($A2073-F2073*4,$A$2022:$A$2149,0))</f>
        <v>267157142.681981</v>
      </c>
      <c r="AN2073" s="7" t="n">
        <f aca="false">INDEX($AB$2022:$AB$2149,MATCH($A2073+(1-G2073)*2,$A$2022:$A$2149,0))</f>
        <v>15000000</v>
      </c>
      <c r="AO2073" s="7" t="n">
        <f aca="false">INDEX($AB$2022:$AB$2149,MATCH($A2073-G2073*2,$A$2022:$A$2149,0))</f>
        <v>350783733.93976</v>
      </c>
      <c r="AP2073" s="7" t="n">
        <f aca="false">INDEX($AC$2022:$AC$2149,MATCH($A2073+(1-H2073)*1,$A$2022:$A$2149,0))</f>
        <v>5000000</v>
      </c>
      <c r="AQ2073" s="7" t="n">
        <f aca="false">INDEX($AC$2022:$AC$2149,MATCH($A2073-H2073*1,$A$2022:$A$2149,0))</f>
        <v>348587904.619323</v>
      </c>
      <c r="AR2073" s="14" t="b">
        <f aca="false">AND(IF(B2073=1,AD2073&gt;=AE2073,AE2073&gt;AD2073),IF(C2073=1,AF2073&gt;=AG2073,AG2073&gt;AF2073),IF(D2073=1,AH2073&gt;=AI2073,AI2073&gt;AH2073),IF(E2073=1,AJ2073&gt;=AK2073,AK2073&gt;AJ2073),IF(F2073=1,AL2073&gt;=AM2073,AM2073&gt;AL2073),IF(G2073=1,AN2073&gt;=AO2073,AO2073&gt;AN2073),IF(H2073=1,AP2073&gt;=AQ2073,AQ2073&gt;AP2073))</f>
        <v>0</v>
      </c>
      <c r="AS2073" s="2"/>
      <c r="AT2073" s="2"/>
      <c r="AU2073" s="2"/>
      <c r="AV2073" s="2"/>
      <c r="AW2073" s="2"/>
      <c r="AX2073" s="2"/>
    </row>
    <row r="2074" customFormat="false" ht="15" hidden="false" customHeight="false" outlineLevel="0" collapsed="false">
      <c r="A2074" s="6" t="n">
        <f aca="false">ROW()-2022</f>
        <v>52</v>
      </c>
      <c r="B2074" s="6" t="n">
        <f aca="false">MOD(INT($A2074/64),2)</f>
        <v>0</v>
      </c>
      <c r="C2074" s="6" t="n">
        <f aca="false">MOD(INT($A2074/32),2)</f>
        <v>1</v>
      </c>
      <c r="D2074" s="6" t="n">
        <f aca="false">MOD(INT($A2074/16),2)</f>
        <v>1</v>
      </c>
      <c r="E2074" s="6" t="n">
        <f aca="false">MOD(INT($A2074/8),2)</f>
        <v>0</v>
      </c>
      <c r="F2074" s="6" t="n">
        <f aca="false">MOD(INT($A2074/4),2)</f>
        <v>1</v>
      </c>
      <c r="G2074" s="6" t="n">
        <f aca="false">MOD(INT($A2074/2),2)</f>
        <v>0</v>
      </c>
      <c r="H2074" s="6" t="n">
        <f aca="false">MOD(INT($A2074/1),2)</f>
        <v>0</v>
      </c>
      <c r="I2074" s="7" t="n">
        <f aca="false">IF(B2074=1,MIN($B$6,$B$2020),0)</f>
        <v>0</v>
      </c>
      <c r="J2074" s="7" t="n">
        <f aca="false">IF(C2074=1,MIN($F$436,MAX(0,$B$2020-I2074)),0)</f>
        <v>300000000</v>
      </c>
      <c r="K2074" s="7" t="n">
        <f aca="false">IF(D2074=1,MIN($F$435,MAX(0,$B$2020-SUM(I2074:J2074))),0)</f>
        <v>100000000</v>
      </c>
      <c r="L2074" s="7" t="n">
        <f aca="false">IF(E2074=1,MIN($F$434,MAX(0,$B$2020-SUM(I2074:K2074))),0)</f>
        <v>0</v>
      </c>
      <c r="M2074" s="7" t="n">
        <f aca="false">IF(F2074=1,MIN($F$433,MAX(0,$B$2020-SUM(I2074:L2074))),0)</f>
        <v>30000000</v>
      </c>
      <c r="N2074" s="7" t="n">
        <f aca="false">IF(G2074=1,MIN($F$432,MAX(0,$B$2020-SUM(I2074:M2074))),0)</f>
        <v>0</v>
      </c>
      <c r="O2074" s="7" t="n">
        <f aca="false">IF(H2074=1,MIN($F$431,MAX(0,$B$2020-SUM(I2074:N2074))),0)</f>
        <v>0</v>
      </c>
      <c r="P2074" s="7" t="n">
        <f aca="false">MAX(0,$B$2020-SUM(I2074:O2074))</f>
        <v>1570000000</v>
      </c>
      <c r="Q2074" s="7" t="n">
        <f aca="false">($B$413+$B$414)+$B$22+(1-B2074)*$B$408+(1-C2074)*$E$436+(1-D2074)*$E$435+(1-E2074)*$E$434+(1-F2074)*$E$433+(1-G2074)*$E$432+(1-H2074)*$E$431</f>
        <v>22270440.0950692</v>
      </c>
      <c r="R2074" s="7" t="n">
        <f aca="false">P2074&gt;$B$12*Q2074</f>
        <v>1</v>
      </c>
      <c r="S2074" s="7" t="n">
        <f aca="false">IF(R2074,(P2074+$B$12*$B$13)/(Q2074+$B$13),IF(Q2074&gt;0,P2074/Q2074,0))</f>
        <v>63.4829253725298</v>
      </c>
      <c r="T2074" s="7" t="n">
        <f aca="false">IF(R2074,$B$13*(S2074-$B$12),0)</f>
        <v>156207313.431325</v>
      </c>
      <c r="U2074" s="7" t="n">
        <f aca="false">($B$413+$B$414)*S2074</f>
        <v>16238271.3110718</v>
      </c>
      <c r="V2074" s="7" t="n">
        <f aca="false">$B$22*S2074</f>
        <v>571346328.352768</v>
      </c>
      <c r="W2074" s="7" t="n">
        <f aca="false">IF(B2074=1,I2074,S2074*$B$408)</f>
        <v>39019812.2854658</v>
      </c>
      <c r="X2074" s="7" t="n">
        <f aca="false">IF(C2074=1,J2074,S2074*$E$436)</f>
        <v>300000000</v>
      </c>
      <c r="Y2074" s="7" t="n">
        <f aca="false">IF(D2074=1,K2074,S2074*$E$435)</f>
        <v>100000000</v>
      </c>
      <c r="Z2074" s="7" t="n">
        <f aca="false">IF(E2074=1,L2074,S2074*$E$434)</f>
        <v>152359020.894072</v>
      </c>
      <c r="AA2074" s="7" t="n">
        <f aca="false">IF(F2074=1,M2074,S2074*$E$433)</f>
        <v>30000000</v>
      </c>
      <c r="AB2074" s="7" t="n">
        <f aca="false">IF(G2074=1,N2074,S2074*$E$432)</f>
        <v>317414626.862649</v>
      </c>
      <c r="AC2074" s="7" t="n">
        <f aca="false">IF(H2074=1,O2074,S2074*$E$431)</f>
        <v>317414626.862649</v>
      </c>
      <c r="AD2074" s="7" t="n">
        <f aca="false">INDEX($W$2022:$W$2149,MATCH($A2074+(1-B2074)*64,$A$2022:$A$2149,0))</f>
        <v>30000000</v>
      </c>
      <c r="AE2074" s="7" t="n">
        <f aca="false">INDEX($W$2022:$W$2149,MATCH($A2074-B2074*64,$A$2022:$A$2149,0))</f>
        <v>39019812.2854658</v>
      </c>
      <c r="AF2074" s="7" t="n">
        <f aca="false">INDEX($X$2022:$X$2149,MATCH($A2074+(1-C2074)*32,$A$2022:$A$2149,0))</f>
        <v>300000000</v>
      </c>
      <c r="AG2074" s="7" t="n">
        <f aca="false">INDEX($X$2022:$X$2149,MATCH($A2074-C2074*32,$A$2022:$A$2149,0))</f>
        <v>370170774.281513</v>
      </c>
      <c r="AH2074" s="7" t="n">
        <f aca="false">INDEX($Y$2022:$Y$2149,MATCH($A2074+(1-D2074)*16,$A$2022:$A$2149,0))</f>
        <v>100000000</v>
      </c>
      <c r="AI2074" s="7" t="n">
        <f aca="false">INDEX($Y$2022:$Y$2149,MATCH($A2074-D2074*16,$A$2022:$A$2149,0))</f>
        <v>108900190.968522</v>
      </c>
      <c r="AJ2074" s="7" t="n">
        <f aca="false">INDEX($Z$2022:$Z$2149,MATCH($A2074+(1-E2074)*8,$A$2022:$A$2149,0))</f>
        <v>60000000</v>
      </c>
      <c r="AK2074" s="7" t="n">
        <f aca="false">INDEX($Z$2022:$Z$2149,MATCH($A2074-E2074*8,$A$2022:$A$2149,0))</f>
        <v>152359020.894072</v>
      </c>
      <c r="AL2074" s="7" t="n">
        <f aca="false">INDEX($AA$2022:$AA$2149,MATCH($A2074+(1-F2074)*4,$A$2022:$A$2149,0))</f>
        <v>30000000</v>
      </c>
      <c r="AM2074" s="7" t="n">
        <f aca="false">INDEX($AA$2022:$AA$2149,MATCH($A2074-F2074*4,$A$2022:$A$2149,0))</f>
        <v>173115729.658659</v>
      </c>
      <c r="AN2074" s="7" t="n">
        <f aca="false">INDEX($AB$2022:$AB$2149,MATCH($A2074+(1-G2074)*2,$A$2022:$A$2149,0))</f>
        <v>15000000</v>
      </c>
      <c r="AO2074" s="7" t="n">
        <f aca="false">INDEX($AB$2022:$AB$2149,MATCH($A2074-G2074*2,$A$2022:$A$2149,0))</f>
        <v>317414626.862649</v>
      </c>
      <c r="AP2074" s="7" t="n">
        <f aca="false">INDEX($AC$2022:$AC$2149,MATCH($A2074+(1-H2074)*1,$A$2022:$A$2149,0))</f>
        <v>5000000</v>
      </c>
      <c r="AQ2074" s="7" t="n">
        <f aca="false">INDEX($AC$2022:$AC$2149,MATCH($A2074-H2074*1,$A$2022:$A$2149,0))</f>
        <v>317414626.862649</v>
      </c>
      <c r="AR2074" s="14" t="b">
        <f aca="false">AND(IF(B2074=1,AD2074&gt;=AE2074,AE2074&gt;AD2074),IF(C2074=1,AF2074&gt;=AG2074,AG2074&gt;AF2074),IF(D2074=1,AH2074&gt;=AI2074,AI2074&gt;AH2074),IF(E2074=1,AJ2074&gt;=AK2074,AK2074&gt;AJ2074),IF(F2074=1,AL2074&gt;=AM2074,AM2074&gt;AL2074),IF(G2074=1,AN2074&gt;=AO2074,AO2074&gt;AN2074),IF(H2074=1,AP2074&gt;=AQ2074,AQ2074&gt;AP2074))</f>
        <v>0</v>
      </c>
      <c r="AS2074" s="2"/>
      <c r="AT2074" s="2"/>
      <c r="AU2074" s="2"/>
      <c r="AV2074" s="2"/>
      <c r="AW2074" s="2"/>
      <c r="AX2074" s="2"/>
    </row>
    <row r="2075" customFormat="false" ht="15" hidden="false" customHeight="false" outlineLevel="0" collapsed="false">
      <c r="A2075" s="6" t="n">
        <f aca="false">ROW()-2022</f>
        <v>53</v>
      </c>
      <c r="B2075" s="6" t="n">
        <f aca="false">MOD(INT($A2075/64),2)</f>
        <v>0</v>
      </c>
      <c r="C2075" s="6" t="n">
        <f aca="false">MOD(INT($A2075/32),2)</f>
        <v>1</v>
      </c>
      <c r="D2075" s="6" t="n">
        <f aca="false">MOD(INT($A2075/16),2)</f>
        <v>1</v>
      </c>
      <c r="E2075" s="6" t="n">
        <f aca="false">MOD(INT($A2075/8),2)</f>
        <v>0</v>
      </c>
      <c r="F2075" s="6" t="n">
        <f aca="false">MOD(INT($A2075/4),2)</f>
        <v>1</v>
      </c>
      <c r="G2075" s="6" t="n">
        <f aca="false">MOD(INT($A2075/2),2)</f>
        <v>0</v>
      </c>
      <c r="H2075" s="6" t="n">
        <f aca="false">MOD(INT($A2075/1),2)</f>
        <v>1</v>
      </c>
      <c r="I2075" s="7" t="n">
        <f aca="false">IF(B2075=1,MIN($B$6,$B$2020),0)</f>
        <v>0</v>
      </c>
      <c r="J2075" s="7" t="n">
        <f aca="false">IF(C2075=1,MIN($F$436,MAX(0,$B$2020-I2075)),0)</f>
        <v>300000000</v>
      </c>
      <c r="K2075" s="7" t="n">
        <f aca="false">IF(D2075=1,MIN($F$435,MAX(0,$B$2020-SUM(I2075:J2075))),0)</f>
        <v>100000000</v>
      </c>
      <c r="L2075" s="7" t="n">
        <f aca="false">IF(E2075=1,MIN($F$434,MAX(0,$B$2020-SUM(I2075:K2075))),0)</f>
        <v>0</v>
      </c>
      <c r="M2075" s="7" t="n">
        <f aca="false">IF(F2075=1,MIN($F$433,MAX(0,$B$2020-SUM(I2075:L2075))),0)</f>
        <v>30000000</v>
      </c>
      <c r="N2075" s="7" t="n">
        <f aca="false">IF(G2075=1,MIN($F$432,MAX(0,$B$2020-SUM(I2075:M2075))),0)</f>
        <v>0</v>
      </c>
      <c r="O2075" s="7" t="n">
        <f aca="false">IF(H2075=1,MIN($F$431,MAX(0,$B$2020-SUM(I2075:N2075))),0)</f>
        <v>5000000</v>
      </c>
      <c r="P2075" s="7" t="n">
        <f aca="false">MAX(0,$B$2020-SUM(I2075:O2075))</f>
        <v>1565000000</v>
      </c>
      <c r="Q2075" s="7" t="n">
        <f aca="false">($B$413+$B$414)+$B$22+(1-B2075)*$B$408+(1-C2075)*$E$436+(1-D2075)*$E$435+(1-E2075)*$E$434+(1-F2075)*$E$433+(1-G2075)*$E$432+(1-H2075)*$E$431</f>
        <v>17270440.0950692</v>
      </c>
      <c r="R2075" s="7" t="n">
        <f aca="false">P2075&gt;$B$12*Q2075</f>
        <v>1</v>
      </c>
      <c r="S2075" s="7" t="n">
        <f aca="false">IF(R2075,(P2075+$B$12*$B$13)/(Q2075+$B$13),IF(Q2075&gt;0,P2075/Q2075,0))</f>
        <v>79.2850332345883</v>
      </c>
      <c r="T2075" s="7" t="n">
        <f aca="false">IF(R2075,$B$13*(S2075-$B$12),0)</f>
        <v>195712583.086471</v>
      </c>
      <c r="U2075" s="7" t="n">
        <f aca="false">($B$413+$B$414)*S2075</f>
        <v>20280285.9669049</v>
      </c>
      <c r="V2075" s="7" t="n">
        <f aca="false">$B$22*S2075</f>
        <v>713565299.111294</v>
      </c>
      <c r="W2075" s="7" t="n">
        <f aca="false">IF(B2075=1,I2075,S2075*$B$408)</f>
        <v>48732585.8993771</v>
      </c>
      <c r="X2075" s="7" t="n">
        <f aca="false">IF(C2075=1,J2075,S2075*$E$436)</f>
        <v>300000000</v>
      </c>
      <c r="Y2075" s="7" t="n">
        <f aca="false">IF(D2075=1,K2075,S2075*$E$435)</f>
        <v>100000000</v>
      </c>
      <c r="Z2075" s="7" t="n">
        <f aca="false">IF(E2075=1,L2075,S2075*$E$434)</f>
        <v>190284079.763012</v>
      </c>
      <c r="AA2075" s="7" t="n">
        <f aca="false">IF(F2075=1,M2075,S2075*$E$433)</f>
        <v>30000000</v>
      </c>
      <c r="AB2075" s="7" t="n">
        <f aca="false">IF(G2075=1,N2075,S2075*$E$432)</f>
        <v>396425166.172941</v>
      </c>
      <c r="AC2075" s="7" t="n">
        <f aca="false">IF(H2075=1,O2075,S2075*$E$431)</f>
        <v>5000000</v>
      </c>
      <c r="AD2075" s="7" t="n">
        <f aca="false">INDEX($W$2022:$W$2149,MATCH($A2075+(1-B2075)*64,$A$2022:$A$2149,0))</f>
        <v>30000000</v>
      </c>
      <c r="AE2075" s="7" t="n">
        <f aca="false">INDEX($W$2022:$W$2149,MATCH($A2075-B2075*64,$A$2022:$A$2149,0))</f>
        <v>48732585.8993771</v>
      </c>
      <c r="AF2075" s="7" t="n">
        <f aca="false">INDEX($X$2022:$X$2149,MATCH($A2075+(1-C2075)*32,$A$2022:$A$2149,0))</f>
        <v>300000000</v>
      </c>
      <c r="AG2075" s="7" t="n">
        <f aca="false">INDEX($X$2022:$X$2149,MATCH($A2075-C2075*32,$A$2022:$A$2149,0))</f>
        <v>440525156.497005</v>
      </c>
      <c r="AH2075" s="7" t="n">
        <f aca="false">INDEX($Y$2022:$Y$2149,MATCH($A2075+(1-D2075)*16,$A$2022:$A$2149,0))</f>
        <v>100000000</v>
      </c>
      <c r="AI2075" s="7" t="n">
        <f aca="false">INDEX($Y$2022:$Y$2149,MATCH($A2075-D2075*16,$A$2022:$A$2149,0))</f>
        <v>133829677.728683</v>
      </c>
      <c r="AJ2075" s="7" t="n">
        <f aca="false">INDEX($Z$2022:$Z$2149,MATCH($A2075+(1-E2075)*8,$A$2022:$A$2149,0))</f>
        <v>60000000</v>
      </c>
      <c r="AK2075" s="7" t="n">
        <f aca="false">INDEX($Z$2022:$Z$2149,MATCH($A2075-E2075*8,$A$2022:$A$2149,0))</f>
        <v>190284079.763012</v>
      </c>
      <c r="AL2075" s="7" t="n">
        <f aca="false">INDEX($AA$2022:$AA$2149,MATCH($A2075+(1-F2075)*4,$A$2022:$A$2149,0))</f>
        <v>30000000</v>
      </c>
      <c r="AM2075" s="7" t="n">
        <f aca="false">INDEX($AA$2022:$AA$2149,MATCH($A2075-F2075*4,$A$2022:$A$2149,0))</f>
        <v>210470240.363856</v>
      </c>
      <c r="AN2075" s="7" t="n">
        <f aca="false">INDEX($AB$2022:$AB$2149,MATCH($A2075+(1-G2075)*2,$A$2022:$A$2149,0))</f>
        <v>15000000</v>
      </c>
      <c r="AO2075" s="7" t="n">
        <f aca="false">INDEX($AB$2022:$AB$2149,MATCH($A2075-G2075*2,$A$2022:$A$2149,0))</f>
        <v>396425166.172941</v>
      </c>
      <c r="AP2075" s="7" t="n">
        <f aca="false">INDEX($AC$2022:$AC$2149,MATCH($A2075+(1-H2075)*1,$A$2022:$A$2149,0))</f>
        <v>5000000</v>
      </c>
      <c r="AQ2075" s="7" t="n">
        <f aca="false">INDEX($AC$2022:$AC$2149,MATCH($A2075-H2075*1,$A$2022:$A$2149,0))</f>
        <v>317414626.862649</v>
      </c>
      <c r="AR2075" s="14" t="b">
        <f aca="false">AND(IF(B2075=1,AD2075&gt;=AE2075,AE2075&gt;AD2075),IF(C2075=1,AF2075&gt;=AG2075,AG2075&gt;AF2075),IF(D2075=1,AH2075&gt;=AI2075,AI2075&gt;AH2075),IF(E2075=1,AJ2075&gt;=AK2075,AK2075&gt;AJ2075),IF(F2075=1,AL2075&gt;=AM2075,AM2075&gt;AL2075),IF(G2075=1,AN2075&gt;=AO2075,AO2075&gt;AN2075),IF(H2075=1,AP2075&gt;=AQ2075,AQ2075&gt;AP2075))</f>
        <v>0</v>
      </c>
      <c r="AS2075" s="2"/>
      <c r="AT2075" s="2"/>
      <c r="AU2075" s="2"/>
      <c r="AV2075" s="2"/>
      <c r="AW2075" s="2"/>
      <c r="AX2075" s="2"/>
    </row>
    <row r="2076" customFormat="false" ht="15" hidden="false" customHeight="false" outlineLevel="0" collapsed="false">
      <c r="A2076" s="6" t="n">
        <f aca="false">ROW()-2022</f>
        <v>54</v>
      </c>
      <c r="B2076" s="6" t="n">
        <f aca="false">MOD(INT($A2076/64),2)</f>
        <v>0</v>
      </c>
      <c r="C2076" s="6" t="n">
        <f aca="false">MOD(INT($A2076/32),2)</f>
        <v>1</v>
      </c>
      <c r="D2076" s="6" t="n">
        <f aca="false">MOD(INT($A2076/16),2)</f>
        <v>1</v>
      </c>
      <c r="E2076" s="6" t="n">
        <f aca="false">MOD(INT($A2076/8),2)</f>
        <v>0</v>
      </c>
      <c r="F2076" s="6" t="n">
        <f aca="false">MOD(INT($A2076/4),2)</f>
        <v>1</v>
      </c>
      <c r="G2076" s="6" t="n">
        <f aca="false">MOD(INT($A2076/2),2)</f>
        <v>1</v>
      </c>
      <c r="H2076" s="6" t="n">
        <f aca="false">MOD(INT($A2076/1),2)</f>
        <v>0</v>
      </c>
      <c r="I2076" s="7" t="n">
        <f aca="false">IF(B2076=1,MIN($B$6,$B$2020),0)</f>
        <v>0</v>
      </c>
      <c r="J2076" s="7" t="n">
        <f aca="false">IF(C2076=1,MIN($F$436,MAX(0,$B$2020-I2076)),0)</f>
        <v>300000000</v>
      </c>
      <c r="K2076" s="7" t="n">
        <f aca="false">IF(D2076=1,MIN($F$435,MAX(0,$B$2020-SUM(I2076:J2076))),0)</f>
        <v>100000000</v>
      </c>
      <c r="L2076" s="7" t="n">
        <f aca="false">IF(E2076=1,MIN($F$434,MAX(0,$B$2020-SUM(I2076:K2076))),0)</f>
        <v>0</v>
      </c>
      <c r="M2076" s="7" t="n">
        <f aca="false">IF(F2076=1,MIN($F$433,MAX(0,$B$2020-SUM(I2076:L2076))),0)</f>
        <v>30000000</v>
      </c>
      <c r="N2076" s="7" t="n">
        <f aca="false">IF(G2076=1,MIN($F$432,MAX(0,$B$2020-SUM(I2076:M2076))),0)</f>
        <v>15000000</v>
      </c>
      <c r="O2076" s="7" t="n">
        <f aca="false">IF(H2076=1,MIN($F$431,MAX(0,$B$2020-SUM(I2076:N2076))),0)</f>
        <v>0</v>
      </c>
      <c r="P2076" s="7" t="n">
        <f aca="false">MAX(0,$B$2020-SUM(I2076:O2076))</f>
        <v>1555000000</v>
      </c>
      <c r="Q2076" s="7" t="n">
        <f aca="false">($B$413+$B$414)+$B$22+(1-B2076)*$B$408+(1-C2076)*$E$436+(1-D2076)*$E$435+(1-E2076)*$E$434+(1-F2076)*$E$433+(1-G2076)*$E$432+(1-H2076)*$E$431</f>
        <v>17270440.0950692</v>
      </c>
      <c r="R2076" s="7" t="n">
        <f aca="false">P2076&gt;$B$12*Q2076</f>
        <v>1</v>
      </c>
      <c r="S2076" s="7" t="n">
        <f aca="false">IF(R2076,(P2076+$B$12*$B$13)/(Q2076+$B$13),IF(Q2076&gt;0,P2076/Q2076,0))</f>
        <v>78.7792275999178</v>
      </c>
      <c r="T2076" s="7" t="n">
        <f aca="false">IF(R2076,$B$13*(S2076-$B$12),0)</f>
        <v>194448068.999795</v>
      </c>
      <c r="U2076" s="7" t="n">
        <f aca="false">($B$413+$B$414)*S2076</f>
        <v>20150906.152124</v>
      </c>
      <c r="V2076" s="7" t="n">
        <f aca="false">$B$22*S2076</f>
        <v>709013048.399261</v>
      </c>
      <c r="W2076" s="7" t="n">
        <f aca="false">IF(B2076=1,I2076,S2076*$B$408)</f>
        <v>48421692.2094289</v>
      </c>
      <c r="X2076" s="7" t="n">
        <f aca="false">IF(C2076=1,J2076,S2076*$E$436)</f>
        <v>300000000</v>
      </c>
      <c r="Y2076" s="7" t="n">
        <f aca="false">IF(D2076=1,K2076,S2076*$E$435)</f>
        <v>100000000</v>
      </c>
      <c r="Z2076" s="7" t="n">
        <f aca="false">IF(E2076=1,L2076,S2076*$E$434)</f>
        <v>189070146.239803</v>
      </c>
      <c r="AA2076" s="7" t="n">
        <f aca="false">IF(F2076=1,M2076,S2076*$E$433)</f>
        <v>30000000</v>
      </c>
      <c r="AB2076" s="7" t="n">
        <f aca="false">IF(G2076=1,N2076,S2076*$E$432)</f>
        <v>15000000</v>
      </c>
      <c r="AC2076" s="7" t="n">
        <f aca="false">IF(H2076=1,O2076,S2076*$E$431)</f>
        <v>393896137.999589</v>
      </c>
      <c r="AD2076" s="7" t="n">
        <f aca="false">INDEX($W$2022:$W$2149,MATCH($A2076+(1-B2076)*64,$A$2022:$A$2149,0))</f>
        <v>30000000</v>
      </c>
      <c r="AE2076" s="7" t="n">
        <f aca="false">INDEX($W$2022:$W$2149,MATCH($A2076-B2076*64,$A$2022:$A$2149,0))</f>
        <v>48421692.2094289</v>
      </c>
      <c r="AF2076" s="7" t="n">
        <f aca="false">INDEX($X$2022:$X$2149,MATCH($A2076+(1-C2076)*32,$A$2022:$A$2149,0))</f>
        <v>300000000</v>
      </c>
      <c r="AG2076" s="7" t="n">
        <f aca="false">INDEX($X$2022:$X$2149,MATCH($A2076-C2076*32,$A$2022:$A$2149,0))</f>
        <v>438166253.383233</v>
      </c>
      <c r="AH2076" s="7" t="n">
        <f aca="false">INDEX($Y$2022:$Y$2149,MATCH($A2076+(1-D2076)*16,$A$2022:$A$2149,0))</f>
        <v>100000000</v>
      </c>
      <c r="AI2076" s="7" t="n">
        <f aca="false">INDEX($Y$2022:$Y$2149,MATCH($A2076-D2076*16,$A$2022:$A$2149,0))</f>
        <v>133027100.9507</v>
      </c>
      <c r="AJ2076" s="7" t="n">
        <f aca="false">INDEX($Z$2022:$Z$2149,MATCH($A2076+(1-E2076)*8,$A$2022:$A$2149,0))</f>
        <v>60000000</v>
      </c>
      <c r="AK2076" s="7" t="n">
        <f aca="false">INDEX($Z$2022:$Z$2149,MATCH($A2076-E2076*8,$A$2022:$A$2149,0))</f>
        <v>189070146.239803</v>
      </c>
      <c r="AL2076" s="7" t="n">
        <f aca="false">INDEX($AA$2022:$AA$2149,MATCH($A2076+(1-F2076)*4,$A$2022:$A$2149,0))</f>
        <v>30000000</v>
      </c>
      <c r="AM2076" s="7" t="n">
        <f aca="false">INDEX($AA$2022:$AA$2149,MATCH($A2076-F2076*4,$A$2022:$A$2149,0))</f>
        <v>209152742.771594</v>
      </c>
      <c r="AN2076" s="7" t="n">
        <f aca="false">INDEX($AB$2022:$AB$2149,MATCH($A2076+(1-G2076)*2,$A$2022:$A$2149,0))</f>
        <v>15000000</v>
      </c>
      <c r="AO2076" s="7" t="n">
        <f aca="false">INDEX($AB$2022:$AB$2149,MATCH($A2076-G2076*2,$A$2022:$A$2149,0))</f>
        <v>317414626.862649</v>
      </c>
      <c r="AP2076" s="7" t="n">
        <f aca="false">INDEX($AC$2022:$AC$2149,MATCH($A2076+(1-H2076)*1,$A$2022:$A$2149,0))</f>
        <v>5000000</v>
      </c>
      <c r="AQ2076" s="7" t="n">
        <f aca="false">INDEX($AC$2022:$AC$2149,MATCH($A2076-H2076*1,$A$2022:$A$2149,0))</f>
        <v>393896137.999589</v>
      </c>
      <c r="AR2076" s="14" t="b">
        <f aca="false">AND(IF(B2076=1,AD2076&gt;=AE2076,AE2076&gt;AD2076),IF(C2076=1,AF2076&gt;=AG2076,AG2076&gt;AF2076),IF(D2076=1,AH2076&gt;=AI2076,AI2076&gt;AH2076),IF(E2076=1,AJ2076&gt;=AK2076,AK2076&gt;AJ2076),IF(F2076=1,AL2076&gt;=AM2076,AM2076&gt;AL2076),IF(G2076=1,AN2076&gt;=AO2076,AO2076&gt;AN2076),IF(H2076=1,AP2076&gt;=AQ2076,AQ2076&gt;AP2076))</f>
        <v>0</v>
      </c>
      <c r="AS2076" s="2"/>
      <c r="AT2076" s="2"/>
      <c r="AU2076" s="2"/>
      <c r="AV2076" s="2"/>
      <c r="AW2076" s="2"/>
      <c r="AX2076" s="2"/>
    </row>
    <row r="2077" customFormat="false" ht="15" hidden="false" customHeight="false" outlineLevel="0" collapsed="false">
      <c r="A2077" s="6" t="n">
        <f aca="false">ROW()-2022</f>
        <v>55</v>
      </c>
      <c r="B2077" s="6" t="n">
        <f aca="false">MOD(INT($A2077/64),2)</f>
        <v>0</v>
      </c>
      <c r="C2077" s="6" t="n">
        <f aca="false">MOD(INT($A2077/32),2)</f>
        <v>1</v>
      </c>
      <c r="D2077" s="6" t="n">
        <f aca="false">MOD(INT($A2077/16),2)</f>
        <v>1</v>
      </c>
      <c r="E2077" s="6" t="n">
        <f aca="false">MOD(INT($A2077/8),2)</f>
        <v>0</v>
      </c>
      <c r="F2077" s="6" t="n">
        <f aca="false">MOD(INT($A2077/4),2)</f>
        <v>1</v>
      </c>
      <c r="G2077" s="6" t="n">
        <f aca="false">MOD(INT($A2077/2),2)</f>
        <v>1</v>
      </c>
      <c r="H2077" s="6" t="n">
        <f aca="false">MOD(INT($A2077/1),2)</f>
        <v>1</v>
      </c>
      <c r="I2077" s="7" t="n">
        <f aca="false">IF(B2077=1,MIN($B$6,$B$2020),0)</f>
        <v>0</v>
      </c>
      <c r="J2077" s="7" t="n">
        <f aca="false">IF(C2077=1,MIN($F$436,MAX(0,$B$2020-I2077)),0)</f>
        <v>300000000</v>
      </c>
      <c r="K2077" s="7" t="n">
        <f aca="false">IF(D2077=1,MIN($F$435,MAX(0,$B$2020-SUM(I2077:J2077))),0)</f>
        <v>100000000</v>
      </c>
      <c r="L2077" s="7" t="n">
        <f aca="false">IF(E2077=1,MIN($F$434,MAX(0,$B$2020-SUM(I2077:K2077))),0)</f>
        <v>0</v>
      </c>
      <c r="M2077" s="7" t="n">
        <f aca="false">IF(F2077=1,MIN($F$433,MAX(0,$B$2020-SUM(I2077:L2077))),0)</f>
        <v>30000000</v>
      </c>
      <c r="N2077" s="7" t="n">
        <f aca="false">IF(G2077=1,MIN($F$432,MAX(0,$B$2020-SUM(I2077:M2077))),0)</f>
        <v>15000000</v>
      </c>
      <c r="O2077" s="7" t="n">
        <f aca="false">IF(H2077=1,MIN($F$431,MAX(0,$B$2020-SUM(I2077:N2077))),0)</f>
        <v>5000000</v>
      </c>
      <c r="P2077" s="7" t="n">
        <f aca="false">MAX(0,$B$2020-SUM(I2077:O2077))</f>
        <v>1550000000</v>
      </c>
      <c r="Q2077" s="7" t="n">
        <f aca="false">($B$413+$B$414)+$B$22+(1-B2077)*$B$408+(1-C2077)*$E$436+(1-D2077)*$E$435+(1-E2077)*$E$434+(1-F2077)*$E$433+(1-G2077)*$E$432+(1-H2077)*$E$431</f>
        <v>12270440.0950692</v>
      </c>
      <c r="R2077" s="7" t="n">
        <f aca="false">P2077&gt;$B$12*Q2077</f>
        <v>1</v>
      </c>
      <c r="S2077" s="7" t="n">
        <f aca="false">IF(R2077,(P2077+$B$12*$B$13)/(Q2077+$B$13),IF(Q2077&gt;0,P2077/Q2077,0))</f>
        <v>105.108581058344</v>
      </c>
      <c r="T2077" s="7" t="n">
        <f aca="false">IF(R2077,$B$13*(S2077-$B$12),0)</f>
        <v>260271452.64586</v>
      </c>
      <c r="U2077" s="7" t="n">
        <f aca="false">($B$413+$B$414)*S2077</f>
        <v>26885680.6193391</v>
      </c>
      <c r="V2077" s="7" t="n">
        <f aca="false">$B$22*S2077</f>
        <v>945977229.525097</v>
      </c>
      <c r="W2077" s="7" t="n">
        <f aca="false">IF(B2077=1,I2077,S2077*$B$408)</f>
        <v>64605042.6696777</v>
      </c>
      <c r="X2077" s="7" t="n">
        <f aca="false">IF(C2077=1,J2077,S2077*$E$436)</f>
        <v>300000000</v>
      </c>
      <c r="Y2077" s="7" t="n">
        <f aca="false">IF(D2077=1,K2077,S2077*$E$435)</f>
        <v>100000000</v>
      </c>
      <c r="Z2077" s="7" t="n">
        <f aca="false">IF(E2077=1,L2077,S2077*$E$434)</f>
        <v>252260594.540026</v>
      </c>
      <c r="AA2077" s="7" t="n">
        <f aca="false">IF(F2077=1,M2077,S2077*$E$433)</f>
        <v>30000000</v>
      </c>
      <c r="AB2077" s="7" t="n">
        <f aca="false">IF(G2077=1,N2077,S2077*$E$432)</f>
        <v>15000000</v>
      </c>
      <c r="AC2077" s="7" t="n">
        <f aca="false">IF(H2077=1,O2077,S2077*$E$431)</f>
        <v>5000000</v>
      </c>
      <c r="AD2077" s="7" t="n">
        <f aca="false">INDEX($W$2022:$W$2149,MATCH($A2077+(1-B2077)*64,$A$2022:$A$2149,0))</f>
        <v>30000000</v>
      </c>
      <c r="AE2077" s="7" t="n">
        <f aca="false">INDEX($W$2022:$W$2149,MATCH($A2077-B2077*64,$A$2022:$A$2149,0))</f>
        <v>64605042.6696777</v>
      </c>
      <c r="AF2077" s="7" t="n">
        <f aca="false">INDEX($X$2022:$X$2149,MATCH($A2077+(1-C2077)*32,$A$2022:$A$2149,0))</f>
        <v>300000000</v>
      </c>
      <c r="AG2077" s="7" t="n">
        <f aca="false">INDEX($X$2022:$X$2149,MATCH($A2077-C2077*32,$A$2022:$A$2149,0))</f>
        <v>541660192.831747</v>
      </c>
      <c r="AH2077" s="7" t="n">
        <f aca="false">INDEX($Y$2022:$Y$2149,MATCH($A2077+(1-D2077)*16,$A$2022:$A$2149,0))</f>
        <v>100000000</v>
      </c>
      <c r="AI2077" s="7" t="n">
        <f aca="false">INDEX($Y$2022:$Y$2149,MATCH($A2077-D2077*16,$A$2022:$A$2149,0))</f>
        <v>172826101.196436</v>
      </c>
      <c r="AJ2077" s="7" t="n">
        <f aca="false">INDEX($Z$2022:$Z$2149,MATCH($A2077+(1-E2077)*8,$A$2022:$A$2149,0))</f>
        <v>60000000</v>
      </c>
      <c r="AK2077" s="7" t="n">
        <f aca="false">INDEX($Z$2022:$Z$2149,MATCH($A2077-E2077*8,$A$2022:$A$2149,0))</f>
        <v>252260594.540026</v>
      </c>
      <c r="AL2077" s="7" t="n">
        <f aca="false">INDEX($AA$2022:$AA$2149,MATCH($A2077+(1-F2077)*4,$A$2022:$A$2149,0))</f>
        <v>30000000</v>
      </c>
      <c r="AM2077" s="7" t="n">
        <f aca="false">INDEX($AA$2022:$AA$2149,MATCH($A2077-F2077*4,$A$2022:$A$2149,0))</f>
        <v>267157142.681981</v>
      </c>
      <c r="AN2077" s="7" t="n">
        <f aca="false">INDEX($AB$2022:$AB$2149,MATCH($A2077+(1-G2077)*2,$A$2022:$A$2149,0))</f>
        <v>15000000</v>
      </c>
      <c r="AO2077" s="7" t="n">
        <f aca="false">INDEX($AB$2022:$AB$2149,MATCH($A2077-G2077*2,$A$2022:$A$2149,0))</f>
        <v>396425166.172941</v>
      </c>
      <c r="AP2077" s="7" t="n">
        <f aca="false">INDEX($AC$2022:$AC$2149,MATCH($A2077+(1-H2077)*1,$A$2022:$A$2149,0))</f>
        <v>5000000</v>
      </c>
      <c r="AQ2077" s="7" t="n">
        <f aca="false">INDEX($AC$2022:$AC$2149,MATCH($A2077-H2077*1,$A$2022:$A$2149,0))</f>
        <v>393896137.999589</v>
      </c>
      <c r="AR2077" s="14" t="b">
        <f aca="false">AND(IF(B2077=1,AD2077&gt;=AE2077,AE2077&gt;AD2077),IF(C2077=1,AF2077&gt;=AG2077,AG2077&gt;AF2077),IF(D2077=1,AH2077&gt;=AI2077,AI2077&gt;AH2077),IF(E2077=1,AJ2077&gt;=AK2077,AK2077&gt;AJ2077),IF(F2077=1,AL2077&gt;=AM2077,AM2077&gt;AL2077),IF(G2077=1,AN2077&gt;=AO2077,AO2077&gt;AN2077),IF(H2077=1,AP2077&gt;=AQ2077,AQ2077&gt;AP2077))</f>
        <v>0</v>
      </c>
      <c r="AS2077" s="2"/>
      <c r="AT2077" s="2"/>
      <c r="AU2077" s="2"/>
      <c r="AV2077" s="2"/>
      <c r="AW2077" s="2"/>
      <c r="AX2077" s="2"/>
    </row>
    <row r="2078" customFormat="false" ht="15" hidden="false" customHeight="false" outlineLevel="0" collapsed="false">
      <c r="A2078" s="6" t="n">
        <f aca="false">ROW()-2022</f>
        <v>56</v>
      </c>
      <c r="B2078" s="6" t="n">
        <f aca="false">MOD(INT($A2078/64),2)</f>
        <v>0</v>
      </c>
      <c r="C2078" s="6" t="n">
        <f aca="false">MOD(INT($A2078/32),2)</f>
        <v>1</v>
      </c>
      <c r="D2078" s="6" t="n">
        <f aca="false">MOD(INT($A2078/16),2)</f>
        <v>1</v>
      </c>
      <c r="E2078" s="6" t="n">
        <f aca="false">MOD(INT($A2078/8),2)</f>
        <v>1</v>
      </c>
      <c r="F2078" s="6" t="n">
        <f aca="false">MOD(INT($A2078/4),2)</f>
        <v>0</v>
      </c>
      <c r="G2078" s="6" t="n">
        <f aca="false">MOD(INT($A2078/2),2)</f>
        <v>0</v>
      </c>
      <c r="H2078" s="6" t="n">
        <f aca="false">MOD(INT($A2078/1),2)</f>
        <v>0</v>
      </c>
      <c r="I2078" s="7" t="n">
        <f aca="false">IF(B2078=1,MIN($B$6,$B$2020),0)</f>
        <v>0</v>
      </c>
      <c r="J2078" s="7" t="n">
        <f aca="false">IF(C2078=1,MIN($F$436,MAX(0,$B$2020-I2078)),0)</f>
        <v>300000000</v>
      </c>
      <c r="K2078" s="7" t="n">
        <f aca="false">IF(D2078=1,MIN($F$435,MAX(0,$B$2020-SUM(I2078:J2078))),0)</f>
        <v>100000000</v>
      </c>
      <c r="L2078" s="7" t="n">
        <f aca="false">IF(E2078=1,MIN($F$434,MAX(0,$B$2020-SUM(I2078:K2078))),0)</f>
        <v>60000000</v>
      </c>
      <c r="M2078" s="7" t="n">
        <f aca="false">IF(F2078=1,MIN($F$433,MAX(0,$B$2020-SUM(I2078:L2078))),0)</f>
        <v>0</v>
      </c>
      <c r="N2078" s="7" t="n">
        <f aca="false">IF(G2078=1,MIN($F$432,MAX(0,$B$2020-SUM(I2078:M2078))),0)</f>
        <v>0</v>
      </c>
      <c r="O2078" s="7" t="n">
        <f aca="false">IF(H2078=1,MIN($F$431,MAX(0,$B$2020-SUM(I2078:N2078))),0)</f>
        <v>0</v>
      </c>
      <c r="P2078" s="7" t="n">
        <f aca="false">MAX(0,$B$2020-SUM(I2078:O2078))</f>
        <v>1540000000</v>
      </c>
      <c r="Q2078" s="7" t="n">
        <f aca="false">($B$413+$B$414)+$B$22+(1-B2078)*$B$408+(1-C2078)*$E$436+(1-D2078)*$E$435+(1-E2078)*$E$434+(1-F2078)*$E$433+(1-G2078)*$E$432+(1-H2078)*$E$431</f>
        <v>22870440.0950692</v>
      </c>
      <c r="R2078" s="7" t="n">
        <f aca="false">P2078&gt;$B$12*Q2078</f>
        <v>1</v>
      </c>
      <c r="S2078" s="7" t="n">
        <f aca="false">IF(R2078,(P2078+$B$12*$B$13)/(Q2078+$B$13),IF(Q2078&gt;0,P2078/Q2078,0))</f>
        <v>60.7991029804716</v>
      </c>
      <c r="T2078" s="7" t="n">
        <f aca="false">IF(R2078,$B$13*(S2078-$B$12),0)</f>
        <v>149497757.451179</v>
      </c>
      <c r="U2078" s="7" t="n">
        <f aca="false">($B$413+$B$414)*S2078</f>
        <v>15551777.4877763</v>
      </c>
      <c r="V2078" s="7" t="n">
        <f aca="false">$B$22*S2078</f>
        <v>547191926.824245</v>
      </c>
      <c r="W2078" s="7" t="n">
        <f aca="false">IF(B2078=1,I2078,S2078*$B$408)</f>
        <v>37370199.4906693</v>
      </c>
      <c r="X2078" s="7" t="n">
        <f aca="false">IF(C2078=1,J2078,S2078*$E$436)</f>
        <v>300000000</v>
      </c>
      <c r="Y2078" s="7" t="n">
        <f aca="false">IF(D2078=1,K2078,S2078*$E$435)</f>
        <v>100000000</v>
      </c>
      <c r="Z2078" s="7" t="n">
        <f aca="false">IF(E2078=1,L2078,S2078*$E$434)</f>
        <v>60000000</v>
      </c>
      <c r="AA2078" s="7" t="n">
        <f aca="false">IF(F2078=1,M2078,S2078*$E$433)</f>
        <v>182397308.941415</v>
      </c>
      <c r="AB2078" s="7" t="n">
        <f aca="false">IF(G2078=1,N2078,S2078*$E$432)</f>
        <v>303995514.902358</v>
      </c>
      <c r="AC2078" s="7" t="n">
        <f aca="false">IF(H2078=1,O2078,S2078*$E$431)</f>
        <v>303995514.902358</v>
      </c>
      <c r="AD2078" s="7" t="n">
        <f aca="false">INDEX($W$2022:$W$2149,MATCH($A2078+(1-B2078)*64,$A$2022:$A$2149,0))</f>
        <v>30000000</v>
      </c>
      <c r="AE2078" s="7" t="n">
        <f aca="false">INDEX($W$2022:$W$2149,MATCH($A2078-B2078*64,$A$2022:$A$2149,0))</f>
        <v>37370199.4906693</v>
      </c>
      <c r="AF2078" s="7" t="n">
        <f aca="false">INDEX($X$2022:$X$2149,MATCH($A2078+(1-C2078)*32,$A$2022:$A$2149,0))</f>
        <v>300000000</v>
      </c>
      <c r="AG2078" s="7" t="n">
        <f aca="false">INDEX($X$2022:$X$2149,MATCH($A2078-C2078*32,$A$2022:$A$2149,0))</f>
        <v>357296457.108934</v>
      </c>
      <c r="AH2078" s="7" t="n">
        <f aca="false">INDEX($Y$2022:$Y$2149,MATCH($A2078+(1-D2078)*16,$A$2022:$A$2149,0))</f>
        <v>100000000</v>
      </c>
      <c r="AI2078" s="7" t="n">
        <f aca="false">INDEX($Y$2022:$Y$2149,MATCH($A2078-D2078*16,$A$2022:$A$2149,0))</f>
        <v>104578616.008234</v>
      </c>
      <c r="AJ2078" s="7" t="n">
        <f aca="false">INDEX($Z$2022:$Z$2149,MATCH($A2078+(1-E2078)*8,$A$2022:$A$2149,0))</f>
        <v>60000000</v>
      </c>
      <c r="AK2078" s="7" t="n">
        <f aca="false">INDEX($Z$2022:$Z$2149,MATCH($A2078-E2078*8,$A$2022:$A$2149,0))</f>
        <v>138492583.726928</v>
      </c>
      <c r="AL2078" s="7" t="n">
        <f aca="false">INDEX($AA$2022:$AA$2149,MATCH($A2078+(1-F2078)*4,$A$2022:$A$2149,0))</f>
        <v>30000000</v>
      </c>
      <c r="AM2078" s="7" t="n">
        <f aca="false">INDEX($AA$2022:$AA$2149,MATCH($A2078-F2078*4,$A$2022:$A$2149,0))</f>
        <v>182397308.941415</v>
      </c>
      <c r="AN2078" s="7" t="n">
        <f aca="false">INDEX($AB$2022:$AB$2149,MATCH($A2078+(1-G2078)*2,$A$2022:$A$2149,0))</f>
        <v>15000000</v>
      </c>
      <c r="AO2078" s="7" t="n">
        <f aca="false">INDEX($AB$2022:$AB$2149,MATCH($A2078-G2078*2,$A$2022:$A$2149,0))</f>
        <v>303995514.902358</v>
      </c>
      <c r="AP2078" s="7" t="n">
        <f aca="false">INDEX($AC$2022:$AC$2149,MATCH($A2078+(1-H2078)*1,$A$2022:$A$2149,0))</f>
        <v>5000000</v>
      </c>
      <c r="AQ2078" s="7" t="n">
        <f aca="false">INDEX($AC$2022:$AC$2149,MATCH($A2078-H2078*1,$A$2022:$A$2149,0))</f>
        <v>303995514.902358</v>
      </c>
      <c r="AR2078" s="14" t="b">
        <f aca="false">AND(IF(B2078=1,AD2078&gt;=AE2078,AE2078&gt;AD2078),IF(C2078=1,AF2078&gt;=AG2078,AG2078&gt;AF2078),IF(D2078=1,AH2078&gt;=AI2078,AI2078&gt;AH2078),IF(E2078=1,AJ2078&gt;=AK2078,AK2078&gt;AJ2078),IF(F2078=1,AL2078&gt;=AM2078,AM2078&gt;AL2078),IF(G2078=1,AN2078&gt;=AO2078,AO2078&gt;AN2078),IF(H2078=1,AP2078&gt;=AQ2078,AQ2078&gt;AP2078))</f>
        <v>0</v>
      </c>
      <c r="AS2078" s="2"/>
      <c r="AT2078" s="2"/>
      <c r="AU2078" s="2"/>
      <c r="AV2078" s="2"/>
      <c r="AW2078" s="2"/>
      <c r="AX2078" s="2"/>
    </row>
    <row r="2079" customFormat="false" ht="15" hidden="false" customHeight="false" outlineLevel="0" collapsed="false">
      <c r="A2079" s="6" t="n">
        <f aca="false">ROW()-2022</f>
        <v>57</v>
      </c>
      <c r="B2079" s="6" t="n">
        <f aca="false">MOD(INT($A2079/64),2)</f>
        <v>0</v>
      </c>
      <c r="C2079" s="6" t="n">
        <f aca="false">MOD(INT($A2079/32),2)</f>
        <v>1</v>
      </c>
      <c r="D2079" s="6" t="n">
        <f aca="false">MOD(INT($A2079/16),2)</f>
        <v>1</v>
      </c>
      <c r="E2079" s="6" t="n">
        <f aca="false">MOD(INT($A2079/8),2)</f>
        <v>1</v>
      </c>
      <c r="F2079" s="6" t="n">
        <f aca="false">MOD(INT($A2079/4),2)</f>
        <v>0</v>
      </c>
      <c r="G2079" s="6" t="n">
        <f aca="false">MOD(INT($A2079/2),2)</f>
        <v>0</v>
      </c>
      <c r="H2079" s="6" t="n">
        <f aca="false">MOD(INT($A2079/1),2)</f>
        <v>1</v>
      </c>
      <c r="I2079" s="7" t="n">
        <f aca="false">IF(B2079=1,MIN($B$6,$B$2020),0)</f>
        <v>0</v>
      </c>
      <c r="J2079" s="7" t="n">
        <f aca="false">IF(C2079=1,MIN($F$436,MAX(0,$B$2020-I2079)),0)</f>
        <v>300000000</v>
      </c>
      <c r="K2079" s="7" t="n">
        <f aca="false">IF(D2079=1,MIN($F$435,MAX(0,$B$2020-SUM(I2079:J2079))),0)</f>
        <v>100000000</v>
      </c>
      <c r="L2079" s="7" t="n">
        <f aca="false">IF(E2079=1,MIN($F$434,MAX(0,$B$2020-SUM(I2079:K2079))),0)</f>
        <v>60000000</v>
      </c>
      <c r="M2079" s="7" t="n">
        <f aca="false">IF(F2079=1,MIN($F$433,MAX(0,$B$2020-SUM(I2079:L2079))),0)</f>
        <v>0</v>
      </c>
      <c r="N2079" s="7" t="n">
        <f aca="false">IF(G2079=1,MIN($F$432,MAX(0,$B$2020-SUM(I2079:M2079))),0)</f>
        <v>0</v>
      </c>
      <c r="O2079" s="7" t="n">
        <f aca="false">IF(H2079=1,MIN($F$431,MAX(0,$B$2020-SUM(I2079:N2079))),0)</f>
        <v>5000000</v>
      </c>
      <c r="P2079" s="7" t="n">
        <f aca="false">MAX(0,$B$2020-SUM(I2079:O2079))</f>
        <v>1535000000</v>
      </c>
      <c r="Q2079" s="7" t="n">
        <f aca="false">($B$413+$B$414)+$B$22+(1-B2079)*$B$408+(1-C2079)*$E$436+(1-D2079)*$E$435+(1-E2079)*$E$434+(1-F2079)*$E$433+(1-G2079)*$E$432+(1-H2079)*$E$431</f>
        <v>17870440.0950692</v>
      </c>
      <c r="R2079" s="7" t="n">
        <f aca="false">P2079&gt;$B$12*Q2079</f>
        <v>1</v>
      </c>
      <c r="S2079" s="7" t="n">
        <f aca="false">IF(R2079,(P2079+$B$12*$B$13)/(Q2079+$B$13),IF(Q2079&gt;0,P2079/Q2079,0))</f>
        <v>75.4770143808606</v>
      </c>
      <c r="T2079" s="7" t="n">
        <f aca="false">IF(R2079,$B$13*(S2079-$B$12),0)</f>
        <v>186192535.952152</v>
      </c>
      <c r="U2079" s="7" t="n">
        <f aca="false">($B$413+$B$414)*S2079</f>
        <v>19306234.3941136</v>
      </c>
      <c r="V2079" s="7" t="n">
        <f aca="false">$B$22*S2079</f>
        <v>679293129.427746</v>
      </c>
      <c r="W2079" s="7" t="n">
        <f aca="false">IF(B2079=1,I2079,S2079*$B$408)</f>
        <v>46391985.1791043</v>
      </c>
      <c r="X2079" s="7" t="n">
        <f aca="false">IF(C2079=1,J2079,S2079*$E$436)</f>
        <v>300000000</v>
      </c>
      <c r="Y2079" s="7" t="n">
        <f aca="false">IF(D2079=1,K2079,S2079*$E$435)</f>
        <v>100000000</v>
      </c>
      <c r="Z2079" s="7" t="n">
        <f aca="false">IF(E2079=1,L2079,S2079*$E$434)</f>
        <v>60000000</v>
      </c>
      <c r="AA2079" s="7" t="n">
        <f aca="false">IF(F2079=1,M2079,S2079*$E$433)</f>
        <v>226431043.142582</v>
      </c>
      <c r="AB2079" s="7" t="n">
        <f aca="false">IF(G2079=1,N2079,S2079*$E$432)</f>
        <v>377385071.904303</v>
      </c>
      <c r="AC2079" s="7" t="n">
        <f aca="false">IF(H2079=1,O2079,S2079*$E$431)</f>
        <v>5000000</v>
      </c>
      <c r="AD2079" s="7" t="n">
        <f aca="false">INDEX($W$2022:$W$2149,MATCH($A2079+(1-B2079)*64,$A$2022:$A$2149,0))</f>
        <v>30000000</v>
      </c>
      <c r="AE2079" s="7" t="n">
        <f aca="false">INDEX($W$2022:$W$2149,MATCH($A2079-B2079*64,$A$2022:$A$2149,0))</f>
        <v>46391985.1791043</v>
      </c>
      <c r="AF2079" s="7" t="n">
        <f aca="false">INDEX($X$2022:$X$2149,MATCH($A2079+(1-C2079)*32,$A$2022:$A$2149,0))</f>
        <v>300000000</v>
      </c>
      <c r="AG2079" s="7" t="n">
        <f aca="false">INDEX($X$2022:$X$2149,MATCH($A2079-C2079*32,$A$2022:$A$2149,0))</f>
        <v>423624816.767792</v>
      </c>
      <c r="AH2079" s="7" t="n">
        <f aca="false">INDEX($Y$2022:$Y$2149,MATCH($A2079+(1-D2079)*16,$A$2022:$A$2149,0))</f>
        <v>100000000</v>
      </c>
      <c r="AI2079" s="7" t="n">
        <f aca="false">INDEX($Y$2022:$Y$2149,MATCH($A2079-D2079*16,$A$2022:$A$2149,0))</f>
        <v>127853224.954903</v>
      </c>
      <c r="AJ2079" s="7" t="n">
        <f aca="false">INDEX($Z$2022:$Z$2149,MATCH($A2079+(1-E2079)*8,$A$2022:$A$2149,0))</f>
        <v>60000000</v>
      </c>
      <c r="AK2079" s="7" t="n">
        <f aca="false">INDEX($Z$2022:$Z$2149,MATCH($A2079-E2079*8,$A$2022:$A$2149,0))</f>
        <v>168376192.291085</v>
      </c>
      <c r="AL2079" s="7" t="n">
        <f aca="false">INDEX($AA$2022:$AA$2149,MATCH($A2079+(1-F2079)*4,$A$2022:$A$2149,0))</f>
        <v>30000000</v>
      </c>
      <c r="AM2079" s="7" t="n">
        <f aca="false">INDEX($AA$2022:$AA$2149,MATCH($A2079-F2079*4,$A$2022:$A$2149,0))</f>
        <v>226431043.142582</v>
      </c>
      <c r="AN2079" s="7" t="n">
        <f aca="false">INDEX($AB$2022:$AB$2149,MATCH($A2079+(1-G2079)*2,$A$2022:$A$2149,0))</f>
        <v>15000000</v>
      </c>
      <c r="AO2079" s="7" t="n">
        <f aca="false">INDEX($AB$2022:$AB$2149,MATCH($A2079-G2079*2,$A$2022:$A$2149,0))</f>
        <v>377385071.904303</v>
      </c>
      <c r="AP2079" s="7" t="n">
        <f aca="false">INDEX($AC$2022:$AC$2149,MATCH($A2079+(1-H2079)*1,$A$2022:$A$2149,0))</f>
        <v>5000000</v>
      </c>
      <c r="AQ2079" s="7" t="n">
        <f aca="false">INDEX($AC$2022:$AC$2149,MATCH($A2079-H2079*1,$A$2022:$A$2149,0))</f>
        <v>303995514.902358</v>
      </c>
      <c r="AR2079" s="14" t="b">
        <f aca="false">AND(IF(B2079=1,AD2079&gt;=AE2079,AE2079&gt;AD2079),IF(C2079=1,AF2079&gt;=AG2079,AG2079&gt;AF2079),IF(D2079=1,AH2079&gt;=AI2079,AI2079&gt;AH2079),IF(E2079=1,AJ2079&gt;=AK2079,AK2079&gt;AJ2079),IF(F2079=1,AL2079&gt;=AM2079,AM2079&gt;AL2079),IF(G2079=1,AN2079&gt;=AO2079,AO2079&gt;AN2079),IF(H2079=1,AP2079&gt;=AQ2079,AQ2079&gt;AP2079))</f>
        <v>0</v>
      </c>
      <c r="AS2079" s="2"/>
      <c r="AT2079" s="2"/>
      <c r="AU2079" s="2"/>
      <c r="AV2079" s="2"/>
      <c r="AW2079" s="2"/>
      <c r="AX2079" s="2"/>
    </row>
    <row r="2080" customFormat="false" ht="15" hidden="false" customHeight="false" outlineLevel="0" collapsed="false">
      <c r="A2080" s="6" t="n">
        <f aca="false">ROW()-2022</f>
        <v>58</v>
      </c>
      <c r="B2080" s="6" t="n">
        <f aca="false">MOD(INT($A2080/64),2)</f>
        <v>0</v>
      </c>
      <c r="C2080" s="6" t="n">
        <f aca="false">MOD(INT($A2080/32),2)</f>
        <v>1</v>
      </c>
      <c r="D2080" s="6" t="n">
        <f aca="false">MOD(INT($A2080/16),2)</f>
        <v>1</v>
      </c>
      <c r="E2080" s="6" t="n">
        <f aca="false">MOD(INT($A2080/8),2)</f>
        <v>1</v>
      </c>
      <c r="F2080" s="6" t="n">
        <f aca="false">MOD(INT($A2080/4),2)</f>
        <v>0</v>
      </c>
      <c r="G2080" s="6" t="n">
        <f aca="false">MOD(INT($A2080/2),2)</f>
        <v>1</v>
      </c>
      <c r="H2080" s="6" t="n">
        <f aca="false">MOD(INT($A2080/1),2)</f>
        <v>0</v>
      </c>
      <c r="I2080" s="7" t="n">
        <f aca="false">IF(B2080=1,MIN($B$6,$B$2020),0)</f>
        <v>0</v>
      </c>
      <c r="J2080" s="7" t="n">
        <f aca="false">IF(C2080=1,MIN($F$436,MAX(0,$B$2020-I2080)),0)</f>
        <v>300000000</v>
      </c>
      <c r="K2080" s="7" t="n">
        <f aca="false">IF(D2080=1,MIN($F$435,MAX(0,$B$2020-SUM(I2080:J2080))),0)</f>
        <v>100000000</v>
      </c>
      <c r="L2080" s="7" t="n">
        <f aca="false">IF(E2080=1,MIN($F$434,MAX(0,$B$2020-SUM(I2080:K2080))),0)</f>
        <v>60000000</v>
      </c>
      <c r="M2080" s="7" t="n">
        <f aca="false">IF(F2080=1,MIN($F$433,MAX(0,$B$2020-SUM(I2080:L2080))),0)</f>
        <v>0</v>
      </c>
      <c r="N2080" s="7" t="n">
        <f aca="false">IF(G2080=1,MIN($F$432,MAX(0,$B$2020-SUM(I2080:M2080))),0)</f>
        <v>15000000</v>
      </c>
      <c r="O2080" s="7" t="n">
        <f aca="false">IF(H2080=1,MIN($F$431,MAX(0,$B$2020-SUM(I2080:N2080))),0)</f>
        <v>0</v>
      </c>
      <c r="P2080" s="7" t="n">
        <f aca="false">MAX(0,$B$2020-SUM(I2080:O2080))</f>
        <v>1525000000</v>
      </c>
      <c r="Q2080" s="7" t="n">
        <f aca="false">($B$413+$B$414)+$B$22+(1-B2080)*$B$408+(1-C2080)*$E$436+(1-D2080)*$E$435+(1-E2080)*$E$434+(1-F2080)*$E$433+(1-G2080)*$E$432+(1-H2080)*$E$431</f>
        <v>17870440.0950692</v>
      </c>
      <c r="R2080" s="7" t="n">
        <f aca="false">P2080&gt;$B$12*Q2080</f>
        <v>1</v>
      </c>
      <c r="S2080" s="7" t="n">
        <f aca="false">IF(R2080,(P2080+$B$12*$B$13)/(Q2080+$B$13),IF(Q2080&gt;0,P2080/Q2080,0))</f>
        <v>74.9861069702534</v>
      </c>
      <c r="T2080" s="7" t="n">
        <f aca="false">IF(R2080,$B$13*(S2080-$B$12),0)</f>
        <v>184965267.425634</v>
      </c>
      <c r="U2080" s="7" t="n">
        <f aca="false">($B$413+$B$414)*S2080</f>
        <v>19180665.3899243</v>
      </c>
      <c r="V2080" s="7" t="n">
        <f aca="false">$B$22*S2080</f>
        <v>674874962.732281</v>
      </c>
      <c r="W2080" s="7" t="n">
        <f aca="false">IF(B2080=1,I2080,S2080*$B$408)</f>
        <v>46090248.6901345</v>
      </c>
      <c r="X2080" s="7" t="n">
        <f aca="false">IF(C2080=1,J2080,S2080*$E$436)</f>
        <v>300000000</v>
      </c>
      <c r="Y2080" s="7" t="n">
        <f aca="false">IF(D2080=1,K2080,S2080*$E$435)</f>
        <v>100000000</v>
      </c>
      <c r="Z2080" s="7" t="n">
        <f aca="false">IF(E2080=1,L2080,S2080*$E$434)</f>
        <v>60000000</v>
      </c>
      <c r="AA2080" s="7" t="n">
        <f aca="false">IF(F2080=1,M2080,S2080*$E$433)</f>
        <v>224958320.91076</v>
      </c>
      <c r="AB2080" s="7" t="n">
        <f aca="false">IF(G2080=1,N2080,S2080*$E$432)</f>
        <v>15000000</v>
      </c>
      <c r="AC2080" s="7" t="n">
        <f aca="false">IF(H2080=1,O2080,S2080*$E$431)</f>
        <v>374930534.851267</v>
      </c>
      <c r="AD2080" s="7" t="n">
        <f aca="false">INDEX($W$2022:$W$2149,MATCH($A2080+(1-B2080)*64,$A$2022:$A$2149,0))</f>
        <v>30000000</v>
      </c>
      <c r="AE2080" s="7" t="n">
        <f aca="false">INDEX($W$2022:$W$2149,MATCH($A2080-B2080*64,$A$2022:$A$2149,0))</f>
        <v>46090248.6901345</v>
      </c>
      <c r="AF2080" s="7" t="n">
        <f aca="false">INDEX($X$2022:$X$2149,MATCH($A2080+(1-C2080)*32,$A$2022:$A$2149,0))</f>
        <v>300000000</v>
      </c>
      <c r="AG2080" s="7" t="n">
        <f aca="false">INDEX($X$2022:$X$2149,MATCH($A2080-C2080*32,$A$2022:$A$2149,0))</f>
        <v>421319375.588104</v>
      </c>
      <c r="AH2080" s="7" t="n">
        <f aca="false">INDEX($Y$2022:$Y$2149,MATCH($A2080+(1-D2080)*16,$A$2022:$A$2149,0))</f>
        <v>100000000</v>
      </c>
      <c r="AI2080" s="7" t="n">
        <f aca="false">INDEX($Y$2022:$Y$2149,MATCH($A2080-D2080*16,$A$2022:$A$2149,0))</f>
        <v>127072441.901743</v>
      </c>
      <c r="AJ2080" s="7" t="n">
        <f aca="false">INDEX($Z$2022:$Z$2149,MATCH($A2080+(1-E2080)*8,$A$2022:$A$2149,0))</f>
        <v>60000000</v>
      </c>
      <c r="AK2080" s="7" t="n">
        <f aca="false">INDEX($Z$2022:$Z$2149,MATCH($A2080-E2080*8,$A$2022:$A$2149,0))</f>
        <v>167322194.217275</v>
      </c>
      <c r="AL2080" s="7" t="n">
        <f aca="false">INDEX($AA$2022:$AA$2149,MATCH($A2080+(1-F2080)*4,$A$2022:$A$2149,0))</f>
        <v>30000000</v>
      </c>
      <c r="AM2080" s="7" t="n">
        <f aca="false">INDEX($AA$2022:$AA$2149,MATCH($A2080-F2080*4,$A$2022:$A$2149,0))</f>
        <v>224958320.91076</v>
      </c>
      <c r="AN2080" s="7" t="n">
        <f aca="false">INDEX($AB$2022:$AB$2149,MATCH($A2080+(1-G2080)*2,$A$2022:$A$2149,0))</f>
        <v>15000000</v>
      </c>
      <c r="AO2080" s="7" t="n">
        <f aca="false">INDEX($AB$2022:$AB$2149,MATCH($A2080-G2080*2,$A$2022:$A$2149,0))</f>
        <v>303995514.902358</v>
      </c>
      <c r="AP2080" s="7" t="n">
        <f aca="false">INDEX($AC$2022:$AC$2149,MATCH($A2080+(1-H2080)*1,$A$2022:$A$2149,0))</f>
        <v>5000000</v>
      </c>
      <c r="AQ2080" s="7" t="n">
        <f aca="false">INDEX($AC$2022:$AC$2149,MATCH($A2080-H2080*1,$A$2022:$A$2149,0))</f>
        <v>374930534.851267</v>
      </c>
      <c r="AR2080" s="14" t="b">
        <f aca="false">AND(IF(B2080=1,AD2080&gt;=AE2080,AE2080&gt;AD2080),IF(C2080=1,AF2080&gt;=AG2080,AG2080&gt;AF2080),IF(D2080=1,AH2080&gt;=AI2080,AI2080&gt;AH2080),IF(E2080=1,AJ2080&gt;=AK2080,AK2080&gt;AJ2080),IF(F2080=1,AL2080&gt;=AM2080,AM2080&gt;AL2080),IF(G2080=1,AN2080&gt;=AO2080,AO2080&gt;AN2080),IF(H2080=1,AP2080&gt;=AQ2080,AQ2080&gt;AP2080))</f>
        <v>0</v>
      </c>
      <c r="AS2080" s="2"/>
      <c r="AT2080" s="2"/>
      <c r="AU2080" s="2"/>
      <c r="AV2080" s="2"/>
      <c r="AW2080" s="2"/>
      <c r="AX2080" s="2"/>
    </row>
    <row r="2081" customFormat="false" ht="15" hidden="false" customHeight="false" outlineLevel="0" collapsed="false">
      <c r="A2081" s="6" t="n">
        <f aca="false">ROW()-2022</f>
        <v>59</v>
      </c>
      <c r="B2081" s="6" t="n">
        <f aca="false">MOD(INT($A2081/64),2)</f>
        <v>0</v>
      </c>
      <c r="C2081" s="6" t="n">
        <f aca="false">MOD(INT($A2081/32),2)</f>
        <v>1</v>
      </c>
      <c r="D2081" s="6" t="n">
        <f aca="false">MOD(INT($A2081/16),2)</f>
        <v>1</v>
      </c>
      <c r="E2081" s="6" t="n">
        <f aca="false">MOD(INT($A2081/8),2)</f>
        <v>1</v>
      </c>
      <c r="F2081" s="6" t="n">
        <f aca="false">MOD(INT($A2081/4),2)</f>
        <v>0</v>
      </c>
      <c r="G2081" s="6" t="n">
        <f aca="false">MOD(INT($A2081/2),2)</f>
        <v>1</v>
      </c>
      <c r="H2081" s="6" t="n">
        <f aca="false">MOD(INT($A2081/1),2)</f>
        <v>1</v>
      </c>
      <c r="I2081" s="7" t="n">
        <f aca="false">IF(B2081=1,MIN($B$6,$B$2020),0)</f>
        <v>0</v>
      </c>
      <c r="J2081" s="7" t="n">
        <f aca="false">IF(C2081=1,MIN($F$436,MAX(0,$B$2020-I2081)),0)</f>
        <v>300000000</v>
      </c>
      <c r="K2081" s="7" t="n">
        <f aca="false">IF(D2081=1,MIN($F$435,MAX(0,$B$2020-SUM(I2081:J2081))),0)</f>
        <v>100000000</v>
      </c>
      <c r="L2081" s="7" t="n">
        <f aca="false">IF(E2081=1,MIN($F$434,MAX(0,$B$2020-SUM(I2081:K2081))),0)</f>
        <v>60000000</v>
      </c>
      <c r="M2081" s="7" t="n">
        <f aca="false">IF(F2081=1,MIN($F$433,MAX(0,$B$2020-SUM(I2081:L2081))),0)</f>
        <v>0</v>
      </c>
      <c r="N2081" s="7" t="n">
        <f aca="false">IF(G2081=1,MIN($F$432,MAX(0,$B$2020-SUM(I2081:M2081))),0)</f>
        <v>15000000</v>
      </c>
      <c r="O2081" s="7" t="n">
        <f aca="false">IF(H2081=1,MIN($F$431,MAX(0,$B$2020-SUM(I2081:N2081))),0)</f>
        <v>5000000</v>
      </c>
      <c r="P2081" s="7" t="n">
        <f aca="false">MAX(0,$B$2020-SUM(I2081:O2081))</f>
        <v>1520000000</v>
      </c>
      <c r="Q2081" s="7" t="n">
        <f aca="false">($B$413+$B$414)+$B$22+(1-B2081)*$B$408+(1-C2081)*$E$436+(1-D2081)*$E$435+(1-E2081)*$E$434+(1-F2081)*$E$433+(1-G2081)*$E$432+(1-H2081)*$E$431</f>
        <v>12870440.0950692</v>
      </c>
      <c r="R2081" s="7" t="n">
        <f aca="false">P2081&gt;$B$12*Q2081</f>
        <v>1</v>
      </c>
      <c r="S2081" s="7" t="n">
        <f aca="false">IF(R2081,(P2081+$B$12*$B$13)/(Q2081+$B$13),IF(Q2081&gt;0,P2081/Q2081,0))</f>
        <v>99.0537675292988</v>
      </c>
      <c r="T2081" s="7" t="n">
        <f aca="false">IF(R2081,$B$13*(S2081-$B$12),0)</f>
        <v>245134418.823247</v>
      </c>
      <c r="U2081" s="7" t="n">
        <f aca="false">($B$413+$B$414)*S2081</f>
        <v>25336922.3627586</v>
      </c>
      <c r="V2081" s="7" t="n">
        <f aca="false">$B$22*S2081</f>
        <v>891483907.763689</v>
      </c>
      <c r="W2081" s="7" t="n">
        <f aca="false">IF(B2081=1,I2081,S2081*$B$408)</f>
        <v>60883448.4624095</v>
      </c>
      <c r="X2081" s="7" t="n">
        <f aca="false">IF(C2081=1,J2081,S2081*$E$436)</f>
        <v>300000000</v>
      </c>
      <c r="Y2081" s="7" t="n">
        <f aca="false">IF(D2081=1,K2081,S2081*$E$435)</f>
        <v>100000000</v>
      </c>
      <c r="Z2081" s="7" t="n">
        <f aca="false">IF(E2081=1,L2081,S2081*$E$434)</f>
        <v>60000000</v>
      </c>
      <c r="AA2081" s="7" t="n">
        <f aca="false">IF(F2081=1,M2081,S2081*$E$433)</f>
        <v>297161302.587896</v>
      </c>
      <c r="AB2081" s="7" t="n">
        <f aca="false">IF(G2081=1,N2081,S2081*$E$432)</f>
        <v>15000000</v>
      </c>
      <c r="AC2081" s="7" t="n">
        <f aca="false">IF(H2081=1,O2081,S2081*$E$431)</f>
        <v>5000000</v>
      </c>
      <c r="AD2081" s="7" t="n">
        <f aca="false">INDEX($W$2022:$W$2149,MATCH($A2081+(1-B2081)*64,$A$2022:$A$2149,0))</f>
        <v>30000000</v>
      </c>
      <c r="AE2081" s="7" t="n">
        <f aca="false">INDEX($W$2022:$W$2149,MATCH($A2081-B2081*64,$A$2022:$A$2149,0))</f>
        <v>60883448.4624095</v>
      </c>
      <c r="AF2081" s="7" t="n">
        <f aca="false">INDEX($X$2022:$X$2149,MATCH($A2081+(1-C2081)*32,$A$2022:$A$2149,0))</f>
        <v>300000000</v>
      </c>
      <c r="AG2081" s="7" t="n">
        <f aca="false">INDEX($X$2022:$X$2149,MATCH($A2081-C2081*32,$A$2022:$A$2149,0))</f>
        <v>517998937.2979</v>
      </c>
      <c r="AH2081" s="7" t="n">
        <f aca="false">INDEX($Y$2022:$Y$2149,MATCH($A2081+(1-D2081)*16,$A$2022:$A$2149,0))</f>
        <v>100000000</v>
      </c>
      <c r="AI2081" s="7" t="n">
        <f aca="false">INDEX($Y$2022:$Y$2149,MATCH($A2081-D2081*16,$A$2022:$A$2149,0))</f>
        <v>163733055.478059</v>
      </c>
      <c r="AJ2081" s="7" t="n">
        <f aca="false">INDEX($Z$2022:$Z$2149,MATCH($A2081+(1-E2081)*8,$A$2022:$A$2149,0))</f>
        <v>60000000</v>
      </c>
      <c r="AK2081" s="7" t="n">
        <f aca="false">INDEX($Z$2022:$Z$2149,MATCH($A2081-E2081*8,$A$2022:$A$2149,0))</f>
        <v>213725714.145585</v>
      </c>
      <c r="AL2081" s="7" t="n">
        <f aca="false">INDEX($AA$2022:$AA$2149,MATCH($A2081+(1-F2081)*4,$A$2022:$A$2149,0))</f>
        <v>30000000</v>
      </c>
      <c r="AM2081" s="7" t="n">
        <f aca="false">INDEX($AA$2022:$AA$2149,MATCH($A2081-F2081*4,$A$2022:$A$2149,0))</f>
        <v>297161302.587896</v>
      </c>
      <c r="AN2081" s="7" t="n">
        <f aca="false">INDEX($AB$2022:$AB$2149,MATCH($A2081+(1-G2081)*2,$A$2022:$A$2149,0))</f>
        <v>15000000</v>
      </c>
      <c r="AO2081" s="7" t="n">
        <f aca="false">INDEX($AB$2022:$AB$2149,MATCH($A2081-G2081*2,$A$2022:$A$2149,0))</f>
        <v>377385071.904303</v>
      </c>
      <c r="AP2081" s="7" t="n">
        <f aca="false">INDEX($AC$2022:$AC$2149,MATCH($A2081+(1-H2081)*1,$A$2022:$A$2149,0))</f>
        <v>5000000</v>
      </c>
      <c r="AQ2081" s="7" t="n">
        <f aca="false">INDEX($AC$2022:$AC$2149,MATCH($A2081-H2081*1,$A$2022:$A$2149,0))</f>
        <v>374930534.851267</v>
      </c>
      <c r="AR2081" s="14" t="b">
        <f aca="false">AND(IF(B2081=1,AD2081&gt;=AE2081,AE2081&gt;AD2081),IF(C2081=1,AF2081&gt;=AG2081,AG2081&gt;AF2081),IF(D2081=1,AH2081&gt;=AI2081,AI2081&gt;AH2081),IF(E2081=1,AJ2081&gt;=AK2081,AK2081&gt;AJ2081),IF(F2081=1,AL2081&gt;=AM2081,AM2081&gt;AL2081),IF(G2081=1,AN2081&gt;=AO2081,AO2081&gt;AN2081),IF(H2081=1,AP2081&gt;=AQ2081,AQ2081&gt;AP2081))</f>
        <v>0</v>
      </c>
      <c r="AS2081" s="2"/>
      <c r="AT2081" s="2"/>
      <c r="AU2081" s="2"/>
      <c r="AV2081" s="2"/>
      <c r="AW2081" s="2"/>
      <c r="AX2081" s="2"/>
    </row>
    <row r="2082" customFormat="false" ht="15" hidden="false" customHeight="false" outlineLevel="0" collapsed="false">
      <c r="A2082" s="6" t="n">
        <f aca="false">ROW()-2022</f>
        <v>60</v>
      </c>
      <c r="B2082" s="6" t="n">
        <f aca="false">MOD(INT($A2082/64),2)</f>
        <v>0</v>
      </c>
      <c r="C2082" s="6" t="n">
        <f aca="false">MOD(INT($A2082/32),2)</f>
        <v>1</v>
      </c>
      <c r="D2082" s="6" t="n">
        <f aca="false">MOD(INT($A2082/16),2)</f>
        <v>1</v>
      </c>
      <c r="E2082" s="6" t="n">
        <f aca="false">MOD(INT($A2082/8),2)</f>
        <v>1</v>
      </c>
      <c r="F2082" s="6" t="n">
        <f aca="false">MOD(INT($A2082/4),2)</f>
        <v>1</v>
      </c>
      <c r="G2082" s="6" t="n">
        <f aca="false">MOD(INT($A2082/2),2)</f>
        <v>0</v>
      </c>
      <c r="H2082" s="6" t="n">
        <f aca="false">MOD(INT($A2082/1),2)</f>
        <v>0</v>
      </c>
      <c r="I2082" s="7" t="n">
        <f aca="false">IF(B2082=1,MIN($B$6,$B$2020),0)</f>
        <v>0</v>
      </c>
      <c r="J2082" s="7" t="n">
        <f aca="false">IF(C2082=1,MIN($F$436,MAX(0,$B$2020-I2082)),0)</f>
        <v>300000000</v>
      </c>
      <c r="K2082" s="7" t="n">
        <f aca="false">IF(D2082=1,MIN($F$435,MAX(0,$B$2020-SUM(I2082:J2082))),0)</f>
        <v>100000000</v>
      </c>
      <c r="L2082" s="7" t="n">
        <f aca="false">IF(E2082=1,MIN($F$434,MAX(0,$B$2020-SUM(I2082:K2082))),0)</f>
        <v>60000000</v>
      </c>
      <c r="M2082" s="7" t="n">
        <f aca="false">IF(F2082=1,MIN($F$433,MAX(0,$B$2020-SUM(I2082:L2082))),0)</f>
        <v>30000000</v>
      </c>
      <c r="N2082" s="7" t="n">
        <f aca="false">IF(G2082=1,MIN($F$432,MAX(0,$B$2020-SUM(I2082:M2082))),0)</f>
        <v>0</v>
      </c>
      <c r="O2082" s="7" t="n">
        <f aca="false">IF(H2082=1,MIN($F$431,MAX(0,$B$2020-SUM(I2082:N2082))),0)</f>
        <v>0</v>
      </c>
      <c r="P2082" s="7" t="n">
        <f aca="false">MAX(0,$B$2020-SUM(I2082:O2082))</f>
        <v>1510000000</v>
      </c>
      <c r="Q2082" s="7" t="n">
        <f aca="false">($B$413+$B$414)+$B$22+(1-B2082)*$B$408+(1-C2082)*$E$436+(1-D2082)*$E$435+(1-E2082)*$E$434+(1-F2082)*$E$433+(1-G2082)*$E$432+(1-H2082)*$E$431</f>
        <v>19870440.0950692</v>
      </c>
      <c r="R2082" s="7" t="n">
        <f aca="false">P2082&gt;$B$12*Q2082</f>
        <v>1</v>
      </c>
      <c r="S2082" s="7" t="n">
        <f aca="false">IF(R2082,(P2082+$B$12*$B$13)/(Q2082+$B$13),IF(Q2082&gt;0,P2082/Q2082,0))</f>
        <v>67.6115442330246</v>
      </c>
      <c r="T2082" s="7" t="n">
        <f aca="false">IF(R2082,$B$13*(S2082-$B$12),0)</f>
        <v>166528860.582561</v>
      </c>
      <c r="U2082" s="7" t="n">
        <f aca="false">($B$413+$B$414)*S2082</f>
        <v>17294329.0274311</v>
      </c>
      <c r="V2082" s="7" t="n">
        <f aca="false">$B$22*S2082</f>
        <v>608503898.097221</v>
      </c>
      <c r="W2082" s="7" t="n">
        <f aca="false">IF(B2082=1,I2082,S2082*$B$408)</f>
        <v>41557469.9625402</v>
      </c>
      <c r="X2082" s="7" t="n">
        <f aca="false">IF(C2082=1,J2082,S2082*$E$436)</f>
        <v>300000000</v>
      </c>
      <c r="Y2082" s="7" t="n">
        <f aca="false">IF(D2082=1,K2082,S2082*$E$435)</f>
        <v>100000000</v>
      </c>
      <c r="Z2082" s="7" t="n">
        <f aca="false">IF(E2082=1,L2082,S2082*$E$434)</f>
        <v>60000000</v>
      </c>
      <c r="AA2082" s="7" t="n">
        <f aca="false">IF(F2082=1,M2082,S2082*$E$433)</f>
        <v>30000000</v>
      </c>
      <c r="AB2082" s="7" t="n">
        <f aca="false">IF(G2082=1,N2082,S2082*$E$432)</f>
        <v>338057721.165123</v>
      </c>
      <c r="AC2082" s="7" t="n">
        <f aca="false">IF(H2082=1,O2082,S2082*$E$431)</f>
        <v>338057721.165123</v>
      </c>
      <c r="AD2082" s="7" t="n">
        <f aca="false">INDEX($W$2022:$W$2149,MATCH($A2082+(1-B2082)*64,$A$2022:$A$2149,0))</f>
        <v>30000000</v>
      </c>
      <c r="AE2082" s="7" t="n">
        <f aca="false">INDEX($W$2022:$W$2149,MATCH($A2082-B2082*64,$A$2022:$A$2149,0))</f>
        <v>41557469.9625402</v>
      </c>
      <c r="AF2082" s="7" t="n">
        <f aca="false">INDEX($X$2022:$X$2149,MATCH($A2082+(1-C2082)*32,$A$2022:$A$2149,0))</f>
        <v>300000000</v>
      </c>
      <c r="AG2082" s="7" t="n">
        <f aca="false">INDEX($X$2022:$X$2149,MATCH($A2082-C2082*32,$A$2022:$A$2149,0))</f>
        <v>388510663.340158</v>
      </c>
      <c r="AH2082" s="7" t="n">
        <f aca="false">INDEX($Y$2022:$Y$2149,MATCH($A2082+(1-D2082)*16,$A$2022:$A$2149,0))</f>
        <v>100000000</v>
      </c>
      <c r="AI2082" s="7" t="n">
        <f aca="false">INDEX($Y$2022:$Y$2149,MATCH($A2082-D2082*16,$A$2022:$A$2149,0))</f>
        <v>115451134.207093</v>
      </c>
      <c r="AJ2082" s="7" t="n">
        <f aca="false">INDEX($Z$2022:$Z$2149,MATCH($A2082+(1-E2082)*8,$A$2022:$A$2149,0))</f>
        <v>60000000</v>
      </c>
      <c r="AK2082" s="7" t="n">
        <f aca="false">INDEX($Z$2022:$Z$2149,MATCH($A2082-E2082*8,$A$2022:$A$2149,0))</f>
        <v>152359020.894072</v>
      </c>
      <c r="AL2082" s="7" t="n">
        <f aca="false">INDEX($AA$2022:$AA$2149,MATCH($A2082+(1-F2082)*4,$A$2022:$A$2149,0))</f>
        <v>30000000</v>
      </c>
      <c r="AM2082" s="7" t="n">
        <f aca="false">INDEX($AA$2022:$AA$2149,MATCH($A2082-F2082*4,$A$2022:$A$2149,0))</f>
        <v>182397308.941415</v>
      </c>
      <c r="AN2082" s="7" t="n">
        <f aca="false">INDEX($AB$2022:$AB$2149,MATCH($A2082+(1-G2082)*2,$A$2022:$A$2149,0))</f>
        <v>15000000</v>
      </c>
      <c r="AO2082" s="7" t="n">
        <f aca="false">INDEX($AB$2022:$AB$2149,MATCH($A2082-G2082*2,$A$2022:$A$2149,0))</f>
        <v>338057721.165123</v>
      </c>
      <c r="AP2082" s="7" t="n">
        <f aca="false">INDEX($AC$2022:$AC$2149,MATCH($A2082+(1-H2082)*1,$A$2022:$A$2149,0))</f>
        <v>5000000</v>
      </c>
      <c r="AQ2082" s="7" t="n">
        <f aca="false">INDEX($AC$2022:$AC$2149,MATCH($A2082-H2082*1,$A$2022:$A$2149,0))</f>
        <v>338057721.165123</v>
      </c>
      <c r="AR2082" s="14" t="b">
        <f aca="false">AND(IF(B2082=1,AD2082&gt;=AE2082,AE2082&gt;AD2082),IF(C2082=1,AF2082&gt;=AG2082,AG2082&gt;AF2082),IF(D2082=1,AH2082&gt;=AI2082,AI2082&gt;AH2082),IF(E2082=1,AJ2082&gt;=AK2082,AK2082&gt;AJ2082),IF(F2082=1,AL2082&gt;=AM2082,AM2082&gt;AL2082),IF(G2082=1,AN2082&gt;=AO2082,AO2082&gt;AN2082),IF(H2082=1,AP2082&gt;=AQ2082,AQ2082&gt;AP2082))</f>
        <v>0</v>
      </c>
      <c r="AS2082" s="2"/>
      <c r="AT2082" s="2"/>
      <c r="AU2082" s="2"/>
      <c r="AV2082" s="2"/>
      <c r="AW2082" s="2"/>
      <c r="AX2082" s="2"/>
    </row>
    <row r="2083" customFormat="false" ht="15" hidden="false" customHeight="false" outlineLevel="0" collapsed="false">
      <c r="A2083" s="6" t="n">
        <f aca="false">ROW()-2022</f>
        <v>61</v>
      </c>
      <c r="B2083" s="6" t="n">
        <f aca="false">MOD(INT($A2083/64),2)</f>
        <v>0</v>
      </c>
      <c r="C2083" s="6" t="n">
        <f aca="false">MOD(INT($A2083/32),2)</f>
        <v>1</v>
      </c>
      <c r="D2083" s="6" t="n">
        <f aca="false">MOD(INT($A2083/16),2)</f>
        <v>1</v>
      </c>
      <c r="E2083" s="6" t="n">
        <f aca="false">MOD(INT($A2083/8),2)</f>
        <v>1</v>
      </c>
      <c r="F2083" s="6" t="n">
        <f aca="false">MOD(INT($A2083/4),2)</f>
        <v>1</v>
      </c>
      <c r="G2083" s="6" t="n">
        <f aca="false">MOD(INT($A2083/2),2)</f>
        <v>0</v>
      </c>
      <c r="H2083" s="6" t="n">
        <f aca="false">MOD(INT($A2083/1),2)</f>
        <v>1</v>
      </c>
      <c r="I2083" s="7" t="n">
        <f aca="false">IF(B2083=1,MIN($B$6,$B$2020),0)</f>
        <v>0</v>
      </c>
      <c r="J2083" s="7" t="n">
        <f aca="false">IF(C2083=1,MIN($F$436,MAX(0,$B$2020-I2083)),0)</f>
        <v>300000000</v>
      </c>
      <c r="K2083" s="7" t="n">
        <f aca="false">IF(D2083=1,MIN($F$435,MAX(0,$B$2020-SUM(I2083:J2083))),0)</f>
        <v>100000000</v>
      </c>
      <c r="L2083" s="7" t="n">
        <f aca="false">IF(E2083=1,MIN($F$434,MAX(0,$B$2020-SUM(I2083:K2083))),0)</f>
        <v>60000000</v>
      </c>
      <c r="M2083" s="7" t="n">
        <f aca="false">IF(F2083=1,MIN($F$433,MAX(0,$B$2020-SUM(I2083:L2083))),0)</f>
        <v>30000000</v>
      </c>
      <c r="N2083" s="7" t="n">
        <f aca="false">IF(G2083=1,MIN($F$432,MAX(0,$B$2020-SUM(I2083:M2083))),0)</f>
        <v>0</v>
      </c>
      <c r="O2083" s="7" t="n">
        <f aca="false">IF(H2083=1,MIN($F$431,MAX(0,$B$2020-SUM(I2083:N2083))),0)</f>
        <v>5000000</v>
      </c>
      <c r="P2083" s="7" t="n">
        <f aca="false">MAX(0,$B$2020-SUM(I2083:O2083))</f>
        <v>1505000000</v>
      </c>
      <c r="Q2083" s="7" t="n">
        <f aca="false">($B$413+$B$414)+$B$22+(1-B2083)*$B$408+(1-C2083)*$E$436+(1-D2083)*$E$435+(1-E2083)*$E$434+(1-F2083)*$E$433+(1-G2083)*$E$432+(1-H2083)*$E$431</f>
        <v>14870440.0950692</v>
      </c>
      <c r="R2083" s="7" t="n">
        <f aca="false">P2083&gt;$B$12*Q2083</f>
        <v>1</v>
      </c>
      <c r="S2083" s="7" t="n">
        <f aca="false">IF(R2083,(P2083+$B$12*$B$13)/(Q2083+$B$13),IF(Q2083&gt;0,P2083/Q2083,0))</f>
        <v>86.7853659290946</v>
      </c>
      <c r="T2083" s="7" t="n">
        <f aca="false">IF(R2083,$B$13*(S2083-$B$12),0)</f>
        <v>214463414.822737</v>
      </c>
      <c r="U2083" s="7" t="n">
        <f aca="false">($B$413+$B$414)*S2083</f>
        <v>22198792.9749232</v>
      </c>
      <c r="V2083" s="7" t="n">
        <f aca="false">$B$22*S2083</f>
        <v>781068293.361852</v>
      </c>
      <c r="W2083" s="7" t="n">
        <f aca="false">IF(B2083=1,I2083,S2083*$B$408)</f>
        <v>53342669.1950158</v>
      </c>
      <c r="X2083" s="7" t="n">
        <f aca="false">IF(C2083=1,J2083,S2083*$E$436)</f>
        <v>300000000</v>
      </c>
      <c r="Y2083" s="7" t="n">
        <f aca="false">IF(D2083=1,K2083,S2083*$E$435)</f>
        <v>100000000</v>
      </c>
      <c r="Z2083" s="7" t="n">
        <f aca="false">IF(E2083=1,L2083,S2083*$E$434)</f>
        <v>60000000</v>
      </c>
      <c r="AA2083" s="7" t="n">
        <f aca="false">IF(F2083=1,M2083,S2083*$E$433)</f>
        <v>30000000</v>
      </c>
      <c r="AB2083" s="7" t="n">
        <f aca="false">IF(G2083=1,N2083,S2083*$E$432)</f>
        <v>433926829.645473</v>
      </c>
      <c r="AC2083" s="7" t="n">
        <f aca="false">IF(H2083=1,O2083,S2083*$E$431)</f>
        <v>5000000</v>
      </c>
      <c r="AD2083" s="7" t="n">
        <f aca="false">INDEX($W$2022:$W$2149,MATCH($A2083+(1-B2083)*64,$A$2022:$A$2149,0))</f>
        <v>30000000</v>
      </c>
      <c r="AE2083" s="7" t="n">
        <f aca="false">INDEX($W$2022:$W$2149,MATCH($A2083-B2083*64,$A$2022:$A$2149,0))</f>
        <v>53342669.1950158</v>
      </c>
      <c r="AF2083" s="7" t="n">
        <f aca="false">INDEX($X$2022:$X$2149,MATCH($A2083+(1-C2083)*32,$A$2022:$A$2149,0))</f>
        <v>300000000</v>
      </c>
      <c r="AG2083" s="7" t="n">
        <f aca="false">INDEX($X$2022:$X$2149,MATCH($A2083-C2083*32,$A$2022:$A$2149,0))</f>
        <v>469964641.233828</v>
      </c>
      <c r="AH2083" s="7" t="n">
        <f aca="false">INDEX($Y$2022:$Y$2149,MATCH($A2083+(1-D2083)*16,$A$2022:$A$2149,0))</f>
        <v>100000000</v>
      </c>
      <c r="AI2083" s="7" t="n">
        <f aca="false">INDEX($Y$2022:$Y$2149,MATCH($A2083-D2083*16,$A$2022:$A$2149,0))</f>
        <v>145229138.002851</v>
      </c>
      <c r="AJ2083" s="7" t="n">
        <f aca="false">INDEX($Z$2022:$Z$2149,MATCH($A2083+(1-E2083)*8,$A$2022:$A$2149,0))</f>
        <v>60000000</v>
      </c>
      <c r="AK2083" s="7" t="n">
        <f aca="false">INDEX($Z$2022:$Z$2149,MATCH($A2083-E2083*8,$A$2022:$A$2149,0))</f>
        <v>190284079.763012</v>
      </c>
      <c r="AL2083" s="7" t="n">
        <f aca="false">INDEX($AA$2022:$AA$2149,MATCH($A2083+(1-F2083)*4,$A$2022:$A$2149,0))</f>
        <v>30000000</v>
      </c>
      <c r="AM2083" s="7" t="n">
        <f aca="false">INDEX($AA$2022:$AA$2149,MATCH($A2083-F2083*4,$A$2022:$A$2149,0))</f>
        <v>226431043.142582</v>
      </c>
      <c r="AN2083" s="7" t="n">
        <f aca="false">INDEX($AB$2022:$AB$2149,MATCH($A2083+(1-G2083)*2,$A$2022:$A$2149,0))</f>
        <v>15000000</v>
      </c>
      <c r="AO2083" s="7" t="n">
        <f aca="false">INDEX($AB$2022:$AB$2149,MATCH($A2083-G2083*2,$A$2022:$A$2149,0))</f>
        <v>433926829.645473</v>
      </c>
      <c r="AP2083" s="7" t="n">
        <f aca="false">INDEX($AC$2022:$AC$2149,MATCH($A2083+(1-H2083)*1,$A$2022:$A$2149,0))</f>
        <v>5000000</v>
      </c>
      <c r="AQ2083" s="7" t="n">
        <f aca="false">INDEX($AC$2022:$AC$2149,MATCH($A2083-H2083*1,$A$2022:$A$2149,0))</f>
        <v>338057721.165123</v>
      </c>
      <c r="AR2083" s="14" t="b">
        <f aca="false">AND(IF(B2083=1,AD2083&gt;=AE2083,AE2083&gt;AD2083),IF(C2083=1,AF2083&gt;=AG2083,AG2083&gt;AF2083),IF(D2083=1,AH2083&gt;=AI2083,AI2083&gt;AH2083),IF(E2083=1,AJ2083&gt;=AK2083,AK2083&gt;AJ2083),IF(F2083=1,AL2083&gt;=AM2083,AM2083&gt;AL2083),IF(G2083=1,AN2083&gt;=AO2083,AO2083&gt;AN2083),IF(H2083=1,AP2083&gt;=AQ2083,AQ2083&gt;AP2083))</f>
        <v>0</v>
      </c>
      <c r="AS2083" s="2"/>
      <c r="AT2083" s="2"/>
      <c r="AU2083" s="2"/>
      <c r="AV2083" s="2"/>
      <c r="AW2083" s="2"/>
      <c r="AX2083" s="2"/>
    </row>
    <row r="2084" customFormat="false" ht="15" hidden="false" customHeight="false" outlineLevel="0" collapsed="false">
      <c r="A2084" s="6" t="n">
        <f aca="false">ROW()-2022</f>
        <v>62</v>
      </c>
      <c r="B2084" s="6" t="n">
        <f aca="false">MOD(INT($A2084/64),2)</f>
        <v>0</v>
      </c>
      <c r="C2084" s="6" t="n">
        <f aca="false">MOD(INT($A2084/32),2)</f>
        <v>1</v>
      </c>
      <c r="D2084" s="6" t="n">
        <f aca="false">MOD(INT($A2084/16),2)</f>
        <v>1</v>
      </c>
      <c r="E2084" s="6" t="n">
        <f aca="false">MOD(INT($A2084/8),2)</f>
        <v>1</v>
      </c>
      <c r="F2084" s="6" t="n">
        <f aca="false">MOD(INT($A2084/4),2)</f>
        <v>1</v>
      </c>
      <c r="G2084" s="6" t="n">
        <f aca="false">MOD(INT($A2084/2),2)</f>
        <v>1</v>
      </c>
      <c r="H2084" s="6" t="n">
        <f aca="false">MOD(INT($A2084/1),2)</f>
        <v>0</v>
      </c>
      <c r="I2084" s="7" t="n">
        <f aca="false">IF(B2084=1,MIN($B$6,$B$2020),0)</f>
        <v>0</v>
      </c>
      <c r="J2084" s="7" t="n">
        <f aca="false">IF(C2084=1,MIN($F$436,MAX(0,$B$2020-I2084)),0)</f>
        <v>300000000</v>
      </c>
      <c r="K2084" s="7" t="n">
        <f aca="false">IF(D2084=1,MIN($F$435,MAX(0,$B$2020-SUM(I2084:J2084))),0)</f>
        <v>100000000</v>
      </c>
      <c r="L2084" s="7" t="n">
        <f aca="false">IF(E2084=1,MIN($F$434,MAX(0,$B$2020-SUM(I2084:K2084))),0)</f>
        <v>60000000</v>
      </c>
      <c r="M2084" s="7" t="n">
        <f aca="false">IF(F2084=1,MIN($F$433,MAX(0,$B$2020-SUM(I2084:L2084))),0)</f>
        <v>30000000</v>
      </c>
      <c r="N2084" s="7" t="n">
        <f aca="false">IF(G2084=1,MIN($F$432,MAX(0,$B$2020-SUM(I2084:M2084))),0)</f>
        <v>15000000</v>
      </c>
      <c r="O2084" s="7" t="n">
        <f aca="false">IF(H2084=1,MIN($F$431,MAX(0,$B$2020-SUM(I2084:N2084))),0)</f>
        <v>0</v>
      </c>
      <c r="P2084" s="7" t="n">
        <f aca="false">MAX(0,$B$2020-SUM(I2084:O2084))</f>
        <v>1495000000</v>
      </c>
      <c r="Q2084" s="7" t="n">
        <f aca="false">($B$413+$B$414)+$B$22+(1-B2084)*$B$408+(1-C2084)*$E$436+(1-D2084)*$E$435+(1-E2084)*$E$434+(1-F2084)*$E$433+(1-G2084)*$E$432+(1-H2084)*$E$431</f>
        <v>14870440.0950692</v>
      </c>
      <c r="R2084" s="7" t="n">
        <f aca="false">P2084&gt;$B$12*Q2084</f>
        <v>1</v>
      </c>
      <c r="S2084" s="7" t="n">
        <f aca="false">IF(R2084,(P2084+$B$12*$B$13)/(Q2084+$B$13),IF(Q2084&gt;0,P2084/Q2084,0))</f>
        <v>86.2096752761653</v>
      </c>
      <c r="T2084" s="7" t="n">
        <f aca="false">IF(R2084,$B$13*(S2084-$B$12),0)</f>
        <v>213024188.190413</v>
      </c>
      <c r="U2084" s="7" t="n">
        <f aca="false">($B$413+$B$414)*S2084</f>
        <v>22051537.300131</v>
      </c>
      <c r="V2084" s="7" t="n">
        <f aca="false">$B$22*S2084</f>
        <v>775887077.485488</v>
      </c>
      <c r="W2084" s="7" t="n">
        <f aca="false">IF(B2084=1,I2084,S2084*$B$408)</f>
        <v>52988820.6431417</v>
      </c>
      <c r="X2084" s="7" t="n">
        <f aca="false">IF(C2084=1,J2084,S2084*$E$436)</f>
        <v>300000000</v>
      </c>
      <c r="Y2084" s="7" t="n">
        <f aca="false">IF(D2084=1,K2084,S2084*$E$435)</f>
        <v>100000000</v>
      </c>
      <c r="Z2084" s="7" t="n">
        <f aca="false">IF(E2084=1,L2084,S2084*$E$434)</f>
        <v>60000000</v>
      </c>
      <c r="AA2084" s="7" t="n">
        <f aca="false">IF(F2084=1,M2084,S2084*$E$433)</f>
        <v>30000000</v>
      </c>
      <c r="AB2084" s="7" t="n">
        <f aca="false">IF(G2084=1,N2084,S2084*$E$432)</f>
        <v>15000000</v>
      </c>
      <c r="AC2084" s="7" t="n">
        <f aca="false">IF(H2084=1,O2084,S2084*$E$431)</f>
        <v>431048376.380826</v>
      </c>
      <c r="AD2084" s="7" t="n">
        <f aca="false">INDEX($W$2022:$W$2149,MATCH($A2084+(1-B2084)*64,$A$2022:$A$2149,0))</f>
        <v>30000000</v>
      </c>
      <c r="AE2084" s="7" t="n">
        <f aca="false">INDEX($W$2022:$W$2149,MATCH($A2084-B2084*64,$A$2022:$A$2149,0))</f>
        <v>52988820.6431417</v>
      </c>
      <c r="AF2084" s="7" t="n">
        <f aca="false">INDEX($X$2022:$X$2149,MATCH($A2084+(1-C2084)*32,$A$2022:$A$2149,0))</f>
        <v>300000000</v>
      </c>
      <c r="AG2084" s="7" t="n">
        <f aca="false">INDEX($X$2022:$X$2149,MATCH($A2084-C2084*32,$A$2022:$A$2149,0))</f>
        <v>467364560.231151</v>
      </c>
      <c r="AH2084" s="7" t="n">
        <f aca="false">INDEX($Y$2022:$Y$2149,MATCH($A2084+(1-D2084)*16,$A$2022:$A$2149,0))</f>
        <v>100000000</v>
      </c>
      <c r="AI2084" s="7" t="n">
        <f aca="false">INDEX($Y$2022:$Y$2149,MATCH($A2084-D2084*16,$A$2022:$A$2149,0))</f>
        <v>144325690.799101</v>
      </c>
      <c r="AJ2084" s="7" t="n">
        <f aca="false">INDEX($Z$2022:$Z$2149,MATCH($A2084+(1-E2084)*8,$A$2022:$A$2149,0))</f>
        <v>60000000</v>
      </c>
      <c r="AK2084" s="7" t="n">
        <f aca="false">INDEX($Z$2022:$Z$2149,MATCH($A2084-E2084*8,$A$2022:$A$2149,0))</f>
        <v>189070146.239803</v>
      </c>
      <c r="AL2084" s="7" t="n">
        <f aca="false">INDEX($AA$2022:$AA$2149,MATCH($A2084+(1-F2084)*4,$A$2022:$A$2149,0))</f>
        <v>30000000</v>
      </c>
      <c r="AM2084" s="7" t="n">
        <f aca="false">INDEX($AA$2022:$AA$2149,MATCH($A2084-F2084*4,$A$2022:$A$2149,0))</f>
        <v>224958320.91076</v>
      </c>
      <c r="AN2084" s="7" t="n">
        <f aca="false">INDEX($AB$2022:$AB$2149,MATCH($A2084+(1-G2084)*2,$A$2022:$A$2149,0))</f>
        <v>15000000</v>
      </c>
      <c r="AO2084" s="7" t="n">
        <f aca="false">INDEX($AB$2022:$AB$2149,MATCH($A2084-G2084*2,$A$2022:$A$2149,0))</f>
        <v>338057721.165123</v>
      </c>
      <c r="AP2084" s="7" t="n">
        <f aca="false">INDEX($AC$2022:$AC$2149,MATCH($A2084+(1-H2084)*1,$A$2022:$A$2149,0))</f>
        <v>5000000</v>
      </c>
      <c r="AQ2084" s="7" t="n">
        <f aca="false">INDEX($AC$2022:$AC$2149,MATCH($A2084-H2084*1,$A$2022:$A$2149,0))</f>
        <v>431048376.380826</v>
      </c>
      <c r="AR2084" s="14" t="b">
        <f aca="false">AND(IF(B2084=1,AD2084&gt;=AE2084,AE2084&gt;AD2084),IF(C2084=1,AF2084&gt;=AG2084,AG2084&gt;AF2084),IF(D2084=1,AH2084&gt;=AI2084,AI2084&gt;AH2084),IF(E2084=1,AJ2084&gt;=AK2084,AK2084&gt;AJ2084),IF(F2084=1,AL2084&gt;=AM2084,AM2084&gt;AL2084),IF(G2084=1,AN2084&gt;=AO2084,AO2084&gt;AN2084),IF(H2084=1,AP2084&gt;=AQ2084,AQ2084&gt;AP2084))</f>
        <v>0</v>
      </c>
      <c r="AS2084" s="2"/>
      <c r="AT2084" s="2"/>
      <c r="AU2084" s="2"/>
      <c r="AV2084" s="2"/>
      <c r="AW2084" s="2"/>
      <c r="AX2084" s="2"/>
    </row>
    <row r="2085" customFormat="false" ht="15" hidden="false" customHeight="false" outlineLevel="0" collapsed="false">
      <c r="A2085" s="6" t="n">
        <f aca="false">ROW()-2022</f>
        <v>63</v>
      </c>
      <c r="B2085" s="6" t="n">
        <f aca="false">MOD(INT($A2085/64),2)</f>
        <v>0</v>
      </c>
      <c r="C2085" s="6" t="n">
        <f aca="false">MOD(INT($A2085/32),2)</f>
        <v>1</v>
      </c>
      <c r="D2085" s="6" t="n">
        <f aca="false">MOD(INT($A2085/16),2)</f>
        <v>1</v>
      </c>
      <c r="E2085" s="6" t="n">
        <f aca="false">MOD(INT($A2085/8),2)</f>
        <v>1</v>
      </c>
      <c r="F2085" s="6" t="n">
        <f aca="false">MOD(INT($A2085/4),2)</f>
        <v>1</v>
      </c>
      <c r="G2085" s="6" t="n">
        <f aca="false">MOD(INT($A2085/2),2)</f>
        <v>1</v>
      </c>
      <c r="H2085" s="6" t="n">
        <f aca="false">MOD(INT($A2085/1),2)</f>
        <v>1</v>
      </c>
      <c r="I2085" s="7" t="n">
        <f aca="false">IF(B2085=1,MIN($B$6,$B$2020),0)</f>
        <v>0</v>
      </c>
      <c r="J2085" s="7" t="n">
        <f aca="false">IF(C2085=1,MIN($F$436,MAX(0,$B$2020-I2085)),0)</f>
        <v>300000000</v>
      </c>
      <c r="K2085" s="7" t="n">
        <f aca="false">IF(D2085=1,MIN($F$435,MAX(0,$B$2020-SUM(I2085:J2085))),0)</f>
        <v>100000000</v>
      </c>
      <c r="L2085" s="7" t="n">
        <f aca="false">IF(E2085=1,MIN($F$434,MAX(0,$B$2020-SUM(I2085:K2085))),0)</f>
        <v>60000000</v>
      </c>
      <c r="M2085" s="7" t="n">
        <f aca="false">IF(F2085=1,MIN($F$433,MAX(0,$B$2020-SUM(I2085:L2085))),0)</f>
        <v>30000000</v>
      </c>
      <c r="N2085" s="7" t="n">
        <f aca="false">IF(G2085=1,MIN($F$432,MAX(0,$B$2020-SUM(I2085:M2085))),0)</f>
        <v>15000000</v>
      </c>
      <c r="O2085" s="7" t="n">
        <f aca="false">IF(H2085=1,MIN($F$431,MAX(0,$B$2020-SUM(I2085:N2085))),0)</f>
        <v>5000000</v>
      </c>
      <c r="P2085" s="7" t="n">
        <f aca="false">MAX(0,$B$2020-SUM(I2085:O2085))</f>
        <v>1490000000</v>
      </c>
      <c r="Q2085" s="7" t="n">
        <f aca="false">($B$413+$B$414)+$B$22+(1-B2085)*$B$408+(1-C2085)*$E$436+(1-D2085)*$E$435+(1-E2085)*$E$434+(1-F2085)*$E$433+(1-G2085)*$E$432+(1-H2085)*$E$431</f>
        <v>9870440.09506923</v>
      </c>
      <c r="R2085" s="7" t="n">
        <f aca="false">P2085&gt;$B$12*Q2085</f>
        <v>1</v>
      </c>
      <c r="S2085" s="7" t="n">
        <f aca="false">IF(R2085,(P2085+$B$12*$B$13)/(Q2085+$B$13),IF(Q2085&gt;0,P2085/Q2085,0))</f>
        <v>120.650517566865</v>
      </c>
      <c r="T2085" s="7" t="n">
        <f aca="false">IF(R2085,$B$13*(S2085-$B$12),0)</f>
        <v>299126293.917162</v>
      </c>
      <c r="U2085" s="7" t="n">
        <f aca="false">($B$413+$B$414)*S2085</f>
        <v>30861146.1519029</v>
      </c>
      <c r="V2085" s="7" t="n">
        <f aca="false">$B$22*S2085</f>
        <v>1085854658.10178</v>
      </c>
      <c r="W2085" s="7" t="n">
        <f aca="false">IF(B2085=1,I2085,S2085*$B$408)</f>
        <v>74157901.8291507</v>
      </c>
      <c r="X2085" s="7" t="n">
        <f aca="false">IF(C2085=1,J2085,S2085*$E$436)</f>
        <v>300000000</v>
      </c>
      <c r="Y2085" s="7" t="n">
        <f aca="false">IF(D2085=1,K2085,S2085*$E$435)</f>
        <v>100000000</v>
      </c>
      <c r="Z2085" s="7" t="n">
        <f aca="false">IF(E2085=1,L2085,S2085*$E$434)</f>
        <v>60000000</v>
      </c>
      <c r="AA2085" s="7" t="n">
        <f aca="false">IF(F2085=1,M2085,S2085*$E$433)</f>
        <v>30000000</v>
      </c>
      <c r="AB2085" s="7" t="n">
        <f aca="false">IF(G2085=1,N2085,S2085*$E$432)</f>
        <v>15000000</v>
      </c>
      <c r="AC2085" s="7" t="n">
        <f aca="false">IF(H2085=1,O2085,S2085*$E$431)</f>
        <v>5000000</v>
      </c>
      <c r="AD2085" s="7" t="n">
        <f aca="false">INDEX($W$2022:$W$2149,MATCH($A2085+(1-B2085)*64,$A$2022:$A$2149,0))</f>
        <v>30000000</v>
      </c>
      <c r="AE2085" s="7" t="n">
        <f aca="false">INDEX($W$2022:$W$2149,MATCH($A2085-B2085*64,$A$2022:$A$2149,0))</f>
        <v>74157901.8291507</v>
      </c>
      <c r="AF2085" s="7" t="n">
        <f aca="false">INDEX($X$2022:$X$2149,MATCH($A2085+(1-C2085)*32,$A$2022:$A$2149,0))</f>
        <v>300000000</v>
      </c>
      <c r="AG2085" s="7" t="n">
        <f aca="false">INDEX($X$2022:$X$2149,MATCH($A2085-C2085*32,$A$2022:$A$2149,0))</f>
        <v>592206379.527824</v>
      </c>
      <c r="AH2085" s="7" t="n">
        <f aca="false">INDEX($Y$2022:$Y$2149,MATCH($A2085+(1-D2085)*16,$A$2022:$A$2149,0))</f>
        <v>100000000</v>
      </c>
      <c r="AI2085" s="7" t="n">
        <f aca="false">INDEX($Y$2022:$Y$2149,MATCH($A2085-D2085*16,$A$2022:$A$2149,0))</f>
        <v>194908923.915465</v>
      </c>
      <c r="AJ2085" s="7" t="n">
        <f aca="false">INDEX($Z$2022:$Z$2149,MATCH($A2085+(1-E2085)*8,$A$2022:$A$2149,0))</f>
        <v>60000000</v>
      </c>
      <c r="AK2085" s="7" t="n">
        <f aca="false">INDEX($Z$2022:$Z$2149,MATCH($A2085-E2085*8,$A$2022:$A$2149,0))</f>
        <v>252260594.540026</v>
      </c>
      <c r="AL2085" s="7" t="n">
        <f aca="false">INDEX($AA$2022:$AA$2149,MATCH($A2085+(1-F2085)*4,$A$2022:$A$2149,0))</f>
        <v>30000000</v>
      </c>
      <c r="AM2085" s="7" t="n">
        <f aca="false">INDEX($AA$2022:$AA$2149,MATCH($A2085-F2085*4,$A$2022:$A$2149,0))</f>
        <v>297161302.587896</v>
      </c>
      <c r="AN2085" s="7" t="n">
        <f aca="false">INDEX($AB$2022:$AB$2149,MATCH($A2085+(1-G2085)*2,$A$2022:$A$2149,0))</f>
        <v>15000000</v>
      </c>
      <c r="AO2085" s="7" t="n">
        <f aca="false">INDEX($AB$2022:$AB$2149,MATCH($A2085-G2085*2,$A$2022:$A$2149,0))</f>
        <v>433926829.645473</v>
      </c>
      <c r="AP2085" s="7" t="n">
        <f aca="false">INDEX($AC$2022:$AC$2149,MATCH($A2085+(1-H2085)*1,$A$2022:$A$2149,0))</f>
        <v>5000000</v>
      </c>
      <c r="AQ2085" s="7" t="n">
        <f aca="false">INDEX($AC$2022:$AC$2149,MATCH($A2085-H2085*1,$A$2022:$A$2149,0))</f>
        <v>431048376.380826</v>
      </c>
      <c r="AR2085" s="14" t="b">
        <f aca="false">AND(IF(B2085=1,AD2085&gt;=AE2085,AE2085&gt;AD2085),IF(C2085=1,AF2085&gt;=AG2085,AG2085&gt;AF2085),IF(D2085=1,AH2085&gt;=AI2085,AI2085&gt;AH2085),IF(E2085=1,AJ2085&gt;=AK2085,AK2085&gt;AJ2085),IF(F2085=1,AL2085&gt;=AM2085,AM2085&gt;AL2085),IF(G2085=1,AN2085&gt;=AO2085,AO2085&gt;AN2085),IF(H2085=1,AP2085&gt;=AQ2085,AQ2085&gt;AP2085))</f>
        <v>0</v>
      </c>
      <c r="AS2085" s="2"/>
      <c r="AT2085" s="2"/>
      <c r="AU2085" s="2"/>
      <c r="AV2085" s="2"/>
      <c r="AW2085" s="2"/>
      <c r="AX2085" s="2"/>
    </row>
    <row r="2086" customFormat="false" ht="15" hidden="false" customHeight="false" outlineLevel="0" collapsed="false">
      <c r="A2086" s="6" t="n">
        <f aca="false">ROW()-2022</f>
        <v>64</v>
      </c>
      <c r="B2086" s="6" t="n">
        <f aca="false">MOD(INT($A2086/64),2)</f>
        <v>1</v>
      </c>
      <c r="C2086" s="6" t="n">
        <f aca="false">MOD(INT($A2086/32),2)</f>
        <v>0</v>
      </c>
      <c r="D2086" s="6" t="n">
        <f aca="false">MOD(INT($A2086/16),2)</f>
        <v>0</v>
      </c>
      <c r="E2086" s="6" t="n">
        <f aca="false">MOD(INT($A2086/8),2)</f>
        <v>0</v>
      </c>
      <c r="F2086" s="6" t="n">
        <f aca="false">MOD(INT($A2086/4),2)</f>
        <v>0</v>
      </c>
      <c r="G2086" s="6" t="n">
        <f aca="false">MOD(INT($A2086/2),2)</f>
        <v>0</v>
      </c>
      <c r="H2086" s="6" t="n">
        <f aca="false">MOD(INT($A2086/1),2)</f>
        <v>0</v>
      </c>
      <c r="I2086" s="7" t="n">
        <f aca="false">IF(B2086=1,MIN($B$6,$B$2020),0)</f>
        <v>30000000</v>
      </c>
      <c r="J2086" s="7" t="n">
        <f aca="false">IF(C2086=1,MIN($F$436,MAX(0,$B$2020-I2086)),0)</f>
        <v>0</v>
      </c>
      <c r="K2086" s="7" t="n">
        <f aca="false">IF(D2086=1,MIN($F$435,MAX(0,$B$2020-SUM(I2086:J2086))),0)</f>
        <v>0</v>
      </c>
      <c r="L2086" s="7" t="n">
        <f aca="false">IF(E2086=1,MIN($F$434,MAX(0,$B$2020-SUM(I2086:K2086))),0)</f>
        <v>0</v>
      </c>
      <c r="M2086" s="7" t="n">
        <f aca="false">IF(F2086=1,MIN($F$433,MAX(0,$B$2020-SUM(I2086:L2086))),0)</f>
        <v>0</v>
      </c>
      <c r="N2086" s="7" t="n">
        <f aca="false">IF(G2086=1,MIN($F$432,MAX(0,$B$2020-SUM(I2086:M2086))),0)</f>
        <v>0</v>
      </c>
      <c r="O2086" s="7" t="n">
        <f aca="false">IF(H2086=1,MIN($F$431,MAX(0,$B$2020-SUM(I2086:N2086))),0)</f>
        <v>0</v>
      </c>
      <c r="P2086" s="7" t="n">
        <f aca="false">MAX(0,$B$2020-SUM(I2086:O2086))</f>
        <v>1970000000</v>
      </c>
      <c r="Q2086" s="7" t="n">
        <f aca="false">($B$413+$B$414)+$B$22+(1-B2086)*$B$408+(1-C2086)*$E$436+(1-D2086)*$E$435+(1-E2086)*$E$434+(1-F2086)*$E$433+(1-G2086)*$E$432+(1-H2086)*$E$431</f>
        <v>32484363.438333</v>
      </c>
      <c r="R2086" s="7" t="n">
        <f aca="false">P2086&gt;$B$12*Q2086</f>
        <v>1</v>
      </c>
      <c r="S2086" s="7" t="n">
        <f aca="false">IF(R2086,(P2086+$B$12*$B$13)/(Q2086+$B$13),IF(Q2086&gt;0,P2086/Q2086,0))</f>
        <v>56.3823321661099</v>
      </c>
      <c r="T2086" s="7" t="n">
        <f aca="false">IF(R2086,$B$13*(S2086-$B$12),0)</f>
        <v>138455830.415275</v>
      </c>
      <c r="U2086" s="7" t="n">
        <f aca="false">($B$413+$B$414)*S2086</f>
        <v>14422013.5019241</v>
      </c>
      <c r="V2086" s="7" t="n">
        <f aca="false">$B$22*S2086</f>
        <v>507440989.494989</v>
      </c>
      <c r="W2086" s="7" t="n">
        <f aca="false">IF(B2086=1,I2086,S2086*$B$408)</f>
        <v>30000000</v>
      </c>
      <c r="X2086" s="7" t="n">
        <f aca="false">IF(C2086=1,J2086,S2086*$E$436)</f>
        <v>344123055.186545</v>
      </c>
      <c r="Y2086" s="7" t="n">
        <f aca="false">IF(D2086=1,K2086,S2086*$E$435)</f>
        <v>97270196.0431754</v>
      </c>
      <c r="Z2086" s="7" t="n">
        <f aca="false">IF(E2086=1,L2086,S2086*$E$434)</f>
        <v>135317597.198664</v>
      </c>
      <c r="AA2086" s="7" t="n">
        <f aca="false">IF(F2086=1,M2086,S2086*$E$433)</f>
        <v>169146996.49833</v>
      </c>
      <c r="AB2086" s="7" t="n">
        <f aca="false">IF(G2086=1,N2086,S2086*$E$432)</f>
        <v>281911660.830549</v>
      </c>
      <c r="AC2086" s="7" t="n">
        <f aca="false">IF(H2086=1,O2086,S2086*$E$431)</f>
        <v>281911660.830549</v>
      </c>
      <c r="AD2086" s="7" t="n">
        <f aca="false">INDEX($W$2022:$W$2149,MATCH($A2086+(1-B2086)*64,$A$2022:$A$2149,0))</f>
        <v>30000000</v>
      </c>
      <c r="AE2086" s="7" t="n">
        <f aca="false">INDEX($W$2022:$W$2149,MATCH($A2086-B2086*64,$A$2022:$A$2149,0))</f>
        <v>34575048.7010375</v>
      </c>
      <c r="AF2086" s="7" t="n">
        <f aca="false">INDEX($X$2022:$X$2149,MATCH($A2086+(1-C2086)*32,$A$2022:$A$2149,0))</f>
        <v>300000000</v>
      </c>
      <c r="AG2086" s="7" t="n">
        <f aca="false">INDEX($X$2022:$X$2149,MATCH($A2086-C2086*32,$A$2022:$A$2149,0))</f>
        <v>344123055.186545</v>
      </c>
      <c r="AH2086" s="7" t="n">
        <f aca="false">INDEX($Y$2022:$Y$2149,MATCH($A2086+(1-D2086)*16,$A$2022:$A$2149,0))</f>
        <v>100000000</v>
      </c>
      <c r="AI2086" s="7" t="n">
        <f aca="false">INDEX($Y$2022:$Y$2149,MATCH($A2086-D2086*16,$A$2022:$A$2149,0))</f>
        <v>97270196.0431754</v>
      </c>
      <c r="AJ2086" s="7" t="n">
        <f aca="false">INDEX($Z$2022:$Z$2149,MATCH($A2086+(1-E2086)*8,$A$2022:$A$2149,0))</f>
        <v>60000000</v>
      </c>
      <c r="AK2086" s="7" t="n">
        <f aca="false">INDEX($Z$2022:$Z$2149,MATCH($A2086-E2086*8,$A$2022:$A$2149,0))</f>
        <v>135317597.198664</v>
      </c>
      <c r="AL2086" s="7" t="n">
        <f aca="false">INDEX($AA$2022:$AA$2149,MATCH($A2086+(1-F2086)*4,$A$2022:$A$2149,0))</f>
        <v>30000000</v>
      </c>
      <c r="AM2086" s="7" t="n">
        <f aca="false">INDEX($AA$2022:$AA$2149,MATCH($A2086-F2086*4,$A$2022:$A$2149,0))</f>
        <v>169146996.49833</v>
      </c>
      <c r="AN2086" s="7" t="n">
        <f aca="false">INDEX($AB$2022:$AB$2149,MATCH($A2086+(1-G2086)*2,$A$2022:$A$2149,0))</f>
        <v>15000000</v>
      </c>
      <c r="AO2086" s="7" t="n">
        <f aca="false">INDEX($AB$2022:$AB$2149,MATCH($A2086-G2086*2,$A$2022:$A$2149,0))</f>
        <v>281911660.830549</v>
      </c>
      <c r="AP2086" s="7" t="n">
        <f aca="false">INDEX($AC$2022:$AC$2149,MATCH($A2086+(1-H2086)*1,$A$2022:$A$2149,0))</f>
        <v>5000000</v>
      </c>
      <c r="AQ2086" s="7" t="n">
        <f aca="false">INDEX($AC$2022:$AC$2149,MATCH($A2086-H2086*1,$A$2022:$A$2149,0))</f>
        <v>281911660.830549</v>
      </c>
      <c r="AR2086" s="14" t="b">
        <f aca="false">AND(IF(B2086=1,AD2086&gt;=AE2086,AE2086&gt;AD2086),IF(C2086=1,AF2086&gt;=AG2086,AG2086&gt;AF2086),IF(D2086=1,AH2086&gt;=AI2086,AI2086&gt;AH2086),IF(E2086=1,AJ2086&gt;=AK2086,AK2086&gt;AJ2086),IF(F2086=1,AL2086&gt;=AM2086,AM2086&gt;AL2086),IF(G2086=1,AN2086&gt;=AO2086,AO2086&gt;AN2086),IF(H2086=1,AP2086&gt;=AQ2086,AQ2086&gt;AP2086))</f>
        <v>0</v>
      </c>
      <c r="AS2086" s="2"/>
      <c r="AT2086" s="2"/>
      <c r="AU2086" s="2"/>
      <c r="AV2086" s="2"/>
      <c r="AW2086" s="2"/>
      <c r="AX2086" s="2"/>
    </row>
    <row r="2087" customFormat="false" ht="15" hidden="false" customHeight="false" outlineLevel="0" collapsed="false">
      <c r="A2087" s="6" t="n">
        <f aca="false">ROW()-2022</f>
        <v>65</v>
      </c>
      <c r="B2087" s="6" t="n">
        <f aca="false">MOD(INT($A2087/64),2)</f>
        <v>1</v>
      </c>
      <c r="C2087" s="6" t="n">
        <f aca="false">MOD(INT($A2087/32),2)</f>
        <v>0</v>
      </c>
      <c r="D2087" s="6" t="n">
        <f aca="false">MOD(INT($A2087/16),2)</f>
        <v>0</v>
      </c>
      <c r="E2087" s="6" t="n">
        <f aca="false">MOD(INT($A2087/8),2)</f>
        <v>0</v>
      </c>
      <c r="F2087" s="6" t="n">
        <f aca="false">MOD(INT($A2087/4),2)</f>
        <v>0</v>
      </c>
      <c r="G2087" s="6" t="n">
        <f aca="false">MOD(INT($A2087/2),2)</f>
        <v>0</v>
      </c>
      <c r="H2087" s="6" t="n">
        <f aca="false">MOD(INT($A2087/1),2)</f>
        <v>1</v>
      </c>
      <c r="I2087" s="7" t="n">
        <f aca="false">IF(B2087=1,MIN($B$6,$B$2020),0)</f>
        <v>30000000</v>
      </c>
      <c r="J2087" s="7" t="n">
        <f aca="false">IF(C2087=1,MIN($F$436,MAX(0,$B$2020-I2087)),0)</f>
        <v>0</v>
      </c>
      <c r="K2087" s="7" t="n">
        <f aca="false">IF(D2087=1,MIN($F$435,MAX(0,$B$2020-SUM(I2087:J2087))),0)</f>
        <v>0</v>
      </c>
      <c r="L2087" s="7" t="n">
        <f aca="false">IF(E2087=1,MIN($F$434,MAX(0,$B$2020-SUM(I2087:K2087))),0)</f>
        <v>0</v>
      </c>
      <c r="M2087" s="7" t="n">
        <f aca="false">IF(F2087=1,MIN($F$433,MAX(0,$B$2020-SUM(I2087:L2087))),0)</f>
        <v>0</v>
      </c>
      <c r="N2087" s="7" t="n">
        <f aca="false">IF(G2087=1,MIN($F$432,MAX(0,$B$2020-SUM(I2087:M2087))),0)</f>
        <v>0</v>
      </c>
      <c r="O2087" s="7" t="n">
        <f aca="false">IF(H2087=1,MIN($F$431,MAX(0,$B$2020-SUM(I2087:N2087))),0)</f>
        <v>5000000</v>
      </c>
      <c r="P2087" s="7" t="n">
        <f aca="false">MAX(0,$B$2020-SUM(I2087:O2087))</f>
        <v>1965000000</v>
      </c>
      <c r="Q2087" s="7" t="n">
        <f aca="false">($B$413+$B$414)+$B$22+(1-B2087)*$B$408+(1-C2087)*$E$436+(1-D2087)*$E$435+(1-E2087)*$E$434+(1-F2087)*$E$433+(1-G2087)*$E$432+(1-H2087)*$E$431</f>
        <v>27484363.438333</v>
      </c>
      <c r="R2087" s="7" t="n">
        <f aca="false">P2087&gt;$B$12*Q2087</f>
        <v>1</v>
      </c>
      <c r="S2087" s="7" t="n">
        <f aca="false">IF(R2087,(P2087+$B$12*$B$13)/(Q2087+$B$13),IF(Q2087&gt;0,P2087/Q2087,0))</f>
        <v>65.6175344207803</v>
      </c>
      <c r="T2087" s="7" t="n">
        <f aca="false">IF(R2087,$B$13*(S2087-$B$12),0)</f>
        <v>161543836.051951</v>
      </c>
      <c r="U2087" s="7" t="n">
        <f aca="false">($B$413+$B$414)*S2087</f>
        <v>16784282.0795604</v>
      </c>
      <c r="V2087" s="7" t="n">
        <f aca="false">$B$22*S2087</f>
        <v>590557809.787022</v>
      </c>
      <c r="W2087" s="7" t="n">
        <f aca="false">IF(B2087=1,I2087,S2087*$B$408)</f>
        <v>30000000</v>
      </c>
      <c r="X2087" s="7" t="n">
        <f aca="false">IF(C2087=1,J2087,S2087*$E$436)</f>
        <v>400489045.96855</v>
      </c>
      <c r="Y2087" s="7" t="n">
        <f aca="false">IF(D2087=1,K2087,S2087*$E$435)</f>
        <v>113202668.136803</v>
      </c>
      <c r="Z2087" s="7" t="n">
        <f aca="false">IF(E2087=1,L2087,S2087*$E$434)</f>
        <v>157482082.609873</v>
      </c>
      <c r="AA2087" s="7" t="n">
        <f aca="false">IF(F2087=1,M2087,S2087*$E$433)</f>
        <v>196852603.262341</v>
      </c>
      <c r="AB2087" s="7" t="n">
        <f aca="false">IF(G2087=1,N2087,S2087*$E$432)</f>
        <v>328087672.103901</v>
      </c>
      <c r="AC2087" s="7" t="n">
        <f aca="false">IF(H2087=1,O2087,S2087*$E$431)</f>
        <v>5000000</v>
      </c>
      <c r="AD2087" s="7" t="n">
        <f aca="false">INDEX($W$2022:$W$2149,MATCH($A2087+(1-B2087)*64,$A$2022:$A$2149,0))</f>
        <v>30000000</v>
      </c>
      <c r="AE2087" s="7" t="n">
        <f aca="false">INDEX($W$2022:$W$2149,MATCH($A2087-B2087*64,$A$2022:$A$2149,0))</f>
        <v>40124312.1926756</v>
      </c>
      <c r="AF2087" s="7" t="n">
        <f aca="false">INDEX($X$2022:$X$2149,MATCH($A2087+(1-C2087)*32,$A$2022:$A$2149,0))</f>
        <v>300000000</v>
      </c>
      <c r="AG2087" s="7" t="n">
        <f aca="false">INDEX($X$2022:$X$2149,MATCH($A2087-C2087*32,$A$2022:$A$2149,0))</f>
        <v>400489045.96855</v>
      </c>
      <c r="AH2087" s="7" t="n">
        <f aca="false">INDEX($Y$2022:$Y$2149,MATCH($A2087+(1-D2087)*16,$A$2022:$A$2149,0))</f>
        <v>100000000</v>
      </c>
      <c r="AI2087" s="7" t="n">
        <f aca="false">INDEX($Y$2022:$Y$2149,MATCH($A2087-D2087*16,$A$2022:$A$2149,0))</f>
        <v>113202668.136803</v>
      </c>
      <c r="AJ2087" s="7" t="n">
        <f aca="false">INDEX($Z$2022:$Z$2149,MATCH($A2087+(1-E2087)*8,$A$2022:$A$2149,0))</f>
        <v>60000000</v>
      </c>
      <c r="AK2087" s="7" t="n">
        <f aca="false">INDEX($Z$2022:$Z$2149,MATCH($A2087-E2087*8,$A$2022:$A$2149,0))</f>
        <v>157482082.609873</v>
      </c>
      <c r="AL2087" s="7" t="n">
        <f aca="false">INDEX($AA$2022:$AA$2149,MATCH($A2087+(1-F2087)*4,$A$2022:$A$2149,0))</f>
        <v>30000000</v>
      </c>
      <c r="AM2087" s="7" t="n">
        <f aca="false">INDEX($AA$2022:$AA$2149,MATCH($A2087-F2087*4,$A$2022:$A$2149,0))</f>
        <v>196852603.262341</v>
      </c>
      <c r="AN2087" s="7" t="n">
        <f aca="false">INDEX($AB$2022:$AB$2149,MATCH($A2087+(1-G2087)*2,$A$2022:$A$2149,0))</f>
        <v>15000000</v>
      </c>
      <c r="AO2087" s="7" t="n">
        <f aca="false">INDEX($AB$2022:$AB$2149,MATCH($A2087-G2087*2,$A$2022:$A$2149,0))</f>
        <v>328087672.103901</v>
      </c>
      <c r="AP2087" s="7" t="n">
        <f aca="false">INDEX($AC$2022:$AC$2149,MATCH($A2087+(1-H2087)*1,$A$2022:$A$2149,0))</f>
        <v>5000000</v>
      </c>
      <c r="AQ2087" s="7" t="n">
        <f aca="false">INDEX($AC$2022:$AC$2149,MATCH($A2087-H2087*1,$A$2022:$A$2149,0))</f>
        <v>281911660.830549</v>
      </c>
      <c r="AR2087" s="14" t="b">
        <f aca="false">AND(IF(B2087=1,AD2087&gt;=AE2087,AE2087&gt;AD2087),IF(C2087=1,AF2087&gt;=AG2087,AG2087&gt;AF2087),IF(D2087=1,AH2087&gt;=AI2087,AI2087&gt;AH2087),IF(E2087=1,AJ2087&gt;=AK2087,AK2087&gt;AJ2087),IF(F2087=1,AL2087&gt;=AM2087,AM2087&gt;AL2087),IF(G2087=1,AN2087&gt;=AO2087,AO2087&gt;AN2087),IF(H2087=1,AP2087&gt;=AQ2087,AQ2087&gt;AP2087))</f>
        <v>0</v>
      </c>
      <c r="AS2087" s="2"/>
      <c r="AT2087" s="2"/>
      <c r="AU2087" s="2"/>
      <c r="AV2087" s="2"/>
      <c r="AW2087" s="2"/>
      <c r="AX2087" s="2"/>
    </row>
    <row r="2088" customFormat="false" ht="15" hidden="false" customHeight="false" outlineLevel="0" collapsed="false">
      <c r="A2088" s="6" t="n">
        <f aca="false">ROW()-2022</f>
        <v>66</v>
      </c>
      <c r="B2088" s="6" t="n">
        <f aca="false">MOD(INT($A2088/64),2)</f>
        <v>1</v>
      </c>
      <c r="C2088" s="6" t="n">
        <f aca="false">MOD(INT($A2088/32),2)</f>
        <v>0</v>
      </c>
      <c r="D2088" s="6" t="n">
        <f aca="false">MOD(INT($A2088/16),2)</f>
        <v>0</v>
      </c>
      <c r="E2088" s="6" t="n">
        <f aca="false">MOD(INT($A2088/8),2)</f>
        <v>0</v>
      </c>
      <c r="F2088" s="6" t="n">
        <f aca="false">MOD(INT($A2088/4),2)</f>
        <v>0</v>
      </c>
      <c r="G2088" s="6" t="n">
        <f aca="false">MOD(INT($A2088/2),2)</f>
        <v>1</v>
      </c>
      <c r="H2088" s="6" t="n">
        <f aca="false">MOD(INT($A2088/1),2)</f>
        <v>0</v>
      </c>
      <c r="I2088" s="7" t="n">
        <f aca="false">IF(B2088=1,MIN($B$6,$B$2020),0)</f>
        <v>30000000</v>
      </c>
      <c r="J2088" s="7" t="n">
        <f aca="false">IF(C2088=1,MIN($F$436,MAX(0,$B$2020-I2088)),0)</f>
        <v>0</v>
      </c>
      <c r="K2088" s="7" t="n">
        <f aca="false">IF(D2088=1,MIN($F$435,MAX(0,$B$2020-SUM(I2088:J2088))),0)</f>
        <v>0</v>
      </c>
      <c r="L2088" s="7" t="n">
        <f aca="false">IF(E2088=1,MIN($F$434,MAX(0,$B$2020-SUM(I2088:K2088))),0)</f>
        <v>0</v>
      </c>
      <c r="M2088" s="7" t="n">
        <f aca="false">IF(F2088=1,MIN($F$433,MAX(0,$B$2020-SUM(I2088:L2088))),0)</f>
        <v>0</v>
      </c>
      <c r="N2088" s="7" t="n">
        <f aca="false">IF(G2088=1,MIN($F$432,MAX(0,$B$2020-SUM(I2088:M2088))),0)</f>
        <v>15000000</v>
      </c>
      <c r="O2088" s="7" t="n">
        <f aca="false">IF(H2088=1,MIN($F$431,MAX(0,$B$2020-SUM(I2088:N2088))),0)</f>
        <v>0</v>
      </c>
      <c r="P2088" s="7" t="n">
        <f aca="false">MAX(0,$B$2020-SUM(I2088:O2088))</f>
        <v>1955000000</v>
      </c>
      <c r="Q2088" s="7" t="n">
        <f aca="false">($B$413+$B$414)+$B$22+(1-B2088)*$B$408+(1-C2088)*$E$436+(1-D2088)*$E$435+(1-E2088)*$E$434+(1-F2088)*$E$433+(1-G2088)*$E$432+(1-H2088)*$E$431</f>
        <v>27484363.438333</v>
      </c>
      <c r="R2088" s="7" t="n">
        <f aca="false">P2088&gt;$B$12*Q2088</f>
        <v>1</v>
      </c>
      <c r="S2088" s="7" t="n">
        <f aca="false">IF(R2088,(P2088+$B$12*$B$13)/(Q2088+$B$13),IF(Q2088&gt;0,P2088/Q2088,0))</f>
        <v>65.2840272572693</v>
      </c>
      <c r="T2088" s="7" t="n">
        <f aca="false">IF(R2088,$B$13*(S2088-$B$12),0)</f>
        <v>160710068.143173</v>
      </c>
      <c r="U2088" s="7" t="n">
        <f aca="false">($B$413+$B$414)*S2088</f>
        <v>16698974.4196897</v>
      </c>
      <c r="V2088" s="7" t="n">
        <f aca="false">$B$22*S2088</f>
        <v>587556245.315424</v>
      </c>
      <c r="W2088" s="7" t="n">
        <f aca="false">IF(B2088=1,I2088,S2088*$B$408)</f>
        <v>30000000</v>
      </c>
      <c r="X2088" s="7" t="n">
        <f aca="false">IF(C2088=1,J2088,S2088*$E$436)</f>
        <v>398453523.49857</v>
      </c>
      <c r="Y2088" s="7" t="n">
        <f aca="false">IF(D2088=1,K2088,S2088*$E$435)</f>
        <v>112627305.147543</v>
      </c>
      <c r="Z2088" s="7" t="n">
        <f aca="false">IF(E2088=1,L2088,S2088*$E$434)</f>
        <v>156681665.417446</v>
      </c>
      <c r="AA2088" s="7" t="n">
        <f aca="false">IF(F2088=1,M2088,S2088*$E$433)</f>
        <v>195852081.771808</v>
      </c>
      <c r="AB2088" s="7" t="n">
        <f aca="false">IF(G2088=1,N2088,S2088*$E$432)</f>
        <v>15000000</v>
      </c>
      <c r="AC2088" s="7" t="n">
        <f aca="false">IF(H2088=1,O2088,S2088*$E$431)</f>
        <v>326420136.286347</v>
      </c>
      <c r="AD2088" s="7" t="n">
        <f aca="false">INDEX($W$2022:$W$2149,MATCH($A2088+(1-B2088)*64,$A$2022:$A$2149,0))</f>
        <v>30000000</v>
      </c>
      <c r="AE2088" s="7" t="n">
        <f aca="false">INDEX($W$2022:$W$2149,MATCH($A2088-B2088*64,$A$2022:$A$2149,0))</f>
        <v>39923439.5408975</v>
      </c>
      <c r="AF2088" s="7" t="n">
        <f aca="false">INDEX($X$2022:$X$2149,MATCH($A2088+(1-C2088)*32,$A$2022:$A$2149,0))</f>
        <v>300000000</v>
      </c>
      <c r="AG2088" s="7" t="n">
        <f aca="false">INDEX($X$2022:$X$2149,MATCH($A2088-C2088*32,$A$2022:$A$2149,0))</f>
        <v>398453523.49857</v>
      </c>
      <c r="AH2088" s="7" t="n">
        <f aca="false">INDEX($Y$2022:$Y$2149,MATCH($A2088+(1-D2088)*16,$A$2022:$A$2149,0))</f>
        <v>100000000</v>
      </c>
      <c r="AI2088" s="7" t="n">
        <f aca="false">INDEX($Y$2022:$Y$2149,MATCH($A2088-D2088*16,$A$2022:$A$2149,0))</f>
        <v>112627305.147543</v>
      </c>
      <c r="AJ2088" s="7" t="n">
        <f aca="false">INDEX($Z$2022:$Z$2149,MATCH($A2088+(1-E2088)*8,$A$2022:$A$2149,0))</f>
        <v>60000000</v>
      </c>
      <c r="AK2088" s="7" t="n">
        <f aca="false">INDEX($Z$2022:$Z$2149,MATCH($A2088-E2088*8,$A$2022:$A$2149,0))</f>
        <v>156681665.417446</v>
      </c>
      <c r="AL2088" s="7" t="n">
        <f aca="false">INDEX($AA$2022:$AA$2149,MATCH($A2088+(1-F2088)*4,$A$2022:$A$2149,0))</f>
        <v>30000000</v>
      </c>
      <c r="AM2088" s="7" t="n">
        <f aca="false">INDEX($AA$2022:$AA$2149,MATCH($A2088-F2088*4,$A$2022:$A$2149,0))</f>
        <v>195852081.771808</v>
      </c>
      <c r="AN2088" s="7" t="n">
        <f aca="false">INDEX($AB$2022:$AB$2149,MATCH($A2088+(1-G2088)*2,$A$2022:$A$2149,0))</f>
        <v>15000000</v>
      </c>
      <c r="AO2088" s="7" t="n">
        <f aca="false">INDEX($AB$2022:$AB$2149,MATCH($A2088-G2088*2,$A$2022:$A$2149,0))</f>
        <v>281911660.830549</v>
      </c>
      <c r="AP2088" s="7" t="n">
        <f aca="false">INDEX($AC$2022:$AC$2149,MATCH($A2088+(1-H2088)*1,$A$2022:$A$2149,0))</f>
        <v>5000000</v>
      </c>
      <c r="AQ2088" s="7" t="n">
        <f aca="false">INDEX($AC$2022:$AC$2149,MATCH($A2088-H2088*1,$A$2022:$A$2149,0))</f>
        <v>326420136.286347</v>
      </c>
      <c r="AR2088" s="14" t="b">
        <f aca="false">AND(IF(B2088=1,AD2088&gt;=AE2088,AE2088&gt;AD2088),IF(C2088=1,AF2088&gt;=AG2088,AG2088&gt;AF2088),IF(D2088=1,AH2088&gt;=AI2088,AI2088&gt;AH2088),IF(E2088=1,AJ2088&gt;=AK2088,AK2088&gt;AJ2088),IF(F2088=1,AL2088&gt;=AM2088,AM2088&gt;AL2088),IF(G2088=1,AN2088&gt;=AO2088,AO2088&gt;AN2088),IF(H2088=1,AP2088&gt;=AQ2088,AQ2088&gt;AP2088))</f>
        <v>0</v>
      </c>
      <c r="AS2088" s="2"/>
      <c r="AT2088" s="2"/>
      <c r="AU2088" s="2"/>
      <c r="AV2088" s="2"/>
      <c r="AW2088" s="2"/>
      <c r="AX2088" s="2"/>
    </row>
    <row r="2089" customFormat="false" ht="15" hidden="false" customHeight="false" outlineLevel="0" collapsed="false">
      <c r="A2089" s="6" t="n">
        <f aca="false">ROW()-2022</f>
        <v>67</v>
      </c>
      <c r="B2089" s="6" t="n">
        <f aca="false">MOD(INT($A2089/64),2)</f>
        <v>1</v>
      </c>
      <c r="C2089" s="6" t="n">
        <f aca="false">MOD(INT($A2089/32),2)</f>
        <v>0</v>
      </c>
      <c r="D2089" s="6" t="n">
        <f aca="false">MOD(INT($A2089/16),2)</f>
        <v>0</v>
      </c>
      <c r="E2089" s="6" t="n">
        <f aca="false">MOD(INT($A2089/8),2)</f>
        <v>0</v>
      </c>
      <c r="F2089" s="6" t="n">
        <f aca="false">MOD(INT($A2089/4),2)</f>
        <v>0</v>
      </c>
      <c r="G2089" s="6" t="n">
        <f aca="false">MOD(INT($A2089/2),2)</f>
        <v>1</v>
      </c>
      <c r="H2089" s="6" t="n">
        <f aca="false">MOD(INT($A2089/1),2)</f>
        <v>1</v>
      </c>
      <c r="I2089" s="7" t="n">
        <f aca="false">IF(B2089=1,MIN($B$6,$B$2020),0)</f>
        <v>30000000</v>
      </c>
      <c r="J2089" s="7" t="n">
        <f aca="false">IF(C2089=1,MIN($F$436,MAX(0,$B$2020-I2089)),0)</f>
        <v>0</v>
      </c>
      <c r="K2089" s="7" t="n">
        <f aca="false">IF(D2089=1,MIN($F$435,MAX(0,$B$2020-SUM(I2089:J2089))),0)</f>
        <v>0</v>
      </c>
      <c r="L2089" s="7" t="n">
        <f aca="false">IF(E2089=1,MIN($F$434,MAX(0,$B$2020-SUM(I2089:K2089))),0)</f>
        <v>0</v>
      </c>
      <c r="M2089" s="7" t="n">
        <f aca="false">IF(F2089=1,MIN($F$433,MAX(0,$B$2020-SUM(I2089:L2089))),0)</f>
        <v>0</v>
      </c>
      <c r="N2089" s="7" t="n">
        <f aca="false">IF(G2089=1,MIN($F$432,MAX(0,$B$2020-SUM(I2089:M2089))),0)</f>
        <v>15000000</v>
      </c>
      <c r="O2089" s="7" t="n">
        <f aca="false">IF(H2089=1,MIN($F$431,MAX(0,$B$2020-SUM(I2089:N2089))),0)</f>
        <v>5000000</v>
      </c>
      <c r="P2089" s="7" t="n">
        <f aca="false">MAX(0,$B$2020-SUM(I2089:O2089))</f>
        <v>1950000000</v>
      </c>
      <c r="Q2089" s="7" t="n">
        <f aca="false">($B$413+$B$414)+$B$22+(1-B2089)*$B$408+(1-C2089)*$E$436+(1-D2089)*$E$435+(1-E2089)*$E$434+(1-F2089)*$E$433+(1-G2089)*$E$432+(1-H2089)*$E$431</f>
        <v>22484363.438333</v>
      </c>
      <c r="R2089" s="7" t="n">
        <f aca="false">P2089&gt;$B$12*Q2089</f>
        <v>1</v>
      </c>
      <c r="S2089" s="7" t="n">
        <f aca="false">IF(R2089,(P2089+$B$12*$B$13)/(Q2089+$B$13),IF(Q2089&gt;0,P2089/Q2089,0))</f>
        <v>78.1488791907469</v>
      </c>
      <c r="T2089" s="7" t="n">
        <f aca="false">IF(R2089,$B$13*(S2089-$B$12),0)</f>
        <v>192872197.976867</v>
      </c>
      <c r="U2089" s="7" t="n">
        <f aca="false">($B$413+$B$414)*S2089</f>
        <v>19989669.5923947</v>
      </c>
      <c r="V2089" s="7" t="n">
        <f aca="false">$B$22*S2089</f>
        <v>703339912.716723</v>
      </c>
      <c r="W2089" s="7" t="n">
        <f aca="false">IF(B2089=1,I2089,S2089*$B$408)</f>
        <v>30000000</v>
      </c>
      <c r="X2089" s="7" t="n">
        <f aca="false">IF(C2089=1,J2089,S2089*$E$436)</f>
        <v>476972662.061835</v>
      </c>
      <c r="Y2089" s="7" t="n">
        <f aca="false">IF(D2089=1,K2089,S2089*$E$435)</f>
        <v>134821610.022146</v>
      </c>
      <c r="Z2089" s="7" t="n">
        <f aca="false">IF(E2089=1,L2089,S2089*$E$434)</f>
        <v>187557310.057793</v>
      </c>
      <c r="AA2089" s="7" t="n">
        <f aca="false">IF(F2089=1,M2089,S2089*$E$433)</f>
        <v>234446637.572241</v>
      </c>
      <c r="AB2089" s="7" t="n">
        <f aca="false">IF(G2089=1,N2089,S2089*$E$432)</f>
        <v>15000000</v>
      </c>
      <c r="AC2089" s="7" t="n">
        <f aca="false">IF(H2089=1,O2089,S2089*$E$431)</f>
        <v>5000000</v>
      </c>
      <c r="AD2089" s="7" t="n">
        <f aca="false">INDEX($W$2022:$W$2149,MATCH($A2089+(1-B2089)*64,$A$2022:$A$2149,0))</f>
        <v>30000000</v>
      </c>
      <c r="AE2089" s="7" t="n">
        <f aca="false">INDEX($W$2022:$W$2149,MATCH($A2089-B2089*64,$A$2022:$A$2149,0))</f>
        <v>47601233.1303434</v>
      </c>
      <c r="AF2089" s="7" t="n">
        <f aca="false">INDEX($X$2022:$X$2149,MATCH($A2089+(1-C2089)*32,$A$2022:$A$2149,0))</f>
        <v>300000000</v>
      </c>
      <c r="AG2089" s="7" t="n">
        <f aca="false">INDEX($X$2022:$X$2149,MATCH($A2089-C2089*32,$A$2022:$A$2149,0))</f>
        <v>476972662.061835</v>
      </c>
      <c r="AH2089" s="7" t="n">
        <f aca="false">INDEX($Y$2022:$Y$2149,MATCH($A2089+(1-D2089)*16,$A$2022:$A$2149,0))</f>
        <v>100000000</v>
      </c>
      <c r="AI2089" s="7" t="n">
        <f aca="false">INDEX($Y$2022:$Y$2149,MATCH($A2089-D2089*16,$A$2022:$A$2149,0))</f>
        <v>134821610.022146</v>
      </c>
      <c r="AJ2089" s="7" t="n">
        <f aca="false">INDEX($Z$2022:$Z$2149,MATCH($A2089+(1-E2089)*8,$A$2022:$A$2149,0))</f>
        <v>60000000</v>
      </c>
      <c r="AK2089" s="7" t="n">
        <f aca="false">INDEX($Z$2022:$Z$2149,MATCH($A2089-E2089*8,$A$2022:$A$2149,0))</f>
        <v>187557310.057793</v>
      </c>
      <c r="AL2089" s="7" t="n">
        <f aca="false">INDEX($AA$2022:$AA$2149,MATCH($A2089+(1-F2089)*4,$A$2022:$A$2149,0))</f>
        <v>30000000</v>
      </c>
      <c r="AM2089" s="7" t="n">
        <f aca="false">INDEX($AA$2022:$AA$2149,MATCH($A2089-F2089*4,$A$2022:$A$2149,0))</f>
        <v>234446637.572241</v>
      </c>
      <c r="AN2089" s="7" t="n">
        <f aca="false">INDEX($AB$2022:$AB$2149,MATCH($A2089+(1-G2089)*2,$A$2022:$A$2149,0))</f>
        <v>15000000</v>
      </c>
      <c r="AO2089" s="7" t="n">
        <f aca="false">INDEX($AB$2022:$AB$2149,MATCH($A2089-G2089*2,$A$2022:$A$2149,0))</f>
        <v>328087672.103901</v>
      </c>
      <c r="AP2089" s="7" t="n">
        <f aca="false">INDEX($AC$2022:$AC$2149,MATCH($A2089+(1-H2089)*1,$A$2022:$A$2149,0))</f>
        <v>5000000</v>
      </c>
      <c r="AQ2089" s="7" t="n">
        <f aca="false">INDEX($AC$2022:$AC$2149,MATCH($A2089-H2089*1,$A$2022:$A$2149,0))</f>
        <v>326420136.286347</v>
      </c>
      <c r="AR2089" s="14" t="b">
        <f aca="false">AND(IF(B2089=1,AD2089&gt;=AE2089,AE2089&gt;AD2089),IF(C2089=1,AF2089&gt;=AG2089,AG2089&gt;AF2089),IF(D2089=1,AH2089&gt;=AI2089,AI2089&gt;AH2089),IF(E2089=1,AJ2089&gt;=AK2089,AK2089&gt;AJ2089),IF(F2089=1,AL2089&gt;=AM2089,AM2089&gt;AL2089),IF(G2089=1,AN2089&gt;=AO2089,AO2089&gt;AN2089),IF(H2089=1,AP2089&gt;=AQ2089,AQ2089&gt;AP2089))</f>
        <v>0</v>
      </c>
      <c r="AS2089" s="2"/>
      <c r="AT2089" s="2"/>
      <c r="AU2089" s="2"/>
      <c r="AV2089" s="2"/>
      <c r="AW2089" s="2"/>
      <c r="AX2089" s="2"/>
    </row>
    <row r="2090" customFormat="false" ht="15" hidden="false" customHeight="false" outlineLevel="0" collapsed="false">
      <c r="A2090" s="6" t="n">
        <f aca="false">ROW()-2022</f>
        <v>68</v>
      </c>
      <c r="B2090" s="6" t="n">
        <f aca="false">MOD(INT($A2090/64),2)</f>
        <v>1</v>
      </c>
      <c r="C2090" s="6" t="n">
        <f aca="false">MOD(INT($A2090/32),2)</f>
        <v>0</v>
      </c>
      <c r="D2090" s="6" t="n">
        <f aca="false">MOD(INT($A2090/16),2)</f>
        <v>0</v>
      </c>
      <c r="E2090" s="6" t="n">
        <f aca="false">MOD(INT($A2090/8),2)</f>
        <v>0</v>
      </c>
      <c r="F2090" s="6" t="n">
        <f aca="false">MOD(INT($A2090/4),2)</f>
        <v>1</v>
      </c>
      <c r="G2090" s="6" t="n">
        <f aca="false">MOD(INT($A2090/2),2)</f>
        <v>0</v>
      </c>
      <c r="H2090" s="6" t="n">
        <f aca="false">MOD(INT($A2090/1),2)</f>
        <v>0</v>
      </c>
      <c r="I2090" s="7" t="n">
        <f aca="false">IF(B2090=1,MIN($B$6,$B$2020),0)</f>
        <v>30000000</v>
      </c>
      <c r="J2090" s="7" t="n">
        <f aca="false">IF(C2090=1,MIN($F$436,MAX(0,$B$2020-I2090)),0)</f>
        <v>0</v>
      </c>
      <c r="K2090" s="7" t="n">
        <f aca="false">IF(D2090=1,MIN($F$435,MAX(0,$B$2020-SUM(I2090:J2090))),0)</f>
        <v>0</v>
      </c>
      <c r="L2090" s="7" t="n">
        <f aca="false">IF(E2090=1,MIN($F$434,MAX(0,$B$2020-SUM(I2090:K2090))),0)</f>
        <v>0</v>
      </c>
      <c r="M2090" s="7" t="n">
        <f aca="false">IF(F2090=1,MIN($F$433,MAX(0,$B$2020-SUM(I2090:L2090))),0)</f>
        <v>30000000</v>
      </c>
      <c r="N2090" s="7" t="n">
        <f aca="false">IF(G2090=1,MIN($F$432,MAX(0,$B$2020-SUM(I2090:M2090))),0)</f>
        <v>0</v>
      </c>
      <c r="O2090" s="7" t="n">
        <f aca="false">IF(H2090=1,MIN($F$431,MAX(0,$B$2020-SUM(I2090:N2090))),0)</f>
        <v>0</v>
      </c>
      <c r="P2090" s="7" t="n">
        <f aca="false">MAX(0,$B$2020-SUM(I2090:O2090))</f>
        <v>1940000000</v>
      </c>
      <c r="Q2090" s="7" t="n">
        <f aca="false">($B$413+$B$414)+$B$22+(1-B2090)*$B$408+(1-C2090)*$E$436+(1-D2090)*$E$435+(1-E2090)*$E$434+(1-F2090)*$E$433+(1-G2090)*$E$432+(1-H2090)*$E$431</f>
        <v>29484363.438333</v>
      </c>
      <c r="R2090" s="7" t="n">
        <f aca="false">P2090&gt;$B$12*Q2090</f>
        <v>1</v>
      </c>
      <c r="S2090" s="7" t="n">
        <f aca="false">IF(R2090,(P2090+$B$12*$B$13)/(Q2090+$B$13),IF(Q2090&gt;0,P2090/Q2090,0))</f>
        <v>60.7328016311849</v>
      </c>
      <c r="T2090" s="7" t="n">
        <f aca="false">IF(R2090,$B$13*(S2090-$B$12),0)</f>
        <v>149332004.077962</v>
      </c>
      <c r="U2090" s="7" t="n">
        <f aca="false">($B$413+$B$414)*S2090</f>
        <v>15534818.2929741</v>
      </c>
      <c r="V2090" s="7" t="n">
        <f aca="false">$B$22*S2090</f>
        <v>546595214.680664</v>
      </c>
      <c r="W2090" s="7" t="n">
        <f aca="false">IF(B2090=1,I2090,S2090*$B$408)</f>
        <v>30000000</v>
      </c>
      <c r="X2090" s="7" t="n">
        <f aca="false">IF(C2090=1,J2090,S2090*$E$436)</f>
        <v>370675643.316578</v>
      </c>
      <c r="Y2090" s="7" t="n">
        <f aca="false">IF(D2090=1,K2090,S2090*$E$435)</f>
        <v>104775579.40513</v>
      </c>
      <c r="Z2090" s="7" t="n">
        <f aca="false">IF(E2090=1,L2090,S2090*$E$434)</f>
        <v>145758723.914844</v>
      </c>
      <c r="AA2090" s="7" t="n">
        <f aca="false">IF(F2090=1,M2090,S2090*$E$433)</f>
        <v>30000000</v>
      </c>
      <c r="AB2090" s="7" t="n">
        <f aca="false">IF(G2090=1,N2090,S2090*$E$432)</f>
        <v>303664008.155924</v>
      </c>
      <c r="AC2090" s="7" t="n">
        <f aca="false">IF(H2090=1,O2090,S2090*$E$431)</f>
        <v>303664008.155924</v>
      </c>
      <c r="AD2090" s="7" t="n">
        <f aca="false">INDEX($W$2022:$W$2149,MATCH($A2090+(1-B2090)*64,$A$2022:$A$2149,0))</f>
        <v>30000000</v>
      </c>
      <c r="AE2090" s="7" t="n">
        <f aca="false">INDEX($W$2022:$W$2149,MATCH($A2090-B2090*64,$A$2022:$A$2149,0))</f>
        <v>37191251.4802432</v>
      </c>
      <c r="AF2090" s="7" t="n">
        <f aca="false">INDEX($X$2022:$X$2149,MATCH($A2090+(1-C2090)*32,$A$2022:$A$2149,0))</f>
        <v>300000000</v>
      </c>
      <c r="AG2090" s="7" t="n">
        <f aca="false">INDEX($X$2022:$X$2149,MATCH($A2090-C2090*32,$A$2022:$A$2149,0))</f>
        <v>370675643.316578</v>
      </c>
      <c r="AH2090" s="7" t="n">
        <f aca="false">INDEX($Y$2022:$Y$2149,MATCH($A2090+(1-D2090)*16,$A$2022:$A$2149,0))</f>
        <v>100000000</v>
      </c>
      <c r="AI2090" s="7" t="n">
        <f aca="false">INDEX($Y$2022:$Y$2149,MATCH($A2090-D2090*16,$A$2022:$A$2149,0))</f>
        <v>104775579.40513</v>
      </c>
      <c r="AJ2090" s="7" t="n">
        <f aca="false">INDEX($Z$2022:$Z$2149,MATCH($A2090+(1-E2090)*8,$A$2022:$A$2149,0))</f>
        <v>60000000</v>
      </c>
      <c r="AK2090" s="7" t="n">
        <f aca="false">INDEX($Z$2022:$Z$2149,MATCH($A2090-E2090*8,$A$2022:$A$2149,0))</f>
        <v>145758723.914844</v>
      </c>
      <c r="AL2090" s="7" t="n">
        <f aca="false">INDEX($AA$2022:$AA$2149,MATCH($A2090+(1-F2090)*4,$A$2022:$A$2149,0))</f>
        <v>30000000</v>
      </c>
      <c r="AM2090" s="7" t="n">
        <f aca="false">INDEX($AA$2022:$AA$2149,MATCH($A2090-F2090*4,$A$2022:$A$2149,0))</f>
        <v>169146996.49833</v>
      </c>
      <c r="AN2090" s="7" t="n">
        <f aca="false">INDEX($AB$2022:$AB$2149,MATCH($A2090+(1-G2090)*2,$A$2022:$A$2149,0))</f>
        <v>15000000</v>
      </c>
      <c r="AO2090" s="7" t="n">
        <f aca="false">INDEX($AB$2022:$AB$2149,MATCH($A2090-G2090*2,$A$2022:$A$2149,0))</f>
        <v>303664008.155924</v>
      </c>
      <c r="AP2090" s="7" t="n">
        <f aca="false">INDEX($AC$2022:$AC$2149,MATCH($A2090+(1-H2090)*1,$A$2022:$A$2149,0))</f>
        <v>5000000</v>
      </c>
      <c r="AQ2090" s="7" t="n">
        <f aca="false">INDEX($AC$2022:$AC$2149,MATCH($A2090-H2090*1,$A$2022:$A$2149,0))</f>
        <v>303664008.155924</v>
      </c>
      <c r="AR2090" s="14" t="b">
        <f aca="false">AND(IF(B2090=1,AD2090&gt;=AE2090,AE2090&gt;AD2090),IF(C2090=1,AF2090&gt;=AG2090,AG2090&gt;AF2090),IF(D2090=1,AH2090&gt;=AI2090,AI2090&gt;AH2090),IF(E2090=1,AJ2090&gt;=AK2090,AK2090&gt;AJ2090),IF(F2090=1,AL2090&gt;=AM2090,AM2090&gt;AL2090),IF(G2090=1,AN2090&gt;=AO2090,AO2090&gt;AN2090),IF(H2090=1,AP2090&gt;=AQ2090,AQ2090&gt;AP2090))</f>
        <v>0</v>
      </c>
      <c r="AS2090" s="2"/>
      <c r="AT2090" s="2"/>
      <c r="AU2090" s="2"/>
      <c r="AV2090" s="2"/>
      <c r="AW2090" s="2"/>
      <c r="AX2090" s="2"/>
    </row>
    <row r="2091" customFormat="false" ht="15" hidden="false" customHeight="false" outlineLevel="0" collapsed="false">
      <c r="A2091" s="6" t="n">
        <f aca="false">ROW()-2022</f>
        <v>69</v>
      </c>
      <c r="B2091" s="6" t="n">
        <f aca="false">MOD(INT($A2091/64),2)</f>
        <v>1</v>
      </c>
      <c r="C2091" s="6" t="n">
        <f aca="false">MOD(INT($A2091/32),2)</f>
        <v>0</v>
      </c>
      <c r="D2091" s="6" t="n">
        <f aca="false">MOD(INT($A2091/16),2)</f>
        <v>0</v>
      </c>
      <c r="E2091" s="6" t="n">
        <f aca="false">MOD(INT($A2091/8),2)</f>
        <v>0</v>
      </c>
      <c r="F2091" s="6" t="n">
        <f aca="false">MOD(INT($A2091/4),2)</f>
        <v>1</v>
      </c>
      <c r="G2091" s="6" t="n">
        <f aca="false">MOD(INT($A2091/2),2)</f>
        <v>0</v>
      </c>
      <c r="H2091" s="6" t="n">
        <f aca="false">MOD(INT($A2091/1),2)</f>
        <v>1</v>
      </c>
      <c r="I2091" s="7" t="n">
        <f aca="false">IF(B2091=1,MIN($B$6,$B$2020),0)</f>
        <v>30000000</v>
      </c>
      <c r="J2091" s="7" t="n">
        <f aca="false">IF(C2091=1,MIN($F$436,MAX(0,$B$2020-I2091)),0)</f>
        <v>0</v>
      </c>
      <c r="K2091" s="7" t="n">
        <f aca="false">IF(D2091=1,MIN($F$435,MAX(0,$B$2020-SUM(I2091:J2091))),0)</f>
        <v>0</v>
      </c>
      <c r="L2091" s="7" t="n">
        <f aca="false">IF(E2091=1,MIN($F$434,MAX(0,$B$2020-SUM(I2091:K2091))),0)</f>
        <v>0</v>
      </c>
      <c r="M2091" s="7" t="n">
        <f aca="false">IF(F2091=1,MIN($F$433,MAX(0,$B$2020-SUM(I2091:L2091))),0)</f>
        <v>30000000</v>
      </c>
      <c r="N2091" s="7" t="n">
        <f aca="false">IF(G2091=1,MIN($F$432,MAX(0,$B$2020-SUM(I2091:M2091))),0)</f>
        <v>0</v>
      </c>
      <c r="O2091" s="7" t="n">
        <f aca="false">IF(H2091=1,MIN($F$431,MAX(0,$B$2020-SUM(I2091:N2091))),0)</f>
        <v>5000000</v>
      </c>
      <c r="P2091" s="7" t="n">
        <f aca="false">MAX(0,$B$2020-SUM(I2091:O2091))</f>
        <v>1935000000</v>
      </c>
      <c r="Q2091" s="7" t="n">
        <f aca="false">($B$413+$B$414)+$B$22+(1-B2091)*$B$408+(1-C2091)*$E$436+(1-D2091)*$E$435+(1-E2091)*$E$434+(1-F2091)*$E$433+(1-G2091)*$E$432+(1-H2091)*$E$431</f>
        <v>24484363.438333</v>
      </c>
      <c r="R2091" s="7" t="n">
        <f aca="false">P2091&gt;$B$12*Q2091</f>
        <v>1</v>
      </c>
      <c r="S2091" s="7" t="n">
        <f aca="false">IF(R2091,(P2091+$B$12*$B$13)/(Q2091+$B$13),IF(Q2091&gt;0,P2091/Q2091,0))</f>
        <v>71.8008414179472</v>
      </c>
      <c r="T2091" s="7" t="n">
        <f aca="false">IF(R2091,$B$13*(S2091-$B$12),0)</f>
        <v>177002103.544868</v>
      </c>
      <c r="U2091" s="7" t="n">
        <f aca="false">($B$413+$B$414)*S2091</f>
        <v>18365907.627382</v>
      </c>
      <c r="V2091" s="7" t="n">
        <f aca="false">$B$22*S2091</f>
        <v>646207572.761525</v>
      </c>
      <c r="W2091" s="7" t="n">
        <f aca="false">IF(B2091=1,I2091,S2091*$B$408)</f>
        <v>30000000</v>
      </c>
      <c r="X2091" s="7" t="n">
        <f aca="false">IF(C2091=1,J2091,S2091*$E$436)</f>
        <v>438228146.379519</v>
      </c>
      <c r="Y2091" s="7" t="n">
        <f aca="false">IF(D2091=1,K2091,S2091*$E$435)</f>
        <v>123870043.193897</v>
      </c>
      <c r="Z2091" s="7" t="n">
        <f aca="false">IF(E2091=1,L2091,S2091*$E$434)</f>
        <v>172322019.403073</v>
      </c>
      <c r="AA2091" s="7" t="n">
        <f aca="false">IF(F2091=1,M2091,S2091*$E$433)</f>
        <v>30000000</v>
      </c>
      <c r="AB2091" s="7" t="n">
        <f aca="false">IF(G2091=1,N2091,S2091*$E$432)</f>
        <v>359004207.089736</v>
      </c>
      <c r="AC2091" s="7" t="n">
        <f aca="false">IF(H2091=1,O2091,S2091*$E$431)</f>
        <v>5000000</v>
      </c>
      <c r="AD2091" s="7" t="n">
        <f aca="false">INDEX($W$2022:$W$2149,MATCH($A2091+(1-B2091)*64,$A$2022:$A$2149,0))</f>
        <v>30000000</v>
      </c>
      <c r="AE2091" s="7" t="n">
        <f aca="false">INDEX($W$2022:$W$2149,MATCH($A2091-B2091*64,$A$2022:$A$2149,0))</f>
        <v>43817684.0486281</v>
      </c>
      <c r="AF2091" s="7" t="n">
        <f aca="false">INDEX($X$2022:$X$2149,MATCH($A2091+(1-C2091)*32,$A$2022:$A$2149,0))</f>
        <v>300000000</v>
      </c>
      <c r="AG2091" s="7" t="n">
        <f aca="false">INDEX($X$2022:$X$2149,MATCH($A2091-C2091*32,$A$2022:$A$2149,0))</f>
        <v>438228146.379519</v>
      </c>
      <c r="AH2091" s="7" t="n">
        <f aca="false">INDEX($Y$2022:$Y$2149,MATCH($A2091+(1-D2091)*16,$A$2022:$A$2149,0))</f>
        <v>100000000</v>
      </c>
      <c r="AI2091" s="7" t="n">
        <f aca="false">INDEX($Y$2022:$Y$2149,MATCH($A2091-D2091*16,$A$2022:$A$2149,0))</f>
        <v>123870043.193897</v>
      </c>
      <c r="AJ2091" s="7" t="n">
        <f aca="false">INDEX($Z$2022:$Z$2149,MATCH($A2091+(1-E2091)*8,$A$2022:$A$2149,0))</f>
        <v>60000000</v>
      </c>
      <c r="AK2091" s="7" t="n">
        <f aca="false">INDEX($Z$2022:$Z$2149,MATCH($A2091-E2091*8,$A$2022:$A$2149,0))</f>
        <v>172322019.403073</v>
      </c>
      <c r="AL2091" s="7" t="n">
        <f aca="false">INDEX($AA$2022:$AA$2149,MATCH($A2091+(1-F2091)*4,$A$2022:$A$2149,0))</f>
        <v>30000000</v>
      </c>
      <c r="AM2091" s="7" t="n">
        <f aca="false">INDEX($AA$2022:$AA$2149,MATCH($A2091-F2091*4,$A$2022:$A$2149,0))</f>
        <v>196852603.262341</v>
      </c>
      <c r="AN2091" s="7" t="n">
        <f aca="false">INDEX($AB$2022:$AB$2149,MATCH($A2091+(1-G2091)*2,$A$2022:$A$2149,0))</f>
        <v>15000000</v>
      </c>
      <c r="AO2091" s="7" t="n">
        <f aca="false">INDEX($AB$2022:$AB$2149,MATCH($A2091-G2091*2,$A$2022:$A$2149,0))</f>
        <v>359004207.089736</v>
      </c>
      <c r="AP2091" s="7" t="n">
        <f aca="false">INDEX($AC$2022:$AC$2149,MATCH($A2091+(1-H2091)*1,$A$2022:$A$2149,0))</f>
        <v>5000000</v>
      </c>
      <c r="AQ2091" s="7" t="n">
        <f aca="false">INDEX($AC$2022:$AC$2149,MATCH($A2091-H2091*1,$A$2022:$A$2149,0))</f>
        <v>303664008.155924</v>
      </c>
      <c r="AR2091" s="14" t="b">
        <f aca="false">AND(IF(B2091=1,AD2091&gt;=AE2091,AE2091&gt;AD2091),IF(C2091=1,AF2091&gt;=AG2091,AG2091&gt;AF2091),IF(D2091=1,AH2091&gt;=AI2091,AI2091&gt;AH2091),IF(E2091=1,AJ2091&gt;=AK2091,AK2091&gt;AJ2091),IF(F2091=1,AL2091&gt;=AM2091,AM2091&gt;AL2091),IF(G2091=1,AN2091&gt;=AO2091,AO2091&gt;AN2091),IF(H2091=1,AP2091&gt;=AQ2091,AQ2091&gt;AP2091))</f>
        <v>0</v>
      </c>
      <c r="AS2091" s="2"/>
      <c r="AT2091" s="2"/>
      <c r="AU2091" s="2"/>
      <c r="AV2091" s="2"/>
      <c r="AW2091" s="2"/>
      <c r="AX2091" s="2"/>
    </row>
    <row r="2092" customFormat="false" ht="15" hidden="false" customHeight="false" outlineLevel="0" collapsed="false">
      <c r="A2092" s="6" t="n">
        <f aca="false">ROW()-2022</f>
        <v>70</v>
      </c>
      <c r="B2092" s="6" t="n">
        <f aca="false">MOD(INT($A2092/64),2)</f>
        <v>1</v>
      </c>
      <c r="C2092" s="6" t="n">
        <f aca="false">MOD(INT($A2092/32),2)</f>
        <v>0</v>
      </c>
      <c r="D2092" s="6" t="n">
        <f aca="false">MOD(INT($A2092/16),2)</f>
        <v>0</v>
      </c>
      <c r="E2092" s="6" t="n">
        <f aca="false">MOD(INT($A2092/8),2)</f>
        <v>0</v>
      </c>
      <c r="F2092" s="6" t="n">
        <f aca="false">MOD(INT($A2092/4),2)</f>
        <v>1</v>
      </c>
      <c r="G2092" s="6" t="n">
        <f aca="false">MOD(INT($A2092/2),2)</f>
        <v>1</v>
      </c>
      <c r="H2092" s="6" t="n">
        <f aca="false">MOD(INT($A2092/1),2)</f>
        <v>0</v>
      </c>
      <c r="I2092" s="7" t="n">
        <f aca="false">IF(B2092=1,MIN($B$6,$B$2020),0)</f>
        <v>30000000</v>
      </c>
      <c r="J2092" s="7" t="n">
        <f aca="false">IF(C2092=1,MIN($F$436,MAX(0,$B$2020-I2092)),0)</f>
        <v>0</v>
      </c>
      <c r="K2092" s="7" t="n">
        <f aca="false">IF(D2092=1,MIN($F$435,MAX(0,$B$2020-SUM(I2092:J2092))),0)</f>
        <v>0</v>
      </c>
      <c r="L2092" s="7" t="n">
        <f aca="false">IF(E2092=1,MIN($F$434,MAX(0,$B$2020-SUM(I2092:K2092))),0)</f>
        <v>0</v>
      </c>
      <c r="M2092" s="7" t="n">
        <f aca="false">IF(F2092=1,MIN($F$433,MAX(0,$B$2020-SUM(I2092:L2092))),0)</f>
        <v>30000000</v>
      </c>
      <c r="N2092" s="7" t="n">
        <f aca="false">IF(G2092=1,MIN($F$432,MAX(0,$B$2020-SUM(I2092:M2092))),0)</f>
        <v>15000000</v>
      </c>
      <c r="O2092" s="7" t="n">
        <f aca="false">IF(H2092=1,MIN($F$431,MAX(0,$B$2020-SUM(I2092:N2092))),0)</f>
        <v>0</v>
      </c>
      <c r="P2092" s="7" t="n">
        <f aca="false">MAX(0,$B$2020-SUM(I2092:O2092))</f>
        <v>1925000000</v>
      </c>
      <c r="Q2092" s="7" t="n">
        <f aca="false">($B$413+$B$414)+$B$22+(1-B2092)*$B$408+(1-C2092)*$E$436+(1-D2092)*$E$435+(1-E2092)*$E$434+(1-F2092)*$E$433+(1-G2092)*$E$432+(1-H2092)*$E$431</f>
        <v>24484363.438333</v>
      </c>
      <c r="R2092" s="7" t="n">
        <f aca="false">P2092&gt;$B$12*Q2092</f>
        <v>1</v>
      </c>
      <c r="S2092" s="7" t="n">
        <f aca="false">IF(R2092,(P2092+$B$12*$B$13)/(Q2092+$B$13),IF(Q2092&gt;0,P2092/Q2092,0))</f>
        <v>71.4302564299836</v>
      </c>
      <c r="T2092" s="7" t="n">
        <f aca="false">IF(R2092,$B$13*(S2092-$B$12),0)</f>
        <v>176075641.074959</v>
      </c>
      <c r="U2092" s="7" t="n">
        <f aca="false">($B$413+$B$414)*S2092</f>
        <v>18271115.8460794</v>
      </c>
      <c r="V2092" s="7" t="n">
        <f aca="false">$B$22*S2092</f>
        <v>642872307.869853</v>
      </c>
      <c r="W2092" s="7" t="n">
        <f aca="false">IF(B2092=1,I2092,S2092*$B$408)</f>
        <v>30000000</v>
      </c>
      <c r="X2092" s="7" t="n">
        <f aca="false">IF(C2092=1,J2092,S2092*$E$436)</f>
        <v>435966323.688528</v>
      </c>
      <c r="Y2092" s="7" t="n">
        <f aca="false">IF(D2092=1,K2092,S2092*$E$435)</f>
        <v>123230713.938703</v>
      </c>
      <c r="Z2092" s="7" t="n">
        <f aca="false">IF(E2092=1,L2092,S2092*$E$434)</f>
        <v>171432615.431961</v>
      </c>
      <c r="AA2092" s="7" t="n">
        <f aca="false">IF(F2092=1,M2092,S2092*$E$433)</f>
        <v>30000000</v>
      </c>
      <c r="AB2092" s="7" t="n">
        <f aca="false">IF(G2092=1,N2092,S2092*$E$432)</f>
        <v>15000000</v>
      </c>
      <c r="AC2092" s="7" t="n">
        <f aca="false">IF(H2092=1,O2092,S2092*$E$431)</f>
        <v>357151282.149918</v>
      </c>
      <c r="AD2092" s="7" t="n">
        <f aca="false">INDEX($W$2022:$W$2149,MATCH($A2092+(1-B2092)*64,$A$2022:$A$2149,0))</f>
        <v>30000000</v>
      </c>
      <c r="AE2092" s="7" t="n">
        <f aca="false">INDEX($W$2022:$W$2149,MATCH($A2092-B2092*64,$A$2022:$A$2149,0))</f>
        <v>43594976.632879</v>
      </c>
      <c r="AF2092" s="7" t="n">
        <f aca="false">INDEX($X$2022:$X$2149,MATCH($A2092+(1-C2092)*32,$A$2022:$A$2149,0))</f>
        <v>300000000</v>
      </c>
      <c r="AG2092" s="7" t="n">
        <f aca="false">INDEX($X$2022:$X$2149,MATCH($A2092-C2092*32,$A$2022:$A$2149,0))</f>
        <v>435966323.688528</v>
      </c>
      <c r="AH2092" s="7" t="n">
        <f aca="false">INDEX($Y$2022:$Y$2149,MATCH($A2092+(1-D2092)*16,$A$2022:$A$2149,0))</f>
        <v>100000000</v>
      </c>
      <c r="AI2092" s="7" t="n">
        <f aca="false">INDEX($Y$2022:$Y$2149,MATCH($A2092-D2092*16,$A$2022:$A$2149,0))</f>
        <v>123230713.938703</v>
      </c>
      <c r="AJ2092" s="7" t="n">
        <f aca="false">INDEX($Z$2022:$Z$2149,MATCH($A2092+(1-E2092)*8,$A$2022:$A$2149,0))</f>
        <v>60000000</v>
      </c>
      <c r="AK2092" s="7" t="n">
        <f aca="false">INDEX($Z$2022:$Z$2149,MATCH($A2092-E2092*8,$A$2022:$A$2149,0))</f>
        <v>171432615.431961</v>
      </c>
      <c r="AL2092" s="7" t="n">
        <f aca="false">INDEX($AA$2022:$AA$2149,MATCH($A2092+(1-F2092)*4,$A$2022:$A$2149,0))</f>
        <v>30000000</v>
      </c>
      <c r="AM2092" s="7" t="n">
        <f aca="false">INDEX($AA$2022:$AA$2149,MATCH($A2092-F2092*4,$A$2022:$A$2149,0))</f>
        <v>195852081.771808</v>
      </c>
      <c r="AN2092" s="7" t="n">
        <f aca="false">INDEX($AB$2022:$AB$2149,MATCH($A2092+(1-G2092)*2,$A$2022:$A$2149,0))</f>
        <v>15000000</v>
      </c>
      <c r="AO2092" s="7" t="n">
        <f aca="false">INDEX($AB$2022:$AB$2149,MATCH($A2092-G2092*2,$A$2022:$A$2149,0))</f>
        <v>303664008.155924</v>
      </c>
      <c r="AP2092" s="7" t="n">
        <f aca="false">INDEX($AC$2022:$AC$2149,MATCH($A2092+(1-H2092)*1,$A$2022:$A$2149,0))</f>
        <v>5000000</v>
      </c>
      <c r="AQ2092" s="7" t="n">
        <f aca="false">INDEX($AC$2022:$AC$2149,MATCH($A2092-H2092*1,$A$2022:$A$2149,0))</f>
        <v>357151282.149918</v>
      </c>
      <c r="AR2092" s="14" t="b">
        <f aca="false">AND(IF(B2092=1,AD2092&gt;=AE2092,AE2092&gt;AD2092),IF(C2092=1,AF2092&gt;=AG2092,AG2092&gt;AF2092),IF(D2092=1,AH2092&gt;=AI2092,AI2092&gt;AH2092),IF(E2092=1,AJ2092&gt;=AK2092,AK2092&gt;AJ2092),IF(F2092=1,AL2092&gt;=AM2092,AM2092&gt;AL2092),IF(G2092=1,AN2092&gt;=AO2092,AO2092&gt;AN2092),IF(H2092=1,AP2092&gt;=AQ2092,AQ2092&gt;AP2092))</f>
        <v>0</v>
      </c>
      <c r="AS2092" s="2"/>
      <c r="AT2092" s="2"/>
      <c r="AU2092" s="2"/>
      <c r="AV2092" s="2"/>
      <c r="AW2092" s="2"/>
      <c r="AX2092" s="2"/>
    </row>
    <row r="2093" customFormat="false" ht="15" hidden="false" customHeight="false" outlineLevel="0" collapsed="false">
      <c r="A2093" s="6" t="n">
        <f aca="false">ROW()-2022</f>
        <v>71</v>
      </c>
      <c r="B2093" s="6" t="n">
        <f aca="false">MOD(INT($A2093/64),2)</f>
        <v>1</v>
      </c>
      <c r="C2093" s="6" t="n">
        <f aca="false">MOD(INT($A2093/32),2)</f>
        <v>0</v>
      </c>
      <c r="D2093" s="6" t="n">
        <f aca="false">MOD(INT($A2093/16),2)</f>
        <v>0</v>
      </c>
      <c r="E2093" s="6" t="n">
        <f aca="false">MOD(INT($A2093/8),2)</f>
        <v>0</v>
      </c>
      <c r="F2093" s="6" t="n">
        <f aca="false">MOD(INT($A2093/4),2)</f>
        <v>1</v>
      </c>
      <c r="G2093" s="6" t="n">
        <f aca="false">MOD(INT($A2093/2),2)</f>
        <v>1</v>
      </c>
      <c r="H2093" s="6" t="n">
        <f aca="false">MOD(INT($A2093/1),2)</f>
        <v>1</v>
      </c>
      <c r="I2093" s="7" t="n">
        <f aca="false">IF(B2093=1,MIN($B$6,$B$2020),0)</f>
        <v>30000000</v>
      </c>
      <c r="J2093" s="7" t="n">
        <f aca="false">IF(C2093=1,MIN($F$436,MAX(0,$B$2020-I2093)),0)</f>
        <v>0</v>
      </c>
      <c r="K2093" s="7" t="n">
        <f aca="false">IF(D2093=1,MIN($F$435,MAX(0,$B$2020-SUM(I2093:J2093))),0)</f>
        <v>0</v>
      </c>
      <c r="L2093" s="7" t="n">
        <f aca="false">IF(E2093=1,MIN($F$434,MAX(0,$B$2020-SUM(I2093:K2093))),0)</f>
        <v>0</v>
      </c>
      <c r="M2093" s="7" t="n">
        <f aca="false">IF(F2093=1,MIN($F$433,MAX(0,$B$2020-SUM(I2093:L2093))),0)</f>
        <v>30000000</v>
      </c>
      <c r="N2093" s="7" t="n">
        <f aca="false">IF(G2093=1,MIN($F$432,MAX(0,$B$2020-SUM(I2093:M2093))),0)</f>
        <v>15000000</v>
      </c>
      <c r="O2093" s="7" t="n">
        <f aca="false">IF(H2093=1,MIN($F$431,MAX(0,$B$2020-SUM(I2093:N2093))),0)</f>
        <v>5000000</v>
      </c>
      <c r="P2093" s="7" t="n">
        <f aca="false">MAX(0,$B$2020-SUM(I2093:O2093))</f>
        <v>1920000000</v>
      </c>
      <c r="Q2093" s="7" t="n">
        <f aca="false">($B$413+$B$414)+$B$22+(1-B2093)*$B$408+(1-C2093)*$E$436+(1-D2093)*$E$435+(1-E2093)*$E$434+(1-F2093)*$E$433+(1-G2093)*$E$432+(1-H2093)*$E$431</f>
        <v>19484363.438333</v>
      </c>
      <c r="R2093" s="7" t="n">
        <f aca="false">P2093&gt;$B$12*Q2093</f>
        <v>1</v>
      </c>
      <c r="S2093" s="7" t="n">
        <f aca="false">IF(R2093,(P2093+$B$12*$B$13)/(Q2093+$B$13),IF(Q2093&gt;0,P2093/Q2093,0))</f>
        <v>87.4485179155943</v>
      </c>
      <c r="T2093" s="7" t="n">
        <f aca="false">IF(R2093,$B$13*(S2093-$B$12),0)</f>
        <v>216121294.788986</v>
      </c>
      <c r="U2093" s="7" t="n">
        <f aca="false">($B$413+$B$414)*S2093</f>
        <v>22368420.3481746</v>
      </c>
      <c r="V2093" s="7" t="n">
        <f aca="false">$B$22*S2093</f>
        <v>787036661.240349</v>
      </c>
      <c r="W2093" s="7" t="n">
        <f aca="false">IF(B2093=1,I2093,S2093*$B$408)</f>
        <v>30000000</v>
      </c>
      <c r="X2093" s="7" t="n">
        <f aca="false">IF(C2093=1,J2093,S2093*$E$436)</f>
        <v>533731933.400547</v>
      </c>
      <c r="Y2093" s="7" t="n">
        <f aca="false">IF(D2093=1,K2093,S2093*$E$435)</f>
        <v>150865247.224517</v>
      </c>
      <c r="Z2093" s="7" t="n">
        <f aca="false">IF(E2093=1,L2093,S2093*$E$434)</f>
        <v>209876442.997426</v>
      </c>
      <c r="AA2093" s="7" t="n">
        <f aca="false">IF(F2093=1,M2093,S2093*$E$433)</f>
        <v>30000000</v>
      </c>
      <c r="AB2093" s="7" t="n">
        <f aca="false">IF(G2093=1,N2093,S2093*$E$432)</f>
        <v>15000000</v>
      </c>
      <c r="AC2093" s="7" t="n">
        <f aca="false">IF(H2093=1,O2093,S2093*$E$431)</f>
        <v>5000000</v>
      </c>
      <c r="AD2093" s="7" t="n">
        <f aca="false">INDEX($W$2022:$W$2149,MATCH($A2093+(1-B2093)*64,$A$2022:$A$2149,0))</f>
        <v>30000000</v>
      </c>
      <c r="AE2093" s="7" t="n">
        <f aca="false">INDEX($W$2022:$W$2149,MATCH($A2093-B2093*64,$A$2022:$A$2149,0))</f>
        <v>53104313.2413173</v>
      </c>
      <c r="AF2093" s="7" t="n">
        <f aca="false">INDEX($X$2022:$X$2149,MATCH($A2093+(1-C2093)*32,$A$2022:$A$2149,0))</f>
        <v>300000000</v>
      </c>
      <c r="AG2093" s="7" t="n">
        <f aca="false">INDEX($X$2022:$X$2149,MATCH($A2093-C2093*32,$A$2022:$A$2149,0))</f>
        <v>533731933.400547</v>
      </c>
      <c r="AH2093" s="7" t="n">
        <f aca="false">INDEX($Y$2022:$Y$2149,MATCH($A2093+(1-D2093)*16,$A$2022:$A$2149,0))</f>
        <v>100000000</v>
      </c>
      <c r="AI2093" s="7" t="n">
        <f aca="false">INDEX($Y$2022:$Y$2149,MATCH($A2093-D2093*16,$A$2022:$A$2149,0))</f>
        <v>150865247.224517</v>
      </c>
      <c r="AJ2093" s="7" t="n">
        <f aca="false">INDEX($Z$2022:$Z$2149,MATCH($A2093+(1-E2093)*8,$A$2022:$A$2149,0))</f>
        <v>60000000</v>
      </c>
      <c r="AK2093" s="7" t="n">
        <f aca="false">INDEX($Z$2022:$Z$2149,MATCH($A2093-E2093*8,$A$2022:$A$2149,0))</f>
        <v>209876442.997426</v>
      </c>
      <c r="AL2093" s="7" t="n">
        <f aca="false">INDEX($AA$2022:$AA$2149,MATCH($A2093+(1-F2093)*4,$A$2022:$A$2149,0))</f>
        <v>30000000</v>
      </c>
      <c r="AM2093" s="7" t="n">
        <f aca="false">INDEX($AA$2022:$AA$2149,MATCH($A2093-F2093*4,$A$2022:$A$2149,0))</f>
        <v>234446637.572241</v>
      </c>
      <c r="AN2093" s="7" t="n">
        <f aca="false">INDEX($AB$2022:$AB$2149,MATCH($A2093+(1-G2093)*2,$A$2022:$A$2149,0))</f>
        <v>15000000</v>
      </c>
      <c r="AO2093" s="7" t="n">
        <f aca="false">INDEX($AB$2022:$AB$2149,MATCH($A2093-G2093*2,$A$2022:$A$2149,0))</f>
        <v>359004207.089736</v>
      </c>
      <c r="AP2093" s="7" t="n">
        <f aca="false">INDEX($AC$2022:$AC$2149,MATCH($A2093+(1-H2093)*1,$A$2022:$A$2149,0))</f>
        <v>5000000</v>
      </c>
      <c r="AQ2093" s="7" t="n">
        <f aca="false">INDEX($AC$2022:$AC$2149,MATCH($A2093-H2093*1,$A$2022:$A$2149,0))</f>
        <v>357151282.149918</v>
      </c>
      <c r="AR2093" s="14" t="b">
        <f aca="false">AND(IF(B2093=1,AD2093&gt;=AE2093,AE2093&gt;AD2093),IF(C2093=1,AF2093&gt;=AG2093,AG2093&gt;AF2093),IF(D2093=1,AH2093&gt;=AI2093,AI2093&gt;AH2093),IF(E2093=1,AJ2093&gt;=AK2093,AK2093&gt;AJ2093),IF(F2093=1,AL2093&gt;=AM2093,AM2093&gt;AL2093),IF(G2093=1,AN2093&gt;=AO2093,AO2093&gt;AN2093),IF(H2093=1,AP2093&gt;=AQ2093,AQ2093&gt;AP2093))</f>
        <v>0</v>
      </c>
      <c r="AS2093" s="2"/>
      <c r="AT2093" s="2"/>
      <c r="AU2093" s="2"/>
      <c r="AV2093" s="2"/>
      <c r="AW2093" s="2"/>
      <c r="AX2093" s="2"/>
    </row>
    <row r="2094" customFormat="false" ht="15" hidden="false" customHeight="false" outlineLevel="0" collapsed="false">
      <c r="A2094" s="6" t="n">
        <f aca="false">ROW()-2022</f>
        <v>72</v>
      </c>
      <c r="B2094" s="6" t="n">
        <f aca="false">MOD(INT($A2094/64),2)</f>
        <v>1</v>
      </c>
      <c r="C2094" s="6" t="n">
        <f aca="false">MOD(INT($A2094/32),2)</f>
        <v>0</v>
      </c>
      <c r="D2094" s="6" t="n">
        <f aca="false">MOD(INT($A2094/16),2)</f>
        <v>0</v>
      </c>
      <c r="E2094" s="6" t="n">
        <f aca="false">MOD(INT($A2094/8),2)</f>
        <v>1</v>
      </c>
      <c r="F2094" s="6" t="n">
        <f aca="false">MOD(INT($A2094/4),2)</f>
        <v>0</v>
      </c>
      <c r="G2094" s="6" t="n">
        <f aca="false">MOD(INT($A2094/2),2)</f>
        <v>0</v>
      </c>
      <c r="H2094" s="6" t="n">
        <f aca="false">MOD(INT($A2094/1),2)</f>
        <v>0</v>
      </c>
      <c r="I2094" s="7" t="n">
        <f aca="false">IF(B2094=1,MIN($B$6,$B$2020),0)</f>
        <v>30000000</v>
      </c>
      <c r="J2094" s="7" t="n">
        <f aca="false">IF(C2094=1,MIN($F$436,MAX(0,$B$2020-I2094)),0)</f>
        <v>0</v>
      </c>
      <c r="K2094" s="7" t="n">
        <f aca="false">IF(D2094=1,MIN($F$435,MAX(0,$B$2020-SUM(I2094:J2094))),0)</f>
        <v>0</v>
      </c>
      <c r="L2094" s="7" t="n">
        <f aca="false">IF(E2094=1,MIN($F$434,MAX(0,$B$2020-SUM(I2094:K2094))),0)</f>
        <v>60000000</v>
      </c>
      <c r="M2094" s="7" t="n">
        <f aca="false">IF(F2094=1,MIN($F$433,MAX(0,$B$2020-SUM(I2094:L2094))),0)</f>
        <v>0</v>
      </c>
      <c r="N2094" s="7" t="n">
        <f aca="false">IF(G2094=1,MIN($F$432,MAX(0,$B$2020-SUM(I2094:M2094))),0)</f>
        <v>0</v>
      </c>
      <c r="O2094" s="7" t="n">
        <f aca="false">IF(H2094=1,MIN($F$431,MAX(0,$B$2020-SUM(I2094:N2094))),0)</f>
        <v>0</v>
      </c>
      <c r="P2094" s="7" t="n">
        <f aca="false">MAX(0,$B$2020-SUM(I2094:O2094))</f>
        <v>1910000000</v>
      </c>
      <c r="Q2094" s="7" t="n">
        <f aca="false">($B$413+$B$414)+$B$22+(1-B2094)*$B$408+(1-C2094)*$E$436+(1-D2094)*$E$435+(1-E2094)*$E$434+(1-F2094)*$E$433+(1-G2094)*$E$432+(1-H2094)*$E$431</f>
        <v>30084363.438333</v>
      </c>
      <c r="R2094" s="7" t="n">
        <f aca="false">P2094&gt;$B$12*Q2094</f>
        <v>1</v>
      </c>
      <c r="S2094" s="7" t="n">
        <f aca="false">IF(R2094,(P2094+$B$12*$B$13)/(Q2094+$B$13),IF(Q2094&gt;0,P2094/Q2094,0))</f>
        <v>58.6937966003071</v>
      </c>
      <c r="T2094" s="7" t="n">
        <f aca="false">IF(R2094,$B$13*(S2094-$B$12),0)</f>
        <v>144234491.500768</v>
      </c>
      <c r="U2094" s="7" t="n">
        <f aca="false">($B$413+$B$414)*S2094</f>
        <v>15013262.0366778</v>
      </c>
      <c r="V2094" s="7" t="n">
        <f aca="false">$B$22*S2094</f>
        <v>528244169.402764</v>
      </c>
      <c r="W2094" s="7" t="n">
        <f aca="false">IF(B2094=1,I2094,S2094*$B$408)</f>
        <v>30000000</v>
      </c>
      <c r="X2094" s="7" t="n">
        <f aca="false">IF(C2094=1,J2094,S2094*$E$436)</f>
        <v>358230811.508287</v>
      </c>
      <c r="Y2094" s="7" t="n">
        <f aca="false">IF(D2094=1,K2094,S2094*$E$435)</f>
        <v>101257909.747511</v>
      </c>
      <c r="Z2094" s="7" t="n">
        <f aca="false">IF(E2094=1,L2094,S2094*$E$434)</f>
        <v>60000000</v>
      </c>
      <c r="AA2094" s="7" t="n">
        <f aca="false">IF(F2094=1,M2094,S2094*$E$433)</f>
        <v>176081389.800921</v>
      </c>
      <c r="AB2094" s="7" t="n">
        <f aca="false">IF(G2094=1,N2094,S2094*$E$432)</f>
        <v>293468983.001536</v>
      </c>
      <c r="AC2094" s="7" t="n">
        <f aca="false">IF(H2094=1,O2094,S2094*$E$431)</f>
        <v>293468983.001536</v>
      </c>
      <c r="AD2094" s="7" t="n">
        <f aca="false">INDEX($W$2022:$W$2149,MATCH($A2094+(1-B2094)*64,$A$2022:$A$2149,0))</f>
        <v>30000000</v>
      </c>
      <c r="AE2094" s="7" t="n">
        <f aca="false">INDEX($W$2022:$W$2149,MATCH($A2094-B2094*64,$A$2022:$A$2149,0))</f>
        <v>35963676.8849843</v>
      </c>
      <c r="AF2094" s="7" t="n">
        <f aca="false">INDEX($X$2022:$X$2149,MATCH($A2094+(1-C2094)*32,$A$2022:$A$2149,0))</f>
        <v>300000000</v>
      </c>
      <c r="AG2094" s="7" t="n">
        <f aca="false">INDEX($X$2022:$X$2149,MATCH($A2094-C2094*32,$A$2022:$A$2149,0))</f>
        <v>358230811.508287</v>
      </c>
      <c r="AH2094" s="7" t="n">
        <f aca="false">INDEX($Y$2022:$Y$2149,MATCH($A2094+(1-D2094)*16,$A$2022:$A$2149,0))</f>
        <v>100000000</v>
      </c>
      <c r="AI2094" s="7" t="n">
        <f aca="false">INDEX($Y$2022:$Y$2149,MATCH($A2094-D2094*16,$A$2022:$A$2149,0))</f>
        <v>101257909.747511</v>
      </c>
      <c r="AJ2094" s="7" t="n">
        <f aca="false">INDEX($Z$2022:$Z$2149,MATCH($A2094+(1-E2094)*8,$A$2022:$A$2149,0))</f>
        <v>60000000</v>
      </c>
      <c r="AK2094" s="7" t="n">
        <f aca="false">INDEX($Z$2022:$Z$2149,MATCH($A2094-E2094*8,$A$2022:$A$2149,0))</f>
        <v>135317597.198664</v>
      </c>
      <c r="AL2094" s="7" t="n">
        <f aca="false">INDEX($AA$2022:$AA$2149,MATCH($A2094+(1-F2094)*4,$A$2022:$A$2149,0))</f>
        <v>30000000</v>
      </c>
      <c r="AM2094" s="7" t="n">
        <f aca="false">INDEX($AA$2022:$AA$2149,MATCH($A2094-F2094*4,$A$2022:$A$2149,0))</f>
        <v>176081389.800921</v>
      </c>
      <c r="AN2094" s="7" t="n">
        <f aca="false">INDEX($AB$2022:$AB$2149,MATCH($A2094+(1-G2094)*2,$A$2022:$A$2149,0))</f>
        <v>15000000</v>
      </c>
      <c r="AO2094" s="7" t="n">
        <f aca="false">INDEX($AB$2022:$AB$2149,MATCH($A2094-G2094*2,$A$2022:$A$2149,0))</f>
        <v>293468983.001536</v>
      </c>
      <c r="AP2094" s="7" t="n">
        <f aca="false">INDEX($AC$2022:$AC$2149,MATCH($A2094+(1-H2094)*1,$A$2022:$A$2149,0))</f>
        <v>5000000</v>
      </c>
      <c r="AQ2094" s="7" t="n">
        <f aca="false">INDEX($AC$2022:$AC$2149,MATCH($A2094-H2094*1,$A$2022:$A$2149,0))</f>
        <v>293468983.001536</v>
      </c>
      <c r="AR2094" s="14" t="b">
        <f aca="false">AND(IF(B2094=1,AD2094&gt;=AE2094,AE2094&gt;AD2094),IF(C2094=1,AF2094&gt;=AG2094,AG2094&gt;AF2094),IF(D2094=1,AH2094&gt;=AI2094,AI2094&gt;AH2094),IF(E2094=1,AJ2094&gt;=AK2094,AK2094&gt;AJ2094),IF(F2094=1,AL2094&gt;=AM2094,AM2094&gt;AL2094),IF(G2094=1,AN2094&gt;=AO2094,AO2094&gt;AN2094),IF(H2094=1,AP2094&gt;=AQ2094,AQ2094&gt;AP2094))</f>
        <v>0</v>
      </c>
      <c r="AS2094" s="2"/>
      <c r="AT2094" s="2"/>
      <c r="AU2094" s="2"/>
      <c r="AV2094" s="2"/>
      <c r="AW2094" s="2"/>
      <c r="AX2094" s="2"/>
    </row>
    <row r="2095" customFormat="false" ht="15" hidden="false" customHeight="false" outlineLevel="0" collapsed="false">
      <c r="A2095" s="6" t="n">
        <f aca="false">ROW()-2022</f>
        <v>73</v>
      </c>
      <c r="B2095" s="6" t="n">
        <f aca="false">MOD(INT($A2095/64),2)</f>
        <v>1</v>
      </c>
      <c r="C2095" s="6" t="n">
        <f aca="false">MOD(INT($A2095/32),2)</f>
        <v>0</v>
      </c>
      <c r="D2095" s="6" t="n">
        <f aca="false">MOD(INT($A2095/16),2)</f>
        <v>0</v>
      </c>
      <c r="E2095" s="6" t="n">
        <f aca="false">MOD(INT($A2095/8),2)</f>
        <v>1</v>
      </c>
      <c r="F2095" s="6" t="n">
        <f aca="false">MOD(INT($A2095/4),2)</f>
        <v>0</v>
      </c>
      <c r="G2095" s="6" t="n">
        <f aca="false">MOD(INT($A2095/2),2)</f>
        <v>0</v>
      </c>
      <c r="H2095" s="6" t="n">
        <f aca="false">MOD(INT($A2095/1),2)</f>
        <v>1</v>
      </c>
      <c r="I2095" s="7" t="n">
        <f aca="false">IF(B2095=1,MIN($B$6,$B$2020),0)</f>
        <v>30000000</v>
      </c>
      <c r="J2095" s="7" t="n">
        <f aca="false">IF(C2095=1,MIN($F$436,MAX(0,$B$2020-I2095)),0)</f>
        <v>0</v>
      </c>
      <c r="K2095" s="7" t="n">
        <f aca="false">IF(D2095=1,MIN($F$435,MAX(0,$B$2020-SUM(I2095:J2095))),0)</f>
        <v>0</v>
      </c>
      <c r="L2095" s="7" t="n">
        <f aca="false">IF(E2095=1,MIN($F$434,MAX(0,$B$2020-SUM(I2095:K2095))),0)</f>
        <v>60000000</v>
      </c>
      <c r="M2095" s="7" t="n">
        <f aca="false">IF(F2095=1,MIN($F$433,MAX(0,$B$2020-SUM(I2095:L2095))),0)</f>
        <v>0</v>
      </c>
      <c r="N2095" s="7" t="n">
        <f aca="false">IF(G2095=1,MIN($F$432,MAX(0,$B$2020-SUM(I2095:M2095))),0)</f>
        <v>0</v>
      </c>
      <c r="O2095" s="7" t="n">
        <f aca="false">IF(H2095=1,MIN($F$431,MAX(0,$B$2020-SUM(I2095:N2095))),0)</f>
        <v>5000000</v>
      </c>
      <c r="P2095" s="7" t="n">
        <f aca="false">MAX(0,$B$2020-SUM(I2095:O2095))</f>
        <v>1905000000</v>
      </c>
      <c r="Q2095" s="7" t="n">
        <f aca="false">($B$413+$B$414)+$B$22+(1-B2095)*$B$408+(1-C2095)*$E$436+(1-D2095)*$E$435+(1-E2095)*$E$434+(1-F2095)*$E$433+(1-G2095)*$E$432+(1-H2095)*$E$431</f>
        <v>25084363.438333</v>
      </c>
      <c r="R2095" s="7" t="n">
        <f aca="false">P2095&gt;$B$12*Q2095</f>
        <v>1</v>
      </c>
      <c r="S2095" s="7" t="n">
        <f aca="false">IF(R2095,(P2095+$B$12*$B$13)/(Q2095+$B$13),IF(Q2095&gt;0,P2095/Q2095,0))</f>
        <v>69.1514960736493</v>
      </c>
      <c r="T2095" s="7" t="n">
        <f aca="false">IF(R2095,$B$13*(S2095-$B$12),0)</f>
        <v>170378740.184123</v>
      </c>
      <c r="U2095" s="7" t="n">
        <f aca="false">($B$413+$B$414)*S2095</f>
        <v>17688232.6739204</v>
      </c>
      <c r="V2095" s="7" t="n">
        <f aca="false">$B$22*S2095</f>
        <v>622363464.662844</v>
      </c>
      <c r="W2095" s="7" t="n">
        <f aca="false">IF(B2095=1,I2095,S2095*$B$408)</f>
        <v>30000000</v>
      </c>
      <c r="X2095" s="7" t="n">
        <f aca="false">IF(C2095=1,J2095,S2095*$E$436)</f>
        <v>422058172.930424</v>
      </c>
      <c r="Y2095" s="7" t="n">
        <f aca="false">IF(D2095=1,K2095,S2095*$E$435)</f>
        <v>119299420.959494</v>
      </c>
      <c r="Z2095" s="7" t="n">
        <f aca="false">IF(E2095=1,L2095,S2095*$E$434)</f>
        <v>60000000</v>
      </c>
      <c r="AA2095" s="7" t="n">
        <f aca="false">IF(F2095=1,M2095,S2095*$E$433)</f>
        <v>207454488.220948</v>
      </c>
      <c r="AB2095" s="7" t="n">
        <f aca="false">IF(G2095=1,N2095,S2095*$E$432)</f>
        <v>345757480.368247</v>
      </c>
      <c r="AC2095" s="7" t="n">
        <f aca="false">IF(H2095=1,O2095,S2095*$E$431)</f>
        <v>5000000</v>
      </c>
      <c r="AD2095" s="7" t="n">
        <f aca="false">INDEX($W$2022:$W$2149,MATCH($A2095+(1-B2095)*64,$A$2022:$A$2149,0))</f>
        <v>30000000</v>
      </c>
      <c r="AE2095" s="7" t="n">
        <f aca="false">INDEX($W$2022:$W$2149,MATCH($A2095-B2095*64,$A$2022:$A$2149,0))</f>
        <v>42231453.9153839</v>
      </c>
      <c r="AF2095" s="7" t="n">
        <f aca="false">INDEX($X$2022:$X$2149,MATCH($A2095+(1-C2095)*32,$A$2022:$A$2149,0))</f>
        <v>300000000</v>
      </c>
      <c r="AG2095" s="7" t="n">
        <f aca="false">INDEX($X$2022:$X$2149,MATCH($A2095-C2095*32,$A$2022:$A$2149,0))</f>
        <v>422058172.930424</v>
      </c>
      <c r="AH2095" s="7" t="n">
        <f aca="false">INDEX($Y$2022:$Y$2149,MATCH($A2095+(1-D2095)*16,$A$2022:$A$2149,0))</f>
        <v>100000000</v>
      </c>
      <c r="AI2095" s="7" t="n">
        <f aca="false">INDEX($Y$2022:$Y$2149,MATCH($A2095-D2095*16,$A$2022:$A$2149,0))</f>
        <v>119299420.959494</v>
      </c>
      <c r="AJ2095" s="7" t="n">
        <f aca="false">INDEX($Z$2022:$Z$2149,MATCH($A2095+(1-E2095)*8,$A$2022:$A$2149,0))</f>
        <v>60000000</v>
      </c>
      <c r="AK2095" s="7" t="n">
        <f aca="false">INDEX($Z$2022:$Z$2149,MATCH($A2095-E2095*8,$A$2022:$A$2149,0))</f>
        <v>157482082.609873</v>
      </c>
      <c r="AL2095" s="7" t="n">
        <f aca="false">INDEX($AA$2022:$AA$2149,MATCH($A2095+(1-F2095)*4,$A$2022:$A$2149,0))</f>
        <v>30000000</v>
      </c>
      <c r="AM2095" s="7" t="n">
        <f aca="false">INDEX($AA$2022:$AA$2149,MATCH($A2095-F2095*4,$A$2022:$A$2149,0))</f>
        <v>207454488.220948</v>
      </c>
      <c r="AN2095" s="7" t="n">
        <f aca="false">INDEX($AB$2022:$AB$2149,MATCH($A2095+(1-G2095)*2,$A$2022:$A$2149,0))</f>
        <v>15000000</v>
      </c>
      <c r="AO2095" s="7" t="n">
        <f aca="false">INDEX($AB$2022:$AB$2149,MATCH($A2095-G2095*2,$A$2022:$A$2149,0))</f>
        <v>345757480.368247</v>
      </c>
      <c r="AP2095" s="7" t="n">
        <f aca="false">INDEX($AC$2022:$AC$2149,MATCH($A2095+(1-H2095)*1,$A$2022:$A$2149,0))</f>
        <v>5000000</v>
      </c>
      <c r="AQ2095" s="7" t="n">
        <f aca="false">INDEX($AC$2022:$AC$2149,MATCH($A2095-H2095*1,$A$2022:$A$2149,0))</f>
        <v>293468983.001536</v>
      </c>
      <c r="AR2095" s="14" t="b">
        <f aca="false">AND(IF(B2095=1,AD2095&gt;=AE2095,AE2095&gt;AD2095),IF(C2095=1,AF2095&gt;=AG2095,AG2095&gt;AF2095),IF(D2095=1,AH2095&gt;=AI2095,AI2095&gt;AH2095),IF(E2095=1,AJ2095&gt;=AK2095,AK2095&gt;AJ2095),IF(F2095=1,AL2095&gt;=AM2095,AM2095&gt;AL2095),IF(G2095=1,AN2095&gt;=AO2095,AO2095&gt;AN2095),IF(H2095=1,AP2095&gt;=AQ2095,AQ2095&gt;AP2095))</f>
        <v>0</v>
      </c>
      <c r="AS2095" s="2"/>
      <c r="AT2095" s="2"/>
      <c r="AU2095" s="2"/>
      <c r="AV2095" s="2"/>
      <c r="AW2095" s="2"/>
      <c r="AX2095" s="2"/>
    </row>
    <row r="2096" customFormat="false" ht="15" hidden="false" customHeight="false" outlineLevel="0" collapsed="false">
      <c r="A2096" s="6" t="n">
        <f aca="false">ROW()-2022</f>
        <v>74</v>
      </c>
      <c r="B2096" s="6" t="n">
        <f aca="false">MOD(INT($A2096/64),2)</f>
        <v>1</v>
      </c>
      <c r="C2096" s="6" t="n">
        <f aca="false">MOD(INT($A2096/32),2)</f>
        <v>0</v>
      </c>
      <c r="D2096" s="6" t="n">
        <f aca="false">MOD(INT($A2096/16),2)</f>
        <v>0</v>
      </c>
      <c r="E2096" s="6" t="n">
        <f aca="false">MOD(INT($A2096/8),2)</f>
        <v>1</v>
      </c>
      <c r="F2096" s="6" t="n">
        <f aca="false">MOD(INT($A2096/4),2)</f>
        <v>0</v>
      </c>
      <c r="G2096" s="6" t="n">
        <f aca="false">MOD(INT($A2096/2),2)</f>
        <v>1</v>
      </c>
      <c r="H2096" s="6" t="n">
        <f aca="false">MOD(INT($A2096/1),2)</f>
        <v>0</v>
      </c>
      <c r="I2096" s="7" t="n">
        <f aca="false">IF(B2096=1,MIN($B$6,$B$2020),0)</f>
        <v>30000000</v>
      </c>
      <c r="J2096" s="7" t="n">
        <f aca="false">IF(C2096=1,MIN($F$436,MAX(0,$B$2020-I2096)),0)</f>
        <v>0</v>
      </c>
      <c r="K2096" s="7" t="n">
        <f aca="false">IF(D2096=1,MIN($F$435,MAX(0,$B$2020-SUM(I2096:J2096))),0)</f>
        <v>0</v>
      </c>
      <c r="L2096" s="7" t="n">
        <f aca="false">IF(E2096=1,MIN($F$434,MAX(0,$B$2020-SUM(I2096:K2096))),0)</f>
        <v>60000000</v>
      </c>
      <c r="M2096" s="7" t="n">
        <f aca="false">IF(F2096=1,MIN($F$433,MAX(0,$B$2020-SUM(I2096:L2096))),0)</f>
        <v>0</v>
      </c>
      <c r="N2096" s="7" t="n">
        <f aca="false">IF(G2096=1,MIN($F$432,MAX(0,$B$2020-SUM(I2096:M2096))),0)</f>
        <v>15000000</v>
      </c>
      <c r="O2096" s="7" t="n">
        <f aca="false">IF(H2096=1,MIN($F$431,MAX(0,$B$2020-SUM(I2096:N2096))),0)</f>
        <v>0</v>
      </c>
      <c r="P2096" s="7" t="n">
        <f aca="false">MAX(0,$B$2020-SUM(I2096:O2096))</f>
        <v>1895000000</v>
      </c>
      <c r="Q2096" s="7" t="n">
        <f aca="false">($B$413+$B$414)+$B$22+(1-B2096)*$B$408+(1-C2096)*$E$436+(1-D2096)*$E$435+(1-E2096)*$E$434+(1-F2096)*$E$433+(1-G2096)*$E$432+(1-H2096)*$E$431</f>
        <v>25084363.438333</v>
      </c>
      <c r="R2096" s="7" t="n">
        <f aca="false">P2096&gt;$B$12*Q2096</f>
        <v>1</v>
      </c>
      <c r="S2096" s="7" t="n">
        <f aca="false">IF(R2096,(P2096+$B$12*$B$13)/(Q2096+$B$13),IF(Q2096&gt;0,P2096/Q2096,0))</f>
        <v>68.7889718478373</v>
      </c>
      <c r="T2096" s="7" t="n">
        <f aca="false">IF(R2096,$B$13*(S2096-$B$12),0)</f>
        <v>169472429.619593</v>
      </c>
      <c r="U2096" s="7" t="n">
        <f aca="false">($B$413+$B$414)*S2096</f>
        <v>17595502.7516456</v>
      </c>
      <c r="V2096" s="7" t="n">
        <f aca="false">$B$22*S2096</f>
        <v>619100746.630536</v>
      </c>
      <c r="W2096" s="7" t="n">
        <f aca="false">IF(B2096=1,I2096,S2096*$B$408)</f>
        <v>30000000</v>
      </c>
      <c r="X2096" s="7" t="n">
        <f aca="false">IF(C2096=1,J2096,S2096*$E$436)</f>
        <v>419845548.170631</v>
      </c>
      <c r="Y2096" s="7" t="n">
        <f aca="false">IF(D2096=1,K2096,S2096*$E$435)</f>
        <v>118673998.044896</v>
      </c>
      <c r="Z2096" s="7" t="n">
        <f aca="false">IF(E2096=1,L2096,S2096*$E$434)</f>
        <v>60000000</v>
      </c>
      <c r="AA2096" s="7" t="n">
        <f aca="false">IF(F2096=1,M2096,S2096*$E$433)</f>
        <v>206366915.543512</v>
      </c>
      <c r="AB2096" s="7" t="n">
        <f aca="false">IF(G2096=1,N2096,S2096*$E$432)</f>
        <v>15000000</v>
      </c>
      <c r="AC2096" s="7" t="n">
        <f aca="false">IF(H2096=1,O2096,S2096*$E$431)</f>
        <v>343944859.239186</v>
      </c>
      <c r="AD2096" s="7" t="n">
        <f aca="false">INDEX($W$2022:$W$2149,MATCH($A2096+(1-B2096)*64,$A$2022:$A$2149,0))</f>
        <v>30000000</v>
      </c>
      <c r="AE2096" s="7" t="n">
        <f aca="false">INDEX($W$2022:$W$2149,MATCH($A2096-B2096*64,$A$2022:$A$2149,0))</f>
        <v>42013485.120982</v>
      </c>
      <c r="AF2096" s="7" t="n">
        <f aca="false">INDEX($X$2022:$X$2149,MATCH($A2096+(1-C2096)*32,$A$2022:$A$2149,0))</f>
        <v>300000000</v>
      </c>
      <c r="AG2096" s="7" t="n">
        <f aca="false">INDEX($X$2022:$X$2149,MATCH($A2096-C2096*32,$A$2022:$A$2149,0))</f>
        <v>419845548.170631</v>
      </c>
      <c r="AH2096" s="7" t="n">
        <f aca="false">INDEX($Y$2022:$Y$2149,MATCH($A2096+(1-D2096)*16,$A$2022:$A$2149,0))</f>
        <v>100000000</v>
      </c>
      <c r="AI2096" s="7" t="n">
        <f aca="false">INDEX($Y$2022:$Y$2149,MATCH($A2096-D2096*16,$A$2022:$A$2149,0))</f>
        <v>118673998.044896</v>
      </c>
      <c r="AJ2096" s="7" t="n">
        <f aca="false">INDEX($Z$2022:$Z$2149,MATCH($A2096+(1-E2096)*8,$A$2022:$A$2149,0))</f>
        <v>60000000</v>
      </c>
      <c r="AK2096" s="7" t="n">
        <f aca="false">INDEX($Z$2022:$Z$2149,MATCH($A2096-E2096*8,$A$2022:$A$2149,0))</f>
        <v>156681665.417446</v>
      </c>
      <c r="AL2096" s="7" t="n">
        <f aca="false">INDEX($AA$2022:$AA$2149,MATCH($A2096+(1-F2096)*4,$A$2022:$A$2149,0))</f>
        <v>30000000</v>
      </c>
      <c r="AM2096" s="7" t="n">
        <f aca="false">INDEX($AA$2022:$AA$2149,MATCH($A2096-F2096*4,$A$2022:$A$2149,0))</f>
        <v>206366915.543512</v>
      </c>
      <c r="AN2096" s="7" t="n">
        <f aca="false">INDEX($AB$2022:$AB$2149,MATCH($A2096+(1-G2096)*2,$A$2022:$A$2149,0))</f>
        <v>15000000</v>
      </c>
      <c r="AO2096" s="7" t="n">
        <f aca="false">INDEX($AB$2022:$AB$2149,MATCH($A2096-G2096*2,$A$2022:$A$2149,0))</f>
        <v>293468983.001536</v>
      </c>
      <c r="AP2096" s="7" t="n">
        <f aca="false">INDEX($AC$2022:$AC$2149,MATCH($A2096+(1-H2096)*1,$A$2022:$A$2149,0))</f>
        <v>5000000</v>
      </c>
      <c r="AQ2096" s="7" t="n">
        <f aca="false">INDEX($AC$2022:$AC$2149,MATCH($A2096-H2096*1,$A$2022:$A$2149,0))</f>
        <v>343944859.239186</v>
      </c>
      <c r="AR2096" s="14" t="b">
        <f aca="false">AND(IF(B2096=1,AD2096&gt;=AE2096,AE2096&gt;AD2096),IF(C2096=1,AF2096&gt;=AG2096,AG2096&gt;AF2096),IF(D2096=1,AH2096&gt;=AI2096,AI2096&gt;AH2096),IF(E2096=1,AJ2096&gt;=AK2096,AK2096&gt;AJ2096),IF(F2096=1,AL2096&gt;=AM2096,AM2096&gt;AL2096),IF(G2096=1,AN2096&gt;=AO2096,AO2096&gt;AN2096),IF(H2096=1,AP2096&gt;=AQ2096,AQ2096&gt;AP2096))</f>
        <v>0</v>
      </c>
      <c r="AS2096" s="2"/>
      <c r="AT2096" s="2"/>
      <c r="AU2096" s="2"/>
      <c r="AV2096" s="2"/>
      <c r="AW2096" s="2"/>
      <c r="AX2096" s="2"/>
    </row>
    <row r="2097" customFormat="false" ht="15" hidden="false" customHeight="false" outlineLevel="0" collapsed="false">
      <c r="A2097" s="6" t="n">
        <f aca="false">ROW()-2022</f>
        <v>75</v>
      </c>
      <c r="B2097" s="6" t="n">
        <f aca="false">MOD(INT($A2097/64),2)</f>
        <v>1</v>
      </c>
      <c r="C2097" s="6" t="n">
        <f aca="false">MOD(INT($A2097/32),2)</f>
        <v>0</v>
      </c>
      <c r="D2097" s="6" t="n">
        <f aca="false">MOD(INT($A2097/16),2)</f>
        <v>0</v>
      </c>
      <c r="E2097" s="6" t="n">
        <f aca="false">MOD(INT($A2097/8),2)</f>
        <v>1</v>
      </c>
      <c r="F2097" s="6" t="n">
        <f aca="false">MOD(INT($A2097/4),2)</f>
        <v>0</v>
      </c>
      <c r="G2097" s="6" t="n">
        <f aca="false">MOD(INT($A2097/2),2)</f>
        <v>1</v>
      </c>
      <c r="H2097" s="6" t="n">
        <f aca="false">MOD(INT($A2097/1),2)</f>
        <v>1</v>
      </c>
      <c r="I2097" s="7" t="n">
        <f aca="false">IF(B2097=1,MIN($B$6,$B$2020),0)</f>
        <v>30000000</v>
      </c>
      <c r="J2097" s="7" t="n">
        <f aca="false">IF(C2097=1,MIN($F$436,MAX(0,$B$2020-I2097)),0)</f>
        <v>0</v>
      </c>
      <c r="K2097" s="7" t="n">
        <f aca="false">IF(D2097=1,MIN($F$435,MAX(0,$B$2020-SUM(I2097:J2097))),0)</f>
        <v>0</v>
      </c>
      <c r="L2097" s="7" t="n">
        <f aca="false">IF(E2097=1,MIN($F$434,MAX(0,$B$2020-SUM(I2097:K2097))),0)</f>
        <v>60000000</v>
      </c>
      <c r="M2097" s="7" t="n">
        <f aca="false">IF(F2097=1,MIN($F$433,MAX(0,$B$2020-SUM(I2097:L2097))),0)</f>
        <v>0</v>
      </c>
      <c r="N2097" s="7" t="n">
        <f aca="false">IF(G2097=1,MIN($F$432,MAX(0,$B$2020-SUM(I2097:M2097))),0)</f>
        <v>15000000</v>
      </c>
      <c r="O2097" s="7" t="n">
        <f aca="false">IF(H2097=1,MIN($F$431,MAX(0,$B$2020-SUM(I2097:N2097))),0)</f>
        <v>5000000</v>
      </c>
      <c r="P2097" s="7" t="n">
        <f aca="false">MAX(0,$B$2020-SUM(I2097:O2097))</f>
        <v>1890000000</v>
      </c>
      <c r="Q2097" s="7" t="n">
        <f aca="false">($B$413+$B$414)+$B$22+(1-B2097)*$B$408+(1-C2097)*$E$436+(1-D2097)*$E$435+(1-E2097)*$E$434+(1-F2097)*$E$433+(1-G2097)*$E$432+(1-H2097)*$E$431</f>
        <v>20084363.438333</v>
      </c>
      <c r="R2097" s="7" t="n">
        <f aca="false">P2097&gt;$B$12*Q2097</f>
        <v>1</v>
      </c>
      <c r="S2097" s="7" t="n">
        <f aca="false">IF(R2097,(P2097+$B$12*$B$13)/(Q2097+$B$13),IF(Q2097&gt;0,P2097/Q2097,0))</f>
        <v>83.7969157363016</v>
      </c>
      <c r="T2097" s="7" t="n">
        <f aca="false">IF(R2097,$B$13*(S2097-$B$12),0)</f>
        <v>206992289.340754</v>
      </c>
      <c r="U2097" s="7" t="n">
        <f aca="false">($B$413+$B$414)*S2097</f>
        <v>21434378.5320563</v>
      </c>
      <c r="V2097" s="7" t="n">
        <f aca="false">$B$22*S2097</f>
        <v>754172241.626714</v>
      </c>
      <c r="W2097" s="7" t="n">
        <f aca="false">IF(B2097=1,I2097,S2097*$B$408)</f>
        <v>30000000</v>
      </c>
      <c r="X2097" s="7" t="n">
        <f aca="false">IF(C2097=1,J2097,S2097*$E$436)</f>
        <v>511444801.066929</v>
      </c>
      <c r="Y2097" s="7" t="n">
        <f aca="false">IF(D2097=1,K2097,S2097*$E$435)</f>
        <v>144565542.224641</v>
      </c>
      <c r="Z2097" s="7" t="n">
        <f aca="false">IF(E2097=1,L2097,S2097*$E$434)</f>
        <v>60000000</v>
      </c>
      <c r="AA2097" s="7" t="n">
        <f aca="false">IF(F2097=1,M2097,S2097*$E$433)</f>
        <v>251390747.208905</v>
      </c>
      <c r="AB2097" s="7" t="n">
        <f aca="false">IF(G2097=1,N2097,S2097*$E$432)</f>
        <v>15000000</v>
      </c>
      <c r="AC2097" s="7" t="n">
        <f aca="false">IF(H2097=1,O2097,S2097*$E$431)</f>
        <v>5000000</v>
      </c>
      <c r="AD2097" s="7" t="n">
        <f aca="false">INDEX($W$2022:$W$2149,MATCH($A2097+(1-B2097)*64,$A$2022:$A$2149,0))</f>
        <v>30000000</v>
      </c>
      <c r="AE2097" s="7" t="n">
        <f aca="false">INDEX($W$2022:$W$2149,MATCH($A2097-B2097*64,$A$2022:$A$2149,0))</f>
        <v>50936026.9821759</v>
      </c>
      <c r="AF2097" s="7" t="n">
        <f aca="false">INDEX($X$2022:$X$2149,MATCH($A2097+(1-C2097)*32,$A$2022:$A$2149,0))</f>
        <v>300000000</v>
      </c>
      <c r="AG2097" s="7" t="n">
        <f aca="false">INDEX($X$2022:$X$2149,MATCH($A2097-C2097*32,$A$2022:$A$2149,0))</f>
        <v>511444801.066929</v>
      </c>
      <c r="AH2097" s="7" t="n">
        <f aca="false">INDEX($Y$2022:$Y$2149,MATCH($A2097+(1-D2097)*16,$A$2022:$A$2149,0))</f>
        <v>100000000</v>
      </c>
      <c r="AI2097" s="7" t="n">
        <f aca="false">INDEX($Y$2022:$Y$2149,MATCH($A2097-D2097*16,$A$2022:$A$2149,0))</f>
        <v>144565542.224641</v>
      </c>
      <c r="AJ2097" s="7" t="n">
        <f aca="false">INDEX($Z$2022:$Z$2149,MATCH($A2097+(1-E2097)*8,$A$2022:$A$2149,0))</f>
        <v>60000000</v>
      </c>
      <c r="AK2097" s="7" t="n">
        <f aca="false">INDEX($Z$2022:$Z$2149,MATCH($A2097-E2097*8,$A$2022:$A$2149,0))</f>
        <v>187557310.057793</v>
      </c>
      <c r="AL2097" s="7" t="n">
        <f aca="false">INDEX($AA$2022:$AA$2149,MATCH($A2097+(1-F2097)*4,$A$2022:$A$2149,0))</f>
        <v>30000000</v>
      </c>
      <c r="AM2097" s="7" t="n">
        <f aca="false">INDEX($AA$2022:$AA$2149,MATCH($A2097-F2097*4,$A$2022:$A$2149,0))</f>
        <v>251390747.208905</v>
      </c>
      <c r="AN2097" s="7" t="n">
        <f aca="false">INDEX($AB$2022:$AB$2149,MATCH($A2097+(1-G2097)*2,$A$2022:$A$2149,0))</f>
        <v>15000000</v>
      </c>
      <c r="AO2097" s="7" t="n">
        <f aca="false">INDEX($AB$2022:$AB$2149,MATCH($A2097-G2097*2,$A$2022:$A$2149,0))</f>
        <v>345757480.368247</v>
      </c>
      <c r="AP2097" s="7" t="n">
        <f aca="false">INDEX($AC$2022:$AC$2149,MATCH($A2097+(1-H2097)*1,$A$2022:$A$2149,0))</f>
        <v>5000000</v>
      </c>
      <c r="AQ2097" s="7" t="n">
        <f aca="false">INDEX($AC$2022:$AC$2149,MATCH($A2097-H2097*1,$A$2022:$A$2149,0))</f>
        <v>343944859.239186</v>
      </c>
      <c r="AR2097" s="14" t="b">
        <f aca="false">AND(IF(B2097=1,AD2097&gt;=AE2097,AE2097&gt;AD2097),IF(C2097=1,AF2097&gt;=AG2097,AG2097&gt;AF2097),IF(D2097=1,AH2097&gt;=AI2097,AI2097&gt;AH2097),IF(E2097=1,AJ2097&gt;=AK2097,AK2097&gt;AJ2097),IF(F2097=1,AL2097&gt;=AM2097,AM2097&gt;AL2097),IF(G2097=1,AN2097&gt;=AO2097,AO2097&gt;AN2097),IF(H2097=1,AP2097&gt;=AQ2097,AQ2097&gt;AP2097))</f>
        <v>0</v>
      </c>
      <c r="AS2097" s="2"/>
      <c r="AT2097" s="2"/>
      <c r="AU2097" s="2"/>
      <c r="AV2097" s="2"/>
      <c r="AW2097" s="2"/>
      <c r="AX2097" s="2"/>
    </row>
    <row r="2098" customFormat="false" ht="15" hidden="false" customHeight="false" outlineLevel="0" collapsed="false">
      <c r="A2098" s="6" t="n">
        <f aca="false">ROW()-2022</f>
        <v>76</v>
      </c>
      <c r="B2098" s="6" t="n">
        <f aca="false">MOD(INT($A2098/64),2)</f>
        <v>1</v>
      </c>
      <c r="C2098" s="6" t="n">
        <f aca="false">MOD(INT($A2098/32),2)</f>
        <v>0</v>
      </c>
      <c r="D2098" s="6" t="n">
        <f aca="false">MOD(INT($A2098/16),2)</f>
        <v>0</v>
      </c>
      <c r="E2098" s="6" t="n">
        <f aca="false">MOD(INT($A2098/8),2)</f>
        <v>1</v>
      </c>
      <c r="F2098" s="6" t="n">
        <f aca="false">MOD(INT($A2098/4),2)</f>
        <v>1</v>
      </c>
      <c r="G2098" s="6" t="n">
        <f aca="false">MOD(INT($A2098/2),2)</f>
        <v>0</v>
      </c>
      <c r="H2098" s="6" t="n">
        <f aca="false">MOD(INT($A2098/1),2)</f>
        <v>0</v>
      </c>
      <c r="I2098" s="7" t="n">
        <f aca="false">IF(B2098=1,MIN($B$6,$B$2020),0)</f>
        <v>30000000</v>
      </c>
      <c r="J2098" s="7" t="n">
        <f aca="false">IF(C2098=1,MIN($F$436,MAX(0,$B$2020-I2098)),0)</f>
        <v>0</v>
      </c>
      <c r="K2098" s="7" t="n">
        <f aca="false">IF(D2098=1,MIN($F$435,MAX(0,$B$2020-SUM(I2098:J2098))),0)</f>
        <v>0</v>
      </c>
      <c r="L2098" s="7" t="n">
        <f aca="false">IF(E2098=1,MIN($F$434,MAX(0,$B$2020-SUM(I2098:K2098))),0)</f>
        <v>60000000</v>
      </c>
      <c r="M2098" s="7" t="n">
        <f aca="false">IF(F2098=1,MIN($F$433,MAX(0,$B$2020-SUM(I2098:L2098))),0)</f>
        <v>30000000</v>
      </c>
      <c r="N2098" s="7" t="n">
        <f aca="false">IF(G2098=1,MIN($F$432,MAX(0,$B$2020-SUM(I2098:M2098))),0)</f>
        <v>0</v>
      </c>
      <c r="O2098" s="7" t="n">
        <f aca="false">IF(H2098=1,MIN($F$431,MAX(0,$B$2020-SUM(I2098:N2098))),0)</f>
        <v>0</v>
      </c>
      <c r="P2098" s="7" t="n">
        <f aca="false">MAX(0,$B$2020-SUM(I2098:O2098))</f>
        <v>1880000000</v>
      </c>
      <c r="Q2098" s="7" t="n">
        <f aca="false">($B$413+$B$414)+$B$22+(1-B2098)*$B$408+(1-C2098)*$E$436+(1-D2098)*$E$435+(1-E2098)*$E$434+(1-F2098)*$E$433+(1-G2098)*$E$432+(1-H2098)*$E$431</f>
        <v>27084363.438333</v>
      </c>
      <c r="R2098" s="7" t="n">
        <f aca="false">P2098&gt;$B$12*Q2098</f>
        <v>1</v>
      </c>
      <c r="S2098" s="7" t="n">
        <f aca="false">IF(R2098,(P2098+$B$12*$B$13)/(Q2098+$B$13),IF(Q2098&gt;0,P2098/Q2098,0))</f>
        <v>63.631587136359</v>
      </c>
      <c r="T2098" s="7" t="n">
        <f aca="false">IF(R2098,$B$13*(S2098-$B$12),0)</f>
        <v>156578967.840898</v>
      </c>
      <c r="U2098" s="7" t="n">
        <f aca="false">($B$413+$B$414)*S2098</f>
        <v>16276297.4423579</v>
      </c>
      <c r="V2098" s="7" t="n">
        <f aca="false">$B$22*S2098</f>
        <v>572684284.227231</v>
      </c>
      <c r="W2098" s="7" t="n">
        <f aca="false">IF(B2098=1,I2098,S2098*$B$408)</f>
        <v>30000000</v>
      </c>
      <c r="X2098" s="7" t="n">
        <f aca="false">IF(C2098=1,J2098,S2098*$E$436)</f>
        <v>388368045.990382</v>
      </c>
      <c r="Y2098" s="7" t="n">
        <f aca="false">IF(D2098=1,K2098,S2098*$E$435)</f>
        <v>109776533.135541</v>
      </c>
      <c r="Z2098" s="7" t="n">
        <f aca="false">IF(E2098=1,L2098,S2098*$E$434)</f>
        <v>60000000</v>
      </c>
      <c r="AA2098" s="7" t="n">
        <f aca="false">IF(F2098=1,M2098,S2098*$E$433)</f>
        <v>30000000</v>
      </c>
      <c r="AB2098" s="7" t="n">
        <f aca="false">IF(G2098=1,N2098,S2098*$E$432)</f>
        <v>318157935.681795</v>
      </c>
      <c r="AC2098" s="7" t="n">
        <f aca="false">IF(H2098=1,O2098,S2098*$E$431)</f>
        <v>318157935.681795</v>
      </c>
      <c r="AD2098" s="7" t="n">
        <f aca="false">INDEX($W$2022:$W$2149,MATCH($A2098+(1-B2098)*64,$A$2022:$A$2149,0))</f>
        <v>30000000</v>
      </c>
      <c r="AE2098" s="7" t="n">
        <f aca="false">INDEX($W$2022:$W$2149,MATCH($A2098-B2098*64,$A$2022:$A$2149,0))</f>
        <v>38925744.3086693</v>
      </c>
      <c r="AF2098" s="7" t="n">
        <f aca="false">INDEX($X$2022:$X$2149,MATCH($A2098+(1-C2098)*32,$A$2022:$A$2149,0))</f>
        <v>300000000</v>
      </c>
      <c r="AG2098" s="7" t="n">
        <f aca="false">INDEX($X$2022:$X$2149,MATCH($A2098-C2098*32,$A$2022:$A$2149,0))</f>
        <v>388368045.990382</v>
      </c>
      <c r="AH2098" s="7" t="n">
        <f aca="false">INDEX($Y$2022:$Y$2149,MATCH($A2098+(1-D2098)*16,$A$2022:$A$2149,0))</f>
        <v>100000000</v>
      </c>
      <c r="AI2098" s="7" t="n">
        <f aca="false">INDEX($Y$2022:$Y$2149,MATCH($A2098-D2098*16,$A$2022:$A$2149,0))</f>
        <v>109776533.135541</v>
      </c>
      <c r="AJ2098" s="7" t="n">
        <f aca="false">INDEX($Z$2022:$Z$2149,MATCH($A2098+(1-E2098)*8,$A$2022:$A$2149,0))</f>
        <v>60000000</v>
      </c>
      <c r="AK2098" s="7" t="n">
        <f aca="false">INDEX($Z$2022:$Z$2149,MATCH($A2098-E2098*8,$A$2022:$A$2149,0))</f>
        <v>145758723.914844</v>
      </c>
      <c r="AL2098" s="7" t="n">
        <f aca="false">INDEX($AA$2022:$AA$2149,MATCH($A2098+(1-F2098)*4,$A$2022:$A$2149,0))</f>
        <v>30000000</v>
      </c>
      <c r="AM2098" s="7" t="n">
        <f aca="false">INDEX($AA$2022:$AA$2149,MATCH($A2098-F2098*4,$A$2022:$A$2149,0))</f>
        <v>176081389.800921</v>
      </c>
      <c r="AN2098" s="7" t="n">
        <f aca="false">INDEX($AB$2022:$AB$2149,MATCH($A2098+(1-G2098)*2,$A$2022:$A$2149,0))</f>
        <v>15000000</v>
      </c>
      <c r="AO2098" s="7" t="n">
        <f aca="false">INDEX($AB$2022:$AB$2149,MATCH($A2098-G2098*2,$A$2022:$A$2149,0))</f>
        <v>318157935.681795</v>
      </c>
      <c r="AP2098" s="7" t="n">
        <f aca="false">INDEX($AC$2022:$AC$2149,MATCH($A2098+(1-H2098)*1,$A$2022:$A$2149,0))</f>
        <v>5000000</v>
      </c>
      <c r="AQ2098" s="7" t="n">
        <f aca="false">INDEX($AC$2022:$AC$2149,MATCH($A2098-H2098*1,$A$2022:$A$2149,0))</f>
        <v>318157935.681795</v>
      </c>
      <c r="AR2098" s="14" t="b">
        <f aca="false">AND(IF(B2098=1,AD2098&gt;=AE2098,AE2098&gt;AD2098),IF(C2098=1,AF2098&gt;=AG2098,AG2098&gt;AF2098),IF(D2098=1,AH2098&gt;=AI2098,AI2098&gt;AH2098),IF(E2098=1,AJ2098&gt;=AK2098,AK2098&gt;AJ2098),IF(F2098=1,AL2098&gt;=AM2098,AM2098&gt;AL2098),IF(G2098=1,AN2098&gt;=AO2098,AO2098&gt;AN2098),IF(H2098=1,AP2098&gt;=AQ2098,AQ2098&gt;AP2098))</f>
        <v>0</v>
      </c>
      <c r="AS2098" s="2"/>
      <c r="AT2098" s="2"/>
      <c r="AU2098" s="2"/>
      <c r="AV2098" s="2"/>
      <c r="AW2098" s="2"/>
      <c r="AX2098" s="2"/>
    </row>
    <row r="2099" customFormat="false" ht="15" hidden="false" customHeight="false" outlineLevel="0" collapsed="false">
      <c r="A2099" s="6" t="n">
        <f aca="false">ROW()-2022</f>
        <v>77</v>
      </c>
      <c r="B2099" s="6" t="n">
        <f aca="false">MOD(INT($A2099/64),2)</f>
        <v>1</v>
      </c>
      <c r="C2099" s="6" t="n">
        <f aca="false">MOD(INT($A2099/32),2)</f>
        <v>0</v>
      </c>
      <c r="D2099" s="6" t="n">
        <f aca="false">MOD(INT($A2099/16),2)</f>
        <v>0</v>
      </c>
      <c r="E2099" s="6" t="n">
        <f aca="false">MOD(INT($A2099/8),2)</f>
        <v>1</v>
      </c>
      <c r="F2099" s="6" t="n">
        <f aca="false">MOD(INT($A2099/4),2)</f>
        <v>1</v>
      </c>
      <c r="G2099" s="6" t="n">
        <f aca="false">MOD(INT($A2099/2),2)</f>
        <v>0</v>
      </c>
      <c r="H2099" s="6" t="n">
        <f aca="false">MOD(INT($A2099/1),2)</f>
        <v>1</v>
      </c>
      <c r="I2099" s="7" t="n">
        <f aca="false">IF(B2099=1,MIN($B$6,$B$2020),0)</f>
        <v>30000000</v>
      </c>
      <c r="J2099" s="7" t="n">
        <f aca="false">IF(C2099=1,MIN($F$436,MAX(0,$B$2020-I2099)),0)</f>
        <v>0</v>
      </c>
      <c r="K2099" s="7" t="n">
        <f aca="false">IF(D2099=1,MIN($F$435,MAX(0,$B$2020-SUM(I2099:J2099))),0)</f>
        <v>0</v>
      </c>
      <c r="L2099" s="7" t="n">
        <f aca="false">IF(E2099=1,MIN($F$434,MAX(0,$B$2020-SUM(I2099:K2099))),0)</f>
        <v>60000000</v>
      </c>
      <c r="M2099" s="7" t="n">
        <f aca="false">IF(F2099=1,MIN($F$433,MAX(0,$B$2020-SUM(I2099:L2099))),0)</f>
        <v>30000000</v>
      </c>
      <c r="N2099" s="7" t="n">
        <f aca="false">IF(G2099=1,MIN($F$432,MAX(0,$B$2020-SUM(I2099:M2099))),0)</f>
        <v>0</v>
      </c>
      <c r="O2099" s="7" t="n">
        <f aca="false">IF(H2099=1,MIN($F$431,MAX(0,$B$2020-SUM(I2099:N2099))),0)</f>
        <v>5000000</v>
      </c>
      <c r="P2099" s="7" t="n">
        <f aca="false">MAX(0,$B$2020-SUM(I2099:O2099))</f>
        <v>1875000000</v>
      </c>
      <c r="Q2099" s="7" t="n">
        <f aca="false">($B$413+$B$414)+$B$22+(1-B2099)*$B$408+(1-C2099)*$E$436+(1-D2099)*$E$435+(1-E2099)*$E$434+(1-F2099)*$E$433+(1-G2099)*$E$432+(1-H2099)*$E$431</f>
        <v>22084363.438333</v>
      </c>
      <c r="R2099" s="7" t="n">
        <f aca="false">P2099&gt;$B$12*Q2099</f>
        <v>1</v>
      </c>
      <c r="S2099" s="7" t="n">
        <f aca="false">IF(R2099,(P2099+$B$12*$B$13)/(Q2099+$B$13),IF(Q2099&gt;0,P2099/Q2099,0))</f>
        <v>76.3696812695391</v>
      </c>
      <c r="T2099" s="7" t="n">
        <f aca="false">IF(R2099,$B$13*(S2099-$B$12),0)</f>
        <v>188424203.173848</v>
      </c>
      <c r="U2099" s="7" t="n">
        <f aca="false">($B$413+$B$414)*S2099</f>
        <v>19534569.289579</v>
      </c>
      <c r="V2099" s="7" t="n">
        <f aca="false">$B$22*S2099</f>
        <v>687327131.425852</v>
      </c>
      <c r="W2099" s="7" t="n">
        <f aca="false">IF(B2099=1,I2099,S2099*$B$408)</f>
        <v>30000000</v>
      </c>
      <c r="X2099" s="7" t="n">
        <f aca="false">IF(C2099=1,J2099,S2099*$E$436)</f>
        <v>466113532.95338</v>
      </c>
      <c r="Y2099" s="7" t="n">
        <f aca="false">IF(D2099=1,K2099,S2099*$E$435)</f>
        <v>131752156.809647</v>
      </c>
      <c r="Z2099" s="7" t="n">
        <f aca="false">IF(E2099=1,L2099,S2099*$E$434)</f>
        <v>60000000</v>
      </c>
      <c r="AA2099" s="7" t="n">
        <f aca="false">IF(F2099=1,M2099,S2099*$E$433)</f>
        <v>30000000</v>
      </c>
      <c r="AB2099" s="7" t="n">
        <f aca="false">IF(G2099=1,N2099,S2099*$E$432)</f>
        <v>381848406.347695</v>
      </c>
      <c r="AC2099" s="7" t="n">
        <f aca="false">IF(H2099=1,O2099,S2099*$E$431)</f>
        <v>5000000</v>
      </c>
      <c r="AD2099" s="7" t="n">
        <f aca="false">INDEX($W$2022:$W$2149,MATCH($A2099+(1-B2099)*64,$A$2022:$A$2149,0))</f>
        <v>30000000</v>
      </c>
      <c r="AE2099" s="7" t="n">
        <f aca="false">INDEX($W$2022:$W$2149,MATCH($A2099-B2099*64,$A$2022:$A$2149,0))</f>
        <v>46527449.2571271</v>
      </c>
      <c r="AF2099" s="7" t="n">
        <f aca="false">INDEX($X$2022:$X$2149,MATCH($A2099+(1-C2099)*32,$A$2022:$A$2149,0))</f>
        <v>300000000</v>
      </c>
      <c r="AG2099" s="7" t="n">
        <f aca="false">INDEX($X$2022:$X$2149,MATCH($A2099-C2099*32,$A$2022:$A$2149,0))</f>
        <v>466113532.95338</v>
      </c>
      <c r="AH2099" s="7" t="n">
        <f aca="false">INDEX($Y$2022:$Y$2149,MATCH($A2099+(1-D2099)*16,$A$2022:$A$2149,0))</f>
        <v>100000000</v>
      </c>
      <c r="AI2099" s="7" t="n">
        <f aca="false">INDEX($Y$2022:$Y$2149,MATCH($A2099-D2099*16,$A$2022:$A$2149,0))</f>
        <v>131752156.809647</v>
      </c>
      <c r="AJ2099" s="7" t="n">
        <f aca="false">INDEX($Z$2022:$Z$2149,MATCH($A2099+(1-E2099)*8,$A$2022:$A$2149,0))</f>
        <v>60000000</v>
      </c>
      <c r="AK2099" s="7" t="n">
        <f aca="false">INDEX($Z$2022:$Z$2149,MATCH($A2099-E2099*8,$A$2022:$A$2149,0))</f>
        <v>172322019.403073</v>
      </c>
      <c r="AL2099" s="7" t="n">
        <f aca="false">INDEX($AA$2022:$AA$2149,MATCH($A2099+(1-F2099)*4,$A$2022:$A$2149,0))</f>
        <v>30000000</v>
      </c>
      <c r="AM2099" s="7" t="n">
        <f aca="false">INDEX($AA$2022:$AA$2149,MATCH($A2099-F2099*4,$A$2022:$A$2149,0))</f>
        <v>207454488.220948</v>
      </c>
      <c r="AN2099" s="7" t="n">
        <f aca="false">INDEX($AB$2022:$AB$2149,MATCH($A2099+(1-G2099)*2,$A$2022:$A$2149,0))</f>
        <v>15000000</v>
      </c>
      <c r="AO2099" s="7" t="n">
        <f aca="false">INDEX($AB$2022:$AB$2149,MATCH($A2099-G2099*2,$A$2022:$A$2149,0))</f>
        <v>381848406.347695</v>
      </c>
      <c r="AP2099" s="7" t="n">
        <f aca="false">INDEX($AC$2022:$AC$2149,MATCH($A2099+(1-H2099)*1,$A$2022:$A$2149,0))</f>
        <v>5000000</v>
      </c>
      <c r="AQ2099" s="7" t="n">
        <f aca="false">INDEX($AC$2022:$AC$2149,MATCH($A2099-H2099*1,$A$2022:$A$2149,0))</f>
        <v>318157935.681795</v>
      </c>
      <c r="AR2099" s="14" t="b">
        <f aca="false">AND(IF(B2099=1,AD2099&gt;=AE2099,AE2099&gt;AD2099),IF(C2099=1,AF2099&gt;=AG2099,AG2099&gt;AF2099),IF(D2099=1,AH2099&gt;=AI2099,AI2099&gt;AH2099),IF(E2099=1,AJ2099&gt;=AK2099,AK2099&gt;AJ2099),IF(F2099=1,AL2099&gt;=AM2099,AM2099&gt;AL2099),IF(G2099=1,AN2099&gt;=AO2099,AO2099&gt;AN2099),IF(H2099=1,AP2099&gt;=AQ2099,AQ2099&gt;AP2099))</f>
        <v>0</v>
      </c>
      <c r="AS2099" s="2"/>
      <c r="AT2099" s="2"/>
      <c r="AU2099" s="2"/>
      <c r="AV2099" s="2"/>
      <c r="AW2099" s="2"/>
      <c r="AX2099" s="2"/>
    </row>
    <row r="2100" customFormat="false" ht="15" hidden="false" customHeight="false" outlineLevel="0" collapsed="false">
      <c r="A2100" s="6" t="n">
        <f aca="false">ROW()-2022</f>
        <v>78</v>
      </c>
      <c r="B2100" s="6" t="n">
        <f aca="false">MOD(INT($A2100/64),2)</f>
        <v>1</v>
      </c>
      <c r="C2100" s="6" t="n">
        <f aca="false">MOD(INT($A2100/32),2)</f>
        <v>0</v>
      </c>
      <c r="D2100" s="6" t="n">
        <f aca="false">MOD(INT($A2100/16),2)</f>
        <v>0</v>
      </c>
      <c r="E2100" s="6" t="n">
        <f aca="false">MOD(INT($A2100/8),2)</f>
        <v>1</v>
      </c>
      <c r="F2100" s="6" t="n">
        <f aca="false">MOD(INT($A2100/4),2)</f>
        <v>1</v>
      </c>
      <c r="G2100" s="6" t="n">
        <f aca="false">MOD(INT($A2100/2),2)</f>
        <v>1</v>
      </c>
      <c r="H2100" s="6" t="n">
        <f aca="false">MOD(INT($A2100/1),2)</f>
        <v>0</v>
      </c>
      <c r="I2100" s="7" t="n">
        <f aca="false">IF(B2100=1,MIN($B$6,$B$2020),0)</f>
        <v>30000000</v>
      </c>
      <c r="J2100" s="7" t="n">
        <f aca="false">IF(C2100=1,MIN($F$436,MAX(0,$B$2020-I2100)),0)</f>
        <v>0</v>
      </c>
      <c r="K2100" s="7" t="n">
        <f aca="false">IF(D2100=1,MIN($F$435,MAX(0,$B$2020-SUM(I2100:J2100))),0)</f>
        <v>0</v>
      </c>
      <c r="L2100" s="7" t="n">
        <f aca="false">IF(E2100=1,MIN($F$434,MAX(0,$B$2020-SUM(I2100:K2100))),0)</f>
        <v>60000000</v>
      </c>
      <c r="M2100" s="7" t="n">
        <f aca="false">IF(F2100=1,MIN($F$433,MAX(0,$B$2020-SUM(I2100:L2100))),0)</f>
        <v>30000000</v>
      </c>
      <c r="N2100" s="7" t="n">
        <f aca="false">IF(G2100=1,MIN($F$432,MAX(0,$B$2020-SUM(I2100:M2100))),0)</f>
        <v>15000000</v>
      </c>
      <c r="O2100" s="7" t="n">
        <f aca="false">IF(H2100=1,MIN($F$431,MAX(0,$B$2020-SUM(I2100:N2100))),0)</f>
        <v>0</v>
      </c>
      <c r="P2100" s="7" t="n">
        <f aca="false">MAX(0,$B$2020-SUM(I2100:O2100))</f>
        <v>1865000000</v>
      </c>
      <c r="Q2100" s="7" t="n">
        <f aca="false">($B$413+$B$414)+$B$22+(1-B2100)*$B$408+(1-C2100)*$E$436+(1-D2100)*$E$435+(1-E2100)*$E$434+(1-F2100)*$E$433+(1-G2100)*$E$432+(1-H2100)*$E$431</f>
        <v>22084363.438333</v>
      </c>
      <c r="R2100" s="7" t="n">
        <f aca="false">P2100&gt;$B$12*Q2100</f>
        <v>1</v>
      </c>
      <c r="S2100" s="7" t="n">
        <f aca="false">IF(R2100,(P2100+$B$12*$B$13)/(Q2100+$B$13),IF(Q2100&gt;0,P2100/Q2100,0))</f>
        <v>75.9629186529237</v>
      </c>
      <c r="T2100" s="7" t="n">
        <f aca="false">IF(R2100,$B$13*(S2100-$B$12),0)</f>
        <v>187407296.632309</v>
      </c>
      <c r="U2100" s="7" t="n">
        <f aca="false">($B$413+$B$414)*S2100</f>
        <v>19430523.6475572</v>
      </c>
      <c r="V2100" s="7" t="n">
        <f aca="false">$B$22*S2100</f>
        <v>683666267.876313</v>
      </c>
      <c r="W2100" s="7" t="n">
        <f aca="false">IF(B2100=1,I2100,S2100*$B$408)</f>
        <v>30000000</v>
      </c>
      <c r="X2100" s="7" t="n">
        <f aca="false">IF(C2100=1,J2100,S2100*$E$436)</f>
        <v>463630904.282523</v>
      </c>
      <c r="Y2100" s="7" t="n">
        <f aca="false">IF(D2100=1,K2100,S2100*$E$435)</f>
        <v>131050414.296679</v>
      </c>
      <c r="Z2100" s="7" t="n">
        <f aca="false">IF(E2100=1,L2100,S2100*$E$434)</f>
        <v>60000000</v>
      </c>
      <c r="AA2100" s="7" t="n">
        <f aca="false">IF(F2100=1,M2100,S2100*$E$433)</f>
        <v>30000000</v>
      </c>
      <c r="AB2100" s="7" t="n">
        <f aca="false">IF(G2100=1,N2100,S2100*$E$432)</f>
        <v>15000000</v>
      </c>
      <c r="AC2100" s="7" t="n">
        <f aca="false">IF(H2100=1,O2100,S2100*$E$431)</f>
        <v>379814593.264618</v>
      </c>
      <c r="AD2100" s="7" t="n">
        <f aca="false">INDEX($W$2022:$W$2149,MATCH($A2100+(1-B2100)*64,$A$2022:$A$2149,0))</f>
        <v>30000000</v>
      </c>
      <c r="AE2100" s="7" t="n">
        <f aca="false">INDEX($W$2022:$W$2149,MATCH($A2100-B2100*64,$A$2022:$A$2149,0))</f>
        <v>46283530.7813362</v>
      </c>
      <c r="AF2100" s="7" t="n">
        <f aca="false">INDEX($X$2022:$X$2149,MATCH($A2100+(1-C2100)*32,$A$2022:$A$2149,0))</f>
        <v>300000000</v>
      </c>
      <c r="AG2100" s="7" t="n">
        <f aca="false">INDEX($X$2022:$X$2149,MATCH($A2100-C2100*32,$A$2022:$A$2149,0))</f>
        <v>463630904.282523</v>
      </c>
      <c r="AH2100" s="7" t="n">
        <f aca="false">INDEX($Y$2022:$Y$2149,MATCH($A2100+(1-D2100)*16,$A$2022:$A$2149,0))</f>
        <v>100000000</v>
      </c>
      <c r="AI2100" s="7" t="n">
        <f aca="false">INDEX($Y$2022:$Y$2149,MATCH($A2100-D2100*16,$A$2022:$A$2149,0))</f>
        <v>131050414.296679</v>
      </c>
      <c r="AJ2100" s="7" t="n">
        <f aca="false">INDEX($Z$2022:$Z$2149,MATCH($A2100+(1-E2100)*8,$A$2022:$A$2149,0))</f>
        <v>60000000</v>
      </c>
      <c r="AK2100" s="7" t="n">
        <f aca="false">INDEX($Z$2022:$Z$2149,MATCH($A2100-E2100*8,$A$2022:$A$2149,0))</f>
        <v>171432615.431961</v>
      </c>
      <c r="AL2100" s="7" t="n">
        <f aca="false">INDEX($AA$2022:$AA$2149,MATCH($A2100+(1-F2100)*4,$A$2022:$A$2149,0))</f>
        <v>30000000</v>
      </c>
      <c r="AM2100" s="7" t="n">
        <f aca="false">INDEX($AA$2022:$AA$2149,MATCH($A2100-F2100*4,$A$2022:$A$2149,0))</f>
        <v>206366915.543512</v>
      </c>
      <c r="AN2100" s="7" t="n">
        <f aca="false">INDEX($AB$2022:$AB$2149,MATCH($A2100+(1-G2100)*2,$A$2022:$A$2149,0))</f>
        <v>15000000</v>
      </c>
      <c r="AO2100" s="7" t="n">
        <f aca="false">INDEX($AB$2022:$AB$2149,MATCH($A2100-G2100*2,$A$2022:$A$2149,0))</f>
        <v>318157935.681795</v>
      </c>
      <c r="AP2100" s="7" t="n">
        <f aca="false">INDEX($AC$2022:$AC$2149,MATCH($A2100+(1-H2100)*1,$A$2022:$A$2149,0))</f>
        <v>5000000</v>
      </c>
      <c r="AQ2100" s="7" t="n">
        <f aca="false">INDEX($AC$2022:$AC$2149,MATCH($A2100-H2100*1,$A$2022:$A$2149,0))</f>
        <v>379814593.264618</v>
      </c>
      <c r="AR2100" s="14" t="b">
        <f aca="false">AND(IF(B2100=1,AD2100&gt;=AE2100,AE2100&gt;AD2100),IF(C2100=1,AF2100&gt;=AG2100,AG2100&gt;AF2100),IF(D2100=1,AH2100&gt;=AI2100,AI2100&gt;AH2100),IF(E2100=1,AJ2100&gt;=AK2100,AK2100&gt;AJ2100),IF(F2100=1,AL2100&gt;=AM2100,AM2100&gt;AL2100),IF(G2100=1,AN2100&gt;=AO2100,AO2100&gt;AN2100),IF(H2100=1,AP2100&gt;=AQ2100,AQ2100&gt;AP2100))</f>
        <v>0</v>
      </c>
      <c r="AS2100" s="2"/>
      <c r="AT2100" s="2"/>
      <c r="AU2100" s="2"/>
      <c r="AV2100" s="2"/>
      <c r="AW2100" s="2"/>
      <c r="AX2100" s="2"/>
    </row>
    <row r="2101" customFormat="false" ht="15" hidden="false" customHeight="false" outlineLevel="0" collapsed="false">
      <c r="A2101" s="6" t="n">
        <f aca="false">ROW()-2022</f>
        <v>79</v>
      </c>
      <c r="B2101" s="6" t="n">
        <f aca="false">MOD(INT($A2101/64),2)</f>
        <v>1</v>
      </c>
      <c r="C2101" s="6" t="n">
        <f aca="false">MOD(INT($A2101/32),2)</f>
        <v>0</v>
      </c>
      <c r="D2101" s="6" t="n">
        <f aca="false">MOD(INT($A2101/16),2)</f>
        <v>0</v>
      </c>
      <c r="E2101" s="6" t="n">
        <f aca="false">MOD(INT($A2101/8),2)</f>
        <v>1</v>
      </c>
      <c r="F2101" s="6" t="n">
        <f aca="false">MOD(INT($A2101/4),2)</f>
        <v>1</v>
      </c>
      <c r="G2101" s="6" t="n">
        <f aca="false">MOD(INT($A2101/2),2)</f>
        <v>1</v>
      </c>
      <c r="H2101" s="6" t="n">
        <f aca="false">MOD(INT($A2101/1),2)</f>
        <v>1</v>
      </c>
      <c r="I2101" s="7" t="n">
        <f aca="false">IF(B2101=1,MIN($B$6,$B$2020),0)</f>
        <v>30000000</v>
      </c>
      <c r="J2101" s="7" t="n">
        <f aca="false">IF(C2101=1,MIN($F$436,MAX(0,$B$2020-I2101)),0)</f>
        <v>0</v>
      </c>
      <c r="K2101" s="7" t="n">
        <f aca="false">IF(D2101=1,MIN($F$435,MAX(0,$B$2020-SUM(I2101:J2101))),0)</f>
        <v>0</v>
      </c>
      <c r="L2101" s="7" t="n">
        <f aca="false">IF(E2101=1,MIN($F$434,MAX(0,$B$2020-SUM(I2101:K2101))),0)</f>
        <v>60000000</v>
      </c>
      <c r="M2101" s="7" t="n">
        <f aca="false">IF(F2101=1,MIN($F$433,MAX(0,$B$2020-SUM(I2101:L2101))),0)</f>
        <v>30000000</v>
      </c>
      <c r="N2101" s="7" t="n">
        <f aca="false">IF(G2101=1,MIN($F$432,MAX(0,$B$2020-SUM(I2101:M2101))),0)</f>
        <v>15000000</v>
      </c>
      <c r="O2101" s="7" t="n">
        <f aca="false">IF(H2101=1,MIN($F$431,MAX(0,$B$2020-SUM(I2101:N2101))),0)</f>
        <v>5000000</v>
      </c>
      <c r="P2101" s="7" t="n">
        <f aca="false">MAX(0,$B$2020-SUM(I2101:O2101))</f>
        <v>1860000000</v>
      </c>
      <c r="Q2101" s="7" t="n">
        <f aca="false">($B$413+$B$414)+$B$22+(1-B2101)*$B$408+(1-C2101)*$E$436+(1-D2101)*$E$435+(1-E2101)*$E$434+(1-F2101)*$E$433+(1-G2101)*$E$432+(1-H2101)*$E$431</f>
        <v>17084363.438333</v>
      </c>
      <c r="R2101" s="7" t="n">
        <f aca="false">P2101&gt;$B$12*Q2101</f>
        <v>1</v>
      </c>
      <c r="S2101" s="7" t="n">
        <f aca="false">IF(R2101,(P2101+$B$12*$B$13)/(Q2101+$B$13),IF(Q2101&gt;0,P2101/Q2101,0))</f>
        <v>95.1013805408901</v>
      </c>
      <c r="T2101" s="7" t="n">
        <f aca="false">IF(R2101,$B$13*(S2101-$B$12),0)</f>
        <v>235253451.352225</v>
      </c>
      <c r="U2101" s="7" t="n">
        <f aca="false">($B$413+$B$414)*S2101</f>
        <v>24325942.9243111</v>
      </c>
      <c r="V2101" s="7" t="n">
        <f aca="false">$B$22*S2101</f>
        <v>855912424.86801</v>
      </c>
      <c r="W2101" s="7" t="n">
        <f aca="false">IF(B2101=1,I2101,S2101*$B$408)</f>
        <v>30000000</v>
      </c>
      <c r="X2101" s="7" t="n">
        <f aca="false">IF(C2101=1,J2101,S2101*$E$436)</f>
        <v>580440296.931537</v>
      </c>
      <c r="Y2101" s="7" t="n">
        <f aca="false">IF(D2101=1,K2101,S2101*$E$435)</f>
        <v>164067883.923916</v>
      </c>
      <c r="Z2101" s="7" t="n">
        <f aca="false">IF(E2101=1,L2101,S2101*$E$434)</f>
        <v>60000000</v>
      </c>
      <c r="AA2101" s="7" t="n">
        <f aca="false">IF(F2101=1,M2101,S2101*$E$433)</f>
        <v>30000000</v>
      </c>
      <c r="AB2101" s="7" t="n">
        <f aca="false">IF(G2101=1,N2101,S2101*$E$432)</f>
        <v>15000000</v>
      </c>
      <c r="AC2101" s="7" t="n">
        <f aca="false">IF(H2101=1,O2101,S2101*$E$431)</f>
        <v>5000000</v>
      </c>
      <c r="AD2101" s="7" t="n">
        <f aca="false">INDEX($W$2022:$W$2149,MATCH($A2101+(1-B2101)*64,$A$2022:$A$2149,0))</f>
        <v>30000000</v>
      </c>
      <c r="AE2101" s="7" t="n">
        <f aca="false">INDEX($W$2022:$W$2149,MATCH($A2101-B2101*64,$A$2022:$A$2149,0))</f>
        <v>57588260.9025537</v>
      </c>
      <c r="AF2101" s="7" t="n">
        <f aca="false">INDEX($X$2022:$X$2149,MATCH($A2101+(1-C2101)*32,$A$2022:$A$2149,0))</f>
        <v>300000000</v>
      </c>
      <c r="AG2101" s="7" t="n">
        <f aca="false">INDEX($X$2022:$X$2149,MATCH($A2101-C2101*32,$A$2022:$A$2149,0))</f>
        <v>580440296.931537</v>
      </c>
      <c r="AH2101" s="7" t="n">
        <f aca="false">INDEX($Y$2022:$Y$2149,MATCH($A2101+(1-D2101)*16,$A$2022:$A$2149,0))</f>
        <v>100000000</v>
      </c>
      <c r="AI2101" s="7" t="n">
        <f aca="false">INDEX($Y$2022:$Y$2149,MATCH($A2101-D2101*16,$A$2022:$A$2149,0))</f>
        <v>164067883.923916</v>
      </c>
      <c r="AJ2101" s="7" t="n">
        <f aca="false">INDEX($Z$2022:$Z$2149,MATCH($A2101+(1-E2101)*8,$A$2022:$A$2149,0))</f>
        <v>60000000</v>
      </c>
      <c r="AK2101" s="7" t="n">
        <f aca="false">INDEX($Z$2022:$Z$2149,MATCH($A2101-E2101*8,$A$2022:$A$2149,0))</f>
        <v>209876442.997426</v>
      </c>
      <c r="AL2101" s="7" t="n">
        <f aca="false">INDEX($AA$2022:$AA$2149,MATCH($A2101+(1-F2101)*4,$A$2022:$A$2149,0))</f>
        <v>30000000</v>
      </c>
      <c r="AM2101" s="7" t="n">
        <f aca="false">INDEX($AA$2022:$AA$2149,MATCH($A2101-F2101*4,$A$2022:$A$2149,0))</f>
        <v>251390747.208905</v>
      </c>
      <c r="AN2101" s="7" t="n">
        <f aca="false">INDEX($AB$2022:$AB$2149,MATCH($A2101+(1-G2101)*2,$A$2022:$A$2149,0))</f>
        <v>15000000</v>
      </c>
      <c r="AO2101" s="7" t="n">
        <f aca="false">INDEX($AB$2022:$AB$2149,MATCH($A2101-G2101*2,$A$2022:$A$2149,0))</f>
        <v>381848406.347695</v>
      </c>
      <c r="AP2101" s="7" t="n">
        <f aca="false">INDEX($AC$2022:$AC$2149,MATCH($A2101+(1-H2101)*1,$A$2022:$A$2149,0))</f>
        <v>5000000</v>
      </c>
      <c r="AQ2101" s="7" t="n">
        <f aca="false">INDEX($AC$2022:$AC$2149,MATCH($A2101-H2101*1,$A$2022:$A$2149,0))</f>
        <v>379814593.264618</v>
      </c>
      <c r="AR2101" s="14" t="b">
        <f aca="false">AND(IF(B2101=1,AD2101&gt;=AE2101,AE2101&gt;AD2101),IF(C2101=1,AF2101&gt;=AG2101,AG2101&gt;AF2101),IF(D2101=1,AH2101&gt;=AI2101,AI2101&gt;AH2101),IF(E2101=1,AJ2101&gt;=AK2101,AK2101&gt;AJ2101),IF(F2101=1,AL2101&gt;=AM2101,AM2101&gt;AL2101),IF(G2101=1,AN2101&gt;=AO2101,AO2101&gt;AN2101),IF(H2101=1,AP2101&gt;=AQ2101,AQ2101&gt;AP2101))</f>
        <v>0</v>
      </c>
      <c r="AS2101" s="2"/>
      <c r="AT2101" s="2"/>
      <c r="AU2101" s="2"/>
      <c r="AV2101" s="2"/>
      <c r="AW2101" s="2"/>
      <c r="AX2101" s="2"/>
    </row>
    <row r="2102" customFormat="false" ht="15" hidden="false" customHeight="false" outlineLevel="0" collapsed="false">
      <c r="A2102" s="6" t="n">
        <f aca="false">ROW()-2022</f>
        <v>80</v>
      </c>
      <c r="B2102" s="6" t="n">
        <f aca="false">MOD(INT($A2102/64),2)</f>
        <v>1</v>
      </c>
      <c r="C2102" s="6" t="n">
        <f aca="false">MOD(INT($A2102/32),2)</f>
        <v>0</v>
      </c>
      <c r="D2102" s="6" t="n">
        <f aca="false">MOD(INT($A2102/16),2)</f>
        <v>1</v>
      </c>
      <c r="E2102" s="6" t="n">
        <f aca="false">MOD(INT($A2102/8),2)</f>
        <v>0</v>
      </c>
      <c r="F2102" s="6" t="n">
        <f aca="false">MOD(INT($A2102/4),2)</f>
        <v>0</v>
      </c>
      <c r="G2102" s="6" t="n">
        <f aca="false">MOD(INT($A2102/2),2)</f>
        <v>0</v>
      </c>
      <c r="H2102" s="6" t="n">
        <f aca="false">MOD(INT($A2102/1),2)</f>
        <v>0</v>
      </c>
      <c r="I2102" s="7" t="n">
        <f aca="false">IF(B2102=1,MIN($B$6,$B$2020),0)</f>
        <v>30000000</v>
      </c>
      <c r="J2102" s="7" t="n">
        <f aca="false">IF(C2102=1,MIN($F$436,MAX(0,$B$2020-I2102)),0)</f>
        <v>0</v>
      </c>
      <c r="K2102" s="7" t="n">
        <f aca="false">IF(D2102=1,MIN($F$435,MAX(0,$B$2020-SUM(I2102:J2102))),0)</f>
        <v>100000000</v>
      </c>
      <c r="L2102" s="7" t="n">
        <f aca="false">IF(E2102=1,MIN($F$434,MAX(0,$B$2020-SUM(I2102:K2102))),0)</f>
        <v>0</v>
      </c>
      <c r="M2102" s="7" t="n">
        <f aca="false">IF(F2102=1,MIN($F$433,MAX(0,$B$2020-SUM(I2102:L2102))),0)</f>
        <v>0</v>
      </c>
      <c r="N2102" s="7" t="n">
        <f aca="false">IF(G2102=1,MIN($F$432,MAX(0,$B$2020-SUM(I2102:M2102))),0)</f>
        <v>0</v>
      </c>
      <c r="O2102" s="7" t="n">
        <f aca="false">IF(H2102=1,MIN($F$431,MAX(0,$B$2020-SUM(I2102:N2102))),0)</f>
        <v>0</v>
      </c>
      <c r="P2102" s="7" t="n">
        <f aca="false">MAX(0,$B$2020-SUM(I2102:O2102))</f>
        <v>1870000000</v>
      </c>
      <c r="Q2102" s="7" t="n">
        <f aca="false">($B$413+$B$414)+$B$22+(1-B2102)*$B$408+(1-C2102)*$E$436+(1-D2102)*$E$435+(1-E2102)*$E$434+(1-F2102)*$E$433+(1-G2102)*$E$432+(1-H2102)*$E$431</f>
        <v>30759174.1404408</v>
      </c>
      <c r="R2102" s="7" t="n">
        <f aca="false">P2102&gt;$B$12*Q2102</f>
        <v>1</v>
      </c>
      <c r="S2102" s="7" t="n">
        <f aca="false">IF(R2102,(P2102+$B$12*$B$13)/(Q2102+$B$13),IF(Q2102&gt;0,P2102/Q2102,0))</f>
        <v>56.3002554451036</v>
      </c>
      <c r="T2102" s="7" t="n">
        <f aca="false">IF(R2102,$B$13*(S2102-$B$12),0)</f>
        <v>138250638.612759</v>
      </c>
      <c r="U2102" s="7" t="n">
        <f aca="false">($B$413+$B$414)*S2102</f>
        <v>14401019.1312929</v>
      </c>
      <c r="V2102" s="7" t="n">
        <f aca="false">$B$22*S2102</f>
        <v>506702299.005932</v>
      </c>
      <c r="W2102" s="7" t="n">
        <f aca="false">IF(B2102=1,I2102,S2102*$B$408)</f>
        <v>30000000</v>
      </c>
      <c r="X2102" s="7" t="n">
        <f aca="false">IF(C2102=1,J2102,S2102*$E$436)</f>
        <v>343622109.395421</v>
      </c>
      <c r="Y2102" s="7" t="n">
        <f aca="false">IF(D2102=1,K2102,S2102*$E$435)</f>
        <v>100000000</v>
      </c>
      <c r="Z2102" s="7" t="n">
        <f aca="false">IF(E2102=1,L2102,S2102*$E$434)</f>
        <v>135120613.068249</v>
      </c>
      <c r="AA2102" s="7" t="n">
        <f aca="false">IF(F2102=1,M2102,S2102*$E$433)</f>
        <v>168900766.335311</v>
      </c>
      <c r="AB2102" s="7" t="n">
        <f aca="false">IF(G2102=1,N2102,S2102*$E$432)</f>
        <v>281501277.225518</v>
      </c>
      <c r="AC2102" s="7" t="n">
        <f aca="false">IF(H2102=1,O2102,S2102*$E$431)</f>
        <v>281501277.225518</v>
      </c>
      <c r="AD2102" s="7" t="n">
        <f aca="false">INDEX($W$2022:$W$2149,MATCH($A2102+(1-B2102)*64,$A$2022:$A$2149,0))</f>
        <v>30000000</v>
      </c>
      <c r="AE2102" s="7" t="n">
        <f aca="false">INDEX($W$2022:$W$2149,MATCH($A2102-B2102*64,$A$2022:$A$2149,0))</f>
        <v>34521421.8444213</v>
      </c>
      <c r="AF2102" s="7" t="n">
        <f aca="false">INDEX($X$2022:$X$2149,MATCH($A2102+(1-C2102)*32,$A$2022:$A$2149,0))</f>
        <v>300000000</v>
      </c>
      <c r="AG2102" s="7" t="n">
        <f aca="false">INDEX($X$2022:$X$2149,MATCH($A2102-C2102*32,$A$2022:$A$2149,0))</f>
        <v>343622109.395421</v>
      </c>
      <c r="AH2102" s="7" t="n">
        <f aca="false">INDEX($Y$2022:$Y$2149,MATCH($A2102+(1-D2102)*16,$A$2022:$A$2149,0))</f>
        <v>100000000</v>
      </c>
      <c r="AI2102" s="7" t="n">
        <f aca="false">INDEX($Y$2022:$Y$2149,MATCH($A2102-D2102*16,$A$2022:$A$2149,0))</f>
        <v>97270196.0431754</v>
      </c>
      <c r="AJ2102" s="7" t="n">
        <f aca="false">INDEX($Z$2022:$Z$2149,MATCH($A2102+(1-E2102)*8,$A$2022:$A$2149,0))</f>
        <v>60000000</v>
      </c>
      <c r="AK2102" s="7" t="n">
        <f aca="false">INDEX($Z$2022:$Z$2149,MATCH($A2102-E2102*8,$A$2022:$A$2149,0))</f>
        <v>135120613.068249</v>
      </c>
      <c r="AL2102" s="7" t="n">
        <f aca="false">INDEX($AA$2022:$AA$2149,MATCH($A2102+(1-F2102)*4,$A$2022:$A$2149,0))</f>
        <v>30000000</v>
      </c>
      <c r="AM2102" s="7" t="n">
        <f aca="false">INDEX($AA$2022:$AA$2149,MATCH($A2102-F2102*4,$A$2022:$A$2149,0))</f>
        <v>168900766.335311</v>
      </c>
      <c r="AN2102" s="7" t="n">
        <f aca="false">INDEX($AB$2022:$AB$2149,MATCH($A2102+(1-G2102)*2,$A$2022:$A$2149,0))</f>
        <v>15000000</v>
      </c>
      <c r="AO2102" s="7" t="n">
        <f aca="false">INDEX($AB$2022:$AB$2149,MATCH($A2102-G2102*2,$A$2022:$A$2149,0))</f>
        <v>281501277.225518</v>
      </c>
      <c r="AP2102" s="7" t="n">
        <f aca="false">INDEX($AC$2022:$AC$2149,MATCH($A2102+(1-H2102)*1,$A$2022:$A$2149,0))</f>
        <v>5000000</v>
      </c>
      <c r="AQ2102" s="7" t="n">
        <f aca="false">INDEX($AC$2022:$AC$2149,MATCH($A2102-H2102*1,$A$2022:$A$2149,0))</f>
        <v>281501277.225518</v>
      </c>
      <c r="AR2102" s="14" t="b">
        <f aca="false">AND(IF(B2102=1,AD2102&gt;=AE2102,AE2102&gt;AD2102),IF(C2102=1,AF2102&gt;=AG2102,AG2102&gt;AF2102),IF(D2102=1,AH2102&gt;=AI2102,AI2102&gt;AH2102),IF(E2102=1,AJ2102&gt;=AK2102,AK2102&gt;AJ2102),IF(F2102=1,AL2102&gt;=AM2102,AM2102&gt;AL2102),IF(G2102=1,AN2102&gt;=AO2102,AO2102&gt;AN2102),IF(H2102=1,AP2102&gt;=AQ2102,AQ2102&gt;AP2102))</f>
        <v>0</v>
      </c>
      <c r="AS2102" s="2"/>
      <c r="AT2102" s="2"/>
      <c r="AU2102" s="2"/>
      <c r="AV2102" s="2"/>
      <c r="AW2102" s="2"/>
      <c r="AX2102" s="2"/>
    </row>
    <row r="2103" customFormat="false" ht="15" hidden="false" customHeight="false" outlineLevel="0" collapsed="false">
      <c r="A2103" s="6" t="n">
        <f aca="false">ROW()-2022</f>
        <v>81</v>
      </c>
      <c r="B2103" s="6" t="n">
        <f aca="false">MOD(INT($A2103/64),2)</f>
        <v>1</v>
      </c>
      <c r="C2103" s="6" t="n">
        <f aca="false">MOD(INT($A2103/32),2)</f>
        <v>0</v>
      </c>
      <c r="D2103" s="6" t="n">
        <f aca="false">MOD(INT($A2103/16),2)</f>
        <v>1</v>
      </c>
      <c r="E2103" s="6" t="n">
        <f aca="false">MOD(INT($A2103/8),2)</f>
        <v>0</v>
      </c>
      <c r="F2103" s="6" t="n">
        <f aca="false">MOD(INT($A2103/4),2)</f>
        <v>0</v>
      </c>
      <c r="G2103" s="6" t="n">
        <f aca="false">MOD(INT($A2103/2),2)</f>
        <v>0</v>
      </c>
      <c r="H2103" s="6" t="n">
        <f aca="false">MOD(INT($A2103/1),2)</f>
        <v>1</v>
      </c>
      <c r="I2103" s="7" t="n">
        <f aca="false">IF(B2103=1,MIN($B$6,$B$2020),0)</f>
        <v>30000000</v>
      </c>
      <c r="J2103" s="7" t="n">
        <f aca="false">IF(C2103=1,MIN($F$436,MAX(0,$B$2020-I2103)),0)</f>
        <v>0</v>
      </c>
      <c r="K2103" s="7" t="n">
        <f aca="false">IF(D2103=1,MIN($F$435,MAX(0,$B$2020-SUM(I2103:J2103))),0)</f>
        <v>100000000</v>
      </c>
      <c r="L2103" s="7" t="n">
        <f aca="false">IF(E2103=1,MIN($F$434,MAX(0,$B$2020-SUM(I2103:K2103))),0)</f>
        <v>0</v>
      </c>
      <c r="M2103" s="7" t="n">
        <f aca="false">IF(F2103=1,MIN($F$433,MAX(0,$B$2020-SUM(I2103:L2103))),0)</f>
        <v>0</v>
      </c>
      <c r="N2103" s="7" t="n">
        <f aca="false">IF(G2103=1,MIN($F$432,MAX(0,$B$2020-SUM(I2103:M2103))),0)</f>
        <v>0</v>
      </c>
      <c r="O2103" s="7" t="n">
        <f aca="false">IF(H2103=1,MIN($F$431,MAX(0,$B$2020-SUM(I2103:N2103))),0)</f>
        <v>5000000</v>
      </c>
      <c r="P2103" s="7" t="n">
        <f aca="false">MAX(0,$B$2020-SUM(I2103:O2103))</f>
        <v>1865000000</v>
      </c>
      <c r="Q2103" s="7" t="n">
        <f aca="false">($B$413+$B$414)+$B$22+(1-B2103)*$B$408+(1-C2103)*$E$436+(1-D2103)*$E$435+(1-E2103)*$E$434+(1-F2103)*$E$433+(1-G2103)*$E$432+(1-H2103)*$E$431</f>
        <v>25759174.1404408</v>
      </c>
      <c r="R2103" s="7" t="n">
        <f aca="false">P2103&gt;$B$12*Q2103</f>
        <v>1</v>
      </c>
      <c r="S2103" s="7" t="n">
        <f aca="false">IF(R2103,(P2103+$B$12*$B$13)/(Q2103+$B$13),IF(Q2103&gt;0,P2103/Q2103,0))</f>
        <v>66.0847337830542</v>
      </c>
      <c r="T2103" s="7" t="n">
        <f aca="false">IF(R2103,$B$13*(S2103-$B$12),0)</f>
        <v>162711834.457636</v>
      </c>
      <c r="U2103" s="7" t="n">
        <f aca="false">($B$413+$B$414)*S2103</f>
        <v>16903786.8118399</v>
      </c>
      <c r="V2103" s="7" t="n">
        <f aca="false">$B$22*S2103</f>
        <v>594762604.047488</v>
      </c>
      <c r="W2103" s="7" t="n">
        <f aca="false">IF(B2103=1,I2103,S2103*$B$408)</f>
        <v>30000000</v>
      </c>
      <c r="X2103" s="7" t="n">
        <f aca="false">IF(C2103=1,J2103,S2103*$E$436)</f>
        <v>403340543.339273</v>
      </c>
      <c r="Y2103" s="7" t="n">
        <f aca="false">IF(D2103=1,K2103,S2103*$E$435)</f>
        <v>100000000</v>
      </c>
      <c r="Z2103" s="7" t="n">
        <f aca="false">IF(E2103=1,L2103,S2103*$E$434)</f>
        <v>158603361.07933</v>
      </c>
      <c r="AA2103" s="7" t="n">
        <f aca="false">IF(F2103=1,M2103,S2103*$E$433)</f>
        <v>198254201.349163</v>
      </c>
      <c r="AB2103" s="7" t="n">
        <f aca="false">IF(G2103=1,N2103,S2103*$E$432)</f>
        <v>330423668.915271</v>
      </c>
      <c r="AC2103" s="7" t="n">
        <f aca="false">IF(H2103=1,O2103,S2103*$E$431)</f>
        <v>5000000</v>
      </c>
      <c r="AD2103" s="7" t="n">
        <f aca="false">INDEX($W$2022:$W$2149,MATCH($A2103+(1-B2103)*64,$A$2022:$A$2149,0))</f>
        <v>30000000</v>
      </c>
      <c r="AE2103" s="7" t="n">
        <f aca="false">INDEX($W$2022:$W$2149,MATCH($A2103-B2103*64,$A$2022:$A$2149,0))</f>
        <v>40392963.2406115</v>
      </c>
      <c r="AF2103" s="7" t="n">
        <f aca="false">INDEX($X$2022:$X$2149,MATCH($A2103+(1-C2103)*32,$A$2022:$A$2149,0))</f>
        <v>300000000</v>
      </c>
      <c r="AG2103" s="7" t="n">
        <f aca="false">INDEX($X$2022:$X$2149,MATCH($A2103-C2103*32,$A$2022:$A$2149,0))</f>
        <v>403340543.339273</v>
      </c>
      <c r="AH2103" s="7" t="n">
        <f aca="false">INDEX($Y$2022:$Y$2149,MATCH($A2103+(1-D2103)*16,$A$2022:$A$2149,0))</f>
        <v>100000000</v>
      </c>
      <c r="AI2103" s="7" t="n">
        <f aca="false">INDEX($Y$2022:$Y$2149,MATCH($A2103-D2103*16,$A$2022:$A$2149,0))</f>
        <v>113202668.136803</v>
      </c>
      <c r="AJ2103" s="7" t="n">
        <f aca="false">INDEX($Z$2022:$Z$2149,MATCH($A2103+(1-E2103)*8,$A$2022:$A$2149,0))</f>
        <v>60000000</v>
      </c>
      <c r="AK2103" s="7" t="n">
        <f aca="false">INDEX($Z$2022:$Z$2149,MATCH($A2103-E2103*8,$A$2022:$A$2149,0))</f>
        <v>158603361.07933</v>
      </c>
      <c r="AL2103" s="7" t="n">
        <f aca="false">INDEX($AA$2022:$AA$2149,MATCH($A2103+(1-F2103)*4,$A$2022:$A$2149,0))</f>
        <v>30000000</v>
      </c>
      <c r="AM2103" s="7" t="n">
        <f aca="false">INDEX($AA$2022:$AA$2149,MATCH($A2103-F2103*4,$A$2022:$A$2149,0))</f>
        <v>198254201.349163</v>
      </c>
      <c r="AN2103" s="7" t="n">
        <f aca="false">INDEX($AB$2022:$AB$2149,MATCH($A2103+(1-G2103)*2,$A$2022:$A$2149,0))</f>
        <v>15000000</v>
      </c>
      <c r="AO2103" s="7" t="n">
        <f aca="false">INDEX($AB$2022:$AB$2149,MATCH($A2103-G2103*2,$A$2022:$A$2149,0))</f>
        <v>330423668.915271</v>
      </c>
      <c r="AP2103" s="7" t="n">
        <f aca="false">INDEX($AC$2022:$AC$2149,MATCH($A2103+(1-H2103)*1,$A$2022:$A$2149,0))</f>
        <v>5000000</v>
      </c>
      <c r="AQ2103" s="7" t="n">
        <f aca="false">INDEX($AC$2022:$AC$2149,MATCH($A2103-H2103*1,$A$2022:$A$2149,0))</f>
        <v>281501277.225518</v>
      </c>
      <c r="AR2103" s="14" t="b">
        <f aca="false">AND(IF(B2103=1,AD2103&gt;=AE2103,AE2103&gt;AD2103),IF(C2103=1,AF2103&gt;=AG2103,AG2103&gt;AF2103),IF(D2103=1,AH2103&gt;=AI2103,AI2103&gt;AH2103),IF(E2103=1,AJ2103&gt;=AK2103,AK2103&gt;AJ2103),IF(F2103=1,AL2103&gt;=AM2103,AM2103&gt;AL2103),IF(G2103=1,AN2103&gt;=AO2103,AO2103&gt;AN2103),IF(H2103=1,AP2103&gt;=AQ2103,AQ2103&gt;AP2103))</f>
        <v>0</v>
      </c>
      <c r="AS2103" s="2"/>
      <c r="AT2103" s="2"/>
      <c r="AU2103" s="2"/>
      <c r="AV2103" s="2"/>
      <c r="AW2103" s="2"/>
      <c r="AX2103" s="2"/>
    </row>
    <row r="2104" customFormat="false" ht="15" hidden="false" customHeight="false" outlineLevel="0" collapsed="false">
      <c r="A2104" s="6" t="n">
        <f aca="false">ROW()-2022</f>
        <v>82</v>
      </c>
      <c r="B2104" s="6" t="n">
        <f aca="false">MOD(INT($A2104/64),2)</f>
        <v>1</v>
      </c>
      <c r="C2104" s="6" t="n">
        <f aca="false">MOD(INT($A2104/32),2)</f>
        <v>0</v>
      </c>
      <c r="D2104" s="6" t="n">
        <f aca="false">MOD(INT($A2104/16),2)</f>
        <v>1</v>
      </c>
      <c r="E2104" s="6" t="n">
        <f aca="false">MOD(INT($A2104/8),2)</f>
        <v>0</v>
      </c>
      <c r="F2104" s="6" t="n">
        <f aca="false">MOD(INT($A2104/4),2)</f>
        <v>0</v>
      </c>
      <c r="G2104" s="6" t="n">
        <f aca="false">MOD(INT($A2104/2),2)</f>
        <v>1</v>
      </c>
      <c r="H2104" s="6" t="n">
        <f aca="false">MOD(INT($A2104/1),2)</f>
        <v>0</v>
      </c>
      <c r="I2104" s="7" t="n">
        <f aca="false">IF(B2104=1,MIN($B$6,$B$2020),0)</f>
        <v>30000000</v>
      </c>
      <c r="J2104" s="7" t="n">
        <f aca="false">IF(C2104=1,MIN($F$436,MAX(0,$B$2020-I2104)),0)</f>
        <v>0</v>
      </c>
      <c r="K2104" s="7" t="n">
        <f aca="false">IF(D2104=1,MIN($F$435,MAX(0,$B$2020-SUM(I2104:J2104))),0)</f>
        <v>100000000</v>
      </c>
      <c r="L2104" s="7" t="n">
        <f aca="false">IF(E2104=1,MIN($F$434,MAX(0,$B$2020-SUM(I2104:K2104))),0)</f>
        <v>0</v>
      </c>
      <c r="M2104" s="7" t="n">
        <f aca="false">IF(F2104=1,MIN($F$433,MAX(0,$B$2020-SUM(I2104:L2104))),0)</f>
        <v>0</v>
      </c>
      <c r="N2104" s="7" t="n">
        <f aca="false">IF(G2104=1,MIN($F$432,MAX(0,$B$2020-SUM(I2104:M2104))),0)</f>
        <v>15000000</v>
      </c>
      <c r="O2104" s="7" t="n">
        <f aca="false">IF(H2104=1,MIN($F$431,MAX(0,$B$2020-SUM(I2104:N2104))),0)</f>
        <v>0</v>
      </c>
      <c r="P2104" s="7" t="n">
        <f aca="false">MAX(0,$B$2020-SUM(I2104:O2104))</f>
        <v>1855000000</v>
      </c>
      <c r="Q2104" s="7" t="n">
        <f aca="false">($B$413+$B$414)+$B$22+(1-B2104)*$B$408+(1-C2104)*$E$436+(1-D2104)*$E$435+(1-E2104)*$E$434+(1-F2104)*$E$433+(1-G2104)*$E$432+(1-H2104)*$E$431</f>
        <v>25759174.1404408</v>
      </c>
      <c r="R2104" s="7" t="n">
        <f aca="false">P2104&gt;$B$12*Q2104</f>
        <v>1</v>
      </c>
      <c r="S2104" s="7" t="n">
        <f aca="false">IF(R2104,(P2104+$B$12*$B$13)/(Q2104+$B$13),IF(Q2104&gt;0,P2104/Q2104,0))</f>
        <v>65.7308664000124</v>
      </c>
      <c r="T2104" s="7" t="n">
        <f aca="false">IF(R2104,$B$13*(S2104-$B$12),0)</f>
        <v>161827166.000031</v>
      </c>
      <c r="U2104" s="7" t="n">
        <f aca="false">($B$413+$B$414)*S2104</f>
        <v>16813271.2198087</v>
      </c>
      <c r="V2104" s="7" t="n">
        <f aca="false">$B$22*S2104</f>
        <v>591577797.600112</v>
      </c>
      <c r="W2104" s="7" t="n">
        <f aca="false">IF(B2104=1,I2104,S2104*$B$408)</f>
        <v>30000000</v>
      </c>
      <c r="X2104" s="7" t="n">
        <f aca="false">IF(C2104=1,J2104,S2104*$E$436)</f>
        <v>401180754.61992</v>
      </c>
      <c r="Y2104" s="7" t="n">
        <f aca="false">IF(D2104=1,K2104,S2104*$E$435)</f>
        <v>100000000</v>
      </c>
      <c r="Z2104" s="7" t="n">
        <f aca="false">IF(E2104=1,L2104,S2104*$E$434)</f>
        <v>157754079.36003</v>
      </c>
      <c r="AA2104" s="7" t="n">
        <f aca="false">IF(F2104=1,M2104,S2104*$E$433)</f>
        <v>197192599.200037</v>
      </c>
      <c r="AB2104" s="7" t="n">
        <f aca="false">IF(G2104=1,N2104,S2104*$E$432)</f>
        <v>15000000</v>
      </c>
      <c r="AC2104" s="7" t="n">
        <f aca="false">IF(H2104=1,O2104,S2104*$E$431)</f>
        <v>328654332.000062</v>
      </c>
      <c r="AD2104" s="7" t="n">
        <f aca="false">INDEX($W$2022:$W$2149,MATCH($A2104+(1-B2104)*64,$A$2022:$A$2149,0))</f>
        <v>30000000</v>
      </c>
      <c r="AE2104" s="7" t="n">
        <f aca="false">INDEX($W$2022:$W$2149,MATCH($A2104-B2104*64,$A$2022:$A$2149,0))</f>
        <v>40180088.5990273</v>
      </c>
      <c r="AF2104" s="7" t="n">
        <f aca="false">INDEX($X$2022:$X$2149,MATCH($A2104+(1-C2104)*32,$A$2022:$A$2149,0))</f>
        <v>300000000</v>
      </c>
      <c r="AG2104" s="7" t="n">
        <f aca="false">INDEX($X$2022:$X$2149,MATCH($A2104-C2104*32,$A$2022:$A$2149,0))</f>
        <v>401180754.61992</v>
      </c>
      <c r="AH2104" s="7" t="n">
        <f aca="false">INDEX($Y$2022:$Y$2149,MATCH($A2104+(1-D2104)*16,$A$2022:$A$2149,0))</f>
        <v>100000000</v>
      </c>
      <c r="AI2104" s="7" t="n">
        <f aca="false">INDEX($Y$2022:$Y$2149,MATCH($A2104-D2104*16,$A$2022:$A$2149,0))</f>
        <v>112627305.147543</v>
      </c>
      <c r="AJ2104" s="7" t="n">
        <f aca="false">INDEX($Z$2022:$Z$2149,MATCH($A2104+(1-E2104)*8,$A$2022:$A$2149,0))</f>
        <v>60000000</v>
      </c>
      <c r="AK2104" s="7" t="n">
        <f aca="false">INDEX($Z$2022:$Z$2149,MATCH($A2104-E2104*8,$A$2022:$A$2149,0))</f>
        <v>157754079.36003</v>
      </c>
      <c r="AL2104" s="7" t="n">
        <f aca="false">INDEX($AA$2022:$AA$2149,MATCH($A2104+(1-F2104)*4,$A$2022:$A$2149,0))</f>
        <v>30000000</v>
      </c>
      <c r="AM2104" s="7" t="n">
        <f aca="false">INDEX($AA$2022:$AA$2149,MATCH($A2104-F2104*4,$A$2022:$A$2149,0))</f>
        <v>197192599.200037</v>
      </c>
      <c r="AN2104" s="7" t="n">
        <f aca="false">INDEX($AB$2022:$AB$2149,MATCH($A2104+(1-G2104)*2,$A$2022:$A$2149,0))</f>
        <v>15000000</v>
      </c>
      <c r="AO2104" s="7" t="n">
        <f aca="false">INDEX($AB$2022:$AB$2149,MATCH($A2104-G2104*2,$A$2022:$A$2149,0))</f>
        <v>281501277.225518</v>
      </c>
      <c r="AP2104" s="7" t="n">
        <f aca="false">INDEX($AC$2022:$AC$2149,MATCH($A2104+(1-H2104)*1,$A$2022:$A$2149,0))</f>
        <v>5000000</v>
      </c>
      <c r="AQ2104" s="7" t="n">
        <f aca="false">INDEX($AC$2022:$AC$2149,MATCH($A2104-H2104*1,$A$2022:$A$2149,0))</f>
        <v>328654332.000062</v>
      </c>
      <c r="AR2104" s="14" t="b">
        <f aca="false">AND(IF(B2104=1,AD2104&gt;=AE2104,AE2104&gt;AD2104),IF(C2104=1,AF2104&gt;=AG2104,AG2104&gt;AF2104),IF(D2104=1,AH2104&gt;=AI2104,AI2104&gt;AH2104),IF(E2104=1,AJ2104&gt;=AK2104,AK2104&gt;AJ2104),IF(F2104=1,AL2104&gt;=AM2104,AM2104&gt;AL2104),IF(G2104=1,AN2104&gt;=AO2104,AO2104&gt;AN2104),IF(H2104=1,AP2104&gt;=AQ2104,AQ2104&gt;AP2104))</f>
        <v>0</v>
      </c>
      <c r="AS2104" s="2"/>
      <c r="AT2104" s="2"/>
      <c r="AU2104" s="2"/>
      <c r="AV2104" s="2"/>
      <c r="AW2104" s="2"/>
      <c r="AX2104" s="2"/>
    </row>
    <row r="2105" customFormat="false" ht="15" hidden="false" customHeight="false" outlineLevel="0" collapsed="false">
      <c r="A2105" s="6" t="n">
        <f aca="false">ROW()-2022</f>
        <v>83</v>
      </c>
      <c r="B2105" s="6" t="n">
        <f aca="false">MOD(INT($A2105/64),2)</f>
        <v>1</v>
      </c>
      <c r="C2105" s="6" t="n">
        <f aca="false">MOD(INT($A2105/32),2)</f>
        <v>0</v>
      </c>
      <c r="D2105" s="6" t="n">
        <f aca="false">MOD(INT($A2105/16),2)</f>
        <v>1</v>
      </c>
      <c r="E2105" s="6" t="n">
        <f aca="false">MOD(INT($A2105/8),2)</f>
        <v>0</v>
      </c>
      <c r="F2105" s="6" t="n">
        <f aca="false">MOD(INT($A2105/4),2)</f>
        <v>0</v>
      </c>
      <c r="G2105" s="6" t="n">
        <f aca="false">MOD(INT($A2105/2),2)</f>
        <v>1</v>
      </c>
      <c r="H2105" s="6" t="n">
        <f aca="false">MOD(INT($A2105/1),2)</f>
        <v>1</v>
      </c>
      <c r="I2105" s="7" t="n">
        <f aca="false">IF(B2105=1,MIN($B$6,$B$2020),0)</f>
        <v>30000000</v>
      </c>
      <c r="J2105" s="7" t="n">
        <f aca="false">IF(C2105=1,MIN($F$436,MAX(0,$B$2020-I2105)),0)</f>
        <v>0</v>
      </c>
      <c r="K2105" s="7" t="n">
        <f aca="false">IF(D2105=1,MIN($F$435,MAX(0,$B$2020-SUM(I2105:J2105))),0)</f>
        <v>100000000</v>
      </c>
      <c r="L2105" s="7" t="n">
        <f aca="false">IF(E2105=1,MIN($F$434,MAX(0,$B$2020-SUM(I2105:K2105))),0)</f>
        <v>0</v>
      </c>
      <c r="M2105" s="7" t="n">
        <f aca="false">IF(F2105=1,MIN($F$433,MAX(0,$B$2020-SUM(I2105:L2105))),0)</f>
        <v>0</v>
      </c>
      <c r="N2105" s="7" t="n">
        <f aca="false">IF(G2105=1,MIN($F$432,MAX(0,$B$2020-SUM(I2105:M2105))),0)</f>
        <v>15000000</v>
      </c>
      <c r="O2105" s="7" t="n">
        <f aca="false">IF(H2105=1,MIN($F$431,MAX(0,$B$2020-SUM(I2105:N2105))),0)</f>
        <v>5000000</v>
      </c>
      <c r="P2105" s="7" t="n">
        <f aca="false">MAX(0,$B$2020-SUM(I2105:O2105))</f>
        <v>1850000000</v>
      </c>
      <c r="Q2105" s="7" t="n">
        <f aca="false">($B$413+$B$414)+$B$22+(1-B2105)*$B$408+(1-C2105)*$E$436+(1-D2105)*$E$435+(1-E2105)*$E$434+(1-F2105)*$E$433+(1-G2105)*$E$432+(1-H2105)*$E$431</f>
        <v>20759174.1404408</v>
      </c>
      <c r="R2105" s="7" t="n">
        <f aca="false">P2105&gt;$B$12*Q2105</f>
        <v>1</v>
      </c>
      <c r="S2105" s="7" t="n">
        <f aca="false">IF(R2105,(P2105+$B$12*$B$13)/(Q2105+$B$13),IF(Q2105&gt;0,P2105/Q2105,0))</f>
        <v>79.6459921067899</v>
      </c>
      <c r="T2105" s="7" t="n">
        <f aca="false">IF(R2105,$B$13*(S2105-$B$12),0)</f>
        <v>196614980.266975</v>
      </c>
      <c r="U2105" s="7" t="n">
        <f aca="false">($B$413+$B$414)*S2105</f>
        <v>20372615.488025</v>
      </c>
      <c r="V2105" s="7" t="n">
        <f aca="false">$B$22*S2105</f>
        <v>716813928.961109</v>
      </c>
      <c r="W2105" s="7" t="n">
        <f aca="false">IF(B2105=1,I2105,S2105*$B$408)</f>
        <v>30000000</v>
      </c>
      <c r="X2105" s="7" t="n">
        <f aca="false">IF(C2105=1,J2105,S2105*$E$436)</f>
        <v>486110117.907226</v>
      </c>
      <c r="Y2105" s="7" t="n">
        <f aca="false">IF(D2105=1,K2105,S2105*$E$435)</f>
        <v>100000000</v>
      </c>
      <c r="Z2105" s="7" t="n">
        <f aca="false">IF(E2105=1,L2105,S2105*$E$434)</f>
        <v>191150381.056296</v>
      </c>
      <c r="AA2105" s="7" t="n">
        <f aca="false">IF(F2105=1,M2105,S2105*$E$433)</f>
        <v>238937976.32037</v>
      </c>
      <c r="AB2105" s="7" t="n">
        <f aca="false">IF(G2105=1,N2105,S2105*$E$432)</f>
        <v>15000000</v>
      </c>
      <c r="AC2105" s="7" t="n">
        <f aca="false">IF(H2105=1,O2105,S2105*$E$431)</f>
        <v>5000000</v>
      </c>
      <c r="AD2105" s="7" t="n">
        <f aca="false">INDEX($W$2022:$W$2149,MATCH($A2105+(1-B2105)*64,$A$2022:$A$2149,0))</f>
        <v>30000000</v>
      </c>
      <c r="AE2105" s="7" t="n">
        <f aca="false">INDEX($W$2022:$W$2149,MATCH($A2105-B2105*64,$A$2022:$A$2149,0))</f>
        <v>48466452.1531503</v>
      </c>
      <c r="AF2105" s="7" t="n">
        <f aca="false">INDEX($X$2022:$X$2149,MATCH($A2105+(1-C2105)*32,$A$2022:$A$2149,0))</f>
        <v>300000000</v>
      </c>
      <c r="AG2105" s="7" t="n">
        <f aca="false">INDEX($X$2022:$X$2149,MATCH($A2105-C2105*32,$A$2022:$A$2149,0))</f>
        <v>486110117.907226</v>
      </c>
      <c r="AH2105" s="7" t="n">
        <f aca="false">INDEX($Y$2022:$Y$2149,MATCH($A2105+(1-D2105)*16,$A$2022:$A$2149,0))</f>
        <v>100000000</v>
      </c>
      <c r="AI2105" s="7" t="n">
        <f aca="false">INDEX($Y$2022:$Y$2149,MATCH($A2105-D2105*16,$A$2022:$A$2149,0))</f>
        <v>134821610.022146</v>
      </c>
      <c r="AJ2105" s="7" t="n">
        <f aca="false">INDEX($Z$2022:$Z$2149,MATCH($A2105+(1-E2105)*8,$A$2022:$A$2149,0))</f>
        <v>60000000</v>
      </c>
      <c r="AK2105" s="7" t="n">
        <f aca="false">INDEX($Z$2022:$Z$2149,MATCH($A2105-E2105*8,$A$2022:$A$2149,0))</f>
        <v>191150381.056296</v>
      </c>
      <c r="AL2105" s="7" t="n">
        <f aca="false">INDEX($AA$2022:$AA$2149,MATCH($A2105+(1-F2105)*4,$A$2022:$A$2149,0))</f>
        <v>30000000</v>
      </c>
      <c r="AM2105" s="7" t="n">
        <f aca="false">INDEX($AA$2022:$AA$2149,MATCH($A2105-F2105*4,$A$2022:$A$2149,0))</f>
        <v>238937976.32037</v>
      </c>
      <c r="AN2105" s="7" t="n">
        <f aca="false">INDEX($AB$2022:$AB$2149,MATCH($A2105+(1-G2105)*2,$A$2022:$A$2149,0))</f>
        <v>15000000</v>
      </c>
      <c r="AO2105" s="7" t="n">
        <f aca="false">INDEX($AB$2022:$AB$2149,MATCH($A2105-G2105*2,$A$2022:$A$2149,0))</f>
        <v>330423668.915271</v>
      </c>
      <c r="AP2105" s="7" t="n">
        <f aca="false">INDEX($AC$2022:$AC$2149,MATCH($A2105+(1-H2105)*1,$A$2022:$A$2149,0))</f>
        <v>5000000</v>
      </c>
      <c r="AQ2105" s="7" t="n">
        <f aca="false">INDEX($AC$2022:$AC$2149,MATCH($A2105-H2105*1,$A$2022:$A$2149,0))</f>
        <v>328654332.000062</v>
      </c>
      <c r="AR2105" s="14" t="b">
        <f aca="false">AND(IF(B2105=1,AD2105&gt;=AE2105,AE2105&gt;AD2105),IF(C2105=1,AF2105&gt;=AG2105,AG2105&gt;AF2105),IF(D2105=1,AH2105&gt;=AI2105,AI2105&gt;AH2105),IF(E2105=1,AJ2105&gt;=AK2105,AK2105&gt;AJ2105),IF(F2105=1,AL2105&gt;=AM2105,AM2105&gt;AL2105),IF(G2105=1,AN2105&gt;=AO2105,AO2105&gt;AN2105),IF(H2105=1,AP2105&gt;=AQ2105,AQ2105&gt;AP2105))</f>
        <v>0</v>
      </c>
      <c r="AS2105" s="2"/>
      <c r="AT2105" s="2"/>
      <c r="AU2105" s="2"/>
      <c r="AV2105" s="2"/>
      <c r="AW2105" s="2"/>
      <c r="AX2105" s="2"/>
    </row>
    <row r="2106" customFormat="false" ht="15" hidden="false" customHeight="false" outlineLevel="0" collapsed="false">
      <c r="A2106" s="6" t="n">
        <f aca="false">ROW()-2022</f>
        <v>84</v>
      </c>
      <c r="B2106" s="6" t="n">
        <f aca="false">MOD(INT($A2106/64),2)</f>
        <v>1</v>
      </c>
      <c r="C2106" s="6" t="n">
        <f aca="false">MOD(INT($A2106/32),2)</f>
        <v>0</v>
      </c>
      <c r="D2106" s="6" t="n">
        <f aca="false">MOD(INT($A2106/16),2)</f>
        <v>1</v>
      </c>
      <c r="E2106" s="6" t="n">
        <f aca="false">MOD(INT($A2106/8),2)</f>
        <v>0</v>
      </c>
      <c r="F2106" s="6" t="n">
        <f aca="false">MOD(INT($A2106/4),2)</f>
        <v>1</v>
      </c>
      <c r="G2106" s="6" t="n">
        <f aca="false">MOD(INT($A2106/2),2)</f>
        <v>0</v>
      </c>
      <c r="H2106" s="6" t="n">
        <f aca="false">MOD(INT($A2106/1),2)</f>
        <v>0</v>
      </c>
      <c r="I2106" s="7" t="n">
        <f aca="false">IF(B2106=1,MIN($B$6,$B$2020),0)</f>
        <v>30000000</v>
      </c>
      <c r="J2106" s="7" t="n">
        <f aca="false">IF(C2106=1,MIN($F$436,MAX(0,$B$2020-I2106)),0)</f>
        <v>0</v>
      </c>
      <c r="K2106" s="7" t="n">
        <f aca="false">IF(D2106=1,MIN($F$435,MAX(0,$B$2020-SUM(I2106:J2106))),0)</f>
        <v>100000000</v>
      </c>
      <c r="L2106" s="7" t="n">
        <f aca="false">IF(E2106=1,MIN($F$434,MAX(0,$B$2020-SUM(I2106:K2106))),0)</f>
        <v>0</v>
      </c>
      <c r="M2106" s="7" t="n">
        <f aca="false">IF(F2106=1,MIN($F$433,MAX(0,$B$2020-SUM(I2106:L2106))),0)</f>
        <v>30000000</v>
      </c>
      <c r="N2106" s="7" t="n">
        <f aca="false">IF(G2106=1,MIN($F$432,MAX(0,$B$2020-SUM(I2106:M2106))),0)</f>
        <v>0</v>
      </c>
      <c r="O2106" s="7" t="n">
        <f aca="false">IF(H2106=1,MIN($F$431,MAX(0,$B$2020-SUM(I2106:N2106))),0)</f>
        <v>0</v>
      </c>
      <c r="P2106" s="7" t="n">
        <f aca="false">MAX(0,$B$2020-SUM(I2106:O2106))</f>
        <v>1840000000</v>
      </c>
      <c r="Q2106" s="7" t="n">
        <f aca="false">($B$413+$B$414)+$B$22+(1-B2106)*$B$408+(1-C2106)*$E$436+(1-D2106)*$E$435+(1-E2106)*$E$434+(1-F2106)*$E$433+(1-G2106)*$E$432+(1-H2106)*$E$431</f>
        <v>27759174.1404408</v>
      </c>
      <c r="R2106" s="7" t="n">
        <f aca="false">P2106&gt;$B$12*Q2106</f>
        <v>1</v>
      </c>
      <c r="S2106" s="7" t="n">
        <f aca="false">IF(R2106,(P2106+$B$12*$B$13)/(Q2106+$B$13),IF(Q2106&gt;0,P2106/Q2106,0))</f>
        <v>60.8906241607412</v>
      </c>
      <c r="T2106" s="7" t="n">
        <f aca="false">IF(R2106,$B$13*(S2106-$B$12),0)</f>
        <v>149726560.401853</v>
      </c>
      <c r="U2106" s="7" t="n">
        <f aca="false">($B$413+$B$414)*S2106</f>
        <v>15575187.6527491</v>
      </c>
      <c r="V2106" s="7" t="n">
        <f aca="false">$B$22*S2106</f>
        <v>548015617.446671</v>
      </c>
      <c r="W2106" s="7" t="n">
        <f aca="false">IF(B2106=1,I2106,S2106*$B$408)</f>
        <v>30000000</v>
      </c>
      <c r="X2106" s="7" t="n">
        <f aca="false">IF(C2106=1,J2106,S2106*$E$436)</f>
        <v>371638894.905536</v>
      </c>
      <c r="Y2106" s="7" t="n">
        <f aca="false">IF(D2106=1,K2106,S2106*$E$435)</f>
        <v>100000000</v>
      </c>
      <c r="Z2106" s="7" t="n">
        <f aca="false">IF(E2106=1,L2106,S2106*$E$434)</f>
        <v>146137497.985779</v>
      </c>
      <c r="AA2106" s="7" t="n">
        <f aca="false">IF(F2106=1,M2106,S2106*$E$433)</f>
        <v>30000000</v>
      </c>
      <c r="AB2106" s="7" t="n">
        <f aca="false">IF(G2106=1,N2106,S2106*$E$432)</f>
        <v>304453120.803706</v>
      </c>
      <c r="AC2106" s="7" t="n">
        <f aca="false">IF(H2106=1,O2106,S2106*$E$431)</f>
        <v>304453120.803706</v>
      </c>
      <c r="AD2106" s="7" t="n">
        <f aca="false">INDEX($W$2022:$W$2149,MATCH($A2106+(1-B2106)*64,$A$2022:$A$2149,0))</f>
        <v>30000000</v>
      </c>
      <c r="AE2106" s="7" t="n">
        <f aca="false">INDEX($W$2022:$W$2149,MATCH($A2106-B2106*64,$A$2022:$A$2149,0))</f>
        <v>37278603.7383177</v>
      </c>
      <c r="AF2106" s="7" t="n">
        <f aca="false">INDEX($X$2022:$X$2149,MATCH($A2106+(1-C2106)*32,$A$2022:$A$2149,0))</f>
        <v>300000000</v>
      </c>
      <c r="AG2106" s="7" t="n">
        <f aca="false">INDEX($X$2022:$X$2149,MATCH($A2106-C2106*32,$A$2022:$A$2149,0))</f>
        <v>371638894.905536</v>
      </c>
      <c r="AH2106" s="7" t="n">
        <f aca="false">INDEX($Y$2022:$Y$2149,MATCH($A2106+(1-D2106)*16,$A$2022:$A$2149,0))</f>
        <v>100000000</v>
      </c>
      <c r="AI2106" s="7" t="n">
        <f aca="false">INDEX($Y$2022:$Y$2149,MATCH($A2106-D2106*16,$A$2022:$A$2149,0))</f>
        <v>104775579.40513</v>
      </c>
      <c r="AJ2106" s="7" t="n">
        <f aca="false">INDEX($Z$2022:$Z$2149,MATCH($A2106+(1-E2106)*8,$A$2022:$A$2149,0))</f>
        <v>60000000</v>
      </c>
      <c r="AK2106" s="7" t="n">
        <f aca="false">INDEX($Z$2022:$Z$2149,MATCH($A2106-E2106*8,$A$2022:$A$2149,0))</f>
        <v>146137497.985779</v>
      </c>
      <c r="AL2106" s="7" t="n">
        <f aca="false">INDEX($AA$2022:$AA$2149,MATCH($A2106+(1-F2106)*4,$A$2022:$A$2149,0))</f>
        <v>30000000</v>
      </c>
      <c r="AM2106" s="7" t="n">
        <f aca="false">INDEX($AA$2022:$AA$2149,MATCH($A2106-F2106*4,$A$2022:$A$2149,0))</f>
        <v>168900766.335311</v>
      </c>
      <c r="AN2106" s="7" t="n">
        <f aca="false">INDEX($AB$2022:$AB$2149,MATCH($A2106+(1-G2106)*2,$A$2022:$A$2149,0))</f>
        <v>15000000</v>
      </c>
      <c r="AO2106" s="7" t="n">
        <f aca="false">INDEX($AB$2022:$AB$2149,MATCH($A2106-G2106*2,$A$2022:$A$2149,0))</f>
        <v>304453120.803706</v>
      </c>
      <c r="AP2106" s="7" t="n">
        <f aca="false">INDEX($AC$2022:$AC$2149,MATCH($A2106+(1-H2106)*1,$A$2022:$A$2149,0))</f>
        <v>5000000</v>
      </c>
      <c r="AQ2106" s="7" t="n">
        <f aca="false">INDEX($AC$2022:$AC$2149,MATCH($A2106-H2106*1,$A$2022:$A$2149,0))</f>
        <v>304453120.803706</v>
      </c>
      <c r="AR2106" s="14" t="b">
        <f aca="false">AND(IF(B2106=1,AD2106&gt;=AE2106,AE2106&gt;AD2106),IF(C2106=1,AF2106&gt;=AG2106,AG2106&gt;AF2106),IF(D2106=1,AH2106&gt;=AI2106,AI2106&gt;AH2106),IF(E2106=1,AJ2106&gt;=AK2106,AK2106&gt;AJ2106),IF(F2106=1,AL2106&gt;=AM2106,AM2106&gt;AL2106),IF(G2106=1,AN2106&gt;=AO2106,AO2106&gt;AN2106),IF(H2106=1,AP2106&gt;=AQ2106,AQ2106&gt;AP2106))</f>
        <v>0</v>
      </c>
      <c r="AS2106" s="2"/>
      <c r="AT2106" s="2"/>
      <c r="AU2106" s="2"/>
      <c r="AV2106" s="2"/>
      <c r="AW2106" s="2"/>
      <c r="AX2106" s="2"/>
    </row>
    <row r="2107" customFormat="false" ht="15" hidden="false" customHeight="false" outlineLevel="0" collapsed="false">
      <c r="A2107" s="6" t="n">
        <f aca="false">ROW()-2022</f>
        <v>85</v>
      </c>
      <c r="B2107" s="6" t="n">
        <f aca="false">MOD(INT($A2107/64),2)</f>
        <v>1</v>
      </c>
      <c r="C2107" s="6" t="n">
        <f aca="false">MOD(INT($A2107/32),2)</f>
        <v>0</v>
      </c>
      <c r="D2107" s="6" t="n">
        <f aca="false">MOD(INT($A2107/16),2)</f>
        <v>1</v>
      </c>
      <c r="E2107" s="6" t="n">
        <f aca="false">MOD(INT($A2107/8),2)</f>
        <v>0</v>
      </c>
      <c r="F2107" s="6" t="n">
        <f aca="false">MOD(INT($A2107/4),2)</f>
        <v>1</v>
      </c>
      <c r="G2107" s="6" t="n">
        <f aca="false">MOD(INT($A2107/2),2)</f>
        <v>0</v>
      </c>
      <c r="H2107" s="6" t="n">
        <f aca="false">MOD(INT($A2107/1),2)</f>
        <v>1</v>
      </c>
      <c r="I2107" s="7" t="n">
        <f aca="false">IF(B2107=1,MIN($B$6,$B$2020),0)</f>
        <v>30000000</v>
      </c>
      <c r="J2107" s="7" t="n">
        <f aca="false">IF(C2107=1,MIN($F$436,MAX(0,$B$2020-I2107)),0)</f>
        <v>0</v>
      </c>
      <c r="K2107" s="7" t="n">
        <f aca="false">IF(D2107=1,MIN($F$435,MAX(0,$B$2020-SUM(I2107:J2107))),0)</f>
        <v>100000000</v>
      </c>
      <c r="L2107" s="7" t="n">
        <f aca="false">IF(E2107=1,MIN($F$434,MAX(0,$B$2020-SUM(I2107:K2107))),0)</f>
        <v>0</v>
      </c>
      <c r="M2107" s="7" t="n">
        <f aca="false">IF(F2107=1,MIN($F$433,MAX(0,$B$2020-SUM(I2107:L2107))),0)</f>
        <v>30000000</v>
      </c>
      <c r="N2107" s="7" t="n">
        <f aca="false">IF(G2107=1,MIN($F$432,MAX(0,$B$2020-SUM(I2107:M2107))),0)</f>
        <v>0</v>
      </c>
      <c r="O2107" s="7" t="n">
        <f aca="false">IF(H2107=1,MIN($F$431,MAX(0,$B$2020-SUM(I2107:N2107))),0)</f>
        <v>5000000</v>
      </c>
      <c r="P2107" s="7" t="n">
        <f aca="false">MAX(0,$B$2020-SUM(I2107:O2107))</f>
        <v>1835000000</v>
      </c>
      <c r="Q2107" s="7" t="n">
        <f aca="false">($B$413+$B$414)+$B$22+(1-B2107)*$B$408+(1-C2107)*$E$436+(1-D2107)*$E$435+(1-E2107)*$E$434+(1-F2107)*$E$433+(1-G2107)*$E$432+(1-H2107)*$E$431</f>
        <v>22759174.1404408</v>
      </c>
      <c r="R2107" s="7" t="n">
        <f aca="false">P2107&gt;$B$12*Q2107</f>
        <v>1</v>
      </c>
      <c r="S2107" s="7" t="n">
        <f aca="false">IF(R2107,(P2107+$B$12*$B$13)/(Q2107+$B$13),IF(Q2107&gt;0,P2107/Q2107,0))</f>
        <v>72.7458463124533</v>
      </c>
      <c r="T2107" s="7" t="n">
        <f aca="false">IF(R2107,$B$13*(S2107-$B$12),0)</f>
        <v>179364615.781133</v>
      </c>
      <c r="U2107" s="7" t="n">
        <f aca="false">($B$413+$B$414)*S2107</f>
        <v>18607630.0397824</v>
      </c>
      <c r="V2107" s="7" t="n">
        <f aca="false">$B$22*S2107</f>
        <v>654712616.812079</v>
      </c>
      <c r="W2107" s="7" t="n">
        <f aca="false">IF(B2107=1,I2107,S2107*$B$408)</f>
        <v>30000000</v>
      </c>
      <c r="X2107" s="7" t="n">
        <f aca="false">IF(C2107=1,J2107,S2107*$E$436)</f>
        <v>443995874.654851</v>
      </c>
      <c r="Y2107" s="7" t="n">
        <f aca="false">IF(D2107=1,K2107,S2107*$E$435)</f>
        <v>100000000</v>
      </c>
      <c r="Z2107" s="7" t="n">
        <f aca="false">IF(E2107=1,L2107,S2107*$E$434)</f>
        <v>174590031.149888</v>
      </c>
      <c r="AA2107" s="7" t="n">
        <f aca="false">IF(F2107=1,M2107,S2107*$E$433)</f>
        <v>30000000</v>
      </c>
      <c r="AB2107" s="7" t="n">
        <f aca="false">IF(G2107=1,N2107,S2107*$E$432)</f>
        <v>363729231.562266</v>
      </c>
      <c r="AC2107" s="7" t="n">
        <f aca="false">IF(H2107=1,O2107,S2107*$E$431)</f>
        <v>5000000</v>
      </c>
      <c r="AD2107" s="7" t="n">
        <f aca="false">INDEX($W$2022:$W$2149,MATCH($A2107+(1-B2107)*64,$A$2022:$A$2149,0))</f>
        <v>30000000</v>
      </c>
      <c r="AE2107" s="7" t="n">
        <f aca="false">INDEX($W$2022:$W$2149,MATCH($A2107-B2107*64,$A$2022:$A$2149,0))</f>
        <v>44363747.4559871</v>
      </c>
      <c r="AF2107" s="7" t="n">
        <f aca="false">INDEX($X$2022:$X$2149,MATCH($A2107+(1-C2107)*32,$A$2022:$A$2149,0))</f>
        <v>300000000</v>
      </c>
      <c r="AG2107" s="7" t="n">
        <f aca="false">INDEX($X$2022:$X$2149,MATCH($A2107-C2107*32,$A$2022:$A$2149,0))</f>
        <v>443995874.654851</v>
      </c>
      <c r="AH2107" s="7" t="n">
        <f aca="false">INDEX($Y$2022:$Y$2149,MATCH($A2107+(1-D2107)*16,$A$2022:$A$2149,0))</f>
        <v>100000000</v>
      </c>
      <c r="AI2107" s="7" t="n">
        <f aca="false">INDEX($Y$2022:$Y$2149,MATCH($A2107-D2107*16,$A$2022:$A$2149,0))</f>
        <v>123870043.193897</v>
      </c>
      <c r="AJ2107" s="7" t="n">
        <f aca="false">INDEX($Z$2022:$Z$2149,MATCH($A2107+(1-E2107)*8,$A$2022:$A$2149,0))</f>
        <v>60000000</v>
      </c>
      <c r="AK2107" s="7" t="n">
        <f aca="false">INDEX($Z$2022:$Z$2149,MATCH($A2107-E2107*8,$A$2022:$A$2149,0))</f>
        <v>174590031.149888</v>
      </c>
      <c r="AL2107" s="7" t="n">
        <f aca="false">INDEX($AA$2022:$AA$2149,MATCH($A2107+(1-F2107)*4,$A$2022:$A$2149,0))</f>
        <v>30000000</v>
      </c>
      <c r="AM2107" s="7" t="n">
        <f aca="false">INDEX($AA$2022:$AA$2149,MATCH($A2107-F2107*4,$A$2022:$A$2149,0))</f>
        <v>198254201.349163</v>
      </c>
      <c r="AN2107" s="7" t="n">
        <f aca="false">INDEX($AB$2022:$AB$2149,MATCH($A2107+(1-G2107)*2,$A$2022:$A$2149,0))</f>
        <v>15000000</v>
      </c>
      <c r="AO2107" s="7" t="n">
        <f aca="false">INDEX($AB$2022:$AB$2149,MATCH($A2107-G2107*2,$A$2022:$A$2149,0))</f>
        <v>363729231.562266</v>
      </c>
      <c r="AP2107" s="7" t="n">
        <f aca="false">INDEX($AC$2022:$AC$2149,MATCH($A2107+(1-H2107)*1,$A$2022:$A$2149,0))</f>
        <v>5000000</v>
      </c>
      <c r="AQ2107" s="7" t="n">
        <f aca="false">INDEX($AC$2022:$AC$2149,MATCH($A2107-H2107*1,$A$2022:$A$2149,0))</f>
        <v>304453120.803706</v>
      </c>
      <c r="AR2107" s="14" t="b">
        <f aca="false">AND(IF(B2107=1,AD2107&gt;=AE2107,AE2107&gt;AD2107),IF(C2107=1,AF2107&gt;=AG2107,AG2107&gt;AF2107),IF(D2107=1,AH2107&gt;=AI2107,AI2107&gt;AH2107),IF(E2107=1,AJ2107&gt;=AK2107,AK2107&gt;AJ2107),IF(F2107=1,AL2107&gt;=AM2107,AM2107&gt;AL2107),IF(G2107=1,AN2107&gt;=AO2107,AO2107&gt;AN2107),IF(H2107=1,AP2107&gt;=AQ2107,AQ2107&gt;AP2107))</f>
        <v>0</v>
      </c>
      <c r="AS2107" s="2"/>
      <c r="AT2107" s="2"/>
      <c r="AU2107" s="2"/>
      <c r="AV2107" s="2"/>
      <c r="AW2107" s="2"/>
      <c r="AX2107" s="2"/>
    </row>
    <row r="2108" customFormat="false" ht="15" hidden="false" customHeight="false" outlineLevel="0" collapsed="false">
      <c r="A2108" s="6" t="n">
        <f aca="false">ROW()-2022</f>
        <v>86</v>
      </c>
      <c r="B2108" s="6" t="n">
        <f aca="false">MOD(INT($A2108/64),2)</f>
        <v>1</v>
      </c>
      <c r="C2108" s="6" t="n">
        <f aca="false">MOD(INT($A2108/32),2)</f>
        <v>0</v>
      </c>
      <c r="D2108" s="6" t="n">
        <f aca="false">MOD(INT($A2108/16),2)</f>
        <v>1</v>
      </c>
      <c r="E2108" s="6" t="n">
        <f aca="false">MOD(INT($A2108/8),2)</f>
        <v>0</v>
      </c>
      <c r="F2108" s="6" t="n">
        <f aca="false">MOD(INT($A2108/4),2)</f>
        <v>1</v>
      </c>
      <c r="G2108" s="6" t="n">
        <f aca="false">MOD(INT($A2108/2),2)</f>
        <v>1</v>
      </c>
      <c r="H2108" s="6" t="n">
        <f aca="false">MOD(INT($A2108/1),2)</f>
        <v>0</v>
      </c>
      <c r="I2108" s="7" t="n">
        <f aca="false">IF(B2108=1,MIN($B$6,$B$2020),0)</f>
        <v>30000000</v>
      </c>
      <c r="J2108" s="7" t="n">
        <f aca="false">IF(C2108=1,MIN($F$436,MAX(0,$B$2020-I2108)),0)</f>
        <v>0</v>
      </c>
      <c r="K2108" s="7" t="n">
        <f aca="false">IF(D2108=1,MIN($F$435,MAX(0,$B$2020-SUM(I2108:J2108))),0)</f>
        <v>100000000</v>
      </c>
      <c r="L2108" s="7" t="n">
        <f aca="false">IF(E2108=1,MIN($F$434,MAX(0,$B$2020-SUM(I2108:K2108))),0)</f>
        <v>0</v>
      </c>
      <c r="M2108" s="7" t="n">
        <f aca="false">IF(F2108=1,MIN($F$433,MAX(0,$B$2020-SUM(I2108:L2108))),0)</f>
        <v>30000000</v>
      </c>
      <c r="N2108" s="7" t="n">
        <f aca="false">IF(G2108=1,MIN($F$432,MAX(0,$B$2020-SUM(I2108:M2108))),0)</f>
        <v>15000000</v>
      </c>
      <c r="O2108" s="7" t="n">
        <f aca="false">IF(H2108=1,MIN($F$431,MAX(0,$B$2020-SUM(I2108:N2108))),0)</f>
        <v>0</v>
      </c>
      <c r="P2108" s="7" t="n">
        <f aca="false">MAX(0,$B$2020-SUM(I2108:O2108))</f>
        <v>1825000000</v>
      </c>
      <c r="Q2108" s="7" t="n">
        <f aca="false">($B$413+$B$414)+$B$22+(1-B2108)*$B$408+(1-C2108)*$E$436+(1-D2108)*$E$435+(1-E2108)*$E$434+(1-F2108)*$E$433+(1-G2108)*$E$432+(1-H2108)*$E$431</f>
        <v>22759174.1404408</v>
      </c>
      <c r="R2108" s="7" t="n">
        <f aca="false">P2108&gt;$B$12*Q2108</f>
        <v>1</v>
      </c>
      <c r="S2108" s="7" t="n">
        <f aca="false">IF(R2108,(P2108+$B$12*$B$13)/(Q2108+$B$13),IF(Q2108&gt;0,P2108/Q2108,0))</f>
        <v>72.3499505502086</v>
      </c>
      <c r="T2108" s="7" t="n">
        <f aca="false">IF(R2108,$B$13*(S2108-$B$12),0)</f>
        <v>178374876.375522</v>
      </c>
      <c r="U2108" s="7" t="n">
        <f aca="false">($B$413+$B$414)*S2108</f>
        <v>18506364.0259604</v>
      </c>
      <c r="V2108" s="7" t="n">
        <f aca="false">$B$22*S2108</f>
        <v>651149554.951878</v>
      </c>
      <c r="W2108" s="7" t="n">
        <f aca="false">IF(B2108=1,I2108,S2108*$B$408)</f>
        <v>30000000</v>
      </c>
      <c r="X2108" s="7" t="n">
        <f aca="false">IF(C2108=1,J2108,S2108*$E$436)</f>
        <v>441579570.575097</v>
      </c>
      <c r="Y2108" s="7" t="n">
        <f aca="false">IF(D2108=1,K2108,S2108*$E$435)</f>
        <v>100000000</v>
      </c>
      <c r="Z2108" s="7" t="n">
        <f aca="false">IF(E2108=1,L2108,S2108*$E$434)</f>
        <v>173639881.320501</v>
      </c>
      <c r="AA2108" s="7" t="n">
        <f aca="false">IF(F2108=1,M2108,S2108*$E$433)</f>
        <v>30000000</v>
      </c>
      <c r="AB2108" s="7" t="n">
        <f aca="false">IF(G2108=1,N2108,S2108*$E$432)</f>
        <v>15000000</v>
      </c>
      <c r="AC2108" s="7" t="n">
        <f aca="false">IF(H2108=1,O2108,S2108*$E$431)</f>
        <v>361749752.751043</v>
      </c>
      <c r="AD2108" s="7" t="n">
        <f aca="false">INDEX($W$2022:$W$2149,MATCH($A2108+(1-B2108)*64,$A$2022:$A$2149,0))</f>
        <v>30000000</v>
      </c>
      <c r="AE2108" s="7" t="n">
        <f aca="false">INDEX($W$2022:$W$2149,MATCH($A2108-B2108*64,$A$2022:$A$2149,0))</f>
        <v>44126190.5753661</v>
      </c>
      <c r="AF2108" s="7" t="n">
        <f aca="false">INDEX($X$2022:$X$2149,MATCH($A2108+(1-C2108)*32,$A$2022:$A$2149,0))</f>
        <v>300000000</v>
      </c>
      <c r="AG2108" s="7" t="n">
        <f aca="false">INDEX($X$2022:$X$2149,MATCH($A2108-C2108*32,$A$2022:$A$2149,0))</f>
        <v>441579570.575097</v>
      </c>
      <c r="AH2108" s="7" t="n">
        <f aca="false">INDEX($Y$2022:$Y$2149,MATCH($A2108+(1-D2108)*16,$A$2022:$A$2149,0))</f>
        <v>100000000</v>
      </c>
      <c r="AI2108" s="7" t="n">
        <f aca="false">INDEX($Y$2022:$Y$2149,MATCH($A2108-D2108*16,$A$2022:$A$2149,0))</f>
        <v>123230713.938703</v>
      </c>
      <c r="AJ2108" s="7" t="n">
        <f aca="false">INDEX($Z$2022:$Z$2149,MATCH($A2108+(1-E2108)*8,$A$2022:$A$2149,0))</f>
        <v>60000000</v>
      </c>
      <c r="AK2108" s="7" t="n">
        <f aca="false">INDEX($Z$2022:$Z$2149,MATCH($A2108-E2108*8,$A$2022:$A$2149,0))</f>
        <v>173639881.320501</v>
      </c>
      <c r="AL2108" s="7" t="n">
        <f aca="false">INDEX($AA$2022:$AA$2149,MATCH($A2108+(1-F2108)*4,$A$2022:$A$2149,0))</f>
        <v>30000000</v>
      </c>
      <c r="AM2108" s="7" t="n">
        <f aca="false">INDEX($AA$2022:$AA$2149,MATCH($A2108-F2108*4,$A$2022:$A$2149,0))</f>
        <v>197192599.200037</v>
      </c>
      <c r="AN2108" s="7" t="n">
        <f aca="false">INDEX($AB$2022:$AB$2149,MATCH($A2108+(1-G2108)*2,$A$2022:$A$2149,0))</f>
        <v>15000000</v>
      </c>
      <c r="AO2108" s="7" t="n">
        <f aca="false">INDEX($AB$2022:$AB$2149,MATCH($A2108-G2108*2,$A$2022:$A$2149,0))</f>
        <v>304453120.803706</v>
      </c>
      <c r="AP2108" s="7" t="n">
        <f aca="false">INDEX($AC$2022:$AC$2149,MATCH($A2108+(1-H2108)*1,$A$2022:$A$2149,0))</f>
        <v>5000000</v>
      </c>
      <c r="AQ2108" s="7" t="n">
        <f aca="false">INDEX($AC$2022:$AC$2149,MATCH($A2108-H2108*1,$A$2022:$A$2149,0))</f>
        <v>361749752.751043</v>
      </c>
      <c r="AR2108" s="14" t="b">
        <f aca="false">AND(IF(B2108=1,AD2108&gt;=AE2108,AE2108&gt;AD2108),IF(C2108=1,AF2108&gt;=AG2108,AG2108&gt;AF2108),IF(D2108=1,AH2108&gt;=AI2108,AI2108&gt;AH2108),IF(E2108=1,AJ2108&gt;=AK2108,AK2108&gt;AJ2108),IF(F2108=1,AL2108&gt;=AM2108,AM2108&gt;AL2108),IF(G2108=1,AN2108&gt;=AO2108,AO2108&gt;AN2108),IF(H2108=1,AP2108&gt;=AQ2108,AQ2108&gt;AP2108))</f>
        <v>0</v>
      </c>
      <c r="AS2108" s="2"/>
      <c r="AT2108" s="2"/>
      <c r="AU2108" s="2"/>
      <c r="AV2108" s="2"/>
      <c r="AW2108" s="2"/>
      <c r="AX2108" s="2"/>
    </row>
    <row r="2109" customFormat="false" ht="15" hidden="false" customHeight="false" outlineLevel="0" collapsed="false">
      <c r="A2109" s="6" t="n">
        <f aca="false">ROW()-2022</f>
        <v>87</v>
      </c>
      <c r="B2109" s="6" t="n">
        <f aca="false">MOD(INT($A2109/64),2)</f>
        <v>1</v>
      </c>
      <c r="C2109" s="6" t="n">
        <f aca="false">MOD(INT($A2109/32),2)</f>
        <v>0</v>
      </c>
      <c r="D2109" s="6" t="n">
        <f aca="false">MOD(INT($A2109/16),2)</f>
        <v>1</v>
      </c>
      <c r="E2109" s="6" t="n">
        <f aca="false">MOD(INT($A2109/8),2)</f>
        <v>0</v>
      </c>
      <c r="F2109" s="6" t="n">
        <f aca="false">MOD(INT($A2109/4),2)</f>
        <v>1</v>
      </c>
      <c r="G2109" s="6" t="n">
        <f aca="false">MOD(INT($A2109/2),2)</f>
        <v>1</v>
      </c>
      <c r="H2109" s="6" t="n">
        <f aca="false">MOD(INT($A2109/1),2)</f>
        <v>1</v>
      </c>
      <c r="I2109" s="7" t="n">
        <f aca="false">IF(B2109=1,MIN($B$6,$B$2020),0)</f>
        <v>30000000</v>
      </c>
      <c r="J2109" s="7" t="n">
        <f aca="false">IF(C2109=1,MIN($F$436,MAX(0,$B$2020-I2109)),0)</f>
        <v>0</v>
      </c>
      <c r="K2109" s="7" t="n">
        <f aca="false">IF(D2109=1,MIN($F$435,MAX(0,$B$2020-SUM(I2109:J2109))),0)</f>
        <v>100000000</v>
      </c>
      <c r="L2109" s="7" t="n">
        <f aca="false">IF(E2109=1,MIN($F$434,MAX(0,$B$2020-SUM(I2109:K2109))),0)</f>
        <v>0</v>
      </c>
      <c r="M2109" s="7" t="n">
        <f aca="false">IF(F2109=1,MIN($F$433,MAX(0,$B$2020-SUM(I2109:L2109))),0)</f>
        <v>30000000</v>
      </c>
      <c r="N2109" s="7" t="n">
        <f aca="false">IF(G2109=1,MIN($F$432,MAX(0,$B$2020-SUM(I2109:M2109))),0)</f>
        <v>15000000</v>
      </c>
      <c r="O2109" s="7" t="n">
        <f aca="false">IF(H2109=1,MIN($F$431,MAX(0,$B$2020-SUM(I2109:N2109))),0)</f>
        <v>5000000</v>
      </c>
      <c r="P2109" s="7" t="n">
        <f aca="false">MAX(0,$B$2020-SUM(I2109:O2109))</f>
        <v>1820000000</v>
      </c>
      <c r="Q2109" s="7" t="n">
        <f aca="false">($B$413+$B$414)+$B$22+(1-B2109)*$B$408+(1-C2109)*$E$436+(1-D2109)*$E$435+(1-E2109)*$E$434+(1-F2109)*$E$433+(1-G2109)*$E$432+(1-H2109)*$E$431</f>
        <v>17759174.1404408</v>
      </c>
      <c r="R2109" s="7" t="n">
        <f aca="false">P2109&gt;$B$12*Q2109</f>
        <v>1</v>
      </c>
      <c r="S2109" s="7" t="n">
        <f aca="false">IF(R2109,(P2109+$B$12*$B$13)/(Q2109+$B$13),IF(Q2109&gt;0,P2109/Q2109,0))</f>
        <v>89.959244506516</v>
      </c>
      <c r="T2109" s="7" t="n">
        <f aca="false">IF(R2109,$B$13*(S2109-$B$12),0)</f>
        <v>222398111.26629</v>
      </c>
      <c r="U2109" s="7" t="n">
        <f aca="false">($B$413+$B$414)*S2109</f>
        <v>23010638.0678538</v>
      </c>
      <c r="V2109" s="7" t="n">
        <f aca="false">$B$22*S2109</f>
        <v>809633200.558644</v>
      </c>
      <c r="W2109" s="7" t="n">
        <f aca="false">IF(B2109=1,I2109,S2109*$B$408)</f>
        <v>30000000</v>
      </c>
      <c r="X2109" s="7" t="n">
        <f aca="false">IF(C2109=1,J2109,S2109*$E$436)</f>
        <v>549055863.291574</v>
      </c>
      <c r="Y2109" s="7" t="n">
        <f aca="false">IF(D2109=1,K2109,S2109*$E$435)</f>
        <v>100000000</v>
      </c>
      <c r="Z2109" s="7" t="n">
        <f aca="false">IF(E2109=1,L2109,S2109*$E$434)</f>
        <v>215902186.815638</v>
      </c>
      <c r="AA2109" s="7" t="n">
        <f aca="false">IF(F2109=1,M2109,S2109*$E$433)</f>
        <v>30000000</v>
      </c>
      <c r="AB2109" s="7" t="n">
        <f aca="false">IF(G2109=1,N2109,S2109*$E$432)</f>
        <v>15000000</v>
      </c>
      <c r="AC2109" s="7" t="n">
        <f aca="false">IF(H2109=1,O2109,S2109*$E$431)</f>
        <v>5000000</v>
      </c>
      <c r="AD2109" s="7" t="n">
        <f aca="false">INDEX($W$2022:$W$2149,MATCH($A2109+(1-B2109)*64,$A$2022:$A$2149,0))</f>
        <v>30000000</v>
      </c>
      <c r="AE2109" s="7" t="n">
        <f aca="false">INDEX($W$2022:$W$2149,MATCH($A2109-B2109*64,$A$2022:$A$2149,0))</f>
        <v>54548703.1724426</v>
      </c>
      <c r="AF2109" s="7" t="n">
        <f aca="false">INDEX($X$2022:$X$2149,MATCH($A2109+(1-C2109)*32,$A$2022:$A$2149,0))</f>
        <v>300000000</v>
      </c>
      <c r="AG2109" s="7" t="n">
        <f aca="false">INDEX($X$2022:$X$2149,MATCH($A2109-C2109*32,$A$2022:$A$2149,0))</f>
        <v>549055863.291574</v>
      </c>
      <c r="AH2109" s="7" t="n">
        <f aca="false">INDEX($Y$2022:$Y$2149,MATCH($A2109+(1-D2109)*16,$A$2022:$A$2149,0))</f>
        <v>100000000</v>
      </c>
      <c r="AI2109" s="7" t="n">
        <f aca="false">INDEX($Y$2022:$Y$2149,MATCH($A2109-D2109*16,$A$2022:$A$2149,0))</f>
        <v>150865247.224517</v>
      </c>
      <c r="AJ2109" s="7" t="n">
        <f aca="false">INDEX($Z$2022:$Z$2149,MATCH($A2109+(1-E2109)*8,$A$2022:$A$2149,0))</f>
        <v>60000000</v>
      </c>
      <c r="AK2109" s="7" t="n">
        <f aca="false">INDEX($Z$2022:$Z$2149,MATCH($A2109-E2109*8,$A$2022:$A$2149,0))</f>
        <v>215902186.815638</v>
      </c>
      <c r="AL2109" s="7" t="n">
        <f aca="false">INDEX($AA$2022:$AA$2149,MATCH($A2109+(1-F2109)*4,$A$2022:$A$2149,0))</f>
        <v>30000000</v>
      </c>
      <c r="AM2109" s="7" t="n">
        <f aca="false">INDEX($AA$2022:$AA$2149,MATCH($A2109-F2109*4,$A$2022:$A$2149,0))</f>
        <v>238937976.32037</v>
      </c>
      <c r="AN2109" s="7" t="n">
        <f aca="false">INDEX($AB$2022:$AB$2149,MATCH($A2109+(1-G2109)*2,$A$2022:$A$2149,0))</f>
        <v>15000000</v>
      </c>
      <c r="AO2109" s="7" t="n">
        <f aca="false">INDEX($AB$2022:$AB$2149,MATCH($A2109-G2109*2,$A$2022:$A$2149,0))</f>
        <v>363729231.562266</v>
      </c>
      <c r="AP2109" s="7" t="n">
        <f aca="false">INDEX($AC$2022:$AC$2149,MATCH($A2109+(1-H2109)*1,$A$2022:$A$2149,0))</f>
        <v>5000000</v>
      </c>
      <c r="AQ2109" s="7" t="n">
        <f aca="false">INDEX($AC$2022:$AC$2149,MATCH($A2109-H2109*1,$A$2022:$A$2149,0))</f>
        <v>361749752.751043</v>
      </c>
      <c r="AR2109" s="14" t="b">
        <f aca="false">AND(IF(B2109=1,AD2109&gt;=AE2109,AE2109&gt;AD2109),IF(C2109=1,AF2109&gt;=AG2109,AG2109&gt;AF2109),IF(D2109=1,AH2109&gt;=AI2109,AI2109&gt;AH2109),IF(E2109=1,AJ2109&gt;=AK2109,AK2109&gt;AJ2109),IF(F2109=1,AL2109&gt;=AM2109,AM2109&gt;AL2109),IF(G2109=1,AN2109&gt;=AO2109,AO2109&gt;AN2109),IF(H2109=1,AP2109&gt;=AQ2109,AQ2109&gt;AP2109))</f>
        <v>0</v>
      </c>
      <c r="AS2109" s="2"/>
      <c r="AT2109" s="2"/>
      <c r="AU2109" s="2"/>
      <c r="AV2109" s="2"/>
      <c r="AW2109" s="2"/>
      <c r="AX2109" s="2"/>
    </row>
    <row r="2110" customFormat="false" ht="15" hidden="false" customHeight="false" outlineLevel="0" collapsed="false">
      <c r="A2110" s="6" t="n">
        <f aca="false">ROW()-2022</f>
        <v>88</v>
      </c>
      <c r="B2110" s="6" t="n">
        <f aca="false">MOD(INT($A2110/64),2)</f>
        <v>1</v>
      </c>
      <c r="C2110" s="6" t="n">
        <f aca="false">MOD(INT($A2110/32),2)</f>
        <v>0</v>
      </c>
      <c r="D2110" s="6" t="n">
        <f aca="false">MOD(INT($A2110/16),2)</f>
        <v>1</v>
      </c>
      <c r="E2110" s="6" t="n">
        <f aca="false">MOD(INT($A2110/8),2)</f>
        <v>1</v>
      </c>
      <c r="F2110" s="6" t="n">
        <f aca="false">MOD(INT($A2110/4),2)</f>
        <v>0</v>
      </c>
      <c r="G2110" s="6" t="n">
        <f aca="false">MOD(INT($A2110/2),2)</f>
        <v>0</v>
      </c>
      <c r="H2110" s="6" t="n">
        <f aca="false">MOD(INT($A2110/1),2)</f>
        <v>0</v>
      </c>
      <c r="I2110" s="7" t="n">
        <f aca="false">IF(B2110=1,MIN($B$6,$B$2020),0)</f>
        <v>30000000</v>
      </c>
      <c r="J2110" s="7" t="n">
        <f aca="false">IF(C2110=1,MIN($F$436,MAX(0,$B$2020-I2110)),0)</f>
        <v>0</v>
      </c>
      <c r="K2110" s="7" t="n">
        <f aca="false">IF(D2110=1,MIN($F$435,MAX(0,$B$2020-SUM(I2110:J2110))),0)</f>
        <v>100000000</v>
      </c>
      <c r="L2110" s="7" t="n">
        <f aca="false">IF(E2110=1,MIN($F$434,MAX(0,$B$2020-SUM(I2110:K2110))),0)</f>
        <v>60000000</v>
      </c>
      <c r="M2110" s="7" t="n">
        <f aca="false">IF(F2110=1,MIN($F$433,MAX(0,$B$2020-SUM(I2110:L2110))),0)</f>
        <v>0</v>
      </c>
      <c r="N2110" s="7" t="n">
        <f aca="false">IF(G2110=1,MIN($F$432,MAX(0,$B$2020-SUM(I2110:M2110))),0)</f>
        <v>0</v>
      </c>
      <c r="O2110" s="7" t="n">
        <f aca="false">IF(H2110=1,MIN($F$431,MAX(0,$B$2020-SUM(I2110:N2110))),0)</f>
        <v>0</v>
      </c>
      <c r="P2110" s="7" t="n">
        <f aca="false">MAX(0,$B$2020-SUM(I2110:O2110))</f>
        <v>1810000000</v>
      </c>
      <c r="Q2110" s="7" t="n">
        <f aca="false">($B$413+$B$414)+$B$22+(1-B2110)*$B$408+(1-C2110)*$E$436+(1-D2110)*$E$435+(1-E2110)*$E$434+(1-F2110)*$E$433+(1-G2110)*$E$432+(1-H2110)*$E$431</f>
        <v>28359174.1404408</v>
      </c>
      <c r="R2110" s="7" t="n">
        <f aca="false">P2110&gt;$B$12*Q2110</f>
        <v>1</v>
      </c>
      <c r="S2110" s="7" t="n">
        <f aca="false">IF(R2110,(P2110+$B$12*$B$13)/(Q2110+$B$13),IF(Q2110&gt;0,P2110/Q2110,0))</f>
        <v>58.7345595106101</v>
      </c>
      <c r="T2110" s="7" t="n">
        <f aca="false">IF(R2110,$B$13*(S2110-$B$12),0)</f>
        <v>144336398.776525</v>
      </c>
      <c r="U2110" s="7" t="n">
        <f aca="false">($B$413+$B$414)*S2110</f>
        <v>15023688.7647002</v>
      </c>
      <c r="V2110" s="7" t="n">
        <f aca="false">$B$22*S2110</f>
        <v>528611035.595491</v>
      </c>
      <c r="W2110" s="7" t="n">
        <f aca="false">IF(B2110=1,I2110,S2110*$B$408)</f>
        <v>30000000</v>
      </c>
      <c r="X2110" s="7" t="n">
        <f aca="false">IF(C2110=1,J2110,S2110*$E$436)</f>
        <v>358479603.225353</v>
      </c>
      <c r="Y2110" s="7" t="n">
        <f aca="false">IF(D2110=1,K2110,S2110*$E$435)</f>
        <v>100000000</v>
      </c>
      <c r="Z2110" s="7" t="n">
        <f aca="false">IF(E2110=1,L2110,S2110*$E$434)</f>
        <v>60000000</v>
      </c>
      <c r="AA2110" s="7" t="n">
        <f aca="false">IF(F2110=1,M2110,S2110*$E$433)</f>
        <v>176203678.53183</v>
      </c>
      <c r="AB2110" s="7" t="n">
        <f aca="false">IF(G2110=1,N2110,S2110*$E$432)</f>
        <v>293672797.55305</v>
      </c>
      <c r="AC2110" s="7" t="n">
        <f aca="false">IF(H2110=1,O2110,S2110*$E$431)</f>
        <v>293672797.55305</v>
      </c>
      <c r="AD2110" s="7" t="n">
        <f aca="false">INDEX($W$2022:$W$2149,MATCH($A2110+(1-B2110)*64,$A$2022:$A$2149,0))</f>
        <v>30000000</v>
      </c>
      <c r="AE2110" s="7" t="n">
        <f aca="false">INDEX($W$2022:$W$2149,MATCH($A2110-B2110*64,$A$2022:$A$2149,0))</f>
        <v>35982076.2930878</v>
      </c>
      <c r="AF2110" s="7" t="n">
        <f aca="false">INDEX($X$2022:$X$2149,MATCH($A2110+(1-C2110)*32,$A$2022:$A$2149,0))</f>
        <v>300000000</v>
      </c>
      <c r="AG2110" s="7" t="n">
        <f aca="false">INDEX($X$2022:$X$2149,MATCH($A2110-C2110*32,$A$2022:$A$2149,0))</f>
        <v>358479603.225353</v>
      </c>
      <c r="AH2110" s="7" t="n">
        <f aca="false">INDEX($Y$2022:$Y$2149,MATCH($A2110+(1-D2110)*16,$A$2022:$A$2149,0))</f>
        <v>100000000</v>
      </c>
      <c r="AI2110" s="7" t="n">
        <f aca="false">INDEX($Y$2022:$Y$2149,MATCH($A2110-D2110*16,$A$2022:$A$2149,0))</f>
        <v>101257909.747511</v>
      </c>
      <c r="AJ2110" s="7" t="n">
        <f aca="false">INDEX($Z$2022:$Z$2149,MATCH($A2110+(1-E2110)*8,$A$2022:$A$2149,0))</f>
        <v>60000000</v>
      </c>
      <c r="AK2110" s="7" t="n">
        <f aca="false">INDEX($Z$2022:$Z$2149,MATCH($A2110-E2110*8,$A$2022:$A$2149,0))</f>
        <v>135120613.068249</v>
      </c>
      <c r="AL2110" s="7" t="n">
        <f aca="false">INDEX($AA$2022:$AA$2149,MATCH($A2110+(1-F2110)*4,$A$2022:$A$2149,0))</f>
        <v>30000000</v>
      </c>
      <c r="AM2110" s="7" t="n">
        <f aca="false">INDEX($AA$2022:$AA$2149,MATCH($A2110-F2110*4,$A$2022:$A$2149,0))</f>
        <v>176203678.53183</v>
      </c>
      <c r="AN2110" s="7" t="n">
        <f aca="false">INDEX($AB$2022:$AB$2149,MATCH($A2110+(1-G2110)*2,$A$2022:$A$2149,0))</f>
        <v>15000000</v>
      </c>
      <c r="AO2110" s="7" t="n">
        <f aca="false">INDEX($AB$2022:$AB$2149,MATCH($A2110-G2110*2,$A$2022:$A$2149,0))</f>
        <v>293672797.55305</v>
      </c>
      <c r="AP2110" s="7" t="n">
        <f aca="false">INDEX($AC$2022:$AC$2149,MATCH($A2110+(1-H2110)*1,$A$2022:$A$2149,0))</f>
        <v>5000000</v>
      </c>
      <c r="AQ2110" s="7" t="n">
        <f aca="false">INDEX($AC$2022:$AC$2149,MATCH($A2110-H2110*1,$A$2022:$A$2149,0))</f>
        <v>293672797.55305</v>
      </c>
      <c r="AR2110" s="14" t="b">
        <f aca="false">AND(IF(B2110=1,AD2110&gt;=AE2110,AE2110&gt;AD2110),IF(C2110=1,AF2110&gt;=AG2110,AG2110&gt;AF2110),IF(D2110=1,AH2110&gt;=AI2110,AI2110&gt;AH2110),IF(E2110=1,AJ2110&gt;=AK2110,AK2110&gt;AJ2110),IF(F2110=1,AL2110&gt;=AM2110,AM2110&gt;AL2110),IF(G2110=1,AN2110&gt;=AO2110,AO2110&gt;AN2110),IF(H2110=1,AP2110&gt;=AQ2110,AQ2110&gt;AP2110))</f>
        <v>0</v>
      </c>
      <c r="AS2110" s="2"/>
      <c r="AT2110" s="2"/>
      <c r="AU2110" s="2"/>
      <c r="AV2110" s="2"/>
      <c r="AW2110" s="2"/>
      <c r="AX2110" s="2"/>
    </row>
    <row r="2111" customFormat="false" ht="15" hidden="false" customHeight="false" outlineLevel="0" collapsed="false">
      <c r="A2111" s="6" t="n">
        <f aca="false">ROW()-2022</f>
        <v>89</v>
      </c>
      <c r="B2111" s="6" t="n">
        <f aca="false">MOD(INT($A2111/64),2)</f>
        <v>1</v>
      </c>
      <c r="C2111" s="6" t="n">
        <f aca="false">MOD(INT($A2111/32),2)</f>
        <v>0</v>
      </c>
      <c r="D2111" s="6" t="n">
        <f aca="false">MOD(INT($A2111/16),2)</f>
        <v>1</v>
      </c>
      <c r="E2111" s="6" t="n">
        <f aca="false">MOD(INT($A2111/8),2)</f>
        <v>1</v>
      </c>
      <c r="F2111" s="6" t="n">
        <f aca="false">MOD(INT($A2111/4),2)</f>
        <v>0</v>
      </c>
      <c r="G2111" s="6" t="n">
        <f aca="false">MOD(INT($A2111/2),2)</f>
        <v>0</v>
      </c>
      <c r="H2111" s="6" t="n">
        <f aca="false">MOD(INT($A2111/1),2)</f>
        <v>1</v>
      </c>
      <c r="I2111" s="7" t="n">
        <f aca="false">IF(B2111=1,MIN($B$6,$B$2020),0)</f>
        <v>30000000</v>
      </c>
      <c r="J2111" s="7" t="n">
        <f aca="false">IF(C2111=1,MIN($F$436,MAX(0,$B$2020-I2111)),0)</f>
        <v>0</v>
      </c>
      <c r="K2111" s="7" t="n">
        <f aca="false">IF(D2111=1,MIN($F$435,MAX(0,$B$2020-SUM(I2111:J2111))),0)</f>
        <v>100000000</v>
      </c>
      <c r="L2111" s="7" t="n">
        <f aca="false">IF(E2111=1,MIN($F$434,MAX(0,$B$2020-SUM(I2111:K2111))),0)</f>
        <v>60000000</v>
      </c>
      <c r="M2111" s="7" t="n">
        <f aca="false">IF(F2111=1,MIN($F$433,MAX(0,$B$2020-SUM(I2111:L2111))),0)</f>
        <v>0</v>
      </c>
      <c r="N2111" s="7" t="n">
        <f aca="false">IF(G2111=1,MIN($F$432,MAX(0,$B$2020-SUM(I2111:M2111))),0)</f>
        <v>0</v>
      </c>
      <c r="O2111" s="7" t="n">
        <f aca="false">IF(H2111=1,MIN($F$431,MAX(0,$B$2020-SUM(I2111:N2111))),0)</f>
        <v>5000000</v>
      </c>
      <c r="P2111" s="7" t="n">
        <f aca="false">MAX(0,$B$2020-SUM(I2111:O2111))</f>
        <v>1805000000</v>
      </c>
      <c r="Q2111" s="7" t="n">
        <f aca="false">($B$413+$B$414)+$B$22+(1-B2111)*$B$408+(1-C2111)*$E$436+(1-D2111)*$E$435+(1-E2111)*$E$434+(1-F2111)*$E$433+(1-G2111)*$E$432+(1-H2111)*$E$431</f>
        <v>23359174.1404408</v>
      </c>
      <c r="R2111" s="7" t="n">
        <f aca="false">P2111&gt;$B$12*Q2111</f>
        <v>1</v>
      </c>
      <c r="S2111" s="7" t="n">
        <f aca="false">IF(R2111,(P2111+$B$12*$B$13)/(Q2111+$B$13),IF(Q2111&gt;0,P2111/Q2111,0))</f>
        <v>69.8978238896375</v>
      </c>
      <c r="T2111" s="7" t="n">
        <f aca="false">IF(R2111,$B$13*(S2111-$B$12),0)</f>
        <v>172244559.724094</v>
      </c>
      <c r="U2111" s="7" t="n">
        <f aca="false">($B$413+$B$414)*S2111</f>
        <v>17879135.5583086</v>
      </c>
      <c r="V2111" s="7" t="n">
        <f aca="false">$B$22*S2111</f>
        <v>629080415.006738</v>
      </c>
      <c r="W2111" s="7" t="n">
        <f aca="false">IF(B2111=1,I2111,S2111*$B$408)</f>
        <v>30000000</v>
      </c>
      <c r="X2111" s="7" t="n">
        <f aca="false">IF(C2111=1,J2111,S2111*$E$436)</f>
        <v>426613298.59376</v>
      </c>
      <c r="Y2111" s="7" t="n">
        <f aca="false">IF(D2111=1,K2111,S2111*$E$435)</f>
        <v>100000000</v>
      </c>
      <c r="Z2111" s="7" t="n">
        <f aca="false">IF(E2111=1,L2111,S2111*$E$434)</f>
        <v>60000000</v>
      </c>
      <c r="AA2111" s="7" t="n">
        <f aca="false">IF(F2111=1,M2111,S2111*$E$433)</f>
        <v>209693471.668913</v>
      </c>
      <c r="AB2111" s="7" t="n">
        <f aca="false">IF(G2111=1,N2111,S2111*$E$432)</f>
        <v>349489119.448188</v>
      </c>
      <c r="AC2111" s="7" t="n">
        <f aca="false">IF(H2111=1,O2111,S2111*$E$431)</f>
        <v>5000000</v>
      </c>
      <c r="AD2111" s="7" t="n">
        <f aca="false">INDEX($W$2022:$W$2149,MATCH($A2111+(1-B2111)*64,$A$2022:$A$2149,0))</f>
        <v>30000000</v>
      </c>
      <c r="AE2111" s="7" t="n">
        <f aca="false">INDEX($W$2022:$W$2149,MATCH($A2111-B2111*64,$A$2022:$A$2149,0))</f>
        <v>42661773.3629996</v>
      </c>
      <c r="AF2111" s="7" t="n">
        <f aca="false">INDEX($X$2022:$X$2149,MATCH($A2111+(1-C2111)*32,$A$2022:$A$2149,0))</f>
        <v>300000000</v>
      </c>
      <c r="AG2111" s="7" t="n">
        <f aca="false">INDEX($X$2022:$X$2149,MATCH($A2111-C2111*32,$A$2022:$A$2149,0))</f>
        <v>426613298.59376</v>
      </c>
      <c r="AH2111" s="7" t="n">
        <f aca="false">INDEX($Y$2022:$Y$2149,MATCH($A2111+(1-D2111)*16,$A$2022:$A$2149,0))</f>
        <v>100000000</v>
      </c>
      <c r="AI2111" s="7" t="n">
        <f aca="false">INDEX($Y$2022:$Y$2149,MATCH($A2111-D2111*16,$A$2022:$A$2149,0))</f>
        <v>119299420.959494</v>
      </c>
      <c r="AJ2111" s="7" t="n">
        <f aca="false">INDEX($Z$2022:$Z$2149,MATCH($A2111+(1-E2111)*8,$A$2022:$A$2149,0))</f>
        <v>60000000</v>
      </c>
      <c r="AK2111" s="7" t="n">
        <f aca="false">INDEX($Z$2022:$Z$2149,MATCH($A2111-E2111*8,$A$2022:$A$2149,0))</f>
        <v>158603361.07933</v>
      </c>
      <c r="AL2111" s="7" t="n">
        <f aca="false">INDEX($AA$2022:$AA$2149,MATCH($A2111+(1-F2111)*4,$A$2022:$A$2149,0))</f>
        <v>30000000</v>
      </c>
      <c r="AM2111" s="7" t="n">
        <f aca="false">INDEX($AA$2022:$AA$2149,MATCH($A2111-F2111*4,$A$2022:$A$2149,0))</f>
        <v>209693471.668913</v>
      </c>
      <c r="AN2111" s="7" t="n">
        <f aca="false">INDEX($AB$2022:$AB$2149,MATCH($A2111+(1-G2111)*2,$A$2022:$A$2149,0))</f>
        <v>15000000</v>
      </c>
      <c r="AO2111" s="7" t="n">
        <f aca="false">INDEX($AB$2022:$AB$2149,MATCH($A2111-G2111*2,$A$2022:$A$2149,0))</f>
        <v>349489119.448188</v>
      </c>
      <c r="AP2111" s="7" t="n">
        <f aca="false">INDEX($AC$2022:$AC$2149,MATCH($A2111+(1-H2111)*1,$A$2022:$A$2149,0))</f>
        <v>5000000</v>
      </c>
      <c r="AQ2111" s="7" t="n">
        <f aca="false">INDEX($AC$2022:$AC$2149,MATCH($A2111-H2111*1,$A$2022:$A$2149,0))</f>
        <v>293672797.55305</v>
      </c>
      <c r="AR2111" s="14" t="b">
        <f aca="false">AND(IF(B2111=1,AD2111&gt;=AE2111,AE2111&gt;AD2111),IF(C2111=1,AF2111&gt;=AG2111,AG2111&gt;AF2111),IF(D2111=1,AH2111&gt;=AI2111,AI2111&gt;AH2111),IF(E2111=1,AJ2111&gt;=AK2111,AK2111&gt;AJ2111),IF(F2111=1,AL2111&gt;=AM2111,AM2111&gt;AL2111),IF(G2111=1,AN2111&gt;=AO2111,AO2111&gt;AN2111),IF(H2111=1,AP2111&gt;=AQ2111,AQ2111&gt;AP2111))</f>
        <v>0</v>
      </c>
      <c r="AS2111" s="2"/>
      <c r="AT2111" s="2"/>
      <c r="AU2111" s="2"/>
      <c r="AV2111" s="2"/>
      <c r="AW2111" s="2"/>
      <c r="AX2111" s="2"/>
    </row>
    <row r="2112" customFormat="false" ht="15" hidden="false" customHeight="false" outlineLevel="0" collapsed="false">
      <c r="A2112" s="6" t="n">
        <f aca="false">ROW()-2022</f>
        <v>90</v>
      </c>
      <c r="B2112" s="6" t="n">
        <f aca="false">MOD(INT($A2112/64),2)</f>
        <v>1</v>
      </c>
      <c r="C2112" s="6" t="n">
        <f aca="false">MOD(INT($A2112/32),2)</f>
        <v>0</v>
      </c>
      <c r="D2112" s="6" t="n">
        <f aca="false">MOD(INT($A2112/16),2)</f>
        <v>1</v>
      </c>
      <c r="E2112" s="6" t="n">
        <f aca="false">MOD(INT($A2112/8),2)</f>
        <v>1</v>
      </c>
      <c r="F2112" s="6" t="n">
        <f aca="false">MOD(INT($A2112/4),2)</f>
        <v>0</v>
      </c>
      <c r="G2112" s="6" t="n">
        <f aca="false">MOD(INT($A2112/2),2)</f>
        <v>1</v>
      </c>
      <c r="H2112" s="6" t="n">
        <f aca="false">MOD(INT($A2112/1),2)</f>
        <v>0</v>
      </c>
      <c r="I2112" s="7" t="n">
        <f aca="false">IF(B2112=1,MIN($B$6,$B$2020),0)</f>
        <v>30000000</v>
      </c>
      <c r="J2112" s="7" t="n">
        <f aca="false">IF(C2112=1,MIN($F$436,MAX(0,$B$2020-I2112)),0)</f>
        <v>0</v>
      </c>
      <c r="K2112" s="7" t="n">
        <f aca="false">IF(D2112=1,MIN($F$435,MAX(0,$B$2020-SUM(I2112:J2112))),0)</f>
        <v>100000000</v>
      </c>
      <c r="L2112" s="7" t="n">
        <f aca="false">IF(E2112=1,MIN($F$434,MAX(0,$B$2020-SUM(I2112:K2112))),0)</f>
        <v>60000000</v>
      </c>
      <c r="M2112" s="7" t="n">
        <f aca="false">IF(F2112=1,MIN($F$433,MAX(0,$B$2020-SUM(I2112:L2112))),0)</f>
        <v>0</v>
      </c>
      <c r="N2112" s="7" t="n">
        <f aca="false">IF(G2112=1,MIN($F$432,MAX(0,$B$2020-SUM(I2112:M2112))),0)</f>
        <v>15000000</v>
      </c>
      <c r="O2112" s="7" t="n">
        <f aca="false">IF(H2112=1,MIN($F$431,MAX(0,$B$2020-SUM(I2112:N2112))),0)</f>
        <v>0</v>
      </c>
      <c r="P2112" s="7" t="n">
        <f aca="false">MAX(0,$B$2020-SUM(I2112:O2112))</f>
        <v>1795000000</v>
      </c>
      <c r="Q2112" s="7" t="n">
        <f aca="false">($B$413+$B$414)+$B$22+(1-B2112)*$B$408+(1-C2112)*$E$436+(1-D2112)*$E$435+(1-E2112)*$E$434+(1-F2112)*$E$433+(1-G2112)*$E$432+(1-H2112)*$E$431</f>
        <v>23359174.1404408</v>
      </c>
      <c r="R2112" s="7" t="n">
        <f aca="false">P2112&gt;$B$12*Q2112</f>
        <v>1</v>
      </c>
      <c r="S2112" s="7" t="n">
        <f aca="false">IF(R2112,(P2112+$B$12*$B$13)/(Q2112+$B$13),IF(Q2112&gt;0,P2112/Q2112,0))</f>
        <v>69.5111139372744</v>
      </c>
      <c r="T2112" s="7" t="n">
        <f aca="false">IF(R2112,$B$13*(S2112-$B$12),0)</f>
        <v>171277784.843186</v>
      </c>
      <c r="U2112" s="7" t="n">
        <f aca="false">($B$413+$B$414)*S2112</f>
        <v>17780219.1790096</v>
      </c>
      <c r="V2112" s="7" t="n">
        <f aca="false">$B$22*S2112</f>
        <v>625600025.43547</v>
      </c>
      <c r="W2112" s="7" t="n">
        <f aca="false">IF(B2112=1,I2112,S2112*$B$408)</f>
        <v>30000000</v>
      </c>
      <c r="X2112" s="7" t="n">
        <f aca="false">IF(C2112=1,J2112,S2112*$E$436)</f>
        <v>424253059.04414</v>
      </c>
      <c r="Y2112" s="7" t="n">
        <f aca="false">IF(D2112=1,K2112,S2112*$E$435)</f>
        <v>100000000</v>
      </c>
      <c r="Z2112" s="7" t="n">
        <f aca="false">IF(E2112=1,L2112,S2112*$E$434)</f>
        <v>60000000</v>
      </c>
      <c r="AA2112" s="7" t="n">
        <f aca="false">IF(F2112=1,M2112,S2112*$E$433)</f>
        <v>208533341.811823</v>
      </c>
      <c r="AB2112" s="7" t="n">
        <f aca="false">IF(G2112=1,N2112,S2112*$E$432)</f>
        <v>15000000</v>
      </c>
      <c r="AC2112" s="7" t="n">
        <f aca="false">IF(H2112=1,O2112,S2112*$E$431)</f>
        <v>347555569.686372</v>
      </c>
      <c r="AD2112" s="7" t="n">
        <f aca="false">INDEX($W$2022:$W$2149,MATCH($A2112+(1-B2112)*64,$A$2022:$A$2149,0))</f>
        <v>30000000</v>
      </c>
      <c r="AE2112" s="7" t="n">
        <f aca="false">INDEX($W$2022:$W$2149,MATCH($A2112-B2112*64,$A$2022:$A$2149,0))</f>
        <v>42429600.4467384</v>
      </c>
      <c r="AF2112" s="7" t="n">
        <f aca="false">INDEX($X$2022:$X$2149,MATCH($A2112+(1-C2112)*32,$A$2022:$A$2149,0))</f>
        <v>300000000</v>
      </c>
      <c r="AG2112" s="7" t="n">
        <f aca="false">INDEX($X$2022:$X$2149,MATCH($A2112-C2112*32,$A$2022:$A$2149,0))</f>
        <v>424253059.04414</v>
      </c>
      <c r="AH2112" s="7" t="n">
        <f aca="false">INDEX($Y$2022:$Y$2149,MATCH($A2112+(1-D2112)*16,$A$2022:$A$2149,0))</f>
        <v>100000000</v>
      </c>
      <c r="AI2112" s="7" t="n">
        <f aca="false">INDEX($Y$2022:$Y$2149,MATCH($A2112-D2112*16,$A$2022:$A$2149,0))</f>
        <v>118673998.044896</v>
      </c>
      <c r="AJ2112" s="7" t="n">
        <f aca="false">INDEX($Z$2022:$Z$2149,MATCH($A2112+(1-E2112)*8,$A$2022:$A$2149,0))</f>
        <v>60000000</v>
      </c>
      <c r="AK2112" s="7" t="n">
        <f aca="false">INDEX($Z$2022:$Z$2149,MATCH($A2112-E2112*8,$A$2022:$A$2149,0))</f>
        <v>157754079.36003</v>
      </c>
      <c r="AL2112" s="7" t="n">
        <f aca="false">INDEX($AA$2022:$AA$2149,MATCH($A2112+(1-F2112)*4,$A$2022:$A$2149,0))</f>
        <v>30000000</v>
      </c>
      <c r="AM2112" s="7" t="n">
        <f aca="false">INDEX($AA$2022:$AA$2149,MATCH($A2112-F2112*4,$A$2022:$A$2149,0))</f>
        <v>208533341.811823</v>
      </c>
      <c r="AN2112" s="7" t="n">
        <f aca="false">INDEX($AB$2022:$AB$2149,MATCH($A2112+(1-G2112)*2,$A$2022:$A$2149,0))</f>
        <v>15000000</v>
      </c>
      <c r="AO2112" s="7" t="n">
        <f aca="false">INDEX($AB$2022:$AB$2149,MATCH($A2112-G2112*2,$A$2022:$A$2149,0))</f>
        <v>293672797.55305</v>
      </c>
      <c r="AP2112" s="7" t="n">
        <f aca="false">INDEX($AC$2022:$AC$2149,MATCH($A2112+(1-H2112)*1,$A$2022:$A$2149,0))</f>
        <v>5000000</v>
      </c>
      <c r="AQ2112" s="7" t="n">
        <f aca="false">INDEX($AC$2022:$AC$2149,MATCH($A2112-H2112*1,$A$2022:$A$2149,0))</f>
        <v>347555569.686372</v>
      </c>
      <c r="AR2112" s="14" t="b">
        <f aca="false">AND(IF(B2112=1,AD2112&gt;=AE2112,AE2112&gt;AD2112),IF(C2112=1,AF2112&gt;=AG2112,AG2112&gt;AF2112),IF(D2112=1,AH2112&gt;=AI2112,AI2112&gt;AH2112),IF(E2112=1,AJ2112&gt;=AK2112,AK2112&gt;AJ2112),IF(F2112=1,AL2112&gt;=AM2112,AM2112&gt;AL2112),IF(G2112=1,AN2112&gt;=AO2112,AO2112&gt;AN2112),IF(H2112=1,AP2112&gt;=AQ2112,AQ2112&gt;AP2112))</f>
        <v>0</v>
      </c>
      <c r="AS2112" s="2"/>
      <c r="AT2112" s="2"/>
      <c r="AU2112" s="2"/>
      <c r="AV2112" s="2"/>
      <c r="AW2112" s="2"/>
      <c r="AX2112" s="2"/>
    </row>
    <row r="2113" customFormat="false" ht="15" hidden="false" customHeight="false" outlineLevel="0" collapsed="false">
      <c r="A2113" s="6" t="n">
        <f aca="false">ROW()-2022</f>
        <v>91</v>
      </c>
      <c r="B2113" s="6" t="n">
        <f aca="false">MOD(INT($A2113/64),2)</f>
        <v>1</v>
      </c>
      <c r="C2113" s="6" t="n">
        <f aca="false">MOD(INT($A2113/32),2)</f>
        <v>0</v>
      </c>
      <c r="D2113" s="6" t="n">
        <f aca="false">MOD(INT($A2113/16),2)</f>
        <v>1</v>
      </c>
      <c r="E2113" s="6" t="n">
        <f aca="false">MOD(INT($A2113/8),2)</f>
        <v>1</v>
      </c>
      <c r="F2113" s="6" t="n">
        <f aca="false">MOD(INT($A2113/4),2)</f>
        <v>0</v>
      </c>
      <c r="G2113" s="6" t="n">
        <f aca="false">MOD(INT($A2113/2),2)</f>
        <v>1</v>
      </c>
      <c r="H2113" s="6" t="n">
        <f aca="false">MOD(INT($A2113/1),2)</f>
        <v>1</v>
      </c>
      <c r="I2113" s="7" t="n">
        <f aca="false">IF(B2113=1,MIN($B$6,$B$2020),0)</f>
        <v>30000000</v>
      </c>
      <c r="J2113" s="7" t="n">
        <f aca="false">IF(C2113=1,MIN($F$436,MAX(0,$B$2020-I2113)),0)</f>
        <v>0</v>
      </c>
      <c r="K2113" s="7" t="n">
        <f aca="false">IF(D2113=1,MIN($F$435,MAX(0,$B$2020-SUM(I2113:J2113))),0)</f>
        <v>100000000</v>
      </c>
      <c r="L2113" s="7" t="n">
        <f aca="false">IF(E2113=1,MIN($F$434,MAX(0,$B$2020-SUM(I2113:K2113))),0)</f>
        <v>60000000</v>
      </c>
      <c r="M2113" s="7" t="n">
        <f aca="false">IF(F2113=1,MIN($F$433,MAX(0,$B$2020-SUM(I2113:L2113))),0)</f>
        <v>0</v>
      </c>
      <c r="N2113" s="7" t="n">
        <f aca="false">IF(G2113=1,MIN($F$432,MAX(0,$B$2020-SUM(I2113:M2113))),0)</f>
        <v>15000000</v>
      </c>
      <c r="O2113" s="7" t="n">
        <f aca="false">IF(H2113=1,MIN($F$431,MAX(0,$B$2020-SUM(I2113:N2113))),0)</f>
        <v>5000000</v>
      </c>
      <c r="P2113" s="7" t="n">
        <f aca="false">MAX(0,$B$2020-SUM(I2113:O2113))</f>
        <v>1790000000</v>
      </c>
      <c r="Q2113" s="7" t="n">
        <f aca="false">($B$413+$B$414)+$B$22+(1-B2113)*$B$408+(1-C2113)*$E$436+(1-D2113)*$E$435+(1-E2113)*$E$434+(1-F2113)*$E$433+(1-G2113)*$E$432+(1-H2113)*$E$431</f>
        <v>18359174.1404408</v>
      </c>
      <c r="R2113" s="7" t="n">
        <f aca="false">P2113&gt;$B$12*Q2113</f>
        <v>1</v>
      </c>
      <c r="S2113" s="7" t="n">
        <f aca="false">IF(R2113,(P2113+$B$12*$B$13)/(Q2113+$B$13),IF(Q2113&gt;0,P2113/Q2113,0))</f>
        <v>85.9334117415887</v>
      </c>
      <c r="T2113" s="7" t="n">
        <f aca="false">IF(R2113,$B$13*(S2113-$B$12),0)</f>
        <v>212333529.353972</v>
      </c>
      <c r="U2113" s="7" t="n">
        <f aca="false">($B$413+$B$414)*S2113</f>
        <v>21980871.9645075</v>
      </c>
      <c r="V2113" s="7" t="n">
        <f aca="false">$B$22*S2113</f>
        <v>773400705.674299</v>
      </c>
      <c r="W2113" s="7" t="n">
        <f aca="false">IF(B2113=1,I2113,S2113*$B$408)</f>
        <v>30000000</v>
      </c>
      <c r="X2113" s="7" t="n">
        <f aca="false">IF(C2113=1,J2113,S2113*$E$436)</f>
        <v>524484657.782456</v>
      </c>
      <c r="Y2113" s="7" t="n">
        <f aca="false">IF(D2113=1,K2113,S2113*$E$435)</f>
        <v>100000000</v>
      </c>
      <c r="Z2113" s="7" t="n">
        <f aca="false">IF(E2113=1,L2113,S2113*$E$434)</f>
        <v>60000000</v>
      </c>
      <c r="AA2113" s="7" t="n">
        <f aca="false">IF(F2113=1,M2113,S2113*$E$433)</f>
        <v>257800235.224766</v>
      </c>
      <c r="AB2113" s="7" t="n">
        <f aca="false">IF(G2113=1,N2113,S2113*$E$432)</f>
        <v>15000000</v>
      </c>
      <c r="AC2113" s="7" t="n">
        <f aca="false">IF(H2113=1,O2113,S2113*$E$431)</f>
        <v>5000000</v>
      </c>
      <c r="AD2113" s="7" t="n">
        <f aca="false">INDEX($W$2022:$W$2149,MATCH($A2113+(1-B2113)*64,$A$2022:$A$2149,0))</f>
        <v>30000000</v>
      </c>
      <c r="AE2113" s="7" t="n">
        <f aca="false">INDEX($W$2022:$W$2149,MATCH($A2113-B2113*64,$A$2022:$A$2149,0))</f>
        <v>52165860.8999552</v>
      </c>
      <c r="AF2113" s="7" t="n">
        <f aca="false">INDEX($X$2022:$X$2149,MATCH($A2113+(1-C2113)*32,$A$2022:$A$2149,0))</f>
        <v>300000000</v>
      </c>
      <c r="AG2113" s="7" t="n">
        <f aca="false">INDEX($X$2022:$X$2149,MATCH($A2113-C2113*32,$A$2022:$A$2149,0))</f>
        <v>524484657.782456</v>
      </c>
      <c r="AH2113" s="7" t="n">
        <f aca="false">INDEX($Y$2022:$Y$2149,MATCH($A2113+(1-D2113)*16,$A$2022:$A$2149,0))</f>
        <v>100000000</v>
      </c>
      <c r="AI2113" s="7" t="n">
        <f aca="false">INDEX($Y$2022:$Y$2149,MATCH($A2113-D2113*16,$A$2022:$A$2149,0))</f>
        <v>144565542.224641</v>
      </c>
      <c r="AJ2113" s="7" t="n">
        <f aca="false">INDEX($Z$2022:$Z$2149,MATCH($A2113+(1-E2113)*8,$A$2022:$A$2149,0))</f>
        <v>60000000</v>
      </c>
      <c r="AK2113" s="7" t="n">
        <f aca="false">INDEX($Z$2022:$Z$2149,MATCH($A2113-E2113*8,$A$2022:$A$2149,0))</f>
        <v>191150381.056296</v>
      </c>
      <c r="AL2113" s="7" t="n">
        <f aca="false">INDEX($AA$2022:$AA$2149,MATCH($A2113+(1-F2113)*4,$A$2022:$A$2149,0))</f>
        <v>30000000</v>
      </c>
      <c r="AM2113" s="7" t="n">
        <f aca="false">INDEX($AA$2022:$AA$2149,MATCH($A2113-F2113*4,$A$2022:$A$2149,0))</f>
        <v>257800235.224766</v>
      </c>
      <c r="AN2113" s="7" t="n">
        <f aca="false">INDEX($AB$2022:$AB$2149,MATCH($A2113+(1-G2113)*2,$A$2022:$A$2149,0))</f>
        <v>15000000</v>
      </c>
      <c r="AO2113" s="7" t="n">
        <f aca="false">INDEX($AB$2022:$AB$2149,MATCH($A2113-G2113*2,$A$2022:$A$2149,0))</f>
        <v>349489119.448188</v>
      </c>
      <c r="AP2113" s="7" t="n">
        <f aca="false">INDEX($AC$2022:$AC$2149,MATCH($A2113+(1-H2113)*1,$A$2022:$A$2149,0))</f>
        <v>5000000</v>
      </c>
      <c r="AQ2113" s="7" t="n">
        <f aca="false">INDEX($AC$2022:$AC$2149,MATCH($A2113-H2113*1,$A$2022:$A$2149,0))</f>
        <v>347555569.686372</v>
      </c>
      <c r="AR2113" s="14" t="b">
        <f aca="false">AND(IF(B2113=1,AD2113&gt;=AE2113,AE2113&gt;AD2113),IF(C2113=1,AF2113&gt;=AG2113,AG2113&gt;AF2113),IF(D2113=1,AH2113&gt;=AI2113,AI2113&gt;AH2113),IF(E2113=1,AJ2113&gt;=AK2113,AK2113&gt;AJ2113),IF(F2113=1,AL2113&gt;=AM2113,AM2113&gt;AL2113),IF(G2113=1,AN2113&gt;=AO2113,AO2113&gt;AN2113),IF(H2113=1,AP2113&gt;=AQ2113,AQ2113&gt;AP2113))</f>
        <v>0</v>
      </c>
      <c r="AS2113" s="2"/>
      <c r="AT2113" s="2"/>
      <c r="AU2113" s="2"/>
      <c r="AV2113" s="2"/>
      <c r="AW2113" s="2"/>
      <c r="AX2113" s="2"/>
    </row>
    <row r="2114" customFormat="false" ht="15" hidden="false" customHeight="false" outlineLevel="0" collapsed="false">
      <c r="A2114" s="6" t="n">
        <f aca="false">ROW()-2022</f>
        <v>92</v>
      </c>
      <c r="B2114" s="6" t="n">
        <f aca="false">MOD(INT($A2114/64),2)</f>
        <v>1</v>
      </c>
      <c r="C2114" s="6" t="n">
        <f aca="false">MOD(INT($A2114/32),2)</f>
        <v>0</v>
      </c>
      <c r="D2114" s="6" t="n">
        <f aca="false">MOD(INT($A2114/16),2)</f>
        <v>1</v>
      </c>
      <c r="E2114" s="6" t="n">
        <f aca="false">MOD(INT($A2114/8),2)</f>
        <v>1</v>
      </c>
      <c r="F2114" s="6" t="n">
        <f aca="false">MOD(INT($A2114/4),2)</f>
        <v>1</v>
      </c>
      <c r="G2114" s="6" t="n">
        <f aca="false">MOD(INT($A2114/2),2)</f>
        <v>0</v>
      </c>
      <c r="H2114" s="6" t="n">
        <f aca="false">MOD(INT($A2114/1),2)</f>
        <v>0</v>
      </c>
      <c r="I2114" s="7" t="n">
        <f aca="false">IF(B2114=1,MIN($B$6,$B$2020),0)</f>
        <v>30000000</v>
      </c>
      <c r="J2114" s="7" t="n">
        <f aca="false">IF(C2114=1,MIN($F$436,MAX(0,$B$2020-I2114)),0)</f>
        <v>0</v>
      </c>
      <c r="K2114" s="7" t="n">
        <f aca="false">IF(D2114=1,MIN($F$435,MAX(0,$B$2020-SUM(I2114:J2114))),0)</f>
        <v>100000000</v>
      </c>
      <c r="L2114" s="7" t="n">
        <f aca="false">IF(E2114=1,MIN($F$434,MAX(0,$B$2020-SUM(I2114:K2114))),0)</f>
        <v>60000000</v>
      </c>
      <c r="M2114" s="7" t="n">
        <f aca="false">IF(F2114=1,MIN($F$433,MAX(0,$B$2020-SUM(I2114:L2114))),0)</f>
        <v>30000000</v>
      </c>
      <c r="N2114" s="7" t="n">
        <f aca="false">IF(G2114=1,MIN($F$432,MAX(0,$B$2020-SUM(I2114:M2114))),0)</f>
        <v>0</v>
      </c>
      <c r="O2114" s="7" t="n">
        <f aca="false">IF(H2114=1,MIN($F$431,MAX(0,$B$2020-SUM(I2114:N2114))),0)</f>
        <v>0</v>
      </c>
      <c r="P2114" s="7" t="n">
        <f aca="false">MAX(0,$B$2020-SUM(I2114:O2114))</f>
        <v>1780000000</v>
      </c>
      <c r="Q2114" s="7" t="n">
        <f aca="false">($B$413+$B$414)+$B$22+(1-B2114)*$B$408+(1-C2114)*$E$436+(1-D2114)*$E$435+(1-E2114)*$E$434+(1-F2114)*$E$433+(1-G2114)*$E$432+(1-H2114)*$E$431</f>
        <v>25359174.1404408</v>
      </c>
      <c r="R2114" s="7" t="n">
        <f aca="false">P2114&gt;$B$12*Q2114</f>
        <v>1</v>
      </c>
      <c r="S2114" s="7" t="n">
        <f aca="false">IF(R2114,(P2114+$B$12*$B$13)/(Q2114+$B$13),IF(Q2114&gt;0,P2114/Q2114,0))</f>
        <v>63.9825140190533</v>
      </c>
      <c r="T2114" s="7" t="n">
        <f aca="false">IF(R2114,$B$13*(S2114-$B$12),0)</f>
        <v>157456285.047633</v>
      </c>
      <c r="U2114" s="7" t="n">
        <f aca="false">($B$413+$B$414)*S2114</f>
        <v>16366060.8850175</v>
      </c>
      <c r="V2114" s="7" t="n">
        <f aca="false">$B$22*S2114</f>
        <v>575842626.17148</v>
      </c>
      <c r="W2114" s="7" t="n">
        <f aca="false">IF(B2114=1,I2114,S2114*$B$408)</f>
        <v>30000000</v>
      </c>
      <c r="X2114" s="7" t="n">
        <f aca="false">IF(C2114=1,J2114,S2114*$E$436)</f>
        <v>390509887.705337</v>
      </c>
      <c r="Y2114" s="7" t="n">
        <f aca="false">IF(D2114=1,K2114,S2114*$E$435)</f>
        <v>100000000</v>
      </c>
      <c r="Z2114" s="7" t="n">
        <f aca="false">IF(E2114=1,L2114,S2114*$E$434)</f>
        <v>60000000</v>
      </c>
      <c r="AA2114" s="7" t="n">
        <f aca="false">IF(F2114=1,M2114,S2114*$E$433)</f>
        <v>30000000</v>
      </c>
      <c r="AB2114" s="7" t="n">
        <f aca="false">IF(G2114=1,N2114,S2114*$E$432)</f>
        <v>319912570.095266</v>
      </c>
      <c r="AC2114" s="7" t="n">
        <f aca="false">IF(H2114=1,O2114,S2114*$E$431)</f>
        <v>319912570.095266</v>
      </c>
      <c r="AD2114" s="7" t="n">
        <f aca="false">INDEX($W$2022:$W$2149,MATCH($A2114+(1-B2114)*64,$A$2022:$A$2149,0))</f>
        <v>30000000</v>
      </c>
      <c r="AE2114" s="7" t="n">
        <f aca="false">INDEX($W$2022:$W$2149,MATCH($A2114-B2114*64,$A$2022:$A$2149,0))</f>
        <v>39125549.8084092</v>
      </c>
      <c r="AF2114" s="7" t="n">
        <f aca="false">INDEX($X$2022:$X$2149,MATCH($A2114+(1-C2114)*32,$A$2022:$A$2149,0))</f>
        <v>300000000</v>
      </c>
      <c r="AG2114" s="7" t="n">
        <f aca="false">INDEX($X$2022:$X$2149,MATCH($A2114-C2114*32,$A$2022:$A$2149,0))</f>
        <v>390509887.705337</v>
      </c>
      <c r="AH2114" s="7" t="n">
        <f aca="false">INDEX($Y$2022:$Y$2149,MATCH($A2114+(1-D2114)*16,$A$2022:$A$2149,0))</f>
        <v>100000000</v>
      </c>
      <c r="AI2114" s="7" t="n">
        <f aca="false">INDEX($Y$2022:$Y$2149,MATCH($A2114-D2114*16,$A$2022:$A$2149,0))</f>
        <v>109776533.135541</v>
      </c>
      <c r="AJ2114" s="7" t="n">
        <f aca="false">INDEX($Z$2022:$Z$2149,MATCH($A2114+(1-E2114)*8,$A$2022:$A$2149,0))</f>
        <v>60000000</v>
      </c>
      <c r="AK2114" s="7" t="n">
        <f aca="false">INDEX($Z$2022:$Z$2149,MATCH($A2114-E2114*8,$A$2022:$A$2149,0))</f>
        <v>146137497.985779</v>
      </c>
      <c r="AL2114" s="7" t="n">
        <f aca="false">INDEX($AA$2022:$AA$2149,MATCH($A2114+(1-F2114)*4,$A$2022:$A$2149,0))</f>
        <v>30000000</v>
      </c>
      <c r="AM2114" s="7" t="n">
        <f aca="false">INDEX($AA$2022:$AA$2149,MATCH($A2114-F2114*4,$A$2022:$A$2149,0))</f>
        <v>176203678.53183</v>
      </c>
      <c r="AN2114" s="7" t="n">
        <f aca="false">INDEX($AB$2022:$AB$2149,MATCH($A2114+(1-G2114)*2,$A$2022:$A$2149,0))</f>
        <v>15000000</v>
      </c>
      <c r="AO2114" s="7" t="n">
        <f aca="false">INDEX($AB$2022:$AB$2149,MATCH($A2114-G2114*2,$A$2022:$A$2149,0))</f>
        <v>319912570.095266</v>
      </c>
      <c r="AP2114" s="7" t="n">
        <f aca="false">INDEX($AC$2022:$AC$2149,MATCH($A2114+(1-H2114)*1,$A$2022:$A$2149,0))</f>
        <v>5000000</v>
      </c>
      <c r="AQ2114" s="7" t="n">
        <f aca="false">INDEX($AC$2022:$AC$2149,MATCH($A2114-H2114*1,$A$2022:$A$2149,0))</f>
        <v>319912570.095266</v>
      </c>
      <c r="AR2114" s="14" t="b">
        <f aca="false">AND(IF(B2114=1,AD2114&gt;=AE2114,AE2114&gt;AD2114),IF(C2114=1,AF2114&gt;=AG2114,AG2114&gt;AF2114),IF(D2114=1,AH2114&gt;=AI2114,AI2114&gt;AH2114),IF(E2114=1,AJ2114&gt;=AK2114,AK2114&gt;AJ2114),IF(F2114=1,AL2114&gt;=AM2114,AM2114&gt;AL2114),IF(G2114=1,AN2114&gt;=AO2114,AO2114&gt;AN2114),IF(H2114=1,AP2114&gt;=AQ2114,AQ2114&gt;AP2114))</f>
        <v>0</v>
      </c>
      <c r="AS2114" s="2"/>
      <c r="AT2114" s="2"/>
      <c r="AU2114" s="2"/>
      <c r="AV2114" s="2"/>
      <c r="AW2114" s="2"/>
      <c r="AX2114" s="2"/>
    </row>
    <row r="2115" customFormat="false" ht="15" hidden="false" customHeight="false" outlineLevel="0" collapsed="false">
      <c r="A2115" s="6" t="n">
        <f aca="false">ROW()-2022</f>
        <v>93</v>
      </c>
      <c r="B2115" s="6" t="n">
        <f aca="false">MOD(INT($A2115/64),2)</f>
        <v>1</v>
      </c>
      <c r="C2115" s="6" t="n">
        <f aca="false">MOD(INT($A2115/32),2)</f>
        <v>0</v>
      </c>
      <c r="D2115" s="6" t="n">
        <f aca="false">MOD(INT($A2115/16),2)</f>
        <v>1</v>
      </c>
      <c r="E2115" s="6" t="n">
        <f aca="false">MOD(INT($A2115/8),2)</f>
        <v>1</v>
      </c>
      <c r="F2115" s="6" t="n">
        <f aca="false">MOD(INT($A2115/4),2)</f>
        <v>1</v>
      </c>
      <c r="G2115" s="6" t="n">
        <f aca="false">MOD(INT($A2115/2),2)</f>
        <v>0</v>
      </c>
      <c r="H2115" s="6" t="n">
        <f aca="false">MOD(INT($A2115/1),2)</f>
        <v>1</v>
      </c>
      <c r="I2115" s="7" t="n">
        <f aca="false">IF(B2115=1,MIN($B$6,$B$2020),0)</f>
        <v>30000000</v>
      </c>
      <c r="J2115" s="7" t="n">
        <f aca="false">IF(C2115=1,MIN($F$436,MAX(0,$B$2020-I2115)),0)</f>
        <v>0</v>
      </c>
      <c r="K2115" s="7" t="n">
        <f aca="false">IF(D2115=1,MIN($F$435,MAX(0,$B$2020-SUM(I2115:J2115))),0)</f>
        <v>100000000</v>
      </c>
      <c r="L2115" s="7" t="n">
        <f aca="false">IF(E2115=1,MIN($F$434,MAX(0,$B$2020-SUM(I2115:K2115))),0)</f>
        <v>60000000</v>
      </c>
      <c r="M2115" s="7" t="n">
        <f aca="false">IF(F2115=1,MIN($F$433,MAX(0,$B$2020-SUM(I2115:L2115))),0)</f>
        <v>30000000</v>
      </c>
      <c r="N2115" s="7" t="n">
        <f aca="false">IF(G2115=1,MIN($F$432,MAX(0,$B$2020-SUM(I2115:M2115))),0)</f>
        <v>0</v>
      </c>
      <c r="O2115" s="7" t="n">
        <f aca="false">IF(H2115=1,MIN($F$431,MAX(0,$B$2020-SUM(I2115:N2115))),0)</f>
        <v>5000000</v>
      </c>
      <c r="P2115" s="7" t="n">
        <f aca="false">MAX(0,$B$2020-SUM(I2115:O2115))</f>
        <v>1775000000</v>
      </c>
      <c r="Q2115" s="7" t="n">
        <f aca="false">($B$413+$B$414)+$B$22+(1-B2115)*$B$408+(1-C2115)*$E$436+(1-D2115)*$E$435+(1-E2115)*$E$434+(1-F2115)*$E$433+(1-G2115)*$E$432+(1-H2115)*$E$431</f>
        <v>20359174.1404408</v>
      </c>
      <c r="R2115" s="7" t="n">
        <f aca="false">P2115&gt;$B$12*Q2115</f>
        <v>1</v>
      </c>
      <c r="S2115" s="7" t="n">
        <f aca="false">IF(R2115,(P2115+$B$12*$B$13)/(Q2115+$B$13),IF(Q2115&gt;0,P2115/Q2115,0))</f>
        <v>77.7587146884443</v>
      </c>
      <c r="T2115" s="7" t="n">
        <f aca="false">IF(R2115,$B$13*(S2115-$B$12),0)</f>
        <v>191896786.721111</v>
      </c>
      <c r="U2115" s="7" t="n">
        <f aca="false">($B$413+$B$414)*S2115</f>
        <v>19889869.5751907</v>
      </c>
      <c r="V2115" s="7" t="n">
        <f aca="false">$B$22*S2115</f>
        <v>699828432.195999</v>
      </c>
      <c r="W2115" s="7" t="n">
        <f aca="false">IF(B2115=1,I2115,S2115*$B$408)</f>
        <v>30000000</v>
      </c>
      <c r="X2115" s="7" t="n">
        <f aca="false">IF(C2115=1,J2115,S2115*$E$436)</f>
        <v>474591338.065479</v>
      </c>
      <c r="Y2115" s="7" t="n">
        <f aca="false">IF(D2115=1,K2115,S2115*$E$435)</f>
        <v>100000000</v>
      </c>
      <c r="Z2115" s="7" t="n">
        <f aca="false">IF(E2115=1,L2115,S2115*$E$434)</f>
        <v>60000000</v>
      </c>
      <c r="AA2115" s="7" t="n">
        <f aca="false">IF(F2115=1,M2115,S2115*$E$433)</f>
        <v>30000000</v>
      </c>
      <c r="AB2115" s="7" t="n">
        <f aca="false">IF(G2115=1,N2115,S2115*$E$432)</f>
        <v>388793573.442221</v>
      </c>
      <c r="AC2115" s="7" t="n">
        <f aca="false">IF(H2115=1,O2115,S2115*$E$431)</f>
        <v>5000000</v>
      </c>
      <c r="AD2115" s="7" t="n">
        <f aca="false">INDEX($W$2022:$W$2149,MATCH($A2115+(1-B2115)*64,$A$2022:$A$2149,0))</f>
        <v>30000000</v>
      </c>
      <c r="AE2115" s="7" t="n">
        <f aca="false">INDEX($W$2022:$W$2149,MATCH($A2115-B2115*64,$A$2022:$A$2149,0))</f>
        <v>47328494.9779772</v>
      </c>
      <c r="AF2115" s="7" t="n">
        <f aca="false">INDEX($X$2022:$X$2149,MATCH($A2115+(1-C2115)*32,$A$2022:$A$2149,0))</f>
        <v>300000000</v>
      </c>
      <c r="AG2115" s="7" t="n">
        <f aca="false">INDEX($X$2022:$X$2149,MATCH($A2115-C2115*32,$A$2022:$A$2149,0))</f>
        <v>474591338.065479</v>
      </c>
      <c r="AH2115" s="7" t="n">
        <f aca="false">INDEX($Y$2022:$Y$2149,MATCH($A2115+(1-D2115)*16,$A$2022:$A$2149,0))</f>
        <v>100000000</v>
      </c>
      <c r="AI2115" s="7" t="n">
        <f aca="false">INDEX($Y$2022:$Y$2149,MATCH($A2115-D2115*16,$A$2022:$A$2149,0))</f>
        <v>131752156.809647</v>
      </c>
      <c r="AJ2115" s="7" t="n">
        <f aca="false">INDEX($Z$2022:$Z$2149,MATCH($A2115+(1-E2115)*8,$A$2022:$A$2149,0))</f>
        <v>60000000</v>
      </c>
      <c r="AK2115" s="7" t="n">
        <f aca="false">INDEX($Z$2022:$Z$2149,MATCH($A2115-E2115*8,$A$2022:$A$2149,0))</f>
        <v>174590031.149888</v>
      </c>
      <c r="AL2115" s="7" t="n">
        <f aca="false">INDEX($AA$2022:$AA$2149,MATCH($A2115+(1-F2115)*4,$A$2022:$A$2149,0))</f>
        <v>30000000</v>
      </c>
      <c r="AM2115" s="7" t="n">
        <f aca="false">INDEX($AA$2022:$AA$2149,MATCH($A2115-F2115*4,$A$2022:$A$2149,0))</f>
        <v>209693471.668913</v>
      </c>
      <c r="AN2115" s="7" t="n">
        <f aca="false">INDEX($AB$2022:$AB$2149,MATCH($A2115+(1-G2115)*2,$A$2022:$A$2149,0))</f>
        <v>15000000</v>
      </c>
      <c r="AO2115" s="7" t="n">
        <f aca="false">INDEX($AB$2022:$AB$2149,MATCH($A2115-G2115*2,$A$2022:$A$2149,0))</f>
        <v>388793573.442221</v>
      </c>
      <c r="AP2115" s="7" t="n">
        <f aca="false">INDEX($AC$2022:$AC$2149,MATCH($A2115+(1-H2115)*1,$A$2022:$A$2149,0))</f>
        <v>5000000</v>
      </c>
      <c r="AQ2115" s="7" t="n">
        <f aca="false">INDEX($AC$2022:$AC$2149,MATCH($A2115-H2115*1,$A$2022:$A$2149,0))</f>
        <v>319912570.095266</v>
      </c>
      <c r="AR2115" s="14" t="b">
        <f aca="false">AND(IF(B2115=1,AD2115&gt;=AE2115,AE2115&gt;AD2115),IF(C2115=1,AF2115&gt;=AG2115,AG2115&gt;AF2115),IF(D2115=1,AH2115&gt;=AI2115,AI2115&gt;AH2115),IF(E2115=1,AJ2115&gt;=AK2115,AK2115&gt;AJ2115),IF(F2115=1,AL2115&gt;=AM2115,AM2115&gt;AL2115),IF(G2115=1,AN2115&gt;=AO2115,AO2115&gt;AN2115),IF(H2115=1,AP2115&gt;=AQ2115,AQ2115&gt;AP2115))</f>
        <v>0</v>
      </c>
      <c r="AS2115" s="2"/>
      <c r="AT2115" s="2"/>
      <c r="AU2115" s="2"/>
      <c r="AV2115" s="2"/>
      <c r="AW2115" s="2"/>
      <c r="AX2115" s="2"/>
    </row>
    <row r="2116" customFormat="false" ht="15" hidden="false" customHeight="false" outlineLevel="0" collapsed="false">
      <c r="A2116" s="6" t="n">
        <f aca="false">ROW()-2022</f>
        <v>94</v>
      </c>
      <c r="B2116" s="6" t="n">
        <f aca="false">MOD(INT($A2116/64),2)</f>
        <v>1</v>
      </c>
      <c r="C2116" s="6" t="n">
        <f aca="false">MOD(INT($A2116/32),2)</f>
        <v>0</v>
      </c>
      <c r="D2116" s="6" t="n">
        <f aca="false">MOD(INT($A2116/16),2)</f>
        <v>1</v>
      </c>
      <c r="E2116" s="6" t="n">
        <f aca="false">MOD(INT($A2116/8),2)</f>
        <v>1</v>
      </c>
      <c r="F2116" s="6" t="n">
        <f aca="false">MOD(INT($A2116/4),2)</f>
        <v>1</v>
      </c>
      <c r="G2116" s="6" t="n">
        <f aca="false">MOD(INT($A2116/2),2)</f>
        <v>1</v>
      </c>
      <c r="H2116" s="6" t="n">
        <f aca="false">MOD(INT($A2116/1),2)</f>
        <v>0</v>
      </c>
      <c r="I2116" s="7" t="n">
        <f aca="false">IF(B2116=1,MIN($B$6,$B$2020),0)</f>
        <v>30000000</v>
      </c>
      <c r="J2116" s="7" t="n">
        <f aca="false">IF(C2116=1,MIN($F$436,MAX(0,$B$2020-I2116)),0)</f>
        <v>0</v>
      </c>
      <c r="K2116" s="7" t="n">
        <f aca="false">IF(D2116=1,MIN($F$435,MAX(0,$B$2020-SUM(I2116:J2116))),0)</f>
        <v>100000000</v>
      </c>
      <c r="L2116" s="7" t="n">
        <f aca="false">IF(E2116=1,MIN($F$434,MAX(0,$B$2020-SUM(I2116:K2116))),0)</f>
        <v>60000000</v>
      </c>
      <c r="M2116" s="7" t="n">
        <f aca="false">IF(F2116=1,MIN($F$433,MAX(0,$B$2020-SUM(I2116:L2116))),0)</f>
        <v>30000000</v>
      </c>
      <c r="N2116" s="7" t="n">
        <f aca="false">IF(G2116=1,MIN($F$432,MAX(0,$B$2020-SUM(I2116:M2116))),0)</f>
        <v>15000000</v>
      </c>
      <c r="O2116" s="7" t="n">
        <f aca="false">IF(H2116=1,MIN($F$431,MAX(0,$B$2020-SUM(I2116:N2116))),0)</f>
        <v>0</v>
      </c>
      <c r="P2116" s="7" t="n">
        <f aca="false">MAX(0,$B$2020-SUM(I2116:O2116))</f>
        <v>1765000000</v>
      </c>
      <c r="Q2116" s="7" t="n">
        <f aca="false">($B$413+$B$414)+$B$22+(1-B2116)*$B$408+(1-C2116)*$E$436+(1-D2116)*$E$435+(1-E2116)*$E$434+(1-F2116)*$E$433+(1-G2116)*$E$432+(1-H2116)*$E$431</f>
        <v>20359174.1404408</v>
      </c>
      <c r="R2116" s="7" t="n">
        <f aca="false">P2116&gt;$B$12*Q2116</f>
        <v>1</v>
      </c>
      <c r="S2116" s="7" t="n">
        <f aca="false">IF(R2116,(P2116+$B$12*$B$13)/(Q2116+$B$13),IF(Q2116&gt;0,P2116/Q2116,0))</f>
        <v>77.3212535650213</v>
      </c>
      <c r="T2116" s="7" t="n">
        <f aca="false">IF(R2116,$B$13*(S2116-$B$12),0)</f>
        <v>190803133.912553</v>
      </c>
      <c r="U2116" s="7" t="n">
        <f aca="false">($B$413+$B$414)*S2116</f>
        <v>19777971.5747677</v>
      </c>
      <c r="V2116" s="7" t="n">
        <f aca="false">$B$22*S2116</f>
        <v>695891282.085191</v>
      </c>
      <c r="W2116" s="7" t="n">
        <f aca="false">IF(B2116=1,I2116,S2116*$B$408)</f>
        <v>30000000</v>
      </c>
      <c r="X2116" s="7" t="n">
        <f aca="false">IF(C2116=1,J2116,S2116*$E$436)</f>
        <v>471921344.602382</v>
      </c>
      <c r="Y2116" s="7" t="n">
        <f aca="false">IF(D2116=1,K2116,S2116*$E$435)</f>
        <v>100000000</v>
      </c>
      <c r="Z2116" s="7" t="n">
        <f aca="false">IF(E2116=1,L2116,S2116*$E$434)</f>
        <v>60000000</v>
      </c>
      <c r="AA2116" s="7" t="n">
        <f aca="false">IF(F2116=1,M2116,S2116*$E$433)</f>
        <v>30000000</v>
      </c>
      <c r="AB2116" s="7" t="n">
        <f aca="false">IF(G2116=1,N2116,S2116*$E$432)</f>
        <v>15000000</v>
      </c>
      <c r="AC2116" s="7" t="n">
        <f aca="false">IF(H2116=1,O2116,S2116*$E$431)</f>
        <v>386606267.825106</v>
      </c>
      <c r="AD2116" s="7" t="n">
        <f aca="false">INDEX($W$2022:$W$2149,MATCH($A2116+(1-B2116)*64,$A$2022:$A$2149,0))</f>
        <v>30000000</v>
      </c>
      <c r="AE2116" s="7" t="n">
        <f aca="false">INDEX($W$2022:$W$2149,MATCH($A2116-B2116*64,$A$2022:$A$2149,0))</f>
        <v>47066649.9158584</v>
      </c>
      <c r="AF2116" s="7" t="n">
        <f aca="false">INDEX($X$2022:$X$2149,MATCH($A2116+(1-C2116)*32,$A$2022:$A$2149,0))</f>
        <v>300000000</v>
      </c>
      <c r="AG2116" s="7" t="n">
        <f aca="false">INDEX($X$2022:$X$2149,MATCH($A2116-C2116*32,$A$2022:$A$2149,0))</f>
        <v>471921344.602382</v>
      </c>
      <c r="AH2116" s="7" t="n">
        <f aca="false">INDEX($Y$2022:$Y$2149,MATCH($A2116+(1-D2116)*16,$A$2022:$A$2149,0))</f>
        <v>100000000</v>
      </c>
      <c r="AI2116" s="7" t="n">
        <f aca="false">INDEX($Y$2022:$Y$2149,MATCH($A2116-D2116*16,$A$2022:$A$2149,0))</f>
        <v>131050414.296679</v>
      </c>
      <c r="AJ2116" s="7" t="n">
        <f aca="false">INDEX($Z$2022:$Z$2149,MATCH($A2116+(1-E2116)*8,$A$2022:$A$2149,0))</f>
        <v>60000000</v>
      </c>
      <c r="AK2116" s="7" t="n">
        <f aca="false">INDEX($Z$2022:$Z$2149,MATCH($A2116-E2116*8,$A$2022:$A$2149,0))</f>
        <v>173639881.320501</v>
      </c>
      <c r="AL2116" s="7" t="n">
        <f aca="false">INDEX($AA$2022:$AA$2149,MATCH($A2116+(1-F2116)*4,$A$2022:$A$2149,0))</f>
        <v>30000000</v>
      </c>
      <c r="AM2116" s="7" t="n">
        <f aca="false">INDEX($AA$2022:$AA$2149,MATCH($A2116-F2116*4,$A$2022:$A$2149,0))</f>
        <v>208533341.811823</v>
      </c>
      <c r="AN2116" s="7" t="n">
        <f aca="false">INDEX($AB$2022:$AB$2149,MATCH($A2116+(1-G2116)*2,$A$2022:$A$2149,0))</f>
        <v>15000000</v>
      </c>
      <c r="AO2116" s="7" t="n">
        <f aca="false">INDEX($AB$2022:$AB$2149,MATCH($A2116-G2116*2,$A$2022:$A$2149,0))</f>
        <v>319912570.095266</v>
      </c>
      <c r="AP2116" s="7" t="n">
        <f aca="false">INDEX($AC$2022:$AC$2149,MATCH($A2116+(1-H2116)*1,$A$2022:$A$2149,0))</f>
        <v>5000000</v>
      </c>
      <c r="AQ2116" s="7" t="n">
        <f aca="false">INDEX($AC$2022:$AC$2149,MATCH($A2116-H2116*1,$A$2022:$A$2149,0))</f>
        <v>386606267.825106</v>
      </c>
      <c r="AR2116" s="14" t="b">
        <f aca="false">AND(IF(B2116=1,AD2116&gt;=AE2116,AE2116&gt;AD2116),IF(C2116=1,AF2116&gt;=AG2116,AG2116&gt;AF2116),IF(D2116=1,AH2116&gt;=AI2116,AI2116&gt;AH2116),IF(E2116=1,AJ2116&gt;=AK2116,AK2116&gt;AJ2116),IF(F2116=1,AL2116&gt;=AM2116,AM2116&gt;AL2116),IF(G2116=1,AN2116&gt;=AO2116,AO2116&gt;AN2116),IF(H2116=1,AP2116&gt;=AQ2116,AQ2116&gt;AP2116))</f>
        <v>0</v>
      </c>
      <c r="AS2116" s="2"/>
      <c r="AT2116" s="2"/>
      <c r="AU2116" s="2"/>
      <c r="AV2116" s="2"/>
      <c r="AW2116" s="2"/>
      <c r="AX2116" s="2"/>
    </row>
    <row r="2117" customFormat="false" ht="15" hidden="false" customHeight="false" outlineLevel="0" collapsed="false">
      <c r="A2117" s="6" t="n">
        <f aca="false">ROW()-2022</f>
        <v>95</v>
      </c>
      <c r="B2117" s="6" t="n">
        <f aca="false">MOD(INT($A2117/64),2)</f>
        <v>1</v>
      </c>
      <c r="C2117" s="6" t="n">
        <f aca="false">MOD(INT($A2117/32),2)</f>
        <v>0</v>
      </c>
      <c r="D2117" s="6" t="n">
        <f aca="false">MOD(INT($A2117/16),2)</f>
        <v>1</v>
      </c>
      <c r="E2117" s="6" t="n">
        <f aca="false">MOD(INT($A2117/8),2)</f>
        <v>1</v>
      </c>
      <c r="F2117" s="6" t="n">
        <f aca="false">MOD(INT($A2117/4),2)</f>
        <v>1</v>
      </c>
      <c r="G2117" s="6" t="n">
        <f aca="false">MOD(INT($A2117/2),2)</f>
        <v>1</v>
      </c>
      <c r="H2117" s="6" t="n">
        <f aca="false">MOD(INT($A2117/1),2)</f>
        <v>1</v>
      </c>
      <c r="I2117" s="7" t="n">
        <f aca="false">IF(B2117=1,MIN($B$6,$B$2020),0)</f>
        <v>30000000</v>
      </c>
      <c r="J2117" s="7" t="n">
        <f aca="false">IF(C2117=1,MIN($F$436,MAX(0,$B$2020-I2117)),0)</f>
        <v>0</v>
      </c>
      <c r="K2117" s="7" t="n">
        <f aca="false">IF(D2117=1,MIN($F$435,MAX(0,$B$2020-SUM(I2117:J2117))),0)</f>
        <v>100000000</v>
      </c>
      <c r="L2117" s="7" t="n">
        <f aca="false">IF(E2117=1,MIN($F$434,MAX(0,$B$2020-SUM(I2117:K2117))),0)</f>
        <v>60000000</v>
      </c>
      <c r="M2117" s="7" t="n">
        <f aca="false">IF(F2117=1,MIN($F$433,MAX(0,$B$2020-SUM(I2117:L2117))),0)</f>
        <v>30000000</v>
      </c>
      <c r="N2117" s="7" t="n">
        <f aca="false">IF(G2117=1,MIN($F$432,MAX(0,$B$2020-SUM(I2117:M2117))),0)</f>
        <v>15000000</v>
      </c>
      <c r="O2117" s="7" t="n">
        <f aca="false">IF(H2117=1,MIN($F$431,MAX(0,$B$2020-SUM(I2117:N2117))),0)</f>
        <v>5000000</v>
      </c>
      <c r="P2117" s="7" t="n">
        <f aca="false">MAX(0,$B$2020-SUM(I2117:O2117))</f>
        <v>1760000000</v>
      </c>
      <c r="Q2117" s="7" t="n">
        <f aca="false">($B$413+$B$414)+$B$22+(1-B2117)*$B$408+(1-C2117)*$E$436+(1-D2117)*$E$435+(1-E2117)*$E$434+(1-F2117)*$E$433+(1-G2117)*$E$432+(1-H2117)*$E$431</f>
        <v>15359174.1404408</v>
      </c>
      <c r="R2117" s="7" t="n">
        <f aca="false">P2117&gt;$B$12*Q2117</f>
        <v>1</v>
      </c>
      <c r="S2117" s="7" t="n">
        <f aca="false">IF(R2117,(P2117+$B$12*$B$13)/(Q2117+$B$13),IF(Q2117&gt;0,P2117/Q2117,0))</f>
        <v>98.6887739679377</v>
      </c>
      <c r="T2117" s="7" t="n">
        <f aca="false">IF(R2117,$B$13*(S2117-$B$12),0)</f>
        <v>244221934.919844</v>
      </c>
      <c r="U2117" s="7" t="n">
        <f aca="false">($B$413+$B$414)*S2117</f>
        <v>25243560.8101617</v>
      </c>
      <c r="V2117" s="7" t="n">
        <f aca="false">$B$22*S2117</f>
        <v>888198965.711439</v>
      </c>
      <c r="W2117" s="7" t="n">
        <f aca="false">IF(B2117=1,I2117,S2117*$B$408)</f>
        <v>30000000</v>
      </c>
      <c r="X2117" s="7" t="n">
        <f aca="false">IF(C2117=1,J2117,S2117*$E$436)</f>
        <v>602335538.558555</v>
      </c>
      <c r="Y2117" s="7" t="n">
        <f aca="false">IF(D2117=1,K2117,S2117*$E$435)</f>
        <v>100000000</v>
      </c>
      <c r="Z2117" s="7" t="n">
        <f aca="false">IF(E2117=1,L2117,S2117*$E$434)</f>
        <v>60000000</v>
      </c>
      <c r="AA2117" s="7" t="n">
        <f aca="false">IF(F2117=1,M2117,S2117*$E$433)</f>
        <v>30000000</v>
      </c>
      <c r="AB2117" s="7" t="n">
        <f aca="false">IF(G2117=1,N2117,S2117*$E$432)</f>
        <v>15000000</v>
      </c>
      <c r="AC2117" s="7" t="n">
        <f aca="false">IF(H2117=1,O2117,S2117*$E$431)</f>
        <v>5000000</v>
      </c>
      <c r="AD2117" s="7" t="n">
        <f aca="false">INDEX($W$2022:$W$2149,MATCH($A2117+(1-B2117)*64,$A$2022:$A$2149,0))</f>
        <v>30000000</v>
      </c>
      <c r="AE2117" s="7" t="n">
        <f aca="false">INDEX($W$2022:$W$2149,MATCH($A2117-B2117*64,$A$2022:$A$2149,0))</f>
        <v>59639032.8128184</v>
      </c>
      <c r="AF2117" s="7" t="n">
        <f aca="false">INDEX($X$2022:$X$2149,MATCH($A2117+(1-C2117)*32,$A$2022:$A$2149,0))</f>
        <v>300000000</v>
      </c>
      <c r="AG2117" s="7" t="n">
        <f aca="false">INDEX($X$2022:$X$2149,MATCH($A2117-C2117*32,$A$2022:$A$2149,0))</f>
        <v>602335538.558555</v>
      </c>
      <c r="AH2117" s="7" t="n">
        <f aca="false">INDEX($Y$2022:$Y$2149,MATCH($A2117+(1-D2117)*16,$A$2022:$A$2149,0))</f>
        <v>100000000</v>
      </c>
      <c r="AI2117" s="7" t="n">
        <f aca="false">INDEX($Y$2022:$Y$2149,MATCH($A2117-D2117*16,$A$2022:$A$2149,0))</f>
        <v>164067883.923916</v>
      </c>
      <c r="AJ2117" s="7" t="n">
        <f aca="false">INDEX($Z$2022:$Z$2149,MATCH($A2117+(1-E2117)*8,$A$2022:$A$2149,0))</f>
        <v>60000000</v>
      </c>
      <c r="AK2117" s="7" t="n">
        <f aca="false">INDEX($Z$2022:$Z$2149,MATCH($A2117-E2117*8,$A$2022:$A$2149,0))</f>
        <v>215902186.815638</v>
      </c>
      <c r="AL2117" s="7" t="n">
        <f aca="false">INDEX($AA$2022:$AA$2149,MATCH($A2117+(1-F2117)*4,$A$2022:$A$2149,0))</f>
        <v>30000000</v>
      </c>
      <c r="AM2117" s="7" t="n">
        <f aca="false">INDEX($AA$2022:$AA$2149,MATCH($A2117-F2117*4,$A$2022:$A$2149,0))</f>
        <v>257800235.224766</v>
      </c>
      <c r="AN2117" s="7" t="n">
        <f aca="false">INDEX($AB$2022:$AB$2149,MATCH($A2117+(1-G2117)*2,$A$2022:$A$2149,0))</f>
        <v>15000000</v>
      </c>
      <c r="AO2117" s="7" t="n">
        <f aca="false">INDEX($AB$2022:$AB$2149,MATCH($A2117-G2117*2,$A$2022:$A$2149,0))</f>
        <v>388793573.442221</v>
      </c>
      <c r="AP2117" s="7" t="n">
        <f aca="false">INDEX($AC$2022:$AC$2149,MATCH($A2117+(1-H2117)*1,$A$2022:$A$2149,0))</f>
        <v>5000000</v>
      </c>
      <c r="AQ2117" s="7" t="n">
        <f aca="false">INDEX($AC$2022:$AC$2149,MATCH($A2117-H2117*1,$A$2022:$A$2149,0))</f>
        <v>386606267.825106</v>
      </c>
      <c r="AR2117" s="14" t="b">
        <f aca="false">AND(IF(B2117=1,AD2117&gt;=AE2117,AE2117&gt;AD2117),IF(C2117=1,AF2117&gt;=AG2117,AG2117&gt;AF2117),IF(D2117=1,AH2117&gt;=AI2117,AI2117&gt;AH2117),IF(E2117=1,AJ2117&gt;=AK2117,AK2117&gt;AJ2117),IF(F2117=1,AL2117&gt;=AM2117,AM2117&gt;AL2117),IF(G2117=1,AN2117&gt;=AO2117,AO2117&gt;AN2117),IF(H2117=1,AP2117&gt;=AQ2117,AQ2117&gt;AP2117))</f>
        <v>0</v>
      </c>
      <c r="AS2117" s="2"/>
      <c r="AT2117" s="2"/>
      <c r="AU2117" s="2"/>
      <c r="AV2117" s="2"/>
      <c r="AW2117" s="2"/>
      <c r="AX2117" s="2"/>
    </row>
    <row r="2118" customFormat="false" ht="15" hidden="false" customHeight="false" outlineLevel="0" collapsed="false">
      <c r="A2118" s="6" t="n">
        <f aca="false">ROW()-2022</f>
        <v>96</v>
      </c>
      <c r="B2118" s="6" t="n">
        <f aca="false">MOD(INT($A2118/64),2)</f>
        <v>1</v>
      </c>
      <c r="C2118" s="6" t="n">
        <f aca="false">MOD(INT($A2118/32),2)</f>
        <v>1</v>
      </c>
      <c r="D2118" s="6" t="n">
        <f aca="false">MOD(INT($A2118/16),2)</f>
        <v>0</v>
      </c>
      <c r="E2118" s="6" t="n">
        <f aca="false">MOD(INT($A2118/8),2)</f>
        <v>0</v>
      </c>
      <c r="F2118" s="6" t="n">
        <f aca="false">MOD(INT($A2118/4),2)</f>
        <v>0</v>
      </c>
      <c r="G2118" s="6" t="n">
        <f aca="false">MOD(INT($A2118/2),2)</f>
        <v>0</v>
      </c>
      <c r="H2118" s="6" t="n">
        <f aca="false">MOD(INT($A2118/1),2)</f>
        <v>0</v>
      </c>
      <c r="I2118" s="7" t="n">
        <f aca="false">IF(B2118=1,MIN($B$6,$B$2020),0)</f>
        <v>30000000</v>
      </c>
      <c r="J2118" s="7" t="n">
        <f aca="false">IF(C2118=1,MIN($F$436,MAX(0,$B$2020-I2118)),0)</f>
        <v>300000000</v>
      </c>
      <c r="K2118" s="7" t="n">
        <f aca="false">IF(D2118=1,MIN($F$435,MAX(0,$B$2020-SUM(I2118:J2118))),0)</f>
        <v>0</v>
      </c>
      <c r="L2118" s="7" t="n">
        <f aca="false">IF(E2118=1,MIN($F$434,MAX(0,$B$2020-SUM(I2118:K2118))),0)</f>
        <v>0</v>
      </c>
      <c r="M2118" s="7" t="n">
        <f aca="false">IF(F2118=1,MIN($F$433,MAX(0,$B$2020-SUM(I2118:L2118))),0)</f>
        <v>0</v>
      </c>
      <c r="N2118" s="7" t="n">
        <f aca="false">IF(G2118=1,MIN($F$432,MAX(0,$B$2020-SUM(I2118:M2118))),0)</f>
        <v>0</v>
      </c>
      <c r="O2118" s="7" t="n">
        <f aca="false">IF(H2118=1,MIN($F$431,MAX(0,$B$2020-SUM(I2118:N2118))),0)</f>
        <v>0</v>
      </c>
      <c r="P2118" s="7" t="n">
        <f aca="false">MAX(0,$B$2020-SUM(I2118:O2118))</f>
        <v>1670000000</v>
      </c>
      <c r="Q2118" s="7" t="n">
        <f aca="false">($B$413+$B$414)+$B$22+(1-B2118)*$B$408+(1-C2118)*$E$436+(1-D2118)*$E$435+(1-E2118)*$E$434+(1-F2118)*$E$433+(1-G2118)*$E$432+(1-H2118)*$E$431</f>
        <v>26380978.8856559</v>
      </c>
      <c r="R2118" s="7" t="n">
        <f aca="false">P2118&gt;$B$12*Q2118</f>
        <v>1</v>
      </c>
      <c r="S2118" s="7" t="n">
        <f aca="false">IF(R2118,(P2118+$B$12*$B$13)/(Q2118+$B$13),IF(Q2118&gt;0,P2118/Q2118,0))</f>
        <v>57.9100870029952</v>
      </c>
      <c r="T2118" s="7" t="n">
        <f aca="false">IF(R2118,$B$13*(S2118-$B$12),0)</f>
        <v>142275217.507488</v>
      </c>
      <c r="U2118" s="7" t="n">
        <f aca="false">($B$413+$B$414)*S2118</f>
        <v>14812797.281855</v>
      </c>
      <c r="V2118" s="7" t="n">
        <f aca="false">$B$22*S2118</f>
        <v>521190783.026957</v>
      </c>
      <c r="W2118" s="7" t="n">
        <f aca="false">IF(B2118=1,I2118,S2118*$B$408)</f>
        <v>30000000</v>
      </c>
      <c r="X2118" s="7" t="n">
        <f aca="false">IF(C2118=1,J2118,S2118*$E$436)</f>
        <v>300000000</v>
      </c>
      <c r="Y2118" s="7" t="n">
        <f aca="false">IF(D2118=1,K2118,S2118*$E$435)</f>
        <v>99905862.3375731</v>
      </c>
      <c r="Z2118" s="7" t="n">
        <f aca="false">IF(E2118=1,L2118,S2118*$E$434)</f>
        <v>138984208.807189</v>
      </c>
      <c r="AA2118" s="7" t="n">
        <f aca="false">IF(F2118=1,M2118,S2118*$E$433)</f>
        <v>173730261.008986</v>
      </c>
      <c r="AB2118" s="7" t="n">
        <f aca="false">IF(G2118=1,N2118,S2118*$E$432)</f>
        <v>289550435.014976</v>
      </c>
      <c r="AC2118" s="7" t="n">
        <f aca="false">IF(H2118=1,O2118,S2118*$E$431)</f>
        <v>289550435.014976</v>
      </c>
      <c r="AD2118" s="7" t="n">
        <f aca="false">INDEX($W$2022:$W$2149,MATCH($A2118+(1-B2118)*64,$A$2022:$A$2149,0))</f>
        <v>30000000</v>
      </c>
      <c r="AE2118" s="7" t="n">
        <f aca="false">INDEX($W$2022:$W$2149,MATCH($A2118-B2118*64,$A$2022:$A$2149,0))</f>
        <v>35477883.0024699</v>
      </c>
      <c r="AF2118" s="7" t="n">
        <f aca="false">INDEX($X$2022:$X$2149,MATCH($A2118+(1-C2118)*32,$A$2022:$A$2149,0))</f>
        <v>300000000</v>
      </c>
      <c r="AG2118" s="7" t="n">
        <f aca="false">INDEX($X$2022:$X$2149,MATCH($A2118-C2118*32,$A$2022:$A$2149,0))</f>
        <v>344123055.186545</v>
      </c>
      <c r="AH2118" s="7" t="n">
        <f aca="false">INDEX($Y$2022:$Y$2149,MATCH($A2118+(1-D2118)*16,$A$2022:$A$2149,0))</f>
        <v>100000000</v>
      </c>
      <c r="AI2118" s="7" t="n">
        <f aca="false">INDEX($Y$2022:$Y$2149,MATCH($A2118-D2118*16,$A$2022:$A$2149,0))</f>
        <v>99905862.3375731</v>
      </c>
      <c r="AJ2118" s="7" t="n">
        <f aca="false">INDEX($Z$2022:$Z$2149,MATCH($A2118+(1-E2118)*8,$A$2022:$A$2149,0))</f>
        <v>60000000</v>
      </c>
      <c r="AK2118" s="7" t="n">
        <f aca="false">INDEX($Z$2022:$Z$2149,MATCH($A2118-E2118*8,$A$2022:$A$2149,0))</f>
        <v>138984208.807189</v>
      </c>
      <c r="AL2118" s="7" t="n">
        <f aca="false">INDEX($AA$2022:$AA$2149,MATCH($A2118+(1-F2118)*4,$A$2022:$A$2149,0))</f>
        <v>30000000</v>
      </c>
      <c r="AM2118" s="7" t="n">
        <f aca="false">INDEX($AA$2022:$AA$2149,MATCH($A2118-F2118*4,$A$2022:$A$2149,0))</f>
        <v>173730261.008986</v>
      </c>
      <c r="AN2118" s="7" t="n">
        <f aca="false">INDEX($AB$2022:$AB$2149,MATCH($A2118+(1-G2118)*2,$A$2022:$A$2149,0))</f>
        <v>15000000</v>
      </c>
      <c r="AO2118" s="7" t="n">
        <f aca="false">INDEX($AB$2022:$AB$2149,MATCH($A2118-G2118*2,$A$2022:$A$2149,0))</f>
        <v>289550435.014976</v>
      </c>
      <c r="AP2118" s="7" t="n">
        <f aca="false">INDEX($AC$2022:$AC$2149,MATCH($A2118+(1-H2118)*1,$A$2022:$A$2149,0))</f>
        <v>5000000</v>
      </c>
      <c r="AQ2118" s="7" t="n">
        <f aca="false">INDEX($AC$2022:$AC$2149,MATCH($A2118-H2118*1,$A$2022:$A$2149,0))</f>
        <v>289550435.014976</v>
      </c>
      <c r="AR2118" s="14" t="b">
        <f aca="false">AND(IF(B2118=1,AD2118&gt;=AE2118,AE2118&gt;AD2118),IF(C2118=1,AF2118&gt;=AG2118,AG2118&gt;AF2118),IF(D2118=1,AH2118&gt;=AI2118,AI2118&gt;AH2118),IF(E2118=1,AJ2118&gt;=AK2118,AK2118&gt;AJ2118),IF(F2118=1,AL2118&gt;=AM2118,AM2118&gt;AL2118),IF(G2118=1,AN2118&gt;=AO2118,AO2118&gt;AN2118),IF(H2118=1,AP2118&gt;=AQ2118,AQ2118&gt;AP2118))</f>
        <v>0</v>
      </c>
      <c r="AS2118" s="2"/>
      <c r="AT2118" s="2"/>
      <c r="AU2118" s="2"/>
      <c r="AV2118" s="2"/>
      <c r="AW2118" s="2"/>
      <c r="AX2118" s="2"/>
    </row>
    <row r="2119" customFormat="false" ht="15" hidden="false" customHeight="false" outlineLevel="0" collapsed="false">
      <c r="A2119" s="6" t="n">
        <f aca="false">ROW()-2022</f>
        <v>97</v>
      </c>
      <c r="B2119" s="6" t="n">
        <f aca="false">MOD(INT($A2119/64),2)</f>
        <v>1</v>
      </c>
      <c r="C2119" s="6" t="n">
        <f aca="false">MOD(INT($A2119/32),2)</f>
        <v>1</v>
      </c>
      <c r="D2119" s="6" t="n">
        <f aca="false">MOD(INT($A2119/16),2)</f>
        <v>0</v>
      </c>
      <c r="E2119" s="6" t="n">
        <f aca="false">MOD(INT($A2119/8),2)</f>
        <v>0</v>
      </c>
      <c r="F2119" s="6" t="n">
        <f aca="false">MOD(INT($A2119/4),2)</f>
        <v>0</v>
      </c>
      <c r="G2119" s="6" t="n">
        <f aca="false">MOD(INT($A2119/2),2)</f>
        <v>0</v>
      </c>
      <c r="H2119" s="6" t="n">
        <f aca="false">MOD(INT($A2119/1),2)</f>
        <v>1</v>
      </c>
      <c r="I2119" s="7" t="n">
        <f aca="false">IF(B2119=1,MIN($B$6,$B$2020),0)</f>
        <v>30000000</v>
      </c>
      <c r="J2119" s="7" t="n">
        <f aca="false">IF(C2119=1,MIN($F$436,MAX(0,$B$2020-I2119)),0)</f>
        <v>300000000</v>
      </c>
      <c r="K2119" s="7" t="n">
        <f aca="false">IF(D2119=1,MIN($F$435,MAX(0,$B$2020-SUM(I2119:J2119))),0)</f>
        <v>0</v>
      </c>
      <c r="L2119" s="7" t="n">
        <f aca="false">IF(E2119=1,MIN($F$434,MAX(0,$B$2020-SUM(I2119:K2119))),0)</f>
        <v>0</v>
      </c>
      <c r="M2119" s="7" t="n">
        <f aca="false">IF(F2119=1,MIN($F$433,MAX(0,$B$2020-SUM(I2119:L2119))),0)</f>
        <v>0</v>
      </c>
      <c r="N2119" s="7" t="n">
        <f aca="false">IF(G2119=1,MIN($F$432,MAX(0,$B$2020-SUM(I2119:M2119))),0)</f>
        <v>0</v>
      </c>
      <c r="O2119" s="7" t="n">
        <f aca="false">IF(H2119=1,MIN($F$431,MAX(0,$B$2020-SUM(I2119:N2119))),0)</f>
        <v>5000000</v>
      </c>
      <c r="P2119" s="7" t="n">
        <f aca="false">MAX(0,$B$2020-SUM(I2119:O2119))</f>
        <v>1665000000</v>
      </c>
      <c r="Q2119" s="7" t="n">
        <f aca="false">($B$413+$B$414)+$B$22+(1-B2119)*$B$408+(1-C2119)*$E$436+(1-D2119)*$E$435+(1-E2119)*$E$434+(1-F2119)*$E$433+(1-G2119)*$E$432+(1-H2119)*$E$431</f>
        <v>21380978.8856559</v>
      </c>
      <c r="R2119" s="7" t="n">
        <f aca="false">P2119&gt;$B$12*Q2119</f>
        <v>1</v>
      </c>
      <c r="S2119" s="7" t="n">
        <f aca="false">IF(R2119,(P2119+$B$12*$B$13)/(Q2119+$B$13),IF(Q2119&gt;0,P2119/Q2119,0))</f>
        <v>69.8254459326868</v>
      </c>
      <c r="T2119" s="7" t="n">
        <f aca="false">IF(R2119,$B$13*(S2119-$B$12),0)</f>
        <v>172063614.831717</v>
      </c>
      <c r="U2119" s="7" t="n">
        <f aca="false">($B$413+$B$414)*S2119</f>
        <v>17860622.030537</v>
      </c>
      <c r="V2119" s="7" t="n">
        <f aca="false">$B$22*S2119</f>
        <v>628429013.394182</v>
      </c>
      <c r="W2119" s="7" t="n">
        <f aca="false">IF(B2119=1,I2119,S2119*$B$408)</f>
        <v>30000000</v>
      </c>
      <c r="X2119" s="7" t="n">
        <f aca="false">IF(C2119=1,J2119,S2119*$E$436)</f>
        <v>300000000</v>
      </c>
      <c r="Y2119" s="7" t="n">
        <f aca="false">IF(D2119=1,K2119,S2119*$E$435)</f>
        <v>120462112.043621</v>
      </c>
      <c r="Z2119" s="7" t="n">
        <f aca="false">IF(E2119=1,L2119,S2119*$E$434)</f>
        <v>167581070.238448</v>
      </c>
      <c r="AA2119" s="7" t="n">
        <f aca="false">IF(F2119=1,M2119,S2119*$E$433)</f>
        <v>209476337.798061</v>
      </c>
      <c r="AB2119" s="7" t="n">
        <f aca="false">IF(G2119=1,N2119,S2119*$E$432)</f>
        <v>349127229.663434</v>
      </c>
      <c r="AC2119" s="7" t="n">
        <f aca="false">IF(H2119=1,O2119,S2119*$E$431)</f>
        <v>5000000</v>
      </c>
      <c r="AD2119" s="7" t="n">
        <f aca="false">INDEX($W$2022:$W$2149,MATCH($A2119+(1-B2119)*64,$A$2022:$A$2149,0))</f>
        <v>30000000</v>
      </c>
      <c r="AE2119" s="7" t="n">
        <f aca="false">INDEX($W$2022:$W$2149,MATCH($A2119-B2119*64,$A$2022:$A$2149,0))</f>
        <v>42594097.8863345</v>
      </c>
      <c r="AF2119" s="7" t="n">
        <f aca="false">INDEX($X$2022:$X$2149,MATCH($A2119+(1-C2119)*32,$A$2022:$A$2149,0))</f>
        <v>300000000</v>
      </c>
      <c r="AG2119" s="7" t="n">
        <f aca="false">INDEX($X$2022:$X$2149,MATCH($A2119-C2119*32,$A$2022:$A$2149,0))</f>
        <v>400489045.96855</v>
      </c>
      <c r="AH2119" s="7" t="n">
        <f aca="false">INDEX($Y$2022:$Y$2149,MATCH($A2119+(1-D2119)*16,$A$2022:$A$2149,0))</f>
        <v>100000000</v>
      </c>
      <c r="AI2119" s="7" t="n">
        <f aca="false">INDEX($Y$2022:$Y$2149,MATCH($A2119-D2119*16,$A$2022:$A$2149,0))</f>
        <v>120462112.043621</v>
      </c>
      <c r="AJ2119" s="7" t="n">
        <f aca="false">INDEX($Z$2022:$Z$2149,MATCH($A2119+(1-E2119)*8,$A$2022:$A$2149,0))</f>
        <v>60000000</v>
      </c>
      <c r="AK2119" s="7" t="n">
        <f aca="false">INDEX($Z$2022:$Z$2149,MATCH($A2119-E2119*8,$A$2022:$A$2149,0))</f>
        <v>167581070.238448</v>
      </c>
      <c r="AL2119" s="7" t="n">
        <f aca="false">INDEX($AA$2022:$AA$2149,MATCH($A2119+(1-F2119)*4,$A$2022:$A$2149,0))</f>
        <v>30000000</v>
      </c>
      <c r="AM2119" s="7" t="n">
        <f aca="false">INDEX($AA$2022:$AA$2149,MATCH($A2119-F2119*4,$A$2022:$A$2149,0))</f>
        <v>209476337.798061</v>
      </c>
      <c r="AN2119" s="7" t="n">
        <f aca="false">INDEX($AB$2022:$AB$2149,MATCH($A2119+(1-G2119)*2,$A$2022:$A$2149,0))</f>
        <v>15000000</v>
      </c>
      <c r="AO2119" s="7" t="n">
        <f aca="false">INDEX($AB$2022:$AB$2149,MATCH($A2119-G2119*2,$A$2022:$A$2149,0))</f>
        <v>349127229.663434</v>
      </c>
      <c r="AP2119" s="7" t="n">
        <f aca="false">INDEX($AC$2022:$AC$2149,MATCH($A2119+(1-H2119)*1,$A$2022:$A$2149,0))</f>
        <v>5000000</v>
      </c>
      <c r="AQ2119" s="7" t="n">
        <f aca="false">INDEX($AC$2022:$AC$2149,MATCH($A2119-H2119*1,$A$2022:$A$2149,0))</f>
        <v>289550435.014976</v>
      </c>
      <c r="AR2119" s="14" t="b">
        <f aca="false">AND(IF(B2119=1,AD2119&gt;=AE2119,AE2119&gt;AD2119),IF(C2119=1,AF2119&gt;=AG2119,AG2119&gt;AF2119),IF(D2119=1,AH2119&gt;=AI2119,AI2119&gt;AH2119),IF(E2119=1,AJ2119&gt;=AK2119,AK2119&gt;AJ2119),IF(F2119=1,AL2119&gt;=AM2119,AM2119&gt;AL2119),IF(G2119=1,AN2119&gt;=AO2119,AO2119&gt;AN2119),IF(H2119=1,AP2119&gt;=AQ2119,AQ2119&gt;AP2119))</f>
        <v>0</v>
      </c>
      <c r="AS2119" s="2"/>
      <c r="AT2119" s="2"/>
      <c r="AU2119" s="2"/>
      <c r="AV2119" s="2"/>
      <c r="AW2119" s="2"/>
      <c r="AX2119" s="2"/>
    </row>
    <row r="2120" customFormat="false" ht="15" hidden="false" customHeight="false" outlineLevel="0" collapsed="false">
      <c r="A2120" s="6" t="n">
        <f aca="false">ROW()-2022</f>
        <v>98</v>
      </c>
      <c r="B2120" s="6" t="n">
        <f aca="false">MOD(INT($A2120/64),2)</f>
        <v>1</v>
      </c>
      <c r="C2120" s="6" t="n">
        <f aca="false">MOD(INT($A2120/32),2)</f>
        <v>1</v>
      </c>
      <c r="D2120" s="6" t="n">
        <f aca="false">MOD(INT($A2120/16),2)</f>
        <v>0</v>
      </c>
      <c r="E2120" s="6" t="n">
        <f aca="false">MOD(INT($A2120/8),2)</f>
        <v>0</v>
      </c>
      <c r="F2120" s="6" t="n">
        <f aca="false">MOD(INT($A2120/4),2)</f>
        <v>0</v>
      </c>
      <c r="G2120" s="6" t="n">
        <f aca="false">MOD(INT($A2120/2),2)</f>
        <v>1</v>
      </c>
      <c r="H2120" s="6" t="n">
        <f aca="false">MOD(INT($A2120/1),2)</f>
        <v>0</v>
      </c>
      <c r="I2120" s="7" t="n">
        <f aca="false">IF(B2120=1,MIN($B$6,$B$2020),0)</f>
        <v>30000000</v>
      </c>
      <c r="J2120" s="7" t="n">
        <f aca="false">IF(C2120=1,MIN($F$436,MAX(0,$B$2020-I2120)),0)</f>
        <v>300000000</v>
      </c>
      <c r="K2120" s="7" t="n">
        <f aca="false">IF(D2120=1,MIN($F$435,MAX(0,$B$2020-SUM(I2120:J2120))),0)</f>
        <v>0</v>
      </c>
      <c r="L2120" s="7" t="n">
        <f aca="false">IF(E2120=1,MIN($F$434,MAX(0,$B$2020-SUM(I2120:K2120))),0)</f>
        <v>0</v>
      </c>
      <c r="M2120" s="7" t="n">
        <f aca="false">IF(F2120=1,MIN($F$433,MAX(0,$B$2020-SUM(I2120:L2120))),0)</f>
        <v>0</v>
      </c>
      <c r="N2120" s="7" t="n">
        <f aca="false">IF(G2120=1,MIN($F$432,MAX(0,$B$2020-SUM(I2120:M2120))),0)</f>
        <v>15000000</v>
      </c>
      <c r="O2120" s="7" t="n">
        <f aca="false">IF(H2120=1,MIN($F$431,MAX(0,$B$2020-SUM(I2120:N2120))),0)</f>
        <v>0</v>
      </c>
      <c r="P2120" s="7" t="n">
        <f aca="false">MAX(0,$B$2020-SUM(I2120:O2120))</f>
        <v>1655000000</v>
      </c>
      <c r="Q2120" s="7" t="n">
        <f aca="false">($B$413+$B$414)+$B$22+(1-B2120)*$B$408+(1-C2120)*$E$436+(1-D2120)*$E$435+(1-E2120)*$E$434+(1-F2120)*$E$433+(1-G2120)*$E$432+(1-H2120)*$E$431</f>
        <v>21380978.8856559</v>
      </c>
      <c r="R2120" s="7" t="n">
        <f aca="false">P2120&gt;$B$12*Q2120</f>
        <v>1</v>
      </c>
      <c r="S2120" s="7" t="n">
        <f aca="false">IF(R2120,(P2120+$B$12*$B$13)/(Q2120+$B$13),IF(Q2120&gt;0,P2120/Q2120,0))</f>
        <v>69.4067026287427</v>
      </c>
      <c r="T2120" s="7" t="n">
        <f aca="false">IF(R2120,$B$13*(S2120-$B$12),0)</f>
        <v>171016756.571857</v>
      </c>
      <c r="U2120" s="7" t="n">
        <f aca="false">($B$413+$B$414)*S2120</f>
        <v>17753511.8534424</v>
      </c>
      <c r="V2120" s="7" t="n">
        <f aca="false">$B$22*S2120</f>
        <v>624660323.658684</v>
      </c>
      <c r="W2120" s="7" t="n">
        <f aca="false">IF(B2120=1,I2120,S2120*$B$408)</f>
        <v>30000000</v>
      </c>
      <c r="X2120" s="7" t="n">
        <f aca="false">IF(C2120=1,J2120,S2120*$E$436)</f>
        <v>300000000</v>
      </c>
      <c r="Y2120" s="7" t="n">
        <f aca="false">IF(D2120=1,K2120,S2120*$E$435)</f>
        <v>119739700.577093</v>
      </c>
      <c r="Z2120" s="7" t="n">
        <f aca="false">IF(E2120=1,L2120,S2120*$E$434)</f>
        <v>166576086.308982</v>
      </c>
      <c r="AA2120" s="7" t="n">
        <f aca="false">IF(F2120=1,M2120,S2120*$E$433)</f>
        <v>208220107.886228</v>
      </c>
      <c r="AB2120" s="7" t="n">
        <f aca="false">IF(G2120=1,N2120,S2120*$E$432)</f>
        <v>15000000</v>
      </c>
      <c r="AC2120" s="7" t="n">
        <f aca="false">IF(H2120=1,O2120,S2120*$E$431)</f>
        <v>347033513.143713</v>
      </c>
      <c r="AD2120" s="7" t="n">
        <f aca="false">INDEX($W$2022:$W$2149,MATCH($A2120+(1-B2120)*64,$A$2022:$A$2149,0))</f>
        <v>30000000</v>
      </c>
      <c r="AE2120" s="7" t="n">
        <f aca="false">INDEX($W$2022:$W$2149,MATCH($A2120-B2120*64,$A$2022:$A$2149,0))</f>
        <v>42343175.3656492</v>
      </c>
      <c r="AF2120" s="7" t="n">
        <f aca="false">INDEX($X$2022:$X$2149,MATCH($A2120+(1-C2120)*32,$A$2022:$A$2149,0))</f>
        <v>300000000</v>
      </c>
      <c r="AG2120" s="7" t="n">
        <f aca="false">INDEX($X$2022:$X$2149,MATCH($A2120-C2120*32,$A$2022:$A$2149,0))</f>
        <v>398453523.49857</v>
      </c>
      <c r="AH2120" s="7" t="n">
        <f aca="false">INDEX($Y$2022:$Y$2149,MATCH($A2120+(1-D2120)*16,$A$2022:$A$2149,0))</f>
        <v>100000000</v>
      </c>
      <c r="AI2120" s="7" t="n">
        <f aca="false">INDEX($Y$2022:$Y$2149,MATCH($A2120-D2120*16,$A$2022:$A$2149,0))</f>
        <v>119739700.577093</v>
      </c>
      <c r="AJ2120" s="7" t="n">
        <f aca="false">INDEX($Z$2022:$Z$2149,MATCH($A2120+(1-E2120)*8,$A$2022:$A$2149,0))</f>
        <v>60000000</v>
      </c>
      <c r="AK2120" s="7" t="n">
        <f aca="false">INDEX($Z$2022:$Z$2149,MATCH($A2120-E2120*8,$A$2022:$A$2149,0))</f>
        <v>166576086.308982</v>
      </c>
      <c r="AL2120" s="7" t="n">
        <f aca="false">INDEX($AA$2022:$AA$2149,MATCH($A2120+(1-F2120)*4,$A$2022:$A$2149,0))</f>
        <v>30000000</v>
      </c>
      <c r="AM2120" s="7" t="n">
        <f aca="false">INDEX($AA$2022:$AA$2149,MATCH($A2120-F2120*4,$A$2022:$A$2149,0))</f>
        <v>208220107.886228</v>
      </c>
      <c r="AN2120" s="7" t="n">
        <f aca="false">INDEX($AB$2022:$AB$2149,MATCH($A2120+(1-G2120)*2,$A$2022:$A$2149,0))</f>
        <v>15000000</v>
      </c>
      <c r="AO2120" s="7" t="n">
        <f aca="false">INDEX($AB$2022:$AB$2149,MATCH($A2120-G2120*2,$A$2022:$A$2149,0))</f>
        <v>289550435.014976</v>
      </c>
      <c r="AP2120" s="7" t="n">
        <f aca="false">INDEX($AC$2022:$AC$2149,MATCH($A2120+(1-H2120)*1,$A$2022:$A$2149,0))</f>
        <v>5000000</v>
      </c>
      <c r="AQ2120" s="7" t="n">
        <f aca="false">INDEX($AC$2022:$AC$2149,MATCH($A2120-H2120*1,$A$2022:$A$2149,0))</f>
        <v>347033513.143713</v>
      </c>
      <c r="AR2120" s="14" t="b">
        <f aca="false">AND(IF(B2120=1,AD2120&gt;=AE2120,AE2120&gt;AD2120),IF(C2120=1,AF2120&gt;=AG2120,AG2120&gt;AF2120),IF(D2120=1,AH2120&gt;=AI2120,AI2120&gt;AH2120),IF(E2120=1,AJ2120&gt;=AK2120,AK2120&gt;AJ2120),IF(F2120=1,AL2120&gt;=AM2120,AM2120&gt;AL2120),IF(G2120=1,AN2120&gt;=AO2120,AO2120&gt;AN2120),IF(H2120=1,AP2120&gt;=AQ2120,AQ2120&gt;AP2120))</f>
        <v>0</v>
      </c>
      <c r="AS2120" s="2"/>
      <c r="AT2120" s="2"/>
      <c r="AU2120" s="2"/>
      <c r="AV2120" s="2"/>
      <c r="AW2120" s="2"/>
      <c r="AX2120" s="2"/>
    </row>
    <row r="2121" customFormat="false" ht="15" hidden="false" customHeight="false" outlineLevel="0" collapsed="false">
      <c r="A2121" s="6" t="n">
        <f aca="false">ROW()-2022</f>
        <v>99</v>
      </c>
      <c r="B2121" s="6" t="n">
        <f aca="false">MOD(INT($A2121/64),2)</f>
        <v>1</v>
      </c>
      <c r="C2121" s="6" t="n">
        <f aca="false">MOD(INT($A2121/32),2)</f>
        <v>1</v>
      </c>
      <c r="D2121" s="6" t="n">
        <f aca="false">MOD(INT($A2121/16),2)</f>
        <v>0</v>
      </c>
      <c r="E2121" s="6" t="n">
        <f aca="false">MOD(INT($A2121/8),2)</f>
        <v>0</v>
      </c>
      <c r="F2121" s="6" t="n">
        <f aca="false">MOD(INT($A2121/4),2)</f>
        <v>0</v>
      </c>
      <c r="G2121" s="6" t="n">
        <f aca="false">MOD(INT($A2121/2),2)</f>
        <v>1</v>
      </c>
      <c r="H2121" s="6" t="n">
        <f aca="false">MOD(INT($A2121/1),2)</f>
        <v>1</v>
      </c>
      <c r="I2121" s="7" t="n">
        <f aca="false">IF(B2121=1,MIN($B$6,$B$2020),0)</f>
        <v>30000000</v>
      </c>
      <c r="J2121" s="7" t="n">
        <f aca="false">IF(C2121=1,MIN($F$436,MAX(0,$B$2020-I2121)),0)</f>
        <v>300000000</v>
      </c>
      <c r="K2121" s="7" t="n">
        <f aca="false">IF(D2121=1,MIN($F$435,MAX(0,$B$2020-SUM(I2121:J2121))),0)</f>
        <v>0</v>
      </c>
      <c r="L2121" s="7" t="n">
        <f aca="false">IF(E2121=1,MIN($F$434,MAX(0,$B$2020-SUM(I2121:K2121))),0)</f>
        <v>0</v>
      </c>
      <c r="M2121" s="7" t="n">
        <f aca="false">IF(F2121=1,MIN($F$433,MAX(0,$B$2020-SUM(I2121:L2121))),0)</f>
        <v>0</v>
      </c>
      <c r="N2121" s="7" t="n">
        <f aca="false">IF(G2121=1,MIN($F$432,MAX(0,$B$2020-SUM(I2121:M2121))),0)</f>
        <v>15000000</v>
      </c>
      <c r="O2121" s="7" t="n">
        <f aca="false">IF(H2121=1,MIN($F$431,MAX(0,$B$2020-SUM(I2121:N2121))),0)</f>
        <v>5000000</v>
      </c>
      <c r="P2121" s="7" t="n">
        <f aca="false">MAX(0,$B$2020-SUM(I2121:O2121))</f>
        <v>1650000000</v>
      </c>
      <c r="Q2121" s="7" t="n">
        <f aca="false">($B$413+$B$414)+$B$22+(1-B2121)*$B$408+(1-C2121)*$E$436+(1-D2121)*$E$435+(1-E2121)*$E$434+(1-F2121)*$E$433+(1-G2121)*$E$432+(1-H2121)*$E$431</f>
        <v>16380978.8856559</v>
      </c>
      <c r="R2121" s="7" t="n">
        <f aca="false">P2121&gt;$B$12*Q2121</f>
        <v>1</v>
      </c>
      <c r="S2121" s="7" t="n">
        <f aca="false">IF(R2121,(P2121+$B$12*$B$13)/(Q2121+$B$13),IF(Q2121&gt;0,P2121/Q2121,0))</f>
        <v>87.5219452342816</v>
      </c>
      <c r="T2121" s="7" t="n">
        <f aca="false">IF(R2121,$B$13*(S2121-$B$12),0)</f>
        <v>216304863.085704</v>
      </c>
      <c r="U2121" s="7" t="n">
        <f aca="false">($B$413+$B$414)*S2121</f>
        <v>22387202.2917522</v>
      </c>
      <c r="V2121" s="7" t="n">
        <f aca="false">$B$22*S2121</f>
        <v>787697507.108534</v>
      </c>
      <c r="W2121" s="7" t="n">
        <f aca="false">IF(B2121=1,I2121,S2121*$B$408)</f>
        <v>30000000</v>
      </c>
      <c r="X2121" s="7" t="n">
        <f aca="false">IF(C2121=1,J2121,S2121*$E$436)</f>
        <v>300000000</v>
      </c>
      <c r="Y2121" s="7" t="n">
        <f aca="false">IF(D2121=1,K2121,S2121*$E$435)</f>
        <v>150991923.248889</v>
      </c>
      <c r="Z2121" s="7" t="n">
        <f aca="false">IF(E2121=1,L2121,S2121*$E$434)</f>
        <v>210052668.562276</v>
      </c>
      <c r="AA2121" s="7" t="n">
        <f aca="false">IF(F2121=1,M2121,S2121*$E$433)</f>
        <v>262565835.702845</v>
      </c>
      <c r="AB2121" s="7" t="n">
        <f aca="false">IF(G2121=1,N2121,S2121*$E$432)</f>
        <v>15000000</v>
      </c>
      <c r="AC2121" s="7" t="n">
        <f aca="false">IF(H2121=1,O2121,S2121*$E$431)</f>
        <v>5000000</v>
      </c>
      <c r="AD2121" s="7" t="n">
        <f aca="false">INDEX($W$2022:$W$2149,MATCH($A2121+(1-B2121)*64,$A$2022:$A$2149,0))</f>
        <v>30000000</v>
      </c>
      <c r="AE2121" s="7" t="n">
        <f aca="false">INDEX($W$2022:$W$2149,MATCH($A2121-B2121*64,$A$2022:$A$2149,0))</f>
        <v>53045195.8075768</v>
      </c>
      <c r="AF2121" s="7" t="n">
        <f aca="false">INDEX($X$2022:$X$2149,MATCH($A2121+(1-C2121)*32,$A$2022:$A$2149,0))</f>
        <v>300000000</v>
      </c>
      <c r="AG2121" s="7" t="n">
        <f aca="false">INDEX($X$2022:$X$2149,MATCH($A2121-C2121*32,$A$2022:$A$2149,0))</f>
        <v>476972662.061835</v>
      </c>
      <c r="AH2121" s="7" t="n">
        <f aca="false">INDEX($Y$2022:$Y$2149,MATCH($A2121+(1-D2121)*16,$A$2022:$A$2149,0))</f>
        <v>100000000</v>
      </c>
      <c r="AI2121" s="7" t="n">
        <f aca="false">INDEX($Y$2022:$Y$2149,MATCH($A2121-D2121*16,$A$2022:$A$2149,0))</f>
        <v>150991923.248889</v>
      </c>
      <c r="AJ2121" s="7" t="n">
        <f aca="false">INDEX($Z$2022:$Z$2149,MATCH($A2121+(1-E2121)*8,$A$2022:$A$2149,0))</f>
        <v>60000000</v>
      </c>
      <c r="AK2121" s="7" t="n">
        <f aca="false">INDEX($Z$2022:$Z$2149,MATCH($A2121-E2121*8,$A$2022:$A$2149,0))</f>
        <v>210052668.562276</v>
      </c>
      <c r="AL2121" s="7" t="n">
        <f aca="false">INDEX($AA$2022:$AA$2149,MATCH($A2121+(1-F2121)*4,$A$2022:$A$2149,0))</f>
        <v>30000000</v>
      </c>
      <c r="AM2121" s="7" t="n">
        <f aca="false">INDEX($AA$2022:$AA$2149,MATCH($A2121-F2121*4,$A$2022:$A$2149,0))</f>
        <v>262565835.702845</v>
      </c>
      <c r="AN2121" s="7" t="n">
        <f aca="false">INDEX($AB$2022:$AB$2149,MATCH($A2121+(1-G2121)*2,$A$2022:$A$2149,0))</f>
        <v>15000000</v>
      </c>
      <c r="AO2121" s="7" t="n">
        <f aca="false">INDEX($AB$2022:$AB$2149,MATCH($A2121-G2121*2,$A$2022:$A$2149,0))</f>
        <v>349127229.663434</v>
      </c>
      <c r="AP2121" s="7" t="n">
        <f aca="false">INDEX($AC$2022:$AC$2149,MATCH($A2121+(1-H2121)*1,$A$2022:$A$2149,0))</f>
        <v>5000000</v>
      </c>
      <c r="AQ2121" s="7" t="n">
        <f aca="false">INDEX($AC$2022:$AC$2149,MATCH($A2121-H2121*1,$A$2022:$A$2149,0))</f>
        <v>347033513.143713</v>
      </c>
      <c r="AR2121" s="14" t="b">
        <f aca="false">AND(IF(B2121=1,AD2121&gt;=AE2121,AE2121&gt;AD2121),IF(C2121=1,AF2121&gt;=AG2121,AG2121&gt;AF2121),IF(D2121=1,AH2121&gt;=AI2121,AI2121&gt;AH2121),IF(E2121=1,AJ2121&gt;=AK2121,AK2121&gt;AJ2121),IF(F2121=1,AL2121&gt;=AM2121,AM2121&gt;AL2121),IF(G2121=1,AN2121&gt;=AO2121,AO2121&gt;AN2121),IF(H2121=1,AP2121&gt;=AQ2121,AQ2121&gt;AP2121))</f>
        <v>0</v>
      </c>
      <c r="AS2121" s="2"/>
      <c r="AT2121" s="2"/>
      <c r="AU2121" s="2"/>
      <c r="AV2121" s="2"/>
      <c r="AW2121" s="2"/>
      <c r="AX2121" s="2"/>
    </row>
    <row r="2122" customFormat="false" ht="15" hidden="false" customHeight="false" outlineLevel="0" collapsed="false">
      <c r="A2122" s="6" t="n">
        <f aca="false">ROW()-2022</f>
        <v>100</v>
      </c>
      <c r="B2122" s="6" t="n">
        <f aca="false">MOD(INT($A2122/64),2)</f>
        <v>1</v>
      </c>
      <c r="C2122" s="6" t="n">
        <f aca="false">MOD(INT($A2122/32),2)</f>
        <v>1</v>
      </c>
      <c r="D2122" s="6" t="n">
        <f aca="false">MOD(INT($A2122/16),2)</f>
        <v>0</v>
      </c>
      <c r="E2122" s="6" t="n">
        <f aca="false">MOD(INT($A2122/8),2)</f>
        <v>0</v>
      </c>
      <c r="F2122" s="6" t="n">
        <f aca="false">MOD(INT($A2122/4),2)</f>
        <v>1</v>
      </c>
      <c r="G2122" s="6" t="n">
        <f aca="false">MOD(INT($A2122/2),2)</f>
        <v>0</v>
      </c>
      <c r="H2122" s="6" t="n">
        <f aca="false">MOD(INT($A2122/1),2)</f>
        <v>0</v>
      </c>
      <c r="I2122" s="7" t="n">
        <f aca="false">IF(B2122=1,MIN($B$6,$B$2020),0)</f>
        <v>30000000</v>
      </c>
      <c r="J2122" s="7" t="n">
        <f aca="false">IF(C2122=1,MIN($F$436,MAX(0,$B$2020-I2122)),0)</f>
        <v>300000000</v>
      </c>
      <c r="K2122" s="7" t="n">
        <f aca="false">IF(D2122=1,MIN($F$435,MAX(0,$B$2020-SUM(I2122:J2122))),0)</f>
        <v>0</v>
      </c>
      <c r="L2122" s="7" t="n">
        <f aca="false">IF(E2122=1,MIN($F$434,MAX(0,$B$2020-SUM(I2122:K2122))),0)</f>
        <v>0</v>
      </c>
      <c r="M2122" s="7" t="n">
        <f aca="false">IF(F2122=1,MIN($F$433,MAX(0,$B$2020-SUM(I2122:L2122))),0)</f>
        <v>30000000</v>
      </c>
      <c r="N2122" s="7" t="n">
        <f aca="false">IF(G2122=1,MIN($F$432,MAX(0,$B$2020-SUM(I2122:M2122))),0)</f>
        <v>0</v>
      </c>
      <c r="O2122" s="7" t="n">
        <f aca="false">IF(H2122=1,MIN($F$431,MAX(0,$B$2020-SUM(I2122:N2122))),0)</f>
        <v>0</v>
      </c>
      <c r="P2122" s="7" t="n">
        <f aca="false">MAX(0,$B$2020-SUM(I2122:O2122))</f>
        <v>1640000000</v>
      </c>
      <c r="Q2122" s="7" t="n">
        <f aca="false">($B$413+$B$414)+$B$22+(1-B2122)*$B$408+(1-C2122)*$E$436+(1-D2122)*$E$435+(1-E2122)*$E$434+(1-F2122)*$E$433+(1-G2122)*$E$432+(1-H2122)*$E$431</f>
        <v>23380978.8856559</v>
      </c>
      <c r="R2122" s="7" t="n">
        <f aca="false">P2122&gt;$B$12*Q2122</f>
        <v>1</v>
      </c>
      <c r="S2122" s="7" t="n">
        <f aca="false">IF(R2122,(P2122+$B$12*$B$13)/(Q2122+$B$13),IF(Q2122&gt;0,P2122/Q2122,0))</f>
        <v>63.4635964604233</v>
      </c>
      <c r="T2122" s="7" t="n">
        <f aca="false">IF(R2122,$B$13*(S2122-$B$12),0)</f>
        <v>156158991.151058</v>
      </c>
      <c r="U2122" s="7" t="n">
        <f aca="false">($B$413+$B$414)*S2122</f>
        <v>16233327.1766122</v>
      </c>
      <c r="V2122" s="7" t="n">
        <f aca="false">$B$22*S2122</f>
        <v>571172368.14381</v>
      </c>
      <c r="W2122" s="7" t="n">
        <f aca="false">IF(B2122=1,I2122,S2122*$B$408)</f>
        <v>30000000</v>
      </c>
      <c r="X2122" s="7" t="n">
        <f aca="false">IF(C2122=1,J2122,S2122*$E$436)</f>
        <v>300000000</v>
      </c>
      <c r="Y2122" s="7" t="n">
        <f aca="false">IF(D2122=1,K2122,S2122*$E$435)</f>
        <v>109486717.419271</v>
      </c>
      <c r="Z2122" s="7" t="n">
        <f aca="false">IF(E2122=1,L2122,S2122*$E$434)</f>
        <v>152312631.505016</v>
      </c>
      <c r="AA2122" s="7" t="n">
        <f aca="false">IF(F2122=1,M2122,S2122*$E$433)</f>
        <v>30000000</v>
      </c>
      <c r="AB2122" s="7" t="n">
        <f aca="false">IF(G2122=1,N2122,S2122*$E$432)</f>
        <v>317317982.302116</v>
      </c>
      <c r="AC2122" s="7" t="n">
        <f aca="false">IF(H2122=1,O2122,S2122*$E$431)</f>
        <v>317317982.302116</v>
      </c>
      <c r="AD2122" s="7" t="n">
        <f aca="false">INDEX($W$2022:$W$2149,MATCH($A2122+(1-B2122)*64,$A$2022:$A$2149,0))</f>
        <v>30000000</v>
      </c>
      <c r="AE2122" s="7" t="n">
        <f aca="false">INDEX($W$2022:$W$2149,MATCH($A2122-B2122*64,$A$2022:$A$2149,0))</f>
        <v>38798964.0941167</v>
      </c>
      <c r="AF2122" s="7" t="n">
        <f aca="false">INDEX($X$2022:$X$2149,MATCH($A2122+(1-C2122)*32,$A$2022:$A$2149,0))</f>
        <v>300000000</v>
      </c>
      <c r="AG2122" s="7" t="n">
        <f aca="false">INDEX($X$2022:$X$2149,MATCH($A2122-C2122*32,$A$2022:$A$2149,0))</f>
        <v>370675643.316578</v>
      </c>
      <c r="AH2122" s="7" t="n">
        <f aca="false">INDEX($Y$2022:$Y$2149,MATCH($A2122+(1-D2122)*16,$A$2022:$A$2149,0))</f>
        <v>100000000</v>
      </c>
      <c r="AI2122" s="7" t="n">
        <f aca="false">INDEX($Y$2022:$Y$2149,MATCH($A2122-D2122*16,$A$2022:$A$2149,0))</f>
        <v>109486717.419271</v>
      </c>
      <c r="AJ2122" s="7" t="n">
        <f aca="false">INDEX($Z$2022:$Z$2149,MATCH($A2122+(1-E2122)*8,$A$2022:$A$2149,0))</f>
        <v>60000000</v>
      </c>
      <c r="AK2122" s="7" t="n">
        <f aca="false">INDEX($Z$2022:$Z$2149,MATCH($A2122-E2122*8,$A$2022:$A$2149,0))</f>
        <v>152312631.505016</v>
      </c>
      <c r="AL2122" s="7" t="n">
        <f aca="false">INDEX($AA$2022:$AA$2149,MATCH($A2122+(1-F2122)*4,$A$2022:$A$2149,0))</f>
        <v>30000000</v>
      </c>
      <c r="AM2122" s="7" t="n">
        <f aca="false">INDEX($AA$2022:$AA$2149,MATCH($A2122-F2122*4,$A$2022:$A$2149,0))</f>
        <v>173730261.008986</v>
      </c>
      <c r="AN2122" s="7" t="n">
        <f aca="false">INDEX($AB$2022:$AB$2149,MATCH($A2122+(1-G2122)*2,$A$2022:$A$2149,0))</f>
        <v>15000000</v>
      </c>
      <c r="AO2122" s="7" t="n">
        <f aca="false">INDEX($AB$2022:$AB$2149,MATCH($A2122-G2122*2,$A$2022:$A$2149,0))</f>
        <v>317317982.302116</v>
      </c>
      <c r="AP2122" s="7" t="n">
        <f aca="false">INDEX($AC$2022:$AC$2149,MATCH($A2122+(1-H2122)*1,$A$2022:$A$2149,0))</f>
        <v>5000000</v>
      </c>
      <c r="AQ2122" s="7" t="n">
        <f aca="false">INDEX($AC$2022:$AC$2149,MATCH($A2122-H2122*1,$A$2022:$A$2149,0))</f>
        <v>317317982.302116</v>
      </c>
      <c r="AR2122" s="14" t="b">
        <f aca="false">AND(IF(B2122=1,AD2122&gt;=AE2122,AE2122&gt;AD2122),IF(C2122=1,AF2122&gt;=AG2122,AG2122&gt;AF2122),IF(D2122=1,AH2122&gt;=AI2122,AI2122&gt;AH2122),IF(E2122=1,AJ2122&gt;=AK2122,AK2122&gt;AJ2122),IF(F2122=1,AL2122&gt;=AM2122,AM2122&gt;AL2122),IF(G2122=1,AN2122&gt;=AO2122,AO2122&gt;AN2122),IF(H2122=1,AP2122&gt;=AQ2122,AQ2122&gt;AP2122))</f>
        <v>0</v>
      </c>
      <c r="AS2122" s="2"/>
      <c r="AT2122" s="2"/>
      <c r="AU2122" s="2"/>
      <c r="AV2122" s="2"/>
      <c r="AW2122" s="2"/>
      <c r="AX2122" s="2"/>
    </row>
    <row r="2123" customFormat="false" ht="15" hidden="false" customHeight="false" outlineLevel="0" collapsed="false">
      <c r="A2123" s="6" t="n">
        <f aca="false">ROW()-2022</f>
        <v>101</v>
      </c>
      <c r="B2123" s="6" t="n">
        <f aca="false">MOD(INT($A2123/64),2)</f>
        <v>1</v>
      </c>
      <c r="C2123" s="6" t="n">
        <f aca="false">MOD(INT($A2123/32),2)</f>
        <v>1</v>
      </c>
      <c r="D2123" s="6" t="n">
        <f aca="false">MOD(INT($A2123/16),2)</f>
        <v>0</v>
      </c>
      <c r="E2123" s="6" t="n">
        <f aca="false">MOD(INT($A2123/8),2)</f>
        <v>0</v>
      </c>
      <c r="F2123" s="6" t="n">
        <f aca="false">MOD(INT($A2123/4),2)</f>
        <v>1</v>
      </c>
      <c r="G2123" s="6" t="n">
        <f aca="false">MOD(INT($A2123/2),2)</f>
        <v>0</v>
      </c>
      <c r="H2123" s="6" t="n">
        <f aca="false">MOD(INT($A2123/1),2)</f>
        <v>1</v>
      </c>
      <c r="I2123" s="7" t="n">
        <f aca="false">IF(B2123=1,MIN($B$6,$B$2020),0)</f>
        <v>30000000</v>
      </c>
      <c r="J2123" s="7" t="n">
        <f aca="false">IF(C2123=1,MIN($F$436,MAX(0,$B$2020-I2123)),0)</f>
        <v>300000000</v>
      </c>
      <c r="K2123" s="7" t="n">
        <f aca="false">IF(D2123=1,MIN($F$435,MAX(0,$B$2020-SUM(I2123:J2123))),0)</f>
        <v>0</v>
      </c>
      <c r="L2123" s="7" t="n">
        <f aca="false">IF(E2123=1,MIN($F$434,MAX(0,$B$2020-SUM(I2123:K2123))),0)</f>
        <v>0</v>
      </c>
      <c r="M2123" s="7" t="n">
        <f aca="false">IF(F2123=1,MIN($F$433,MAX(0,$B$2020-SUM(I2123:L2123))),0)</f>
        <v>30000000</v>
      </c>
      <c r="N2123" s="7" t="n">
        <f aca="false">IF(G2123=1,MIN($F$432,MAX(0,$B$2020-SUM(I2123:M2123))),0)</f>
        <v>0</v>
      </c>
      <c r="O2123" s="7" t="n">
        <f aca="false">IF(H2123=1,MIN($F$431,MAX(0,$B$2020-SUM(I2123:N2123))),0)</f>
        <v>5000000</v>
      </c>
      <c r="P2123" s="7" t="n">
        <f aca="false">MAX(0,$B$2020-SUM(I2123:O2123))</f>
        <v>1635000000</v>
      </c>
      <c r="Q2123" s="7" t="n">
        <f aca="false">($B$413+$B$414)+$B$22+(1-B2123)*$B$408+(1-C2123)*$E$436+(1-D2123)*$E$435+(1-E2123)*$E$434+(1-F2123)*$E$433+(1-G2123)*$E$432+(1-H2123)*$E$431</f>
        <v>18380978.8856559</v>
      </c>
      <c r="R2123" s="7" t="n">
        <f aca="false">P2123&gt;$B$12*Q2123</f>
        <v>1</v>
      </c>
      <c r="S2123" s="7" t="n">
        <f aca="false">IF(R2123,(P2123+$B$12*$B$13)/(Q2123+$B$13),IF(Q2123&gt;0,P2123/Q2123,0))</f>
        <v>78.4206530243118</v>
      </c>
      <c r="T2123" s="7" t="n">
        <f aca="false">IF(R2123,$B$13*(S2123-$B$12),0)</f>
        <v>193551632.56078</v>
      </c>
      <c r="U2123" s="7" t="n">
        <f aca="false">($B$413+$B$414)*S2123</f>
        <v>20059186.5092472</v>
      </c>
      <c r="V2123" s="7" t="n">
        <f aca="false">$B$22*S2123</f>
        <v>705785877.218806</v>
      </c>
      <c r="W2123" s="7" t="n">
        <f aca="false">IF(B2123=1,I2123,S2123*$B$408)</f>
        <v>30000000</v>
      </c>
      <c r="X2123" s="7" t="n">
        <f aca="false">IF(C2123=1,J2123,S2123*$E$436)</f>
        <v>300000000</v>
      </c>
      <c r="Y2123" s="7" t="n">
        <f aca="false">IF(D2123=1,K2123,S2123*$E$435)</f>
        <v>135290471.33126</v>
      </c>
      <c r="Z2123" s="7" t="n">
        <f aca="false">IF(E2123=1,L2123,S2123*$E$434)</f>
        <v>188209567.258348</v>
      </c>
      <c r="AA2123" s="7" t="n">
        <f aca="false">IF(F2123=1,M2123,S2123*$E$433)</f>
        <v>30000000</v>
      </c>
      <c r="AB2123" s="7" t="n">
        <f aca="false">IF(G2123=1,N2123,S2123*$E$432)</f>
        <v>392103265.121559</v>
      </c>
      <c r="AC2123" s="7" t="n">
        <f aca="false">IF(H2123=1,O2123,S2123*$E$431)</f>
        <v>5000000</v>
      </c>
      <c r="AD2123" s="7" t="n">
        <f aca="false">INDEX($W$2022:$W$2149,MATCH($A2123+(1-B2123)*64,$A$2022:$A$2149,0))</f>
        <v>30000000</v>
      </c>
      <c r="AE2123" s="7" t="n">
        <f aca="false">INDEX($W$2022:$W$2149,MATCH($A2123-B2123*64,$A$2022:$A$2149,0))</f>
        <v>47680842.5654943</v>
      </c>
      <c r="AF2123" s="7" t="n">
        <f aca="false">INDEX($X$2022:$X$2149,MATCH($A2123+(1-C2123)*32,$A$2022:$A$2149,0))</f>
        <v>300000000</v>
      </c>
      <c r="AG2123" s="7" t="n">
        <f aca="false">INDEX($X$2022:$X$2149,MATCH($A2123-C2123*32,$A$2022:$A$2149,0))</f>
        <v>438228146.379519</v>
      </c>
      <c r="AH2123" s="7" t="n">
        <f aca="false">INDEX($Y$2022:$Y$2149,MATCH($A2123+(1-D2123)*16,$A$2022:$A$2149,0))</f>
        <v>100000000</v>
      </c>
      <c r="AI2123" s="7" t="n">
        <f aca="false">INDEX($Y$2022:$Y$2149,MATCH($A2123-D2123*16,$A$2022:$A$2149,0))</f>
        <v>135290471.33126</v>
      </c>
      <c r="AJ2123" s="7" t="n">
        <f aca="false">INDEX($Z$2022:$Z$2149,MATCH($A2123+(1-E2123)*8,$A$2022:$A$2149,0))</f>
        <v>60000000</v>
      </c>
      <c r="AK2123" s="7" t="n">
        <f aca="false">INDEX($Z$2022:$Z$2149,MATCH($A2123-E2123*8,$A$2022:$A$2149,0))</f>
        <v>188209567.258348</v>
      </c>
      <c r="AL2123" s="7" t="n">
        <f aca="false">INDEX($AA$2022:$AA$2149,MATCH($A2123+(1-F2123)*4,$A$2022:$A$2149,0))</f>
        <v>30000000</v>
      </c>
      <c r="AM2123" s="7" t="n">
        <f aca="false">INDEX($AA$2022:$AA$2149,MATCH($A2123-F2123*4,$A$2022:$A$2149,0))</f>
        <v>209476337.798061</v>
      </c>
      <c r="AN2123" s="7" t="n">
        <f aca="false">INDEX($AB$2022:$AB$2149,MATCH($A2123+(1-G2123)*2,$A$2022:$A$2149,0))</f>
        <v>15000000</v>
      </c>
      <c r="AO2123" s="7" t="n">
        <f aca="false">INDEX($AB$2022:$AB$2149,MATCH($A2123-G2123*2,$A$2022:$A$2149,0))</f>
        <v>392103265.121559</v>
      </c>
      <c r="AP2123" s="7" t="n">
        <f aca="false">INDEX($AC$2022:$AC$2149,MATCH($A2123+(1-H2123)*1,$A$2022:$A$2149,0))</f>
        <v>5000000</v>
      </c>
      <c r="AQ2123" s="7" t="n">
        <f aca="false">INDEX($AC$2022:$AC$2149,MATCH($A2123-H2123*1,$A$2022:$A$2149,0))</f>
        <v>317317982.302116</v>
      </c>
      <c r="AR2123" s="14" t="b">
        <f aca="false">AND(IF(B2123=1,AD2123&gt;=AE2123,AE2123&gt;AD2123),IF(C2123=1,AF2123&gt;=AG2123,AG2123&gt;AF2123),IF(D2123=1,AH2123&gt;=AI2123,AI2123&gt;AH2123),IF(E2123=1,AJ2123&gt;=AK2123,AK2123&gt;AJ2123),IF(F2123=1,AL2123&gt;=AM2123,AM2123&gt;AL2123),IF(G2123=1,AN2123&gt;=AO2123,AO2123&gt;AN2123),IF(H2123=1,AP2123&gt;=AQ2123,AQ2123&gt;AP2123))</f>
        <v>0</v>
      </c>
      <c r="AS2123" s="2"/>
      <c r="AT2123" s="2"/>
      <c r="AU2123" s="2"/>
      <c r="AV2123" s="2"/>
      <c r="AW2123" s="2"/>
      <c r="AX2123" s="2"/>
    </row>
    <row r="2124" customFormat="false" ht="15" hidden="false" customHeight="false" outlineLevel="0" collapsed="false">
      <c r="A2124" s="6" t="n">
        <f aca="false">ROW()-2022</f>
        <v>102</v>
      </c>
      <c r="B2124" s="6" t="n">
        <f aca="false">MOD(INT($A2124/64),2)</f>
        <v>1</v>
      </c>
      <c r="C2124" s="6" t="n">
        <f aca="false">MOD(INT($A2124/32),2)</f>
        <v>1</v>
      </c>
      <c r="D2124" s="6" t="n">
        <f aca="false">MOD(INT($A2124/16),2)</f>
        <v>0</v>
      </c>
      <c r="E2124" s="6" t="n">
        <f aca="false">MOD(INT($A2124/8),2)</f>
        <v>0</v>
      </c>
      <c r="F2124" s="6" t="n">
        <f aca="false">MOD(INT($A2124/4),2)</f>
        <v>1</v>
      </c>
      <c r="G2124" s="6" t="n">
        <f aca="false">MOD(INT($A2124/2),2)</f>
        <v>1</v>
      </c>
      <c r="H2124" s="6" t="n">
        <f aca="false">MOD(INT($A2124/1),2)</f>
        <v>0</v>
      </c>
      <c r="I2124" s="7" t="n">
        <f aca="false">IF(B2124=1,MIN($B$6,$B$2020),0)</f>
        <v>30000000</v>
      </c>
      <c r="J2124" s="7" t="n">
        <f aca="false">IF(C2124=1,MIN($F$436,MAX(0,$B$2020-I2124)),0)</f>
        <v>300000000</v>
      </c>
      <c r="K2124" s="7" t="n">
        <f aca="false">IF(D2124=1,MIN($F$435,MAX(0,$B$2020-SUM(I2124:J2124))),0)</f>
        <v>0</v>
      </c>
      <c r="L2124" s="7" t="n">
        <f aca="false">IF(E2124=1,MIN($F$434,MAX(0,$B$2020-SUM(I2124:K2124))),0)</f>
        <v>0</v>
      </c>
      <c r="M2124" s="7" t="n">
        <f aca="false">IF(F2124=1,MIN($F$433,MAX(0,$B$2020-SUM(I2124:L2124))),0)</f>
        <v>30000000</v>
      </c>
      <c r="N2124" s="7" t="n">
        <f aca="false">IF(G2124=1,MIN($F$432,MAX(0,$B$2020-SUM(I2124:M2124))),0)</f>
        <v>15000000</v>
      </c>
      <c r="O2124" s="7" t="n">
        <f aca="false">IF(H2124=1,MIN($F$431,MAX(0,$B$2020-SUM(I2124:N2124))),0)</f>
        <v>0</v>
      </c>
      <c r="P2124" s="7" t="n">
        <f aca="false">MAX(0,$B$2020-SUM(I2124:O2124))</f>
        <v>1625000000</v>
      </c>
      <c r="Q2124" s="7" t="n">
        <f aca="false">($B$413+$B$414)+$B$22+(1-B2124)*$B$408+(1-C2124)*$E$436+(1-D2124)*$E$435+(1-E2124)*$E$434+(1-F2124)*$E$433+(1-G2124)*$E$432+(1-H2124)*$E$431</f>
        <v>18380978.8856559</v>
      </c>
      <c r="R2124" s="7" t="n">
        <f aca="false">P2124&gt;$B$12*Q2124</f>
        <v>1</v>
      </c>
      <c r="S2124" s="7" t="n">
        <f aca="false">IF(R2124,(P2124+$B$12*$B$13)/(Q2124+$B$13),IF(Q2124&gt;0,P2124/Q2124,0))</f>
        <v>77.9417482730183</v>
      </c>
      <c r="T2124" s="7" t="n">
        <f aca="false">IF(R2124,$B$13*(S2124-$B$12),0)</f>
        <v>192354370.682546</v>
      </c>
      <c r="U2124" s="7" t="n">
        <f aca="false">($B$413+$B$414)*S2124</f>
        <v>19936687.6603358</v>
      </c>
      <c r="V2124" s="7" t="n">
        <f aca="false">$B$22*S2124</f>
        <v>701475734.457165</v>
      </c>
      <c r="W2124" s="7" t="n">
        <f aca="false">IF(B2124=1,I2124,S2124*$B$408)</f>
        <v>30000000</v>
      </c>
      <c r="X2124" s="7" t="n">
        <f aca="false">IF(C2124=1,J2124,S2124*$E$436)</f>
        <v>300000000</v>
      </c>
      <c r="Y2124" s="7" t="n">
        <f aca="false">IF(D2124=1,K2124,S2124*$E$435)</f>
        <v>134464269.979618</v>
      </c>
      <c r="Z2124" s="7" t="n">
        <f aca="false">IF(E2124=1,L2124,S2124*$E$434)</f>
        <v>187060195.855244</v>
      </c>
      <c r="AA2124" s="7" t="n">
        <f aca="false">IF(F2124=1,M2124,S2124*$E$433)</f>
        <v>30000000</v>
      </c>
      <c r="AB2124" s="7" t="n">
        <f aca="false">IF(G2124=1,N2124,S2124*$E$432)</f>
        <v>15000000</v>
      </c>
      <c r="AC2124" s="7" t="n">
        <f aca="false">IF(H2124=1,O2124,S2124*$E$431)</f>
        <v>389708741.365091</v>
      </c>
      <c r="AD2124" s="7" t="n">
        <f aca="false">INDEX($W$2022:$W$2149,MATCH($A2124+(1-B2124)*64,$A$2022:$A$2149,0))</f>
        <v>30000000</v>
      </c>
      <c r="AE2124" s="7" t="n">
        <f aca="false">INDEX($W$2022:$W$2149,MATCH($A2124-B2124*64,$A$2022:$A$2149,0))</f>
        <v>47394900.4811435</v>
      </c>
      <c r="AF2124" s="7" t="n">
        <f aca="false">INDEX($X$2022:$X$2149,MATCH($A2124+(1-C2124)*32,$A$2022:$A$2149,0))</f>
        <v>300000000</v>
      </c>
      <c r="AG2124" s="7" t="n">
        <f aca="false">INDEX($X$2022:$X$2149,MATCH($A2124-C2124*32,$A$2022:$A$2149,0))</f>
        <v>435966323.688528</v>
      </c>
      <c r="AH2124" s="7" t="n">
        <f aca="false">INDEX($Y$2022:$Y$2149,MATCH($A2124+(1-D2124)*16,$A$2022:$A$2149,0))</f>
        <v>100000000</v>
      </c>
      <c r="AI2124" s="7" t="n">
        <f aca="false">INDEX($Y$2022:$Y$2149,MATCH($A2124-D2124*16,$A$2022:$A$2149,0))</f>
        <v>134464269.979618</v>
      </c>
      <c r="AJ2124" s="7" t="n">
        <f aca="false">INDEX($Z$2022:$Z$2149,MATCH($A2124+(1-E2124)*8,$A$2022:$A$2149,0))</f>
        <v>60000000</v>
      </c>
      <c r="AK2124" s="7" t="n">
        <f aca="false">INDEX($Z$2022:$Z$2149,MATCH($A2124-E2124*8,$A$2022:$A$2149,0))</f>
        <v>187060195.855244</v>
      </c>
      <c r="AL2124" s="7" t="n">
        <f aca="false">INDEX($AA$2022:$AA$2149,MATCH($A2124+(1-F2124)*4,$A$2022:$A$2149,0))</f>
        <v>30000000</v>
      </c>
      <c r="AM2124" s="7" t="n">
        <f aca="false">INDEX($AA$2022:$AA$2149,MATCH($A2124-F2124*4,$A$2022:$A$2149,0))</f>
        <v>208220107.886228</v>
      </c>
      <c r="AN2124" s="7" t="n">
        <f aca="false">INDEX($AB$2022:$AB$2149,MATCH($A2124+(1-G2124)*2,$A$2022:$A$2149,0))</f>
        <v>15000000</v>
      </c>
      <c r="AO2124" s="7" t="n">
        <f aca="false">INDEX($AB$2022:$AB$2149,MATCH($A2124-G2124*2,$A$2022:$A$2149,0))</f>
        <v>317317982.302116</v>
      </c>
      <c r="AP2124" s="7" t="n">
        <f aca="false">INDEX($AC$2022:$AC$2149,MATCH($A2124+(1-H2124)*1,$A$2022:$A$2149,0))</f>
        <v>5000000</v>
      </c>
      <c r="AQ2124" s="7" t="n">
        <f aca="false">INDEX($AC$2022:$AC$2149,MATCH($A2124-H2124*1,$A$2022:$A$2149,0))</f>
        <v>389708741.365091</v>
      </c>
      <c r="AR2124" s="14" t="b">
        <f aca="false">AND(IF(B2124=1,AD2124&gt;=AE2124,AE2124&gt;AD2124),IF(C2124=1,AF2124&gt;=AG2124,AG2124&gt;AF2124),IF(D2124=1,AH2124&gt;=AI2124,AI2124&gt;AH2124),IF(E2124=1,AJ2124&gt;=AK2124,AK2124&gt;AJ2124),IF(F2124=1,AL2124&gt;=AM2124,AM2124&gt;AL2124),IF(G2124=1,AN2124&gt;=AO2124,AO2124&gt;AN2124),IF(H2124=1,AP2124&gt;=AQ2124,AQ2124&gt;AP2124))</f>
        <v>0</v>
      </c>
      <c r="AS2124" s="2"/>
      <c r="AT2124" s="2"/>
      <c r="AU2124" s="2"/>
      <c r="AV2124" s="2"/>
      <c r="AW2124" s="2"/>
      <c r="AX2124" s="2"/>
    </row>
    <row r="2125" customFormat="false" ht="15" hidden="false" customHeight="false" outlineLevel="0" collapsed="false">
      <c r="A2125" s="6" t="n">
        <f aca="false">ROW()-2022</f>
        <v>103</v>
      </c>
      <c r="B2125" s="6" t="n">
        <f aca="false">MOD(INT($A2125/64),2)</f>
        <v>1</v>
      </c>
      <c r="C2125" s="6" t="n">
        <f aca="false">MOD(INT($A2125/32),2)</f>
        <v>1</v>
      </c>
      <c r="D2125" s="6" t="n">
        <f aca="false">MOD(INT($A2125/16),2)</f>
        <v>0</v>
      </c>
      <c r="E2125" s="6" t="n">
        <f aca="false">MOD(INT($A2125/8),2)</f>
        <v>0</v>
      </c>
      <c r="F2125" s="6" t="n">
        <f aca="false">MOD(INT($A2125/4),2)</f>
        <v>1</v>
      </c>
      <c r="G2125" s="6" t="n">
        <f aca="false">MOD(INT($A2125/2),2)</f>
        <v>1</v>
      </c>
      <c r="H2125" s="6" t="n">
        <f aca="false">MOD(INT($A2125/1),2)</f>
        <v>1</v>
      </c>
      <c r="I2125" s="7" t="n">
        <f aca="false">IF(B2125=1,MIN($B$6,$B$2020),0)</f>
        <v>30000000</v>
      </c>
      <c r="J2125" s="7" t="n">
        <f aca="false">IF(C2125=1,MIN($F$436,MAX(0,$B$2020-I2125)),0)</f>
        <v>300000000</v>
      </c>
      <c r="K2125" s="7" t="n">
        <f aca="false">IF(D2125=1,MIN($F$435,MAX(0,$B$2020-SUM(I2125:J2125))),0)</f>
        <v>0</v>
      </c>
      <c r="L2125" s="7" t="n">
        <f aca="false">IF(E2125=1,MIN($F$434,MAX(0,$B$2020-SUM(I2125:K2125))),0)</f>
        <v>0</v>
      </c>
      <c r="M2125" s="7" t="n">
        <f aca="false">IF(F2125=1,MIN($F$433,MAX(0,$B$2020-SUM(I2125:L2125))),0)</f>
        <v>30000000</v>
      </c>
      <c r="N2125" s="7" t="n">
        <f aca="false">IF(G2125=1,MIN($F$432,MAX(0,$B$2020-SUM(I2125:M2125))),0)</f>
        <v>15000000</v>
      </c>
      <c r="O2125" s="7" t="n">
        <f aca="false">IF(H2125=1,MIN($F$431,MAX(0,$B$2020-SUM(I2125:N2125))),0)</f>
        <v>5000000</v>
      </c>
      <c r="P2125" s="7" t="n">
        <f aca="false">MAX(0,$B$2020-SUM(I2125:O2125))</f>
        <v>1620000000</v>
      </c>
      <c r="Q2125" s="7" t="n">
        <f aca="false">($B$413+$B$414)+$B$22+(1-B2125)*$B$408+(1-C2125)*$E$436+(1-D2125)*$E$435+(1-E2125)*$E$434+(1-F2125)*$E$433+(1-G2125)*$E$432+(1-H2125)*$E$431</f>
        <v>13380978.8856559</v>
      </c>
      <c r="R2125" s="7" t="n">
        <f aca="false">P2125&gt;$B$12*Q2125</f>
        <v>1</v>
      </c>
      <c r="S2125" s="7" t="n">
        <f aca="false">IF(R2125,(P2125+$B$12*$B$13)/(Q2125+$B$13),IF(Q2125&gt;0,P2125/Q2125,0))</f>
        <v>102.166246280038</v>
      </c>
      <c r="T2125" s="7" t="n">
        <f aca="false">IF(R2125,$B$13*(S2125-$B$12),0)</f>
        <v>252915615.700095</v>
      </c>
      <c r="U2125" s="7" t="n">
        <f aca="false">($B$413+$B$414)*S2125</f>
        <v>26133062.0193334</v>
      </c>
      <c r="V2125" s="7" t="n">
        <f aca="false">$B$22*S2125</f>
        <v>919496216.520341</v>
      </c>
      <c r="W2125" s="7" t="n">
        <f aca="false">IF(B2125=1,I2125,S2125*$B$408)</f>
        <v>30000000</v>
      </c>
      <c r="X2125" s="7" t="n">
        <f aca="false">IF(C2125=1,J2125,S2125*$E$436)</f>
        <v>300000000</v>
      </c>
      <c r="Y2125" s="7" t="n">
        <f aca="false">IF(D2125=1,K2125,S2125*$E$435)</f>
        <v>176256114.688139</v>
      </c>
      <c r="Z2125" s="7" t="n">
        <f aca="false">IF(E2125=1,L2125,S2125*$E$434)</f>
        <v>245198991.072091</v>
      </c>
      <c r="AA2125" s="7" t="n">
        <f aca="false">IF(F2125=1,M2125,S2125*$E$433)</f>
        <v>30000000</v>
      </c>
      <c r="AB2125" s="7" t="n">
        <f aca="false">IF(G2125=1,N2125,S2125*$E$432)</f>
        <v>15000000</v>
      </c>
      <c r="AC2125" s="7" t="n">
        <f aca="false">IF(H2125=1,O2125,S2125*$E$431)</f>
        <v>5000000</v>
      </c>
      <c r="AD2125" s="7" t="n">
        <f aca="false">INDEX($W$2022:$W$2149,MATCH($A2125+(1-B2125)*64,$A$2022:$A$2149,0))</f>
        <v>30000000</v>
      </c>
      <c r="AE2125" s="7" t="n">
        <f aca="false">INDEX($W$2022:$W$2149,MATCH($A2125-B2125*64,$A$2022:$A$2149,0))</f>
        <v>61574489.7709583</v>
      </c>
      <c r="AF2125" s="7" t="n">
        <f aca="false">INDEX($X$2022:$X$2149,MATCH($A2125+(1-C2125)*32,$A$2022:$A$2149,0))</f>
        <v>300000000</v>
      </c>
      <c r="AG2125" s="7" t="n">
        <f aca="false">INDEX($X$2022:$X$2149,MATCH($A2125-C2125*32,$A$2022:$A$2149,0))</f>
        <v>533731933.400547</v>
      </c>
      <c r="AH2125" s="7" t="n">
        <f aca="false">INDEX($Y$2022:$Y$2149,MATCH($A2125+(1-D2125)*16,$A$2022:$A$2149,0))</f>
        <v>100000000</v>
      </c>
      <c r="AI2125" s="7" t="n">
        <f aca="false">INDEX($Y$2022:$Y$2149,MATCH($A2125-D2125*16,$A$2022:$A$2149,0))</f>
        <v>176256114.688139</v>
      </c>
      <c r="AJ2125" s="7" t="n">
        <f aca="false">INDEX($Z$2022:$Z$2149,MATCH($A2125+(1-E2125)*8,$A$2022:$A$2149,0))</f>
        <v>60000000</v>
      </c>
      <c r="AK2125" s="7" t="n">
        <f aca="false">INDEX($Z$2022:$Z$2149,MATCH($A2125-E2125*8,$A$2022:$A$2149,0))</f>
        <v>245198991.072091</v>
      </c>
      <c r="AL2125" s="7" t="n">
        <f aca="false">INDEX($AA$2022:$AA$2149,MATCH($A2125+(1-F2125)*4,$A$2022:$A$2149,0))</f>
        <v>30000000</v>
      </c>
      <c r="AM2125" s="7" t="n">
        <f aca="false">INDEX($AA$2022:$AA$2149,MATCH($A2125-F2125*4,$A$2022:$A$2149,0))</f>
        <v>262565835.702845</v>
      </c>
      <c r="AN2125" s="7" t="n">
        <f aca="false">INDEX($AB$2022:$AB$2149,MATCH($A2125+(1-G2125)*2,$A$2022:$A$2149,0))</f>
        <v>15000000</v>
      </c>
      <c r="AO2125" s="7" t="n">
        <f aca="false">INDEX($AB$2022:$AB$2149,MATCH($A2125-G2125*2,$A$2022:$A$2149,0))</f>
        <v>392103265.121559</v>
      </c>
      <c r="AP2125" s="7" t="n">
        <f aca="false">INDEX($AC$2022:$AC$2149,MATCH($A2125+(1-H2125)*1,$A$2022:$A$2149,0))</f>
        <v>5000000</v>
      </c>
      <c r="AQ2125" s="7" t="n">
        <f aca="false">INDEX($AC$2022:$AC$2149,MATCH($A2125-H2125*1,$A$2022:$A$2149,0))</f>
        <v>389708741.365091</v>
      </c>
      <c r="AR2125" s="14" t="b">
        <f aca="false">AND(IF(B2125=1,AD2125&gt;=AE2125,AE2125&gt;AD2125),IF(C2125=1,AF2125&gt;=AG2125,AG2125&gt;AF2125),IF(D2125=1,AH2125&gt;=AI2125,AI2125&gt;AH2125),IF(E2125=1,AJ2125&gt;=AK2125,AK2125&gt;AJ2125),IF(F2125=1,AL2125&gt;=AM2125,AM2125&gt;AL2125),IF(G2125=1,AN2125&gt;=AO2125,AO2125&gt;AN2125),IF(H2125=1,AP2125&gt;=AQ2125,AQ2125&gt;AP2125))</f>
        <v>0</v>
      </c>
      <c r="AS2125" s="2"/>
      <c r="AT2125" s="2"/>
      <c r="AU2125" s="2"/>
      <c r="AV2125" s="2"/>
      <c r="AW2125" s="2"/>
      <c r="AX2125" s="2"/>
    </row>
    <row r="2126" customFormat="false" ht="15" hidden="false" customHeight="false" outlineLevel="0" collapsed="false">
      <c r="A2126" s="6" t="n">
        <f aca="false">ROW()-2022</f>
        <v>104</v>
      </c>
      <c r="B2126" s="6" t="n">
        <f aca="false">MOD(INT($A2126/64),2)</f>
        <v>1</v>
      </c>
      <c r="C2126" s="6" t="n">
        <f aca="false">MOD(INT($A2126/32),2)</f>
        <v>1</v>
      </c>
      <c r="D2126" s="6" t="n">
        <f aca="false">MOD(INT($A2126/16),2)</f>
        <v>0</v>
      </c>
      <c r="E2126" s="6" t="n">
        <f aca="false">MOD(INT($A2126/8),2)</f>
        <v>1</v>
      </c>
      <c r="F2126" s="6" t="n">
        <f aca="false">MOD(INT($A2126/4),2)</f>
        <v>0</v>
      </c>
      <c r="G2126" s="6" t="n">
        <f aca="false">MOD(INT($A2126/2),2)</f>
        <v>0</v>
      </c>
      <c r="H2126" s="6" t="n">
        <f aca="false">MOD(INT($A2126/1),2)</f>
        <v>0</v>
      </c>
      <c r="I2126" s="7" t="n">
        <f aca="false">IF(B2126=1,MIN($B$6,$B$2020),0)</f>
        <v>30000000</v>
      </c>
      <c r="J2126" s="7" t="n">
        <f aca="false">IF(C2126=1,MIN($F$436,MAX(0,$B$2020-I2126)),0)</f>
        <v>300000000</v>
      </c>
      <c r="K2126" s="7" t="n">
        <f aca="false">IF(D2126=1,MIN($F$435,MAX(0,$B$2020-SUM(I2126:J2126))),0)</f>
        <v>0</v>
      </c>
      <c r="L2126" s="7" t="n">
        <f aca="false">IF(E2126=1,MIN($F$434,MAX(0,$B$2020-SUM(I2126:K2126))),0)</f>
        <v>60000000</v>
      </c>
      <c r="M2126" s="7" t="n">
        <f aca="false">IF(F2126=1,MIN($F$433,MAX(0,$B$2020-SUM(I2126:L2126))),0)</f>
        <v>0</v>
      </c>
      <c r="N2126" s="7" t="n">
        <f aca="false">IF(G2126=1,MIN($F$432,MAX(0,$B$2020-SUM(I2126:M2126))),0)</f>
        <v>0</v>
      </c>
      <c r="O2126" s="7" t="n">
        <f aca="false">IF(H2126=1,MIN($F$431,MAX(0,$B$2020-SUM(I2126:N2126))),0)</f>
        <v>0</v>
      </c>
      <c r="P2126" s="7" t="n">
        <f aca="false">MAX(0,$B$2020-SUM(I2126:O2126))</f>
        <v>1610000000</v>
      </c>
      <c r="Q2126" s="7" t="n">
        <f aca="false">($B$413+$B$414)+$B$22+(1-B2126)*$B$408+(1-C2126)*$E$436+(1-D2126)*$E$435+(1-E2126)*$E$434+(1-F2126)*$E$433+(1-G2126)*$E$432+(1-H2126)*$E$431</f>
        <v>23980978.8856559</v>
      </c>
      <c r="R2126" s="7" t="n">
        <f aca="false">P2126&gt;$B$12*Q2126</f>
        <v>1</v>
      </c>
      <c r="S2126" s="7" t="n">
        <f aca="false">IF(R2126,(P2126+$B$12*$B$13)/(Q2126+$B$13),IF(Q2126&gt;0,P2126/Q2126,0))</f>
        <v>60.8927640840896</v>
      </c>
      <c r="T2126" s="7" t="n">
        <f aca="false">IF(R2126,$B$13*(S2126-$B$12),0)</f>
        <v>149731910.210224</v>
      </c>
      <c r="U2126" s="7" t="n">
        <f aca="false">($B$413+$B$414)*S2126</f>
        <v>15575735.0228602</v>
      </c>
      <c r="V2126" s="7" t="n">
        <f aca="false">$B$22*S2126</f>
        <v>548034876.756806</v>
      </c>
      <c r="W2126" s="7" t="n">
        <f aca="false">IF(B2126=1,I2126,S2126*$B$408)</f>
        <v>30000000</v>
      </c>
      <c r="X2126" s="7" t="n">
        <f aca="false">IF(C2126=1,J2126,S2126*$E$436)</f>
        <v>300000000</v>
      </c>
      <c r="Y2126" s="7" t="n">
        <f aca="false">IF(D2126=1,K2126,S2126*$E$435)</f>
        <v>105051544.916945</v>
      </c>
      <c r="Z2126" s="7" t="n">
        <f aca="false">IF(E2126=1,L2126,S2126*$E$434)</f>
        <v>60000000</v>
      </c>
      <c r="AA2126" s="7" t="n">
        <f aca="false">IF(F2126=1,M2126,S2126*$E$433)</f>
        <v>182678292.252269</v>
      </c>
      <c r="AB2126" s="7" t="n">
        <f aca="false">IF(G2126=1,N2126,S2126*$E$432)</f>
        <v>304463820.420448</v>
      </c>
      <c r="AC2126" s="7" t="n">
        <f aca="false">IF(H2126=1,O2126,S2126*$E$431)</f>
        <v>304463820.420448</v>
      </c>
      <c r="AD2126" s="7" t="n">
        <f aca="false">INDEX($W$2022:$W$2149,MATCH($A2126+(1-B2126)*64,$A$2022:$A$2149,0))</f>
        <v>30000000</v>
      </c>
      <c r="AE2126" s="7" t="n">
        <f aca="false">INDEX($W$2022:$W$2149,MATCH($A2126-B2126*64,$A$2022:$A$2149,0))</f>
        <v>37259273.2063134</v>
      </c>
      <c r="AF2126" s="7" t="n">
        <f aca="false">INDEX($X$2022:$X$2149,MATCH($A2126+(1-C2126)*32,$A$2022:$A$2149,0))</f>
        <v>300000000</v>
      </c>
      <c r="AG2126" s="7" t="n">
        <f aca="false">INDEX($X$2022:$X$2149,MATCH($A2126-C2126*32,$A$2022:$A$2149,0))</f>
        <v>358230811.508287</v>
      </c>
      <c r="AH2126" s="7" t="n">
        <f aca="false">INDEX($Y$2022:$Y$2149,MATCH($A2126+(1-D2126)*16,$A$2022:$A$2149,0))</f>
        <v>100000000</v>
      </c>
      <c r="AI2126" s="7" t="n">
        <f aca="false">INDEX($Y$2022:$Y$2149,MATCH($A2126-D2126*16,$A$2022:$A$2149,0))</f>
        <v>105051544.916945</v>
      </c>
      <c r="AJ2126" s="7" t="n">
        <f aca="false">INDEX($Z$2022:$Z$2149,MATCH($A2126+(1-E2126)*8,$A$2022:$A$2149,0))</f>
        <v>60000000</v>
      </c>
      <c r="AK2126" s="7" t="n">
        <f aca="false">INDEX($Z$2022:$Z$2149,MATCH($A2126-E2126*8,$A$2022:$A$2149,0))</f>
        <v>138984208.807189</v>
      </c>
      <c r="AL2126" s="7" t="n">
        <f aca="false">INDEX($AA$2022:$AA$2149,MATCH($A2126+(1-F2126)*4,$A$2022:$A$2149,0))</f>
        <v>30000000</v>
      </c>
      <c r="AM2126" s="7" t="n">
        <f aca="false">INDEX($AA$2022:$AA$2149,MATCH($A2126-F2126*4,$A$2022:$A$2149,0))</f>
        <v>182678292.252269</v>
      </c>
      <c r="AN2126" s="7" t="n">
        <f aca="false">INDEX($AB$2022:$AB$2149,MATCH($A2126+(1-G2126)*2,$A$2022:$A$2149,0))</f>
        <v>15000000</v>
      </c>
      <c r="AO2126" s="7" t="n">
        <f aca="false">INDEX($AB$2022:$AB$2149,MATCH($A2126-G2126*2,$A$2022:$A$2149,0))</f>
        <v>304463820.420448</v>
      </c>
      <c r="AP2126" s="7" t="n">
        <f aca="false">INDEX($AC$2022:$AC$2149,MATCH($A2126+(1-H2126)*1,$A$2022:$A$2149,0))</f>
        <v>5000000</v>
      </c>
      <c r="AQ2126" s="7" t="n">
        <f aca="false">INDEX($AC$2022:$AC$2149,MATCH($A2126-H2126*1,$A$2022:$A$2149,0))</f>
        <v>304463820.420448</v>
      </c>
      <c r="AR2126" s="14" t="b">
        <f aca="false">AND(IF(B2126=1,AD2126&gt;=AE2126,AE2126&gt;AD2126),IF(C2126=1,AF2126&gt;=AG2126,AG2126&gt;AF2126),IF(D2126=1,AH2126&gt;=AI2126,AI2126&gt;AH2126),IF(E2126=1,AJ2126&gt;=AK2126,AK2126&gt;AJ2126),IF(F2126=1,AL2126&gt;=AM2126,AM2126&gt;AL2126),IF(G2126=1,AN2126&gt;=AO2126,AO2126&gt;AN2126),IF(H2126=1,AP2126&gt;=AQ2126,AQ2126&gt;AP2126))</f>
        <v>0</v>
      </c>
      <c r="AS2126" s="2"/>
      <c r="AT2126" s="2"/>
      <c r="AU2126" s="2"/>
      <c r="AV2126" s="2"/>
      <c r="AW2126" s="2"/>
      <c r="AX2126" s="2"/>
    </row>
    <row r="2127" customFormat="false" ht="15" hidden="false" customHeight="false" outlineLevel="0" collapsed="false">
      <c r="A2127" s="6" t="n">
        <f aca="false">ROW()-2022</f>
        <v>105</v>
      </c>
      <c r="B2127" s="6" t="n">
        <f aca="false">MOD(INT($A2127/64),2)</f>
        <v>1</v>
      </c>
      <c r="C2127" s="6" t="n">
        <f aca="false">MOD(INT($A2127/32),2)</f>
        <v>1</v>
      </c>
      <c r="D2127" s="6" t="n">
        <f aca="false">MOD(INT($A2127/16),2)</f>
        <v>0</v>
      </c>
      <c r="E2127" s="6" t="n">
        <f aca="false">MOD(INT($A2127/8),2)</f>
        <v>1</v>
      </c>
      <c r="F2127" s="6" t="n">
        <f aca="false">MOD(INT($A2127/4),2)</f>
        <v>0</v>
      </c>
      <c r="G2127" s="6" t="n">
        <f aca="false">MOD(INT($A2127/2),2)</f>
        <v>0</v>
      </c>
      <c r="H2127" s="6" t="n">
        <f aca="false">MOD(INT($A2127/1),2)</f>
        <v>1</v>
      </c>
      <c r="I2127" s="7" t="n">
        <f aca="false">IF(B2127=1,MIN($B$6,$B$2020),0)</f>
        <v>30000000</v>
      </c>
      <c r="J2127" s="7" t="n">
        <f aca="false">IF(C2127=1,MIN($F$436,MAX(0,$B$2020-I2127)),0)</f>
        <v>300000000</v>
      </c>
      <c r="K2127" s="7" t="n">
        <f aca="false">IF(D2127=1,MIN($F$435,MAX(0,$B$2020-SUM(I2127:J2127))),0)</f>
        <v>0</v>
      </c>
      <c r="L2127" s="7" t="n">
        <f aca="false">IF(E2127=1,MIN($F$434,MAX(0,$B$2020-SUM(I2127:K2127))),0)</f>
        <v>60000000</v>
      </c>
      <c r="M2127" s="7" t="n">
        <f aca="false">IF(F2127=1,MIN($F$433,MAX(0,$B$2020-SUM(I2127:L2127))),0)</f>
        <v>0</v>
      </c>
      <c r="N2127" s="7" t="n">
        <f aca="false">IF(G2127=1,MIN($F$432,MAX(0,$B$2020-SUM(I2127:M2127))),0)</f>
        <v>0</v>
      </c>
      <c r="O2127" s="7" t="n">
        <f aca="false">IF(H2127=1,MIN($F$431,MAX(0,$B$2020-SUM(I2127:N2127))),0)</f>
        <v>5000000</v>
      </c>
      <c r="P2127" s="7" t="n">
        <f aca="false">MAX(0,$B$2020-SUM(I2127:O2127))</f>
        <v>1605000000</v>
      </c>
      <c r="Q2127" s="7" t="n">
        <f aca="false">($B$413+$B$414)+$B$22+(1-B2127)*$B$408+(1-C2127)*$E$436+(1-D2127)*$E$435+(1-E2127)*$E$434+(1-F2127)*$E$433+(1-G2127)*$E$432+(1-H2127)*$E$431</f>
        <v>18980978.8856559</v>
      </c>
      <c r="R2127" s="7" t="n">
        <f aca="false">P2127&gt;$B$12*Q2127</f>
        <v>1</v>
      </c>
      <c r="S2127" s="7" t="n">
        <f aca="false">IF(R2127,(P2127+$B$12*$B$13)/(Q2127+$B$13),IF(Q2127&gt;0,P2127/Q2127,0))</f>
        <v>74.8336474122892</v>
      </c>
      <c r="T2127" s="7" t="n">
        <f aca="false">IF(R2127,$B$13*(S2127-$B$12),0)</f>
        <v>184584118.530723</v>
      </c>
      <c r="U2127" s="7" t="n">
        <f aca="false">($B$413+$B$414)*S2127</f>
        <v>19141667.822442</v>
      </c>
      <c r="V2127" s="7" t="n">
        <f aca="false">$B$22*S2127</f>
        <v>673502826.710603</v>
      </c>
      <c r="W2127" s="7" t="n">
        <f aca="false">IF(B2127=1,I2127,S2127*$B$408)</f>
        <v>30000000</v>
      </c>
      <c r="X2127" s="7" t="n">
        <f aca="false">IF(C2127=1,J2127,S2127*$E$436)</f>
        <v>300000000</v>
      </c>
      <c r="Y2127" s="7" t="n">
        <f aca="false">IF(D2127=1,K2127,S2127*$E$435)</f>
        <v>129102207.637919</v>
      </c>
      <c r="Z2127" s="7" t="n">
        <f aca="false">IF(E2127=1,L2127,S2127*$E$434)</f>
        <v>60000000</v>
      </c>
      <c r="AA2127" s="7" t="n">
        <f aca="false">IF(F2127=1,M2127,S2127*$E$433)</f>
        <v>224500942.236868</v>
      </c>
      <c r="AB2127" s="7" t="n">
        <f aca="false">IF(G2127=1,N2127,S2127*$E$432)</f>
        <v>374168237.061446</v>
      </c>
      <c r="AC2127" s="7" t="n">
        <f aca="false">IF(H2127=1,O2127,S2127*$E$431)</f>
        <v>5000000</v>
      </c>
      <c r="AD2127" s="7" t="n">
        <f aca="false">INDEX($W$2022:$W$2149,MATCH($A2127+(1-B2127)*64,$A$2022:$A$2149,0))</f>
        <v>30000000</v>
      </c>
      <c r="AE2127" s="7" t="n">
        <f aca="false">INDEX($W$2022:$W$2149,MATCH($A2127-B2127*64,$A$2022:$A$2149,0))</f>
        <v>45551551.7486665</v>
      </c>
      <c r="AF2127" s="7" t="n">
        <f aca="false">INDEX($X$2022:$X$2149,MATCH($A2127+(1-C2127)*32,$A$2022:$A$2149,0))</f>
        <v>300000000</v>
      </c>
      <c r="AG2127" s="7" t="n">
        <f aca="false">INDEX($X$2022:$X$2149,MATCH($A2127-C2127*32,$A$2022:$A$2149,0))</f>
        <v>422058172.930424</v>
      </c>
      <c r="AH2127" s="7" t="n">
        <f aca="false">INDEX($Y$2022:$Y$2149,MATCH($A2127+(1-D2127)*16,$A$2022:$A$2149,0))</f>
        <v>100000000</v>
      </c>
      <c r="AI2127" s="7" t="n">
        <f aca="false">INDEX($Y$2022:$Y$2149,MATCH($A2127-D2127*16,$A$2022:$A$2149,0))</f>
        <v>129102207.637919</v>
      </c>
      <c r="AJ2127" s="7" t="n">
        <f aca="false">INDEX($Z$2022:$Z$2149,MATCH($A2127+(1-E2127)*8,$A$2022:$A$2149,0))</f>
        <v>60000000</v>
      </c>
      <c r="AK2127" s="7" t="n">
        <f aca="false">INDEX($Z$2022:$Z$2149,MATCH($A2127-E2127*8,$A$2022:$A$2149,0))</f>
        <v>167581070.238448</v>
      </c>
      <c r="AL2127" s="7" t="n">
        <f aca="false">INDEX($AA$2022:$AA$2149,MATCH($A2127+(1-F2127)*4,$A$2022:$A$2149,0))</f>
        <v>30000000</v>
      </c>
      <c r="AM2127" s="7" t="n">
        <f aca="false">INDEX($AA$2022:$AA$2149,MATCH($A2127-F2127*4,$A$2022:$A$2149,0))</f>
        <v>224500942.236868</v>
      </c>
      <c r="AN2127" s="7" t="n">
        <f aca="false">INDEX($AB$2022:$AB$2149,MATCH($A2127+(1-G2127)*2,$A$2022:$A$2149,0))</f>
        <v>15000000</v>
      </c>
      <c r="AO2127" s="7" t="n">
        <f aca="false">INDEX($AB$2022:$AB$2149,MATCH($A2127-G2127*2,$A$2022:$A$2149,0))</f>
        <v>374168237.061446</v>
      </c>
      <c r="AP2127" s="7" t="n">
        <f aca="false">INDEX($AC$2022:$AC$2149,MATCH($A2127+(1-H2127)*1,$A$2022:$A$2149,0))</f>
        <v>5000000</v>
      </c>
      <c r="AQ2127" s="7" t="n">
        <f aca="false">INDEX($AC$2022:$AC$2149,MATCH($A2127-H2127*1,$A$2022:$A$2149,0))</f>
        <v>304463820.420448</v>
      </c>
      <c r="AR2127" s="14" t="b">
        <f aca="false">AND(IF(B2127=1,AD2127&gt;=AE2127,AE2127&gt;AD2127),IF(C2127=1,AF2127&gt;=AG2127,AG2127&gt;AF2127),IF(D2127=1,AH2127&gt;=AI2127,AI2127&gt;AH2127),IF(E2127=1,AJ2127&gt;=AK2127,AK2127&gt;AJ2127),IF(F2127=1,AL2127&gt;=AM2127,AM2127&gt;AL2127),IF(G2127=1,AN2127&gt;=AO2127,AO2127&gt;AN2127),IF(H2127=1,AP2127&gt;=AQ2127,AQ2127&gt;AP2127))</f>
        <v>0</v>
      </c>
      <c r="AS2127" s="2"/>
      <c r="AT2127" s="2"/>
      <c r="AU2127" s="2"/>
      <c r="AV2127" s="2"/>
      <c r="AW2127" s="2"/>
      <c r="AX2127" s="2"/>
    </row>
    <row r="2128" customFormat="false" ht="15" hidden="false" customHeight="false" outlineLevel="0" collapsed="false">
      <c r="A2128" s="6" t="n">
        <f aca="false">ROW()-2022</f>
        <v>106</v>
      </c>
      <c r="B2128" s="6" t="n">
        <f aca="false">MOD(INT($A2128/64),2)</f>
        <v>1</v>
      </c>
      <c r="C2128" s="6" t="n">
        <f aca="false">MOD(INT($A2128/32),2)</f>
        <v>1</v>
      </c>
      <c r="D2128" s="6" t="n">
        <f aca="false">MOD(INT($A2128/16),2)</f>
        <v>0</v>
      </c>
      <c r="E2128" s="6" t="n">
        <f aca="false">MOD(INT($A2128/8),2)</f>
        <v>1</v>
      </c>
      <c r="F2128" s="6" t="n">
        <f aca="false">MOD(INT($A2128/4),2)</f>
        <v>0</v>
      </c>
      <c r="G2128" s="6" t="n">
        <f aca="false">MOD(INT($A2128/2),2)</f>
        <v>1</v>
      </c>
      <c r="H2128" s="6" t="n">
        <f aca="false">MOD(INT($A2128/1),2)</f>
        <v>0</v>
      </c>
      <c r="I2128" s="7" t="n">
        <f aca="false">IF(B2128=1,MIN($B$6,$B$2020),0)</f>
        <v>30000000</v>
      </c>
      <c r="J2128" s="7" t="n">
        <f aca="false">IF(C2128=1,MIN($F$436,MAX(0,$B$2020-I2128)),0)</f>
        <v>300000000</v>
      </c>
      <c r="K2128" s="7" t="n">
        <f aca="false">IF(D2128=1,MIN($F$435,MAX(0,$B$2020-SUM(I2128:J2128))),0)</f>
        <v>0</v>
      </c>
      <c r="L2128" s="7" t="n">
        <f aca="false">IF(E2128=1,MIN($F$434,MAX(0,$B$2020-SUM(I2128:K2128))),0)</f>
        <v>60000000</v>
      </c>
      <c r="M2128" s="7" t="n">
        <f aca="false">IF(F2128=1,MIN($F$433,MAX(0,$B$2020-SUM(I2128:L2128))),0)</f>
        <v>0</v>
      </c>
      <c r="N2128" s="7" t="n">
        <f aca="false">IF(G2128=1,MIN($F$432,MAX(0,$B$2020-SUM(I2128:M2128))),0)</f>
        <v>15000000</v>
      </c>
      <c r="O2128" s="7" t="n">
        <f aca="false">IF(H2128=1,MIN($F$431,MAX(0,$B$2020-SUM(I2128:N2128))),0)</f>
        <v>0</v>
      </c>
      <c r="P2128" s="7" t="n">
        <f aca="false">MAX(0,$B$2020-SUM(I2128:O2128))</f>
        <v>1595000000</v>
      </c>
      <c r="Q2128" s="7" t="n">
        <f aca="false">($B$413+$B$414)+$B$22+(1-B2128)*$B$408+(1-C2128)*$E$436+(1-D2128)*$E$435+(1-E2128)*$E$434+(1-F2128)*$E$433+(1-G2128)*$E$432+(1-H2128)*$E$431</f>
        <v>18980978.8856559</v>
      </c>
      <c r="R2128" s="7" t="n">
        <f aca="false">P2128&gt;$B$12*Q2128</f>
        <v>1</v>
      </c>
      <c r="S2128" s="7" t="n">
        <f aca="false">IF(R2128,(P2128+$B$12*$B$13)/(Q2128+$B$13),IF(Q2128&gt;0,P2128/Q2128,0))</f>
        <v>74.3681192790868</v>
      </c>
      <c r="T2128" s="7" t="n">
        <f aca="false">IF(R2128,$B$13*(S2128-$B$12),0)</f>
        <v>183420298.197717</v>
      </c>
      <c r="U2128" s="7" t="n">
        <f aca="false">($B$413+$B$414)*S2128</f>
        <v>19022590.5731577</v>
      </c>
      <c r="V2128" s="7" t="n">
        <f aca="false">$B$22*S2128</f>
        <v>669313073.511781</v>
      </c>
      <c r="W2128" s="7" t="n">
        <f aca="false">IF(B2128=1,I2128,S2128*$B$408)</f>
        <v>30000000</v>
      </c>
      <c r="X2128" s="7" t="n">
        <f aca="false">IF(C2128=1,J2128,S2128*$E$436)</f>
        <v>300000000</v>
      </c>
      <c r="Y2128" s="7" t="n">
        <f aca="false">IF(D2128=1,K2128,S2128*$E$435)</f>
        <v>128299083.48465</v>
      </c>
      <c r="Z2128" s="7" t="n">
        <f aca="false">IF(E2128=1,L2128,S2128*$E$434)</f>
        <v>60000000</v>
      </c>
      <c r="AA2128" s="7" t="n">
        <f aca="false">IF(F2128=1,M2128,S2128*$E$433)</f>
        <v>223104357.83726</v>
      </c>
      <c r="AB2128" s="7" t="n">
        <f aca="false">IF(G2128=1,N2128,S2128*$E$432)</f>
        <v>15000000</v>
      </c>
      <c r="AC2128" s="7" t="n">
        <f aca="false">IF(H2128=1,O2128,S2128*$E$431)</f>
        <v>371840596.395434</v>
      </c>
      <c r="AD2128" s="7" t="n">
        <f aca="false">INDEX($W$2022:$W$2149,MATCH($A2128+(1-B2128)*64,$A$2022:$A$2149,0))</f>
        <v>30000000</v>
      </c>
      <c r="AE2128" s="7" t="n">
        <f aca="false">INDEX($W$2022:$W$2149,MATCH($A2128-B2128*64,$A$2022:$A$2149,0))</f>
        <v>45273374.3334074</v>
      </c>
      <c r="AF2128" s="7" t="n">
        <f aca="false">INDEX($X$2022:$X$2149,MATCH($A2128+(1-C2128)*32,$A$2022:$A$2149,0))</f>
        <v>300000000</v>
      </c>
      <c r="AG2128" s="7" t="n">
        <f aca="false">INDEX($X$2022:$X$2149,MATCH($A2128-C2128*32,$A$2022:$A$2149,0))</f>
        <v>419845548.170631</v>
      </c>
      <c r="AH2128" s="7" t="n">
        <f aca="false">INDEX($Y$2022:$Y$2149,MATCH($A2128+(1-D2128)*16,$A$2022:$A$2149,0))</f>
        <v>100000000</v>
      </c>
      <c r="AI2128" s="7" t="n">
        <f aca="false">INDEX($Y$2022:$Y$2149,MATCH($A2128-D2128*16,$A$2022:$A$2149,0))</f>
        <v>128299083.48465</v>
      </c>
      <c r="AJ2128" s="7" t="n">
        <f aca="false">INDEX($Z$2022:$Z$2149,MATCH($A2128+(1-E2128)*8,$A$2022:$A$2149,0))</f>
        <v>60000000</v>
      </c>
      <c r="AK2128" s="7" t="n">
        <f aca="false">INDEX($Z$2022:$Z$2149,MATCH($A2128-E2128*8,$A$2022:$A$2149,0))</f>
        <v>166576086.308982</v>
      </c>
      <c r="AL2128" s="7" t="n">
        <f aca="false">INDEX($AA$2022:$AA$2149,MATCH($A2128+(1-F2128)*4,$A$2022:$A$2149,0))</f>
        <v>30000000</v>
      </c>
      <c r="AM2128" s="7" t="n">
        <f aca="false">INDEX($AA$2022:$AA$2149,MATCH($A2128-F2128*4,$A$2022:$A$2149,0))</f>
        <v>223104357.83726</v>
      </c>
      <c r="AN2128" s="7" t="n">
        <f aca="false">INDEX($AB$2022:$AB$2149,MATCH($A2128+(1-G2128)*2,$A$2022:$A$2149,0))</f>
        <v>15000000</v>
      </c>
      <c r="AO2128" s="7" t="n">
        <f aca="false">INDEX($AB$2022:$AB$2149,MATCH($A2128-G2128*2,$A$2022:$A$2149,0))</f>
        <v>304463820.420448</v>
      </c>
      <c r="AP2128" s="7" t="n">
        <f aca="false">INDEX($AC$2022:$AC$2149,MATCH($A2128+(1-H2128)*1,$A$2022:$A$2149,0))</f>
        <v>5000000</v>
      </c>
      <c r="AQ2128" s="7" t="n">
        <f aca="false">INDEX($AC$2022:$AC$2149,MATCH($A2128-H2128*1,$A$2022:$A$2149,0))</f>
        <v>371840596.395434</v>
      </c>
      <c r="AR2128" s="14" t="b">
        <f aca="false">AND(IF(B2128=1,AD2128&gt;=AE2128,AE2128&gt;AD2128),IF(C2128=1,AF2128&gt;=AG2128,AG2128&gt;AF2128),IF(D2128=1,AH2128&gt;=AI2128,AI2128&gt;AH2128),IF(E2128=1,AJ2128&gt;=AK2128,AK2128&gt;AJ2128),IF(F2128=1,AL2128&gt;=AM2128,AM2128&gt;AL2128),IF(G2128=1,AN2128&gt;=AO2128,AO2128&gt;AN2128),IF(H2128=1,AP2128&gt;=AQ2128,AQ2128&gt;AP2128))</f>
        <v>0</v>
      </c>
      <c r="AS2128" s="2"/>
      <c r="AT2128" s="2"/>
      <c r="AU2128" s="2"/>
      <c r="AV2128" s="2"/>
      <c r="AW2128" s="2"/>
      <c r="AX2128" s="2"/>
    </row>
    <row r="2129" customFormat="false" ht="15" hidden="false" customHeight="false" outlineLevel="0" collapsed="false">
      <c r="A2129" s="6" t="n">
        <f aca="false">ROW()-2022</f>
        <v>107</v>
      </c>
      <c r="B2129" s="6" t="n">
        <f aca="false">MOD(INT($A2129/64),2)</f>
        <v>1</v>
      </c>
      <c r="C2129" s="6" t="n">
        <f aca="false">MOD(INT($A2129/32),2)</f>
        <v>1</v>
      </c>
      <c r="D2129" s="6" t="n">
        <f aca="false">MOD(INT($A2129/16),2)</f>
        <v>0</v>
      </c>
      <c r="E2129" s="6" t="n">
        <f aca="false">MOD(INT($A2129/8),2)</f>
        <v>1</v>
      </c>
      <c r="F2129" s="6" t="n">
        <f aca="false">MOD(INT($A2129/4),2)</f>
        <v>0</v>
      </c>
      <c r="G2129" s="6" t="n">
        <f aca="false">MOD(INT($A2129/2),2)</f>
        <v>1</v>
      </c>
      <c r="H2129" s="6" t="n">
        <f aca="false">MOD(INT($A2129/1),2)</f>
        <v>1</v>
      </c>
      <c r="I2129" s="7" t="n">
        <f aca="false">IF(B2129=1,MIN($B$6,$B$2020),0)</f>
        <v>30000000</v>
      </c>
      <c r="J2129" s="7" t="n">
        <f aca="false">IF(C2129=1,MIN($F$436,MAX(0,$B$2020-I2129)),0)</f>
        <v>300000000</v>
      </c>
      <c r="K2129" s="7" t="n">
        <f aca="false">IF(D2129=1,MIN($F$435,MAX(0,$B$2020-SUM(I2129:J2129))),0)</f>
        <v>0</v>
      </c>
      <c r="L2129" s="7" t="n">
        <f aca="false">IF(E2129=1,MIN($F$434,MAX(0,$B$2020-SUM(I2129:K2129))),0)</f>
        <v>60000000</v>
      </c>
      <c r="M2129" s="7" t="n">
        <f aca="false">IF(F2129=1,MIN($F$433,MAX(0,$B$2020-SUM(I2129:L2129))),0)</f>
        <v>0</v>
      </c>
      <c r="N2129" s="7" t="n">
        <f aca="false">IF(G2129=1,MIN($F$432,MAX(0,$B$2020-SUM(I2129:M2129))),0)</f>
        <v>15000000</v>
      </c>
      <c r="O2129" s="7" t="n">
        <f aca="false">IF(H2129=1,MIN($F$431,MAX(0,$B$2020-SUM(I2129:N2129))),0)</f>
        <v>5000000</v>
      </c>
      <c r="P2129" s="7" t="n">
        <f aca="false">MAX(0,$B$2020-SUM(I2129:O2129))</f>
        <v>1590000000</v>
      </c>
      <c r="Q2129" s="7" t="n">
        <f aca="false">($B$413+$B$414)+$B$22+(1-B2129)*$B$408+(1-C2129)*$E$436+(1-D2129)*$E$435+(1-E2129)*$E$434+(1-F2129)*$E$433+(1-G2129)*$E$432+(1-H2129)*$E$431</f>
        <v>13980978.8856559</v>
      </c>
      <c r="R2129" s="7" t="n">
        <f aca="false">P2129&gt;$B$12*Q2129</f>
        <v>1</v>
      </c>
      <c r="S2129" s="7" t="n">
        <f aca="false">IF(R2129,(P2129+$B$12*$B$13)/(Q2129+$B$13),IF(Q2129&gt;0,P2129/Q2129,0))</f>
        <v>96.6265420912603</v>
      </c>
      <c r="T2129" s="7" t="n">
        <f aca="false">IF(R2129,$B$13*(S2129-$B$12),0)</f>
        <v>239066355.228151</v>
      </c>
      <c r="U2129" s="7" t="n">
        <f aca="false">($B$413+$B$414)*S2129</f>
        <v>24716063.3685533</v>
      </c>
      <c r="V2129" s="7" t="n">
        <f aca="false">$B$22*S2129</f>
        <v>869638878.821343</v>
      </c>
      <c r="W2129" s="7" t="n">
        <f aca="false">IF(B2129=1,I2129,S2129*$B$408)</f>
        <v>30000000</v>
      </c>
      <c r="X2129" s="7" t="n">
        <f aca="false">IF(C2129=1,J2129,S2129*$E$436)</f>
        <v>300000000</v>
      </c>
      <c r="Y2129" s="7" t="n">
        <f aca="false">IF(D2129=1,K2129,S2129*$E$435)</f>
        <v>166699076.308172</v>
      </c>
      <c r="Z2129" s="7" t="n">
        <f aca="false">IF(E2129=1,L2129,S2129*$E$434)</f>
        <v>60000000</v>
      </c>
      <c r="AA2129" s="7" t="n">
        <f aca="false">IF(F2129=1,M2129,S2129*$E$433)</f>
        <v>289879626.273781</v>
      </c>
      <c r="AB2129" s="7" t="n">
        <f aca="false">IF(G2129=1,N2129,S2129*$E$432)</f>
        <v>15000000</v>
      </c>
      <c r="AC2129" s="7" t="n">
        <f aca="false">IF(H2129=1,O2129,S2129*$E$431)</f>
        <v>5000000</v>
      </c>
      <c r="AD2129" s="7" t="n">
        <f aca="false">INDEX($W$2022:$W$2149,MATCH($A2129+(1-B2129)*64,$A$2022:$A$2149,0))</f>
        <v>30000000</v>
      </c>
      <c r="AE2129" s="7" t="n">
        <f aca="false">INDEX($W$2022:$W$2149,MATCH($A2129-B2129*64,$A$2022:$A$2149,0))</f>
        <v>58334819.1037558</v>
      </c>
      <c r="AF2129" s="7" t="n">
        <f aca="false">INDEX($X$2022:$X$2149,MATCH($A2129+(1-C2129)*32,$A$2022:$A$2149,0))</f>
        <v>300000000</v>
      </c>
      <c r="AG2129" s="7" t="n">
        <f aca="false">INDEX($X$2022:$X$2149,MATCH($A2129-C2129*32,$A$2022:$A$2149,0))</f>
        <v>511444801.066929</v>
      </c>
      <c r="AH2129" s="7" t="n">
        <f aca="false">INDEX($Y$2022:$Y$2149,MATCH($A2129+(1-D2129)*16,$A$2022:$A$2149,0))</f>
        <v>100000000</v>
      </c>
      <c r="AI2129" s="7" t="n">
        <f aca="false">INDEX($Y$2022:$Y$2149,MATCH($A2129-D2129*16,$A$2022:$A$2149,0))</f>
        <v>166699076.308172</v>
      </c>
      <c r="AJ2129" s="7" t="n">
        <f aca="false">INDEX($Z$2022:$Z$2149,MATCH($A2129+(1-E2129)*8,$A$2022:$A$2149,0))</f>
        <v>60000000</v>
      </c>
      <c r="AK2129" s="7" t="n">
        <f aca="false">INDEX($Z$2022:$Z$2149,MATCH($A2129-E2129*8,$A$2022:$A$2149,0))</f>
        <v>210052668.562276</v>
      </c>
      <c r="AL2129" s="7" t="n">
        <f aca="false">INDEX($AA$2022:$AA$2149,MATCH($A2129+(1-F2129)*4,$A$2022:$A$2149,0))</f>
        <v>30000000</v>
      </c>
      <c r="AM2129" s="7" t="n">
        <f aca="false">INDEX($AA$2022:$AA$2149,MATCH($A2129-F2129*4,$A$2022:$A$2149,0))</f>
        <v>289879626.273781</v>
      </c>
      <c r="AN2129" s="7" t="n">
        <f aca="false">INDEX($AB$2022:$AB$2149,MATCH($A2129+(1-G2129)*2,$A$2022:$A$2149,0))</f>
        <v>15000000</v>
      </c>
      <c r="AO2129" s="7" t="n">
        <f aca="false">INDEX($AB$2022:$AB$2149,MATCH($A2129-G2129*2,$A$2022:$A$2149,0))</f>
        <v>374168237.061446</v>
      </c>
      <c r="AP2129" s="7" t="n">
        <f aca="false">INDEX($AC$2022:$AC$2149,MATCH($A2129+(1-H2129)*1,$A$2022:$A$2149,0))</f>
        <v>5000000</v>
      </c>
      <c r="AQ2129" s="7" t="n">
        <f aca="false">INDEX($AC$2022:$AC$2149,MATCH($A2129-H2129*1,$A$2022:$A$2149,0))</f>
        <v>371840596.395434</v>
      </c>
      <c r="AR2129" s="14" t="b">
        <f aca="false">AND(IF(B2129=1,AD2129&gt;=AE2129,AE2129&gt;AD2129),IF(C2129=1,AF2129&gt;=AG2129,AG2129&gt;AF2129),IF(D2129=1,AH2129&gt;=AI2129,AI2129&gt;AH2129),IF(E2129=1,AJ2129&gt;=AK2129,AK2129&gt;AJ2129),IF(F2129=1,AL2129&gt;=AM2129,AM2129&gt;AL2129),IF(G2129=1,AN2129&gt;=AO2129,AO2129&gt;AN2129),IF(H2129=1,AP2129&gt;=AQ2129,AQ2129&gt;AP2129))</f>
        <v>0</v>
      </c>
      <c r="AS2129" s="2"/>
      <c r="AT2129" s="2"/>
      <c r="AU2129" s="2"/>
      <c r="AV2129" s="2"/>
      <c r="AW2129" s="2"/>
      <c r="AX2129" s="2"/>
    </row>
    <row r="2130" customFormat="false" ht="15" hidden="false" customHeight="false" outlineLevel="0" collapsed="false">
      <c r="A2130" s="6" t="n">
        <f aca="false">ROW()-2022</f>
        <v>108</v>
      </c>
      <c r="B2130" s="6" t="n">
        <f aca="false">MOD(INT($A2130/64),2)</f>
        <v>1</v>
      </c>
      <c r="C2130" s="6" t="n">
        <f aca="false">MOD(INT($A2130/32),2)</f>
        <v>1</v>
      </c>
      <c r="D2130" s="6" t="n">
        <f aca="false">MOD(INT($A2130/16),2)</f>
        <v>0</v>
      </c>
      <c r="E2130" s="6" t="n">
        <f aca="false">MOD(INT($A2130/8),2)</f>
        <v>1</v>
      </c>
      <c r="F2130" s="6" t="n">
        <f aca="false">MOD(INT($A2130/4),2)</f>
        <v>1</v>
      </c>
      <c r="G2130" s="6" t="n">
        <f aca="false">MOD(INT($A2130/2),2)</f>
        <v>0</v>
      </c>
      <c r="H2130" s="6" t="n">
        <f aca="false">MOD(INT($A2130/1),2)</f>
        <v>0</v>
      </c>
      <c r="I2130" s="7" t="n">
        <f aca="false">IF(B2130=1,MIN($B$6,$B$2020),0)</f>
        <v>30000000</v>
      </c>
      <c r="J2130" s="7" t="n">
        <f aca="false">IF(C2130=1,MIN($F$436,MAX(0,$B$2020-I2130)),0)</f>
        <v>300000000</v>
      </c>
      <c r="K2130" s="7" t="n">
        <f aca="false">IF(D2130=1,MIN($F$435,MAX(0,$B$2020-SUM(I2130:J2130))),0)</f>
        <v>0</v>
      </c>
      <c r="L2130" s="7" t="n">
        <f aca="false">IF(E2130=1,MIN($F$434,MAX(0,$B$2020-SUM(I2130:K2130))),0)</f>
        <v>60000000</v>
      </c>
      <c r="M2130" s="7" t="n">
        <f aca="false">IF(F2130=1,MIN($F$433,MAX(0,$B$2020-SUM(I2130:L2130))),0)</f>
        <v>30000000</v>
      </c>
      <c r="N2130" s="7" t="n">
        <f aca="false">IF(G2130=1,MIN($F$432,MAX(0,$B$2020-SUM(I2130:M2130))),0)</f>
        <v>0</v>
      </c>
      <c r="O2130" s="7" t="n">
        <f aca="false">IF(H2130=1,MIN($F$431,MAX(0,$B$2020-SUM(I2130:N2130))),0)</f>
        <v>0</v>
      </c>
      <c r="P2130" s="7" t="n">
        <f aca="false">MAX(0,$B$2020-SUM(I2130:O2130))</f>
        <v>1580000000</v>
      </c>
      <c r="Q2130" s="7" t="n">
        <f aca="false">($B$413+$B$414)+$B$22+(1-B2130)*$B$408+(1-C2130)*$E$436+(1-D2130)*$E$435+(1-E2130)*$E$434+(1-F2130)*$E$433+(1-G2130)*$E$432+(1-H2130)*$E$431</f>
        <v>20980978.8856559</v>
      </c>
      <c r="R2130" s="7" t="n">
        <f aca="false">P2130&gt;$B$12*Q2130</f>
        <v>1</v>
      </c>
      <c r="S2130" s="7" t="n">
        <f aca="false">IF(R2130,(P2130+$B$12*$B$13)/(Q2130+$B$13),IF(Q2130&gt;0,P2130/Q2130,0))</f>
        <v>67.3949756399092</v>
      </c>
      <c r="T2130" s="7" t="n">
        <f aca="false">IF(R2130,$B$13*(S2130-$B$12),0)</f>
        <v>165987439.099773</v>
      </c>
      <c r="U2130" s="7" t="n">
        <f aca="false">($B$413+$B$414)*S2130</f>
        <v>17238933.0362756</v>
      </c>
      <c r="V2130" s="7" t="n">
        <f aca="false">$B$22*S2130</f>
        <v>606554780.759183</v>
      </c>
      <c r="W2130" s="7" t="n">
        <f aca="false">IF(B2130=1,I2130,S2130*$B$408)</f>
        <v>30000000</v>
      </c>
      <c r="X2130" s="7" t="n">
        <f aca="false">IF(C2130=1,J2130,S2130*$E$436)</f>
        <v>300000000</v>
      </c>
      <c r="Y2130" s="7" t="n">
        <f aca="false">IF(D2130=1,K2130,S2130*$E$435)</f>
        <v>116269090.705676</v>
      </c>
      <c r="Z2130" s="7" t="n">
        <f aca="false">IF(E2130=1,L2130,S2130*$E$434)</f>
        <v>60000000</v>
      </c>
      <c r="AA2130" s="7" t="n">
        <f aca="false">IF(F2130=1,M2130,S2130*$E$433)</f>
        <v>30000000</v>
      </c>
      <c r="AB2130" s="7" t="n">
        <f aca="false">IF(G2130=1,N2130,S2130*$E$432)</f>
        <v>336974878.199546</v>
      </c>
      <c r="AC2130" s="7" t="n">
        <f aca="false">IF(H2130=1,O2130,S2130*$E$431)</f>
        <v>336974878.199546</v>
      </c>
      <c r="AD2130" s="7" t="n">
        <f aca="false">INDEX($W$2022:$W$2149,MATCH($A2130+(1-B2130)*64,$A$2022:$A$2149,0))</f>
        <v>30000000</v>
      </c>
      <c r="AE2130" s="7" t="n">
        <f aca="false">INDEX($W$2022:$W$2149,MATCH($A2130-B2130*64,$A$2022:$A$2149,0))</f>
        <v>41132934.3951363</v>
      </c>
      <c r="AF2130" s="7" t="n">
        <f aca="false">INDEX($X$2022:$X$2149,MATCH($A2130+(1-C2130)*32,$A$2022:$A$2149,0))</f>
        <v>300000000</v>
      </c>
      <c r="AG2130" s="7" t="n">
        <f aca="false">INDEX($X$2022:$X$2149,MATCH($A2130-C2130*32,$A$2022:$A$2149,0))</f>
        <v>388368045.990382</v>
      </c>
      <c r="AH2130" s="7" t="n">
        <f aca="false">INDEX($Y$2022:$Y$2149,MATCH($A2130+(1-D2130)*16,$A$2022:$A$2149,0))</f>
        <v>100000000</v>
      </c>
      <c r="AI2130" s="7" t="n">
        <f aca="false">INDEX($Y$2022:$Y$2149,MATCH($A2130-D2130*16,$A$2022:$A$2149,0))</f>
        <v>116269090.705676</v>
      </c>
      <c r="AJ2130" s="7" t="n">
        <f aca="false">INDEX($Z$2022:$Z$2149,MATCH($A2130+(1-E2130)*8,$A$2022:$A$2149,0))</f>
        <v>60000000</v>
      </c>
      <c r="AK2130" s="7" t="n">
        <f aca="false">INDEX($Z$2022:$Z$2149,MATCH($A2130-E2130*8,$A$2022:$A$2149,0))</f>
        <v>152312631.505016</v>
      </c>
      <c r="AL2130" s="7" t="n">
        <f aca="false">INDEX($AA$2022:$AA$2149,MATCH($A2130+(1-F2130)*4,$A$2022:$A$2149,0))</f>
        <v>30000000</v>
      </c>
      <c r="AM2130" s="7" t="n">
        <f aca="false">INDEX($AA$2022:$AA$2149,MATCH($A2130-F2130*4,$A$2022:$A$2149,0))</f>
        <v>182678292.252269</v>
      </c>
      <c r="AN2130" s="7" t="n">
        <f aca="false">INDEX($AB$2022:$AB$2149,MATCH($A2130+(1-G2130)*2,$A$2022:$A$2149,0))</f>
        <v>15000000</v>
      </c>
      <c r="AO2130" s="7" t="n">
        <f aca="false">INDEX($AB$2022:$AB$2149,MATCH($A2130-G2130*2,$A$2022:$A$2149,0))</f>
        <v>336974878.199546</v>
      </c>
      <c r="AP2130" s="7" t="n">
        <f aca="false">INDEX($AC$2022:$AC$2149,MATCH($A2130+(1-H2130)*1,$A$2022:$A$2149,0))</f>
        <v>5000000</v>
      </c>
      <c r="AQ2130" s="7" t="n">
        <f aca="false">INDEX($AC$2022:$AC$2149,MATCH($A2130-H2130*1,$A$2022:$A$2149,0))</f>
        <v>336974878.199546</v>
      </c>
      <c r="AR2130" s="14" t="b">
        <f aca="false">AND(IF(B2130=1,AD2130&gt;=AE2130,AE2130&gt;AD2130),IF(C2130=1,AF2130&gt;=AG2130,AG2130&gt;AF2130),IF(D2130=1,AH2130&gt;=AI2130,AI2130&gt;AH2130),IF(E2130=1,AJ2130&gt;=AK2130,AK2130&gt;AJ2130),IF(F2130=1,AL2130&gt;=AM2130,AM2130&gt;AL2130),IF(G2130=1,AN2130&gt;=AO2130,AO2130&gt;AN2130),IF(H2130=1,AP2130&gt;=AQ2130,AQ2130&gt;AP2130))</f>
        <v>0</v>
      </c>
      <c r="AS2130" s="2"/>
      <c r="AT2130" s="2"/>
      <c r="AU2130" s="2"/>
      <c r="AV2130" s="2"/>
      <c r="AW2130" s="2"/>
      <c r="AX2130" s="2"/>
    </row>
    <row r="2131" customFormat="false" ht="15" hidden="false" customHeight="false" outlineLevel="0" collapsed="false">
      <c r="A2131" s="6" t="n">
        <f aca="false">ROW()-2022</f>
        <v>109</v>
      </c>
      <c r="B2131" s="6" t="n">
        <f aca="false">MOD(INT($A2131/64),2)</f>
        <v>1</v>
      </c>
      <c r="C2131" s="6" t="n">
        <f aca="false">MOD(INT($A2131/32),2)</f>
        <v>1</v>
      </c>
      <c r="D2131" s="6" t="n">
        <f aca="false">MOD(INT($A2131/16),2)</f>
        <v>0</v>
      </c>
      <c r="E2131" s="6" t="n">
        <f aca="false">MOD(INT($A2131/8),2)</f>
        <v>1</v>
      </c>
      <c r="F2131" s="6" t="n">
        <f aca="false">MOD(INT($A2131/4),2)</f>
        <v>1</v>
      </c>
      <c r="G2131" s="6" t="n">
        <f aca="false">MOD(INT($A2131/2),2)</f>
        <v>0</v>
      </c>
      <c r="H2131" s="6" t="n">
        <f aca="false">MOD(INT($A2131/1),2)</f>
        <v>1</v>
      </c>
      <c r="I2131" s="7" t="n">
        <f aca="false">IF(B2131=1,MIN($B$6,$B$2020),0)</f>
        <v>30000000</v>
      </c>
      <c r="J2131" s="7" t="n">
        <f aca="false">IF(C2131=1,MIN($F$436,MAX(0,$B$2020-I2131)),0)</f>
        <v>300000000</v>
      </c>
      <c r="K2131" s="7" t="n">
        <f aca="false">IF(D2131=1,MIN($F$435,MAX(0,$B$2020-SUM(I2131:J2131))),0)</f>
        <v>0</v>
      </c>
      <c r="L2131" s="7" t="n">
        <f aca="false">IF(E2131=1,MIN($F$434,MAX(0,$B$2020-SUM(I2131:K2131))),0)</f>
        <v>60000000</v>
      </c>
      <c r="M2131" s="7" t="n">
        <f aca="false">IF(F2131=1,MIN($F$433,MAX(0,$B$2020-SUM(I2131:L2131))),0)</f>
        <v>30000000</v>
      </c>
      <c r="N2131" s="7" t="n">
        <f aca="false">IF(G2131=1,MIN($F$432,MAX(0,$B$2020-SUM(I2131:M2131))),0)</f>
        <v>0</v>
      </c>
      <c r="O2131" s="7" t="n">
        <f aca="false">IF(H2131=1,MIN($F$431,MAX(0,$B$2020-SUM(I2131:N2131))),0)</f>
        <v>5000000</v>
      </c>
      <c r="P2131" s="7" t="n">
        <f aca="false">MAX(0,$B$2020-SUM(I2131:O2131))</f>
        <v>1575000000</v>
      </c>
      <c r="Q2131" s="7" t="n">
        <f aca="false">($B$413+$B$414)+$B$22+(1-B2131)*$B$408+(1-C2131)*$E$436+(1-D2131)*$E$435+(1-E2131)*$E$434+(1-F2131)*$E$433+(1-G2131)*$E$432+(1-H2131)*$E$431</f>
        <v>15980978.8856559</v>
      </c>
      <c r="R2131" s="7" t="n">
        <f aca="false">P2131&gt;$B$12*Q2131</f>
        <v>1</v>
      </c>
      <c r="S2131" s="7" t="n">
        <f aca="false">IF(R2131,(P2131+$B$12*$B$13)/(Q2131+$B$13),IF(Q2131&gt;0,P2131/Q2131,0))</f>
        <v>85.3580326973041</v>
      </c>
      <c r="T2131" s="7" t="n">
        <f aca="false">IF(R2131,$B$13*(S2131-$B$12),0)</f>
        <v>210895081.74326</v>
      </c>
      <c r="U2131" s="7" t="n">
        <f aca="false">($B$413+$B$414)*S2131</f>
        <v>21833695.9959621</v>
      </c>
      <c r="V2131" s="7" t="n">
        <f aca="false">$B$22*S2131</f>
        <v>768222294.275737</v>
      </c>
      <c r="W2131" s="7" t="n">
        <f aca="false">IF(B2131=1,I2131,S2131*$B$408)</f>
        <v>30000000</v>
      </c>
      <c r="X2131" s="7" t="n">
        <f aca="false">IF(C2131=1,J2131,S2131*$E$436)</f>
        <v>300000000</v>
      </c>
      <c r="Y2131" s="7" t="n">
        <f aca="false">IF(D2131=1,K2131,S2131*$E$435)</f>
        <v>147258764.498521</v>
      </c>
      <c r="Z2131" s="7" t="n">
        <f aca="false">IF(E2131=1,L2131,S2131*$E$434)</f>
        <v>60000000</v>
      </c>
      <c r="AA2131" s="7" t="n">
        <f aca="false">IF(F2131=1,M2131,S2131*$E$433)</f>
        <v>30000000</v>
      </c>
      <c r="AB2131" s="7" t="n">
        <f aca="false">IF(G2131=1,N2131,S2131*$E$432)</f>
        <v>426790163.48652</v>
      </c>
      <c r="AC2131" s="7" t="n">
        <f aca="false">IF(H2131=1,O2131,S2131*$E$431)</f>
        <v>5000000</v>
      </c>
      <c r="AD2131" s="7" t="n">
        <f aca="false">INDEX($W$2022:$W$2149,MATCH($A2131+(1-B2131)*64,$A$2022:$A$2149,0))</f>
        <v>30000000</v>
      </c>
      <c r="AE2131" s="7" t="n">
        <f aca="false">INDEX($W$2022:$W$2149,MATCH($A2131-B2131*64,$A$2022:$A$2149,0))</f>
        <v>51742242.6965337</v>
      </c>
      <c r="AF2131" s="7" t="n">
        <f aca="false">INDEX($X$2022:$X$2149,MATCH($A2131+(1-C2131)*32,$A$2022:$A$2149,0))</f>
        <v>300000000</v>
      </c>
      <c r="AG2131" s="7" t="n">
        <f aca="false">INDEX($X$2022:$X$2149,MATCH($A2131-C2131*32,$A$2022:$A$2149,0))</f>
        <v>466113532.95338</v>
      </c>
      <c r="AH2131" s="7" t="n">
        <f aca="false">INDEX($Y$2022:$Y$2149,MATCH($A2131+(1-D2131)*16,$A$2022:$A$2149,0))</f>
        <v>100000000</v>
      </c>
      <c r="AI2131" s="7" t="n">
        <f aca="false">INDEX($Y$2022:$Y$2149,MATCH($A2131-D2131*16,$A$2022:$A$2149,0))</f>
        <v>147258764.498521</v>
      </c>
      <c r="AJ2131" s="7" t="n">
        <f aca="false">INDEX($Z$2022:$Z$2149,MATCH($A2131+(1-E2131)*8,$A$2022:$A$2149,0))</f>
        <v>60000000</v>
      </c>
      <c r="AK2131" s="7" t="n">
        <f aca="false">INDEX($Z$2022:$Z$2149,MATCH($A2131-E2131*8,$A$2022:$A$2149,0))</f>
        <v>188209567.258348</v>
      </c>
      <c r="AL2131" s="7" t="n">
        <f aca="false">INDEX($AA$2022:$AA$2149,MATCH($A2131+(1-F2131)*4,$A$2022:$A$2149,0))</f>
        <v>30000000</v>
      </c>
      <c r="AM2131" s="7" t="n">
        <f aca="false">INDEX($AA$2022:$AA$2149,MATCH($A2131-F2131*4,$A$2022:$A$2149,0))</f>
        <v>224500942.236868</v>
      </c>
      <c r="AN2131" s="7" t="n">
        <f aca="false">INDEX($AB$2022:$AB$2149,MATCH($A2131+(1-G2131)*2,$A$2022:$A$2149,0))</f>
        <v>15000000</v>
      </c>
      <c r="AO2131" s="7" t="n">
        <f aca="false">INDEX($AB$2022:$AB$2149,MATCH($A2131-G2131*2,$A$2022:$A$2149,0))</f>
        <v>426790163.48652</v>
      </c>
      <c r="AP2131" s="7" t="n">
        <f aca="false">INDEX($AC$2022:$AC$2149,MATCH($A2131+(1-H2131)*1,$A$2022:$A$2149,0))</f>
        <v>5000000</v>
      </c>
      <c r="AQ2131" s="7" t="n">
        <f aca="false">INDEX($AC$2022:$AC$2149,MATCH($A2131-H2131*1,$A$2022:$A$2149,0))</f>
        <v>336974878.199546</v>
      </c>
      <c r="AR2131" s="14" t="b">
        <f aca="false">AND(IF(B2131=1,AD2131&gt;=AE2131,AE2131&gt;AD2131),IF(C2131=1,AF2131&gt;=AG2131,AG2131&gt;AF2131),IF(D2131=1,AH2131&gt;=AI2131,AI2131&gt;AH2131),IF(E2131=1,AJ2131&gt;=AK2131,AK2131&gt;AJ2131),IF(F2131=1,AL2131&gt;=AM2131,AM2131&gt;AL2131),IF(G2131=1,AN2131&gt;=AO2131,AO2131&gt;AN2131),IF(H2131=1,AP2131&gt;=AQ2131,AQ2131&gt;AP2131))</f>
        <v>0</v>
      </c>
      <c r="AS2131" s="2"/>
      <c r="AT2131" s="2"/>
      <c r="AU2131" s="2"/>
      <c r="AV2131" s="2"/>
      <c r="AW2131" s="2"/>
      <c r="AX2131" s="2"/>
    </row>
    <row r="2132" customFormat="false" ht="15" hidden="false" customHeight="false" outlineLevel="0" collapsed="false">
      <c r="A2132" s="6" t="n">
        <f aca="false">ROW()-2022</f>
        <v>110</v>
      </c>
      <c r="B2132" s="6" t="n">
        <f aca="false">MOD(INT($A2132/64),2)</f>
        <v>1</v>
      </c>
      <c r="C2132" s="6" t="n">
        <f aca="false">MOD(INT($A2132/32),2)</f>
        <v>1</v>
      </c>
      <c r="D2132" s="6" t="n">
        <f aca="false">MOD(INT($A2132/16),2)</f>
        <v>0</v>
      </c>
      <c r="E2132" s="6" t="n">
        <f aca="false">MOD(INT($A2132/8),2)</f>
        <v>1</v>
      </c>
      <c r="F2132" s="6" t="n">
        <f aca="false">MOD(INT($A2132/4),2)</f>
        <v>1</v>
      </c>
      <c r="G2132" s="6" t="n">
        <f aca="false">MOD(INT($A2132/2),2)</f>
        <v>1</v>
      </c>
      <c r="H2132" s="6" t="n">
        <f aca="false">MOD(INT($A2132/1),2)</f>
        <v>0</v>
      </c>
      <c r="I2132" s="7" t="n">
        <f aca="false">IF(B2132=1,MIN($B$6,$B$2020),0)</f>
        <v>30000000</v>
      </c>
      <c r="J2132" s="7" t="n">
        <f aca="false">IF(C2132=1,MIN($F$436,MAX(0,$B$2020-I2132)),0)</f>
        <v>300000000</v>
      </c>
      <c r="K2132" s="7" t="n">
        <f aca="false">IF(D2132=1,MIN($F$435,MAX(0,$B$2020-SUM(I2132:J2132))),0)</f>
        <v>0</v>
      </c>
      <c r="L2132" s="7" t="n">
        <f aca="false">IF(E2132=1,MIN($F$434,MAX(0,$B$2020-SUM(I2132:K2132))),0)</f>
        <v>60000000</v>
      </c>
      <c r="M2132" s="7" t="n">
        <f aca="false">IF(F2132=1,MIN($F$433,MAX(0,$B$2020-SUM(I2132:L2132))),0)</f>
        <v>30000000</v>
      </c>
      <c r="N2132" s="7" t="n">
        <f aca="false">IF(G2132=1,MIN($F$432,MAX(0,$B$2020-SUM(I2132:M2132))),0)</f>
        <v>15000000</v>
      </c>
      <c r="O2132" s="7" t="n">
        <f aca="false">IF(H2132=1,MIN($F$431,MAX(0,$B$2020-SUM(I2132:N2132))),0)</f>
        <v>0</v>
      </c>
      <c r="P2132" s="7" t="n">
        <f aca="false">MAX(0,$B$2020-SUM(I2132:O2132))</f>
        <v>1565000000</v>
      </c>
      <c r="Q2132" s="7" t="n">
        <f aca="false">($B$413+$B$414)+$B$22+(1-B2132)*$B$408+(1-C2132)*$E$436+(1-D2132)*$E$435+(1-E2132)*$E$434+(1-F2132)*$E$433+(1-G2132)*$E$432+(1-H2132)*$E$431</f>
        <v>15980978.8856559</v>
      </c>
      <c r="R2132" s="7" t="n">
        <f aca="false">P2132&gt;$B$12*Q2132</f>
        <v>1</v>
      </c>
      <c r="S2132" s="7" t="n">
        <f aca="false">IF(R2132,(P2132+$B$12*$B$13)/(Q2132+$B$13),IF(Q2132&gt;0,P2132/Q2132,0))</f>
        <v>84.8169358180818</v>
      </c>
      <c r="T2132" s="7" t="n">
        <f aca="false">IF(R2132,$B$13*(S2132-$B$12),0)</f>
        <v>209542339.545205</v>
      </c>
      <c r="U2132" s="7" t="n">
        <f aca="false">($B$413+$B$414)*S2132</f>
        <v>21695289.0482856</v>
      </c>
      <c r="V2132" s="7" t="n">
        <f aca="false">$B$22*S2132</f>
        <v>763352422.362737</v>
      </c>
      <c r="W2132" s="7" t="n">
        <f aca="false">IF(B2132=1,I2132,S2132*$B$408)</f>
        <v>30000000</v>
      </c>
      <c r="X2132" s="7" t="n">
        <f aca="false">IF(C2132=1,J2132,S2132*$E$436)</f>
        <v>300000000</v>
      </c>
      <c r="Y2132" s="7" t="n">
        <f aca="false">IF(D2132=1,K2132,S2132*$E$435)</f>
        <v>146325269.953364</v>
      </c>
      <c r="Z2132" s="7" t="n">
        <f aca="false">IF(E2132=1,L2132,S2132*$E$434)</f>
        <v>60000000</v>
      </c>
      <c r="AA2132" s="7" t="n">
        <f aca="false">IF(F2132=1,M2132,S2132*$E$433)</f>
        <v>30000000</v>
      </c>
      <c r="AB2132" s="7" t="n">
        <f aca="false">IF(G2132=1,N2132,S2132*$E$432)</f>
        <v>15000000</v>
      </c>
      <c r="AC2132" s="7" t="n">
        <f aca="false">IF(H2132=1,O2132,S2132*$E$431)</f>
        <v>424084679.090409</v>
      </c>
      <c r="AD2132" s="7" t="n">
        <f aca="false">INDEX($W$2022:$W$2149,MATCH($A2132+(1-B2132)*64,$A$2022:$A$2149,0))</f>
        <v>30000000</v>
      </c>
      <c r="AE2132" s="7" t="n">
        <f aca="false">INDEX($W$2022:$W$2149,MATCH($A2132-B2132*64,$A$2022:$A$2149,0))</f>
        <v>51420362.4931338</v>
      </c>
      <c r="AF2132" s="7" t="n">
        <f aca="false">INDEX($X$2022:$X$2149,MATCH($A2132+(1-C2132)*32,$A$2022:$A$2149,0))</f>
        <v>300000000</v>
      </c>
      <c r="AG2132" s="7" t="n">
        <f aca="false">INDEX($X$2022:$X$2149,MATCH($A2132-C2132*32,$A$2022:$A$2149,0))</f>
        <v>463630904.282523</v>
      </c>
      <c r="AH2132" s="7" t="n">
        <f aca="false">INDEX($Y$2022:$Y$2149,MATCH($A2132+(1-D2132)*16,$A$2022:$A$2149,0))</f>
        <v>100000000</v>
      </c>
      <c r="AI2132" s="7" t="n">
        <f aca="false">INDEX($Y$2022:$Y$2149,MATCH($A2132-D2132*16,$A$2022:$A$2149,0))</f>
        <v>146325269.953364</v>
      </c>
      <c r="AJ2132" s="7" t="n">
        <f aca="false">INDEX($Z$2022:$Z$2149,MATCH($A2132+(1-E2132)*8,$A$2022:$A$2149,0))</f>
        <v>60000000</v>
      </c>
      <c r="AK2132" s="7" t="n">
        <f aca="false">INDEX($Z$2022:$Z$2149,MATCH($A2132-E2132*8,$A$2022:$A$2149,0))</f>
        <v>187060195.855244</v>
      </c>
      <c r="AL2132" s="7" t="n">
        <f aca="false">INDEX($AA$2022:$AA$2149,MATCH($A2132+(1-F2132)*4,$A$2022:$A$2149,0))</f>
        <v>30000000</v>
      </c>
      <c r="AM2132" s="7" t="n">
        <f aca="false">INDEX($AA$2022:$AA$2149,MATCH($A2132-F2132*4,$A$2022:$A$2149,0))</f>
        <v>223104357.83726</v>
      </c>
      <c r="AN2132" s="7" t="n">
        <f aca="false">INDEX($AB$2022:$AB$2149,MATCH($A2132+(1-G2132)*2,$A$2022:$A$2149,0))</f>
        <v>15000000</v>
      </c>
      <c r="AO2132" s="7" t="n">
        <f aca="false">INDEX($AB$2022:$AB$2149,MATCH($A2132-G2132*2,$A$2022:$A$2149,0))</f>
        <v>336974878.199546</v>
      </c>
      <c r="AP2132" s="7" t="n">
        <f aca="false">INDEX($AC$2022:$AC$2149,MATCH($A2132+(1-H2132)*1,$A$2022:$A$2149,0))</f>
        <v>5000000</v>
      </c>
      <c r="AQ2132" s="7" t="n">
        <f aca="false">INDEX($AC$2022:$AC$2149,MATCH($A2132-H2132*1,$A$2022:$A$2149,0))</f>
        <v>424084679.090409</v>
      </c>
      <c r="AR2132" s="14" t="b">
        <f aca="false">AND(IF(B2132=1,AD2132&gt;=AE2132,AE2132&gt;AD2132),IF(C2132=1,AF2132&gt;=AG2132,AG2132&gt;AF2132),IF(D2132=1,AH2132&gt;=AI2132,AI2132&gt;AH2132),IF(E2132=1,AJ2132&gt;=AK2132,AK2132&gt;AJ2132),IF(F2132=1,AL2132&gt;=AM2132,AM2132&gt;AL2132),IF(G2132=1,AN2132&gt;=AO2132,AO2132&gt;AN2132),IF(H2132=1,AP2132&gt;=AQ2132,AQ2132&gt;AP2132))</f>
        <v>0</v>
      </c>
      <c r="AS2132" s="2"/>
      <c r="AT2132" s="2"/>
      <c r="AU2132" s="2"/>
      <c r="AV2132" s="2"/>
      <c r="AW2132" s="2"/>
      <c r="AX2132" s="2"/>
    </row>
    <row r="2133" customFormat="false" ht="15" hidden="false" customHeight="false" outlineLevel="0" collapsed="false">
      <c r="A2133" s="6" t="n">
        <f aca="false">ROW()-2022</f>
        <v>111</v>
      </c>
      <c r="B2133" s="6" t="n">
        <f aca="false">MOD(INT($A2133/64),2)</f>
        <v>1</v>
      </c>
      <c r="C2133" s="6" t="n">
        <f aca="false">MOD(INT($A2133/32),2)</f>
        <v>1</v>
      </c>
      <c r="D2133" s="6" t="n">
        <f aca="false">MOD(INT($A2133/16),2)</f>
        <v>0</v>
      </c>
      <c r="E2133" s="6" t="n">
        <f aca="false">MOD(INT($A2133/8),2)</f>
        <v>1</v>
      </c>
      <c r="F2133" s="6" t="n">
        <f aca="false">MOD(INT($A2133/4),2)</f>
        <v>1</v>
      </c>
      <c r="G2133" s="6" t="n">
        <f aca="false">MOD(INT($A2133/2),2)</f>
        <v>1</v>
      </c>
      <c r="H2133" s="6" t="n">
        <f aca="false">MOD(INT($A2133/1),2)</f>
        <v>1</v>
      </c>
      <c r="I2133" s="7" t="n">
        <f aca="false">IF(B2133=1,MIN($B$6,$B$2020),0)</f>
        <v>30000000</v>
      </c>
      <c r="J2133" s="7" t="n">
        <f aca="false">IF(C2133=1,MIN($F$436,MAX(0,$B$2020-I2133)),0)</f>
        <v>300000000</v>
      </c>
      <c r="K2133" s="7" t="n">
        <f aca="false">IF(D2133=1,MIN($F$435,MAX(0,$B$2020-SUM(I2133:J2133))),0)</f>
        <v>0</v>
      </c>
      <c r="L2133" s="7" t="n">
        <f aca="false">IF(E2133=1,MIN($F$434,MAX(0,$B$2020-SUM(I2133:K2133))),0)</f>
        <v>60000000</v>
      </c>
      <c r="M2133" s="7" t="n">
        <f aca="false">IF(F2133=1,MIN($F$433,MAX(0,$B$2020-SUM(I2133:L2133))),0)</f>
        <v>30000000</v>
      </c>
      <c r="N2133" s="7" t="n">
        <f aca="false">IF(G2133=1,MIN($F$432,MAX(0,$B$2020-SUM(I2133:M2133))),0)</f>
        <v>15000000</v>
      </c>
      <c r="O2133" s="7" t="n">
        <f aca="false">IF(H2133=1,MIN($F$431,MAX(0,$B$2020-SUM(I2133:N2133))),0)</f>
        <v>5000000</v>
      </c>
      <c r="P2133" s="7" t="n">
        <f aca="false">MAX(0,$B$2020-SUM(I2133:O2133))</f>
        <v>1560000000</v>
      </c>
      <c r="Q2133" s="7" t="n">
        <f aca="false">($B$413+$B$414)+$B$22+(1-B2133)*$B$408+(1-C2133)*$E$436+(1-D2133)*$E$435+(1-E2133)*$E$434+(1-F2133)*$E$433+(1-G2133)*$E$432+(1-H2133)*$E$431</f>
        <v>10980978.8856559</v>
      </c>
      <c r="R2133" s="7" t="n">
        <f aca="false">P2133&gt;$B$12*Q2133</f>
        <v>1</v>
      </c>
      <c r="S2133" s="7" t="n">
        <f aca="false">IF(R2133,(P2133+$B$12*$B$13)/(Q2133+$B$13),IF(Q2133&gt;0,P2133/Q2133,0))</f>
        <v>115.904046230837</v>
      </c>
      <c r="T2133" s="7" t="n">
        <f aca="false">IF(R2133,$B$13*(S2133-$B$12),0)</f>
        <v>287260115.577093</v>
      </c>
      <c r="U2133" s="7" t="n">
        <f aca="false">($B$413+$B$414)*S2133</f>
        <v>29647048.2055283</v>
      </c>
      <c r="V2133" s="7" t="n">
        <f aca="false">$B$22*S2133</f>
        <v>1043136416.07754</v>
      </c>
      <c r="W2133" s="7" t="n">
        <f aca="false">IF(B2133=1,I2133,S2133*$B$408)</f>
        <v>30000000</v>
      </c>
      <c r="X2133" s="7" t="n">
        <f aca="false">IF(C2133=1,J2133,S2133*$E$436)</f>
        <v>300000000</v>
      </c>
      <c r="Y2133" s="7" t="n">
        <f aca="false">IF(D2133=1,K2133,S2133*$E$435)</f>
        <v>199956420.139842</v>
      </c>
      <c r="Z2133" s="7" t="n">
        <f aca="false">IF(E2133=1,L2133,S2133*$E$434)</f>
        <v>60000000</v>
      </c>
      <c r="AA2133" s="7" t="n">
        <f aca="false">IF(F2133=1,M2133,S2133*$E$433)</f>
        <v>30000000</v>
      </c>
      <c r="AB2133" s="7" t="n">
        <f aca="false">IF(G2133=1,N2133,S2133*$E$432)</f>
        <v>15000000</v>
      </c>
      <c r="AC2133" s="7" t="n">
        <f aca="false">IF(H2133=1,O2133,S2133*$E$431)</f>
        <v>5000000</v>
      </c>
      <c r="AD2133" s="7" t="n">
        <f aca="false">INDEX($W$2022:$W$2149,MATCH($A2133+(1-B2133)*64,$A$2022:$A$2149,0))</f>
        <v>30000000</v>
      </c>
      <c r="AE2133" s="7" t="n">
        <f aca="false">INDEX($W$2022:$W$2149,MATCH($A2133-B2133*64,$A$2022:$A$2149,0))</f>
        <v>69442158.6717414</v>
      </c>
      <c r="AF2133" s="7" t="n">
        <f aca="false">INDEX($X$2022:$X$2149,MATCH($A2133+(1-C2133)*32,$A$2022:$A$2149,0))</f>
        <v>300000000</v>
      </c>
      <c r="AG2133" s="7" t="n">
        <f aca="false">INDEX($X$2022:$X$2149,MATCH($A2133-C2133*32,$A$2022:$A$2149,0))</f>
        <v>580440296.931537</v>
      </c>
      <c r="AH2133" s="7" t="n">
        <f aca="false">INDEX($Y$2022:$Y$2149,MATCH($A2133+(1-D2133)*16,$A$2022:$A$2149,0))</f>
        <v>100000000</v>
      </c>
      <c r="AI2133" s="7" t="n">
        <f aca="false">INDEX($Y$2022:$Y$2149,MATCH($A2133-D2133*16,$A$2022:$A$2149,0))</f>
        <v>199956420.139842</v>
      </c>
      <c r="AJ2133" s="7" t="n">
        <f aca="false">INDEX($Z$2022:$Z$2149,MATCH($A2133+(1-E2133)*8,$A$2022:$A$2149,0))</f>
        <v>60000000</v>
      </c>
      <c r="AK2133" s="7" t="n">
        <f aca="false">INDEX($Z$2022:$Z$2149,MATCH($A2133-E2133*8,$A$2022:$A$2149,0))</f>
        <v>245198991.072091</v>
      </c>
      <c r="AL2133" s="7" t="n">
        <f aca="false">INDEX($AA$2022:$AA$2149,MATCH($A2133+(1-F2133)*4,$A$2022:$A$2149,0))</f>
        <v>30000000</v>
      </c>
      <c r="AM2133" s="7" t="n">
        <f aca="false">INDEX($AA$2022:$AA$2149,MATCH($A2133-F2133*4,$A$2022:$A$2149,0))</f>
        <v>289879626.273781</v>
      </c>
      <c r="AN2133" s="7" t="n">
        <f aca="false">INDEX($AB$2022:$AB$2149,MATCH($A2133+(1-G2133)*2,$A$2022:$A$2149,0))</f>
        <v>15000000</v>
      </c>
      <c r="AO2133" s="7" t="n">
        <f aca="false">INDEX($AB$2022:$AB$2149,MATCH($A2133-G2133*2,$A$2022:$A$2149,0))</f>
        <v>426790163.48652</v>
      </c>
      <c r="AP2133" s="7" t="n">
        <f aca="false">INDEX($AC$2022:$AC$2149,MATCH($A2133+(1-H2133)*1,$A$2022:$A$2149,0))</f>
        <v>5000000</v>
      </c>
      <c r="AQ2133" s="7" t="n">
        <f aca="false">INDEX($AC$2022:$AC$2149,MATCH($A2133-H2133*1,$A$2022:$A$2149,0))</f>
        <v>424084679.090409</v>
      </c>
      <c r="AR2133" s="14" t="b">
        <f aca="false">AND(IF(B2133=1,AD2133&gt;=AE2133,AE2133&gt;AD2133),IF(C2133=1,AF2133&gt;=AG2133,AG2133&gt;AF2133),IF(D2133=1,AH2133&gt;=AI2133,AI2133&gt;AH2133),IF(E2133=1,AJ2133&gt;=AK2133,AK2133&gt;AJ2133),IF(F2133=1,AL2133&gt;=AM2133,AM2133&gt;AL2133),IF(G2133=1,AN2133&gt;=AO2133,AO2133&gt;AN2133),IF(H2133=1,AP2133&gt;=AQ2133,AQ2133&gt;AP2133))</f>
        <v>0</v>
      </c>
      <c r="AS2133" s="2"/>
      <c r="AT2133" s="2"/>
      <c r="AU2133" s="2"/>
      <c r="AV2133" s="2"/>
      <c r="AW2133" s="2"/>
      <c r="AX2133" s="2"/>
    </row>
    <row r="2134" customFormat="false" ht="15" hidden="false" customHeight="false" outlineLevel="0" collapsed="false">
      <c r="A2134" s="6" t="n">
        <f aca="false">ROW()-2022</f>
        <v>112</v>
      </c>
      <c r="B2134" s="6" t="n">
        <f aca="false">MOD(INT($A2134/64),2)</f>
        <v>1</v>
      </c>
      <c r="C2134" s="6" t="n">
        <f aca="false">MOD(INT($A2134/32),2)</f>
        <v>1</v>
      </c>
      <c r="D2134" s="6" t="n">
        <f aca="false">MOD(INT($A2134/16),2)</f>
        <v>1</v>
      </c>
      <c r="E2134" s="6" t="n">
        <f aca="false">MOD(INT($A2134/8),2)</f>
        <v>0</v>
      </c>
      <c r="F2134" s="6" t="n">
        <f aca="false">MOD(INT($A2134/4),2)</f>
        <v>0</v>
      </c>
      <c r="G2134" s="6" t="n">
        <f aca="false">MOD(INT($A2134/2),2)</f>
        <v>0</v>
      </c>
      <c r="H2134" s="6" t="n">
        <f aca="false">MOD(INT($A2134/1),2)</f>
        <v>0</v>
      </c>
      <c r="I2134" s="7" t="n">
        <f aca="false">IF(B2134=1,MIN($B$6,$B$2020),0)</f>
        <v>30000000</v>
      </c>
      <c r="J2134" s="7" t="n">
        <f aca="false">IF(C2134=1,MIN($F$436,MAX(0,$B$2020-I2134)),0)</f>
        <v>300000000</v>
      </c>
      <c r="K2134" s="7" t="n">
        <f aca="false">IF(D2134=1,MIN($F$435,MAX(0,$B$2020-SUM(I2134:J2134))),0)</f>
        <v>100000000</v>
      </c>
      <c r="L2134" s="7" t="n">
        <f aca="false">IF(E2134=1,MIN($F$434,MAX(0,$B$2020-SUM(I2134:K2134))),0)</f>
        <v>0</v>
      </c>
      <c r="M2134" s="7" t="n">
        <f aca="false">IF(F2134=1,MIN($F$433,MAX(0,$B$2020-SUM(I2134:L2134))),0)</f>
        <v>0</v>
      </c>
      <c r="N2134" s="7" t="n">
        <f aca="false">IF(G2134=1,MIN($F$432,MAX(0,$B$2020-SUM(I2134:M2134))),0)</f>
        <v>0</v>
      </c>
      <c r="O2134" s="7" t="n">
        <f aca="false">IF(H2134=1,MIN($F$431,MAX(0,$B$2020-SUM(I2134:N2134))),0)</f>
        <v>0</v>
      </c>
      <c r="P2134" s="7" t="n">
        <f aca="false">MAX(0,$B$2020-SUM(I2134:O2134))</f>
        <v>1570000000</v>
      </c>
      <c r="Q2134" s="7" t="n">
        <f aca="false">($B$413+$B$414)+$B$22+(1-B2134)*$B$408+(1-C2134)*$E$436+(1-D2134)*$E$435+(1-E2134)*$E$434+(1-F2134)*$E$433+(1-G2134)*$E$432+(1-H2134)*$E$431</f>
        <v>24655789.5877637</v>
      </c>
      <c r="R2134" s="7" t="n">
        <f aca="false">P2134&gt;$B$12*Q2134</f>
        <v>1</v>
      </c>
      <c r="S2134" s="7" t="n">
        <f aca="false">IF(R2134,(P2134+$B$12*$B$13)/(Q2134+$B$13),IF(Q2134&gt;0,P2134/Q2134,0))</f>
        <v>57.9066204250074</v>
      </c>
      <c r="T2134" s="7" t="n">
        <f aca="false">IF(R2134,$B$13*(S2134-$B$12),0)</f>
        <v>142266551.062519</v>
      </c>
      <c r="U2134" s="7" t="n">
        <f aca="false">($B$413+$B$414)*S2134</f>
        <v>14811910.5673005</v>
      </c>
      <c r="V2134" s="7" t="n">
        <f aca="false">$B$22*S2134</f>
        <v>521159583.825067</v>
      </c>
      <c r="W2134" s="7" t="n">
        <f aca="false">IF(B2134=1,I2134,S2134*$B$408)</f>
        <v>30000000</v>
      </c>
      <c r="X2134" s="7" t="n">
        <f aca="false">IF(C2134=1,J2134,S2134*$E$436)</f>
        <v>300000000</v>
      </c>
      <c r="Y2134" s="7" t="n">
        <f aca="false">IF(D2134=1,K2134,S2134*$E$435)</f>
        <v>100000000</v>
      </c>
      <c r="Z2134" s="7" t="n">
        <f aca="false">IF(E2134=1,L2134,S2134*$E$434)</f>
        <v>138975889.020018</v>
      </c>
      <c r="AA2134" s="7" t="n">
        <f aca="false">IF(F2134=1,M2134,S2134*$E$433)</f>
        <v>173719861.275022</v>
      </c>
      <c r="AB2134" s="7" t="n">
        <f aca="false">IF(G2134=1,N2134,S2134*$E$432)</f>
        <v>289533102.125037</v>
      </c>
      <c r="AC2134" s="7" t="n">
        <f aca="false">IF(H2134=1,O2134,S2134*$E$431)</f>
        <v>289533102.125037</v>
      </c>
      <c r="AD2134" s="7" t="n">
        <f aca="false">INDEX($W$2022:$W$2149,MATCH($A2134+(1-B2134)*64,$A$2022:$A$2149,0))</f>
        <v>30000000</v>
      </c>
      <c r="AE2134" s="7" t="n">
        <f aca="false">INDEX($W$2022:$W$2149,MATCH($A2134-B2134*64,$A$2022:$A$2149,0))</f>
        <v>35468557.0190885</v>
      </c>
      <c r="AF2134" s="7" t="n">
        <f aca="false">INDEX($X$2022:$X$2149,MATCH($A2134+(1-C2134)*32,$A$2022:$A$2149,0))</f>
        <v>300000000</v>
      </c>
      <c r="AG2134" s="7" t="n">
        <f aca="false">INDEX($X$2022:$X$2149,MATCH($A2134-C2134*32,$A$2022:$A$2149,0))</f>
        <v>343622109.395421</v>
      </c>
      <c r="AH2134" s="7" t="n">
        <f aca="false">INDEX($Y$2022:$Y$2149,MATCH($A2134+(1-D2134)*16,$A$2022:$A$2149,0))</f>
        <v>100000000</v>
      </c>
      <c r="AI2134" s="7" t="n">
        <f aca="false">INDEX($Y$2022:$Y$2149,MATCH($A2134-D2134*16,$A$2022:$A$2149,0))</f>
        <v>99905862.3375731</v>
      </c>
      <c r="AJ2134" s="7" t="n">
        <f aca="false">INDEX($Z$2022:$Z$2149,MATCH($A2134+(1-E2134)*8,$A$2022:$A$2149,0))</f>
        <v>60000000</v>
      </c>
      <c r="AK2134" s="7" t="n">
        <f aca="false">INDEX($Z$2022:$Z$2149,MATCH($A2134-E2134*8,$A$2022:$A$2149,0))</f>
        <v>138975889.020018</v>
      </c>
      <c r="AL2134" s="7" t="n">
        <f aca="false">INDEX($AA$2022:$AA$2149,MATCH($A2134+(1-F2134)*4,$A$2022:$A$2149,0))</f>
        <v>30000000</v>
      </c>
      <c r="AM2134" s="7" t="n">
        <f aca="false">INDEX($AA$2022:$AA$2149,MATCH($A2134-F2134*4,$A$2022:$A$2149,0))</f>
        <v>173719861.275022</v>
      </c>
      <c r="AN2134" s="7" t="n">
        <f aca="false">INDEX($AB$2022:$AB$2149,MATCH($A2134+(1-G2134)*2,$A$2022:$A$2149,0))</f>
        <v>15000000</v>
      </c>
      <c r="AO2134" s="7" t="n">
        <f aca="false">INDEX($AB$2022:$AB$2149,MATCH($A2134-G2134*2,$A$2022:$A$2149,0))</f>
        <v>289533102.125037</v>
      </c>
      <c r="AP2134" s="7" t="n">
        <f aca="false">INDEX($AC$2022:$AC$2149,MATCH($A2134+(1-H2134)*1,$A$2022:$A$2149,0))</f>
        <v>5000000</v>
      </c>
      <c r="AQ2134" s="7" t="n">
        <f aca="false">INDEX($AC$2022:$AC$2149,MATCH($A2134-H2134*1,$A$2022:$A$2149,0))</f>
        <v>289533102.125037</v>
      </c>
      <c r="AR2134" s="14" t="b">
        <f aca="false">AND(IF(B2134=1,AD2134&gt;=AE2134,AE2134&gt;AD2134),IF(C2134=1,AF2134&gt;=AG2134,AG2134&gt;AF2134),IF(D2134=1,AH2134&gt;=AI2134,AI2134&gt;AH2134),IF(E2134=1,AJ2134&gt;=AK2134,AK2134&gt;AJ2134),IF(F2134=1,AL2134&gt;=AM2134,AM2134&gt;AL2134),IF(G2134=1,AN2134&gt;=AO2134,AO2134&gt;AN2134),IF(H2134=1,AP2134&gt;=AQ2134,AQ2134&gt;AP2134))</f>
        <v>0</v>
      </c>
      <c r="AS2134" s="2"/>
      <c r="AT2134" s="2"/>
      <c r="AU2134" s="2"/>
      <c r="AV2134" s="2"/>
      <c r="AW2134" s="2"/>
      <c r="AX2134" s="2"/>
    </row>
    <row r="2135" customFormat="false" ht="15" hidden="false" customHeight="false" outlineLevel="0" collapsed="false">
      <c r="A2135" s="6" t="n">
        <f aca="false">ROW()-2022</f>
        <v>113</v>
      </c>
      <c r="B2135" s="6" t="n">
        <f aca="false">MOD(INT($A2135/64),2)</f>
        <v>1</v>
      </c>
      <c r="C2135" s="6" t="n">
        <f aca="false">MOD(INT($A2135/32),2)</f>
        <v>1</v>
      </c>
      <c r="D2135" s="6" t="n">
        <f aca="false">MOD(INT($A2135/16),2)</f>
        <v>1</v>
      </c>
      <c r="E2135" s="6" t="n">
        <f aca="false">MOD(INT($A2135/8),2)</f>
        <v>0</v>
      </c>
      <c r="F2135" s="6" t="n">
        <f aca="false">MOD(INT($A2135/4),2)</f>
        <v>0</v>
      </c>
      <c r="G2135" s="6" t="n">
        <f aca="false">MOD(INT($A2135/2),2)</f>
        <v>0</v>
      </c>
      <c r="H2135" s="6" t="n">
        <f aca="false">MOD(INT($A2135/1),2)</f>
        <v>1</v>
      </c>
      <c r="I2135" s="7" t="n">
        <f aca="false">IF(B2135=1,MIN($B$6,$B$2020),0)</f>
        <v>30000000</v>
      </c>
      <c r="J2135" s="7" t="n">
        <f aca="false">IF(C2135=1,MIN($F$436,MAX(0,$B$2020-I2135)),0)</f>
        <v>300000000</v>
      </c>
      <c r="K2135" s="7" t="n">
        <f aca="false">IF(D2135=1,MIN($F$435,MAX(0,$B$2020-SUM(I2135:J2135))),0)</f>
        <v>100000000</v>
      </c>
      <c r="L2135" s="7" t="n">
        <f aca="false">IF(E2135=1,MIN($F$434,MAX(0,$B$2020-SUM(I2135:K2135))),0)</f>
        <v>0</v>
      </c>
      <c r="M2135" s="7" t="n">
        <f aca="false">IF(F2135=1,MIN($F$433,MAX(0,$B$2020-SUM(I2135:L2135))),0)</f>
        <v>0</v>
      </c>
      <c r="N2135" s="7" t="n">
        <f aca="false">IF(G2135=1,MIN($F$432,MAX(0,$B$2020-SUM(I2135:M2135))),0)</f>
        <v>0</v>
      </c>
      <c r="O2135" s="7" t="n">
        <f aca="false">IF(H2135=1,MIN($F$431,MAX(0,$B$2020-SUM(I2135:N2135))),0)</f>
        <v>5000000</v>
      </c>
      <c r="P2135" s="7" t="n">
        <f aca="false">MAX(0,$B$2020-SUM(I2135:O2135))</f>
        <v>1565000000</v>
      </c>
      <c r="Q2135" s="7" t="n">
        <f aca="false">($B$413+$B$414)+$B$22+(1-B2135)*$B$408+(1-C2135)*$E$436+(1-D2135)*$E$435+(1-E2135)*$E$434+(1-F2135)*$E$433+(1-G2135)*$E$432+(1-H2135)*$E$431</f>
        <v>19655789.5877637</v>
      </c>
      <c r="R2135" s="7" t="n">
        <f aca="false">P2135&gt;$B$12*Q2135</f>
        <v>1</v>
      </c>
      <c r="S2135" s="7" t="n">
        <f aca="false">IF(R2135,(P2135+$B$12*$B$13)/(Q2135+$B$13),IF(Q2135&gt;0,P2135/Q2135,0))</f>
        <v>70.7490019162173</v>
      </c>
      <c r="T2135" s="7" t="n">
        <f aca="false">IF(R2135,$B$13*(S2135-$B$12),0)</f>
        <v>174372504.790543</v>
      </c>
      <c r="U2135" s="7" t="n">
        <f aca="false">($B$413+$B$414)*S2135</f>
        <v>18096858.034841</v>
      </c>
      <c r="V2135" s="7" t="n">
        <f aca="false">$B$22*S2135</f>
        <v>636741017.245956</v>
      </c>
      <c r="W2135" s="7" t="n">
        <f aca="false">IF(B2135=1,I2135,S2135*$B$408)</f>
        <v>30000000</v>
      </c>
      <c r="X2135" s="7" t="n">
        <f aca="false">IF(C2135=1,J2135,S2135*$E$436)</f>
        <v>300000000</v>
      </c>
      <c r="Y2135" s="7" t="n">
        <f aca="false">IF(D2135=1,K2135,S2135*$E$435)</f>
        <v>100000000</v>
      </c>
      <c r="Z2135" s="7" t="n">
        <f aca="false">IF(E2135=1,L2135,S2135*$E$434)</f>
        <v>169797604.598922</v>
      </c>
      <c r="AA2135" s="7" t="n">
        <f aca="false">IF(F2135=1,M2135,S2135*$E$433)</f>
        <v>212247005.748652</v>
      </c>
      <c r="AB2135" s="7" t="n">
        <f aca="false">IF(G2135=1,N2135,S2135*$E$432)</f>
        <v>353745009.581086</v>
      </c>
      <c r="AC2135" s="7" t="n">
        <f aca="false">IF(H2135=1,O2135,S2135*$E$431)</f>
        <v>5000000</v>
      </c>
      <c r="AD2135" s="7" t="n">
        <f aca="false">INDEX($W$2022:$W$2149,MATCH($A2135+(1-B2135)*64,$A$2022:$A$2149,0))</f>
        <v>30000000</v>
      </c>
      <c r="AE2135" s="7" t="n">
        <f aca="false">INDEX($W$2022:$W$2149,MATCH($A2135-B2135*64,$A$2022:$A$2149,0))</f>
        <v>43121880.0041217</v>
      </c>
      <c r="AF2135" s="7" t="n">
        <f aca="false">INDEX($X$2022:$X$2149,MATCH($A2135+(1-C2135)*32,$A$2022:$A$2149,0))</f>
        <v>300000000</v>
      </c>
      <c r="AG2135" s="7" t="n">
        <f aca="false">INDEX($X$2022:$X$2149,MATCH($A2135-C2135*32,$A$2022:$A$2149,0))</f>
        <v>403340543.339273</v>
      </c>
      <c r="AH2135" s="7" t="n">
        <f aca="false">INDEX($Y$2022:$Y$2149,MATCH($A2135+(1-D2135)*16,$A$2022:$A$2149,0))</f>
        <v>100000000</v>
      </c>
      <c r="AI2135" s="7" t="n">
        <f aca="false">INDEX($Y$2022:$Y$2149,MATCH($A2135-D2135*16,$A$2022:$A$2149,0))</f>
        <v>120462112.043621</v>
      </c>
      <c r="AJ2135" s="7" t="n">
        <f aca="false">INDEX($Z$2022:$Z$2149,MATCH($A2135+(1-E2135)*8,$A$2022:$A$2149,0))</f>
        <v>60000000</v>
      </c>
      <c r="AK2135" s="7" t="n">
        <f aca="false">INDEX($Z$2022:$Z$2149,MATCH($A2135-E2135*8,$A$2022:$A$2149,0))</f>
        <v>169797604.598922</v>
      </c>
      <c r="AL2135" s="7" t="n">
        <f aca="false">INDEX($AA$2022:$AA$2149,MATCH($A2135+(1-F2135)*4,$A$2022:$A$2149,0))</f>
        <v>30000000</v>
      </c>
      <c r="AM2135" s="7" t="n">
        <f aca="false">INDEX($AA$2022:$AA$2149,MATCH($A2135-F2135*4,$A$2022:$A$2149,0))</f>
        <v>212247005.748652</v>
      </c>
      <c r="AN2135" s="7" t="n">
        <f aca="false">INDEX($AB$2022:$AB$2149,MATCH($A2135+(1-G2135)*2,$A$2022:$A$2149,0))</f>
        <v>15000000</v>
      </c>
      <c r="AO2135" s="7" t="n">
        <f aca="false">INDEX($AB$2022:$AB$2149,MATCH($A2135-G2135*2,$A$2022:$A$2149,0))</f>
        <v>353745009.581086</v>
      </c>
      <c r="AP2135" s="7" t="n">
        <f aca="false">INDEX($AC$2022:$AC$2149,MATCH($A2135+(1-H2135)*1,$A$2022:$A$2149,0))</f>
        <v>5000000</v>
      </c>
      <c r="AQ2135" s="7" t="n">
        <f aca="false">INDEX($AC$2022:$AC$2149,MATCH($A2135-H2135*1,$A$2022:$A$2149,0))</f>
        <v>289533102.125037</v>
      </c>
      <c r="AR2135" s="14" t="b">
        <f aca="false">AND(IF(B2135=1,AD2135&gt;=AE2135,AE2135&gt;AD2135),IF(C2135=1,AF2135&gt;=AG2135,AG2135&gt;AF2135),IF(D2135=1,AH2135&gt;=AI2135,AI2135&gt;AH2135),IF(E2135=1,AJ2135&gt;=AK2135,AK2135&gt;AJ2135),IF(F2135=1,AL2135&gt;=AM2135,AM2135&gt;AL2135),IF(G2135=1,AN2135&gt;=AO2135,AO2135&gt;AN2135),IF(H2135=1,AP2135&gt;=AQ2135,AQ2135&gt;AP2135))</f>
        <v>0</v>
      </c>
      <c r="AS2135" s="2"/>
      <c r="AT2135" s="2"/>
      <c r="AU2135" s="2"/>
      <c r="AV2135" s="2"/>
      <c r="AW2135" s="2"/>
      <c r="AX2135" s="2"/>
    </row>
    <row r="2136" customFormat="false" ht="15" hidden="false" customHeight="false" outlineLevel="0" collapsed="false">
      <c r="A2136" s="6" t="n">
        <f aca="false">ROW()-2022</f>
        <v>114</v>
      </c>
      <c r="B2136" s="6" t="n">
        <f aca="false">MOD(INT($A2136/64),2)</f>
        <v>1</v>
      </c>
      <c r="C2136" s="6" t="n">
        <f aca="false">MOD(INT($A2136/32),2)</f>
        <v>1</v>
      </c>
      <c r="D2136" s="6" t="n">
        <f aca="false">MOD(INT($A2136/16),2)</f>
        <v>1</v>
      </c>
      <c r="E2136" s="6" t="n">
        <f aca="false">MOD(INT($A2136/8),2)</f>
        <v>0</v>
      </c>
      <c r="F2136" s="6" t="n">
        <f aca="false">MOD(INT($A2136/4),2)</f>
        <v>0</v>
      </c>
      <c r="G2136" s="6" t="n">
        <f aca="false">MOD(INT($A2136/2),2)</f>
        <v>1</v>
      </c>
      <c r="H2136" s="6" t="n">
        <f aca="false">MOD(INT($A2136/1),2)</f>
        <v>0</v>
      </c>
      <c r="I2136" s="7" t="n">
        <f aca="false">IF(B2136=1,MIN($B$6,$B$2020),0)</f>
        <v>30000000</v>
      </c>
      <c r="J2136" s="7" t="n">
        <f aca="false">IF(C2136=1,MIN($F$436,MAX(0,$B$2020-I2136)),0)</f>
        <v>300000000</v>
      </c>
      <c r="K2136" s="7" t="n">
        <f aca="false">IF(D2136=1,MIN($F$435,MAX(0,$B$2020-SUM(I2136:J2136))),0)</f>
        <v>100000000</v>
      </c>
      <c r="L2136" s="7" t="n">
        <f aca="false">IF(E2136=1,MIN($F$434,MAX(0,$B$2020-SUM(I2136:K2136))),0)</f>
        <v>0</v>
      </c>
      <c r="M2136" s="7" t="n">
        <f aca="false">IF(F2136=1,MIN($F$433,MAX(0,$B$2020-SUM(I2136:L2136))),0)</f>
        <v>0</v>
      </c>
      <c r="N2136" s="7" t="n">
        <f aca="false">IF(G2136=1,MIN($F$432,MAX(0,$B$2020-SUM(I2136:M2136))),0)</f>
        <v>15000000</v>
      </c>
      <c r="O2136" s="7" t="n">
        <f aca="false">IF(H2136=1,MIN($F$431,MAX(0,$B$2020-SUM(I2136:N2136))),0)</f>
        <v>0</v>
      </c>
      <c r="P2136" s="7" t="n">
        <f aca="false">MAX(0,$B$2020-SUM(I2136:O2136))</f>
        <v>1555000000</v>
      </c>
      <c r="Q2136" s="7" t="n">
        <f aca="false">($B$413+$B$414)+$B$22+(1-B2136)*$B$408+(1-C2136)*$E$436+(1-D2136)*$E$435+(1-E2136)*$E$434+(1-F2136)*$E$433+(1-G2136)*$E$432+(1-H2136)*$E$431</f>
        <v>19655789.5877637</v>
      </c>
      <c r="R2136" s="7" t="n">
        <f aca="false">P2136&gt;$B$12*Q2136</f>
        <v>1</v>
      </c>
      <c r="S2136" s="7" t="n">
        <f aca="false">IF(R2136,(P2136+$B$12*$B$13)/(Q2136+$B$13),IF(Q2136&gt;0,P2136/Q2136,0))</f>
        <v>70.297652621696</v>
      </c>
      <c r="T2136" s="7" t="n">
        <f aca="false">IF(R2136,$B$13*(S2136-$B$12),0)</f>
        <v>173244131.55424</v>
      </c>
      <c r="U2136" s="7" t="n">
        <f aca="false">($B$413+$B$414)*S2136</f>
        <v>17981407.5848579</v>
      </c>
      <c r="V2136" s="7" t="n">
        <f aca="false">$B$22*S2136</f>
        <v>632678873.595264</v>
      </c>
      <c r="W2136" s="7" t="n">
        <f aca="false">IF(B2136=1,I2136,S2136*$B$408)</f>
        <v>30000000</v>
      </c>
      <c r="X2136" s="7" t="n">
        <f aca="false">IF(C2136=1,J2136,S2136*$E$436)</f>
        <v>300000000</v>
      </c>
      <c r="Y2136" s="7" t="n">
        <f aca="false">IF(D2136=1,K2136,S2136*$E$435)</f>
        <v>100000000</v>
      </c>
      <c r="Z2136" s="7" t="n">
        <f aca="false">IF(E2136=1,L2136,S2136*$E$434)</f>
        <v>168714366.29207</v>
      </c>
      <c r="AA2136" s="7" t="n">
        <f aca="false">IF(F2136=1,M2136,S2136*$E$433)</f>
        <v>210892957.865088</v>
      </c>
      <c r="AB2136" s="7" t="n">
        <f aca="false">IF(G2136=1,N2136,S2136*$E$432)</f>
        <v>15000000</v>
      </c>
      <c r="AC2136" s="7" t="n">
        <f aca="false">IF(H2136=1,O2136,S2136*$E$431)</f>
        <v>351488263.10848</v>
      </c>
      <c r="AD2136" s="7" t="n">
        <f aca="false">INDEX($W$2022:$W$2149,MATCH($A2136+(1-B2136)*64,$A$2022:$A$2149,0))</f>
        <v>30000000</v>
      </c>
      <c r="AE2136" s="7" t="n">
        <f aca="false">INDEX($W$2022:$W$2149,MATCH($A2136-B2136*64,$A$2022:$A$2149,0))</f>
        <v>42851946.4829691</v>
      </c>
      <c r="AF2136" s="7" t="n">
        <f aca="false">INDEX($X$2022:$X$2149,MATCH($A2136+(1-C2136)*32,$A$2022:$A$2149,0))</f>
        <v>300000000</v>
      </c>
      <c r="AG2136" s="7" t="n">
        <f aca="false">INDEX($X$2022:$X$2149,MATCH($A2136-C2136*32,$A$2022:$A$2149,0))</f>
        <v>401180754.61992</v>
      </c>
      <c r="AH2136" s="7" t="n">
        <f aca="false">INDEX($Y$2022:$Y$2149,MATCH($A2136+(1-D2136)*16,$A$2022:$A$2149,0))</f>
        <v>100000000</v>
      </c>
      <c r="AI2136" s="7" t="n">
        <f aca="false">INDEX($Y$2022:$Y$2149,MATCH($A2136-D2136*16,$A$2022:$A$2149,0))</f>
        <v>119739700.577093</v>
      </c>
      <c r="AJ2136" s="7" t="n">
        <f aca="false">INDEX($Z$2022:$Z$2149,MATCH($A2136+(1-E2136)*8,$A$2022:$A$2149,0))</f>
        <v>60000000</v>
      </c>
      <c r="AK2136" s="7" t="n">
        <f aca="false">INDEX($Z$2022:$Z$2149,MATCH($A2136-E2136*8,$A$2022:$A$2149,0))</f>
        <v>168714366.29207</v>
      </c>
      <c r="AL2136" s="7" t="n">
        <f aca="false">INDEX($AA$2022:$AA$2149,MATCH($A2136+(1-F2136)*4,$A$2022:$A$2149,0))</f>
        <v>30000000</v>
      </c>
      <c r="AM2136" s="7" t="n">
        <f aca="false">INDEX($AA$2022:$AA$2149,MATCH($A2136-F2136*4,$A$2022:$A$2149,0))</f>
        <v>210892957.865088</v>
      </c>
      <c r="AN2136" s="7" t="n">
        <f aca="false">INDEX($AB$2022:$AB$2149,MATCH($A2136+(1-G2136)*2,$A$2022:$A$2149,0))</f>
        <v>15000000</v>
      </c>
      <c r="AO2136" s="7" t="n">
        <f aca="false">INDEX($AB$2022:$AB$2149,MATCH($A2136-G2136*2,$A$2022:$A$2149,0))</f>
        <v>289533102.125037</v>
      </c>
      <c r="AP2136" s="7" t="n">
        <f aca="false">INDEX($AC$2022:$AC$2149,MATCH($A2136+(1-H2136)*1,$A$2022:$A$2149,0))</f>
        <v>5000000</v>
      </c>
      <c r="AQ2136" s="7" t="n">
        <f aca="false">INDEX($AC$2022:$AC$2149,MATCH($A2136-H2136*1,$A$2022:$A$2149,0))</f>
        <v>351488263.10848</v>
      </c>
      <c r="AR2136" s="14" t="b">
        <f aca="false">AND(IF(B2136=1,AD2136&gt;=AE2136,AE2136&gt;AD2136),IF(C2136=1,AF2136&gt;=AG2136,AG2136&gt;AF2136),IF(D2136=1,AH2136&gt;=AI2136,AI2136&gt;AH2136),IF(E2136=1,AJ2136&gt;=AK2136,AK2136&gt;AJ2136),IF(F2136=1,AL2136&gt;=AM2136,AM2136&gt;AL2136),IF(G2136=1,AN2136&gt;=AO2136,AO2136&gt;AN2136),IF(H2136=1,AP2136&gt;=AQ2136,AQ2136&gt;AP2136))</f>
        <v>0</v>
      </c>
      <c r="AS2136" s="2"/>
      <c r="AT2136" s="2"/>
      <c r="AU2136" s="2"/>
      <c r="AV2136" s="2"/>
      <c r="AW2136" s="2"/>
      <c r="AX2136" s="2"/>
    </row>
    <row r="2137" customFormat="false" ht="15" hidden="false" customHeight="false" outlineLevel="0" collapsed="false">
      <c r="A2137" s="6" t="n">
        <f aca="false">ROW()-2022</f>
        <v>115</v>
      </c>
      <c r="B2137" s="6" t="n">
        <f aca="false">MOD(INT($A2137/64),2)</f>
        <v>1</v>
      </c>
      <c r="C2137" s="6" t="n">
        <f aca="false">MOD(INT($A2137/32),2)</f>
        <v>1</v>
      </c>
      <c r="D2137" s="6" t="n">
        <f aca="false">MOD(INT($A2137/16),2)</f>
        <v>1</v>
      </c>
      <c r="E2137" s="6" t="n">
        <f aca="false">MOD(INT($A2137/8),2)</f>
        <v>0</v>
      </c>
      <c r="F2137" s="6" t="n">
        <f aca="false">MOD(INT($A2137/4),2)</f>
        <v>0</v>
      </c>
      <c r="G2137" s="6" t="n">
        <f aca="false">MOD(INT($A2137/2),2)</f>
        <v>1</v>
      </c>
      <c r="H2137" s="6" t="n">
        <f aca="false">MOD(INT($A2137/1),2)</f>
        <v>1</v>
      </c>
      <c r="I2137" s="7" t="n">
        <f aca="false">IF(B2137=1,MIN($B$6,$B$2020),0)</f>
        <v>30000000</v>
      </c>
      <c r="J2137" s="7" t="n">
        <f aca="false">IF(C2137=1,MIN($F$436,MAX(0,$B$2020-I2137)),0)</f>
        <v>300000000</v>
      </c>
      <c r="K2137" s="7" t="n">
        <f aca="false">IF(D2137=1,MIN($F$435,MAX(0,$B$2020-SUM(I2137:J2137))),0)</f>
        <v>100000000</v>
      </c>
      <c r="L2137" s="7" t="n">
        <f aca="false">IF(E2137=1,MIN($F$434,MAX(0,$B$2020-SUM(I2137:K2137))),0)</f>
        <v>0</v>
      </c>
      <c r="M2137" s="7" t="n">
        <f aca="false">IF(F2137=1,MIN($F$433,MAX(0,$B$2020-SUM(I2137:L2137))),0)</f>
        <v>0</v>
      </c>
      <c r="N2137" s="7" t="n">
        <f aca="false">IF(G2137=1,MIN($F$432,MAX(0,$B$2020-SUM(I2137:M2137))),0)</f>
        <v>15000000</v>
      </c>
      <c r="O2137" s="7" t="n">
        <f aca="false">IF(H2137=1,MIN($F$431,MAX(0,$B$2020-SUM(I2137:N2137))),0)</f>
        <v>5000000</v>
      </c>
      <c r="P2137" s="7" t="n">
        <f aca="false">MAX(0,$B$2020-SUM(I2137:O2137))</f>
        <v>1550000000</v>
      </c>
      <c r="Q2137" s="7" t="n">
        <f aca="false">($B$413+$B$414)+$B$22+(1-B2137)*$B$408+(1-C2137)*$E$436+(1-D2137)*$E$435+(1-E2137)*$E$434+(1-F2137)*$E$433+(1-G2137)*$E$432+(1-H2137)*$E$431</f>
        <v>14655789.5877637</v>
      </c>
      <c r="R2137" s="7" t="n">
        <f aca="false">P2137&gt;$B$12*Q2137</f>
        <v>1</v>
      </c>
      <c r="S2137" s="7" t="n">
        <f aca="false">IF(R2137,(P2137+$B$12*$B$13)/(Q2137+$B$13),IF(Q2137&gt;0,P2137/Q2137,0))</f>
        <v>90.4942318194038</v>
      </c>
      <c r="T2137" s="7" t="n">
        <f aca="false">IF(R2137,$B$13*(S2137-$B$12),0)</f>
        <v>223735579.548509</v>
      </c>
      <c r="U2137" s="7" t="n">
        <f aca="false">($B$413+$B$414)*S2137</f>
        <v>23147482.2520761</v>
      </c>
      <c r="V2137" s="7" t="n">
        <f aca="false">$B$22*S2137</f>
        <v>814448086.374634</v>
      </c>
      <c r="W2137" s="7" t="n">
        <f aca="false">IF(B2137=1,I2137,S2137*$B$408)</f>
        <v>30000000</v>
      </c>
      <c r="X2137" s="7" t="n">
        <f aca="false">IF(C2137=1,J2137,S2137*$E$436)</f>
        <v>300000000</v>
      </c>
      <c r="Y2137" s="7" t="n">
        <f aca="false">IF(D2137=1,K2137,S2137*$E$435)</f>
        <v>100000000</v>
      </c>
      <c r="Z2137" s="7" t="n">
        <f aca="false">IF(E2137=1,L2137,S2137*$E$434)</f>
        <v>217186156.366569</v>
      </c>
      <c r="AA2137" s="7" t="n">
        <f aca="false">IF(F2137=1,M2137,S2137*$E$433)</f>
        <v>271482695.458211</v>
      </c>
      <c r="AB2137" s="7" t="n">
        <f aca="false">IF(G2137=1,N2137,S2137*$E$432)</f>
        <v>15000000</v>
      </c>
      <c r="AC2137" s="7" t="n">
        <f aca="false">IF(H2137=1,O2137,S2137*$E$431)</f>
        <v>5000000</v>
      </c>
      <c r="AD2137" s="7" t="n">
        <f aca="false">INDEX($W$2022:$W$2149,MATCH($A2137+(1-B2137)*64,$A$2022:$A$2149,0))</f>
        <v>30000000</v>
      </c>
      <c r="AE2137" s="7" t="n">
        <f aca="false">INDEX($W$2022:$W$2149,MATCH($A2137-B2137*64,$A$2022:$A$2149,0))</f>
        <v>54736091.0932602</v>
      </c>
      <c r="AF2137" s="7" t="n">
        <f aca="false">INDEX($X$2022:$X$2149,MATCH($A2137+(1-C2137)*32,$A$2022:$A$2149,0))</f>
        <v>300000000</v>
      </c>
      <c r="AG2137" s="7" t="n">
        <f aca="false">INDEX($X$2022:$X$2149,MATCH($A2137-C2137*32,$A$2022:$A$2149,0))</f>
        <v>486110117.907226</v>
      </c>
      <c r="AH2137" s="7" t="n">
        <f aca="false">INDEX($Y$2022:$Y$2149,MATCH($A2137+(1-D2137)*16,$A$2022:$A$2149,0))</f>
        <v>100000000</v>
      </c>
      <c r="AI2137" s="7" t="n">
        <f aca="false">INDEX($Y$2022:$Y$2149,MATCH($A2137-D2137*16,$A$2022:$A$2149,0))</f>
        <v>150991923.248889</v>
      </c>
      <c r="AJ2137" s="7" t="n">
        <f aca="false">INDEX($Z$2022:$Z$2149,MATCH($A2137+(1-E2137)*8,$A$2022:$A$2149,0))</f>
        <v>60000000</v>
      </c>
      <c r="AK2137" s="7" t="n">
        <f aca="false">INDEX($Z$2022:$Z$2149,MATCH($A2137-E2137*8,$A$2022:$A$2149,0))</f>
        <v>217186156.366569</v>
      </c>
      <c r="AL2137" s="7" t="n">
        <f aca="false">INDEX($AA$2022:$AA$2149,MATCH($A2137+(1-F2137)*4,$A$2022:$A$2149,0))</f>
        <v>30000000</v>
      </c>
      <c r="AM2137" s="7" t="n">
        <f aca="false">INDEX($AA$2022:$AA$2149,MATCH($A2137-F2137*4,$A$2022:$A$2149,0))</f>
        <v>271482695.458211</v>
      </c>
      <c r="AN2137" s="7" t="n">
        <f aca="false">INDEX($AB$2022:$AB$2149,MATCH($A2137+(1-G2137)*2,$A$2022:$A$2149,0))</f>
        <v>15000000</v>
      </c>
      <c r="AO2137" s="7" t="n">
        <f aca="false">INDEX($AB$2022:$AB$2149,MATCH($A2137-G2137*2,$A$2022:$A$2149,0))</f>
        <v>353745009.581086</v>
      </c>
      <c r="AP2137" s="7" t="n">
        <f aca="false">INDEX($AC$2022:$AC$2149,MATCH($A2137+(1-H2137)*1,$A$2022:$A$2149,0))</f>
        <v>5000000</v>
      </c>
      <c r="AQ2137" s="7" t="n">
        <f aca="false">INDEX($AC$2022:$AC$2149,MATCH($A2137-H2137*1,$A$2022:$A$2149,0))</f>
        <v>351488263.10848</v>
      </c>
      <c r="AR2137" s="14" t="b">
        <f aca="false">AND(IF(B2137=1,AD2137&gt;=AE2137,AE2137&gt;AD2137),IF(C2137=1,AF2137&gt;=AG2137,AG2137&gt;AF2137),IF(D2137=1,AH2137&gt;=AI2137,AI2137&gt;AH2137),IF(E2137=1,AJ2137&gt;=AK2137,AK2137&gt;AJ2137),IF(F2137=1,AL2137&gt;=AM2137,AM2137&gt;AL2137),IF(G2137=1,AN2137&gt;=AO2137,AO2137&gt;AN2137),IF(H2137=1,AP2137&gt;=AQ2137,AQ2137&gt;AP2137))</f>
        <v>0</v>
      </c>
      <c r="AS2137" s="2"/>
      <c r="AT2137" s="2"/>
      <c r="AU2137" s="2"/>
      <c r="AV2137" s="2"/>
      <c r="AW2137" s="2"/>
      <c r="AX2137" s="2"/>
    </row>
    <row r="2138" customFormat="false" ht="15" hidden="false" customHeight="false" outlineLevel="0" collapsed="false">
      <c r="A2138" s="6" t="n">
        <f aca="false">ROW()-2022</f>
        <v>116</v>
      </c>
      <c r="B2138" s="6" t="n">
        <f aca="false">MOD(INT($A2138/64),2)</f>
        <v>1</v>
      </c>
      <c r="C2138" s="6" t="n">
        <f aca="false">MOD(INT($A2138/32),2)</f>
        <v>1</v>
      </c>
      <c r="D2138" s="6" t="n">
        <f aca="false">MOD(INT($A2138/16),2)</f>
        <v>1</v>
      </c>
      <c r="E2138" s="6" t="n">
        <f aca="false">MOD(INT($A2138/8),2)</f>
        <v>0</v>
      </c>
      <c r="F2138" s="6" t="n">
        <f aca="false">MOD(INT($A2138/4),2)</f>
        <v>1</v>
      </c>
      <c r="G2138" s="6" t="n">
        <f aca="false">MOD(INT($A2138/2),2)</f>
        <v>0</v>
      </c>
      <c r="H2138" s="6" t="n">
        <f aca="false">MOD(INT($A2138/1),2)</f>
        <v>0</v>
      </c>
      <c r="I2138" s="7" t="n">
        <f aca="false">IF(B2138=1,MIN($B$6,$B$2020),0)</f>
        <v>30000000</v>
      </c>
      <c r="J2138" s="7" t="n">
        <f aca="false">IF(C2138=1,MIN($F$436,MAX(0,$B$2020-I2138)),0)</f>
        <v>300000000</v>
      </c>
      <c r="K2138" s="7" t="n">
        <f aca="false">IF(D2138=1,MIN($F$435,MAX(0,$B$2020-SUM(I2138:J2138))),0)</f>
        <v>100000000</v>
      </c>
      <c r="L2138" s="7" t="n">
        <f aca="false">IF(E2138=1,MIN($F$434,MAX(0,$B$2020-SUM(I2138:K2138))),0)</f>
        <v>0</v>
      </c>
      <c r="M2138" s="7" t="n">
        <f aca="false">IF(F2138=1,MIN($F$433,MAX(0,$B$2020-SUM(I2138:L2138))),0)</f>
        <v>30000000</v>
      </c>
      <c r="N2138" s="7" t="n">
        <f aca="false">IF(G2138=1,MIN($F$432,MAX(0,$B$2020-SUM(I2138:M2138))),0)</f>
        <v>0</v>
      </c>
      <c r="O2138" s="7" t="n">
        <f aca="false">IF(H2138=1,MIN($F$431,MAX(0,$B$2020-SUM(I2138:N2138))),0)</f>
        <v>0</v>
      </c>
      <c r="P2138" s="7" t="n">
        <f aca="false">MAX(0,$B$2020-SUM(I2138:O2138))</f>
        <v>1540000000</v>
      </c>
      <c r="Q2138" s="7" t="n">
        <f aca="false">($B$413+$B$414)+$B$22+(1-B2138)*$B$408+(1-C2138)*$E$436+(1-D2138)*$E$435+(1-E2138)*$E$434+(1-F2138)*$E$433+(1-G2138)*$E$432+(1-H2138)*$E$431</f>
        <v>21655789.5877637</v>
      </c>
      <c r="R2138" s="7" t="n">
        <f aca="false">P2138&gt;$B$12*Q2138</f>
        <v>1</v>
      </c>
      <c r="S2138" s="7" t="n">
        <f aca="false">IF(R2138,(P2138+$B$12*$B$13)/(Q2138+$B$13),IF(Q2138&gt;0,P2138/Q2138,0))</f>
        <v>63.8563270472171</v>
      </c>
      <c r="T2138" s="7" t="n">
        <f aca="false">IF(R2138,$B$13*(S2138-$B$12),0)</f>
        <v>157140817.618043</v>
      </c>
      <c r="U2138" s="7" t="n">
        <f aca="false">($B$413+$B$414)*S2138</f>
        <v>16333783.5715104</v>
      </c>
      <c r="V2138" s="7" t="n">
        <f aca="false">$B$22*S2138</f>
        <v>574706943.424954</v>
      </c>
      <c r="W2138" s="7" t="n">
        <f aca="false">IF(B2138=1,I2138,S2138*$B$408)</f>
        <v>30000000</v>
      </c>
      <c r="X2138" s="7" t="n">
        <f aca="false">IF(C2138=1,J2138,S2138*$E$436)</f>
        <v>300000000</v>
      </c>
      <c r="Y2138" s="7" t="n">
        <f aca="false">IF(D2138=1,K2138,S2138*$E$435)</f>
        <v>100000000</v>
      </c>
      <c r="Z2138" s="7" t="n">
        <f aca="false">IF(E2138=1,L2138,S2138*$E$434)</f>
        <v>153255184.913321</v>
      </c>
      <c r="AA2138" s="7" t="n">
        <f aca="false">IF(F2138=1,M2138,S2138*$E$433)</f>
        <v>30000000</v>
      </c>
      <c r="AB2138" s="7" t="n">
        <f aca="false">IF(G2138=1,N2138,S2138*$E$432)</f>
        <v>319281635.236086</v>
      </c>
      <c r="AC2138" s="7" t="n">
        <f aca="false">IF(H2138=1,O2138,S2138*$E$431)</f>
        <v>319281635.236086</v>
      </c>
      <c r="AD2138" s="7" t="n">
        <f aca="false">INDEX($W$2022:$W$2149,MATCH($A2138+(1-B2138)*64,$A$2022:$A$2149,0))</f>
        <v>30000000</v>
      </c>
      <c r="AE2138" s="7" t="n">
        <f aca="false">INDEX($W$2022:$W$2149,MATCH($A2138-B2138*64,$A$2022:$A$2149,0))</f>
        <v>39019812.2854658</v>
      </c>
      <c r="AF2138" s="7" t="n">
        <f aca="false">INDEX($X$2022:$X$2149,MATCH($A2138+(1-C2138)*32,$A$2022:$A$2149,0))</f>
        <v>300000000</v>
      </c>
      <c r="AG2138" s="7" t="n">
        <f aca="false">INDEX($X$2022:$X$2149,MATCH($A2138-C2138*32,$A$2022:$A$2149,0))</f>
        <v>371638894.905536</v>
      </c>
      <c r="AH2138" s="7" t="n">
        <f aca="false">INDEX($Y$2022:$Y$2149,MATCH($A2138+(1-D2138)*16,$A$2022:$A$2149,0))</f>
        <v>100000000</v>
      </c>
      <c r="AI2138" s="7" t="n">
        <f aca="false">INDEX($Y$2022:$Y$2149,MATCH($A2138-D2138*16,$A$2022:$A$2149,0))</f>
        <v>109486717.419271</v>
      </c>
      <c r="AJ2138" s="7" t="n">
        <f aca="false">INDEX($Z$2022:$Z$2149,MATCH($A2138+(1-E2138)*8,$A$2022:$A$2149,0))</f>
        <v>60000000</v>
      </c>
      <c r="AK2138" s="7" t="n">
        <f aca="false">INDEX($Z$2022:$Z$2149,MATCH($A2138-E2138*8,$A$2022:$A$2149,0))</f>
        <v>153255184.913321</v>
      </c>
      <c r="AL2138" s="7" t="n">
        <f aca="false">INDEX($AA$2022:$AA$2149,MATCH($A2138+(1-F2138)*4,$A$2022:$A$2149,0))</f>
        <v>30000000</v>
      </c>
      <c r="AM2138" s="7" t="n">
        <f aca="false">INDEX($AA$2022:$AA$2149,MATCH($A2138-F2138*4,$A$2022:$A$2149,0))</f>
        <v>173719861.275022</v>
      </c>
      <c r="AN2138" s="7" t="n">
        <f aca="false">INDEX($AB$2022:$AB$2149,MATCH($A2138+(1-G2138)*2,$A$2022:$A$2149,0))</f>
        <v>15000000</v>
      </c>
      <c r="AO2138" s="7" t="n">
        <f aca="false">INDEX($AB$2022:$AB$2149,MATCH($A2138-G2138*2,$A$2022:$A$2149,0))</f>
        <v>319281635.236086</v>
      </c>
      <c r="AP2138" s="7" t="n">
        <f aca="false">INDEX($AC$2022:$AC$2149,MATCH($A2138+(1-H2138)*1,$A$2022:$A$2149,0))</f>
        <v>5000000</v>
      </c>
      <c r="AQ2138" s="7" t="n">
        <f aca="false">INDEX($AC$2022:$AC$2149,MATCH($A2138-H2138*1,$A$2022:$A$2149,0))</f>
        <v>319281635.236086</v>
      </c>
      <c r="AR2138" s="14" t="b">
        <f aca="false">AND(IF(B2138=1,AD2138&gt;=AE2138,AE2138&gt;AD2138),IF(C2138=1,AF2138&gt;=AG2138,AG2138&gt;AF2138),IF(D2138=1,AH2138&gt;=AI2138,AI2138&gt;AH2138),IF(E2138=1,AJ2138&gt;=AK2138,AK2138&gt;AJ2138),IF(F2138=1,AL2138&gt;=AM2138,AM2138&gt;AL2138),IF(G2138=1,AN2138&gt;=AO2138,AO2138&gt;AN2138),IF(H2138=1,AP2138&gt;=AQ2138,AQ2138&gt;AP2138))</f>
        <v>0</v>
      </c>
      <c r="AS2138" s="2"/>
      <c r="AT2138" s="2"/>
      <c r="AU2138" s="2"/>
      <c r="AV2138" s="2"/>
      <c r="AW2138" s="2"/>
      <c r="AX2138" s="2"/>
    </row>
    <row r="2139" customFormat="false" ht="15" hidden="false" customHeight="false" outlineLevel="0" collapsed="false">
      <c r="A2139" s="6" t="n">
        <f aca="false">ROW()-2022</f>
        <v>117</v>
      </c>
      <c r="B2139" s="6" t="n">
        <f aca="false">MOD(INT($A2139/64),2)</f>
        <v>1</v>
      </c>
      <c r="C2139" s="6" t="n">
        <f aca="false">MOD(INT($A2139/32),2)</f>
        <v>1</v>
      </c>
      <c r="D2139" s="6" t="n">
        <f aca="false">MOD(INT($A2139/16),2)</f>
        <v>1</v>
      </c>
      <c r="E2139" s="6" t="n">
        <f aca="false">MOD(INT($A2139/8),2)</f>
        <v>0</v>
      </c>
      <c r="F2139" s="6" t="n">
        <f aca="false">MOD(INT($A2139/4),2)</f>
        <v>1</v>
      </c>
      <c r="G2139" s="6" t="n">
        <f aca="false">MOD(INT($A2139/2),2)</f>
        <v>0</v>
      </c>
      <c r="H2139" s="6" t="n">
        <f aca="false">MOD(INT($A2139/1),2)</f>
        <v>1</v>
      </c>
      <c r="I2139" s="7" t="n">
        <f aca="false">IF(B2139=1,MIN($B$6,$B$2020),0)</f>
        <v>30000000</v>
      </c>
      <c r="J2139" s="7" t="n">
        <f aca="false">IF(C2139=1,MIN($F$436,MAX(0,$B$2020-I2139)),0)</f>
        <v>300000000</v>
      </c>
      <c r="K2139" s="7" t="n">
        <f aca="false">IF(D2139=1,MIN($F$435,MAX(0,$B$2020-SUM(I2139:J2139))),0)</f>
        <v>100000000</v>
      </c>
      <c r="L2139" s="7" t="n">
        <f aca="false">IF(E2139=1,MIN($F$434,MAX(0,$B$2020-SUM(I2139:K2139))),0)</f>
        <v>0</v>
      </c>
      <c r="M2139" s="7" t="n">
        <f aca="false">IF(F2139=1,MIN($F$433,MAX(0,$B$2020-SUM(I2139:L2139))),0)</f>
        <v>30000000</v>
      </c>
      <c r="N2139" s="7" t="n">
        <f aca="false">IF(G2139=1,MIN($F$432,MAX(0,$B$2020-SUM(I2139:M2139))),0)</f>
        <v>0</v>
      </c>
      <c r="O2139" s="7" t="n">
        <f aca="false">IF(H2139=1,MIN($F$431,MAX(0,$B$2020-SUM(I2139:N2139))),0)</f>
        <v>5000000</v>
      </c>
      <c r="P2139" s="7" t="n">
        <f aca="false">MAX(0,$B$2020-SUM(I2139:O2139))</f>
        <v>1535000000</v>
      </c>
      <c r="Q2139" s="7" t="n">
        <f aca="false">($B$413+$B$414)+$B$22+(1-B2139)*$B$408+(1-C2139)*$E$436+(1-D2139)*$E$435+(1-E2139)*$E$434+(1-F2139)*$E$433+(1-G2139)*$E$432+(1-H2139)*$E$431</f>
        <v>16655789.5877637</v>
      </c>
      <c r="R2139" s="7" t="n">
        <f aca="false">P2139&gt;$B$12*Q2139</f>
        <v>1</v>
      </c>
      <c r="S2139" s="7" t="n">
        <f aca="false">IF(R2139,(P2139+$B$12*$B$13)/(Q2139+$B$13),IF(Q2139&gt;0,P2139/Q2139,0))</f>
        <v>80.2629405045315</v>
      </c>
      <c r="T2139" s="7" t="n">
        <f aca="false">IF(R2139,$B$13*(S2139-$B$12),0)</f>
        <v>198157351.261329</v>
      </c>
      <c r="U2139" s="7" t="n">
        <f aca="false">($B$413+$B$414)*S2139</f>
        <v>20530424.4643548</v>
      </c>
      <c r="V2139" s="7" t="n">
        <f aca="false">$B$22*S2139</f>
        <v>722366464.540783</v>
      </c>
      <c r="W2139" s="7" t="n">
        <f aca="false">IF(B2139=1,I2139,S2139*$B$408)</f>
        <v>30000000</v>
      </c>
      <c r="X2139" s="7" t="n">
        <f aca="false">IF(C2139=1,J2139,S2139*$E$436)</f>
        <v>300000000</v>
      </c>
      <c r="Y2139" s="7" t="n">
        <f aca="false">IF(D2139=1,K2139,S2139*$E$435)</f>
        <v>100000000</v>
      </c>
      <c r="Z2139" s="7" t="n">
        <f aca="false">IF(E2139=1,L2139,S2139*$E$434)</f>
        <v>192631057.210876</v>
      </c>
      <c r="AA2139" s="7" t="n">
        <f aca="false">IF(F2139=1,M2139,S2139*$E$433)</f>
        <v>30000000</v>
      </c>
      <c r="AB2139" s="7" t="n">
        <f aca="false">IF(G2139=1,N2139,S2139*$E$432)</f>
        <v>401314702.522657</v>
      </c>
      <c r="AC2139" s="7" t="n">
        <f aca="false">IF(H2139=1,O2139,S2139*$E$431)</f>
        <v>5000000</v>
      </c>
      <c r="AD2139" s="7" t="n">
        <f aca="false">INDEX($W$2022:$W$2149,MATCH($A2139+(1-B2139)*64,$A$2022:$A$2149,0))</f>
        <v>30000000</v>
      </c>
      <c r="AE2139" s="7" t="n">
        <f aca="false">INDEX($W$2022:$W$2149,MATCH($A2139-B2139*64,$A$2022:$A$2149,0))</f>
        <v>48732585.8993771</v>
      </c>
      <c r="AF2139" s="7" t="n">
        <f aca="false">INDEX($X$2022:$X$2149,MATCH($A2139+(1-C2139)*32,$A$2022:$A$2149,0))</f>
        <v>300000000</v>
      </c>
      <c r="AG2139" s="7" t="n">
        <f aca="false">INDEX($X$2022:$X$2149,MATCH($A2139-C2139*32,$A$2022:$A$2149,0))</f>
        <v>443995874.654851</v>
      </c>
      <c r="AH2139" s="7" t="n">
        <f aca="false">INDEX($Y$2022:$Y$2149,MATCH($A2139+(1-D2139)*16,$A$2022:$A$2149,0))</f>
        <v>100000000</v>
      </c>
      <c r="AI2139" s="7" t="n">
        <f aca="false">INDEX($Y$2022:$Y$2149,MATCH($A2139-D2139*16,$A$2022:$A$2149,0))</f>
        <v>135290471.33126</v>
      </c>
      <c r="AJ2139" s="7" t="n">
        <f aca="false">INDEX($Z$2022:$Z$2149,MATCH($A2139+(1-E2139)*8,$A$2022:$A$2149,0))</f>
        <v>60000000</v>
      </c>
      <c r="AK2139" s="7" t="n">
        <f aca="false">INDEX($Z$2022:$Z$2149,MATCH($A2139-E2139*8,$A$2022:$A$2149,0))</f>
        <v>192631057.210876</v>
      </c>
      <c r="AL2139" s="7" t="n">
        <f aca="false">INDEX($AA$2022:$AA$2149,MATCH($A2139+(1-F2139)*4,$A$2022:$A$2149,0))</f>
        <v>30000000</v>
      </c>
      <c r="AM2139" s="7" t="n">
        <f aca="false">INDEX($AA$2022:$AA$2149,MATCH($A2139-F2139*4,$A$2022:$A$2149,0))</f>
        <v>212247005.748652</v>
      </c>
      <c r="AN2139" s="7" t="n">
        <f aca="false">INDEX($AB$2022:$AB$2149,MATCH($A2139+(1-G2139)*2,$A$2022:$A$2149,0))</f>
        <v>15000000</v>
      </c>
      <c r="AO2139" s="7" t="n">
        <f aca="false">INDEX($AB$2022:$AB$2149,MATCH($A2139-G2139*2,$A$2022:$A$2149,0))</f>
        <v>401314702.522657</v>
      </c>
      <c r="AP2139" s="7" t="n">
        <f aca="false">INDEX($AC$2022:$AC$2149,MATCH($A2139+(1-H2139)*1,$A$2022:$A$2149,0))</f>
        <v>5000000</v>
      </c>
      <c r="AQ2139" s="7" t="n">
        <f aca="false">INDEX($AC$2022:$AC$2149,MATCH($A2139-H2139*1,$A$2022:$A$2149,0))</f>
        <v>319281635.236086</v>
      </c>
      <c r="AR2139" s="14" t="b">
        <f aca="false">AND(IF(B2139=1,AD2139&gt;=AE2139,AE2139&gt;AD2139),IF(C2139=1,AF2139&gt;=AG2139,AG2139&gt;AF2139),IF(D2139=1,AH2139&gt;=AI2139,AI2139&gt;AH2139),IF(E2139=1,AJ2139&gt;=AK2139,AK2139&gt;AJ2139),IF(F2139=1,AL2139&gt;=AM2139,AM2139&gt;AL2139),IF(G2139=1,AN2139&gt;=AO2139,AO2139&gt;AN2139),IF(H2139=1,AP2139&gt;=AQ2139,AQ2139&gt;AP2139))</f>
        <v>0</v>
      </c>
      <c r="AS2139" s="2"/>
      <c r="AT2139" s="2"/>
      <c r="AU2139" s="2"/>
      <c r="AV2139" s="2"/>
      <c r="AW2139" s="2"/>
      <c r="AX2139" s="2"/>
    </row>
    <row r="2140" customFormat="false" ht="15" hidden="false" customHeight="false" outlineLevel="0" collapsed="false">
      <c r="A2140" s="6" t="n">
        <f aca="false">ROW()-2022</f>
        <v>118</v>
      </c>
      <c r="B2140" s="6" t="n">
        <f aca="false">MOD(INT($A2140/64),2)</f>
        <v>1</v>
      </c>
      <c r="C2140" s="6" t="n">
        <f aca="false">MOD(INT($A2140/32),2)</f>
        <v>1</v>
      </c>
      <c r="D2140" s="6" t="n">
        <f aca="false">MOD(INT($A2140/16),2)</f>
        <v>1</v>
      </c>
      <c r="E2140" s="6" t="n">
        <f aca="false">MOD(INT($A2140/8),2)</f>
        <v>0</v>
      </c>
      <c r="F2140" s="6" t="n">
        <f aca="false">MOD(INT($A2140/4),2)</f>
        <v>1</v>
      </c>
      <c r="G2140" s="6" t="n">
        <f aca="false">MOD(INT($A2140/2),2)</f>
        <v>1</v>
      </c>
      <c r="H2140" s="6" t="n">
        <f aca="false">MOD(INT($A2140/1),2)</f>
        <v>0</v>
      </c>
      <c r="I2140" s="7" t="n">
        <f aca="false">IF(B2140=1,MIN($B$6,$B$2020),0)</f>
        <v>30000000</v>
      </c>
      <c r="J2140" s="7" t="n">
        <f aca="false">IF(C2140=1,MIN($F$436,MAX(0,$B$2020-I2140)),0)</f>
        <v>300000000</v>
      </c>
      <c r="K2140" s="7" t="n">
        <f aca="false">IF(D2140=1,MIN($F$435,MAX(0,$B$2020-SUM(I2140:J2140))),0)</f>
        <v>100000000</v>
      </c>
      <c r="L2140" s="7" t="n">
        <f aca="false">IF(E2140=1,MIN($F$434,MAX(0,$B$2020-SUM(I2140:K2140))),0)</f>
        <v>0</v>
      </c>
      <c r="M2140" s="7" t="n">
        <f aca="false">IF(F2140=1,MIN($F$433,MAX(0,$B$2020-SUM(I2140:L2140))),0)</f>
        <v>30000000</v>
      </c>
      <c r="N2140" s="7" t="n">
        <f aca="false">IF(G2140=1,MIN($F$432,MAX(0,$B$2020-SUM(I2140:M2140))),0)</f>
        <v>15000000</v>
      </c>
      <c r="O2140" s="7" t="n">
        <f aca="false">IF(H2140=1,MIN($F$431,MAX(0,$B$2020-SUM(I2140:N2140))),0)</f>
        <v>0</v>
      </c>
      <c r="P2140" s="7" t="n">
        <f aca="false">MAX(0,$B$2020-SUM(I2140:O2140))</f>
        <v>1525000000</v>
      </c>
      <c r="Q2140" s="7" t="n">
        <f aca="false">($B$413+$B$414)+$B$22+(1-B2140)*$B$408+(1-C2140)*$E$436+(1-D2140)*$E$435+(1-E2140)*$E$434+(1-F2140)*$E$433+(1-G2140)*$E$432+(1-H2140)*$E$431</f>
        <v>16655789.5877637</v>
      </c>
      <c r="R2140" s="7" t="n">
        <f aca="false">P2140&gt;$B$12*Q2140</f>
        <v>1</v>
      </c>
      <c r="S2140" s="7" t="n">
        <f aca="false">IF(R2140,(P2140+$B$12*$B$13)/(Q2140+$B$13),IF(Q2140&gt;0,P2140/Q2140,0))</f>
        <v>79.7409051191362</v>
      </c>
      <c r="T2140" s="7" t="n">
        <f aca="false">IF(R2140,$B$13*(S2140-$B$12),0)</f>
        <v>196852262.79784</v>
      </c>
      <c r="U2140" s="7" t="n">
        <f aca="false">($B$413+$B$414)*S2140</f>
        <v>20396893.2483265</v>
      </c>
      <c r="V2140" s="7" t="n">
        <f aca="false">$B$22*S2140</f>
        <v>717668146.072226</v>
      </c>
      <c r="W2140" s="7" t="n">
        <f aca="false">IF(B2140=1,I2140,S2140*$B$408)</f>
        <v>30000000</v>
      </c>
      <c r="X2140" s="7" t="n">
        <f aca="false">IF(C2140=1,J2140,S2140*$E$436)</f>
        <v>300000000</v>
      </c>
      <c r="Y2140" s="7" t="n">
        <f aca="false">IF(D2140=1,K2140,S2140*$E$435)</f>
        <v>100000000</v>
      </c>
      <c r="Z2140" s="7" t="n">
        <f aca="false">IF(E2140=1,L2140,S2140*$E$434)</f>
        <v>191378172.285927</v>
      </c>
      <c r="AA2140" s="7" t="n">
        <f aca="false">IF(F2140=1,M2140,S2140*$E$433)</f>
        <v>30000000</v>
      </c>
      <c r="AB2140" s="7" t="n">
        <f aca="false">IF(G2140=1,N2140,S2140*$E$432)</f>
        <v>15000000</v>
      </c>
      <c r="AC2140" s="7" t="n">
        <f aca="false">IF(H2140=1,O2140,S2140*$E$431)</f>
        <v>398704525.595681</v>
      </c>
      <c r="AD2140" s="7" t="n">
        <f aca="false">INDEX($W$2022:$W$2149,MATCH($A2140+(1-B2140)*64,$A$2022:$A$2149,0))</f>
        <v>30000000</v>
      </c>
      <c r="AE2140" s="7" t="n">
        <f aca="false">INDEX($W$2022:$W$2149,MATCH($A2140-B2140*64,$A$2022:$A$2149,0))</f>
        <v>48421692.2094289</v>
      </c>
      <c r="AF2140" s="7" t="n">
        <f aca="false">INDEX($X$2022:$X$2149,MATCH($A2140+(1-C2140)*32,$A$2022:$A$2149,0))</f>
        <v>300000000</v>
      </c>
      <c r="AG2140" s="7" t="n">
        <f aca="false">INDEX($X$2022:$X$2149,MATCH($A2140-C2140*32,$A$2022:$A$2149,0))</f>
        <v>441579570.575097</v>
      </c>
      <c r="AH2140" s="7" t="n">
        <f aca="false">INDEX($Y$2022:$Y$2149,MATCH($A2140+(1-D2140)*16,$A$2022:$A$2149,0))</f>
        <v>100000000</v>
      </c>
      <c r="AI2140" s="7" t="n">
        <f aca="false">INDEX($Y$2022:$Y$2149,MATCH($A2140-D2140*16,$A$2022:$A$2149,0))</f>
        <v>134464269.979618</v>
      </c>
      <c r="AJ2140" s="7" t="n">
        <f aca="false">INDEX($Z$2022:$Z$2149,MATCH($A2140+(1-E2140)*8,$A$2022:$A$2149,0))</f>
        <v>60000000</v>
      </c>
      <c r="AK2140" s="7" t="n">
        <f aca="false">INDEX($Z$2022:$Z$2149,MATCH($A2140-E2140*8,$A$2022:$A$2149,0))</f>
        <v>191378172.285927</v>
      </c>
      <c r="AL2140" s="7" t="n">
        <f aca="false">INDEX($AA$2022:$AA$2149,MATCH($A2140+(1-F2140)*4,$A$2022:$A$2149,0))</f>
        <v>30000000</v>
      </c>
      <c r="AM2140" s="7" t="n">
        <f aca="false">INDEX($AA$2022:$AA$2149,MATCH($A2140-F2140*4,$A$2022:$A$2149,0))</f>
        <v>210892957.865088</v>
      </c>
      <c r="AN2140" s="7" t="n">
        <f aca="false">INDEX($AB$2022:$AB$2149,MATCH($A2140+(1-G2140)*2,$A$2022:$A$2149,0))</f>
        <v>15000000</v>
      </c>
      <c r="AO2140" s="7" t="n">
        <f aca="false">INDEX($AB$2022:$AB$2149,MATCH($A2140-G2140*2,$A$2022:$A$2149,0))</f>
        <v>319281635.236086</v>
      </c>
      <c r="AP2140" s="7" t="n">
        <f aca="false">INDEX($AC$2022:$AC$2149,MATCH($A2140+(1-H2140)*1,$A$2022:$A$2149,0))</f>
        <v>5000000</v>
      </c>
      <c r="AQ2140" s="7" t="n">
        <f aca="false">INDEX($AC$2022:$AC$2149,MATCH($A2140-H2140*1,$A$2022:$A$2149,0))</f>
        <v>398704525.595681</v>
      </c>
      <c r="AR2140" s="14" t="b">
        <f aca="false">AND(IF(B2140=1,AD2140&gt;=AE2140,AE2140&gt;AD2140),IF(C2140=1,AF2140&gt;=AG2140,AG2140&gt;AF2140),IF(D2140=1,AH2140&gt;=AI2140,AI2140&gt;AH2140),IF(E2140=1,AJ2140&gt;=AK2140,AK2140&gt;AJ2140),IF(F2140=1,AL2140&gt;=AM2140,AM2140&gt;AL2140),IF(G2140=1,AN2140&gt;=AO2140,AO2140&gt;AN2140),IF(H2140=1,AP2140&gt;=AQ2140,AQ2140&gt;AP2140))</f>
        <v>0</v>
      </c>
      <c r="AS2140" s="2"/>
      <c r="AT2140" s="2"/>
      <c r="AU2140" s="2"/>
      <c r="AV2140" s="2"/>
      <c r="AW2140" s="2"/>
      <c r="AX2140" s="2"/>
    </row>
    <row r="2141" customFormat="false" ht="15" hidden="false" customHeight="false" outlineLevel="0" collapsed="false">
      <c r="A2141" s="6" t="n">
        <f aca="false">ROW()-2022</f>
        <v>119</v>
      </c>
      <c r="B2141" s="6" t="n">
        <f aca="false">MOD(INT($A2141/64),2)</f>
        <v>1</v>
      </c>
      <c r="C2141" s="6" t="n">
        <f aca="false">MOD(INT($A2141/32),2)</f>
        <v>1</v>
      </c>
      <c r="D2141" s="6" t="n">
        <f aca="false">MOD(INT($A2141/16),2)</f>
        <v>1</v>
      </c>
      <c r="E2141" s="6" t="n">
        <f aca="false">MOD(INT($A2141/8),2)</f>
        <v>0</v>
      </c>
      <c r="F2141" s="6" t="n">
        <f aca="false">MOD(INT($A2141/4),2)</f>
        <v>1</v>
      </c>
      <c r="G2141" s="6" t="n">
        <f aca="false">MOD(INT($A2141/2),2)</f>
        <v>1</v>
      </c>
      <c r="H2141" s="6" t="n">
        <f aca="false">MOD(INT($A2141/1),2)</f>
        <v>1</v>
      </c>
      <c r="I2141" s="7" t="n">
        <f aca="false">IF(B2141=1,MIN($B$6,$B$2020),0)</f>
        <v>30000000</v>
      </c>
      <c r="J2141" s="7" t="n">
        <f aca="false">IF(C2141=1,MIN($F$436,MAX(0,$B$2020-I2141)),0)</f>
        <v>300000000</v>
      </c>
      <c r="K2141" s="7" t="n">
        <f aca="false">IF(D2141=1,MIN($F$435,MAX(0,$B$2020-SUM(I2141:J2141))),0)</f>
        <v>100000000</v>
      </c>
      <c r="L2141" s="7" t="n">
        <f aca="false">IF(E2141=1,MIN($F$434,MAX(0,$B$2020-SUM(I2141:K2141))),0)</f>
        <v>0</v>
      </c>
      <c r="M2141" s="7" t="n">
        <f aca="false">IF(F2141=1,MIN($F$433,MAX(0,$B$2020-SUM(I2141:L2141))),0)</f>
        <v>30000000</v>
      </c>
      <c r="N2141" s="7" t="n">
        <f aca="false">IF(G2141=1,MIN($F$432,MAX(0,$B$2020-SUM(I2141:M2141))),0)</f>
        <v>15000000</v>
      </c>
      <c r="O2141" s="7" t="n">
        <f aca="false">IF(H2141=1,MIN($F$431,MAX(0,$B$2020-SUM(I2141:N2141))),0)</f>
        <v>5000000</v>
      </c>
      <c r="P2141" s="7" t="n">
        <f aca="false">MAX(0,$B$2020-SUM(I2141:O2141))</f>
        <v>1520000000</v>
      </c>
      <c r="Q2141" s="7" t="n">
        <f aca="false">($B$413+$B$414)+$B$22+(1-B2141)*$B$408+(1-C2141)*$E$436+(1-D2141)*$E$435+(1-E2141)*$E$434+(1-F2141)*$E$433+(1-G2141)*$E$432+(1-H2141)*$E$431</f>
        <v>11655789.5877637</v>
      </c>
      <c r="R2141" s="7" t="n">
        <f aca="false">P2141&gt;$B$12*Q2141</f>
        <v>1</v>
      </c>
      <c r="S2141" s="7" t="n">
        <f aca="false">IF(R2141,(P2141+$B$12*$B$13)/(Q2141+$B$13),IF(Q2141&gt;0,P2141/Q2141,0))</f>
        <v>107.553166890532</v>
      </c>
      <c r="T2141" s="7" t="n">
        <f aca="false">IF(R2141,$B$13*(S2141-$B$12),0)</f>
        <v>266382917.22633</v>
      </c>
      <c r="U2141" s="7" t="n">
        <f aca="false">($B$413+$B$414)*S2141</f>
        <v>27510980.2216073</v>
      </c>
      <c r="V2141" s="7" t="n">
        <f aca="false">$B$22*S2141</f>
        <v>967978502.014787</v>
      </c>
      <c r="W2141" s="7" t="n">
        <f aca="false">IF(B2141=1,I2141,S2141*$B$408)</f>
        <v>30000000</v>
      </c>
      <c r="X2141" s="7" t="n">
        <f aca="false">IF(C2141=1,J2141,S2141*$E$436)</f>
        <v>300000000</v>
      </c>
      <c r="Y2141" s="7" t="n">
        <f aca="false">IF(D2141=1,K2141,S2141*$E$435)</f>
        <v>100000000</v>
      </c>
      <c r="Z2141" s="7" t="n">
        <f aca="false">IF(E2141=1,L2141,S2141*$E$434)</f>
        <v>258127600.537276</v>
      </c>
      <c r="AA2141" s="7" t="n">
        <f aca="false">IF(F2141=1,M2141,S2141*$E$433)</f>
        <v>30000000</v>
      </c>
      <c r="AB2141" s="7" t="n">
        <f aca="false">IF(G2141=1,N2141,S2141*$E$432)</f>
        <v>15000000</v>
      </c>
      <c r="AC2141" s="7" t="n">
        <f aca="false">IF(H2141=1,O2141,S2141*$E$431)</f>
        <v>5000000</v>
      </c>
      <c r="AD2141" s="7" t="n">
        <f aca="false">INDEX($W$2022:$W$2149,MATCH($A2141+(1-B2141)*64,$A$2022:$A$2149,0))</f>
        <v>30000000</v>
      </c>
      <c r="AE2141" s="7" t="n">
        <f aca="false">INDEX($W$2022:$W$2149,MATCH($A2141-B2141*64,$A$2022:$A$2149,0))</f>
        <v>64605042.6696777</v>
      </c>
      <c r="AF2141" s="7" t="n">
        <f aca="false">INDEX($X$2022:$X$2149,MATCH($A2141+(1-C2141)*32,$A$2022:$A$2149,0))</f>
        <v>300000000</v>
      </c>
      <c r="AG2141" s="7" t="n">
        <f aca="false">INDEX($X$2022:$X$2149,MATCH($A2141-C2141*32,$A$2022:$A$2149,0))</f>
        <v>549055863.291574</v>
      </c>
      <c r="AH2141" s="7" t="n">
        <f aca="false">INDEX($Y$2022:$Y$2149,MATCH($A2141+(1-D2141)*16,$A$2022:$A$2149,0))</f>
        <v>100000000</v>
      </c>
      <c r="AI2141" s="7" t="n">
        <f aca="false">INDEX($Y$2022:$Y$2149,MATCH($A2141-D2141*16,$A$2022:$A$2149,0))</f>
        <v>176256114.688139</v>
      </c>
      <c r="AJ2141" s="7" t="n">
        <f aca="false">INDEX($Z$2022:$Z$2149,MATCH($A2141+(1-E2141)*8,$A$2022:$A$2149,0))</f>
        <v>60000000</v>
      </c>
      <c r="AK2141" s="7" t="n">
        <f aca="false">INDEX($Z$2022:$Z$2149,MATCH($A2141-E2141*8,$A$2022:$A$2149,0))</f>
        <v>258127600.537276</v>
      </c>
      <c r="AL2141" s="7" t="n">
        <f aca="false">INDEX($AA$2022:$AA$2149,MATCH($A2141+(1-F2141)*4,$A$2022:$A$2149,0))</f>
        <v>30000000</v>
      </c>
      <c r="AM2141" s="7" t="n">
        <f aca="false">INDEX($AA$2022:$AA$2149,MATCH($A2141-F2141*4,$A$2022:$A$2149,0))</f>
        <v>271482695.458211</v>
      </c>
      <c r="AN2141" s="7" t="n">
        <f aca="false">INDEX($AB$2022:$AB$2149,MATCH($A2141+(1-G2141)*2,$A$2022:$A$2149,0))</f>
        <v>15000000</v>
      </c>
      <c r="AO2141" s="7" t="n">
        <f aca="false">INDEX($AB$2022:$AB$2149,MATCH($A2141-G2141*2,$A$2022:$A$2149,0))</f>
        <v>401314702.522657</v>
      </c>
      <c r="AP2141" s="7" t="n">
        <f aca="false">INDEX($AC$2022:$AC$2149,MATCH($A2141+(1-H2141)*1,$A$2022:$A$2149,0))</f>
        <v>5000000</v>
      </c>
      <c r="AQ2141" s="7" t="n">
        <f aca="false">INDEX($AC$2022:$AC$2149,MATCH($A2141-H2141*1,$A$2022:$A$2149,0))</f>
        <v>398704525.595681</v>
      </c>
      <c r="AR2141" s="14" t="b">
        <f aca="false">AND(IF(B2141=1,AD2141&gt;=AE2141,AE2141&gt;AD2141),IF(C2141=1,AF2141&gt;=AG2141,AG2141&gt;AF2141),IF(D2141=1,AH2141&gt;=AI2141,AI2141&gt;AH2141),IF(E2141=1,AJ2141&gt;=AK2141,AK2141&gt;AJ2141),IF(F2141=1,AL2141&gt;=AM2141,AM2141&gt;AL2141),IF(G2141=1,AN2141&gt;=AO2141,AO2141&gt;AN2141),IF(H2141=1,AP2141&gt;=AQ2141,AQ2141&gt;AP2141))</f>
        <v>0</v>
      </c>
      <c r="AS2141" s="2"/>
      <c r="AT2141" s="2"/>
      <c r="AU2141" s="2"/>
      <c r="AV2141" s="2"/>
      <c r="AW2141" s="2"/>
      <c r="AX2141" s="2"/>
    </row>
    <row r="2142" customFormat="false" ht="15" hidden="false" customHeight="false" outlineLevel="0" collapsed="false">
      <c r="A2142" s="6" t="n">
        <f aca="false">ROW()-2022</f>
        <v>120</v>
      </c>
      <c r="B2142" s="6" t="n">
        <f aca="false">MOD(INT($A2142/64),2)</f>
        <v>1</v>
      </c>
      <c r="C2142" s="6" t="n">
        <f aca="false">MOD(INT($A2142/32),2)</f>
        <v>1</v>
      </c>
      <c r="D2142" s="6" t="n">
        <f aca="false">MOD(INT($A2142/16),2)</f>
        <v>1</v>
      </c>
      <c r="E2142" s="6" t="n">
        <f aca="false">MOD(INT($A2142/8),2)</f>
        <v>1</v>
      </c>
      <c r="F2142" s="6" t="n">
        <f aca="false">MOD(INT($A2142/4),2)</f>
        <v>0</v>
      </c>
      <c r="G2142" s="6" t="n">
        <f aca="false">MOD(INT($A2142/2),2)</f>
        <v>0</v>
      </c>
      <c r="H2142" s="6" t="n">
        <f aca="false">MOD(INT($A2142/1),2)</f>
        <v>0</v>
      </c>
      <c r="I2142" s="7" t="n">
        <f aca="false">IF(B2142=1,MIN($B$6,$B$2020),0)</f>
        <v>30000000</v>
      </c>
      <c r="J2142" s="7" t="n">
        <f aca="false">IF(C2142=1,MIN($F$436,MAX(0,$B$2020-I2142)),0)</f>
        <v>300000000</v>
      </c>
      <c r="K2142" s="7" t="n">
        <f aca="false">IF(D2142=1,MIN($F$435,MAX(0,$B$2020-SUM(I2142:J2142))),0)</f>
        <v>100000000</v>
      </c>
      <c r="L2142" s="7" t="n">
        <f aca="false">IF(E2142=1,MIN($F$434,MAX(0,$B$2020-SUM(I2142:K2142))),0)</f>
        <v>60000000</v>
      </c>
      <c r="M2142" s="7" t="n">
        <f aca="false">IF(F2142=1,MIN($F$433,MAX(0,$B$2020-SUM(I2142:L2142))),0)</f>
        <v>0</v>
      </c>
      <c r="N2142" s="7" t="n">
        <f aca="false">IF(G2142=1,MIN($F$432,MAX(0,$B$2020-SUM(I2142:M2142))),0)</f>
        <v>0</v>
      </c>
      <c r="O2142" s="7" t="n">
        <f aca="false">IF(H2142=1,MIN($F$431,MAX(0,$B$2020-SUM(I2142:N2142))),0)</f>
        <v>0</v>
      </c>
      <c r="P2142" s="7" t="n">
        <f aca="false">MAX(0,$B$2020-SUM(I2142:O2142))</f>
        <v>1510000000</v>
      </c>
      <c r="Q2142" s="7" t="n">
        <f aca="false">($B$413+$B$414)+$B$22+(1-B2142)*$B$408+(1-C2142)*$E$436+(1-D2142)*$E$435+(1-E2142)*$E$434+(1-F2142)*$E$433+(1-G2142)*$E$432+(1-H2142)*$E$431</f>
        <v>22255789.5877637</v>
      </c>
      <c r="R2142" s="7" t="n">
        <f aca="false">P2142&gt;$B$12*Q2142</f>
        <v>1</v>
      </c>
      <c r="S2142" s="7" t="n">
        <f aca="false">IF(R2142,(P2142+$B$12*$B$13)/(Q2142+$B$13),IF(Q2142&gt;0,P2142/Q2142,0))</f>
        <v>61.0968191758909</v>
      </c>
      <c r="T2142" s="7" t="n">
        <f aca="false">IF(R2142,$B$13*(S2142-$B$12),0)</f>
        <v>150242047.939727</v>
      </c>
      <c r="U2142" s="7" t="n">
        <f aca="false">($B$413+$B$414)*S2142</f>
        <v>15627930.1906732</v>
      </c>
      <c r="V2142" s="7" t="n">
        <f aca="false">$B$22*S2142</f>
        <v>549871372.583018</v>
      </c>
      <c r="W2142" s="7" t="n">
        <f aca="false">IF(B2142=1,I2142,S2142*$B$408)</f>
        <v>30000000</v>
      </c>
      <c r="X2142" s="7" t="n">
        <f aca="false">IF(C2142=1,J2142,S2142*$E$436)</f>
        <v>300000000</v>
      </c>
      <c r="Y2142" s="7" t="n">
        <f aca="false">IF(D2142=1,K2142,S2142*$E$435)</f>
        <v>100000000</v>
      </c>
      <c r="Z2142" s="7" t="n">
        <f aca="false">IF(E2142=1,L2142,S2142*$E$434)</f>
        <v>60000000</v>
      </c>
      <c r="AA2142" s="7" t="n">
        <f aca="false">IF(F2142=1,M2142,S2142*$E$433)</f>
        <v>183290457.527673</v>
      </c>
      <c r="AB2142" s="7" t="n">
        <f aca="false">IF(G2142=1,N2142,S2142*$E$432)</f>
        <v>305484095.879454</v>
      </c>
      <c r="AC2142" s="7" t="n">
        <f aca="false">IF(H2142=1,O2142,S2142*$E$431)</f>
        <v>305484095.879454</v>
      </c>
      <c r="AD2142" s="7" t="n">
        <f aca="false">INDEX($W$2022:$W$2149,MATCH($A2142+(1-B2142)*64,$A$2022:$A$2149,0))</f>
        <v>30000000</v>
      </c>
      <c r="AE2142" s="7" t="n">
        <f aca="false">INDEX($W$2022:$W$2149,MATCH($A2142-B2142*64,$A$2022:$A$2149,0))</f>
        <v>37370199.4906693</v>
      </c>
      <c r="AF2142" s="7" t="n">
        <f aca="false">INDEX($X$2022:$X$2149,MATCH($A2142+(1-C2142)*32,$A$2022:$A$2149,0))</f>
        <v>300000000</v>
      </c>
      <c r="AG2142" s="7" t="n">
        <f aca="false">INDEX($X$2022:$X$2149,MATCH($A2142-C2142*32,$A$2022:$A$2149,0))</f>
        <v>358479603.225353</v>
      </c>
      <c r="AH2142" s="7" t="n">
        <f aca="false">INDEX($Y$2022:$Y$2149,MATCH($A2142+(1-D2142)*16,$A$2022:$A$2149,0))</f>
        <v>100000000</v>
      </c>
      <c r="AI2142" s="7" t="n">
        <f aca="false">INDEX($Y$2022:$Y$2149,MATCH($A2142-D2142*16,$A$2022:$A$2149,0))</f>
        <v>105051544.916945</v>
      </c>
      <c r="AJ2142" s="7" t="n">
        <f aca="false">INDEX($Z$2022:$Z$2149,MATCH($A2142+(1-E2142)*8,$A$2022:$A$2149,0))</f>
        <v>60000000</v>
      </c>
      <c r="AK2142" s="7" t="n">
        <f aca="false">INDEX($Z$2022:$Z$2149,MATCH($A2142-E2142*8,$A$2022:$A$2149,0))</f>
        <v>138975889.020018</v>
      </c>
      <c r="AL2142" s="7" t="n">
        <f aca="false">INDEX($AA$2022:$AA$2149,MATCH($A2142+(1-F2142)*4,$A$2022:$A$2149,0))</f>
        <v>30000000</v>
      </c>
      <c r="AM2142" s="7" t="n">
        <f aca="false">INDEX($AA$2022:$AA$2149,MATCH($A2142-F2142*4,$A$2022:$A$2149,0))</f>
        <v>183290457.527673</v>
      </c>
      <c r="AN2142" s="7" t="n">
        <f aca="false">INDEX($AB$2022:$AB$2149,MATCH($A2142+(1-G2142)*2,$A$2022:$A$2149,0))</f>
        <v>15000000</v>
      </c>
      <c r="AO2142" s="7" t="n">
        <f aca="false">INDEX($AB$2022:$AB$2149,MATCH($A2142-G2142*2,$A$2022:$A$2149,0))</f>
        <v>305484095.879454</v>
      </c>
      <c r="AP2142" s="7" t="n">
        <f aca="false">INDEX($AC$2022:$AC$2149,MATCH($A2142+(1-H2142)*1,$A$2022:$A$2149,0))</f>
        <v>5000000</v>
      </c>
      <c r="AQ2142" s="7" t="n">
        <f aca="false">INDEX($AC$2022:$AC$2149,MATCH($A2142-H2142*1,$A$2022:$A$2149,0))</f>
        <v>305484095.879454</v>
      </c>
      <c r="AR2142" s="14" t="b">
        <f aca="false">AND(IF(B2142=1,AD2142&gt;=AE2142,AE2142&gt;AD2142),IF(C2142=1,AF2142&gt;=AG2142,AG2142&gt;AF2142),IF(D2142=1,AH2142&gt;=AI2142,AI2142&gt;AH2142),IF(E2142=1,AJ2142&gt;=AK2142,AK2142&gt;AJ2142),IF(F2142=1,AL2142&gt;=AM2142,AM2142&gt;AL2142),IF(G2142=1,AN2142&gt;=AO2142,AO2142&gt;AN2142),IF(H2142=1,AP2142&gt;=AQ2142,AQ2142&gt;AP2142))</f>
        <v>0</v>
      </c>
      <c r="AS2142" s="2"/>
      <c r="AT2142" s="2"/>
      <c r="AU2142" s="2"/>
      <c r="AV2142" s="2"/>
      <c r="AW2142" s="2"/>
      <c r="AX2142" s="2"/>
    </row>
    <row r="2143" customFormat="false" ht="15" hidden="false" customHeight="false" outlineLevel="0" collapsed="false">
      <c r="A2143" s="6" t="n">
        <f aca="false">ROW()-2022</f>
        <v>121</v>
      </c>
      <c r="B2143" s="6" t="n">
        <f aca="false">MOD(INT($A2143/64),2)</f>
        <v>1</v>
      </c>
      <c r="C2143" s="6" t="n">
        <f aca="false">MOD(INT($A2143/32),2)</f>
        <v>1</v>
      </c>
      <c r="D2143" s="6" t="n">
        <f aca="false">MOD(INT($A2143/16),2)</f>
        <v>1</v>
      </c>
      <c r="E2143" s="6" t="n">
        <f aca="false">MOD(INT($A2143/8),2)</f>
        <v>1</v>
      </c>
      <c r="F2143" s="6" t="n">
        <f aca="false">MOD(INT($A2143/4),2)</f>
        <v>0</v>
      </c>
      <c r="G2143" s="6" t="n">
        <f aca="false">MOD(INT($A2143/2),2)</f>
        <v>0</v>
      </c>
      <c r="H2143" s="6" t="n">
        <f aca="false">MOD(INT($A2143/1),2)</f>
        <v>1</v>
      </c>
      <c r="I2143" s="7" t="n">
        <f aca="false">IF(B2143=1,MIN($B$6,$B$2020),0)</f>
        <v>30000000</v>
      </c>
      <c r="J2143" s="7" t="n">
        <f aca="false">IF(C2143=1,MIN($F$436,MAX(0,$B$2020-I2143)),0)</f>
        <v>300000000</v>
      </c>
      <c r="K2143" s="7" t="n">
        <f aca="false">IF(D2143=1,MIN($F$435,MAX(0,$B$2020-SUM(I2143:J2143))),0)</f>
        <v>100000000</v>
      </c>
      <c r="L2143" s="7" t="n">
        <f aca="false">IF(E2143=1,MIN($F$434,MAX(0,$B$2020-SUM(I2143:K2143))),0)</f>
        <v>60000000</v>
      </c>
      <c r="M2143" s="7" t="n">
        <f aca="false">IF(F2143=1,MIN($F$433,MAX(0,$B$2020-SUM(I2143:L2143))),0)</f>
        <v>0</v>
      </c>
      <c r="N2143" s="7" t="n">
        <f aca="false">IF(G2143=1,MIN($F$432,MAX(0,$B$2020-SUM(I2143:M2143))),0)</f>
        <v>0</v>
      </c>
      <c r="O2143" s="7" t="n">
        <f aca="false">IF(H2143=1,MIN($F$431,MAX(0,$B$2020-SUM(I2143:N2143))),0)</f>
        <v>5000000</v>
      </c>
      <c r="P2143" s="7" t="n">
        <f aca="false">MAX(0,$B$2020-SUM(I2143:O2143))</f>
        <v>1505000000</v>
      </c>
      <c r="Q2143" s="7" t="n">
        <f aca="false">($B$413+$B$414)+$B$22+(1-B2143)*$B$408+(1-C2143)*$E$436+(1-D2143)*$E$435+(1-E2143)*$E$434+(1-F2143)*$E$433+(1-G2143)*$E$432+(1-H2143)*$E$431</f>
        <v>17255789.5877637</v>
      </c>
      <c r="R2143" s="7" t="n">
        <f aca="false">P2143&gt;$B$12*Q2143</f>
        <v>1</v>
      </c>
      <c r="S2143" s="7" t="n">
        <f aca="false">IF(R2143,(P2143+$B$12*$B$13)/(Q2143+$B$13),IF(Q2143&gt;0,P2143/Q2143,0))</f>
        <v>76.3067450836647</v>
      </c>
      <c r="T2143" s="7" t="n">
        <f aca="false">IF(R2143,$B$13*(S2143-$B$12),0)</f>
        <v>188266862.709162</v>
      </c>
      <c r="U2143" s="7" t="n">
        <f aca="false">($B$413+$B$414)*S2143</f>
        <v>19518470.8685387</v>
      </c>
      <c r="V2143" s="7" t="n">
        <f aca="false">$B$22*S2143</f>
        <v>686760705.752982</v>
      </c>
      <c r="W2143" s="7" t="n">
        <f aca="false">IF(B2143=1,I2143,S2143*$B$408)</f>
        <v>30000000</v>
      </c>
      <c r="X2143" s="7" t="n">
        <f aca="false">IF(C2143=1,J2143,S2143*$E$436)</f>
        <v>300000000</v>
      </c>
      <c r="Y2143" s="7" t="n">
        <f aca="false">IF(D2143=1,K2143,S2143*$E$435)</f>
        <v>100000000</v>
      </c>
      <c r="Z2143" s="7" t="n">
        <f aca="false">IF(E2143=1,L2143,S2143*$E$434)</f>
        <v>60000000</v>
      </c>
      <c r="AA2143" s="7" t="n">
        <f aca="false">IF(F2143=1,M2143,S2143*$E$433)</f>
        <v>228920235.250994</v>
      </c>
      <c r="AB2143" s="7" t="n">
        <f aca="false">IF(G2143=1,N2143,S2143*$E$432)</f>
        <v>381533725.418323</v>
      </c>
      <c r="AC2143" s="7" t="n">
        <f aca="false">IF(H2143=1,O2143,S2143*$E$431)</f>
        <v>5000000</v>
      </c>
      <c r="AD2143" s="7" t="n">
        <f aca="false">INDEX($W$2022:$W$2149,MATCH($A2143+(1-B2143)*64,$A$2022:$A$2149,0))</f>
        <v>30000000</v>
      </c>
      <c r="AE2143" s="7" t="n">
        <f aca="false">INDEX($W$2022:$W$2149,MATCH($A2143-B2143*64,$A$2022:$A$2149,0))</f>
        <v>46391985.1791043</v>
      </c>
      <c r="AF2143" s="7" t="n">
        <f aca="false">INDEX($X$2022:$X$2149,MATCH($A2143+(1-C2143)*32,$A$2022:$A$2149,0))</f>
        <v>300000000</v>
      </c>
      <c r="AG2143" s="7" t="n">
        <f aca="false">INDEX($X$2022:$X$2149,MATCH($A2143-C2143*32,$A$2022:$A$2149,0))</f>
        <v>426613298.59376</v>
      </c>
      <c r="AH2143" s="7" t="n">
        <f aca="false">INDEX($Y$2022:$Y$2149,MATCH($A2143+(1-D2143)*16,$A$2022:$A$2149,0))</f>
        <v>100000000</v>
      </c>
      <c r="AI2143" s="7" t="n">
        <f aca="false">INDEX($Y$2022:$Y$2149,MATCH($A2143-D2143*16,$A$2022:$A$2149,0))</f>
        <v>129102207.637919</v>
      </c>
      <c r="AJ2143" s="7" t="n">
        <f aca="false">INDEX($Z$2022:$Z$2149,MATCH($A2143+(1-E2143)*8,$A$2022:$A$2149,0))</f>
        <v>60000000</v>
      </c>
      <c r="AK2143" s="7" t="n">
        <f aca="false">INDEX($Z$2022:$Z$2149,MATCH($A2143-E2143*8,$A$2022:$A$2149,0))</f>
        <v>169797604.598922</v>
      </c>
      <c r="AL2143" s="7" t="n">
        <f aca="false">INDEX($AA$2022:$AA$2149,MATCH($A2143+(1-F2143)*4,$A$2022:$A$2149,0))</f>
        <v>30000000</v>
      </c>
      <c r="AM2143" s="7" t="n">
        <f aca="false">INDEX($AA$2022:$AA$2149,MATCH($A2143-F2143*4,$A$2022:$A$2149,0))</f>
        <v>228920235.250994</v>
      </c>
      <c r="AN2143" s="7" t="n">
        <f aca="false">INDEX($AB$2022:$AB$2149,MATCH($A2143+(1-G2143)*2,$A$2022:$A$2149,0))</f>
        <v>15000000</v>
      </c>
      <c r="AO2143" s="7" t="n">
        <f aca="false">INDEX($AB$2022:$AB$2149,MATCH($A2143-G2143*2,$A$2022:$A$2149,0))</f>
        <v>381533725.418323</v>
      </c>
      <c r="AP2143" s="7" t="n">
        <f aca="false">INDEX($AC$2022:$AC$2149,MATCH($A2143+(1-H2143)*1,$A$2022:$A$2149,0))</f>
        <v>5000000</v>
      </c>
      <c r="AQ2143" s="7" t="n">
        <f aca="false">INDEX($AC$2022:$AC$2149,MATCH($A2143-H2143*1,$A$2022:$A$2149,0))</f>
        <v>305484095.879454</v>
      </c>
      <c r="AR2143" s="14" t="b">
        <f aca="false">AND(IF(B2143=1,AD2143&gt;=AE2143,AE2143&gt;AD2143),IF(C2143=1,AF2143&gt;=AG2143,AG2143&gt;AF2143),IF(D2143=1,AH2143&gt;=AI2143,AI2143&gt;AH2143),IF(E2143=1,AJ2143&gt;=AK2143,AK2143&gt;AJ2143),IF(F2143=1,AL2143&gt;=AM2143,AM2143&gt;AL2143),IF(G2143=1,AN2143&gt;=AO2143,AO2143&gt;AN2143),IF(H2143=1,AP2143&gt;=AQ2143,AQ2143&gt;AP2143))</f>
        <v>0</v>
      </c>
      <c r="AS2143" s="2"/>
      <c r="AT2143" s="2"/>
      <c r="AU2143" s="2"/>
      <c r="AV2143" s="2"/>
      <c r="AW2143" s="2"/>
      <c r="AX2143" s="2"/>
    </row>
    <row r="2144" customFormat="false" ht="15" hidden="false" customHeight="false" outlineLevel="0" collapsed="false">
      <c r="A2144" s="6" t="n">
        <f aca="false">ROW()-2022</f>
        <v>122</v>
      </c>
      <c r="B2144" s="6" t="n">
        <f aca="false">MOD(INT($A2144/64),2)</f>
        <v>1</v>
      </c>
      <c r="C2144" s="6" t="n">
        <f aca="false">MOD(INT($A2144/32),2)</f>
        <v>1</v>
      </c>
      <c r="D2144" s="6" t="n">
        <f aca="false">MOD(INT($A2144/16),2)</f>
        <v>1</v>
      </c>
      <c r="E2144" s="6" t="n">
        <f aca="false">MOD(INT($A2144/8),2)</f>
        <v>1</v>
      </c>
      <c r="F2144" s="6" t="n">
        <f aca="false">MOD(INT($A2144/4),2)</f>
        <v>0</v>
      </c>
      <c r="G2144" s="6" t="n">
        <f aca="false">MOD(INT($A2144/2),2)</f>
        <v>1</v>
      </c>
      <c r="H2144" s="6" t="n">
        <f aca="false">MOD(INT($A2144/1),2)</f>
        <v>0</v>
      </c>
      <c r="I2144" s="7" t="n">
        <f aca="false">IF(B2144=1,MIN($B$6,$B$2020),0)</f>
        <v>30000000</v>
      </c>
      <c r="J2144" s="7" t="n">
        <f aca="false">IF(C2144=1,MIN($F$436,MAX(0,$B$2020-I2144)),0)</f>
        <v>300000000</v>
      </c>
      <c r="K2144" s="7" t="n">
        <f aca="false">IF(D2144=1,MIN($F$435,MAX(0,$B$2020-SUM(I2144:J2144))),0)</f>
        <v>100000000</v>
      </c>
      <c r="L2144" s="7" t="n">
        <f aca="false">IF(E2144=1,MIN($F$434,MAX(0,$B$2020-SUM(I2144:K2144))),0)</f>
        <v>60000000</v>
      </c>
      <c r="M2144" s="7" t="n">
        <f aca="false">IF(F2144=1,MIN($F$433,MAX(0,$B$2020-SUM(I2144:L2144))),0)</f>
        <v>0</v>
      </c>
      <c r="N2144" s="7" t="n">
        <f aca="false">IF(G2144=1,MIN($F$432,MAX(0,$B$2020-SUM(I2144:M2144))),0)</f>
        <v>15000000</v>
      </c>
      <c r="O2144" s="7" t="n">
        <f aca="false">IF(H2144=1,MIN($F$431,MAX(0,$B$2020-SUM(I2144:N2144))),0)</f>
        <v>0</v>
      </c>
      <c r="P2144" s="7" t="n">
        <f aca="false">MAX(0,$B$2020-SUM(I2144:O2144))</f>
        <v>1495000000</v>
      </c>
      <c r="Q2144" s="7" t="n">
        <f aca="false">($B$413+$B$414)+$B$22+(1-B2144)*$B$408+(1-C2144)*$E$436+(1-D2144)*$E$435+(1-E2144)*$E$434+(1-F2144)*$E$433+(1-G2144)*$E$432+(1-H2144)*$E$431</f>
        <v>17255789.5877637</v>
      </c>
      <c r="R2144" s="7" t="n">
        <f aca="false">P2144&gt;$B$12*Q2144</f>
        <v>1</v>
      </c>
      <c r="S2144" s="7" t="n">
        <f aca="false">IF(R2144,(P2144+$B$12*$B$13)/(Q2144+$B$13),IF(Q2144&gt;0,P2144/Q2144,0))</f>
        <v>75.8005643534248</v>
      </c>
      <c r="T2144" s="7" t="n">
        <f aca="false">IF(R2144,$B$13*(S2144-$B$12),0)</f>
        <v>187001410.883562</v>
      </c>
      <c r="U2144" s="7" t="n">
        <f aca="false">($B$413+$B$414)*S2144</f>
        <v>19388995.1082168</v>
      </c>
      <c r="V2144" s="7" t="n">
        <f aca="false">$B$22*S2144</f>
        <v>682205079.180823</v>
      </c>
      <c r="W2144" s="7" t="n">
        <f aca="false">IF(B2144=1,I2144,S2144*$B$408)</f>
        <v>30000000</v>
      </c>
      <c r="X2144" s="7" t="n">
        <f aca="false">IF(C2144=1,J2144,S2144*$E$436)</f>
        <v>300000000</v>
      </c>
      <c r="Y2144" s="7" t="n">
        <f aca="false">IF(D2144=1,K2144,S2144*$E$435)</f>
        <v>100000000</v>
      </c>
      <c r="Z2144" s="7" t="n">
        <f aca="false">IF(E2144=1,L2144,S2144*$E$434)</f>
        <v>60000000</v>
      </c>
      <c r="AA2144" s="7" t="n">
        <f aca="false">IF(F2144=1,M2144,S2144*$E$433)</f>
        <v>227401693.060274</v>
      </c>
      <c r="AB2144" s="7" t="n">
        <f aca="false">IF(G2144=1,N2144,S2144*$E$432)</f>
        <v>15000000</v>
      </c>
      <c r="AC2144" s="7" t="n">
        <f aca="false">IF(H2144=1,O2144,S2144*$E$431)</f>
        <v>379002821.767124</v>
      </c>
      <c r="AD2144" s="7" t="n">
        <f aca="false">INDEX($W$2022:$W$2149,MATCH($A2144+(1-B2144)*64,$A$2022:$A$2149,0))</f>
        <v>30000000</v>
      </c>
      <c r="AE2144" s="7" t="n">
        <f aca="false">INDEX($W$2022:$W$2149,MATCH($A2144-B2144*64,$A$2022:$A$2149,0))</f>
        <v>46090248.6901345</v>
      </c>
      <c r="AF2144" s="7" t="n">
        <f aca="false">INDEX($X$2022:$X$2149,MATCH($A2144+(1-C2144)*32,$A$2022:$A$2149,0))</f>
        <v>300000000</v>
      </c>
      <c r="AG2144" s="7" t="n">
        <f aca="false">INDEX($X$2022:$X$2149,MATCH($A2144-C2144*32,$A$2022:$A$2149,0))</f>
        <v>424253059.04414</v>
      </c>
      <c r="AH2144" s="7" t="n">
        <f aca="false">INDEX($Y$2022:$Y$2149,MATCH($A2144+(1-D2144)*16,$A$2022:$A$2149,0))</f>
        <v>100000000</v>
      </c>
      <c r="AI2144" s="7" t="n">
        <f aca="false">INDEX($Y$2022:$Y$2149,MATCH($A2144-D2144*16,$A$2022:$A$2149,0))</f>
        <v>128299083.48465</v>
      </c>
      <c r="AJ2144" s="7" t="n">
        <f aca="false">INDEX($Z$2022:$Z$2149,MATCH($A2144+(1-E2144)*8,$A$2022:$A$2149,0))</f>
        <v>60000000</v>
      </c>
      <c r="AK2144" s="7" t="n">
        <f aca="false">INDEX($Z$2022:$Z$2149,MATCH($A2144-E2144*8,$A$2022:$A$2149,0))</f>
        <v>168714366.29207</v>
      </c>
      <c r="AL2144" s="7" t="n">
        <f aca="false">INDEX($AA$2022:$AA$2149,MATCH($A2144+(1-F2144)*4,$A$2022:$A$2149,0))</f>
        <v>30000000</v>
      </c>
      <c r="AM2144" s="7" t="n">
        <f aca="false">INDEX($AA$2022:$AA$2149,MATCH($A2144-F2144*4,$A$2022:$A$2149,0))</f>
        <v>227401693.060274</v>
      </c>
      <c r="AN2144" s="7" t="n">
        <f aca="false">INDEX($AB$2022:$AB$2149,MATCH($A2144+(1-G2144)*2,$A$2022:$A$2149,0))</f>
        <v>15000000</v>
      </c>
      <c r="AO2144" s="7" t="n">
        <f aca="false">INDEX($AB$2022:$AB$2149,MATCH($A2144-G2144*2,$A$2022:$A$2149,0))</f>
        <v>305484095.879454</v>
      </c>
      <c r="AP2144" s="7" t="n">
        <f aca="false">INDEX($AC$2022:$AC$2149,MATCH($A2144+(1-H2144)*1,$A$2022:$A$2149,0))</f>
        <v>5000000</v>
      </c>
      <c r="AQ2144" s="7" t="n">
        <f aca="false">INDEX($AC$2022:$AC$2149,MATCH($A2144-H2144*1,$A$2022:$A$2149,0))</f>
        <v>379002821.767124</v>
      </c>
      <c r="AR2144" s="14" t="b">
        <f aca="false">AND(IF(B2144=1,AD2144&gt;=AE2144,AE2144&gt;AD2144),IF(C2144=1,AF2144&gt;=AG2144,AG2144&gt;AF2144),IF(D2144=1,AH2144&gt;=AI2144,AI2144&gt;AH2144),IF(E2144=1,AJ2144&gt;=AK2144,AK2144&gt;AJ2144),IF(F2144=1,AL2144&gt;=AM2144,AM2144&gt;AL2144),IF(G2144=1,AN2144&gt;=AO2144,AO2144&gt;AN2144),IF(H2144=1,AP2144&gt;=AQ2144,AQ2144&gt;AP2144))</f>
        <v>0</v>
      </c>
      <c r="AS2144" s="2"/>
      <c r="AT2144" s="2"/>
      <c r="AU2144" s="2"/>
      <c r="AV2144" s="2"/>
      <c r="AW2144" s="2"/>
      <c r="AX2144" s="2"/>
    </row>
    <row r="2145" customFormat="false" ht="15" hidden="false" customHeight="false" outlineLevel="0" collapsed="false">
      <c r="A2145" s="6" t="n">
        <f aca="false">ROW()-2022</f>
        <v>123</v>
      </c>
      <c r="B2145" s="6" t="n">
        <f aca="false">MOD(INT($A2145/64),2)</f>
        <v>1</v>
      </c>
      <c r="C2145" s="6" t="n">
        <f aca="false">MOD(INT($A2145/32),2)</f>
        <v>1</v>
      </c>
      <c r="D2145" s="6" t="n">
        <f aca="false">MOD(INT($A2145/16),2)</f>
        <v>1</v>
      </c>
      <c r="E2145" s="6" t="n">
        <f aca="false">MOD(INT($A2145/8),2)</f>
        <v>1</v>
      </c>
      <c r="F2145" s="6" t="n">
        <f aca="false">MOD(INT($A2145/4),2)</f>
        <v>0</v>
      </c>
      <c r="G2145" s="6" t="n">
        <f aca="false">MOD(INT($A2145/2),2)</f>
        <v>1</v>
      </c>
      <c r="H2145" s="6" t="n">
        <f aca="false">MOD(INT($A2145/1),2)</f>
        <v>1</v>
      </c>
      <c r="I2145" s="7" t="n">
        <f aca="false">IF(B2145=1,MIN($B$6,$B$2020),0)</f>
        <v>30000000</v>
      </c>
      <c r="J2145" s="7" t="n">
        <f aca="false">IF(C2145=1,MIN($F$436,MAX(0,$B$2020-I2145)),0)</f>
        <v>300000000</v>
      </c>
      <c r="K2145" s="7" t="n">
        <f aca="false">IF(D2145=1,MIN($F$435,MAX(0,$B$2020-SUM(I2145:J2145))),0)</f>
        <v>100000000</v>
      </c>
      <c r="L2145" s="7" t="n">
        <f aca="false">IF(E2145=1,MIN($F$434,MAX(0,$B$2020-SUM(I2145:K2145))),0)</f>
        <v>60000000</v>
      </c>
      <c r="M2145" s="7" t="n">
        <f aca="false">IF(F2145=1,MIN($F$433,MAX(0,$B$2020-SUM(I2145:L2145))),0)</f>
        <v>0</v>
      </c>
      <c r="N2145" s="7" t="n">
        <f aca="false">IF(G2145=1,MIN($F$432,MAX(0,$B$2020-SUM(I2145:M2145))),0)</f>
        <v>15000000</v>
      </c>
      <c r="O2145" s="7" t="n">
        <f aca="false">IF(H2145=1,MIN($F$431,MAX(0,$B$2020-SUM(I2145:N2145))),0)</f>
        <v>5000000</v>
      </c>
      <c r="P2145" s="7" t="n">
        <f aca="false">MAX(0,$B$2020-SUM(I2145:O2145))</f>
        <v>1490000000</v>
      </c>
      <c r="Q2145" s="7" t="n">
        <f aca="false">($B$413+$B$414)+$B$22+(1-B2145)*$B$408+(1-C2145)*$E$436+(1-D2145)*$E$435+(1-E2145)*$E$434+(1-F2145)*$E$433+(1-G2145)*$E$432+(1-H2145)*$E$431</f>
        <v>12255789.5877637</v>
      </c>
      <c r="R2145" s="7" t="n">
        <f aca="false">P2145&gt;$B$12*Q2145</f>
        <v>1</v>
      </c>
      <c r="S2145" s="7" t="n">
        <f aca="false">IF(R2145,(P2145+$B$12*$B$13)/(Q2145+$B$13),IF(Q2145&gt;0,P2145/Q2145,0))</f>
        <v>101.146739123853</v>
      </c>
      <c r="T2145" s="7" t="n">
        <f aca="false">IF(R2145,$B$13*(S2145-$B$12),0)</f>
        <v>250366847.809633</v>
      </c>
      <c r="U2145" s="7" t="n">
        <f aca="false">($B$413+$B$414)*S2145</f>
        <v>25872282.7041308</v>
      </c>
      <c r="V2145" s="7" t="n">
        <f aca="false">$B$22*S2145</f>
        <v>910320652.114677</v>
      </c>
      <c r="W2145" s="7" t="n">
        <f aca="false">IF(B2145=1,I2145,S2145*$B$408)</f>
        <v>30000000</v>
      </c>
      <c r="X2145" s="7" t="n">
        <f aca="false">IF(C2145=1,J2145,S2145*$E$436)</f>
        <v>300000000</v>
      </c>
      <c r="Y2145" s="7" t="n">
        <f aca="false">IF(D2145=1,K2145,S2145*$E$435)</f>
        <v>100000000</v>
      </c>
      <c r="Z2145" s="7" t="n">
        <f aca="false">IF(E2145=1,L2145,S2145*$E$434)</f>
        <v>60000000</v>
      </c>
      <c r="AA2145" s="7" t="n">
        <f aca="false">IF(F2145=1,M2145,S2145*$E$433)</f>
        <v>303440217.371559</v>
      </c>
      <c r="AB2145" s="7" t="n">
        <f aca="false">IF(G2145=1,N2145,S2145*$E$432)</f>
        <v>15000000</v>
      </c>
      <c r="AC2145" s="7" t="n">
        <f aca="false">IF(H2145=1,O2145,S2145*$E$431)</f>
        <v>5000000</v>
      </c>
      <c r="AD2145" s="7" t="n">
        <f aca="false">INDEX($W$2022:$W$2149,MATCH($A2145+(1-B2145)*64,$A$2022:$A$2149,0))</f>
        <v>30000000</v>
      </c>
      <c r="AE2145" s="7" t="n">
        <f aca="false">INDEX($W$2022:$W$2149,MATCH($A2145-B2145*64,$A$2022:$A$2149,0))</f>
        <v>60883448.4624095</v>
      </c>
      <c r="AF2145" s="7" t="n">
        <f aca="false">INDEX($X$2022:$X$2149,MATCH($A2145+(1-C2145)*32,$A$2022:$A$2149,0))</f>
        <v>300000000</v>
      </c>
      <c r="AG2145" s="7" t="n">
        <f aca="false">INDEX($X$2022:$X$2149,MATCH($A2145-C2145*32,$A$2022:$A$2149,0))</f>
        <v>524484657.782456</v>
      </c>
      <c r="AH2145" s="7" t="n">
        <f aca="false">INDEX($Y$2022:$Y$2149,MATCH($A2145+(1-D2145)*16,$A$2022:$A$2149,0))</f>
        <v>100000000</v>
      </c>
      <c r="AI2145" s="7" t="n">
        <f aca="false">INDEX($Y$2022:$Y$2149,MATCH($A2145-D2145*16,$A$2022:$A$2149,0))</f>
        <v>166699076.308172</v>
      </c>
      <c r="AJ2145" s="7" t="n">
        <f aca="false">INDEX($Z$2022:$Z$2149,MATCH($A2145+(1-E2145)*8,$A$2022:$A$2149,0))</f>
        <v>60000000</v>
      </c>
      <c r="AK2145" s="7" t="n">
        <f aca="false">INDEX($Z$2022:$Z$2149,MATCH($A2145-E2145*8,$A$2022:$A$2149,0))</f>
        <v>217186156.366569</v>
      </c>
      <c r="AL2145" s="7" t="n">
        <f aca="false">INDEX($AA$2022:$AA$2149,MATCH($A2145+(1-F2145)*4,$A$2022:$A$2149,0))</f>
        <v>30000000</v>
      </c>
      <c r="AM2145" s="7" t="n">
        <f aca="false">INDEX($AA$2022:$AA$2149,MATCH($A2145-F2145*4,$A$2022:$A$2149,0))</f>
        <v>303440217.371559</v>
      </c>
      <c r="AN2145" s="7" t="n">
        <f aca="false">INDEX($AB$2022:$AB$2149,MATCH($A2145+(1-G2145)*2,$A$2022:$A$2149,0))</f>
        <v>15000000</v>
      </c>
      <c r="AO2145" s="7" t="n">
        <f aca="false">INDEX($AB$2022:$AB$2149,MATCH($A2145-G2145*2,$A$2022:$A$2149,0))</f>
        <v>381533725.418323</v>
      </c>
      <c r="AP2145" s="7" t="n">
        <f aca="false">INDEX($AC$2022:$AC$2149,MATCH($A2145+(1-H2145)*1,$A$2022:$A$2149,0))</f>
        <v>5000000</v>
      </c>
      <c r="AQ2145" s="7" t="n">
        <f aca="false">INDEX($AC$2022:$AC$2149,MATCH($A2145-H2145*1,$A$2022:$A$2149,0))</f>
        <v>379002821.767124</v>
      </c>
      <c r="AR2145" s="14" t="b">
        <f aca="false">AND(IF(B2145=1,AD2145&gt;=AE2145,AE2145&gt;AD2145),IF(C2145=1,AF2145&gt;=AG2145,AG2145&gt;AF2145),IF(D2145=1,AH2145&gt;=AI2145,AI2145&gt;AH2145),IF(E2145=1,AJ2145&gt;=AK2145,AK2145&gt;AJ2145),IF(F2145=1,AL2145&gt;=AM2145,AM2145&gt;AL2145),IF(G2145=1,AN2145&gt;=AO2145,AO2145&gt;AN2145),IF(H2145=1,AP2145&gt;=AQ2145,AQ2145&gt;AP2145))</f>
        <v>0</v>
      </c>
      <c r="AS2145" s="2"/>
      <c r="AT2145" s="2"/>
      <c r="AU2145" s="2"/>
      <c r="AV2145" s="2"/>
      <c r="AW2145" s="2"/>
      <c r="AX2145" s="2"/>
    </row>
    <row r="2146" customFormat="false" ht="15" hidden="false" customHeight="false" outlineLevel="0" collapsed="false">
      <c r="A2146" s="6" t="n">
        <f aca="false">ROW()-2022</f>
        <v>124</v>
      </c>
      <c r="B2146" s="6" t="n">
        <f aca="false">MOD(INT($A2146/64),2)</f>
        <v>1</v>
      </c>
      <c r="C2146" s="6" t="n">
        <f aca="false">MOD(INT($A2146/32),2)</f>
        <v>1</v>
      </c>
      <c r="D2146" s="6" t="n">
        <f aca="false">MOD(INT($A2146/16),2)</f>
        <v>1</v>
      </c>
      <c r="E2146" s="6" t="n">
        <f aca="false">MOD(INT($A2146/8),2)</f>
        <v>1</v>
      </c>
      <c r="F2146" s="6" t="n">
        <f aca="false">MOD(INT($A2146/4),2)</f>
        <v>1</v>
      </c>
      <c r="G2146" s="6" t="n">
        <f aca="false">MOD(INT($A2146/2),2)</f>
        <v>0</v>
      </c>
      <c r="H2146" s="6" t="n">
        <f aca="false">MOD(INT($A2146/1),2)</f>
        <v>0</v>
      </c>
      <c r="I2146" s="7" t="n">
        <f aca="false">IF(B2146=1,MIN($B$6,$B$2020),0)</f>
        <v>30000000</v>
      </c>
      <c r="J2146" s="7" t="n">
        <f aca="false">IF(C2146=1,MIN($F$436,MAX(0,$B$2020-I2146)),0)</f>
        <v>300000000</v>
      </c>
      <c r="K2146" s="7" t="n">
        <f aca="false">IF(D2146=1,MIN($F$435,MAX(0,$B$2020-SUM(I2146:J2146))),0)</f>
        <v>100000000</v>
      </c>
      <c r="L2146" s="7" t="n">
        <f aca="false">IF(E2146=1,MIN($F$434,MAX(0,$B$2020-SUM(I2146:K2146))),0)</f>
        <v>60000000</v>
      </c>
      <c r="M2146" s="7" t="n">
        <f aca="false">IF(F2146=1,MIN($F$433,MAX(0,$B$2020-SUM(I2146:L2146))),0)</f>
        <v>30000000</v>
      </c>
      <c r="N2146" s="7" t="n">
        <f aca="false">IF(G2146=1,MIN($F$432,MAX(0,$B$2020-SUM(I2146:M2146))),0)</f>
        <v>0</v>
      </c>
      <c r="O2146" s="7" t="n">
        <f aca="false">IF(H2146=1,MIN($F$431,MAX(0,$B$2020-SUM(I2146:N2146))),0)</f>
        <v>0</v>
      </c>
      <c r="P2146" s="7" t="n">
        <f aca="false">MAX(0,$B$2020-SUM(I2146:O2146))</f>
        <v>1480000000</v>
      </c>
      <c r="Q2146" s="7" t="n">
        <f aca="false">($B$413+$B$414)+$B$22+(1-B2146)*$B$408+(1-C2146)*$E$436+(1-D2146)*$E$435+(1-E2146)*$E$434+(1-F2146)*$E$433+(1-G2146)*$E$432+(1-H2146)*$E$431</f>
        <v>19255789.5877637</v>
      </c>
      <c r="R2146" s="7" t="n">
        <f aca="false">P2146&gt;$B$12*Q2146</f>
        <v>1</v>
      </c>
      <c r="S2146" s="7" t="n">
        <f aca="false">IF(R2146,(P2146+$B$12*$B$13)/(Q2146+$B$13),IF(Q2146&gt;0,P2146/Q2146,0))</f>
        <v>68.14278075358</v>
      </c>
      <c r="T2146" s="7" t="n">
        <f aca="false">IF(R2146,$B$13*(S2146-$B$12),0)</f>
        <v>167856951.88395</v>
      </c>
      <c r="U2146" s="7" t="n">
        <f aca="false">($B$413+$B$414)*S2146</f>
        <v>17430213.798029</v>
      </c>
      <c r="V2146" s="7" t="n">
        <f aca="false">$B$22*S2146</f>
        <v>613285026.78222</v>
      </c>
      <c r="W2146" s="7" t="n">
        <f aca="false">IF(B2146=1,I2146,S2146*$B$408)</f>
        <v>30000000</v>
      </c>
      <c r="X2146" s="7" t="n">
        <f aca="false">IF(C2146=1,J2146,S2146*$E$436)</f>
        <v>300000000</v>
      </c>
      <c r="Y2146" s="7" t="n">
        <f aca="false">IF(D2146=1,K2146,S2146*$E$435)</f>
        <v>100000000</v>
      </c>
      <c r="Z2146" s="7" t="n">
        <f aca="false">IF(E2146=1,L2146,S2146*$E$434)</f>
        <v>60000000</v>
      </c>
      <c r="AA2146" s="7" t="n">
        <f aca="false">IF(F2146=1,M2146,S2146*$E$433)</f>
        <v>30000000</v>
      </c>
      <c r="AB2146" s="7" t="n">
        <f aca="false">IF(G2146=1,N2146,S2146*$E$432)</f>
        <v>340713903.7679</v>
      </c>
      <c r="AC2146" s="7" t="n">
        <f aca="false">IF(H2146=1,O2146,S2146*$E$431)</f>
        <v>340713903.7679</v>
      </c>
      <c r="AD2146" s="7" t="n">
        <f aca="false">INDEX($W$2022:$W$2149,MATCH($A2146+(1-B2146)*64,$A$2022:$A$2149,0))</f>
        <v>30000000</v>
      </c>
      <c r="AE2146" s="7" t="n">
        <f aca="false">INDEX($W$2022:$W$2149,MATCH($A2146-B2146*64,$A$2022:$A$2149,0))</f>
        <v>41557469.9625402</v>
      </c>
      <c r="AF2146" s="7" t="n">
        <f aca="false">INDEX($X$2022:$X$2149,MATCH($A2146+(1-C2146)*32,$A$2022:$A$2149,0))</f>
        <v>300000000</v>
      </c>
      <c r="AG2146" s="7" t="n">
        <f aca="false">INDEX($X$2022:$X$2149,MATCH($A2146-C2146*32,$A$2022:$A$2149,0))</f>
        <v>390509887.705337</v>
      </c>
      <c r="AH2146" s="7" t="n">
        <f aca="false">INDEX($Y$2022:$Y$2149,MATCH($A2146+(1-D2146)*16,$A$2022:$A$2149,0))</f>
        <v>100000000</v>
      </c>
      <c r="AI2146" s="7" t="n">
        <f aca="false">INDEX($Y$2022:$Y$2149,MATCH($A2146-D2146*16,$A$2022:$A$2149,0))</f>
        <v>116269090.705676</v>
      </c>
      <c r="AJ2146" s="7" t="n">
        <f aca="false">INDEX($Z$2022:$Z$2149,MATCH($A2146+(1-E2146)*8,$A$2022:$A$2149,0))</f>
        <v>60000000</v>
      </c>
      <c r="AK2146" s="7" t="n">
        <f aca="false">INDEX($Z$2022:$Z$2149,MATCH($A2146-E2146*8,$A$2022:$A$2149,0))</f>
        <v>153255184.913321</v>
      </c>
      <c r="AL2146" s="7" t="n">
        <f aca="false">INDEX($AA$2022:$AA$2149,MATCH($A2146+(1-F2146)*4,$A$2022:$A$2149,0))</f>
        <v>30000000</v>
      </c>
      <c r="AM2146" s="7" t="n">
        <f aca="false">INDEX($AA$2022:$AA$2149,MATCH($A2146-F2146*4,$A$2022:$A$2149,0))</f>
        <v>183290457.527673</v>
      </c>
      <c r="AN2146" s="7" t="n">
        <f aca="false">INDEX($AB$2022:$AB$2149,MATCH($A2146+(1-G2146)*2,$A$2022:$A$2149,0))</f>
        <v>15000000</v>
      </c>
      <c r="AO2146" s="7" t="n">
        <f aca="false">INDEX($AB$2022:$AB$2149,MATCH($A2146-G2146*2,$A$2022:$A$2149,0))</f>
        <v>340713903.7679</v>
      </c>
      <c r="AP2146" s="7" t="n">
        <f aca="false">INDEX($AC$2022:$AC$2149,MATCH($A2146+(1-H2146)*1,$A$2022:$A$2149,0))</f>
        <v>5000000</v>
      </c>
      <c r="AQ2146" s="7" t="n">
        <f aca="false">INDEX($AC$2022:$AC$2149,MATCH($A2146-H2146*1,$A$2022:$A$2149,0))</f>
        <v>340713903.7679</v>
      </c>
      <c r="AR2146" s="14" t="b">
        <f aca="false">AND(IF(B2146=1,AD2146&gt;=AE2146,AE2146&gt;AD2146),IF(C2146=1,AF2146&gt;=AG2146,AG2146&gt;AF2146),IF(D2146=1,AH2146&gt;=AI2146,AI2146&gt;AH2146),IF(E2146=1,AJ2146&gt;=AK2146,AK2146&gt;AJ2146),IF(F2146=1,AL2146&gt;=AM2146,AM2146&gt;AL2146),IF(G2146=1,AN2146&gt;=AO2146,AO2146&gt;AN2146),IF(H2146=1,AP2146&gt;=AQ2146,AQ2146&gt;AP2146))</f>
        <v>0</v>
      </c>
      <c r="AS2146" s="2"/>
      <c r="AT2146" s="2"/>
      <c r="AU2146" s="2"/>
      <c r="AV2146" s="2"/>
      <c r="AW2146" s="2"/>
      <c r="AX2146" s="2"/>
    </row>
    <row r="2147" customFormat="false" ht="15" hidden="false" customHeight="false" outlineLevel="0" collapsed="false">
      <c r="A2147" s="6" t="n">
        <f aca="false">ROW()-2022</f>
        <v>125</v>
      </c>
      <c r="B2147" s="6" t="n">
        <f aca="false">MOD(INT($A2147/64),2)</f>
        <v>1</v>
      </c>
      <c r="C2147" s="6" t="n">
        <f aca="false">MOD(INT($A2147/32),2)</f>
        <v>1</v>
      </c>
      <c r="D2147" s="6" t="n">
        <f aca="false">MOD(INT($A2147/16),2)</f>
        <v>1</v>
      </c>
      <c r="E2147" s="6" t="n">
        <f aca="false">MOD(INT($A2147/8),2)</f>
        <v>1</v>
      </c>
      <c r="F2147" s="6" t="n">
        <f aca="false">MOD(INT($A2147/4),2)</f>
        <v>1</v>
      </c>
      <c r="G2147" s="6" t="n">
        <f aca="false">MOD(INT($A2147/2),2)</f>
        <v>0</v>
      </c>
      <c r="H2147" s="6" t="n">
        <f aca="false">MOD(INT($A2147/1),2)</f>
        <v>1</v>
      </c>
      <c r="I2147" s="7" t="n">
        <f aca="false">IF(B2147=1,MIN($B$6,$B$2020),0)</f>
        <v>30000000</v>
      </c>
      <c r="J2147" s="7" t="n">
        <f aca="false">IF(C2147=1,MIN($F$436,MAX(0,$B$2020-I2147)),0)</f>
        <v>300000000</v>
      </c>
      <c r="K2147" s="7" t="n">
        <f aca="false">IF(D2147=1,MIN($F$435,MAX(0,$B$2020-SUM(I2147:J2147))),0)</f>
        <v>100000000</v>
      </c>
      <c r="L2147" s="7" t="n">
        <f aca="false">IF(E2147=1,MIN($F$434,MAX(0,$B$2020-SUM(I2147:K2147))),0)</f>
        <v>60000000</v>
      </c>
      <c r="M2147" s="7" t="n">
        <f aca="false">IF(F2147=1,MIN($F$433,MAX(0,$B$2020-SUM(I2147:L2147))),0)</f>
        <v>30000000</v>
      </c>
      <c r="N2147" s="7" t="n">
        <f aca="false">IF(G2147=1,MIN($F$432,MAX(0,$B$2020-SUM(I2147:M2147))),0)</f>
        <v>0</v>
      </c>
      <c r="O2147" s="7" t="n">
        <f aca="false">IF(H2147=1,MIN($F$431,MAX(0,$B$2020-SUM(I2147:N2147))),0)</f>
        <v>5000000</v>
      </c>
      <c r="P2147" s="7" t="n">
        <f aca="false">MAX(0,$B$2020-SUM(I2147:O2147))</f>
        <v>1475000000</v>
      </c>
      <c r="Q2147" s="7" t="n">
        <f aca="false">($B$413+$B$414)+$B$22+(1-B2147)*$B$408+(1-C2147)*$E$436+(1-D2147)*$E$435+(1-E2147)*$E$434+(1-F2147)*$E$433+(1-G2147)*$E$432+(1-H2147)*$E$431</f>
        <v>14255789.5877637</v>
      </c>
      <c r="R2147" s="7" t="n">
        <f aca="false">P2147&gt;$B$12*Q2147</f>
        <v>1</v>
      </c>
      <c r="S2147" s="7" t="n">
        <f aca="false">IF(R2147,(P2147+$B$12*$B$13)/(Q2147+$B$13),IF(Q2147&gt;0,P2147/Q2147,0))</f>
        <v>88.1784765952767</v>
      </c>
      <c r="T2147" s="7" t="n">
        <f aca="false">IF(R2147,$B$13*(S2147-$B$12),0)</f>
        <v>217946191.488192</v>
      </c>
      <c r="U2147" s="7" t="n">
        <f aca="false">($B$413+$B$414)*S2147</f>
        <v>22555136.1779351</v>
      </c>
      <c r="V2147" s="7" t="n">
        <f aca="false">$B$22*S2147</f>
        <v>793606289.35749</v>
      </c>
      <c r="W2147" s="7" t="n">
        <f aca="false">IF(B2147=1,I2147,S2147*$B$408)</f>
        <v>30000000</v>
      </c>
      <c r="X2147" s="7" t="n">
        <f aca="false">IF(C2147=1,J2147,S2147*$E$436)</f>
        <v>300000000</v>
      </c>
      <c r="Y2147" s="7" t="n">
        <f aca="false">IF(D2147=1,K2147,S2147*$E$435)</f>
        <v>100000000</v>
      </c>
      <c r="Z2147" s="7" t="n">
        <f aca="false">IF(E2147=1,L2147,S2147*$E$434)</f>
        <v>60000000</v>
      </c>
      <c r="AA2147" s="7" t="n">
        <f aca="false">IF(F2147=1,M2147,S2147*$E$433)</f>
        <v>30000000</v>
      </c>
      <c r="AB2147" s="7" t="n">
        <f aca="false">IF(G2147=1,N2147,S2147*$E$432)</f>
        <v>440892382.976383</v>
      </c>
      <c r="AC2147" s="7" t="n">
        <f aca="false">IF(H2147=1,O2147,S2147*$E$431)</f>
        <v>5000000</v>
      </c>
      <c r="AD2147" s="7" t="n">
        <f aca="false">INDEX($W$2022:$W$2149,MATCH($A2147+(1-B2147)*64,$A$2022:$A$2149,0))</f>
        <v>30000000</v>
      </c>
      <c r="AE2147" s="7" t="n">
        <f aca="false">INDEX($W$2022:$W$2149,MATCH($A2147-B2147*64,$A$2022:$A$2149,0))</f>
        <v>53342669.1950158</v>
      </c>
      <c r="AF2147" s="7" t="n">
        <f aca="false">INDEX($X$2022:$X$2149,MATCH($A2147+(1-C2147)*32,$A$2022:$A$2149,0))</f>
        <v>300000000</v>
      </c>
      <c r="AG2147" s="7" t="n">
        <f aca="false">INDEX($X$2022:$X$2149,MATCH($A2147-C2147*32,$A$2022:$A$2149,0))</f>
        <v>474591338.065479</v>
      </c>
      <c r="AH2147" s="7" t="n">
        <f aca="false">INDEX($Y$2022:$Y$2149,MATCH($A2147+(1-D2147)*16,$A$2022:$A$2149,0))</f>
        <v>100000000</v>
      </c>
      <c r="AI2147" s="7" t="n">
        <f aca="false">INDEX($Y$2022:$Y$2149,MATCH($A2147-D2147*16,$A$2022:$A$2149,0))</f>
        <v>147258764.498521</v>
      </c>
      <c r="AJ2147" s="7" t="n">
        <f aca="false">INDEX($Z$2022:$Z$2149,MATCH($A2147+(1-E2147)*8,$A$2022:$A$2149,0))</f>
        <v>60000000</v>
      </c>
      <c r="AK2147" s="7" t="n">
        <f aca="false">INDEX($Z$2022:$Z$2149,MATCH($A2147-E2147*8,$A$2022:$A$2149,0))</f>
        <v>192631057.210876</v>
      </c>
      <c r="AL2147" s="7" t="n">
        <f aca="false">INDEX($AA$2022:$AA$2149,MATCH($A2147+(1-F2147)*4,$A$2022:$A$2149,0))</f>
        <v>30000000</v>
      </c>
      <c r="AM2147" s="7" t="n">
        <f aca="false">INDEX($AA$2022:$AA$2149,MATCH($A2147-F2147*4,$A$2022:$A$2149,0))</f>
        <v>228920235.250994</v>
      </c>
      <c r="AN2147" s="7" t="n">
        <f aca="false">INDEX($AB$2022:$AB$2149,MATCH($A2147+(1-G2147)*2,$A$2022:$A$2149,0))</f>
        <v>15000000</v>
      </c>
      <c r="AO2147" s="7" t="n">
        <f aca="false">INDEX($AB$2022:$AB$2149,MATCH($A2147-G2147*2,$A$2022:$A$2149,0))</f>
        <v>440892382.976383</v>
      </c>
      <c r="AP2147" s="7" t="n">
        <f aca="false">INDEX($AC$2022:$AC$2149,MATCH($A2147+(1-H2147)*1,$A$2022:$A$2149,0))</f>
        <v>5000000</v>
      </c>
      <c r="AQ2147" s="7" t="n">
        <f aca="false">INDEX($AC$2022:$AC$2149,MATCH($A2147-H2147*1,$A$2022:$A$2149,0))</f>
        <v>340713903.7679</v>
      </c>
      <c r="AR2147" s="14" t="b">
        <f aca="false">AND(IF(B2147=1,AD2147&gt;=AE2147,AE2147&gt;AD2147),IF(C2147=1,AF2147&gt;=AG2147,AG2147&gt;AF2147),IF(D2147=1,AH2147&gt;=AI2147,AI2147&gt;AH2147),IF(E2147=1,AJ2147&gt;=AK2147,AK2147&gt;AJ2147),IF(F2147=1,AL2147&gt;=AM2147,AM2147&gt;AL2147),IF(G2147=1,AN2147&gt;=AO2147,AO2147&gt;AN2147),IF(H2147=1,AP2147&gt;=AQ2147,AQ2147&gt;AP2147))</f>
        <v>0</v>
      </c>
      <c r="AS2147" s="2"/>
      <c r="AT2147" s="2"/>
      <c r="AU2147" s="2"/>
      <c r="AV2147" s="2"/>
      <c r="AW2147" s="2"/>
      <c r="AX2147" s="2"/>
    </row>
    <row r="2148" customFormat="false" ht="15" hidden="false" customHeight="false" outlineLevel="0" collapsed="false">
      <c r="A2148" s="6" t="n">
        <f aca="false">ROW()-2022</f>
        <v>126</v>
      </c>
      <c r="B2148" s="6" t="n">
        <f aca="false">MOD(INT($A2148/64),2)</f>
        <v>1</v>
      </c>
      <c r="C2148" s="6" t="n">
        <f aca="false">MOD(INT($A2148/32),2)</f>
        <v>1</v>
      </c>
      <c r="D2148" s="6" t="n">
        <f aca="false">MOD(INT($A2148/16),2)</f>
        <v>1</v>
      </c>
      <c r="E2148" s="6" t="n">
        <f aca="false">MOD(INT($A2148/8),2)</f>
        <v>1</v>
      </c>
      <c r="F2148" s="6" t="n">
        <f aca="false">MOD(INT($A2148/4),2)</f>
        <v>1</v>
      </c>
      <c r="G2148" s="6" t="n">
        <f aca="false">MOD(INT($A2148/2),2)</f>
        <v>1</v>
      </c>
      <c r="H2148" s="6" t="n">
        <f aca="false">MOD(INT($A2148/1),2)</f>
        <v>0</v>
      </c>
      <c r="I2148" s="7" t="n">
        <f aca="false">IF(B2148=1,MIN($B$6,$B$2020),0)</f>
        <v>30000000</v>
      </c>
      <c r="J2148" s="7" t="n">
        <f aca="false">IF(C2148=1,MIN($F$436,MAX(0,$B$2020-I2148)),0)</f>
        <v>300000000</v>
      </c>
      <c r="K2148" s="7" t="n">
        <f aca="false">IF(D2148=1,MIN($F$435,MAX(0,$B$2020-SUM(I2148:J2148))),0)</f>
        <v>100000000</v>
      </c>
      <c r="L2148" s="7" t="n">
        <f aca="false">IF(E2148=1,MIN($F$434,MAX(0,$B$2020-SUM(I2148:K2148))),0)</f>
        <v>60000000</v>
      </c>
      <c r="M2148" s="7" t="n">
        <f aca="false">IF(F2148=1,MIN($F$433,MAX(0,$B$2020-SUM(I2148:L2148))),0)</f>
        <v>30000000</v>
      </c>
      <c r="N2148" s="7" t="n">
        <f aca="false">IF(G2148=1,MIN($F$432,MAX(0,$B$2020-SUM(I2148:M2148))),0)</f>
        <v>15000000</v>
      </c>
      <c r="O2148" s="7" t="n">
        <f aca="false">IF(H2148=1,MIN($F$431,MAX(0,$B$2020-SUM(I2148:N2148))),0)</f>
        <v>0</v>
      </c>
      <c r="P2148" s="7" t="n">
        <f aca="false">MAX(0,$B$2020-SUM(I2148:O2148))</f>
        <v>1465000000</v>
      </c>
      <c r="Q2148" s="7" t="n">
        <f aca="false">($B$413+$B$414)+$B$22+(1-B2148)*$B$408+(1-C2148)*$E$436+(1-D2148)*$E$435+(1-E2148)*$E$434+(1-F2148)*$E$433+(1-G2148)*$E$432+(1-H2148)*$E$431</f>
        <v>14255789.5877637</v>
      </c>
      <c r="R2148" s="7" t="n">
        <f aca="false">P2148&gt;$B$12*Q2148</f>
        <v>1</v>
      </c>
      <c r="S2148" s="7" t="n">
        <f aca="false">IF(R2148,(P2148+$B$12*$B$13)/(Q2148+$B$13),IF(Q2148&gt;0,P2148/Q2148,0))</f>
        <v>87.5816679550379</v>
      </c>
      <c r="T2148" s="7" t="n">
        <f aca="false">IF(R2148,$B$13*(S2148-$B$12),0)</f>
        <v>216454169.887595</v>
      </c>
      <c r="U2148" s="7" t="n">
        <f aca="false">($B$413+$B$414)*S2148</f>
        <v>22402478.7418746</v>
      </c>
      <c r="V2148" s="7" t="n">
        <f aca="false">$B$22*S2148</f>
        <v>788235011.595341</v>
      </c>
      <c r="W2148" s="7" t="n">
        <f aca="false">IF(B2148=1,I2148,S2148*$B$408)</f>
        <v>30000000</v>
      </c>
      <c r="X2148" s="7" t="n">
        <f aca="false">IF(C2148=1,J2148,S2148*$E$436)</f>
        <v>300000000</v>
      </c>
      <c r="Y2148" s="7" t="n">
        <f aca="false">IF(D2148=1,K2148,S2148*$E$435)</f>
        <v>100000000</v>
      </c>
      <c r="Z2148" s="7" t="n">
        <f aca="false">IF(E2148=1,L2148,S2148*$E$434)</f>
        <v>60000000</v>
      </c>
      <c r="AA2148" s="7" t="n">
        <f aca="false">IF(F2148=1,M2148,S2148*$E$433)</f>
        <v>30000000</v>
      </c>
      <c r="AB2148" s="7" t="n">
        <f aca="false">IF(G2148=1,N2148,S2148*$E$432)</f>
        <v>15000000</v>
      </c>
      <c r="AC2148" s="7" t="n">
        <f aca="false">IF(H2148=1,O2148,S2148*$E$431)</f>
        <v>437908339.77519</v>
      </c>
      <c r="AD2148" s="7" t="n">
        <f aca="false">INDEX($W$2022:$W$2149,MATCH($A2148+(1-B2148)*64,$A$2022:$A$2149,0))</f>
        <v>30000000</v>
      </c>
      <c r="AE2148" s="7" t="n">
        <f aca="false">INDEX($W$2022:$W$2149,MATCH($A2148-B2148*64,$A$2022:$A$2149,0))</f>
        <v>52988820.6431417</v>
      </c>
      <c r="AF2148" s="7" t="n">
        <f aca="false">INDEX($X$2022:$X$2149,MATCH($A2148+(1-C2148)*32,$A$2022:$A$2149,0))</f>
        <v>300000000</v>
      </c>
      <c r="AG2148" s="7" t="n">
        <f aca="false">INDEX($X$2022:$X$2149,MATCH($A2148-C2148*32,$A$2022:$A$2149,0))</f>
        <v>471921344.602382</v>
      </c>
      <c r="AH2148" s="7" t="n">
        <f aca="false">INDEX($Y$2022:$Y$2149,MATCH($A2148+(1-D2148)*16,$A$2022:$A$2149,0))</f>
        <v>100000000</v>
      </c>
      <c r="AI2148" s="7" t="n">
        <f aca="false">INDEX($Y$2022:$Y$2149,MATCH($A2148-D2148*16,$A$2022:$A$2149,0))</f>
        <v>146325269.953364</v>
      </c>
      <c r="AJ2148" s="7" t="n">
        <f aca="false">INDEX($Z$2022:$Z$2149,MATCH($A2148+(1-E2148)*8,$A$2022:$A$2149,0))</f>
        <v>60000000</v>
      </c>
      <c r="AK2148" s="7" t="n">
        <f aca="false">INDEX($Z$2022:$Z$2149,MATCH($A2148-E2148*8,$A$2022:$A$2149,0))</f>
        <v>191378172.285927</v>
      </c>
      <c r="AL2148" s="7" t="n">
        <f aca="false">INDEX($AA$2022:$AA$2149,MATCH($A2148+(1-F2148)*4,$A$2022:$A$2149,0))</f>
        <v>30000000</v>
      </c>
      <c r="AM2148" s="7" t="n">
        <f aca="false">INDEX($AA$2022:$AA$2149,MATCH($A2148-F2148*4,$A$2022:$A$2149,0))</f>
        <v>227401693.060274</v>
      </c>
      <c r="AN2148" s="7" t="n">
        <f aca="false">INDEX($AB$2022:$AB$2149,MATCH($A2148+(1-G2148)*2,$A$2022:$A$2149,0))</f>
        <v>15000000</v>
      </c>
      <c r="AO2148" s="7" t="n">
        <f aca="false">INDEX($AB$2022:$AB$2149,MATCH($A2148-G2148*2,$A$2022:$A$2149,0))</f>
        <v>340713903.7679</v>
      </c>
      <c r="AP2148" s="7" t="n">
        <f aca="false">INDEX($AC$2022:$AC$2149,MATCH($A2148+(1-H2148)*1,$A$2022:$A$2149,0))</f>
        <v>5000000</v>
      </c>
      <c r="AQ2148" s="7" t="n">
        <f aca="false">INDEX($AC$2022:$AC$2149,MATCH($A2148-H2148*1,$A$2022:$A$2149,0))</f>
        <v>437908339.77519</v>
      </c>
      <c r="AR2148" s="14" t="b">
        <f aca="false">AND(IF(B2148=1,AD2148&gt;=AE2148,AE2148&gt;AD2148),IF(C2148=1,AF2148&gt;=AG2148,AG2148&gt;AF2148),IF(D2148=1,AH2148&gt;=AI2148,AI2148&gt;AH2148),IF(E2148=1,AJ2148&gt;=AK2148,AK2148&gt;AJ2148),IF(F2148=1,AL2148&gt;=AM2148,AM2148&gt;AL2148),IF(G2148=1,AN2148&gt;=AO2148,AO2148&gt;AN2148),IF(H2148=1,AP2148&gt;=AQ2148,AQ2148&gt;AP2148))</f>
        <v>0</v>
      </c>
      <c r="AS2148" s="2"/>
      <c r="AT2148" s="2"/>
      <c r="AU2148" s="2"/>
      <c r="AV2148" s="2"/>
      <c r="AW2148" s="2"/>
      <c r="AX2148" s="2"/>
    </row>
    <row r="2149" customFormat="false" ht="15" hidden="false" customHeight="false" outlineLevel="0" collapsed="false">
      <c r="A2149" s="6" t="n">
        <f aca="false">ROW()-2022</f>
        <v>127</v>
      </c>
      <c r="B2149" s="6" t="n">
        <f aca="false">MOD(INT($A2149/64),2)</f>
        <v>1</v>
      </c>
      <c r="C2149" s="6" t="n">
        <f aca="false">MOD(INT($A2149/32),2)</f>
        <v>1</v>
      </c>
      <c r="D2149" s="6" t="n">
        <f aca="false">MOD(INT($A2149/16),2)</f>
        <v>1</v>
      </c>
      <c r="E2149" s="6" t="n">
        <f aca="false">MOD(INT($A2149/8),2)</f>
        <v>1</v>
      </c>
      <c r="F2149" s="6" t="n">
        <f aca="false">MOD(INT($A2149/4),2)</f>
        <v>1</v>
      </c>
      <c r="G2149" s="6" t="n">
        <f aca="false">MOD(INT($A2149/2),2)</f>
        <v>1</v>
      </c>
      <c r="H2149" s="6" t="n">
        <f aca="false">MOD(INT($A2149/1),2)</f>
        <v>1</v>
      </c>
      <c r="I2149" s="7" t="n">
        <f aca="false">IF(B2149=1,MIN($B$6,$B$2020),0)</f>
        <v>30000000</v>
      </c>
      <c r="J2149" s="7" t="n">
        <f aca="false">IF(C2149=1,MIN($F$436,MAX(0,$B$2020-I2149)),0)</f>
        <v>300000000</v>
      </c>
      <c r="K2149" s="7" t="n">
        <f aca="false">IF(D2149=1,MIN($F$435,MAX(0,$B$2020-SUM(I2149:J2149))),0)</f>
        <v>100000000</v>
      </c>
      <c r="L2149" s="7" t="n">
        <f aca="false">IF(E2149=1,MIN($F$434,MAX(0,$B$2020-SUM(I2149:K2149))),0)</f>
        <v>60000000</v>
      </c>
      <c r="M2149" s="7" t="n">
        <f aca="false">IF(F2149=1,MIN($F$433,MAX(0,$B$2020-SUM(I2149:L2149))),0)</f>
        <v>30000000</v>
      </c>
      <c r="N2149" s="7" t="n">
        <f aca="false">IF(G2149=1,MIN($F$432,MAX(0,$B$2020-SUM(I2149:M2149))),0)</f>
        <v>15000000</v>
      </c>
      <c r="O2149" s="7" t="n">
        <f aca="false">IF(H2149=1,MIN($F$431,MAX(0,$B$2020-SUM(I2149:N2149))),0)</f>
        <v>5000000</v>
      </c>
      <c r="P2149" s="7" t="n">
        <f aca="false">MAX(0,$B$2020-SUM(I2149:O2149))</f>
        <v>1460000000</v>
      </c>
      <c r="Q2149" s="7" t="n">
        <f aca="false">($B$413+$B$414)+$B$22+(1-B2149)*$B$408+(1-C2149)*$E$436+(1-D2149)*$E$435+(1-E2149)*$E$434+(1-F2149)*$E$433+(1-G2149)*$E$432+(1-H2149)*$E$431</f>
        <v>9255789.58776368</v>
      </c>
      <c r="R2149" s="7" t="n">
        <f aca="false">P2149&gt;$B$12*Q2149</f>
        <v>1</v>
      </c>
      <c r="S2149" s="7" t="n">
        <f aca="false">IF(R2149,(P2149+$B$12*$B$13)/(Q2149+$B$13),IF(Q2149&gt;0,P2149/Q2149,0))</f>
        <v>124.406786042027</v>
      </c>
      <c r="T2149" s="7" t="n">
        <f aca="false">IF(R2149,$B$13*(S2149-$B$12),0)</f>
        <v>308516965.105067</v>
      </c>
      <c r="U2149" s="7" t="n">
        <f aca="false">($B$413+$B$414)*S2149</f>
        <v>31821960.5166942</v>
      </c>
      <c r="V2149" s="7" t="n">
        <f aca="false">$B$22*S2149</f>
        <v>1119661074.37824</v>
      </c>
      <c r="W2149" s="7" t="n">
        <f aca="false">IF(B2149=1,I2149,S2149*$B$408)</f>
        <v>30000000</v>
      </c>
      <c r="X2149" s="7" t="n">
        <f aca="false">IF(C2149=1,J2149,S2149*$E$436)</f>
        <v>300000000</v>
      </c>
      <c r="Y2149" s="7" t="n">
        <f aca="false">IF(D2149=1,K2149,S2149*$E$435)</f>
        <v>100000000</v>
      </c>
      <c r="Z2149" s="7" t="n">
        <f aca="false">IF(E2149=1,L2149,S2149*$E$434)</f>
        <v>60000000</v>
      </c>
      <c r="AA2149" s="7" t="n">
        <f aca="false">IF(F2149=1,M2149,S2149*$E$433)</f>
        <v>30000000</v>
      </c>
      <c r="AB2149" s="7" t="n">
        <f aca="false">IF(G2149=1,N2149,S2149*$E$432)</f>
        <v>15000000</v>
      </c>
      <c r="AC2149" s="7" t="n">
        <f aca="false">IF(H2149=1,O2149,S2149*$E$431)</f>
        <v>5000000</v>
      </c>
      <c r="AD2149" s="7" t="n">
        <f aca="false">INDEX($W$2022:$W$2149,MATCH($A2149+(1-B2149)*64,$A$2022:$A$2149,0))</f>
        <v>30000000</v>
      </c>
      <c r="AE2149" s="7" t="n">
        <f aca="false">INDEX($W$2022:$W$2149,MATCH($A2149-B2149*64,$A$2022:$A$2149,0))</f>
        <v>74157901.8291507</v>
      </c>
      <c r="AF2149" s="7" t="n">
        <f aca="false">INDEX($X$2022:$X$2149,MATCH($A2149+(1-C2149)*32,$A$2022:$A$2149,0))</f>
        <v>300000000</v>
      </c>
      <c r="AG2149" s="7" t="n">
        <f aca="false">INDEX($X$2022:$X$2149,MATCH($A2149-C2149*32,$A$2022:$A$2149,0))</f>
        <v>602335538.558555</v>
      </c>
      <c r="AH2149" s="7" t="n">
        <f aca="false">INDEX($Y$2022:$Y$2149,MATCH($A2149+(1-D2149)*16,$A$2022:$A$2149,0))</f>
        <v>100000000</v>
      </c>
      <c r="AI2149" s="7" t="n">
        <f aca="false">INDEX($Y$2022:$Y$2149,MATCH($A2149-D2149*16,$A$2022:$A$2149,0))</f>
        <v>199956420.139842</v>
      </c>
      <c r="AJ2149" s="7" t="n">
        <f aca="false">INDEX($Z$2022:$Z$2149,MATCH($A2149+(1-E2149)*8,$A$2022:$A$2149,0))</f>
        <v>60000000</v>
      </c>
      <c r="AK2149" s="7" t="n">
        <f aca="false">INDEX($Z$2022:$Z$2149,MATCH($A2149-E2149*8,$A$2022:$A$2149,0))</f>
        <v>258127600.537276</v>
      </c>
      <c r="AL2149" s="7" t="n">
        <f aca="false">INDEX($AA$2022:$AA$2149,MATCH($A2149+(1-F2149)*4,$A$2022:$A$2149,0))</f>
        <v>30000000</v>
      </c>
      <c r="AM2149" s="7" t="n">
        <f aca="false">INDEX($AA$2022:$AA$2149,MATCH($A2149-F2149*4,$A$2022:$A$2149,0))</f>
        <v>303440217.371559</v>
      </c>
      <c r="AN2149" s="7" t="n">
        <f aca="false">INDEX($AB$2022:$AB$2149,MATCH($A2149+(1-G2149)*2,$A$2022:$A$2149,0))</f>
        <v>15000000</v>
      </c>
      <c r="AO2149" s="7" t="n">
        <f aca="false">INDEX($AB$2022:$AB$2149,MATCH($A2149-G2149*2,$A$2022:$A$2149,0))</f>
        <v>440892382.976383</v>
      </c>
      <c r="AP2149" s="7" t="n">
        <f aca="false">INDEX($AC$2022:$AC$2149,MATCH($A2149+(1-H2149)*1,$A$2022:$A$2149,0))</f>
        <v>5000000</v>
      </c>
      <c r="AQ2149" s="7" t="n">
        <f aca="false">INDEX($AC$2022:$AC$2149,MATCH($A2149-H2149*1,$A$2022:$A$2149,0))</f>
        <v>437908339.77519</v>
      </c>
      <c r="AR2149" s="14" t="b">
        <f aca="false">AND(IF(B2149=1,AD2149&gt;=AE2149,AE2149&gt;AD2149),IF(C2149=1,AF2149&gt;=AG2149,AG2149&gt;AF2149),IF(D2149=1,AH2149&gt;=AI2149,AI2149&gt;AH2149),IF(E2149=1,AJ2149&gt;=AK2149,AK2149&gt;AJ2149),IF(F2149=1,AL2149&gt;=AM2149,AM2149&gt;AL2149),IF(G2149=1,AN2149&gt;=AO2149,AO2149&gt;AN2149),IF(H2149=1,AP2149&gt;=AQ2149,AQ2149&gt;AP2149))</f>
        <v>0</v>
      </c>
      <c r="AS2149" s="2"/>
      <c r="AT2149" s="2"/>
      <c r="AU2149" s="2"/>
      <c r="AV2149" s="2"/>
      <c r="AW2149" s="2"/>
      <c r="AX2149" s="2"/>
    </row>
    <row r="2150" customFormat="false" ht="15" hidden="false" customHeight="false" outlineLevel="0" collapsed="false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</row>
    <row r="2151" customFormat="false" ht="15" hidden="false" customHeight="false" outlineLevel="0" collapsed="false">
      <c r="A2151" s="6" t="s">
        <v>320</v>
      </c>
      <c r="B2151" s="6" t="n">
        <f aca="false">MATCH(TRUE(),AR2022:AR2149,0)</f>
        <v>17</v>
      </c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</row>
    <row r="2152" customFormat="false" ht="15" hidden="false" customHeight="false" outlineLevel="0" collapsed="false">
      <c r="A2152" s="6" t="s">
        <v>321</v>
      </c>
      <c r="B2152" s="6" t="n">
        <f aca="false">INDEX(A2022:A2149,B2151)</f>
        <v>16</v>
      </c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</row>
    <row r="2153" customFormat="false" ht="15" hidden="false" customHeight="false" outlineLevel="0" collapsed="false">
      <c r="A2153" s="6" t="s">
        <v>298</v>
      </c>
      <c r="B2153" s="7" t="n">
        <f aca="false">INDEX(W2022:W2149,$B$2151)</f>
        <v>34521421.8444213</v>
      </c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</row>
    <row r="2154" customFormat="false" ht="15" hidden="false" customHeight="false" outlineLevel="0" collapsed="false">
      <c r="A2154" s="6" t="s">
        <v>299</v>
      </c>
      <c r="B2154" s="7" t="n">
        <f aca="false">INDEX(X2022:X2149,$B$2151)</f>
        <v>342792384.155556</v>
      </c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</row>
    <row r="2155" customFormat="false" ht="15" hidden="false" customHeight="false" outlineLevel="0" collapsed="false">
      <c r="A2155" s="6" t="s">
        <v>300</v>
      </c>
      <c r="B2155" s="7" t="n">
        <f aca="false">INDEX(Y2022:Y2149,$B$2151)</f>
        <v>100000000</v>
      </c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</row>
    <row r="2156" customFormat="false" ht="15" hidden="false" customHeight="false" outlineLevel="0" collapsed="false">
      <c r="A2156" s="6" t="s">
        <v>301</v>
      </c>
      <c r="B2156" s="7" t="n">
        <f aca="false">INDEX(Z2022:Z2149,$B$2151)</f>
        <v>134794344.821755</v>
      </c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</row>
    <row r="2157" customFormat="false" ht="15" hidden="false" customHeight="false" outlineLevel="0" collapsed="false">
      <c r="A2157" s="6" t="s">
        <v>302</v>
      </c>
      <c r="B2157" s="7" t="n">
        <f aca="false">INDEX(AA2022:AA2149,$B$2151)</f>
        <v>168492931.027194</v>
      </c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</row>
    <row r="2158" customFormat="false" ht="15" hidden="false" customHeight="false" outlineLevel="0" collapsed="false">
      <c r="A2158" s="6" t="s">
        <v>303</v>
      </c>
      <c r="B2158" s="7" t="n">
        <f aca="false">INDEX(AB2022:AB2149,$B$2151)</f>
        <v>280821551.711991</v>
      </c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</row>
    <row r="2159" customFormat="false" ht="15" hidden="false" customHeight="false" outlineLevel="0" collapsed="false">
      <c r="A2159" s="6" t="s">
        <v>304</v>
      </c>
      <c r="B2159" s="7" t="n">
        <f aca="false">INDEX(AC2022:AC2149,$B$2151)</f>
        <v>280821551.711991</v>
      </c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</row>
    <row r="2160" customFormat="false" ht="15" hidden="false" customHeight="false" outlineLevel="0" collapsed="false">
      <c r="A2160" s="6" t="s">
        <v>296</v>
      </c>
      <c r="B2160" s="7" t="n">
        <f aca="false">INDEX(U2022:U2149,$B$2151)</f>
        <v>14366245.7895134</v>
      </c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</row>
    <row r="2161" customFormat="false" ht="15" hidden="false" customHeight="false" outlineLevel="0" collapsed="false">
      <c r="A2161" s="6" t="s">
        <v>322</v>
      </c>
      <c r="B2161" s="7" t="n">
        <f aca="false">INDEX(V2022:V2149,$B$2151)</f>
        <v>505478793.081583</v>
      </c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</row>
    <row r="2162" customFormat="false" ht="15" hidden="false" customHeight="false" outlineLevel="0" collapsed="false">
      <c r="A2162" s="6" t="s">
        <v>323</v>
      </c>
      <c r="B2162" s="7" t="n">
        <f aca="false">INDEX(T2022:T2149,$B$2151)</f>
        <v>137910775.855995</v>
      </c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</row>
    <row r="2163" customFormat="false" ht="15" hidden="false" customHeight="false" outlineLevel="0" collapsed="false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</row>
    <row r="2164" customFormat="false" ht="15" hidden="false" customHeight="false" outlineLevel="0" collapsed="false">
      <c r="A2164" s="6" t="s">
        <v>324</v>
      </c>
      <c r="B2164" s="6" t="n">
        <f aca="false">INDEX(B2022:B2149,$B$2151)</f>
        <v>0</v>
      </c>
      <c r="C2164" s="7" t="n">
        <f aca="false">INDEX(AD2022:AD2149,$B$2151)</f>
        <v>30000000</v>
      </c>
      <c r="D2164" s="7" t="n">
        <f aca="false">INDEX(AE2022:AE2149,$B$2151)</f>
        <v>34521421.8444213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</row>
    <row r="2165" customFormat="false" ht="15" hidden="false" customHeight="false" outlineLevel="0" collapsed="false">
      <c r="A2165" s="6" t="s">
        <v>325</v>
      </c>
      <c r="B2165" s="6" t="n">
        <f aca="false">INDEX(C2022:C2149,$B$2151)</f>
        <v>0</v>
      </c>
      <c r="C2165" s="7" t="n">
        <f aca="false">INDEX(AF2022:AF2149,$B$2151)</f>
        <v>300000000</v>
      </c>
      <c r="D2165" s="7" t="n">
        <f aca="false">INDEX(AG2022:AG2149,$B$2151)</f>
        <v>342792384.155556</v>
      </c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</row>
    <row r="2166" customFormat="false" ht="15" hidden="false" customHeight="false" outlineLevel="0" collapsed="false">
      <c r="A2166" s="6" t="s">
        <v>326</v>
      </c>
      <c r="B2166" s="6" t="n">
        <f aca="false">INDEX(D2022:D2149,$B$2151)</f>
        <v>1</v>
      </c>
      <c r="C2166" s="7" t="n">
        <f aca="false">INDEX(AH2022:AH2149,$B$2151)</f>
        <v>100000000</v>
      </c>
      <c r="D2166" s="7" t="n">
        <f aca="false">INDEX(AI2022:AI2149,$B$2151)</f>
        <v>97044585.9625382</v>
      </c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</row>
    <row r="2167" customFormat="false" ht="15" hidden="false" customHeight="false" outlineLevel="0" collapsed="false">
      <c r="A2167" s="6" t="s">
        <v>327</v>
      </c>
      <c r="B2167" s="6" t="n">
        <f aca="false">INDEX(E2022:E2149,$B$2151)</f>
        <v>0</v>
      </c>
      <c r="C2167" s="7" t="n">
        <f aca="false">INDEX(AJ2022:AJ2149,$B$2151)</f>
        <v>60000000</v>
      </c>
      <c r="D2167" s="7" t="n">
        <f aca="false">INDEX(AK2022:AK2149,$B$2151)</f>
        <v>134794344.821755</v>
      </c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</row>
    <row r="2168" customFormat="false" ht="15" hidden="false" customHeight="false" outlineLevel="0" collapsed="false">
      <c r="A2168" s="6" t="s">
        <v>328</v>
      </c>
      <c r="B2168" s="6" t="n">
        <f aca="false">INDEX(F2022:F2149,$B$2151)</f>
        <v>0</v>
      </c>
      <c r="C2168" s="7" t="n">
        <f aca="false">INDEX(AL2022:AL2149,$B$2151)</f>
        <v>30000000</v>
      </c>
      <c r="D2168" s="7" t="n">
        <f aca="false">INDEX(AM2022:AM2149,$B$2151)</f>
        <v>168492931.027194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</row>
    <row r="2169" customFormat="false" ht="15" hidden="false" customHeight="false" outlineLevel="0" collapsed="false">
      <c r="A2169" s="6" t="s">
        <v>329</v>
      </c>
      <c r="B2169" s="6" t="n">
        <f aca="false">INDEX(G2022:G2149,$B$2151)</f>
        <v>0</v>
      </c>
      <c r="C2169" s="7" t="n">
        <f aca="false">INDEX(AN2022:AN2149,$B$2151)</f>
        <v>15000000</v>
      </c>
      <c r="D2169" s="7" t="n">
        <f aca="false">INDEX(AO2022:AO2149,$B$2151)</f>
        <v>280821551.711991</v>
      </c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</row>
    <row r="2170" customFormat="false" ht="15" hidden="false" customHeight="false" outlineLevel="0" collapsed="false">
      <c r="A2170" s="6" t="s">
        <v>330</v>
      </c>
      <c r="B2170" s="6" t="n">
        <f aca="false">INDEX(H2022:H2149,$B$2151)</f>
        <v>0</v>
      </c>
      <c r="C2170" s="7" t="n">
        <f aca="false">INDEX(AP2022:AP2149,$B$2151)</f>
        <v>5000000</v>
      </c>
      <c r="D2170" s="7" t="n">
        <f aca="false">INDEX(AQ2022:AQ2149,$B$2151)</f>
        <v>280821551.711991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</row>
    <row r="2171" customFormat="false" ht="15" hidden="false" customHeight="false" outlineLevel="0" collapsed="false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</row>
    <row r="2172" customFormat="false" ht="15" hidden="false" customHeight="false" outlineLevel="0" collapsed="false">
      <c r="A2172" s="6" t="s">
        <v>190</v>
      </c>
      <c r="B2172" s="7" t="n">
        <f aca="false">SUM(B2153:B2162)</f>
        <v>2000000000</v>
      </c>
      <c r="C2172" s="7" t="n">
        <f aca="false">$B$2020-$B$2172</f>
        <v>0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</row>
    <row r="2173" customFormat="false" ht="15" hidden="false" customHeight="false" outlineLevel="0" collapsed="false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</row>
    <row r="2174" customFormat="false" ht="15" hidden="false" customHeight="false" outlineLevel="0" collapsed="false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</row>
    <row r="2175" customFormat="false" ht="15" hidden="false" customHeight="false" outlineLevel="0" collapsed="false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</row>
    <row r="2176" customFormat="false" ht="15" hidden="false" customHeight="false" outlineLevel="0" collapsed="false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</row>
    <row r="2177" customFormat="false" ht="15" hidden="false" customHeight="false" outlineLevel="0" collapsed="false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</row>
    <row r="2178" customFormat="false" ht="15" hidden="false" customHeight="false" outlineLevel="0" collapsed="false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</row>
    <row r="2179" customFormat="false" ht="15" hidden="false" customHeight="false" outlineLevel="0" collapsed="false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</row>
    <row r="2180" customFormat="false" ht="15" hidden="false" customHeight="false" outlineLevel="0" collapsed="false">
      <c r="A2180" s="3" t="s">
        <v>338</v>
      </c>
      <c r="B2180" s="15" t="n">
        <f aca="false">$B$32</f>
        <v>2000000000</v>
      </c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</row>
    <row r="2181" customFormat="false" ht="15" hidden="false" customHeight="false" outlineLevel="0" collapsed="false">
      <c r="A2181" s="5" t="s">
        <v>283</v>
      </c>
      <c r="B2181" s="5" t="s">
        <v>205</v>
      </c>
      <c r="C2181" s="5" t="s">
        <v>89</v>
      </c>
      <c r="D2181" s="5" t="s">
        <v>88</v>
      </c>
      <c r="E2181" s="5" t="s">
        <v>87</v>
      </c>
      <c r="F2181" s="5" t="s">
        <v>86</v>
      </c>
      <c r="G2181" s="5" t="s">
        <v>85</v>
      </c>
      <c r="H2181" s="5" t="s">
        <v>82</v>
      </c>
      <c r="I2181" s="5" t="s">
        <v>284</v>
      </c>
      <c r="J2181" s="5" t="s">
        <v>285</v>
      </c>
      <c r="K2181" s="5" t="s">
        <v>286</v>
      </c>
      <c r="L2181" s="5" t="s">
        <v>287</v>
      </c>
      <c r="M2181" s="5" t="s">
        <v>288</v>
      </c>
      <c r="N2181" s="5" t="s">
        <v>289</v>
      </c>
      <c r="O2181" s="5" t="s">
        <v>290</v>
      </c>
      <c r="P2181" s="5" t="s">
        <v>291</v>
      </c>
      <c r="Q2181" s="5" t="s">
        <v>292</v>
      </c>
      <c r="R2181" s="5" t="s">
        <v>293</v>
      </c>
      <c r="S2181" s="5" t="s">
        <v>294</v>
      </c>
      <c r="T2181" s="5" t="s">
        <v>295</v>
      </c>
      <c r="U2181" s="5" t="s">
        <v>296</v>
      </c>
      <c r="V2181" s="5" t="s">
        <v>297</v>
      </c>
      <c r="W2181" s="5" t="s">
        <v>298</v>
      </c>
      <c r="X2181" s="5" t="s">
        <v>299</v>
      </c>
      <c r="Y2181" s="5" t="s">
        <v>300</v>
      </c>
      <c r="Z2181" s="5" t="s">
        <v>301</v>
      </c>
      <c r="AA2181" s="5" t="s">
        <v>302</v>
      </c>
      <c r="AB2181" s="5" t="s">
        <v>303</v>
      </c>
      <c r="AC2181" s="5" t="s">
        <v>304</v>
      </c>
      <c r="AD2181" s="5" t="s">
        <v>305</v>
      </c>
      <c r="AE2181" s="5" t="s">
        <v>306</v>
      </c>
      <c r="AF2181" s="5" t="s">
        <v>307</v>
      </c>
      <c r="AG2181" s="5" t="s">
        <v>308</v>
      </c>
      <c r="AH2181" s="5" t="s">
        <v>309</v>
      </c>
      <c r="AI2181" s="5" t="s">
        <v>310</v>
      </c>
      <c r="AJ2181" s="5" t="s">
        <v>311</v>
      </c>
      <c r="AK2181" s="5" t="s">
        <v>312</v>
      </c>
      <c r="AL2181" s="5" t="s">
        <v>313</v>
      </c>
      <c r="AM2181" s="5" t="s">
        <v>314</v>
      </c>
      <c r="AN2181" s="5" t="s">
        <v>315</v>
      </c>
      <c r="AO2181" s="5" t="s">
        <v>316</v>
      </c>
      <c r="AP2181" s="5" t="s">
        <v>317</v>
      </c>
      <c r="AQ2181" s="5" t="s">
        <v>318</v>
      </c>
      <c r="AR2181" s="5" t="s">
        <v>319</v>
      </c>
      <c r="AS2181" s="2"/>
      <c r="AT2181" s="2"/>
      <c r="AU2181" s="2"/>
      <c r="AV2181" s="2"/>
      <c r="AW2181" s="2"/>
      <c r="AX2181" s="2"/>
    </row>
    <row r="2182" customFormat="false" ht="15" hidden="false" customHeight="false" outlineLevel="0" collapsed="false">
      <c r="A2182" s="6" t="n">
        <f aca="false">ROW()-2182</f>
        <v>0</v>
      </c>
      <c r="B2182" s="6" t="n">
        <f aca="false">MOD(INT($A2182/64),2)</f>
        <v>0</v>
      </c>
      <c r="C2182" s="6" t="n">
        <f aca="false">MOD(INT($A2182/32),2)</f>
        <v>0</v>
      </c>
      <c r="D2182" s="6" t="n">
        <f aca="false">MOD(INT($A2182/16),2)</f>
        <v>0</v>
      </c>
      <c r="E2182" s="6" t="n">
        <f aca="false">MOD(INT($A2182/8),2)</f>
        <v>0</v>
      </c>
      <c r="F2182" s="6" t="n">
        <f aca="false">MOD(INT($A2182/4),2)</f>
        <v>0</v>
      </c>
      <c r="G2182" s="6" t="n">
        <f aca="false">MOD(INT($A2182/2),2)</f>
        <v>0</v>
      </c>
      <c r="H2182" s="6" t="n">
        <f aca="false">MOD(INT($A2182/1),2)</f>
        <v>0</v>
      </c>
      <c r="I2182" s="7" t="n">
        <f aca="false">IF(B2182=1,MIN($B$6,$B$2180),0)</f>
        <v>0</v>
      </c>
      <c r="J2182" s="7" t="n">
        <f aca="false">IF(C2182=1,MIN($F$506,MAX(0,$B$2180-I2182)),0)</f>
        <v>0</v>
      </c>
      <c r="K2182" s="7" t="n">
        <f aca="false">IF(D2182=1,MIN($F$505,MAX(0,$B$2180-SUM(I2182:J2182))),0)</f>
        <v>0</v>
      </c>
      <c r="L2182" s="7" t="n">
        <f aca="false">IF(E2182=1,MIN($F$504,MAX(0,$B$2180-SUM(I2182:K2182))),0)</f>
        <v>0</v>
      </c>
      <c r="M2182" s="7" t="n">
        <f aca="false">IF(F2182=1,MIN($F$503,MAX(0,$B$2180-SUM(I2182:L2182))),0)</f>
        <v>0</v>
      </c>
      <c r="N2182" s="7" t="n">
        <f aca="false">IF(G2182=1,MIN($F$502,MAX(0,$B$2180-SUM(I2182:M2182))),0)</f>
        <v>0</v>
      </c>
      <c r="O2182" s="7" t="n">
        <f aca="false">IF(H2182=1,MIN($F$501,MAX(0,$B$2180-SUM(I2182:N2182))),0)</f>
        <v>0</v>
      </c>
      <c r="P2182" s="7" t="n">
        <f aca="false">MAX(0,$B$2180-SUM(I2182:O2182))</f>
        <v>2000000000</v>
      </c>
      <c r="Q2182" s="7" t="n">
        <f aca="false">($B$483+$B$484)+$B$22+(1-B2182)*$B$478+(1-C2182)*$E$506+(1-D2182)*$E$505+(1-E2182)*$E$504+(1-F2182)*$E$503+(1-G2182)*$E$502+(1-H2182)*$E$501</f>
        <v>33544016.055862</v>
      </c>
      <c r="R2182" s="7" t="n">
        <f aca="false">P2182&gt;$B$12*Q2182</f>
        <v>1</v>
      </c>
      <c r="S2182" s="7" t="n">
        <f aca="false">IF(R2182,(P2182+$B$12*$B$13)/(Q2182+$B$13),IF(Q2182&gt;0,P2182/Q2182,0))</f>
        <v>55.5570721335956</v>
      </c>
      <c r="T2182" s="7" t="n">
        <f aca="false">IF(R2182,$B$13*(S2182-$B$12),0)</f>
        <v>136392680.333989</v>
      </c>
      <c r="U2182" s="7" t="n">
        <f aca="false">($B$483+$B$484)*S2182</f>
        <v>17031103.0247022</v>
      </c>
      <c r="V2182" s="7" t="n">
        <f aca="false">$B$22*S2182</f>
        <v>500013649.20236</v>
      </c>
      <c r="W2182" s="7" t="n">
        <f aca="false">IF(B2182=1,I2182,S2182*$B$478)</f>
        <v>52245789.7299134</v>
      </c>
      <c r="X2182" s="7" t="n">
        <f aca="false">IF(C2182=1,J2182,S2182*$E$506)</f>
        <v>342052840.061312</v>
      </c>
      <c r="Y2182" s="7" t="n">
        <f aca="false">IF(D2182=1,K2182,S2182*$E$505)</f>
        <v>96685026.7903515</v>
      </c>
      <c r="Z2182" s="7" t="n">
        <f aca="false">IF(E2182=1,L2182,S2182*$E$504)</f>
        <v>133336973.120629</v>
      </c>
      <c r="AA2182" s="7" t="n">
        <f aca="false">IF(F2182=1,M2182,S2182*$E$503)</f>
        <v>166671216.400787</v>
      </c>
      <c r="AB2182" s="7" t="n">
        <f aca="false">IF(G2182=1,N2182,S2182*$E$502)</f>
        <v>277785360.667978</v>
      </c>
      <c r="AC2182" s="7" t="n">
        <f aca="false">IF(H2182=1,O2182,S2182*$E$501)</f>
        <v>277785360.667978</v>
      </c>
      <c r="AD2182" s="7" t="n">
        <f aca="false">INDEX($W$2182:$W$2309,MATCH($A2182+(1-B2182)*64,$A$2182:$A$2309,0))</f>
        <v>30000000</v>
      </c>
      <c r="AE2182" s="7" t="n">
        <f aca="false">INDEX($W$2182:$W$2309,MATCH($A2182-B2182*64,$A$2182:$A$2309,0))</f>
        <v>52245789.7299134</v>
      </c>
      <c r="AF2182" s="7" t="n">
        <f aca="false">INDEX($X$2182:$X$2309,MATCH($A2182+(1-C2182)*32,$A$2182:$A$2309,0))</f>
        <v>300000000</v>
      </c>
      <c r="AG2182" s="7" t="n">
        <f aca="false">INDEX($X$2182:$X$2309,MATCH($A2182-C2182*32,$A$2182:$A$2309,0))</f>
        <v>342052840.061312</v>
      </c>
      <c r="AH2182" s="7" t="n">
        <f aca="false">INDEX($Y$2182:$Y$2309,MATCH($A2182+(1-D2182)*16,$A$2182:$A$2309,0))</f>
        <v>100000000</v>
      </c>
      <c r="AI2182" s="7" t="n">
        <f aca="false">INDEX($Y$2182:$Y$2309,MATCH($A2182-D2182*16,$A$2182:$A$2309,0))</f>
        <v>96685026.7903515</v>
      </c>
      <c r="AJ2182" s="7" t="n">
        <f aca="false">INDEX($Z$2182:$Z$2309,MATCH($A2182+(1-E2182)*8,$A$2182:$A$2309,0))</f>
        <v>60000000</v>
      </c>
      <c r="AK2182" s="7" t="n">
        <f aca="false">INDEX($Z$2182:$Z$2309,MATCH($A2182-E2182*8,$A$2182:$A$2309,0))</f>
        <v>133336973.120629</v>
      </c>
      <c r="AL2182" s="7" t="n">
        <f aca="false">INDEX($AA$2182:$AA$2309,MATCH($A2182+(1-F2182)*4,$A$2182:$A$2309,0))</f>
        <v>30000000</v>
      </c>
      <c r="AM2182" s="7" t="n">
        <f aca="false">INDEX($AA$2182:$AA$2309,MATCH($A2182-F2182*4,$A$2182:$A$2309,0))</f>
        <v>166671216.400787</v>
      </c>
      <c r="AN2182" s="7" t="n">
        <f aca="false">INDEX($AB$2182:$AB$2309,MATCH($A2182+(1-G2182)*2,$A$2182:$A$2309,0))</f>
        <v>15000000</v>
      </c>
      <c r="AO2182" s="7" t="n">
        <f aca="false">INDEX($AB$2182:$AB$2309,MATCH($A2182-G2182*2,$A$2182:$A$2309,0))</f>
        <v>277785360.667978</v>
      </c>
      <c r="AP2182" s="7" t="n">
        <f aca="false">INDEX($AC$2182:$AC$2309,MATCH($A2182+(1-H2182)*1,$A$2182:$A$2309,0))</f>
        <v>5000000</v>
      </c>
      <c r="AQ2182" s="7" t="n">
        <f aca="false">INDEX($AC$2182:$AC$2309,MATCH($A2182-H2182*1,$A$2182:$A$2309,0))</f>
        <v>277785360.667978</v>
      </c>
      <c r="AR2182" s="14" t="b">
        <f aca="false">AND(IF(B2182=1,AD2182&gt;=AE2182,AE2182&gt;AD2182),IF(C2182=1,AF2182&gt;=AG2182,AG2182&gt;AF2182),IF(D2182=1,AH2182&gt;=AI2182,AI2182&gt;AH2182),IF(E2182=1,AJ2182&gt;=AK2182,AK2182&gt;AJ2182),IF(F2182=1,AL2182&gt;=AM2182,AM2182&gt;AL2182),IF(G2182=1,AN2182&gt;=AO2182,AO2182&gt;AN2182),IF(H2182=1,AP2182&gt;=AQ2182,AQ2182&gt;AP2182))</f>
        <v>0</v>
      </c>
      <c r="AS2182" s="2"/>
      <c r="AT2182" s="2"/>
      <c r="AU2182" s="2"/>
      <c r="AV2182" s="2"/>
      <c r="AW2182" s="2"/>
      <c r="AX2182" s="2"/>
    </row>
    <row r="2183" customFormat="false" ht="15" hidden="false" customHeight="false" outlineLevel="0" collapsed="false">
      <c r="A2183" s="6" t="n">
        <f aca="false">ROW()-2182</f>
        <v>1</v>
      </c>
      <c r="B2183" s="6" t="n">
        <f aca="false">MOD(INT($A2183/64),2)</f>
        <v>0</v>
      </c>
      <c r="C2183" s="6" t="n">
        <f aca="false">MOD(INT($A2183/32),2)</f>
        <v>0</v>
      </c>
      <c r="D2183" s="6" t="n">
        <f aca="false">MOD(INT($A2183/16),2)</f>
        <v>0</v>
      </c>
      <c r="E2183" s="6" t="n">
        <f aca="false">MOD(INT($A2183/8),2)</f>
        <v>0</v>
      </c>
      <c r="F2183" s="6" t="n">
        <f aca="false">MOD(INT($A2183/4),2)</f>
        <v>0</v>
      </c>
      <c r="G2183" s="6" t="n">
        <f aca="false">MOD(INT($A2183/2),2)</f>
        <v>0</v>
      </c>
      <c r="H2183" s="6" t="n">
        <f aca="false">MOD(INT($A2183/1),2)</f>
        <v>1</v>
      </c>
      <c r="I2183" s="7" t="n">
        <f aca="false">IF(B2183=1,MIN($B$6,$B$2180),0)</f>
        <v>0</v>
      </c>
      <c r="J2183" s="7" t="n">
        <f aca="false">IF(C2183=1,MIN($F$506,MAX(0,$B$2180-I2183)),0)</f>
        <v>0</v>
      </c>
      <c r="K2183" s="7" t="n">
        <f aca="false">IF(D2183=1,MIN($F$505,MAX(0,$B$2180-SUM(I2183:J2183))),0)</f>
        <v>0</v>
      </c>
      <c r="L2183" s="7" t="n">
        <f aca="false">IF(E2183=1,MIN($F$504,MAX(0,$B$2180-SUM(I2183:K2183))),0)</f>
        <v>0</v>
      </c>
      <c r="M2183" s="7" t="n">
        <f aca="false">IF(F2183=1,MIN($F$503,MAX(0,$B$2180-SUM(I2183:L2183))),0)</f>
        <v>0</v>
      </c>
      <c r="N2183" s="7" t="n">
        <f aca="false">IF(G2183=1,MIN($F$502,MAX(0,$B$2180-SUM(I2183:M2183))),0)</f>
        <v>0</v>
      </c>
      <c r="O2183" s="7" t="n">
        <f aca="false">IF(H2183=1,MIN($F$501,MAX(0,$B$2180-SUM(I2183:N2183))),0)</f>
        <v>5000000</v>
      </c>
      <c r="P2183" s="7" t="n">
        <f aca="false">MAX(0,$B$2180-SUM(I2183:O2183))</f>
        <v>1995000000</v>
      </c>
      <c r="Q2183" s="7" t="n">
        <f aca="false">($B$483+$B$484)+$B$22+(1-B2183)*$B$478+(1-C2183)*$E$506+(1-D2183)*$E$505+(1-E2183)*$E$504+(1-F2183)*$E$503+(1-G2183)*$E$502+(1-H2183)*$E$501</f>
        <v>28544016.055862</v>
      </c>
      <c r="R2183" s="7" t="n">
        <f aca="false">P2183&gt;$B$12*Q2183</f>
        <v>1</v>
      </c>
      <c r="S2183" s="7" t="n">
        <f aca="false">IF(R2183,(P2183+$B$12*$B$13)/(Q2183+$B$13),IF(Q2183&gt;0,P2183/Q2183,0))</f>
        <v>64.344123402256</v>
      </c>
      <c r="T2183" s="7" t="n">
        <f aca="false">IF(R2183,$B$13*(S2183-$B$12),0)</f>
        <v>158360308.50564</v>
      </c>
      <c r="U2183" s="7" t="n">
        <f aca="false">($B$483+$B$484)*S2183</f>
        <v>19724786.6493545</v>
      </c>
      <c r="V2183" s="7" t="n">
        <f aca="false">$B$22*S2183</f>
        <v>579097110.620304</v>
      </c>
      <c r="W2183" s="7" t="n">
        <f aca="false">IF(B2183=1,I2183,S2183*$B$478)</f>
        <v>60509119.9468921</v>
      </c>
      <c r="X2183" s="7" t="n">
        <f aca="false">IF(C2183=1,J2183,S2183*$E$506)</f>
        <v>396152808.378256</v>
      </c>
      <c r="Y2183" s="7" t="n">
        <f aca="false">IF(D2183=1,K2183,S2183*$E$505)</f>
        <v>111976982.51609</v>
      </c>
      <c r="Z2183" s="7" t="n">
        <f aca="false">IF(E2183=1,L2183,S2183*$E$504)</f>
        <v>154425896.165414</v>
      </c>
      <c r="AA2183" s="7" t="n">
        <f aca="false">IF(F2183=1,M2183,S2183*$E$503)</f>
        <v>193032370.206768</v>
      </c>
      <c r="AB2183" s="7" t="n">
        <f aca="false">IF(G2183=1,N2183,S2183*$E$502)</f>
        <v>321720617.01128</v>
      </c>
      <c r="AC2183" s="7" t="n">
        <f aca="false">IF(H2183=1,O2183,S2183*$E$501)</f>
        <v>5000000</v>
      </c>
      <c r="AD2183" s="7" t="n">
        <f aca="false">INDEX($W$2182:$W$2309,MATCH($A2183+(1-B2183)*64,$A$2182:$A$2309,0))</f>
        <v>30000000</v>
      </c>
      <c r="AE2183" s="7" t="n">
        <f aca="false">INDEX($W$2182:$W$2309,MATCH($A2183-B2183*64,$A$2182:$A$2309,0))</f>
        <v>60509119.9468921</v>
      </c>
      <c r="AF2183" s="7" t="n">
        <f aca="false">INDEX($X$2182:$X$2309,MATCH($A2183+(1-C2183)*32,$A$2182:$A$2309,0))</f>
        <v>300000000</v>
      </c>
      <c r="AG2183" s="7" t="n">
        <f aca="false">INDEX($X$2182:$X$2309,MATCH($A2183-C2183*32,$A$2182:$A$2309,0))</f>
        <v>396152808.378256</v>
      </c>
      <c r="AH2183" s="7" t="n">
        <f aca="false">INDEX($Y$2182:$Y$2309,MATCH($A2183+(1-D2183)*16,$A$2182:$A$2309,0))</f>
        <v>100000000</v>
      </c>
      <c r="AI2183" s="7" t="n">
        <f aca="false">INDEX($Y$2182:$Y$2309,MATCH($A2183-D2183*16,$A$2182:$A$2309,0))</f>
        <v>111976982.51609</v>
      </c>
      <c r="AJ2183" s="7" t="n">
        <f aca="false">INDEX($Z$2182:$Z$2309,MATCH($A2183+(1-E2183)*8,$A$2182:$A$2309,0))</f>
        <v>60000000</v>
      </c>
      <c r="AK2183" s="7" t="n">
        <f aca="false">INDEX($Z$2182:$Z$2309,MATCH($A2183-E2183*8,$A$2182:$A$2309,0))</f>
        <v>154425896.165414</v>
      </c>
      <c r="AL2183" s="7" t="n">
        <f aca="false">INDEX($AA$2182:$AA$2309,MATCH($A2183+(1-F2183)*4,$A$2182:$A$2309,0))</f>
        <v>30000000</v>
      </c>
      <c r="AM2183" s="7" t="n">
        <f aca="false">INDEX($AA$2182:$AA$2309,MATCH($A2183-F2183*4,$A$2182:$A$2309,0))</f>
        <v>193032370.206768</v>
      </c>
      <c r="AN2183" s="7" t="n">
        <f aca="false">INDEX($AB$2182:$AB$2309,MATCH($A2183+(1-G2183)*2,$A$2182:$A$2309,0))</f>
        <v>15000000</v>
      </c>
      <c r="AO2183" s="7" t="n">
        <f aca="false">INDEX($AB$2182:$AB$2309,MATCH($A2183-G2183*2,$A$2182:$A$2309,0))</f>
        <v>321720617.01128</v>
      </c>
      <c r="AP2183" s="7" t="n">
        <f aca="false">INDEX($AC$2182:$AC$2309,MATCH($A2183+(1-H2183)*1,$A$2182:$A$2309,0))</f>
        <v>5000000</v>
      </c>
      <c r="AQ2183" s="7" t="n">
        <f aca="false">INDEX($AC$2182:$AC$2309,MATCH($A2183-H2183*1,$A$2182:$A$2309,0))</f>
        <v>277785360.667978</v>
      </c>
      <c r="AR2183" s="14" t="b">
        <f aca="false">AND(IF(B2183=1,AD2183&gt;=AE2183,AE2183&gt;AD2183),IF(C2183=1,AF2183&gt;=AG2183,AG2183&gt;AF2183),IF(D2183=1,AH2183&gt;=AI2183,AI2183&gt;AH2183),IF(E2183=1,AJ2183&gt;=AK2183,AK2183&gt;AJ2183),IF(F2183=1,AL2183&gt;=AM2183,AM2183&gt;AL2183),IF(G2183=1,AN2183&gt;=AO2183,AO2183&gt;AN2183),IF(H2183=1,AP2183&gt;=AQ2183,AQ2183&gt;AP2183))</f>
        <v>0</v>
      </c>
      <c r="AS2183" s="2"/>
      <c r="AT2183" s="2"/>
      <c r="AU2183" s="2"/>
      <c r="AV2183" s="2"/>
      <c r="AW2183" s="2"/>
      <c r="AX2183" s="2"/>
    </row>
    <row r="2184" customFormat="false" ht="15" hidden="false" customHeight="false" outlineLevel="0" collapsed="false">
      <c r="A2184" s="6" t="n">
        <f aca="false">ROW()-2182</f>
        <v>2</v>
      </c>
      <c r="B2184" s="6" t="n">
        <f aca="false">MOD(INT($A2184/64),2)</f>
        <v>0</v>
      </c>
      <c r="C2184" s="6" t="n">
        <f aca="false">MOD(INT($A2184/32),2)</f>
        <v>0</v>
      </c>
      <c r="D2184" s="6" t="n">
        <f aca="false">MOD(INT($A2184/16),2)</f>
        <v>0</v>
      </c>
      <c r="E2184" s="6" t="n">
        <f aca="false">MOD(INT($A2184/8),2)</f>
        <v>0</v>
      </c>
      <c r="F2184" s="6" t="n">
        <f aca="false">MOD(INT($A2184/4),2)</f>
        <v>0</v>
      </c>
      <c r="G2184" s="6" t="n">
        <f aca="false">MOD(INT($A2184/2),2)</f>
        <v>1</v>
      </c>
      <c r="H2184" s="6" t="n">
        <f aca="false">MOD(INT($A2184/1),2)</f>
        <v>0</v>
      </c>
      <c r="I2184" s="7" t="n">
        <f aca="false">IF(B2184=1,MIN($B$6,$B$2180),0)</f>
        <v>0</v>
      </c>
      <c r="J2184" s="7" t="n">
        <f aca="false">IF(C2184=1,MIN($F$506,MAX(0,$B$2180-I2184)),0)</f>
        <v>0</v>
      </c>
      <c r="K2184" s="7" t="n">
        <f aca="false">IF(D2184=1,MIN($F$505,MAX(0,$B$2180-SUM(I2184:J2184))),0)</f>
        <v>0</v>
      </c>
      <c r="L2184" s="7" t="n">
        <f aca="false">IF(E2184=1,MIN($F$504,MAX(0,$B$2180-SUM(I2184:K2184))),0)</f>
        <v>0</v>
      </c>
      <c r="M2184" s="7" t="n">
        <f aca="false">IF(F2184=1,MIN($F$503,MAX(0,$B$2180-SUM(I2184:L2184))),0)</f>
        <v>0</v>
      </c>
      <c r="N2184" s="7" t="n">
        <f aca="false">IF(G2184=1,MIN($F$502,MAX(0,$B$2180-SUM(I2184:M2184))),0)</f>
        <v>15000000</v>
      </c>
      <c r="O2184" s="7" t="n">
        <f aca="false">IF(H2184=1,MIN($F$501,MAX(0,$B$2180-SUM(I2184:N2184))),0)</f>
        <v>0</v>
      </c>
      <c r="P2184" s="7" t="n">
        <f aca="false">MAX(0,$B$2180-SUM(I2184:O2184))</f>
        <v>1985000000</v>
      </c>
      <c r="Q2184" s="7" t="n">
        <f aca="false">($B$483+$B$484)+$B$22+(1-B2184)*$B$478+(1-C2184)*$E$506+(1-D2184)*$E$505+(1-E2184)*$E$504+(1-F2184)*$E$503+(1-G2184)*$E$502+(1-H2184)*$E$501</f>
        <v>28544016.055862</v>
      </c>
      <c r="R2184" s="7" t="n">
        <f aca="false">P2184&gt;$B$12*Q2184</f>
        <v>1</v>
      </c>
      <c r="S2184" s="7" t="n">
        <f aca="false">IF(R2184,(P2184+$B$12*$B$13)/(Q2184+$B$13),IF(Q2184&gt;0,P2184/Q2184,0))</f>
        <v>64.0220001311559</v>
      </c>
      <c r="T2184" s="7" t="n">
        <f aca="false">IF(R2184,$B$13*(S2184-$B$12),0)</f>
        <v>157555000.32789</v>
      </c>
      <c r="U2184" s="7" t="n">
        <f aca="false">($B$483+$B$484)*S2184</f>
        <v>19626039.2818984</v>
      </c>
      <c r="V2184" s="7" t="n">
        <f aca="false">$B$22*S2184</f>
        <v>576198001.180403</v>
      </c>
      <c r="W2184" s="7" t="n">
        <f aca="false">IF(B2184=1,I2184,S2184*$B$478)</f>
        <v>60206195.6918388</v>
      </c>
      <c r="X2184" s="7" t="n">
        <f aca="false">IF(C2184=1,J2184,S2184*$E$506)</f>
        <v>394169565.282495</v>
      </c>
      <c r="Y2184" s="7" t="n">
        <f aca="false">IF(D2184=1,K2184,S2184*$E$505)</f>
        <v>111416396.871454</v>
      </c>
      <c r="Z2184" s="7" t="n">
        <f aca="false">IF(E2184=1,L2184,S2184*$E$504)</f>
        <v>153652800.314774</v>
      </c>
      <c r="AA2184" s="7" t="n">
        <f aca="false">IF(F2184=1,M2184,S2184*$E$503)</f>
        <v>192066000.393468</v>
      </c>
      <c r="AB2184" s="7" t="n">
        <f aca="false">IF(G2184=1,N2184,S2184*$E$502)</f>
        <v>15000000</v>
      </c>
      <c r="AC2184" s="7" t="n">
        <f aca="false">IF(H2184=1,O2184,S2184*$E$501)</f>
        <v>320110000.655779</v>
      </c>
      <c r="AD2184" s="7" t="n">
        <f aca="false">INDEX($W$2182:$W$2309,MATCH($A2184+(1-B2184)*64,$A$2182:$A$2309,0))</f>
        <v>30000000</v>
      </c>
      <c r="AE2184" s="7" t="n">
        <f aca="false">INDEX($W$2182:$W$2309,MATCH($A2184-B2184*64,$A$2182:$A$2309,0))</f>
        <v>60206195.6918388</v>
      </c>
      <c r="AF2184" s="7" t="n">
        <f aca="false">INDEX($X$2182:$X$2309,MATCH($A2184+(1-C2184)*32,$A$2182:$A$2309,0))</f>
        <v>300000000</v>
      </c>
      <c r="AG2184" s="7" t="n">
        <f aca="false">INDEX($X$2182:$X$2309,MATCH($A2184-C2184*32,$A$2182:$A$2309,0))</f>
        <v>394169565.282495</v>
      </c>
      <c r="AH2184" s="7" t="n">
        <f aca="false">INDEX($Y$2182:$Y$2309,MATCH($A2184+(1-D2184)*16,$A$2182:$A$2309,0))</f>
        <v>100000000</v>
      </c>
      <c r="AI2184" s="7" t="n">
        <f aca="false">INDEX($Y$2182:$Y$2309,MATCH($A2184-D2184*16,$A$2182:$A$2309,0))</f>
        <v>111416396.871454</v>
      </c>
      <c r="AJ2184" s="7" t="n">
        <f aca="false">INDEX($Z$2182:$Z$2309,MATCH($A2184+(1-E2184)*8,$A$2182:$A$2309,0))</f>
        <v>60000000</v>
      </c>
      <c r="AK2184" s="7" t="n">
        <f aca="false">INDEX($Z$2182:$Z$2309,MATCH($A2184-E2184*8,$A$2182:$A$2309,0))</f>
        <v>153652800.314774</v>
      </c>
      <c r="AL2184" s="7" t="n">
        <f aca="false">INDEX($AA$2182:$AA$2309,MATCH($A2184+(1-F2184)*4,$A$2182:$A$2309,0))</f>
        <v>30000000</v>
      </c>
      <c r="AM2184" s="7" t="n">
        <f aca="false">INDEX($AA$2182:$AA$2309,MATCH($A2184-F2184*4,$A$2182:$A$2309,0))</f>
        <v>192066000.393468</v>
      </c>
      <c r="AN2184" s="7" t="n">
        <f aca="false">INDEX($AB$2182:$AB$2309,MATCH($A2184+(1-G2184)*2,$A$2182:$A$2309,0))</f>
        <v>15000000</v>
      </c>
      <c r="AO2184" s="7" t="n">
        <f aca="false">INDEX($AB$2182:$AB$2309,MATCH($A2184-G2184*2,$A$2182:$A$2309,0))</f>
        <v>277785360.667978</v>
      </c>
      <c r="AP2184" s="7" t="n">
        <f aca="false">INDEX($AC$2182:$AC$2309,MATCH($A2184+(1-H2184)*1,$A$2182:$A$2309,0))</f>
        <v>5000000</v>
      </c>
      <c r="AQ2184" s="7" t="n">
        <f aca="false">INDEX($AC$2182:$AC$2309,MATCH($A2184-H2184*1,$A$2182:$A$2309,0))</f>
        <v>320110000.655779</v>
      </c>
      <c r="AR2184" s="14" t="b">
        <f aca="false">AND(IF(B2184=1,AD2184&gt;=AE2184,AE2184&gt;AD2184),IF(C2184=1,AF2184&gt;=AG2184,AG2184&gt;AF2184),IF(D2184=1,AH2184&gt;=AI2184,AI2184&gt;AH2184),IF(E2184=1,AJ2184&gt;=AK2184,AK2184&gt;AJ2184),IF(F2184=1,AL2184&gt;=AM2184,AM2184&gt;AL2184),IF(G2184=1,AN2184&gt;=AO2184,AO2184&gt;AN2184),IF(H2184=1,AP2184&gt;=AQ2184,AQ2184&gt;AP2184))</f>
        <v>0</v>
      </c>
      <c r="AS2184" s="2"/>
      <c r="AT2184" s="2"/>
      <c r="AU2184" s="2"/>
      <c r="AV2184" s="2"/>
      <c r="AW2184" s="2"/>
      <c r="AX2184" s="2"/>
    </row>
    <row r="2185" customFormat="false" ht="15" hidden="false" customHeight="false" outlineLevel="0" collapsed="false">
      <c r="A2185" s="6" t="n">
        <f aca="false">ROW()-2182</f>
        <v>3</v>
      </c>
      <c r="B2185" s="6" t="n">
        <f aca="false">MOD(INT($A2185/64),2)</f>
        <v>0</v>
      </c>
      <c r="C2185" s="6" t="n">
        <f aca="false">MOD(INT($A2185/32),2)</f>
        <v>0</v>
      </c>
      <c r="D2185" s="6" t="n">
        <f aca="false">MOD(INT($A2185/16),2)</f>
        <v>0</v>
      </c>
      <c r="E2185" s="6" t="n">
        <f aca="false">MOD(INT($A2185/8),2)</f>
        <v>0</v>
      </c>
      <c r="F2185" s="6" t="n">
        <f aca="false">MOD(INT($A2185/4),2)</f>
        <v>0</v>
      </c>
      <c r="G2185" s="6" t="n">
        <f aca="false">MOD(INT($A2185/2),2)</f>
        <v>1</v>
      </c>
      <c r="H2185" s="6" t="n">
        <f aca="false">MOD(INT($A2185/1),2)</f>
        <v>1</v>
      </c>
      <c r="I2185" s="7" t="n">
        <f aca="false">IF(B2185=1,MIN($B$6,$B$2180),0)</f>
        <v>0</v>
      </c>
      <c r="J2185" s="7" t="n">
        <f aca="false">IF(C2185=1,MIN($F$506,MAX(0,$B$2180-I2185)),0)</f>
        <v>0</v>
      </c>
      <c r="K2185" s="7" t="n">
        <f aca="false">IF(D2185=1,MIN($F$505,MAX(0,$B$2180-SUM(I2185:J2185))),0)</f>
        <v>0</v>
      </c>
      <c r="L2185" s="7" t="n">
        <f aca="false">IF(E2185=1,MIN($F$504,MAX(0,$B$2180-SUM(I2185:K2185))),0)</f>
        <v>0</v>
      </c>
      <c r="M2185" s="7" t="n">
        <f aca="false">IF(F2185=1,MIN($F$503,MAX(0,$B$2180-SUM(I2185:L2185))),0)</f>
        <v>0</v>
      </c>
      <c r="N2185" s="7" t="n">
        <f aca="false">IF(G2185=1,MIN($F$502,MAX(0,$B$2180-SUM(I2185:M2185))),0)</f>
        <v>15000000</v>
      </c>
      <c r="O2185" s="7" t="n">
        <f aca="false">IF(H2185=1,MIN($F$501,MAX(0,$B$2180-SUM(I2185:N2185))),0)</f>
        <v>5000000</v>
      </c>
      <c r="P2185" s="7" t="n">
        <f aca="false">MAX(0,$B$2180-SUM(I2185:O2185))</f>
        <v>1980000000</v>
      </c>
      <c r="Q2185" s="7" t="n">
        <f aca="false">($B$483+$B$484)+$B$22+(1-B2185)*$B$478+(1-C2185)*$E$506+(1-D2185)*$E$505+(1-E2185)*$E$504+(1-F2185)*$E$503+(1-G2185)*$E$502+(1-H2185)*$E$501</f>
        <v>23544016.055862</v>
      </c>
      <c r="R2185" s="7" t="n">
        <f aca="false">P2185&gt;$B$12*Q2185</f>
        <v>1</v>
      </c>
      <c r="S2185" s="7" t="n">
        <f aca="false">IF(R2185,(P2185+$B$12*$B$13)/(Q2185+$B$13),IF(Q2185&gt;0,P2185/Q2185,0))</f>
        <v>76.1211326144065</v>
      </c>
      <c r="T2185" s="7" t="n">
        <f aca="false">IF(R2185,$B$13*(S2185-$B$12),0)</f>
        <v>187802831.536016</v>
      </c>
      <c r="U2185" s="7" t="n">
        <f aca="false">($B$483+$B$484)*S2185</f>
        <v>23335046.3248948</v>
      </c>
      <c r="V2185" s="7" t="n">
        <f aca="false">$B$22*S2185</f>
        <v>685090193.529658</v>
      </c>
      <c r="W2185" s="7" t="n">
        <f aca="false">IF(B2185=1,I2185,S2185*$B$478)</f>
        <v>71584202.2598276</v>
      </c>
      <c r="X2185" s="7" t="n">
        <f aca="false">IF(C2185=1,J2185,S2185*$E$506)</f>
        <v>468661299.084128</v>
      </c>
      <c r="Y2185" s="7" t="n">
        <f aca="false">IF(D2185=1,K2185,S2185*$E$505)</f>
        <v>132472311.14768</v>
      </c>
      <c r="Z2185" s="7" t="n">
        <f aca="false">IF(E2185=1,L2185,S2185*$E$504)</f>
        <v>182690718.274576</v>
      </c>
      <c r="AA2185" s="7" t="n">
        <f aca="false">IF(F2185=1,M2185,S2185*$E$503)</f>
        <v>228363397.843219</v>
      </c>
      <c r="AB2185" s="7" t="n">
        <f aca="false">IF(G2185=1,N2185,S2185*$E$502)</f>
        <v>15000000</v>
      </c>
      <c r="AC2185" s="7" t="n">
        <f aca="false">IF(H2185=1,O2185,S2185*$E$501)</f>
        <v>5000000</v>
      </c>
      <c r="AD2185" s="7" t="n">
        <f aca="false">INDEX($W$2182:$W$2309,MATCH($A2185+(1-B2185)*64,$A$2182:$A$2309,0))</f>
        <v>30000000</v>
      </c>
      <c r="AE2185" s="7" t="n">
        <f aca="false">INDEX($W$2182:$W$2309,MATCH($A2185-B2185*64,$A$2182:$A$2309,0))</f>
        <v>71584202.2598276</v>
      </c>
      <c r="AF2185" s="7" t="n">
        <f aca="false">INDEX($X$2182:$X$2309,MATCH($A2185+(1-C2185)*32,$A$2182:$A$2309,0))</f>
        <v>300000000</v>
      </c>
      <c r="AG2185" s="7" t="n">
        <f aca="false">INDEX($X$2182:$X$2309,MATCH($A2185-C2185*32,$A$2182:$A$2309,0))</f>
        <v>468661299.084128</v>
      </c>
      <c r="AH2185" s="7" t="n">
        <f aca="false">INDEX($Y$2182:$Y$2309,MATCH($A2185+(1-D2185)*16,$A$2182:$A$2309,0))</f>
        <v>100000000</v>
      </c>
      <c r="AI2185" s="7" t="n">
        <f aca="false">INDEX($Y$2182:$Y$2309,MATCH($A2185-D2185*16,$A$2182:$A$2309,0))</f>
        <v>132472311.14768</v>
      </c>
      <c r="AJ2185" s="7" t="n">
        <f aca="false">INDEX($Z$2182:$Z$2309,MATCH($A2185+(1-E2185)*8,$A$2182:$A$2309,0))</f>
        <v>60000000</v>
      </c>
      <c r="AK2185" s="7" t="n">
        <f aca="false">INDEX($Z$2182:$Z$2309,MATCH($A2185-E2185*8,$A$2182:$A$2309,0))</f>
        <v>182690718.274576</v>
      </c>
      <c r="AL2185" s="7" t="n">
        <f aca="false">INDEX($AA$2182:$AA$2309,MATCH($A2185+(1-F2185)*4,$A$2182:$A$2309,0))</f>
        <v>30000000</v>
      </c>
      <c r="AM2185" s="7" t="n">
        <f aca="false">INDEX($AA$2182:$AA$2309,MATCH($A2185-F2185*4,$A$2182:$A$2309,0))</f>
        <v>228363397.843219</v>
      </c>
      <c r="AN2185" s="7" t="n">
        <f aca="false">INDEX($AB$2182:$AB$2309,MATCH($A2185+(1-G2185)*2,$A$2182:$A$2309,0))</f>
        <v>15000000</v>
      </c>
      <c r="AO2185" s="7" t="n">
        <f aca="false">INDEX($AB$2182:$AB$2309,MATCH($A2185-G2185*2,$A$2182:$A$2309,0))</f>
        <v>321720617.01128</v>
      </c>
      <c r="AP2185" s="7" t="n">
        <f aca="false">INDEX($AC$2182:$AC$2309,MATCH($A2185+(1-H2185)*1,$A$2182:$A$2309,0))</f>
        <v>5000000</v>
      </c>
      <c r="AQ2185" s="7" t="n">
        <f aca="false">INDEX($AC$2182:$AC$2309,MATCH($A2185-H2185*1,$A$2182:$A$2309,0))</f>
        <v>320110000.655779</v>
      </c>
      <c r="AR2185" s="14" t="b">
        <f aca="false">AND(IF(B2185=1,AD2185&gt;=AE2185,AE2185&gt;AD2185),IF(C2185=1,AF2185&gt;=AG2185,AG2185&gt;AF2185),IF(D2185=1,AH2185&gt;=AI2185,AI2185&gt;AH2185),IF(E2185=1,AJ2185&gt;=AK2185,AK2185&gt;AJ2185),IF(F2185=1,AL2185&gt;=AM2185,AM2185&gt;AL2185),IF(G2185=1,AN2185&gt;=AO2185,AO2185&gt;AN2185),IF(H2185=1,AP2185&gt;=AQ2185,AQ2185&gt;AP2185))</f>
        <v>0</v>
      </c>
      <c r="AS2185" s="2"/>
      <c r="AT2185" s="2"/>
      <c r="AU2185" s="2"/>
      <c r="AV2185" s="2"/>
      <c r="AW2185" s="2"/>
      <c r="AX2185" s="2"/>
    </row>
    <row r="2186" customFormat="false" ht="15" hidden="false" customHeight="false" outlineLevel="0" collapsed="false">
      <c r="A2186" s="6" t="n">
        <f aca="false">ROW()-2182</f>
        <v>4</v>
      </c>
      <c r="B2186" s="6" t="n">
        <f aca="false">MOD(INT($A2186/64),2)</f>
        <v>0</v>
      </c>
      <c r="C2186" s="6" t="n">
        <f aca="false">MOD(INT($A2186/32),2)</f>
        <v>0</v>
      </c>
      <c r="D2186" s="6" t="n">
        <f aca="false">MOD(INT($A2186/16),2)</f>
        <v>0</v>
      </c>
      <c r="E2186" s="6" t="n">
        <f aca="false">MOD(INT($A2186/8),2)</f>
        <v>0</v>
      </c>
      <c r="F2186" s="6" t="n">
        <f aca="false">MOD(INT($A2186/4),2)</f>
        <v>1</v>
      </c>
      <c r="G2186" s="6" t="n">
        <f aca="false">MOD(INT($A2186/2),2)</f>
        <v>0</v>
      </c>
      <c r="H2186" s="6" t="n">
        <f aca="false">MOD(INT($A2186/1),2)</f>
        <v>0</v>
      </c>
      <c r="I2186" s="7" t="n">
        <f aca="false">IF(B2186=1,MIN($B$6,$B$2180),0)</f>
        <v>0</v>
      </c>
      <c r="J2186" s="7" t="n">
        <f aca="false">IF(C2186=1,MIN($F$506,MAX(0,$B$2180-I2186)),0)</f>
        <v>0</v>
      </c>
      <c r="K2186" s="7" t="n">
        <f aca="false">IF(D2186=1,MIN($F$505,MAX(0,$B$2180-SUM(I2186:J2186))),0)</f>
        <v>0</v>
      </c>
      <c r="L2186" s="7" t="n">
        <f aca="false">IF(E2186=1,MIN($F$504,MAX(0,$B$2180-SUM(I2186:K2186))),0)</f>
        <v>0</v>
      </c>
      <c r="M2186" s="7" t="n">
        <f aca="false">IF(F2186=1,MIN($F$503,MAX(0,$B$2180-SUM(I2186:L2186))),0)</f>
        <v>30000000</v>
      </c>
      <c r="N2186" s="7" t="n">
        <f aca="false">IF(G2186=1,MIN($F$502,MAX(0,$B$2180-SUM(I2186:M2186))),0)</f>
        <v>0</v>
      </c>
      <c r="O2186" s="7" t="n">
        <f aca="false">IF(H2186=1,MIN($F$501,MAX(0,$B$2180-SUM(I2186:N2186))),0)</f>
        <v>0</v>
      </c>
      <c r="P2186" s="7" t="n">
        <f aca="false">MAX(0,$B$2180-SUM(I2186:O2186))</f>
        <v>1970000000</v>
      </c>
      <c r="Q2186" s="7" t="n">
        <f aca="false">($B$483+$B$484)+$B$22+(1-B2186)*$B$478+(1-C2186)*$E$506+(1-D2186)*$E$505+(1-E2186)*$E$504+(1-F2186)*$E$503+(1-G2186)*$E$502+(1-H2186)*$E$501</f>
        <v>30544016.055862</v>
      </c>
      <c r="R2186" s="7" t="n">
        <f aca="false">P2186&gt;$B$12*Q2186</f>
        <v>1</v>
      </c>
      <c r="S2186" s="7" t="n">
        <f aca="false">IF(R2186,(P2186+$B$12*$B$13)/(Q2186+$B$13),IF(Q2186&gt;0,P2186/Q2186,0))</f>
        <v>59.693107419674</v>
      </c>
      <c r="T2186" s="7" t="n">
        <f aca="false">IF(R2186,$B$13*(S2186-$B$12),0)</f>
        <v>146732768.549185</v>
      </c>
      <c r="U2186" s="7" t="n">
        <f aca="false">($B$483+$B$484)*S2186</f>
        <v>18299010.788121</v>
      </c>
      <c r="V2186" s="7" t="n">
        <f aca="false">$B$22*S2186</f>
        <v>537237966.777066</v>
      </c>
      <c r="W2186" s="7" t="n">
        <f aca="false">IF(B2186=1,I2186,S2186*$B$478)</f>
        <v>56135311.2898749</v>
      </c>
      <c r="X2186" s="7" t="n">
        <f aca="false">IF(C2186=1,J2186,S2186*$E$506)</f>
        <v>367517512.007936</v>
      </c>
      <c r="Y2186" s="7" t="n">
        <f aca="false">IF(D2186=1,K2186,S2186*$E$505)</f>
        <v>103882898.58386</v>
      </c>
      <c r="Z2186" s="7" t="n">
        <f aca="false">IF(E2186=1,L2186,S2186*$E$504)</f>
        <v>143263457.807218</v>
      </c>
      <c r="AA2186" s="7" t="n">
        <f aca="false">IF(F2186=1,M2186,S2186*$E$503)</f>
        <v>30000000</v>
      </c>
      <c r="AB2186" s="7" t="n">
        <f aca="false">IF(G2186=1,N2186,S2186*$E$502)</f>
        <v>298465537.09837</v>
      </c>
      <c r="AC2186" s="7" t="n">
        <f aca="false">IF(H2186=1,O2186,S2186*$E$501)</f>
        <v>298465537.09837</v>
      </c>
      <c r="AD2186" s="7" t="n">
        <f aca="false">INDEX($W$2182:$W$2309,MATCH($A2186+(1-B2186)*64,$A$2182:$A$2309,0))</f>
        <v>30000000</v>
      </c>
      <c r="AE2186" s="7" t="n">
        <f aca="false">INDEX($W$2182:$W$2309,MATCH($A2186-B2186*64,$A$2182:$A$2309,0))</f>
        <v>56135311.2898749</v>
      </c>
      <c r="AF2186" s="7" t="n">
        <f aca="false">INDEX($X$2182:$X$2309,MATCH($A2186+(1-C2186)*32,$A$2182:$A$2309,0))</f>
        <v>300000000</v>
      </c>
      <c r="AG2186" s="7" t="n">
        <f aca="false">INDEX($X$2182:$X$2309,MATCH($A2186-C2186*32,$A$2182:$A$2309,0))</f>
        <v>367517512.007936</v>
      </c>
      <c r="AH2186" s="7" t="n">
        <f aca="false">INDEX($Y$2182:$Y$2309,MATCH($A2186+(1-D2186)*16,$A$2182:$A$2309,0))</f>
        <v>100000000</v>
      </c>
      <c r="AI2186" s="7" t="n">
        <f aca="false">INDEX($Y$2182:$Y$2309,MATCH($A2186-D2186*16,$A$2182:$A$2309,0))</f>
        <v>103882898.58386</v>
      </c>
      <c r="AJ2186" s="7" t="n">
        <f aca="false">INDEX($Z$2182:$Z$2309,MATCH($A2186+(1-E2186)*8,$A$2182:$A$2309,0))</f>
        <v>60000000</v>
      </c>
      <c r="AK2186" s="7" t="n">
        <f aca="false">INDEX($Z$2182:$Z$2309,MATCH($A2186-E2186*8,$A$2182:$A$2309,0))</f>
        <v>143263457.807218</v>
      </c>
      <c r="AL2186" s="7" t="n">
        <f aca="false">INDEX($AA$2182:$AA$2309,MATCH($A2186+(1-F2186)*4,$A$2182:$A$2309,0))</f>
        <v>30000000</v>
      </c>
      <c r="AM2186" s="7" t="n">
        <f aca="false">INDEX($AA$2182:$AA$2309,MATCH($A2186-F2186*4,$A$2182:$A$2309,0))</f>
        <v>166671216.400787</v>
      </c>
      <c r="AN2186" s="7" t="n">
        <f aca="false">INDEX($AB$2182:$AB$2309,MATCH($A2186+(1-G2186)*2,$A$2182:$A$2309,0))</f>
        <v>15000000</v>
      </c>
      <c r="AO2186" s="7" t="n">
        <f aca="false">INDEX($AB$2182:$AB$2309,MATCH($A2186-G2186*2,$A$2182:$A$2309,0))</f>
        <v>298465537.09837</v>
      </c>
      <c r="AP2186" s="7" t="n">
        <f aca="false">INDEX($AC$2182:$AC$2309,MATCH($A2186+(1-H2186)*1,$A$2182:$A$2309,0))</f>
        <v>5000000</v>
      </c>
      <c r="AQ2186" s="7" t="n">
        <f aca="false">INDEX($AC$2182:$AC$2309,MATCH($A2186-H2186*1,$A$2182:$A$2309,0))</f>
        <v>298465537.09837</v>
      </c>
      <c r="AR2186" s="14" t="b">
        <f aca="false">AND(IF(B2186=1,AD2186&gt;=AE2186,AE2186&gt;AD2186),IF(C2186=1,AF2186&gt;=AG2186,AG2186&gt;AF2186),IF(D2186=1,AH2186&gt;=AI2186,AI2186&gt;AH2186),IF(E2186=1,AJ2186&gt;=AK2186,AK2186&gt;AJ2186),IF(F2186=1,AL2186&gt;=AM2186,AM2186&gt;AL2186),IF(G2186=1,AN2186&gt;=AO2186,AO2186&gt;AN2186),IF(H2186=1,AP2186&gt;=AQ2186,AQ2186&gt;AP2186))</f>
        <v>0</v>
      </c>
      <c r="AS2186" s="2"/>
      <c r="AT2186" s="2"/>
      <c r="AU2186" s="2"/>
      <c r="AV2186" s="2"/>
      <c r="AW2186" s="2"/>
      <c r="AX2186" s="2"/>
    </row>
    <row r="2187" customFormat="false" ht="15" hidden="false" customHeight="false" outlineLevel="0" collapsed="false">
      <c r="A2187" s="6" t="n">
        <f aca="false">ROW()-2182</f>
        <v>5</v>
      </c>
      <c r="B2187" s="6" t="n">
        <f aca="false">MOD(INT($A2187/64),2)</f>
        <v>0</v>
      </c>
      <c r="C2187" s="6" t="n">
        <f aca="false">MOD(INT($A2187/32),2)</f>
        <v>0</v>
      </c>
      <c r="D2187" s="6" t="n">
        <f aca="false">MOD(INT($A2187/16),2)</f>
        <v>0</v>
      </c>
      <c r="E2187" s="6" t="n">
        <f aca="false">MOD(INT($A2187/8),2)</f>
        <v>0</v>
      </c>
      <c r="F2187" s="6" t="n">
        <f aca="false">MOD(INT($A2187/4),2)</f>
        <v>1</v>
      </c>
      <c r="G2187" s="6" t="n">
        <f aca="false">MOD(INT($A2187/2),2)</f>
        <v>0</v>
      </c>
      <c r="H2187" s="6" t="n">
        <f aca="false">MOD(INT($A2187/1),2)</f>
        <v>1</v>
      </c>
      <c r="I2187" s="7" t="n">
        <f aca="false">IF(B2187=1,MIN($B$6,$B$2180),0)</f>
        <v>0</v>
      </c>
      <c r="J2187" s="7" t="n">
        <f aca="false">IF(C2187=1,MIN($F$506,MAX(0,$B$2180-I2187)),0)</f>
        <v>0</v>
      </c>
      <c r="K2187" s="7" t="n">
        <f aca="false">IF(D2187=1,MIN($F$505,MAX(0,$B$2180-SUM(I2187:J2187))),0)</f>
        <v>0</v>
      </c>
      <c r="L2187" s="7" t="n">
        <f aca="false">IF(E2187=1,MIN($F$504,MAX(0,$B$2180-SUM(I2187:K2187))),0)</f>
        <v>0</v>
      </c>
      <c r="M2187" s="7" t="n">
        <f aca="false">IF(F2187=1,MIN($F$503,MAX(0,$B$2180-SUM(I2187:L2187))),0)</f>
        <v>30000000</v>
      </c>
      <c r="N2187" s="7" t="n">
        <f aca="false">IF(G2187=1,MIN($F$502,MAX(0,$B$2180-SUM(I2187:M2187))),0)</f>
        <v>0</v>
      </c>
      <c r="O2187" s="7" t="n">
        <f aca="false">IF(H2187=1,MIN($F$501,MAX(0,$B$2180-SUM(I2187:N2187))),0)</f>
        <v>5000000</v>
      </c>
      <c r="P2187" s="7" t="n">
        <f aca="false">MAX(0,$B$2180-SUM(I2187:O2187))</f>
        <v>1965000000</v>
      </c>
      <c r="Q2187" s="7" t="n">
        <f aca="false">($B$483+$B$484)+$B$22+(1-B2187)*$B$478+(1-C2187)*$E$506+(1-D2187)*$E$505+(1-E2187)*$E$504+(1-F2187)*$E$503+(1-G2187)*$E$502+(1-H2187)*$E$501</f>
        <v>25544016.055862</v>
      </c>
      <c r="R2187" s="7" t="n">
        <f aca="false">P2187&gt;$B$12*Q2187</f>
        <v>1</v>
      </c>
      <c r="S2187" s="7" t="n">
        <f aca="false">IF(R2187,(P2187+$B$12*$B$13)/(Q2187+$B$13),IF(Q2187&gt;0,P2187/Q2187,0))</f>
        <v>70.1575693039421</v>
      </c>
      <c r="T2187" s="7" t="n">
        <f aca="false">IF(R2187,$B$13*(S2187-$B$12),0)</f>
        <v>172893923.259855</v>
      </c>
      <c r="U2187" s="7" t="n">
        <f aca="false">($B$483+$B$484)*S2187</f>
        <v>21506907.129751</v>
      </c>
      <c r="V2187" s="7" t="n">
        <f aca="false">$B$22*S2187</f>
        <v>631418123.735479</v>
      </c>
      <c r="W2187" s="7" t="n">
        <f aca="false">IF(B2187=1,I2187,S2187*$B$478)</f>
        <v>65976076.0070558</v>
      </c>
      <c r="X2187" s="7" t="n">
        <f aca="false">IF(C2187=1,J2187,S2187*$E$506)</f>
        <v>431944933.572197</v>
      </c>
      <c r="Y2187" s="7" t="n">
        <f aca="false">IF(D2187=1,K2187,S2187*$E$505)</f>
        <v>122094023.446491</v>
      </c>
      <c r="Z2187" s="7" t="n">
        <f aca="false">IF(E2187=1,L2187,S2187*$E$504)</f>
        <v>168378166.329461</v>
      </c>
      <c r="AA2187" s="7" t="n">
        <f aca="false">IF(F2187=1,M2187,S2187*$E$503)</f>
        <v>30000000</v>
      </c>
      <c r="AB2187" s="7" t="n">
        <f aca="false">IF(G2187=1,N2187,S2187*$E$502)</f>
        <v>350787846.51971</v>
      </c>
      <c r="AC2187" s="7" t="n">
        <f aca="false">IF(H2187=1,O2187,S2187*$E$501)</f>
        <v>5000000</v>
      </c>
      <c r="AD2187" s="7" t="n">
        <f aca="false">INDEX($W$2182:$W$2309,MATCH($A2187+(1-B2187)*64,$A$2182:$A$2309,0))</f>
        <v>30000000</v>
      </c>
      <c r="AE2187" s="7" t="n">
        <f aca="false">INDEX($W$2182:$W$2309,MATCH($A2187-B2187*64,$A$2182:$A$2309,0))</f>
        <v>65976076.0070558</v>
      </c>
      <c r="AF2187" s="7" t="n">
        <f aca="false">INDEX($X$2182:$X$2309,MATCH($A2187+(1-C2187)*32,$A$2182:$A$2309,0))</f>
        <v>300000000</v>
      </c>
      <c r="AG2187" s="7" t="n">
        <f aca="false">INDEX($X$2182:$X$2309,MATCH($A2187-C2187*32,$A$2182:$A$2309,0))</f>
        <v>431944933.572197</v>
      </c>
      <c r="AH2187" s="7" t="n">
        <f aca="false">INDEX($Y$2182:$Y$2309,MATCH($A2187+(1-D2187)*16,$A$2182:$A$2309,0))</f>
        <v>100000000</v>
      </c>
      <c r="AI2187" s="7" t="n">
        <f aca="false">INDEX($Y$2182:$Y$2309,MATCH($A2187-D2187*16,$A$2182:$A$2309,0))</f>
        <v>122094023.446491</v>
      </c>
      <c r="AJ2187" s="7" t="n">
        <f aca="false">INDEX($Z$2182:$Z$2309,MATCH($A2187+(1-E2187)*8,$A$2182:$A$2309,0))</f>
        <v>60000000</v>
      </c>
      <c r="AK2187" s="7" t="n">
        <f aca="false">INDEX($Z$2182:$Z$2309,MATCH($A2187-E2187*8,$A$2182:$A$2309,0))</f>
        <v>168378166.329461</v>
      </c>
      <c r="AL2187" s="7" t="n">
        <f aca="false">INDEX($AA$2182:$AA$2309,MATCH($A2187+(1-F2187)*4,$A$2182:$A$2309,0))</f>
        <v>30000000</v>
      </c>
      <c r="AM2187" s="7" t="n">
        <f aca="false">INDEX($AA$2182:$AA$2309,MATCH($A2187-F2187*4,$A$2182:$A$2309,0))</f>
        <v>193032370.206768</v>
      </c>
      <c r="AN2187" s="7" t="n">
        <f aca="false">INDEX($AB$2182:$AB$2309,MATCH($A2187+(1-G2187)*2,$A$2182:$A$2309,0))</f>
        <v>15000000</v>
      </c>
      <c r="AO2187" s="7" t="n">
        <f aca="false">INDEX($AB$2182:$AB$2309,MATCH($A2187-G2187*2,$A$2182:$A$2309,0))</f>
        <v>350787846.51971</v>
      </c>
      <c r="AP2187" s="7" t="n">
        <f aca="false">INDEX($AC$2182:$AC$2309,MATCH($A2187+(1-H2187)*1,$A$2182:$A$2309,0))</f>
        <v>5000000</v>
      </c>
      <c r="AQ2187" s="7" t="n">
        <f aca="false">INDEX($AC$2182:$AC$2309,MATCH($A2187-H2187*1,$A$2182:$A$2309,0))</f>
        <v>298465537.09837</v>
      </c>
      <c r="AR2187" s="14" t="b">
        <f aca="false">AND(IF(B2187=1,AD2187&gt;=AE2187,AE2187&gt;AD2187),IF(C2187=1,AF2187&gt;=AG2187,AG2187&gt;AF2187),IF(D2187=1,AH2187&gt;=AI2187,AI2187&gt;AH2187),IF(E2187=1,AJ2187&gt;=AK2187,AK2187&gt;AJ2187),IF(F2187=1,AL2187&gt;=AM2187,AM2187&gt;AL2187),IF(G2187=1,AN2187&gt;=AO2187,AO2187&gt;AN2187),IF(H2187=1,AP2187&gt;=AQ2187,AQ2187&gt;AP2187))</f>
        <v>0</v>
      </c>
      <c r="AS2187" s="2"/>
      <c r="AT2187" s="2"/>
      <c r="AU2187" s="2"/>
      <c r="AV2187" s="2"/>
      <c r="AW2187" s="2"/>
      <c r="AX2187" s="2"/>
    </row>
    <row r="2188" customFormat="false" ht="15" hidden="false" customHeight="false" outlineLevel="0" collapsed="false">
      <c r="A2188" s="6" t="n">
        <f aca="false">ROW()-2182</f>
        <v>6</v>
      </c>
      <c r="B2188" s="6" t="n">
        <f aca="false">MOD(INT($A2188/64),2)</f>
        <v>0</v>
      </c>
      <c r="C2188" s="6" t="n">
        <f aca="false">MOD(INT($A2188/32),2)</f>
        <v>0</v>
      </c>
      <c r="D2188" s="6" t="n">
        <f aca="false">MOD(INT($A2188/16),2)</f>
        <v>0</v>
      </c>
      <c r="E2188" s="6" t="n">
        <f aca="false">MOD(INT($A2188/8),2)</f>
        <v>0</v>
      </c>
      <c r="F2188" s="6" t="n">
        <f aca="false">MOD(INT($A2188/4),2)</f>
        <v>1</v>
      </c>
      <c r="G2188" s="6" t="n">
        <f aca="false">MOD(INT($A2188/2),2)</f>
        <v>1</v>
      </c>
      <c r="H2188" s="6" t="n">
        <f aca="false">MOD(INT($A2188/1),2)</f>
        <v>0</v>
      </c>
      <c r="I2188" s="7" t="n">
        <f aca="false">IF(B2188=1,MIN($B$6,$B$2180),0)</f>
        <v>0</v>
      </c>
      <c r="J2188" s="7" t="n">
        <f aca="false">IF(C2188=1,MIN($F$506,MAX(0,$B$2180-I2188)),0)</f>
        <v>0</v>
      </c>
      <c r="K2188" s="7" t="n">
        <f aca="false">IF(D2188=1,MIN($F$505,MAX(0,$B$2180-SUM(I2188:J2188))),0)</f>
        <v>0</v>
      </c>
      <c r="L2188" s="7" t="n">
        <f aca="false">IF(E2188=1,MIN($F$504,MAX(0,$B$2180-SUM(I2188:K2188))),0)</f>
        <v>0</v>
      </c>
      <c r="M2188" s="7" t="n">
        <f aca="false">IF(F2188=1,MIN($F$503,MAX(0,$B$2180-SUM(I2188:L2188))),0)</f>
        <v>30000000</v>
      </c>
      <c r="N2188" s="7" t="n">
        <f aca="false">IF(G2188=1,MIN($F$502,MAX(0,$B$2180-SUM(I2188:M2188))),0)</f>
        <v>15000000</v>
      </c>
      <c r="O2188" s="7" t="n">
        <f aca="false">IF(H2188=1,MIN($F$501,MAX(0,$B$2180-SUM(I2188:N2188))),0)</f>
        <v>0</v>
      </c>
      <c r="P2188" s="7" t="n">
        <f aca="false">MAX(0,$B$2180-SUM(I2188:O2188))</f>
        <v>1955000000</v>
      </c>
      <c r="Q2188" s="7" t="n">
        <f aca="false">($B$483+$B$484)+$B$22+(1-B2188)*$B$478+(1-C2188)*$E$506+(1-D2188)*$E$505+(1-E2188)*$E$504+(1-F2188)*$E$503+(1-G2188)*$E$502+(1-H2188)*$E$501</f>
        <v>25544016.055862</v>
      </c>
      <c r="R2188" s="7" t="n">
        <f aca="false">P2188&gt;$B$12*Q2188</f>
        <v>1</v>
      </c>
      <c r="S2188" s="7" t="n">
        <f aca="false">IF(R2188,(P2188+$B$12*$B$13)/(Q2188+$B$13),IF(Q2188&gt;0,P2188/Q2188,0))</f>
        <v>69.8009869949004</v>
      </c>
      <c r="T2188" s="7" t="n">
        <f aca="false">IF(R2188,$B$13*(S2188-$B$12),0)</f>
        <v>172002467.487251</v>
      </c>
      <c r="U2188" s="7" t="n">
        <f aca="false">($B$483+$B$484)*S2188</f>
        <v>21397596.2930052</v>
      </c>
      <c r="V2188" s="7" t="n">
        <f aca="false">$B$22*S2188</f>
        <v>628208882.954104</v>
      </c>
      <c r="W2188" s="7" t="n">
        <f aca="false">IF(B2188=1,I2188,S2188*$B$478)</f>
        <v>65640746.5229031</v>
      </c>
      <c r="X2188" s="7" t="n">
        <f aca="false">IF(C2188=1,J2188,S2188*$E$506)</f>
        <v>429749533.655693</v>
      </c>
      <c r="Y2188" s="7" t="n">
        <f aca="false">IF(D2188=1,K2188,S2188*$E$505)</f>
        <v>121473469.32478</v>
      </c>
      <c r="Z2188" s="7" t="n">
        <f aca="false">IF(E2188=1,L2188,S2188*$E$504)</f>
        <v>167522368.787761</v>
      </c>
      <c r="AA2188" s="7" t="n">
        <f aca="false">IF(F2188=1,M2188,S2188*$E$503)</f>
        <v>30000000</v>
      </c>
      <c r="AB2188" s="7" t="n">
        <f aca="false">IF(G2188=1,N2188,S2188*$E$502)</f>
        <v>15000000</v>
      </c>
      <c r="AC2188" s="7" t="n">
        <f aca="false">IF(H2188=1,O2188,S2188*$E$501)</f>
        <v>349004934.974502</v>
      </c>
      <c r="AD2188" s="7" t="n">
        <f aca="false">INDEX($W$2182:$W$2309,MATCH($A2188+(1-B2188)*64,$A$2182:$A$2309,0))</f>
        <v>30000000</v>
      </c>
      <c r="AE2188" s="7" t="n">
        <f aca="false">INDEX($W$2182:$W$2309,MATCH($A2188-B2188*64,$A$2182:$A$2309,0))</f>
        <v>65640746.5229031</v>
      </c>
      <c r="AF2188" s="7" t="n">
        <f aca="false">INDEX($X$2182:$X$2309,MATCH($A2188+(1-C2188)*32,$A$2182:$A$2309,0))</f>
        <v>300000000</v>
      </c>
      <c r="AG2188" s="7" t="n">
        <f aca="false">INDEX($X$2182:$X$2309,MATCH($A2188-C2188*32,$A$2182:$A$2309,0))</f>
        <v>429749533.655693</v>
      </c>
      <c r="AH2188" s="7" t="n">
        <f aca="false">INDEX($Y$2182:$Y$2309,MATCH($A2188+(1-D2188)*16,$A$2182:$A$2309,0))</f>
        <v>100000000</v>
      </c>
      <c r="AI2188" s="7" t="n">
        <f aca="false">INDEX($Y$2182:$Y$2309,MATCH($A2188-D2188*16,$A$2182:$A$2309,0))</f>
        <v>121473469.32478</v>
      </c>
      <c r="AJ2188" s="7" t="n">
        <f aca="false">INDEX($Z$2182:$Z$2309,MATCH($A2188+(1-E2188)*8,$A$2182:$A$2309,0))</f>
        <v>60000000</v>
      </c>
      <c r="AK2188" s="7" t="n">
        <f aca="false">INDEX($Z$2182:$Z$2309,MATCH($A2188-E2188*8,$A$2182:$A$2309,0))</f>
        <v>167522368.787761</v>
      </c>
      <c r="AL2188" s="7" t="n">
        <f aca="false">INDEX($AA$2182:$AA$2309,MATCH($A2188+(1-F2188)*4,$A$2182:$A$2309,0))</f>
        <v>30000000</v>
      </c>
      <c r="AM2188" s="7" t="n">
        <f aca="false">INDEX($AA$2182:$AA$2309,MATCH($A2188-F2188*4,$A$2182:$A$2309,0))</f>
        <v>192066000.393468</v>
      </c>
      <c r="AN2188" s="7" t="n">
        <f aca="false">INDEX($AB$2182:$AB$2309,MATCH($A2188+(1-G2188)*2,$A$2182:$A$2309,0))</f>
        <v>15000000</v>
      </c>
      <c r="AO2188" s="7" t="n">
        <f aca="false">INDEX($AB$2182:$AB$2309,MATCH($A2188-G2188*2,$A$2182:$A$2309,0))</f>
        <v>298465537.09837</v>
      </c>
      <c r="AP2188" s="7" t="n">
        <f aca="false">INDEX($AC$2182:$AC$2309,MATCH($A2188+(1-H2188)*1,$A$2182:$A$2309,0))</f>
        <v>5000000</v>
      </c>
      <c r="AQ2188" s="7" t="n">
        <f aca="false">INDEX($AC$2182:$AC$2309,MATCH($A2188-H2188*1,$A$2182:$A$2309,0))</f>
        <v>349004934.974502</v>
      </c>
      <c r="AR2188" s="14" t="b">
        <f aca="false">AND(IF(B2188=1,AD2188&gt;=AE2188,AE2188&gt;AD2188),IF(C2188=1,AF2188&gt;=AG2188,AG2188&gt;AF2188),IF(D2188=1,AH2188&gt;=AI2188,AI2188&gt;AH2188),IF(E2188=1,AJ2188&gt;=AK2188,AK2188&gt;AJ2188),IF(F2188=1,AL2188&gt;=AM2188,AM2188&gt;AL2188),IF(G2188=1,AN2188&gt;=AO2188,AO2188&gt;AN2188),IF(H2188=1,AP2188&gt;=AQ2188,AQ2188&gt;AP2188))</f>
        <v>0</v>
      </c>
      <c r="AS2188" s="2"/>
      <c r="AT2188" s="2"/>
      <c r="AU2188" s="2"/>
      <c r="AV2188" s="2"/>
      <c r="AW2188" s="2"/>
      <c r="AX2188" s="2"/>
    </row>
    <row r="2189" customFormat="false" ht="15" hidden="false" customHeight="false" outlineLevel="0" collapsed="false">
      <c r="A2189" s="6" t="n">
        <f aca="false">ROW()-2182</f>
        <v>7</v>
      </c>
      <c r="B2189" s="6" t="n">
        <f aca="false">MOD(INT($A2189/64),2)</f>
        <v>0</v>
      </c>
      <c r="C2189" s="6" t="n">
        <f aca="false">MOD(INT($A2189/32),2)</f>
        <v>0</v>
      </c>
      <c r="D2189" s="6" t="n">
        <f aca="false">MOD(INT($A2189/16),2)</f>
        <v>0</v>
      </c>
      <c r="E2189" s="6" t="n">
        <f aca="false">MOD(INT($A2189/8),2)</f>
        <v>0</v>
      </c>
      <c r="F2189" s="6" t="n">
        <f aca="false">MOD(INT($A2189/4),2)</f>
        <v>1</v>
      </c>
      <c r="G2189" s="6" t="n">
        <f aca="false">MOD(INT($A2189/2),2)</f>
        <v>1</v>
      </c>
      <c r="H2189" s="6" t="n">
        <f aca="false">MOD(INT($A2189/1),2)</f>
        <v>1</v>
      </c>
      <c r="I2189" s="7" t="n">
        <f aca="false">IF(B2189=1,MIN($B$6,$B$2180),0)</f>
        <v>0</v>
      </c>
      <c r="J2189" s="7" t="n">
        <f aca="false">IF(C2189=1,MIN($F$506,MAX(0,$B$2180-I2189)),0)</f>
        <v>0</v>
      </c>
      <c r="K2189" s="7" t="n">
        <f aca="false">IF(D2189=1,MIN($F$505,MAX(0,$B$2180-SUM(I2189:J2189))),0)</f>
        <v>0</v>
      </c>
      <c r="L2189" s="7" t="n">
        <f aca="false">IF(E2189=1,MIN($F$504,MAX(0,$B$2180-SUM(I2189:K2189))),0)</f>
        <v>0</v>
      </c>
      <c r="M2189" s="7" t="n">
        <f aca="false">IF(F2189=1,MIN($F$503,MAX(0,$B$2180-SUM(I2189:L2189))),0)</f>
        <v>30000000</v>
      </c>
      <c r="N2189" s="7" t="n">
        <f aca="false">IF(G2189=1,MIN($F$502,MAX(0,$B$2180-SUM(I2189:M2189))),0)</f>
        <v>15000000</v>
      </c>
      <c r="O2189" s="7" t="n">
        <f aca="false">IF(H2189=1,MIN($F$501,MAX(0,$B$2180-SUM(I2189:N2189))),0)</f>
        <v>5000000</v>
      </c>
      <c r="P2189" s="7" t="n">
        <f aca="false">MAX(0,$B$2180-SUM(I2189:O2189))</f>
        <v>1950000000</v>
      </c>
      <c r="Q2189" s="7" t="n">
        <f aca="false">($B$483+$B$484)+$B$22+(1-B2189)*$B$478+(1-C2189)*$E$506+(1-D2189)*$E$505+(1-E2189)*$E$504+(1-F2189)*$E$503+(1-G2189)*$E$502+(1-H2189)*$E$501</f>
        <v>20544016.055862</v>
      </c>
      <c r="R2189" s="7" t="n">
        <f aca="false">P2189&gt;$B$12*Q2189</f>
        <v>1</v>
      </c>
      <c r="S2189" s="7" t="n">
        <f aca="false">IF(R2189,(P2189+$B$12*$B$13)/(Q2189+$B$13),IF(Q2189&gt;0,P2189/Q2189,0))</f>
        <v>84.729154643308</v>
      </c>
      <c r="T2189" s="7" t="n">
        <f aca="false">IF(R2189,$B$13*(S2189-$B$12),0)</f>
        <v>209322886.60827</v>
      </c>
      <c r="U2189" s="7" t="n">
        <f aca="false">($B$483+$B$484)*S2189</f>
        <v>25973848.2700476</v>
      </c>
      <c r="V2189" s="7" t="n">
        <f aca="false">$B$22*S2189</f>
        <v>762562391.789772</v>
      </c>
      <c r="W2189" s="7" t="n">
        <f aca="false">IF(B2189=1,I2189,S2189*$B$478)</f>
        <v>79679173.6404467</v>
      </c>
      <c r="X2189" s="7" t="n">
        <f aca="false">IF(C2189=1,J2189,S2189*$E$506)</f>
        <v>521659023.212135</v>
      </c>
      <c r="Y2189" s="7" t="n">
        <f aca="false">IF(D2189=1,K2189,S2189*$E$505)</f>
        <v>147452705.33539</v>
      </c>
      <c r="Z2189" s="7" t="n">
        <f aca="false">IF(E2189=1,L2189,S2189*$E$504)</f>
        <v>203349971.143939</v>
      </c>
      <c r="AA2189" s="7" t="n">
        <f aca="false">IF(F2189=1,M2189,S2189*$E$503)</f>
        <v>30000000</v>
      </c>
      <c r="AB2189" s="7" t="n">
        <f aca="false">IF(G2189=1,N2189,S2189*$E$502)</f>
        <v>15000000</v>
      </c>
      <c r="AC2189" s="7" t="n">
        <f aca="false">IF(H2189=1,O2189,S2189*$E$501)</f>
        <v>5000000</v>
      </c>
      <c r="AD2189" s="7" t="n">
        <f aca="false">INDEX($W$2182:$W$2309,MATCH($A2189+(1-B2189)*64,$A$2182:$A$2309,0))</f>
        <v>30000000</v>
      </c>
      <c r="AE2189" s="7" t="n">
        <f aca="false">INDEX($W$2182:$W$2309,MATCH($A2189-B2189*64,$A$2182:$A$2309,0))</f>
        <v>79679173.6404467</v>
      </c>
      <c r="AF2189" s="7" t="n">
        <f aca="false">INDEX($X$2182:$X$2309,MATCH($A2189+(1-C2189)*32,$A$2182:$A$2309,0))</f>
        <v>300000000</v>
      </c>
      <c r="AG2189" s="7" t="n">
        <f aca="false">INDEX($X$2182:$X$2309,MATCH($A2189-C2189*32,$A$2182:$A$2309,0))</f>
        <v>521659023.212135</v>
      </c>
      <c r="AH2189" s="7" t="n">
        <f aca="false">INDEX($Y$2182:$Y$2309,MATCH($A2189+(1-D2189)*16,$A$2182:$A$2309,0))</f>
        <v>100000000</v>
      </c>
      <c r="AI2189" s="7" t="n">
        <f aca="false">INDEX($Y$2182:$Y$2309,MATCH($A2189-D2189*16,$A$2182:$A$2309,0))</f>
        <v>147452705.33539</v>
      </c>
      <c r="AJ2189" s="7" t="n">
        <f aca="false">INDEX($Z$2182:$Z$2309,MATCH($A2189+(1-E2189)*8,$A$2182:$A$2309,0))</f>
        <v>60000000</v>
      </c>
      <c r="AK2189" s="7" t="n">
        <f aca="false">INDEX($Z$2182:$Z$2309,MATCH($A2189-E2189*8,$A$2182:$A$2309,0))</f>
        <v>203349971.143939</v>
      </c>
      <c r="AL2189" s="7" t="n">
        <f aca="false">INDEX($AA$2182:$AA$2309,MATCH($A2189+(1-F2189)*4,$A$2182:$A$2309,0))</f>
        <v>30000000</v>
      </c>
      <c r="AM2189" s="7" t="n">
        <f aca="false">INDEX($AA$2182:$AA$2309,MATCH($A2189-F2189*4,$A$2182:$A$2309,0))</f>
        <v>228363397.843219</v>
      </c>
      <c r="AN2189" s="7" t="n">
        <f aca="false">INDEX($AB$2182:$AB$2309,MATCH($A2189+(1-G2189)*2,$A$2182:$A$2309,0))</f>
        <v>15000000</v>
      </c>
      <c r="AO2189" s="7" t="n">
        <f aca="false">INDEX($AB$2182:$AB$2309,MATCH($A2189-G2189*2,$A$2182:$A$2309,0))</f>
        <v>350787846.51971</v>
      </c>
      <c r="AP2189" s="7" t="n">
        <f aca="false">INDEX($AC$2182:$AC$2309,MATCH($A2189+(1-H2189)*1,$A$2182:$A$2309,0))</f>
        <v>5000000</v>
      </c>
      <c r="AQ2189" s="7" t="n">
        <f aca="false">INDEX($AC$2182:$AC$2309,MATCH($A2189-H2189*1,$A$2182:$A$2309,0))</f>
        <v>349004934.974502</v>
      </c>
      <c r="AR2189" s="14" t="b">
        <f aca="false">AND(IF(B2189=1,AD2189&gt;=AE2189,AE2189&gt;AD2189),IF(C2189=1,AF2189&gt;=AG2189,AG2189&gt;AF2189),IF(D2189=1,AH2189&gt;=AI2189,AI2189&gt;AH2189),IF(E2189=1,AJ2189&gt;=AK2189,AK2189&gt;AJ2189),IF(F2189=1,AL2189&gt;=AM2189,AM2189&gt;AL2189),IF(G2189=1,AN2189&gt;=AO2189,AO2189&gt;AN2189),IF(H2189=1,AP2189&gt;=AQ2189,AQ2189&gt;AP2189))</f>
        <v>0</v>
      </c>
      <c r="AS2189" s="2"/>
      <c r="AT2189" s="2"/>
      <c r="AU2189" s="2"/>
      <c r="AV2189" s="2"/>
      <c r="AW2189" s="2"/>
      <c r="AX2189" s="2"/>
    </row>
    <row r="2190" customFormat="false" ht="15" hidden="false" customHeight="false" outlineLevel="0" collapsed="false">
      <c r="A2190" s="6" t="n">
        <f aca="false">ROW()-2182</f>
        <v>8</v>
      </c>
      <c r="B2190" s="6" t="n">
        <f aca="false">MOD(INT($A2190/64),2)</f>
        <v>0</v>
      </c>
      <c r="C2190" s="6" t="n">
        <f aca="false">MOD(INT($A2190/32),2)</f>
        <v>0</v>
      </c>
      <c r="D2190" s="6" t="n">
        <f aca="false">MOD(INT($A2190/16),2)</f>
        <v>0</v>
      </c>
      <c r="E2190" s="6" t="n">
        <f aca="false">MOD(INT($A2190/8),2)</f>
        <v>1</v>
      </c>
      <c r="F2190" s="6" t="n">
        <f aca="false">MOD(INT($A2190/4),2)</f>
        <v>0</v>
      </c>
      <c r="G2190" s="6" t="n">
        <f aca="false">MOD(INT($A2190/2),2)</f>
        <v>0</v>
      </c>
      <c r="H2190" s="6" t="n">
        <f aca="false">MOD(INT($A2190/1),2)</f>
        <v>0</v>
      </c>
      <c r="I2190" s="7" t="n">
        <f aca="false">IF(B2190=1,MIN($B$6,$B$2180),0)</f>
        <v>0</v>
      </c>
      <c r="J2190" s="7" t="n">
        <f aca="false">IF(C2190=1,MIN($F$506,MAX(0,$B$2180-I2190)),0)</f>
        <v>0</v>
      </c>
      <c r="K2190" s="7" t="n">
        <f aca="false">IF(D2190=1,MIN($F$505,MAX(0,$B$2180-SUM(I2190:J2190))),0)</f>
        <v>0</v>
      </c>
      <c r="L2190" s="7" t="n">
        <f aca="false">IF(E2190=1,MIN($F$504,MAX(0,$B$2180-SUM(I2190:K2190))),0)</f>
        <v>60000000</v>
      </c>
      <c r="M2190" s="7" t="n">
        <f aca="false">IF(F2190=1,MIN($F$503,MAX(0,$B$2180-SUM(I2190:L2190))),0)</f>
        <v>0</v>
      </c>
      <c r="N2190" s="7" t="n">
        <f aca="false">IF(G2190=1,MIN($F$502,MAX(0,$B$2180-SUM(I2190:M2190))),0)</f>
        <v>0</v>
      </c>
      <c r="O2190" s="7" t="n">
        <f aca="false">IF(H2190=1,MIN($F$501,MAX(0,$B$2180-SUM(I2190:N2190))),0)</f>
        <v>0</v>
      </c>
      <c r="P2190" s="7" t="n">
        <f aca="false">MAX(0,$B$2180-SUM(I2190:O2190))</f>
        <v>1940000000</v>
      </c>
      <c r="Q2190" s="7" t="n">
        <f aca="false">($B$483+$B$484)+$B$22+(1-B2190)*$B$478+(1-C2190)*$E$506+(1-D2190)*$E$505+(1-E2190)*$E$504+(1-F2190)*$E$503+(1-G2190)*$E$502+(1-H2190)*$E$501</f>
        <v>31144016.055862</v>
      </c>
      <c r="R2190" s="7" t="n">
        <f aca="false">P2190&gt;$B$12*Q2190</f>
        <v>1</v>
      </c>
      <c r="S2190" s="7" t="n">
        <f aca="false">IF(R2190,(P2190+$B$12*$B$13)/(Q2190+$B$13),IF(Q2190&gt;0,P2190/Q2190,0))</f>
        <v>57.7368646113682</v>
      </c>
      <c r="T2190" s="7" t="n">
        <f aca="false">IF(R2190,$B$13*(S2190-$B$12),0)</f>
        <v>141842161.52842</v>
      </c>
      <c r="U2190" s="7" t="n">
        <f aca="false">($B$483+$B$484)*S2190</f>
        <v>17699321.6481052</v>
      </c>
      <c r="V2190" s="7" t="n">
        <f aca="false">$B$22*S2190</f>
        <v>519631781.502314</v>
      </c>
      <c r="W2190" s="7" t="n">
        <f aca="false">IF(B2190=1,I2190,S2190*$B$478)</f>
        <v>54295663.4017063</v>
      </c>
      <c r="X2190" s="7" t="n">
        <f aca="false">IF(C2190=1,J2190,S2190*$E$506)</f>
        <v>355473349.442611</v>
      </c>
      <c r="Y2190" s="7" t="n">
        <f aca="false">IF(D2190=1,K2190,S2190*$E$505)</f>
        <v>100478482.529057</v>
      </c>
      <c r="Z2190" s="7" t="n">
        <f aca="false">IF(E2190=1,L2190,S2190*$E$504)</f>
        <v>60000000</v>
      </c>
      <c r="AA2190" s="7" t="n">
        <f aca="false">IF(F2190=1,M2190,S2190*$E$503)</f>
        <v>173210593.834105</v>
      </c>
      <c r="AB2190" s="7" t="n">
        <f aca="false">IF(G2190=1,N2190,S2190*$E$502)</f>
        <v>288684323.056841</v>
      </c>
      <c r="AC2190" s="7" t="n">
        <f aca="false">IF(H2190=1,O2190,S2190*$E$501)</f>
        <v>288684323.056841</v>
      </c>
      <c r="AD2190" s="7" t="n">
        <f aca="false">INDEX($W$2182:$W$2309,MATCH($A2190+(1-B2190)*64,$A$2182:$A$2309,0))</f>
        <v>30000000</v>
      </c>
      <c r="AE2190" s="7" t="n">
        <f aca="false">INDEX($W$2182:$W$2309,MATCH($A2190-B2190*64,$A$2182:$A$2309,0))</f>
        <v>54295663.4017063</v>
      </c>
      <c r="AF2190" s="7" t="n">
        <f aca="false">INDEX($X$2182:$X$2309,MATCH($A2190+(1-C2190)*32,$A$2182:$A$2309,0))</f>
        <v>300000000</v>
      </c>
      <c r="AG2190" s="7" t="n">
        <f aca="false">INDEX($X$2182:$X$2309,MATCH($A2190-C2190*32,$A$2182:$A$2309,0))</f>
        <v>355473349.442611</v>
      </c>
      <c r="AH2190" s="7" t="n">
        <f aca="false">INDEX($Y$2182:$Y$2309,MATCH($A2190+(1-D2190)*16,$A$2182:$A$2309,0))</f>
        <v>100000000</v>
      </c>
      <c r="AI2190" s="7" t="n">
        <f aca="false">INDEX($Y$2182:$Y$2309,MATCH($A2190-D2190*16,$A$2182:$A$2309,0))</f>
        <v>100478482.529057</v>
      </c>
      <c r="AJ2190" s="7" t="n">
        <f aca="false">INDEX($Z$2182:$Z$2309,MATCH($A2190+(1-E2190)*8,$A$2182:$A$2309,0))</f>
        <v>60000000</v>
      </c>
      <c r="AK2190" s="7" t="n">
        <f aca="false">INDEX($Z$2182:$Z$2309,MATCH($A2190-E2190*8,$A$2182:$A$2309,0))</f>
        <v>133336973.120629</v>
      </c>
      <c r="AL2190" s="7" t="n">
        <f aca="false">INDEX($AA$2182:$AA$2309,MATCH($A2190+(1-F2190)*4,$A$2182:$A$2309,0))</f>
        <v>30000000</v>
      </c>
      <c r="AM2190" s="7" t="n">
        <f aca="false">INDEX($AA$2182:$AA$2309,MATCH($A2190-F2190*4,$A$2182:$A$2309,0))</f>
        <v>173210593.834105</v>
      </c>
      <c r="AN2190" s="7" t="n">
        <f aca="false">INDEX($AB$2182:$AB$2309,MATCH($A2190+(1-G2190)*2,$A$2182:$A$2309,0))</f>
        <v>15000000</v>
      </c>
      <c r="AO2190" s="7" t="n">
        <f aca="false">INDEX($AB$2182:$AB$2309,MATCH($A2190-G2190*2,$A$2182:$A$2309,0))</f>
        <v>288684323.056841</v>
      </c>
      <c r="AP2190" s="7" t="n">
        <f aca="false">INDEX($AC$2182:$AC$2309,MATCH($A2190+(1-H2190)*1,$A$2182:$A$2309,0))</f>
        <v>5000000</v>
      </c>
      <c r="AQ2190" s="7" t="n">
        <f aca="false">INDEX($AC$2182:$AC$2309,MATCH($A2190-H2190*1,$A$2182:$A$2309,0))</f>
        <v>288684323.056841</v>
      </c>
      <c r="AR2190" s="14" t="b">
        <f aca="false">AND(IF(B2190=1,AD2190&gt;=AE2190,AE2190&gt;AD2190),IF(C2190=1,AF2190&gt;=AG2190,AG2190&gt;AF2190),IF(D2190=1,AH2190&gt;=AI2190,AI2190&gt;AH2190),IF(E2190=1,AJ2190&gt;=AK2190,AK2190&gt;AJ2190),IF(F2190=1,AL2190&gt;=AM2190,AM2190&gt;AL2190),IF(G2190=1,AN2190&gt;=AO2190,AO2190&gt;AN2190),IF(H2190=1,AP2190&gt;=AQ2190,AQ2190&gt;AP2190))</f>
        <v>0</v>
      </c>
      <c r="AS2190" s="2"/>
      <c r="AT2190" s="2"/>
      <c r="AU2190" s="2"/>
      <c r="AV2190" s="2"/>
      <c r="AW2190" s="2"/>
      <c r="AX2190" s="2"/>
    </row>
    <row r="2191" customFormat="false" ht="15" hidden="false" customHeight="false" outlineLevel="0" collapsed="false">
      <c r="A2191" s="6" t="n">
        <f aca="false">ROW()-2182</f>
        <v>9</v>
      </c>
      <c r="B2191" s="6" t="n">
        <f aca="false">MOD(INT($A2191/64),2)</f>
        <v>0</v>
      </c>
      <c r="C2191" s="6" t="n">
        <f aca="false">MOD(INT($A2191/32),2)</f>
        <v>0</v>
      </c>
      <c r="D2191" s="6" t="n">
        <f aca="false">MOD(INT($A2191/16),2)</f>
        <v>0</v>
      </c>
      <c r="E2191" s="6" t="n">
        <f aca="false">MOD(INT($A2191/8),2)</f>
        <v>1</v>
      </c>
      <c r="F2191" s="6" t="n">
        <f aca="false">MOD(INT($A2191/4),2)</f>
        <v>0</v>
      </c>
      <c r="G2191" s="6" t="n">
        <f aca="false">MOD(INT($A2191/2),2)</f>
        <v>0</v>
      </c>
      <c r="H2191" s="6" t="n">
        <f aca="false">MOD(INT($A2191/1),2)</f>
        <v>1</v>
      </c>
      <c r="I2191" s="7" t="n">
        <f aca="false">IF(B2191=1,MIN($B$6,$B$2180),0)</f>
        <v>0</v>
      </c>
      <c r="J2191" s="7" t="n">
        <f aca="false">IF(C2191=1,MIN($F$506,MAX(0,$B$2180-I2191)),0)</f>
        <v>0</v>
      </c>
      <c r="K2191" s="7" t="n">
        <f aca="false">IF(D2191=1,MIN($F$505,MAX(0,$B$2180-SUM(I2191:J2191))),0)</f>
        <v>0</v>
      </c>
      <c r="L2191" s="7" t="n">
        <f aca="false">IF(E2191=1,MIN($F$504,MAX(0,$B$2180-SUM(I2191:K2191))),0)</f>
        <v>60000000</v>
      </c>
      <c r="M2191" s="7" t="n">
        <f aca="false">IF(F2191=1,MIN($F$503,MAX(0,$B$2180-SUM(I2191:L2191))),0)</f>
        <v>0</v>
      </c>
      <c r="N2191" s="7" t="n">
        <f aca="false">IF(G2191=1,MIN($F$502,MAX(0,$B$2180-SUM(I2191:M2191))),0)</f>
        <v>0</v>
      </c>
      <c r="O2191" s="7" t="n">
        <f aca="false">IF(H2191=1,MIN($F$501,MAX(0,$B$2180-SUM(I2191:N2191))),0)</f>
        <v>5000000</v>
      </c>
      <c r="P2191" s="7" t="n">
        <f aca="false">MAX(0,$B$2180-SUM(I2191:O2191))</f>
        <v>1935000000</v>
      </c>
      <c r="Q2191" s="7" t="n">
        <f aca="false">($B$483+$B$484)+$B$22+(1-B2191)*$B$478+(1-C2191)*$E$506+(1-D2191)*$E$505+(1-E2191)*$E$504+(1-F2191)*$E$503+(1-G2191)*$E$502+(1-H2191)*$E$501</f>
        <v>26144016.055862</v>
      </c>
      <c r="R2191" s="7" t="n">
        <f aca="false">P2191&gt;$B$12*Q2191</f>
        <v>1</v>
      </c>
      <c r="S2191" s="7" t="n">
        <f aca="false">IF(R2191,(P2191+$B$12*$B$13)/(Q2191+$B$13),IF(Q2191&gt;0,P2191/Q2191,0))</f>
        <v>67.6406547259805</v>
      </c>
      <c r="T2191" s="7" t="n">
        <f aca="false">IF(R2191,$B$13*(S2191-$B$12),0)</f>
        <v>166601636.814951</v>
      </c>
      <c r="U2191" s="7" t="n">
        <f aca="false">($B$483+$B$484)*S2191</f>
        <v>20735343.2255453</v>
      </c>
      <c r="V2191" s="7" t="n">
        <f aca="false">$B$22*S2191</f>
        <v>608765892.533824</v>
      </c>
      <c r="W2191" s="7" t="n">
        <f aca="false">IF(B2191=1,I2191,S2191*$B$478)</f>
        <v>63609173.2031765</v>
      </c>
      <c r="X2191" s="7" t="n">
        <f aca="false">IF(C2191=1,J2191,S2191*$E$506)</f>
        <v>416448836.558422</v>
      </c>
      <c r="Y2191" s="7" t="n">
        <f aca="false">IF(D2191=1,K2191,S2191*$E$505)</f>
        <v>117713879.856237</v>
      </c>
      <c r="Z2191" s="7" t="n">
        <f aca="false">IF(E2191=1,L2191,S2191*$E$504)</f>
        <v>60000000</v>
      </c>
      <c r="AA2191" s="7" t="n">
        <f aca="false">IF(F2191=1,M2191,S2191*$E$503)</f>
        <v>202921964.177941</v>
      </c>
      <c r="AB2191" s="7" t="n">
        <f aca="false">IF(G2191=1,N2191,S2191*$E$502)</f>
        <v>338203273.629902</v>
      </c>
      <c r="AC2191" s="7" t="n">
        <f aca="false">IF(H2191=1,O2191,S2191*$E$501)</f>
        <v>5000000</v>
      </c>
      <c r="AD2191" s="7" t="n">
        <f aca="false">INDEX($W$2182:$W$2309,MATCH($A2191+(1-B2191)*64,$A$2182:$A$2309,0))</f>
        <v>30000000</v>
      </c>
      <c r="AE2191" s="7" t="n">
        <f aca="false">INDEX($W$2182:$W$2309,MATCH($A2191-B2191*64,$A$2182:$A$2309,0))</f>
        <v>63609173.2031765</v>
      </c>
      <c r="AF2191" s="7" t="n">
        <f aca="false">INDEX($X$2182:$X$2309,MATCH($A2191+(1-C2191)*32,$A$2182:$A$2309,0))</f>
        <v>300000000</v>
      </c>
      <c r="AG2191" s="7" t="n">
        <f aca="false">INDEX($X$2182:$X$2309,MATCH($A2191-C2191*32,$A$2182:$A$2309,0))</f>
        <v>416448836.558422</v>
      </c>
      <c r="AH2191" s="7" t="n">
        <f aca="false">INDEX($Y$2182:$Y$2309,MATCH($A2191+(1-D2191)*16,$A$2182:$A$2309,0))</f>
        <v>100000000</v>
      </c>
      <c r="AI2191" s="7" t="n">
        <f aca="false">INDEX($Y$2182:$Y$2309,MATCH($A2191-D2191*16,$A$2182:$A$2309,0))</f>
        <v>117713879.856237</v>
      </c>
      <c r="AJ2191" s="7" t="n">
        <f aca="false">INDEX($Z$2182:$Z$2309,MATCH($A2191+(1-E2191)*8,$A$2182:$A$2309,0))</f>
        <v>60000000</v>
      </c>
      <c r="AK2191" s="7" t="n">
        <f aca="false">INDEX($Z$2182:$Z$2309,MATCH($A2191-E2191*8,$A$2182:$A$2309,0))</f>
        <v>154425896.165414</v>
      </c>
      <c r="AL2191" s="7" t="n">
        <f aca="false">INDEX($AA$2182:$AA$2309,MATCH($A2191+(1-F2191)*4,$A$2182:$A$2309,0))</f>
        <v>30000000</v>
      </c>
      <c r="AM2191" s="7" t="n">
        <f aca="false">INDEX($AA$2182:$AA$2309,MATCH($A2191-F2191*4,$A$2182:$A$2309,0))</f>
        <v>202921964.177941</v>
      </c>
      <c r="AN2191" s="7" t="n">
        <f aca="false">INDEX($AB$2182:$AB$2309,MATCH($A2191+(1-G2191)*2,$A$2182:$A$2309,0))</f>
        <v>15000000</v>
      </c>
      <c r="AO2191" s="7" t="n">
        <f aca="false">INDEX($AB$2182:$AB$2309,MATCH($A2191-G2191*2,$A$2182:$A$2309,0))</f>
        <v>338203273.629902</v>
      </c>
      <c r="AP2191" s="7" t="n">
        <f aca="false">INDEX($AC$2182:$AC$2309,MATCH($A2191+(1-H2191)*1,$A$2182:$A$2309,0))</f>
        <v>5000000</v>
      </c>
      <c r="AQ2191" s="7" t="n">
        <f aca="false">INDEX($AC$2182:$AC$2309,MATCH($A2191-H2191*1,$A$2182:$A$2309,0))</f>
        <v>288684323.056841</v>
      </c>
      <c r="AR2191" s="14" t="b">
        <f aca="false">AND(IF(B2191=1,AD2191&gt;=AE2191,AE2191&gt;AD2191),IF(C2191=1,AF2191&gt;=AG2191,AG2191&gt;AF2191),IF(D2191=1,AH2191&gt;=AI2191,AI2191&gt;AH2191),IF(E2191=1,AJ2191&gt;=AK2191,AK2191&gt;AJ2191),IF(F2191=1,AL2191&gt;=AM2191,AM2191&gt;AL2191),IF(G2191=1,AN2191&gt;=AO2191,AO2191&gt;AN2191),IF(H2191=1,AP2191&gt;=AQ2191,AQ2191&gt;AP2191))</f>
        <v>0</v>
      </c>
      <c r="AS2191" s="2"/>
      <c r="AT2191" s="2"/>
      <c r="AU2191" s="2"/>
      <c r="AV2191" s="2"/>
      <c r="AW2191" s="2"/>
      <c r="AX2191" s="2"/>
    </row>
    <row r="2192" customFormat="false" ht="15" hidden="false" customHeight="false" outlineLevel="0" collapsed="false">
      <c r="A2192" s="6" t="n">
        <f aca="false">ROW()-2182</f>
        <v>10</v>
      </c>
      <c r="B2192" s="6" t="n">
        <f aca="false">MOD(INT($A2192/64),2)</f>
        <v>0</v>
      </c>
      <c r="C2192" s="6" t="n">
        <f aca="false">MOD(INT($A2192/32),2)</f>
        <v>0</v>
      </c>
      <c r="D2192" s="6" t="n">
        <f aca="false">MOD(INT($A2192/16),2)</f>
        <v>0</v>
      </c>
      <c r="E2192" s="6" t="n">
        <f aca="false">MOD(INT($A2192/8),2)</f>
        <v>1</v>
      </c>
      <c r="F2192" s="6" t="n">
        <f aca="false">MOD(INT($A2192/4),2)</f>
        <v>0</v>
      </c>
      <c r="G2192" s="6" t="n">
        <f aca="false">MOD(INT($A2192/2),2)</f>
        <v>1</v>
      </c>
      <c r="H2192" s="6" t="n">
        <f aca="false">MOD(INT($A2192/1),2)</f>
        <v>0</v>
      </c>
      <c r="I2192" s="7" t="n">
        <f aca="false">IF(B2192=1,MIN($B$6,$B$2180),0)</f>
        <v>0</v>
      </c>
      <c r="J2192" s="7" t="n">
        <f aca="false">IF(C2192=1,MIN($F$506,MAX(0,$B$2180-I2192)),0)</f>
        <v>0</v>
      </c>
      <c r="K2192" s="7" t="n">
        <f aca="false">IF(D2192=1,MIN($F$505,MAX(0,$B$2180-SUM(I2192:J2192))),0)</f>
        <v>0</v>
      </c>
      <c r="L2192" s="7" t="n">
        <f aca="false">IF(E2192=1,MIN($F$504,MAX(0,$B$2180-SUM(I2192:K2192))),0)</f>
        <v>60000000</v>
      </c>
      <c r="M2192" s="7" t="n">
        <f aca="false">IF(F2192=1,MIN($F$503,MAX(0,$B$2180-SUM(I2192:L2192))),0)</f>
        <v>0</v>
      </c>
      <c r="N2192" s="7" t="n">
        <f aca="false">IF(G2192=1,MIN($F$502,MAX(0,$B$2180-SUM(I2192:M2192))),0)</f>
        <v>15000000</v>
      </c>
      <c r="O2192" s="7" t="n">
        <f aca="false">IF(H2192=1,MIN($F$501,MAX(0,$B$2180-SUM(I2192:N2192))),0)</f>
        <v>0</v>
      </c>
      <c r="P2192" s="7" t="n">
        <f aca="false">MAX(0,$B$2180-SUM(I2192:O2192))</f>
        <v>1925000000</v>
      </c>
      <c r="Q2192" s="7" t="n">
        <f aca="false">($B$483+$B$484)+$B$22+(1-B2192)*$B$478+(1-C2192)*$E$506+(1-D2192)*$E$505+(1-E2192)*$E$504+(1-F2192)*$E$503+(1-G2192)*$E$502+(1-H2192)*$E$501</f>
        <v>26144016.055862</v>
      </c>
      <c r="R2192" s="7" t="n">
        <f aca="false">P2192&gt;$B$12*Q2192</f>
        <v>1</v>
      </c>
      <c r="S2192" s="7" t="n">
        <f aca="false">IF(R2192,(P2192+$B$12*$B$13)/(Q2192+$B$13),IF(Q2192&gt;0,P2192/Q2192,0))</f>
        <v>67.2915416693302</v>
      </c>
      <c r="T2192" s="7" t="n">
        <f aca="false">IF(R2192,$B$13*(S2192-$B$12),0)</f>
        <v>165728854.173326</v>
      </c>
      <c r="U2192" s="7" t="n">
        <f aca="false">($B$483+$B$484)*S2192</f>
        <v>20628322.0992199</v>
      </c>
      <c r="V2192" s="7" t="n">
        <f aca="false">$B$22*S2192</f>
        <v>605623875.023972</v>
      </c>
      <c r="W2192" s="7" t="n">
        <f aca="false">IF(B2192=1,I2192,S2192*$B$478)</f>
        <v>63280867.7930956</v>
      </c>
      <c r="X2192" s="7" t="n">
        <f aca="false">IF(C2192=1,J2192,S2192*$E$506)</f>
        <v>414299423.208443</v>
      </c>
      <c r="Y2192" s="7" t="n">
        <f aca="false">IF(D2192=1,K2192,S2192*$E$505)</f>
        <v>117106324.347301</v>
      </c>
      <c r="Z2192" s="7" t="n">
        <f aca="false">IF(E2192=1,L2192,S2192*$E$504)</f>
        <v>60000000</v>
      </c>
      <c r="AA2192" s="7" t="n">
        <f aca="false">IF(F2192=1,M2192,S2192*$E$503)</f>
        <v>201874625.007991</v>
      </c>
      <c r="AB2192" s="7" t="n">
        <f aca="false">IF(G2192=1,N2192,S2192*$E$502)</f>
        <v>15000000</v>
      </c>
      <c r="AC2192" s="7" t="n">
        <f aca="false">IF(H2192=1,O2192,S2192*$E$501)</f>
        <v>336457708.346651</v>
      </c>
      <c r="AD2192" s="7" t="n">
        <f aca="false">INDEX($W$2182:$W$2309,MATCH($A2192+(1-B2192)*64,$A$2182:$A$2309,0))</f>
        <v>30000000</v>
      </c>
      <c r="AE2192" s="7" t="n">
        <f aca="false">INDEX($W$2182:$W$2309,MATCH($A2192-B2192*64,$A$2182:$A$2309,0))</f>
        <v>63280867.7930956</v>
      </c>
      <c r="AF2192" s="7" t="n">
        <f aca="false">INDEX($X$2182:$X$2309,MATCH($A2192+(1-C2192)*32,$A$2182:$A$2309,0))</f>
        <v>300000000</v>
      </c>
      <c r="AG2192" s="7" t="n">
        <f aca="false">INDEX($X$2182:$X$2309,MATCH($A2192-C2192*32,$A$2182:$A$2309,0))</f>
        <v>414299423.208443</v>
      </c>
      <c r="AH2192" s="7" t="n">
        <f aca="false">INDEX($Y$2182:$Y$2309,MATCH($A2192+(1-D2192)*16,$A$2182:$A$2309,0))</f>
        <v>100000000</v>
      </c>
      <c r="AI2192" s="7" t="n">
        <f aca="false">INDEX($Y$2182:$Y$2309,MATCH($A2192-D2192*16,$A$2182:$A$2309,0))</f>
        <v>117106324.347301</v>
      </c>
      <c r="AJ2192" s="7" t="n">
        <f aca="false">INDEX($Z$2182:$Z$2309,MATCH($A2192+(1-E2192)*8,$A$2182:$A$2309,0))</f>
        <v>60000000</v>
      </c>
      <c r="AK2192" s="7" t="n">
        <f aca="false">INDEX($Z$2182:$Z$2309,MATCH($A2192-E2192*8,$A$2182:$A$2309,0))</f>
        <v>153652800.314774</v>
      </c>
      <c r="AL2192" s="7" t="n">
        <f aca="false">INDEX($AA$2182:$AA$2309,MATCH($A2192+(1-F2192)*4,$A$2182:$A$2309,0))</f>
        <v>30000000</v>
      </c>
      <c r="AM2192" s="7" t="n">
        <f aca="false">INDEX($AA$2182:$AA$2309,MATCH($A2192-F2192*4,$A$2182:$A$2309,0))</f>
        <v>201874625.007991</v>
      </c>
      <c r="AN2192" s="7" t="n">
        <f aca="false">INDEX($AB$2182:$AB$2309,MATCH($A2192+(1-G2192)*2,$A$2182:$A$2309,0))</f>
        <v>15000000</v>
      </c>
      <c r="AO2192" s="7" t="n">
        <f aca="false">INDEX($AB$2182:$AB$2309,MATCH($A2192-G2192*2,$A$2182:$A$2309,0))</f>
        <v>288684323.056841</v>
      </c>
      <c r="AP2192" s="7" t="n">
        <f aca="false">INDEX($AC$2182:$AC$2309,MATCH($A2192+(1-H2192)*1,$A$2182:$A$2309,0))</f>
        <v>5000000</v>
      </c>
      <c r="AQ2192" s="7" t="n">
        <f aca="false">INDEX($AC$2182:$AC$2309,MATCH($A2192-H2192*1,$A$2182:$A$2309,0))</f>
        <v>336457708.346651</v>
      </c>
      <c r="AR2192" s="14" t="b">
        <f aca="false">AND(IF(B2192=1,AD2192&gt;=AE2192,AE2192&gt;AD2192),IF(C2192=1,AF2192&gt;=AG2192,AG2192&gt;AF2192),IF(D2192=1,AH2192&gt;=AI2192,AI2192&gt;AH2192),IF(E2192=1,AJ2192&gt;=AK2192,AK2192&gt;AJ2192),IF(F2192=1,AL2192&gt;=AM2192,AM2192&gt;AL2192),IF(G2192=1,AN2192&gt;=AO2192,AO2192&gt;AN2192),IF(H2192=1,AP2192&gt;=AQ2192,AQ2192&gt;AP2192))</f>
        <v>0</v>
      </c>
      <c r="AS2192" s="2"/>
      <c r="AT2192" s="2"/>
      <c r="AU2192" s="2"/>
      <c r="AV2192" s="2"/>
      <c r="AW2192" s="2"/>
      <c r="AX2192" s="2"/>
    </row>
    <row r="2193" customFormat="false" ht="15" hidden="false" customHeight="false" outlineLevel="0" collapsed="false">
      <c r="A2193" s="6" t="n">
        <f aca="false">ROW()-2182</f>
        <v>11</v>
      </c>
      <c r="B2193" s="6" t="n">
        <f aca="false">MOD(INT($A2193/64),2)</f>
        <v>0</v>
      </c>
      <c r="C2193" s="6" t="n">
        <f aca="false">MOD(INT($A2193/32),2)</f>
        <v>0</v>
      </c>
      <c r="D2193" s="6" t="n">
        <f aca="false">MOD(INT($A2193/16),2)</f>
        <v>0</v>
      </c>
      <c r="E2193" s="6" t="n">
        <f aca="false">MOD(INT($A2193/8),2)</f>
        <v>1</v>
      </c>
      <c r="F2193" s="6" t="n">
        <f aca="false">MOD(INT($A2193/4),2)</f>
        <v>0</v>
      </c>
      <c r="G2193" s="6" t="n">
        <f aca="false">MOD(INT($A2193/2),2)</f>
        <v>1</v>
      </c>
      <c r="H2193" s="6" t="n">
        <f aca="false">MOD(INT($A2193/1),2)</f>
        <v>1</v>
      </c>
      <c r="I2193" s="7" t="n">
        <f aca="false">IF(B2193=1,MIN($B$6,$B$2180),0)</f>
        <v>0</v>
      </c>
      <c r="J2193" s="7" t="n">
        <f aca="false">IF(C2193=1,MIN($F$506,MAX(0,$B$2180-I2193)),0)</f>
        <v>0</v>
      </c>
      <c r="K2193" s="7" t="n">
        <f aca="false">IF(D2193=1,MIN($F$505,MAX(0,$B$2180-SUM(I2193:J2193))),0)</f>
        <v>0</v>
      </c>
      <c r="L2193" s="7" t="n">
        <f aca="false">IF(E2193=1,MIN($F$504,MAX(0,$B$2180-SUM(I2193:K2193))),0)</f>
        <v>60000000</v>
      </c>
      <c r="M2193" s="7" t="n">
        <f aca="false">IF(F2193=1,MIN($F$503,MAX(0,$B$2180-SUM(I2193:L2193))),0)</f>
        <v>0</v>
      </c>
      <c r="N2193" s="7" t="n">
        <f aca="false">IF(G2193=1,MIN($F$502,MAX(0,$B$2180-SUM(I2193:M2193))),0)</f>
        <v>15000000</v>
      </c>
      <c r="O2193" s="7" t="n">
        <f aca="false">IF(H2193=1,MIN($F$501,MAX(0,$B$2180-SUM(I2193:N2193))),0)</f>
        <v>5000000</v>
      </c>
      <c r="P2193" s="7" t="n">
        <f aca="false">MAX(0,$B$2180-SUM(I2193:O2193))</f>
        <v>1920000000</v>
      </c>
      <c r="Q2193" s="7" t="n">
        <f aca="false">($B$483+$B$484)+$B$22+(1-B2193)*$B$478+(1-C2193)*$E$506+(1-D2193)*$E$505+(1-E2193)*$E$504+(1-F2193)*$E$503+(1-G2193)*$E$502+(1-H2193)*$E$501</f>
        <v>21144016.055862</v>
      </c>
      <c r="R2193" s="7" t="n">
        <f aca="false">P2193&gt;$B$12*Q2193</f>
        <v>1</v>
      </c>
      <c r="S2193" s="7" t="n">
        <f aca="false">IF(R2193,(P2193+$B$12*$B$13)/(Q2193+$B$13),IF(Q2193&gt;0,P2193/Q2193,0))</f>
        <v>81.3102137749294</v>
      </c>
      <c r="T2193" s="7" t="n">
        <f aca="false">IF(R2193,$B$13*(S2193-$B$12),0)</f>
        <v>200775534.437324</v>
      </c>
      <c r="U2193" s="7" t="n">
        <f aca="false">($B$483+$B$484)*S2193</f>
        <v>24925766.866033</v>
      </c>
      <c r="V2193" s="7" t="n">
        <f aca="false">$B$22*S2193</f>
        <v>731791923.974365</v>
      </c>
      <c r="W2193" s="7" t="n">
        <f aca="false">IF(B2193=1,I2193,S2193*$B$478)</f>
        <v>76464006.6266275</v>
      </c>
      <c r="X2193" s="7" t="n">
        <f aca="false">IF(C2193=1,J2193,S2193*$E$506)</f>
        <v>500609346.022192</v>
      </c>
      <c r="Y2193" s="7" t="n">
        <f aca="false">IF(D2193=1,K2193,S2193*$E$505)</f>
        <v>141502780.748671</v>
      </c>
      <c r="Z2193" s="7" t="n">
        <f aca="false">IF(E2193=1,L2193,S2193*$E$504)</f>
        <v>60000000</v>
      </c>
      <c r="AA2193" s="7" t="n">
        <f aca="false">IF(F2193=1,M2193,S2193*$E$503)</f>
        <v>243930641.324788</v>
      </c>
      <c r="AB2193" s="7" t="n">
        <f aca="false">IF(G2193=1,N2193,S2193*$E$502)</f>
        <v>15000000</v>
      </c>
      <c r="AC2193" s="7" t="n">
        <f aca="false">IF(H2193=1,O2193,S2193*$E$501)</f>
        <v>5000000</v>
      </c>
      <c r="AD2193" s="7" t="n">
        <f aca="false">INDEX($W$2182:$W$2309,MATCH($A2193+(1-B2193)*64,$A$2182:$A$2309,0))</f>
        <v>30000000</v>
      </c>
      <c r="AE2193" s="7" t="n">
        <f aca="false">INDEX($W$2182:$W$2309,MATCH($A2193-B2193*64,$A$2182:$A$2309,0))</f>
        <v>76464006.6266275</v>
      </c>
      <c r="AF2193" s="7" t="n">
        <f aca="false">INDEX($X$2182:$X$2309,MATCH($A2193+(1-C2193)*32,$A$2182:$A$2309,0))</f>
        <v>300000000</v>
      </c>
      <c r="AG2193" s="7" t="n">
        <f aca="false">INDEX($X$2182:$X$2309,MATCH($A2193-C2193*32,$A$2182:$A$2309,0))</f>
        <v>500609346.022192</v>
      </c>
      <c r="AH2193" s="7" t="n">
        <f aca="false">INDEX($Y$2182:$Y$2309,MATCH($A2193+(1-D2193)*16,$A$2182:$A$2309,0))</f>
        <v>100000000</v>
      </c>
      <c r="AI2193" s="7" t="n">
        <f aca="false">INDEX($Y$2182:$Y$2309,MATCH($A2193-D2193*16,$A$2182:$A$2309,0))</f>
        <v>141502780.748671</v>
      </c>
      <c r="AJ2193" s="7" t="n">
        <f aca="false">INDEX($Z$2182:$Z$2309,MATCH($A2193+(1-E2193)*8,$A$2182:$A$2309,0))</f>
        <v>60000000</v>
      </c>
      <c r="AK2193" s="7" t="n">
        <f aca="false">INDEX($Z$2182:$Z$2309,MATCH($A2193-E2193*8,$A$2182:$A$2309,0))</f>
        <v>182690718.274576</v>
      </c>
      <c r="AL2193" s="7" t="n">
        <f aca="false">INDEX($AA$2182:$AA$2309,MATCH($A2193+(1-F2193)*4,$A$2182:$A$2309,0))</f>
        <v>30000000</v>
      </c>
      <c r="AM2193" s="7" t="n">
        <f aca="false">INDEX($AA$2182:$AA$2309,MATCH($A2193-F2193*4,$A$2182:$A$2309,0))</f>
        <v>243930641.324788</v>
      </c>
      <c r="AN2193" s="7" t="n">
        <f aca="false">INDEX($AB$2182:$AB$2309,MATCH($A2193+(1-G2193)*2,$A$2182:$A$2309,0))</f>
        <v>15000000</v>
      </c>
      <c r="AO2193" s="7" t="n">
        <f aca="false">INDEX($AB$2182:$AB$2309,MATCH($A2193-G2193*2,$A$2182:$A$2309,0))</f>
        <v>338203273.629902</v>
      </c>
      <c r="AP2193" s="7" t="n">
        <f aca="false">INDEX($AC$2182:$AC$2309,MATCH($A2193+(1-H2193)*1,$A$2182:$A$2309,0))</f>
        <v>5000000</v>
      </c>
      <c r="AQ2193" s="7" t="n">
        <f aca="false">INDEX($AC$2182:$AC$2309,MATCH($A2193-H2193*1,$A$2182:$A$2309,0))</f>
        <v>336457708.346651</v>
      </c>
      <c r="AR2193" s="14" t="b">
        <f aca="false">AND(IF(B2193=1,AD2193&gt;=AE2193,AE2193&gt;AD2193),IF(C2193=1,AF2193&gt;=AG2193,AG2193&gt;AF2193),IF(D2193=1,AH2193&gt;=AI2193,AI2193&gt;AH2193),IF(E2193=1,AJ2193&gt;=AK2193,AK2193&gt;AJ2193),IF(F2193=1,AL2193&gt;=AM2193,AM2193&gt;AL2193),IF(G2193=1,AN2193&gt;=AO2193,AO2193&gt;AN2193),IF(H2193=1,AP2193&gt;=AQ2193,AQ2193&gt;AP2193))</f>
        <v>0</v>
      </c>
      <c r="AS2193" s="2"/>
      <c r="AT2193" s="2"/>
      <c r="AU2193" s="2"/>
      <c r="AV2193" s="2"/>
      <c r="AW2193" s="2"/>
      <c r="AX2193" s="2"/>
    </row>
    <row r="2194" customFormat="false" ht="15" hidden="false" customHeight="false" outlineLevel="0" collapsed="false">
      <c r="A2194" s="6" t="n">
        <f aca="false">ROW()-2182</f>
        <v>12</v>
      </c>
      <c r="B2194" s="6" t="n">
        <f aca="false">MOD(INT($A2194/64),2)</f>
        <v>0</v>
      </c>
      <c r="C2194" s="6" t="n">
        <f aca="false">MOD(INT($A2194/32),2)</f>
        <v>0</v>
      </c>
      <c r="D2194" s="6" t="n">
        <f aca="false">MOD(INT($A2194/16),2)</f>
        <v>0</v>
      </c>
      <c r="E2194" s="6" t="n">
        <f aca="false">MOD(INT($A2194/8),2)</f>
        <v>1</v>
      </c>
      <c r="F2194" s="6" t="n">
        <f aca="false">MOD(INT($A2194/4),2)</f>
        <v>1</v>
      </c>
      <c r="G2194" s="6" t="n">
        <f aca="false">MOD(INT($A2194/2),2)</f>
        <v>0</v>
      </c>
      <c r="H2194" s="6" t="n">
        <f aca="false">MOD(INT($A2194/1),2)</f>
        <v>0</v>
      </c>
      <c r="I2194" s="7" t="n">
        <f aca="false">IF(B2194=1,MIN($B$6,$B$2180),0)</f>
        <v>0</v>
      </c>
      <c r="J2194" s="7" t="n">
        <f aca="false">IF(C2194=1,MIN($F$506,MAX(0,$B$2180-I2194)),0)</f>
        <v>0</v>
      </c>
      <c r="K2194" s="7" t="n">
        <f aca="false">IF(D2194=1,MIN($F$505,MAX(0,$B$2180-SUM(I2194:J2194))),0)</f>
        <v>0</v>
      </c>
      <c r="L2194" s="7" t="n">
        <f aca="false">IF(E2194=1,MIN($F$504,MAX(0,$B$2180-SUM(I2194:K2194))),0)</f>
        <v>60000000</v>
      </c>
      <c r="M2194" s="7" t="n">
        <f aca="false">IF(F2194=1,MIN($F$503,MAX(0,$B$2180-SUM(I2194:L2194))),0)</f>
        <v>30000000</v>
      </c>
      <c r="N2194" s="7" t="n">
        <f aca="false">IF(G2194=1,MIN($F$502,MAX(0,$B$2180-SUM(I2194:M2194))),0)</f>
        <v>0</v>
      </c>
      <c r="O2194" s="7" t="n">
        <f aca="false">IF(H2194=1,MIN($F$501,MAX(0,$B$2180-SUM(I2194:N2194))),0)</f>
        <v>0</v>
      </c>
      <c r="P2194" s="7" t="n">
        <f aca="false">MAX(0,$B$2180-SUM(I2194:O2194))</f>
        <v>1910000000</v>
      </c>
      <c r="Q2194" s="7" t="n">
        <f aca="false">($B$483+$B$484)+$B$22+(1-B2194)*$B$478+(1-C2194)*$E$506+(1-D2194)*$E$505+(1-E2194)*$E$504+(1-F2194)*$E$503+(1-G2194)*$E$502+(1-H2194)*$E$501</f>
        <v>28144016.055862</v>
      </c>
      <c r="R2194" s="7" t="n">
        <f aca="false">P2194&gt;$B$12*Q2194</f>
        <v>1</v>
      </c>
      <c r="S2194" s="7" t="n">
        <f aca="false">IF(R2194,(P2194+$B$12*$B$13)/(Q2194+$B$13),IF(Q2194&gt;0,P2194/Q2194,0))</f>
        <v>62.4102270574993</v>
      </c>
      <c r="T2194" s="7" t="n">
        <f aca="false">IF(R2194,$B$13*(S2194-$B$12),0)</f>
        <v>153525567.643748</v>
      </c>
      <c r="U2194" s="7" t="n">
        <f aca="false">($B$483+$B$484)*S2194</f>
        <v>19131947.8509483</v>
      </c>
      <c r="V2194" s="7" t="n">
        <f aca="false">$B$22*S2194</f>
        <v>561692043.517494</v>
      </c>
      <c r="W2194" s="7" t="n">
        <f aca="false">IF(B2194=1,I2194,S2194*$B$478)</f>
        <v>58690486.6405032</v>
      </c>
      <c r="X2194" s="7" t="n">
        <f aca="false">IF(C2194=1,J2194,S2194*$E$506)</f>
        <v>384246228.140954</v>
      </c>
      <c r="Y2194" s="7" t="n">
        <f aca="false">IF(D2194=1,K2194,S2194*$E$505)</f>
        <v>108611455.631359</v>
      </c>
      <c r="Z2194" s="7" t="n">
        <f aca="false">IF(E2194=1,L2194,S2194*$E$504)</f>
        <v>60000000</v>
      </c>
      <c r="AA2194" s="7" t="n">
        <f aca="false">IF(F2194=1,M2194,S2194*$E$503)</f>
        <v>30000000</v>
      </c>
      <c r="AB2194" s="7" t="n">
        <f aca="false">IF(G2194=1,N2194,S2194*$E$502)</f>
        <v>312051135.287497</v>
      </c>
      <c r="AC2194" s="7" t="n">
        <f aca="false">IF(H2194=1,O2194,S2194*$E$501)</f>
        <v>312051135.287497</v>
      </c>
      <c r="AD2194" s="7" t="n">
        <f aca="false">INDEX($W$2182:$W$2309,MATCH($A2194+(1-B2194)*64,$A$2182:$A$2309,0))</f>
        <v>30000000</v>
      </c>
      <c r="AE2194" s="7" t="n">
        <f aca="false">INDEX($W$2182:$W$2309,MATCH($A2194-B2194*64,$A$2182:$A$2309,0))</f>
        <v>58690486.6405032</v>
      </c>
      <c r="AF2194" s="7" t="n">
        <f aca="false">INDEX($X$2182:$X$2309,MATCH($A2194+(1-C2194)*32,$A$2182:$A$2309,0))</f>
        <v>300000000</v>
      </c>
      <c r="AG2194" s="7" t="n">
        <f aca="false">INDEX($X$2182:$X$2309,MATCH($A2194-C2194*32,$A$2182:$A$2309,0))</f>
        <v>384246228.140954</v>
      </c>
      <c r="AH2194" s="7" t="n">
        <f aca="false">INDEX($Y$2182:$Y$2309,MATCH($A2194+(1-D2194)*16,$A$2182:$A$2309,0))</f>
        <v>100000000</v>
      </c>
      <c r="AI2194" s="7" t="n">
        <f aca="false">INDEX($Y$2182:$Y$2309,MATCH($A2194-D2194*16,$A$2182:$A$2309,0))</f>
        <v>108611455.631359</v>
      </c>
      <c r="AJ2194" s="7" t="n">
        <f aca="false">INDEX($Z$2182:$Z$2309,MATCH($A2194+(1-E2194)*8,$A$2182:$A$2309,0))</f>
        <v>60000000</v>
      </c>
      <c r="AK2194" s="7" t="n">
        <f aca="false">INDEX($Z$2182:$Z$2309,MATCH($A2194-E2194*8,$A$2182:$A$2309,0))</f>
        <v>143263457.807218</v>
      </c>
      <c r="AL2194" s="7" t="n">
        <f aca="false">INDEX($AA$2182:$AA$2309,MATCH($A2194+(1-F2194)*4,$A$2182:$A$2309,0))</f>
        <v>30000000</v>
      </c>
      <c r="AM2194" s="7" t="n">
        <f aca="false">INDEX($AA$2182:$AA$2309,MATCH($A2194-F2194*4,$A$2182:$A$2309,0))</f>
        <v>173210593.834105</v>
      </c>
      <c r="AN2194" s="7" t="n">
        <f aca="false">INDEX($AB$2182:$AB$2309,MATCH($A2194+(1-G2194)*2,$A$2182:$A$2309,0))</f>
        <v>15000000</v>
      </c>
      <c r="AO2194" s="7" t="n">
        <f aca="false">INDEX($AB$2182:$AB$2309,MATCH($A2194-G2194*2,$A$2182:$A$2309,0))</f>
        <v>312051135.287497</v>
      </c>
      <c r="AP2194" s="7" t="n">
        <f aca="false">INDEX($AC$2182:$AC$2309,MATCH($A2194+(1-H2194)*1,$A$2182:$A$2309,0))</f>
        <v>5000000</v>
      </c>
      <c r="AQ2194" s="7" t="n">
        <f aca="false">INDEX($AC$2182:$AC$2309,MATCH($A2194-H2194*1,$A$2182:$A$2309,0))</f>
        <v>312051135.287497</v>
      </c>
      <c r="AR2194" s="14" t="b">
        <f aca="false">AND(IF(B2194=1,AD2194&gt;=AE2194,AE2194&gt;AD2194),IF(C2194=1,AF2194&gt;=AG2194,AG2194&gt;AF2194),IF(D2194=1,AH2194&gt;=AI2194,AI2194&gt;AH2194),IF(E2194=1,AJ2194&gt;=AK2194,AK2194&gt;AJ2194),IF(F2194=1,AL2194&gt;=AM2194,AM2194&gt;AL2194),IF(G2194=1,AN2194&gt;=AO2194,AO2194&gt;AN2194),IF(H2194=1,AP2194&gt;=AQ2194,AQ2194&gt;AP2194))</f>
        <v>0</v>
      </c>
      <c r="AS2194" s="2"/>
      <c r="AT2194" s="2"/>
      <c r="AU2194" s="2"/>
      <c r="AV2194" s="2"/>
      <c r="AW2194" s="2"/>
      <c r="AX2194" s="2"/>
    </row>
    <row r="2195" customFormat="false" ht="15" hidden="false" customHeight="false" outlineLevel="0" collapsed="false">
      <c r="A2195" s="6" t="n">
        <f aca="false">ROW()-2182</f>
        <v>13</v>
      </c>
      <c r="B2195" s="6" t="n">
        <f aca="false">MOD(INT($A2195/64),2)</f>
        <v>0</v>
      </c>
      <c r="C2195" s="6" t="n">
        <f aca="false">MOD(INT($A2195/32),2)</f>
        <v>0</v>
      </c>
      <c r="D2195" s="6" t="n">
        <f aca="false">MOD(INT($A2195/16),2)</f>
        <v>0</v>
      </c>
      <c r="E2195" s="6" t="n">
        <f aca="false">MOD(INT($A2195/8),2)</f>
        <v>1</v>
      </c>
      <c r="F2195" s="6" t="n">
        <f aca="false">MOD(INT($A2195/4),2)</f>
        <v>1</v>
      </c>
      <c r="G2195" s="6" t="n">
        <f aca="false">MOD(INT($A2195/2),2)</f>
        <v>0</v>
      </c>
      <c r="H2195" s="6" t="n">
        <f aca="false">MOD(INT($A2195/1),2)</f>
        <v>1</v>
      </c>
      <c r="I2195" s="7" t="n">
        <f aca="false">IF(B2195=1,MIN($B$6,$B$2180),0)</f>
        <v>0</v>
      </c>
      <c r="J2195" s="7" t="n">
        <f aca="false">IF(C2195=1,MIN($F$506,MAX(0,$B$2180-I2195)),0)</f>
        <v>0</v>
      </c>
      <c r="K2195" s="7" t="n">
        <f aca="false">IF(D2195=1,MIN($F$505,MAX(0,$B$2180-SUM(I2195:J2195))),0)</f>
        <v>0</v>
      </c>
      <c r="L2195" s="7" t="n">
        <f aca="false">IF(E2195=1,MIN($F$504,MAX(0,$B$2180-SUM(I2195:K2195))),0)</f>
        <v>60000000</v>
      </c>
      <c r="M2195" s="7" t="n">
        <f aca="false">IF(F2195=1,MIN($F$503,MAX(0,$B$2180-SUM(I2195:L2195))),0)</f>
        <v>30000000</v>
      </c>
      <c r="N2195" s="7" t="n">
        <f aca="false">IF(G2195=1,MIN($F$502,MAX(0,$B$2180-SUM(I2195:M2195))),0)</f>
        <v>0</v>
      </c>
      <c r="O2195" s="7" t="n">
        <f aca="false">IF(H2195=1,MIN($F$501,MAX(0,$B$2180-SUM(I2195:N2195))),0)</f>
        <v>5000000</v>
      </c>
      <c r="P2195" s="7" t="n">
        <f aca="false">MAX(0,$B$2180-SUM(I2195:O2195))</f>
        <v>1905000000</v>
      </c>
      <c r="Q2195" s="7" t="n">
        <f aca="false">($B$483+$B$484)+$B$22+(1-B2195)*$B$478+(1-C2195)*$E$506+(1-D2195)*$E$505+(1-E2195)*$E$504+(1-F2195)*$E$503+(1-G2195)*$E$502+(1-H2195)*$E$501</f>
        <v>23144016.055862</v>
      </c>
      <c r="R2195" s="7" t="n">
        <f aca="false">P2195&gt;$B$12*Q2195</f>
        <v>1</v>
      </c>
      <c r="S2195" s="7" t="n">
        <f aca="false">IF(R2195,(P2195+$B$12*$B$13)/(Q2195+$B$13),IF(Q2195&gt;0,P2195/Q2195,0))</f>
        <v>74.3838248987512</v>
      </c>
      <c r="T2195" s="7" t="n">
        <f aca="false">IF(R2195,$B$13*(S2195-$B$12),0)</f>
        <v>183459562.246878</v>
      </c>
      <c r="U2195" s="7" t="n">
        <f aca="false">($B$483+$B$484)*S2195</f>
        <v>22802472.0628857</v>
      </c>
      <c r="V2195" s="7" t="n">
        <f aca="false">$B$22*S2195</f>
        <v>669454424.088761</v>
      </c>
      <c r="W2195" s="7" t="n">
        <f aca="false">IF(B2195=1,I2195,S2195*$B$478)</f>
        <v>69950440.6139651</v>
      </c>
      <c r="X2195" s="7" t="n">
        <f aca="false">IF(C2195=1,J2195,S2195*$E$506)</f>
        <v>457965072.386447</v>
      </c>
      <c r="Y2195" s="7" t="n">
        <f aca="false">IF(D2195=1,K2195,S2195*$E$505)</f>
        <v>129448904.107307</v>
      </c>
      <c r="Z2195" s="7" t="n">
        <f aca="false">IF(E2195=1,L2195,S2195*$E$504)</f>
        <v>60000000</v>
      </c>
      <c r="AA2195" s="7" t="n">
        <f aca="false">IF(F2195=1,M2195,S2195*$E$503)</f>
        <v>30000000</v>
      </c>
      <c r="AB2195" s="7" t="n">
        <f aca="false">IF(G2195=1,N2195,S2195*$E$502)</f>
        <v>371919124.493756</v>
      </c>
      <c r="AC2195" s="7" t="n">
        <f aca="false">IF(H2195=1,O2195,S2195*$E$501)</f>
        <v>5000000</v>
      </c>
      <c r="AD2195" s="7" t="n">
        <f aca="false">INDEX($W$2182:$W$2309,MATCH($A2195+(1-B2195)*64,$A$2182:$A$2309,0))</f>
        <v>30000000</v>
      </c>
      <c r="AE2195" s="7" t="n">
        <f aca="false">INDEX($W$2182:$W$2309,MATCH($A2195-B2195*64,$A$2182:$A$2309,0))</f>
        <v>69950440.6139651</v>
      </c>
      <c r="AF2195" s="7" t="n">
        <f aca="false">INDEX($X$2182:$X$2309,MATCH($A2195+(1-C2195)*32,$A$2182:$A$2309,0))</f>
        <v>300000000</v>
      </c>
      <c r="AG2195" s="7" t="n">
        <f aca="false">INDEX($X$2182:$X$2309,MATCH($A2195-C2195*32,$A$2182:$A$2309,0))</f>
        <v>457965072.386447</v>
      </c>
      <c r="AH2195" s="7" t="n">
        <f aca="false">INDEX($Y$2182:$Y$2309,MATCH($A2195+(1-D2195)*16,$A$2182:$A$2309,0))</f>
        <v>100000000</v>
      </c>
      <c r="AI2195" s="7" t="n">
        <f aca="false">INDEX($Y$2182:$Y$2309,MATCH($A2195-D2195*16,$A$2182:$A$2309,0))</f>
        <v>129448904.107307</v>
      </c>
      <c r="AJ2195" s="7" t="n">
        <f aca="false">INDEX($Z$2182:$Z$2309,MATCH($A2195+(1-E2195)*8,$A$2182:$A$2309,0))</f>
        <v>60000000</v>
      </c>
      <c r="AK2195" s="7" t="n">
        <f aca="false">INDEX($Z$2182:$Z$2309,MATCH($A2195-E2195*8,$A$2182:$A$2309,0))</f>
        <v>168378166.329461</v>
      </c>
      <c r="AL2195" s="7" t="n">
        <f aca="false">INDEX($AA$2182:$AA$2309,MATCH($A2195+(1-F2195)*4,$A$2182:$A$2309,0))</f>
        <v>30000000</v>
      </c>
      <c r="AM2195" s="7" t="n">
        <f aca="false">INDEX($AA$2182:$AA$2309,MATCH($A2195-F2195*4,$A$2182:$A$2309,0))</f>
        <v>202921964.177941</v>
      </c>
      <c r="AN2195" s="7" t="n">
        <f aca="false">INDEX($AB$2182:$AB$2309,MATCH($A2195+(1-G2195)*2,$A$2182:$A$2309,0))</f>
        <v>15000000</v>
      </c>
      <c r="AO2195" s="7" t="n">
        <f aca="false">INDEX($AB$2182:$AB$2309,MATCH($A2195-G2195*2,$A$2182:$A$2309,0))</f>
        <v>371919124.493756</v>
      </c>
      <c r="AP2195" s="7" t="n">
        <f aca="false">INDEX($AC$2182:$AC$2309,MATCH($A2195+(1-H2195)*1,$A$2182:$A$2309,0))</f>
        <v>5000000</v>
      </c>
      <c r="AQ2195" s="7" t="n">
        <f aca="false">INDEX($AC$2182:$AC$2309,MATCH($A2195-H2195*1,$A$2182:$A$2309,0))</f>
        <v>312051135.287497</v>
      </c>
      <c r="AR2195" s="14" t="b">
        <f aca="false">AND(IF(B2195=1,AD2195&gt;=AE2195,AE2195&gt;AD2195),IF(C2195=1,AF2195&gt;=AG2195,AG2195&gt;AF2195),IF(D2195=1,AH2195&gt;=AI2195,AI2195&gt;AH2195),IF(E2195=1,AJ2195&gt;=AK2195,AK2195&gt;AJ2195),IF(F2195=1,AL2195&gt;=AM2195,AM2195&gt;AL2195),IF(G2195=1,AN2195&gt;=AO2195,AO2195&gt;AN2195),IF(H2195=1,AP2195&gt;=AQ2195,AQ2195&gt;AP2195))</f>
        <v>0</v>
      </c>
      <c r="AS2195" s="2"/>
      <c r="AT2195" s="2"/>
      <c r="AU2195" s="2"/>
      <c r="AV2195" s="2"/>
      <c r="AW2195" s="2"/>
      <c r="AX2195" s="2"/>
    </row>
    <row r="2196" customFormat="false" ht="15" hidden="false" customHeight="false" outlineLevel="0" collapsed="false">
      <c r="A2196" s="6" t="n">
        <f aca="false">ROW()-2182</f>
        <v>14</v>
      </c>
      <c r="B2196" s="6" t="n">
        <f aca="false">MOD(INT($A2196/64),2)</f>
        <v>0</v>
      </c>
      <c r="C2196" s="6" t="n">
        <f aca="false">MOD(INT($A2196/32),2)</f>
        <v>0</v>
      </c>
      <c r="D2196" s="6" t="n">
        <f aca="false">MOD(INT($A2196/16),2)</f>
        <v>0</v>
      </c>
      <c r="E2196" s="6" t="n">
        <f aca="false">MOD(INT($A2196/8),2)</f>
        <v>1</v>
      </c>
      <c r="F2196" s="6" t="n">
        <f aca="false">MOD(INT($A2196/4),2)</f>
        <v>1</v>
      </c>
      <c r="G2196" s="6" t="n">
        <f aca="false">MOD(INT($A2196/2),2)</f>
        <v>1</v>
      </c>
      <c r="H2196" s="6" t="n">
        <f aca="false">MOD(INT($A2196/1),2)</f>
        <v>0</v>
      </c>
      <c r="I2196" s="7" t="n">
        <f aca="false">IF(B2196=1,MIN($B$6,$B$2180),0)</f>
        <v>0</v>
      </c>
      <c r="J2196" s="7" t="n">
        <f aca="false">IF(C2196=1,MIN($F$506,MAX(0,$B$2180-I2196)),0)</f>
        <v>0</v>
      </c>
      <c r="K2196" s="7" t="n">
        <f aca="false">IF(D2196=1,MIN($F$505,MAX(0,$B$2180-SUM(I2196:J2196))),0)</f>
        <v>0</v>
      </c>
      <c r="L2196" s="7" t="n">
        <f aca="false">IF(E2196=1,MIN($F$504,MAX(0,$B$2180-SUM(I2196:K2196))),0)</f>
        <v>60000000</v>
      </c>
      <c r="M2196" s="7" t="n">
        <f aca="false">IF(F2196=1,MIN($F$503,MAX(0,$B$2180-SUM(I2196:L2196))),0)</f>
        <v>30000000</v>
      </c>
      <c r="N2196" s="7" t="n">
        <f aca="false">IF(G2196=1,MIN($F$502,MAX(0,$B$2180-SUM(I2196:M2196))),0)</f>
        <v>15000000</v>
      </c>
      <c r="O2196" s="7" t="n">
        <f aca="false">IF(H2196=1,MIN($F$501,MAX(0,$B$2180-SUM(I2196:N2196))),0)</f>
        <v>0</v>
      </c>
      <c r="P2196" s="7" t="n">
        <f aca="false">MAX(0,$B$2180-SUM(I2196:O2196))</f>
        <v>1895000000</v>
      </c>
      <c r="Q2196" s="7" t="n">
        <f aca="false">($B$483+$B$484)+$B$22+(1-B2196)*$B$478+(1-C2196)*$E$506+(1-D2196)*$E$505+(1-E2196)*$E$504+(1-F2196)*$E$503+(1-G2196)*$E$502+(1-H2196)*$E$501</f>
        <v>23144016.055862</v>
      </c>
      <c r="R2196" s="7" t="n">
        <f aca="false">P2196&gt;$B$12*Q2196</f>
        <v>1</v>
      </c>
      <c r="S2196" s="7" t="n">
        <f aca="false">IF(R2196,(P2196+$B$12*$B$13)/(Q2196+$B$13),IF(Q2196&gt;0,P2196/Q2196,0))</f>
        <v>73.9938703776568</v>
      </c>
      <c r="T2196" s="7" t="n">
        <f aca="false">IF(R2196,$B$13*(S2196-$B$12),0)</f>
        <v>182484675.944142</v>
      </c>
      <c r="U2196" s="7" t="n">
        <f aca="false">($B$483+$B$484)*S2196</f>
        <v>22682930.9249413</v>
      </c>
      <c r="V2196" s="7" t="n">
        <f aca="false">$B$22*S2196</f>
        <v>665944833.398911</v>
      </c>
      <c r="W2196" s="7" t="n">
        <f aca="false">IF(B2196=1,I2196,S2196*$B$478)</f>
        <v>69583727.9501959</v>
      </c>
      <c r="X2196" s="7" t="n">
        <f aca="false">IF(C2196=1,J2196,S2196*$E$506)</f>
        <v>455564207.000411</v>
      </c>
      <c r="Y2196" s="7" t="n">
        <f aca="false">IF(D2196=1,K2196,S2196*$E$505)</f>
        <v>128770272.893114</v>
      </c>
      <c r="Z2196" s="7" t="n">
        <f aca="false">IF(E2196=1,L2196,S2196*$E$504)</f>
        <v>60000000</v>
      </c>
      <c r="AA2196" s="7" t="n">
        <f aca="false">IF(F2196=1,M2196,S2196*$E$503)</f>
        <v>30000000</v>
      </c>
      <c r="AB2196" s="7" t="n">
        <f aca="false">IF(G2196=1,N2196,S2196*$E$502)</f>
        <v>15000000</v>
      </c>
      <c r="AC2196" s="7" t="n">
        <f aca="false">IF(H2196=1,O2196,S2196*$E$501)</f>
        <v>369969351.888284</v>
      </c>
      <c r="AD2196" s="7" t="n">
        <f aca="false">INDEX($W$2182:$W$2309,MATCH($A2196+(1-B2196)*64,$A$2182:$A$2309,0))</f>
        <v>30000000</v>
      </c>
      <c r="AE2196" s="7" t="n">
        <f aca="false">INDEX($W$2182:$W$2309,MATCH($A2196-B2196*64,$A$2182:$A$2309,0))</f>
        <v>69583727.9501959</v>
      </c>
      <c r="AF2196" s="7" t="n">
        <f aca="false">INDEX($X$2182:$X$2309,MATCH($A2196+(1-C2196)*32,$A$2182:$A$2309,0))</f>
        <v>300000000</v>
      </c>
      <c r="AG2196" s="7" t="n">
        <f aca="false">INDEX($X$2182:$X$2309,MATCH($A2196-C2196*32,$A$2182:$A$2309,0))</f>
        <v>455564207.000411</v>
      </c>
      <c r="AH2196" s="7" t="n">
        <f aca="false">INDEX($Y$2182:$Y$2309,MATCH($A2196+(1-D2196)*16,$A$2182:$A$2309,0))</f>
        <v>100000000</v>
      </c>
      <c r="AI2196" s="7" t="n">
        <f aca="false">INDEX($Y$2182:$Y$2309,MATCH($A2196-D2196*16,$A$2182:$A$2309,0))</f>
        <v>128770272.893114</v>
      </c>
      <c r="AJ2196" s="7" t="n">
        <f aca="false">INDEX($Z$2182:$Z$2309,MATCH($A2196+(1-E2196)*8,$A$2182:$A$2309,0))</f>
        <v>60000000</v>
      </c>
      <c r="AK2196" s="7" t="n">
        <f aca="false">INDEX($Z$2182:$Z$2309,MATCH($A2196-E2196*8,$A$2182:$A$2309,0))</f>
        <v>167522368.787761</v>
      </c>
      <c r="AL2196" s="7" t="n">
        <f aca="false">INDEX($AA$2182:$AA$2309,MATCH($A2196+(1-F2196)*4,$A$2182:$A$2309,0))</f>
        <v>30000000</v>
      </c>
      <c r="AM2196" s="7" t="n">
        <f aca="false">INDEX($AA$2182:$AA$2309,MATCH($A2196-F2196*4,$A$2182:$A$2309,0))</f>
        <v>201874625.007991</v>
      </c>
      <c r="AN2196" s="7" t="n">
        <f aca="false">INDEX($AB$2182:$AB$2309,MATCH($A2196+(1-G2196)*2,$A$2182:$A$2309,0))</f>
        <v>15000000</v>
      </c>
      <c r="AO2196" s="7" t="n">
        <f aca="false">INDEX($AB$2182:$AB$2309,MATCH($A2196-G2196*2,$A$2182:$A$2309,0))</f>
        <v>312051135.287497</v>
      </c>
      <c r="AP2196" s="7" t="n">
        <f aca="false">INDEX($AC$2182:$AC$2309,MATCH($A2196+(1-H2196)*1,$A$2182:$A$2309,0))</f>
        <v>5000000</v>
      </c>
      <c r="AQ2196" s="7" t="n">
        <f aca="false">INDEX($AC$2182:$AC$2309,MATCH($A2196-H2196*1,$A$2182:$A$2309,0))</f>
        <v>369969351.888284</v>
      </c>
      <c r="AR2196" s="14" t="b">
        <f aca="false">AND(IF(B2196=1,AD2196&gt;=AE2196,AE2196&gt;AD2196),IF(C2196=1,AF2196&gt;=AG2196,AG2196&gt;AF2196),IF(D2196=1,AH2196&gt;=AI2196,AI2196&gt;AH2196),IF(E2196=1,AJ2196&gt;=AK2196,AK2196&gt;AJ2196),IF(F2196=1,AL2196&gt;=AM2196,AM2196&gt;AL2196),IF(G2196=1,AN2196&gt;=AO2196,AO2196&gt;AN2196),IF(H2196=1,AP2196&gt;=AQ2196,AQ2196&gt;AP2196))</f>
        <v>0</v>
      </c>
      <c r="AS2196" s="2"/>
      <c r="AT2196" s="2"/>
      <c r="AU2196" s="2"/>
      <c r="AV2196" s="2"/>
      <c r="AW2196" s="2"/>
      <c r="AX2196" s="2"/>
    </row>
    <row r="2197" customFormat="false" ht="15" hidden="false" customHeight="false" outlineLevel="0" collapsed="false">
      <c r="A2197" s="6" t="n">
        <f aca="false">ROW()-2182</f>
        <v>15</v>
      </c>
      <c r="B2197" s="6" t="n">
        <f aca="false">MOD(INT($A2197/64),2)</f>
        <v>0</v>
      </c>
      <c r="C2197" s="6" t="n">
        <f aca="false">MOD(INT($A2197/32),2)</f>
        <v>0</v>
      </c>
      <c r="D2197" s="6" t="n">
        <f aca="false">MOD(INT($A2197/16),2)</f>
        <v>0</v>
      </c>
      <c r="E2197" s="6" t="n">
        <f aca="false">MOD(INT($A2197/8),2)</f>
        <v>1</v>
      </c>
      <c r="F2197" s="6" t="n">
        <f aca="false">MOD(INT($A2197/4),2)</f>
        <v>1</v>
      </c>
      <c r="G2197" s="6" t="n">
        <f aca="false">MOD(INT($A2197/2),2)</f>
        <v>1</v>
      </c>
      <c r="H2197" s="6" t="n">
        <f aca="false">MOD(INT($A2197/1),2)</f>
        <v>1</v>
      </c>
      <c r="I2197" s="7" t="n">
        <f aca="false">IF(B2197=1,MIN($B$6,$B$2180),0)</f>
        <v>0</v>
      </c>
      <c r="J2197" s="7" t="n">
        <f aca="false">IF(C2197=1,MIN($F$506,MAX(0,$B$2180-I2197)),0)</f>
        <v>0</v>
      </c>
      <c r="K2197" s="7" t="n">
        <f aca="false">IF(D2197=1,MIN($F$505,MAX(0,$B$2180-SUM(I2197:J2197))),0)</f>
        <v>0</v>
      </c>
      <c r="L2197" s="7" t="n">
        <f aca="false">IF(E2197=1,MIN($F$504,MAX(0,$B$2180-SUM(I2197:K2197))),0)</f>
        <v>60000000</v>
      </c>
      <c r="M2197" s="7" t="n">
        <f aca="false">IF(F2197=1,MIN($F$503,MAX(0,$B$2180-SUM(I2197:L2197))),0)</f>
        <v>30000000</v>
      </c>
      <c r="N2197" s="7" t="n">
        <f aca="false">IF(G2197=1,MIN($F$502,MAX(0,$B$2180-SUM(I2197:M2197))),0)</f>
        <v>15000000</v>
      </c>
      <c r="O2197" s="7" t="n">
        <f aca="false">IF(H2197=1,MIN($F$501,MAX(0,$B$2180-SUM(I2197:N2197))),0)</f>
        <v>5000000</v>
      </c>
      <c r="P2197" s="7" t="n">
        <f aca="false">MAX(0,$B$2180-SUM(I2197:O2197))</f>
        <v>1890000000</v>
      </c>
      <c r="Q2197" s="7" t="n">
        <f aca="false">($B$483+$B$484)+$B$22+(1-B2197)*$B$478+(1-C2197)*$E$506+(1-D2197)*$E$505+(1-E2197)*$E$504+(1-F2197)*$E$503+(1-G2197)*$E$502+(1-H2197)*$E$501</f>
        <v>18144016.055862</v>
      </c>
      <c r="R2197" s="7" t="n">
        <f aca="false">P2197&gt;$B$12*Q2197</f>
        <v>1</v>
      </c>
      <c r="S2197" s="7" t="n">
        <f aca="false">IF(R2197,(P2197+$B$12*$B$13)/(Q2197+$B$13),IF(Q2197&gt;0,P2197/Q2197,0))</f>
        <v>91.673054064624</v>
      </c>
      <c r="T2197" s="7" t="n">
        <f aca="false">IF(R2197,$B$13*(S2197-$B$12),0)</f>
        <v>226682635.16156</v>
      </c>
      <c r="U2197" s="7" t="n">
        <f aca="false">($B$483+$B$484)*S2197</f>
        <v>28102510.9568289</v>
      </c>
      <c r="V2197" s="7" t="n">
        <f aca="false">$B$22*S2197</f>
        <v>825057486.581616</v>
      </c>
      <c r="W2197" s="7" t="n">
        <f aca="false">IF(B2197=1,I2197,S2197*$B$478)</f>
        <v>86209206.5442571</v>
      </c>
      <c r="X2197" s="7" t="n">
        <f aca="false">IF(C2197=1,J2197,S2197*$E$506)</f>
        <v>564411105.475393</v>
      </c>
      <c r="Y2197" s="7" t="n">
        <f aca="false">IF(D2197=1,K2197,S2197*$E$505)</f>
        <v>159537055.280344</v>
      </c>
      <c r="Z2197" s="7" t="n">
        <f aca="false">IF(E2197=1,L2197,S2197*$E$504)</f>
        <v>60000000</v>
      </c>
      <c r="AA2197" s="7" t="n">
        <f aca="false">IF(F2197=1,M2197,S2197*$E$503)</f>
        <v>30000000</v>
      </c>
      <c r="AB2197" s="7" t="n">
        <f aca="false">IF(G2197=1,N2197,S2197*$E$502)</f>
        <v>15000000</v>
      </c>
      <c r="AC2197" s="7" t="n">
        <f aca="false">IF(H2197=1,O2197,S2197*$E$501)</f>
        <v>5000000</v>
      </c>
      <c r="AD2197" s="7" t="n">
        <f aca="false">INDEX($W$2182:$W$2309,MATCH($A2197+(1-B2197)*64,$A$2182:$A$2309,0))</f>
        <v>30000000</v>
      </c>
      <c r="AE2197" s="7" t="n">
        <f aca="false">INDEX($W$2182:$W$2309,MATCH($A2197-B2197*64,$A$2182:$A$2309,0))</f>
        <v>86209206.5442571</v>
      </c>
      <c r="AF2197" s="7" t="n">
        <f aca="false">INDEX($X$2182:$X$2309,MATCH($A2197+(1-C2197)*32,$A$2182:$A$2309,0))</f>
        <v>300000000</v>
      </c>
      <c r="AG2197" s="7" t="n">
        <f aca="false">INDEX($X$2182:$X$2309,MATCH($A2197-C2197*32,$A$2182:$A$2309,0))</f>
        <v>564411105.475393</v>
      </c>
      <c r="AH2197" s="7" t="n">
        <f aca="false">INDEX($Y$2182:$Y$2309,MATCH($A2197+(1-D2197)*16,$A$2182:$A$2309,0))</f>
        <v>100000000</v>
      </c>
      <c r="AI2197" s="7" t="n">
        <f aca="false">INDEX($Y$2182:$Y$2309,MATCH($A2197-D2197*16,$A$2182:$A$2309,0))</f>
        <v>159537055.280344</v>
      </c>
      <c r="AJ2197" s="7" t="n">
        <f aca="false">INDEX($Z$2182:$Z$2309,MATCH($A2197+(1-E2197)*8,$A$2182:$A$2309,0))</f>
        <v>60000000</v>
      </c>
      <c r="AK2197" s="7" t="n">
        <f aca="false">INDEX($Z$2182:$Z$2309,MATCH($A2197-E2197*8,$A$2182:$A$2309,0))</f>
        <v>203349971.143939</v>
      </c>
      <c r="AL2197" s="7" t="n">
        <f aca="false">INDEX($AA$2182:$AA$2309,MATCH($A2197+(1-F2197)*4,$A$2182:$A$2309,0))</f>
        <v>30000000</v>
      </c>
      <c r="AM2197" s="7" t="n">
        <f aca="false">INDEX($AA$2182:$AA$2309,MATCH($A2197-F2197*4,$A$2182:$A$2309,0))</f>
        <v>243930641.324788</v>
      </c>
      <c r="AN2197" s="7" t="n">
        <f aca="false">INDEX($AB$2182:$AB$2309,MATCH($A2197+(1-G2197)*2,$A$2182:$A$2309,0))</f>
        <v>15000000</v>
      </c>
      <c r="AO2197" s="7" t="n">
        <f aca="false">INDEX($AB$2182:$AB$2309,MATCH($A2197-G2197*2,$A$2182:$A$2309,0))</f>
        <v>371919124.493756</v>
      </c>
      <c r="AP2197" s="7" t="n">
        <f aca="false">INDEX($AC$2182:$AC$2309,MATCH($A2197+(1-H2197)*1,$A$2182:$A$2309,0))</f>
        <v>5000000</v>
      </c>
      <c r="AQ2197" s="7" t="n">
        <f aca="false">INDEX($AC$2182:$AC$2309,MATCH($A2197-H2197*1,$A$2182:$A$2309,0))</f>
        <v>369969351.888284</v>
      </c>
      <c r="AR2197" s="14" t="b">
        <f aca="false">AND(IF(B2197=1,AD2197&gt;=AE2197,AE2197&gt;AD2197),IF(C2197=1,AF2197&gt;=AG2197,AG2197&gt;AF2197),IF(D2197=1,AH2197&gt;=AI2197,AI2197&gt;AH2197),IF(E2197=1,AJ2197&gt;=AK2197,AK2197&gt;AJ2197),IF(F2197=1,AL2197&gt;=AM2197,AM2197&gt;AL2197),IF(G2197=1,AN2197&gt;=AO2197,AO2197&gt;AN2197),IF(H2197=1,AP2197&gt;=AQ2197,AQ2197&gt;AP2197))</f>
        <v>0</v>
      </c>
      <c r="AS2197" s="2"/>
      <c r="AT2197" s="2"/>
      <c r="AU2197" s="2"/>
      <c r="AV2197" s="2"/>
      <c r="AW2197" s="2"/>
      <c r="AX2197" s="2"/>
    </row>
    <row r="2198" customFormat="false" ht="15" hidden="false" customHeight="false" outlineLevel="0" collapsed="false">
      <c r="A2198" s="6" t="n">
        <f aca="false">ROW()-2182</f>
        <v>16</v>
      </c>
      <c r="B2198" s="6" t="n">
        <f aca="false">MOD(INT($A2198/64),2)</f>
        <v>0</v>
      </c>
      <c r="C2198" s="6" t="n">
        <f aca="false">MOD(INT($A2198/32),2)</f>
        <v>0</v>
      </c>
      <c r="D2198" s="6" t="n">
        <f aca="false">MOD(INT($A2198/16),2)</f>
        <v>1</v>
      </c>
      <c r="E2198" s="6" t="n">
        <f aca="false">MOD(INT($A2198/8),2)</f>
        <v>0</v>
      </c>
      <c r="F2198" s="6" t="n">
        <f aca="false">MOD(INT($A2198/4),2)</f>
        <v>0</v>
      </c>
      <c r="G2198" s="6" t="n">
        <f aca="false">MOD(INT($A2198/2),2)</f>
        <v>0</v>
      </c>
      <c r="H2198" s="6" t="n">
        <f aca="false">MOD(INT($A2198/1),2)</f>
        <v>0</v>
      </c>
      <c r="I2198" s="7" t="n">
        <f aca="false">IF(B2198=1,MIN($B$6,$B$2180),0)</f>
        <v>0</v>
      </c>
      <c r="J2198" s="7" t="n">
        <f aca="false">IF(C2198=1,MIN($F$506,MAX(0,$B$2180-I2198)),0)</f>
        <v>0</v>
      </c>
      <c r="K2198" s="7" t="n">
        <f aca="false">IF(D2198=1,MIN($F$505,MAX(0,$B$2180-SUM(I2198:J2198))),0)</f>
        <v>100000000</v>
      </c>
      <c r="L2198" s="7" t="n">
        <f aca="false">IF(E2198=1,MIN($F$504,MAX(0,$B$2180-SUM(I2198:K2198))),0)</f>
        <v>0</v>
      </c>
      <c r="M2198" s="7" t="n">
        <f aca="false">IF(F2198=1,MIN($F$503,MAX(0,$B$2180-SUM(I2198:L2198))),0)</f>
        <v>0</v>
      </c>
      <c r="N2198" s="7" t="n">
        <f aca="false">IF(G2198=1,MIN($F$502,MAX(0,$B$2180-SUM(I2198:M2198))),0)</f>
        <v>0</v>
      </c>
      <c r="O2198" s="7" t="n">
        <f aca="false">IF(H2198=1,MIN($F$501,MAX(0,$B$2180-SUM(I2198:N2198))),0)</f>
        <v>0</v>
      </c>
      <c r="P2198" s="7" t="n">
        <f aca="false">MAX(0,$B$2180-SUM(I2198:O2198))</f>
        <v>1900000000</v>
      </c>
      <c r="Q2198" s="7" t="n">
        <f aca="false">($B$483+$B$484)+$B$22+(1-B2198)*$B$478+(1-C2198)*$E$506+(1-D2198)*$E$505+(1-E2198)*$E$504+(1-F2198)*$E$503+(1-G2198)*$E$502+(1-H2198)*$E$501</f>
        <v>31803733.0805846</v>
      </c>
      <c r="R2198" s="7" t="n">
        <f aca="false">P2198&gt;$B$12*Q2198</f>
        <v>1</v>
      </c>
      <c r="S2198" s="7" t="n">
        <f aca="false">IF(R2198,(P2198+$B$12*$B$13)/(Q2198+$B$13),IF(Q2198&gt;0,P2198/Q2198,0))</f>
        <v>55.4604362018193</v>
      </c>
      <c r="T2198" s="7" t="n">
        <f aca="false">IF(R2198,$B$13*(S2198-$B$12),0)</f>
        <v>136151090.504548</v>
      </c>
      <c r="U2198" s="7" t="n">
        <f aca="false">($B$483+$B$484)*S2198</f>
        <v>17001479.1362076</v>
      </c>
      <c r="V2198" s="7" t="n">
        <f aca="false">$B$22*S2198</f>
        <v>499143925.816373</v>
      </c>
      <c r="W2198" s="7" t="n">
        <f aca="false">IF(B2198=1,I2198,S2198*$B$478)</f>
        <v>52154913.4403962</v>
      </c>
      <c r="X2198" s="7" t="n">
        <f aca="false">IF(C2198=1,J2198,S2198*$E$506)</f>
        <v>341457873.594458</v>
      </c>
      <c r="Y2198" s="7" t="n">
        <f aca="false">IF(D2198=1,K2198,S2198*$E$505)</f>
        <v>100000000</v>
      </c>
      <c r="Z2198" s="7" t="n">
        <f aca="false">IF(E2198=1,L2198,S2198*$E$504)</f>
        <v>133105046.884366</v>
      </c>
      <c r="AA2198" s="7" t="n">
        <f aca="false">IF(F2198=1,M2198,S2198*$E$503)</f>
        <v>166381308.605458</v>
      </c>
      <c r="AB2198" s="7" t="n">
        <f aca="false">IF(G2198=1,N2198,S2198*$E$502)</f>
        <v>277302181.009096</v>
      </c>
      <c r="AC2198" s="7" t="n">
        <f aca="false">IF(H2198=1,O2198,S2198*$E$501)</f>
        <v>277302181.009096</v>
      </c>
      <c r="AD2198" s="7" t="n">
        <f aca="false">INDEX($W$2182:$W$2309,MATCH($A2198+(1-B2198)*64,$A$2182:$A$2309,0))</f>
        <v>30000000</v>
      </c>
      <c r="AE2198" s="7" t="n">
        <f aca="false">INDEX($W$2182:$W$2309,MATCH($A2198-B2198*64,$A$2182:$A$2309,0))</f>
        <v>52154913.4403962</v>
      </c>
      <c r="AF2198" s="7" t="n">
        <f aca="false">INDEX($X$2182:$X$2309,MATCH($A2198+(1-C2198)*32,$A$2182:$A$2309,0))</f>
        <v>300000000</v>
      </c>
      <c r="AG2198" s="7" t="n">
        <f aca="false">INDEX($X$2182:$X$2309,MATCH($A2198-C2198*32,$A$2182:$A$2309,0))</f>
        <v>341457873.594458</v>
      </c>
      <c r="AH2198" s="7" t="n">
        <f aca="false">INDEX($Y$2182:$Y$2309,MATCH($A2198+(1-D2198)*16,$A$2182:$A$2309,0))</f>
        <v>100000000</v>
      </c>
      <c r="AI2198" s="7" t="n">
        <f aca="false">INDEX($Y$2182:$Y$2309,MATCH($A2198-D2198*16,$A$2182:$A$2309,0))</f>
        <v>96685026.7903515</v>
      </c>
      <c r="AJ2198" s="7" t="n">
        <f aca="false">INDEX($Z$2182:$Z$2309,MATCH($A2198+(1-E2198)*8,$A$2182:$A$2309,0))</f>
        <v>60000000</v>
      </c>
      <c r="AK2198" s="7" t="n">
        <f aca="false">INDEX($Z$2182:$Z$2309,MATCH($A2198-E2198*8,$A$2182:$A$2309,0))</f>
        <v>133105046.884366</v>
      </c>
      <c r="AL2198" s="7" t="n">
        <f aca="false">INDEX($AA$2182:$AA$2309,MATCH($A2198+(1-F2198)*4,$A$2182:$A$2309,0))</f>
        <v>30000000</v>
      </c>
      <c r="AM2198" s="7" t="n">
        <f aca="false">INDEX($AA$2182:$AA$2309,MATCH($A2198-F2198*4,$A$2182:$A$2309,0))</f>
        <v>166381308.605458</v>
      </c>
      <c r="AN2198" s="7" t="n">
        <f aca="false">INDEX($AB$2182:$AB$2309,MATCH($A2198+(1-G2198)*2,$A$2182:$A$2309,0))</f>
        <v>15000000</v>
      </c>
      <c r="AO2198" s="7" t="n">
        <f aca="false">INDEX($AB$2182:$AB$2309,MATCH($A2198-G2198*2,$A$2182:$A$2309,0))</f>
        <v>277302181.009096</v>
      </c>
      <c r="AP2198" s="7" t="n">
        <f aca="false">INDEX($AC$2182:$AC$2309,MATCH($A2198+(1-H2198)*1,$A$2182:$A$2309,0))</f>
        <v>5000000</v>
      </c>
      <c r="AQ2198" s="7" t="n">
        <f aca="false">INDEX($AC$2182:$AC$2309,MATCH($A2198-H2198*1,$A$2182:$A$2309,0))</f>
        <v>277302181.009096</v>
      </c>
      <c r="AR2198" s="14" t="b">
        <f aca="false">AND(IF(B2198=1,AD2198&gt;=AE2198,AE2198&gt;AD2198),IF(C2198=1,AF2198&gt;=AG2198,AG2198&gt;AF2198),IF(D2198=1,AH2198&gt;=AI2198,AI2198&gt;AH2198),IF(E2198=1,AJ2198&gt;=AK2198,AK2198&gt;AJ2198),IF(F2198=1,AL2198&gt;=AM2198,AM2198&gt;AL2198),IF(G2198=1,AN2198&gt;=AO2198,AO2198&gt;AN2198),IF(H2198=1,AP2198&gt;=AQ2198,AQ2198&gt;AP2198))</f>
        <v>1</v>
      </c>
      <c r="AS2198" s="2"/>
      <c r="AT2198" s="2"/>
      <c r="AU2198" s="2"/>
      <c r="AV2198" s="2"/>
      <c r="AW2198" s="2"/>
      <c r="AX2198" s="2"/>
    </row>
    <row r="2199" customFormat="false" ht="15" hidden="false" customHeight="false" outlineLevel="0" collapsed="false">
      <c r="A2199" s="6" t="n">
        <f aca="false">ROW()-2182</f>
        <v>17</v>
      </c>
      <c r="B2199" s="6" t="n">
        <f aca="false">MOD(INT($A2199/64),2)</f>
        <v>0</v>
      </c>
      <c r="C2199" s="6" t="n">
        <f aca="false">MOD(INT($A2199/32),2)</f>
        <v>0</v>
      </c>
      <c r="D2199" s="6" t="n">
        <f aca="false">MOD(INT($A2199/16),2)</f>
        <v>1</v>
      </c>
      <c r="E2199" s="6" t="n">
        <f aca="false">MOD(INT($A2199/8),2)</f>
        <v>0</v>
      </c>
      <c r="F2199" s="6" t="n">
        <f aca="false">MOD(INT($A2199/4),2)</f>
        <v>0</v>
      </c>
      <c r="G2199" s="6" t="n">
        <f aca="false">MOD(INT($A2199/2),2)</f>
        <v>0</v>
      </c>
      <c r="H2199" s="6" t="n">
        <f aca="false">MOD(INT($A2199/1),2)</f>
        <v>1</v>
      </c>
      <c r="I2199" s="7" t="n">
        <f aca="false">IF(B2199=1,MIN($B$6,$B$2180),0)</f>
        <v>0</v>
      </c>
      <c r="J2199" s="7" t="n">
        <f aca="false">IF(C2199=1,MIN($F$506,MAX(0,$B$2180-I2199)),0)</f>
        <v>0</v>
      </c>
      <c r="K2199" s="7" t="n">
        <f aca="false">IF(D2199=1,MIN($F$505,MAX(0,$B$2180-SUM(I2199:J2199))),0)</f>
        <v>100000000</v>
      </c>
      <c r="L2199" s="7" t="n">
        <f aca="false">IF(E2199=1,MIN($F$504,MAX(0,$B$2180-SUM(I2199:K2199))),0)</f>
        <v>0</v>
      </c>
      <c r="M2199" s="7" t="n">
        <f aca="false">IF(F2199=1,MIN($F$503,MAX(0,$B$2180-SUM(I2199:L2199))),0)</f>
        <v>0</v>
      </c>
      <c r="N2199" s="7" t="n">
        <f aca="false">IF(G2199=1,MIN($F$502,MAX(0,$B$2180-SUM(I2199:M2199))),0)</f>
        <v>0</v>
      </c>
      <c r="O2199" s="7" t="n">
        <f aca="false">IF(H2199=1,MIN($F$501,MAX(0,$B$2180-SUM(I2199:N2199))),0)</f>
        <v>5000000</v>
      </c>
      <c r="P2199" s="7" t="n">
        <f aca="false">MAX(0,$B$2180-SUM(I2199:O2199))</f>
        <v>1895000000</v>
      </c>
      <c r="Q2199" s="7" t="n">
        <f aca="false">($B$483+$B$484)+$B$22+(1-B2199)*$B$478+(1-C2199)*$E$506+(1-D2199)*$E$505+(1-E2199)*$E$504+(1-F2199)*$E$503+(1-G2199)*$E$502+(1-H2199)*$E$501</f>
        <v>26803733.0805846</v>
      </c>
      <c r="R2199" s="7" t="n">
        <f aca="false">P2199&gt;$B$12*Q2199</f>
        <v>1</v>
      </c>
      <c r="S2199" s="7" t="n">
        <f aca="false">IF(R2199,(P2199+$B$12*$B$13)/(Q2199+$B$13),IF(Q2199&gt;0,P2199/Q2199,0))</f>
        <v>64.7528420622013</v>
      </c>
      <c r="T2199" s="7" t="n">
        <f aca="false">IF(R2199,$B$13*(S2199-$B$12),0)</f>
        <v>159382105.155503</v>
      </c>
      <c r="U2199" s="7" t="n">
        <f aca="false">($B$483+$B$484)*S2199</f>
        <v>19850079.9619486</v>
      </c>
      <c r="V2199" s="7" t="n">
        <f aca="false">$B$22*S2199</f>
        <v>582775578.559812</v>
      </c>
      <c r="W2199" s="7" t="n">
        <f aca="false">IF(B2199=1,I2199,S2199*$B$478)</f>
        <v>60893478.3795115</v>
      </c>
      <c r="X2199" s="7" t="n">
        <f aca="false">IF(C2199=1,J2199,S2199*$E$506)</f>
        <v>398669200.496331</v>
      </c>
      <c r="Y2199" s="7" t="n">
        <f aca="false">IF(D2199=1,K2199,S2199*$E$505)</f>
        <v>100000000</v>
      </c>
      <c r="Z2199" s="7" t="n">
        <f aca="false">IF(E2199=1,L2199,S2199*$E$504)</f>
        <v>155406820.949283</v>
      </c>
      <c r="AA2199" s="7" t="n">
        <f aca="false">IF(F2199=1,M2199,S2199*$E$503)</f>
        <v>194258526.186604</v>
      </c>
      <c r="AB2199" s="7" t="n">
        <f aca="false">IF(G2199=1,N2199,S2199*$E$502)</f>
        <v>323764210.311007</v>
      </c>
      <c r="AC2199" s="7" t="n">
        <f aca="false">IF(H2199=1,O2199,S2199*$E$501)</f>
        <v>5000000</v>
      </c>
      <c r="AD2199" s="7" t="n">
        <f aca="false">INDEX($W$2182:$W$2309,MATCH($A2199+(1-B2199)*64,$A$2182:$A$2309,0))</f>
        <v>30000000</v>
      </c>
      <c r="AE2199" s="7" t="n">
        <f aca="false">INDEX($W$2182:$W$2309,MATCH($A2199-B2199*64,$A$2182:$A$2309,0))</f>
        <v>60893478.3795115</v>
      </c>
      <c r="AF2199" s="7" t="n">
        <f aca="false">INDEX($X$2182:$X$2309,MATCH($A2199+(1-C2199)*32,$A$2182:$A$2309,0))</f>
        <v>300000000</v>
      </c>
      <c r="AG2199" s="7" t="n">
        <f aca="false">INDEX($X$2182:$X$2309,MATCH($A2199-C2199*32,$A$2182:$A$2309,0))</f>
        <v>398669200.496331</v>
      </c>
      <c r="AH2199" s="7" t="n">
        <f aca="false">INDEX($Y$2182:$Y$2309,MATCH($A2199+(1-D2199)*16,$A$2182:$A$2309,0))</f>
        <v>100000000</v>
      </c>
      <c r="AI2199" s="7" t="n">
        <f aca="false">INDEX($Y$2182:$Y$2309,MATCH($A2199-D2199*16,$A$2182:$A$2309,0))</f>
        <v>111976982.51609</v>
      </c>
      <c r="AJ2199" s="7" t="n">
        <f aca="false">INDEX($Z$2182:$Z$2309,MATCH($A2199+(1-E2199)*8,$A$2182:$A$2309,0))</f>
        <v>60000000</v>
      </c>
      <c r="AK2199" s="7" t="n">
        <f aca="false">INDEX($Z$2182:$Z$2309,MATCH($A2199-E2199*8,$A$2182:$A$2309,0))</f>
        <v>155406820.949283</v>
      </c>
      <c r="AL2199" s="7" t="n">
        <f aca="false">INDEX($AA$2182:$AA$2309,MATCH($A2199+(1-F2199)*4,$A$2182:$A$2309,0))</f>
        <v>30000000</v>
      </c>
      <c r="AM2199" s="7" t="n">
        <f aca="false">INDEX($AA$2182:$AA$2309,MATCH($A2199-F2199*4,$A$2182:$A$2309,0))</f>
        <v>194258526.186604</v>
      </c>
      <c r="AN2199" s="7" t="n">
        <f aca="false">INDEX($AB$2182:$AB$2309,MATCH($A2199+(1-G2199)*2,$A$2182:$A$2309,0))</f>
        <v>15000000</v>
      </c>
      <c r="AO2199" s="7" t="n">
        <f aca="false">INDEX($AB$2182:$AB$2309,MATCH($A2199-G2199*2,$A$2182:$A$2309,0))</f>
        <v>323764210.311007</v>
      </c>
      <c r="AP2199" s="7" t="n">
        <f aca="false">INDEX($AC$2182:$AC$2309,MATCH($A2199+(1-H2199)*1,$A$2182:$A$2309,0))</f>
        <v>5000000</v>
      </c>
      <c r="AQ2199" s="7" t="n">
        <f aca="false">INDEX($AC$2182:$AC$2309,MATCH($A2199-H2199*1,$A$2182:$A$2309,0))</f>
        <v>277302181.009096</v>
      </c>
      <c r="AR2199" s="14" t="b">
        <f aca="false">AND(IF(B2199=1,AD2199&gt;=AE2199,AE2199&gt;AD2199),IF(C2199=1,AF2199&gt;=AG2199,AG2199&gt;AF2199),IF(D2199=1,AH2199&gt;=AI2199,AI2199&gt;AH2199),IF(E2199=1,AJ2199&gt;=AK2199,AK2199&gt;AJ2199),IF(F2199=1,AL2199&gt;=AM2199,AM2199&gt;AL2199),IF(G2199=1,AN2199&gt;=AO2199,AO2199&gt;AN2199),IF(H2199=1,AP2199&gt;=AQ2199,AQ2199&gt;AP2199))</f>
        <v>0</v>
      </c>
      <c r="AS2199" s="2"/>
      <c r="AT2199" s="2"/>
      <c r="AU2199" s="2"/>
      <c r="AV2199" s="2"/>
      <c r="AW2199" s="2"/>
      <c r="AX2199" s="2"/>
    </row>
    <row r="2200" customFormat="false" ht="15" hidden="false" customHeight="false" outlineLevel="0" collapsed="false">
      <c r="A2200" s="6" t="n">
        <f aca="false">ROW()-2182</f>
        <v>18</v>
      </c>
      <c r="B2200" s="6" t="n">
        <f aca="false">MOD(INT($A2200/64),2)</f>
        <v>0</v>
      </c>
      <c r="C2200" s="6" t="n">
        <f aca="false">MOD(INT($A2200/32),2)</f>
        <v>0</v>
      </c>
      <c r="D2200" s="6" t="n">
        <f aca="false">MOD(INT($A2200/16),2)</f>
        <v>1</v>
      </c>
      <c r="E2200" s="6" t="n">
        <f aca="false">MOD(INT($A2200/8),2)</f>
        <v>0</v>
      </c>
      <c r="F2200" s="6" t="n">
        <f aca="false">MOD(INT($A2200/4),2)</f>
        <v>0</v>
      </c>
      <c r="G2200" s="6" t="n">
        <f aca="false">MOD(INT($A2200/2),2)</f>
        <v>1</v>
      </c>
      <c r="H2200" s="6" t="n">
        <f aca="false">MOD(INT($A2200/1),2)</f>
        <v>0</v>
      </c>
      <c r="I2200" s="7" t="n">
        <f aca="false">IF(B2200=1,MIN($B$6,$B$2180),0)</f>
        <v>0</v>
      </c>
      <c r="J2200" s="7" t="n">
        <f aca="false">IF(C2200=1,MIN($F$506,MAX(0,$B$2180-I2200)),0)</f>
        <v>0</v>
      </c>
      <c r="K2200" s="7" t="n">
        <f aca="false">IF(D2200=1,MIN($F$505,MAX(0,$B$2180-SUM(I2200:J2200))),0)</f>
        <v>100000000</v>
      </c>
      <c r="L2200" s="7" t="n">
        <f aca="false">IF(E2200=1,MIN($F$504,MAX(0,$B$2180-SUM(I2200:K2200))),0)</f>
        <v>0</v>
      </c>
      <c r="M2200" s="7" t="n">
        <f aca="false">IF(F2200=1,MIN($F$503,MAX(0,$B$2180-SUM(I2200:L2200))),0)</f>
        <v>0</v>
      </c>
      <c r="N2200" s="7" t="n">
        <f aca="false">IF(G2200=1,MIN($F$502,MAX(0,$B$2180-SUM(I2200:M2200))),0)</f>
        <v>15000000</v>
      </c>
      <c r="O2200" s="7" t="n">
        <f aca="false">IF(H2200=1,MIN($F$501,MAX(0,$B$2180-SUM(I2200:N2200))),0)</f>
        <v>0</v>
      </c>
      <c r="P2200" s="7" t="n">
        <f aca="false">MAX(0,$B$2180-SUM(I2200:O2200))</f>
        <v>1885000000</v>
      </c>
      <c r="Q2200" s="7" t="n">
        <f aca="false">($B$483+$B$484)+$B$22+(1-B2200)*$B$478+(1-C2200)*$E$506+(1-D2200)*$E$505+(1-E2200)*$E$504+(1-F2200)*$E$503+(1-G2200)*$E$502+(1-H2200)*$E$501</f>
        <v>26803733.0805846</v>
      </c>
      <c r="R2200" s="7" t="n">
        <f aca="false">P2200&gt;$B$12*Q2200</f>
        <v>1</v>
      </c>
      <c r="S2200" s="7" t="n">
        <f aca="false">IF(R2200,(P2200+$B$12*$B$13)/(Q2200+$B$13),IF(Q2200&gt;0,P2200/Q2200,0))</f>
        <v>64.4115886125981</v>
      </c>
      <c r="T2200" s="7" t="n">
        <f aca="false">IF(R2200,$B$13*(S2200-$B$12),0)</f>
        <v>158528971.531495</v>
      </c>
      <c r="U2200" s="7" t="n">
        <f aca="false">($B$483+$B$484)*S2200</f>
        <v>19745468.2098435</v>
      </c>
      <c r="V2200" s="7" t="n">
        <f aca="false">$B$22*S2200</f>
        <v>579704297.513383</v>
      </c>
      <c r="W2200" s="7" t="n">
        <f aca="false">IF(B2200=1,I2200,S2200*$B$478)</f>
        <v>60572564.1324521</v>
      </c>
      <c r="X2200" s="7" t="n">
        <f aca="false">IF(C2200=1,J2200,S2200*$E$506)</f>
        <v>396568177.041805</v>
      </c>
      <c r="Y2200" s="7" t="n">
        <f aca="false">IF(D2200=1,K2200,S2200*$E$505)</f>
        <v>100000000</v>
      </c>
      <c r="Z2200" s="7" t="n">
        <f aca="false">IF(E2200=1,L2200,S2200*$E$504)</f>
        <v>154587812.670236</v>
      </c>
      <c r="AA2200" s="7" t="n">
        <f aca="false">IF(F2200=1,M2200,S2200*$E$503)</f>
        <v>193234765.837794</v>
      </c>
      <c r="AB2200" s="7" t="n">
        <f aca="false">IF(G2200=1,N2200,S2200*$E$502)</f>
        <v>15000000</v>
      </c>
      <c r="AC2200" s="7" t="n">
        <f aca="false">IF(H2200=1,O2200,S2200*$E$501)</f>
        <v>322057943.062991</v>
      </c>
      <c r="AD2200" s="7" t="n">
        <f aca="false">INDEX($W$2182:$W$2309,MATCH($A2200+(1-B2200)*64,$A$2182:$A$2309,0))</f>
        <v>30000000</v>
      </c>
      <c r="AE2200" s="7" t="n">
        <f aca="false">INDEX($W$2182:$W$2309,MATCH($A2200-B2200*64,$A$2182:$A$2309,0))</f>
        <v>60572564.1324521</v>
      </c>
      <c r="AF2200" s="7" t="n">
        <f aca="false">INDEX($X$2182:$X$2309,MATCH($A2200+(1-C2200)*32,$A$2182:$A$2309,0))</f>
        <v>300000000</v>
      </c>
      <c r="AG2200" s="7" t="n">
        <f aca="false">INDEX($X$2182:$X$2309,MATCH($A2200-C2200*32,$A$2182:$A$2309,0))</f>
        <v>396568177.041805</v>
      </c>
      <c r="AH2200" s="7" t="n">
        <f aca="false">INDEX($Y$2182:$Y$2309,MATCH($A2200+(1-D2200)*16,$A$2182:$A$2309,0))</f>
        <v>100000000</v>
      </c>
      <c r="AI2200" s="7" t="n">
        <f aca="false">INDEX($Y$2182:$Y$2309,MATCH($A2200-D2200*16,$A$2182:$A$2309,0))</f>
        <v>111416396.871454</v>
      </c>
      <c r="AJ2200" s="7" t="n">
        <f aca="false">INDEX($Z$2182:$Z$2309,MATCH($A2200+(1-E2200)*8,$A$2182:$A$2309,0))</f>
        <v>60000000</v>
      </c>
      <c r="AK2200" s="7" t="n">
        <f aca="false">INDEX($Z$2182:$Z$2309,MATCH($A2200-E2200*8,$A$2182:$A$2309,0))</f>
        <v>154587812.670236</v>
      </c>
      <c r="AL2200" s="7" t="n">
        <f aca="false">INDEX($AA$2182:$AA$2309,MATCH($A2200+(1-F2200)*4,$A$2182:$A$2309,0))</f>
        <v>30000000</v>
      </c>
      <c r="AM2200" s="7" t="n">
        <f aca="false">INDEX($AA$2182:$AA$2309,MATCH($A2200-F2200*4,$A$2182:$A$2309,0))</f>
        <v>193234765.837794</v>
      </c>
      <c r="AN2200" s="7" t="n">
        <f aca="false">INDEX($AB$2182:$AB$2309,MATCH($A2200+(1-G2200)*2,$A$2182:$A$2309,0))</f>
        <v>15000000</v>
      </c>
      <c r="AO2200" s="7" t="n">
        <f aca="false">INDEX($AB$2182:$AB$2309,MATCH($A2200-G2200*2,$A$2182:$A$2309,0))</f>
        <v>277302181.009096</v>
      </c>
      <c r="AP2200" s="7" t="n">
        <f aca="false">INDEX($AC$2182:$AC$2309,MATCH($A2200+(1-H2200)*1,$A$2182:$A$2309,0))</f>
        <v>5000000</v>
      </c>
      <c r="AQ2200" s="7" t="n">
        <f aca="false">INDEX($AC$2182:$AC$2309,MATCH($A2200-H2200*1,$A$2182:$A$2309,0))</f>
        <v>322057943.062991</v>
      </c>
      <c r="AR2200" s="14" t="b">
        <f aca="false">AND(IF(B2200=1,AD2200&gt;=AE2200,AE2200&gt;AD2200),IF(C2200=1,AF2200&gt;=AG2200,AG2200&gt;AF2200),IF(D2200=1,AH2200&gt;=AI2200,AI2200&gt;AH2200),IF(E2200=1,AJ2200&gt;=AK2200,AK2200&gt;AJ2200),IF(F2200=1,AL2200&gt;=AM2200,AM2200&gt;AL2200),IF(G2200=1,AN2200&gt;=AO2200,AO2200&gt;AN2200),IF(H2200=1,AP2200&gt;=AQ2200,AQ2200&gt;AP2200))</f>
        <v>0</v>
      </c>
      <c r="AS2200" s="2"/>
      <c r="AT2200" s="2"/>
      <c r="AU2200" s="2"/>
      <c r="AV2200" s="2"/>
      <c r="AW2200" s="2"/>
      <c r="AX2200" s="2"/>
    </row>
    <row r="2201" customFormat="false" ht="15" hidden="false" customHeight="false" outlineLevel="0" collapsed="false">
      <c r="A2201" s="6" t="n">
        <f aca="false">ROW()-2182</f>
        <v>19</v>
      </c>
      <c r="B2201" s="6" t="n">
        <f aca="false">MOD(INT($A2201/64),2)</f>
        <v>0</v>
      </c>
      <c r="C2201" s="6" t="n">
        <f aca="false">MOD(INT($A2201/32),2)</f>
        <v>0</v>
      </c>
      <c r="D2201" s="6" t="n">
        <f aca="false">MOD(INT($A2201/16),2)</f>
        <v>1</v>
      </c>
      <c r="E2201" s="6" t="n">
        <f aca="false">MOD(INT($A2201/8),2)</f>
        <v>0</v>
      </c>
      <c r="F2201" s="6" t="n">
        <f aca="false">MOD(INT($A2201/4),2)</f>
        <v>0</v>
      </c>
      <c r="G2201" s="6" t="n">
        <f aca="false">MOD(INT($A2201/2),2)</f>
        <v>1</v>
      </c>
      <c r="H2201" s="6" t="n">
        <f aca="false">MOD(INT($A2201/1),2)</f>
        <v>1</v>
      </c>
      <c r="I2201" s="7" t="n">
        <f aca="false">IF(B2201=1,MIN($B$6,$B$2180),0)</f>
        <v>0</v>
      </c>
      <c r="J2201" s="7" t="n">
        <f aca="false">IF(C2201=1,MIN($F$506,MAX(0,$B$2180-I2201)),0)</f>
        <v>0</v>
      </c>
      <c r="K2201" s="7" t="n">
        <f aca="false">IF(D2201=1,MIN($F$505,MAX(0,$B$2180-SUM(I2201:J2201))),0)</f>
        <v>100000000</v>
      </c>
      <c r="L2201" s="7" t="n">
        <f aca="false">IF(E2201=1,MIN($F$504,MAX(0,$B$2180-SUM(I2201:K2201))),0)</f>
        <v>0</v>
      </c>
      <c r="M2201" s="7" t="n">
        <f aca="false">IF(F2201=1,MIN($F$503,MAX(0,$B$2180-SUM(I2201:L2201))),0)</f>
        <v>0</v>
      </c>
      <c r="N2201" s="7" t="n">
        <f aca="false">IF(G2201=1,MIN($F$502,MAX(0,$B$2180-SUM(I2201:M2201))),0)</f>
        <v>15000000</v>
      </c>
      <c r="O2201" s="7" t="n">
        <f aca="false">IF(H2201=1,MIN($F$501,MAX(0,$B$2180-SUM(I2201:N2201))),0)</f>
        <v>5000000</v>
      </c>
      <c r="P2201" s="7" t="n">
        <f aca="false">MAX(0,$B$2180-SUM(I2201:O2201))</f>
        <v>1880000000</v>
      </c>
      <c r="Q2201" s="7" t="n">
        <f aca="false">($B$483+$B$484)+$B$22+(1-B2201)*$B$478+(1-C2201)*$E$506+(1-D2201)*$E$505+(1-E2201)*$E$504+(1-F2201)*$E$503+(1-G2201)*$E$502+(1-H2201)*$E$501</f>
        <v>21803733.0805846</v>
      </c>
      <c r="R2201" s="7" t="n">
        <f aca="false">P2201&gt;$B$12*Q2201</f>
        <v>1</v>
      </c>
      <c r="S2201" s="7" t="n">
        <f aca="false">IF(R2201,(P2201+$B$12*$B$13)/(Q2201+$B$13),IF(Q2201&gt;0,P2201/Q2201,0))</f>
        <v>77.4572364565616</v>
      </c>
      <c r="T2201" s="7" t="n">
        <f aca="false">IF(R2201,$B$13*(S2201-$B$12),0)</f>
        <v>191143091.141404</v>
      </c>
      <c r="U2201" s="7" t="n">
        <f aca="false">($B$483+$B$484)*S2201</f>
        <v>23744630.9432621</v>
      </c>
      <c r="V2201" s="7" t="n">
        <f aca="false">$B$22*S2201</f>
        <v>697115128.109054</v>
      </c>
      <c r="W2201" s="7" t="n">
        <f aca="false">IF(B2201=1,I2201,S2201*$B$478)</f>
        <v>72840672.3673002</v>
      </c>
      <c r="X2201" s="7" t="n">
        <f aca="false">IF(C2201=1,J2201,S2201*$E$506)</f>
        <v>476887400.573548</v>
      </c>
      <c r="Y2201" s="7" t="n">
        <f aca="false">IF(D2201=1,K2201,S2201*$E$505)</f>
        <v>100000000</v>
      </c>
      <c r="Z2201" s="7" t="n">
        <f aca="false">IF(E2201=1,L2201,S2201*$E$504)</f>
        <v>185897367.495748</v>
      </c>
      <c r="AA2201" s="7" t="n">
        <f aca="false">IF(F2201=1,M2201,S2201*$E$503)</f>
        <v>232371709.369685</v>
      </c>
      <c r="AB2201" s="7" t="n">
        <f aca="false">IF(G2201=1,N2201,S2201*$E$502)</f>
        <v>15000000</v>
      </c>
      <c r="AC2201" s="7" t="n">
        <f aca="false">IF(H2201=1,O2201,S2201*$E$501)</f>
        <v>5000000</v>
      </c>
      <c r="AD2201" s="7" t="n">
        <f aca="false">INDEX($W$2182:$W$2309,MATCH($A2201+(1-B2201)*64,$A$2182:$A$2309,0))</f>
        <v>30000000</v>
      </c>
      <c r="AE2201" s="7" t="n">
        <f aca="false">INDEX($W$2182:$W$2309,MATCH($A2201-B2201*64,$A$2182:$A$2309,0))</f>
        <v>72840672.3673002</v>
      </c>
      <c r="AF2201" s="7" t="n">
        <f aca="false">INDEX($X$2182:$X$2309,MATCH($A2201+(1-C2201)*32,$A$2182:$A$2309,0))</f>
        <v>300000000</v>
      </c>
      <c r="AG2201" s="7" t="n">
        <f aca="false">INDEX($X$2182:$X$2309,MATCH($A2201-C2201*32,$A$2182:$A$2309,0))</f>
        <v>476887400.573548</v>
      </c>
      <c r="AH2201" s="7" t="n">
        <f aca="false">INDEX($Y$2182:$Y$2309,MATCH($A2201+(1-D2201)*16,$A$2182:$A$2309,0))</f>
        <v>100000000</v>
      </c>
      <c r="AI2201" s="7" t="n">
        <f aca="false">INDEX($Y$2182:$Y$2309,MATCH($A2201-D2201*16,$A$2182:$A$2309,0))</f>
        <v>132472311.14768</v>
      </c>
      <c r="AJ2201" s="7" t="n">
        <f aca="false">INDEX($Z$2182:$Z$2309,MATCH($A2201+(1-E2201)*8,$A$2182:$A$2309,0))</f>
        <v>60000000</v>
      </c>
      <c r="AK2201" s="7" t="n">
        <f aca="false">INDEX($Z$2182:$Z$2309,MATCH($A2201-E2201*8,$A$2182:$A$2309,0))</f>
        <v>185897367.495748</v>
      </c>
      <c r="AL2201" s="7" t="n">
        <f aca="false">INDEX($AA$2182:$AA$2309,MATCH($A2201+(1-F2201)*4,$A$2182:$A$2309,0))</f>
        <v>30000000</v>
      </c>
      <c r="AM2201" s="7" t="n">
        <f aca="false">INDEX($AA$2182:$AA$2309,MATCH($A2201-F2201*4,$A$2182:$A$2309,0))</f>
        <v>232371709.369685</v>
      </c>
      <c r="AN2201" s="7" t="n">
        <f aca="false">INDEX($AB$2182:$AB$2309,MATCH($A2201+(1-G2201)*2,$A$2182:$A$2309,0))</f>
        <v>15000000</v>
      </c>
      <c r="AO2201" s="7" t="n">
        <f aca="false">INDEX($AB$2182:$AB$2309,MATCH($A2201-G2201*2,$A$2182:$A$2309,0))</f>
        <v>323764210.311007</v>
      </c>
      <c r="AP2201" s="7" t="n">
        <f aca="false">INDEX($AC$2182:$AC$2309,MATCH($A2201+(1-H2201)*1,$A$2182:$A$2309,0))</f>
        <v>5000000</v>
      </c>
      <c r="AQ2201" s="7" t="n">
        <f aca="false">INDEX($AC$2182:$AC$2309,MATCH($A2201-H2201*1,$A$2182:$A$2309,0))</f>
        <v>322057943.062991</v>
      </c>
      <c r="AR2201" s="14" t="b">
        <f aca="false">AND(IF(B2201=1,AD2201&gt;=AE2201,AE2201&gt;AD2201),IF(C2201=1,AF2201&gt;=AG2201,AG2201&gt;AF2201),IF(D2201=1,AH2201&gt;=AI2201,AI2201&gt;AH2201),IF(E2201=1,AJ2201&gt;=AK2201,AK2201&gt;AJ2201),IF(F2201=1,AL2201&gt;=AM2201,AM2201&gt;AL2201),IF(G2201=1,AN2201&gt;=AO2201,AO2201&gt;AN2201),IF(H2201=1,AP2201&gt;=AQ2201,AQ2201&gt;AP2201))</f>
        <v>0</v>
      </c>
      <c r="AS2201" s="2"/>
      <c r="AT2201" s="2"/>
      <c r="AU2201" s="2"/>
      <c r="AV2201" s="2"/>
      <c r="AW2201" s="2"/>
      <c r="AX2201" s="2"/>
    </row>
    <row r="2202" customFormat="false" ht="15" hidden="false" customHeight="false" outlineLevel="0" collapsed="false">
      <c r="A2202" s="6" t="n">
        <f aca="false">ROW()-2182</f>
        <v>20</v>
      </c>
      <c r="B2202" s="6" t="n">
        <f aca="false">MOD(INT($A2202/64),2)</f>
        <v>0</v>
      </c>
      <c r="C2202" s="6" t="n">
        <f aca="false">MOD(INT($A2202/32),2)</f>
        <v>0</v>
      </c>
      <c r="D2202" s="6" t="n">
        <f aca="false">MOD(INT($A2202/16),2)</f>
        <v>1</v>
      </c>
      <c r="E2202" s="6" t="n">
        <f aca="false">MOD(INT($A2202/8),2)</f>
        <v>0</v>
      </c>
      <c r="F2202" s="6" t="n">
        <f aca="false">MOD(INT($A2202/4),2)</f>
        <v>1</v>
      </c>
      <c r="G2202" s="6" t="n">
        <f aca="false">MOD(INT($A2202/2),2)</f>
        <v>0</v>
      </c>
      <c r="H2202" s="6" t="n">
        <f aca="false">MOD(INT($A2202/1),2)</f>
        <v>0</v>
      </c>
      <c r="I2202" s="7" t="n">
        <f aca="false">IF(B2202=1,MIN($B$6,$B$2180),0)</f>
        <v>0</v>
      </c>
      <c r="J2202" s="7" t="n">
        <f aca="false">IF(C2202=1,MIN($F$506,MAX(0,$B$2180-I2202)),0)</f>
        <v>0</v>
      </c>
      <c r="K2202" s="7" t="n">
        <f aca="false">IF(D2202=1,MIN($F$505,MAX(0,$B$2180-SUM(I2202:J2202))),0)</f>
        <v>100000000</v>
      </c>
      <c r="L2202" s="7" t="n">
        <f aca="false">IF(E2202=1,MIN($F$504,MAX(0,$B$2180-SUM(I2202:K2202))),0)</f>
        <v>0</v>
      </c>
      <c r="M2202" s="7" t="n">
        <f aca="false">IF(F2202=1,MIN($F$503,MAX(0,$B$2180-SUM(I2202:L2202))),0)</f>
        <v>30000000</v>
      </c>
      <c r="N2202" s="7" t="n">
        <f aca="false">IF(G2202=1,MIN($F$502,MAX(0,$B$2180-SUM(I2202:M2202))),0)</f>
        <v>0</v>
      </c>
      <c r="O2202" s="7" t="n">
        <f aca="false">IF(H2202=1,MIN($F$501,MAX(0,$B$2180-SUM(I2202:N2202))),0)</f>
        <v>0</v>
      </c>
      <c r="P2202" s="7" t="n">
        <f aca="false">MAX(0,$B$2180-SUM(I2202:O2202))</f>
        <v>1870000000</v>
      </c>
      <c r="Q2202" s="7" t="n">
        <f aca="false">($B$483+$B$484)+$B$22+(1-B2202)*$B$478+(1-C2202)*$E$506+(1-D2202)*$E$505+(1-E2202)*$E$504+(1-F2202)*$E$503+(1-G2202)*$E$502+(1-H2202)*$E$501</f>
        <v>28803733.0805846</v>
      </c>
      <c r="R2202" s="7" t="n">
        <f aca="false">P2202&gt;$B$12*Q2202</f>
        <v>1</v>
      </c>
      <c r="S2202" s="7" t="n">
        <f aca="false">IF(R2202,(P2202+$B$12*$B$13)/(Q2202+$B$13),IF(Q2202&gt;0,P2202/Q2202,0))</f>
        <v>59.8171468936199</v>
      </c>
      <c r="T2202" s="7" t="n">
        <f aca="false">IF(R2202,$B$13*(S2202-$B$12),0)</f>
        <v>147042867.23405</v>
      </c>
      <c r="U2202" s="7" t="n">
        <f aca="false">($B$483+$B$484)*S2202</f>
        <v>18337035.2731915</v>
      </c>
      <c r="V2202" s="7" t="n">
        <f aca="false">$B$22*S2202</f>
        <v>538354322.042579</v>
      </c>
      <c r="W2202" s="7" t="n">
        <f aca="false">IF(B2202=1,I2202,S2202*$B$478)</f>
        <v>56251957.8305422</v>
      </c>
      <c r="X2202" s="7" t="n">
        <f aca="false">IF(C2202=1,J2202,S2202*$E$506)</f>
        <v>368281196.13875</v>
      </c>
      <c r="Y2202" s="7" t="n">
        <f aca="false">IF(D2202=1,K2202,S2202*$E$505)</f>
        <v>100000000</v>
      </c>
      <c r="Z2202" s="7" t="n">
        <f aca="false">IF(E2202=1,L2202,S2202*$E$504)</f>
        <v>143561152.544688</v>
      </c>
      <c r="AA2202" s="7" t="n">
        <f aca="false">IF(F2202=1,M2202,S2202*$E$503)</f>
        <v>30000000</v>
      </c>
      <c r="AB2202" s="7" t="n">
        <f aca="false">IF(G2202=1,N2202,S2202*$E$502)</f>
        <v>299085734.4681</v>
      </c>
      <c r="AC2202" s="7" t="n">
        <f aca="false">IF(H2202=1,O2202,S2202*$E$501)</f>
        <v>299085734.4681</v>
      </c>
      <c r="AD2202" s="7" t="n">
        <f aca="false">INDEX($W$2182:$W$2309,MATCH($A2202+(1-B2202)*64,$A$2182:$A$2309,0))</f>
        <v>30000000</v>
      </c>
      <c r="AE2202" s="7" t="n">
        <f aca="false">INDEX($W$2182:$W$2309,MATCH($A2202-B2202*64,$A$2182:$A$2309,0))</f>
        <v>56251957.8305422</v>
      </c>
      <c r="AF2202" s="7" t="n">
        <f aca="false">INDEX($X$2182:$X$2309,MATCH($A2202+(1-C2202)*32,$A$2182:$A$2309,0))</f>
        <v>300000000</v>
      </c>
      <c r="AG2202" s="7" t="n">
        <f aca="false">INDEX($X$2182:$X$2309,MATCH($A2202-C2202*32,$A$2182:$A$2309,0))</f>
        <v>368281196.13875</v>
      </c>
      <c r="AH2202" s="7" t="n">
        <f aca="false">INDEX($Y$2182:$Y$2309,MATCH($A2202+(1-D2202)*16,$A$2182:$A$2309,0))</f>
        <v>100000000</v>
      </c>
      <c r="AI2202" s="7" t="n">
        <f aca="false">INDEX($Y$2182:$Y$2309,MATCH($A2202-D2202*16,$A$2182:$A$2309,0))</f>
        <v>103882898.58386</v>
      </c>
      <c r="AJ2202" s="7" t="n">
        <f aca="false">INDEX($Z$2182:$Z$2309,MATCH($A2202+(1-E2202)*8,$A$2182:$A$2309,0))</f>
        <v>60000000</v>
      </c>
      <c r="AK2202" s="7" t="n">
        <f aca="false">INDEX($Z$2182:$Z$2309,MATCH($A2202-E2202*8,$A$2182:$A$2309,0))</f>
        <v>143561152.544688</v>
      </c>
      <c r="AL2202" s="7" t="n">
        <f aca="false">INDEX($AA$2182:$AA$2309,MATCH($A2202+(1-F2202)*4,$A$2182:$A$2309,0))</f>
        <v>30000000</v>
      </c>
      <c r="AM2202" s="7" t="n">
        <f aca="false">INDEX($AA$2182:$AA$2309,MATCH($A2202-F2202*4,$A$2182:$A$2309,0))</f>
        <v>166381308.605458</v>
      </c>
      <c r="AN2202" s="7" t="n">
        <f aca="false">INDEX($AB$2182:$AB$2309,MATCH($A2202+(1-G2202)*2,$A$2182:$A$2309,0))</f>
        <v>15000000</v>
      </c>
      <c r="AO2202" s="7" t="n">
        <f aca="false">INDEX($AB$2182:$AB$2309,MATCH($A2202-G2202*2,$A$2182:$A$2309,0))</f>
        <v>299085734.4681</v>
      </c>
      <c r="AP2202" s="7" t="n">
        <f aca="false">INDEX($AC$2182:$AC$2309,MATCH($A2202+(1-H2202)*1,$A$2182:$A$2309,0))</f>
        <v>5000000</v>
      </c>
      <c r="AQ2202" s="7" t="n">
        <f aca="false">INDEX($AC$2182:$AC$2309,MATCH($A2202-H2202*1,$A$2182:$A$2309,0))</f>
        <v>299085734.4681</v>
      </c>
      <c r="AR2202" s="14" t="b">
        <f aca="false">AND(IF(B2202=1,AD2202&gt;=AE2202,AE2202&gt;AD2202),IF(C2202=1,AF2202&gt;=AG2202,AG2202&gt;AF2202),IF(D2202=1,AH2202&gt;=AI2202,AI2202&gt;AH2202),IF(E2202=1,AJ2202&gt;=AK2202,AK2202&gt;AJ2202),IF(F2202=1,AL2202&gt;=AM2202,AM2202&gt;AL2202),IF(G2202=1,AN2202&gt;=AO2202,AO2202&gt;AN2202),IF(H2202=1,AP2202&gt;=AQ2202,AQ2202&gt;AP2202))</f>
        <v>0</v>
      </c>
      <c r="AS2202" s="2"/>
      <c r="AT2202" s="2"/>
      <c r="AU2202" s="2"/>
      <c r="AV2202" s="2"/>
      <c r="AW2202" s="2"/>
      <c r="AX2202" s="2"/>
    </row>
    <row r="2203" customFormat="false" ht="15" hidden="false" customHeight="false" outlineLevel="0" collapsed="false">
      <c r="A2203" s="6" t="n">
        <f aca="false">ROW()-2182</f>
        <v>21</v>
      </c>
      <c r="B2203" s="6" t="n">
        <f aca="false">MOD(INT($A2203/64),2)</f>
        <v>0</v>
      </c>
      <c r="C2203" s="6" t="n">
        <f aca="false">MOD(INT($A2203/32),2)</f>
        <v>0</v>
      </c>
      <c r="D2203" s="6" t="n">
        <f aca="false">MOD(INT($A2203/16),2)</f>
        <v>1</v>
      </c>
      <c r="E2203" s="6" t="n">
        <f aca="false">MOD(INT($A2203/8),2)</f>
        <v>0</v>
      </c>
      <c r="F2203" s="6" t="n">
        <f aca="false">MOD(INT($A2203/4),2)</f>
        <v>1</v>
      </c>
      <c r="G2203" s="6" t="n">
        <f aca="false">MOD(INT($A2203/2),2)</f>
        <v>0</v>
      </c>
      <c r="H2203" s="6" t="n">
        <f aca="false">MOD(INT($A2203/1),2)</f>
        <v>1</v>
      </c>
      <c r="I2203" s="7" t="n">
        <f aca="false">IF(B2203=1,MIN($B$6,$B$2180),0)</f>
        <v>0</v>
      </c>
      <c r="J2203" s="7" t="n">
        <f aca="false">IF(C2203=1,MIN($F$506,MAX(0,$B$2180-I2203)),0)</f>
        <v>0</v>
      </c>
      <c r="K2203" s="7" t="n">
        <f aca="false">IF(D2203=1,MIN($F$505,MAX(0,$B$2180-SUM(I2203:J2203))),0)</f>
        <v>100000000</v>
      </c>
      <c r="L2203" s="7" t="n">
        <f aca="false">IF(E2203=1,MIN($F$504,MAX(0,$B$2180-SUM(I2203:K2203))),0)</f>
        <v>0</v>
      </c>
      <c r="M2203" s="7" t="n">
        <f aca="false">IF(F2203=1,MIN($F$503,MAX(0,$B$2180-SUM(I2203:L2203))),0)</f>
        <v>30000000</v>
      </c>
      <c r="N2203" s="7" t="n">
        <f aca="false">IF(G2203=1,MIN($F$502,MAX(0,$B$2180-SUM(I2203:M2203))),0)</f>
        <v>0</v>
      </c>
      <c r="O2203" s="7" t="n">
        <f aca="false">IF(H2203=1,MIN($F$501,MAX(0,$B$2180-SUM(I2203:N2203))),0)</f>
        <v>5000000</v>
      </c>
      <c r="P2203" s="7" t="n">
        <f aca="false">MAX(0,$B$2180-SUM(I2203:O2203))</f>
        <v>1865000000</v>
      </c>
      <c r="Q2203" s="7" t="n">
        <f aca="false">($B$483+$B$484)+$B$22+(1-B2203)*$B$478+(1-C2203)*$E$506+(1-D2203)*$E$505+(1-E2203)*$E$504+(1-F2203)*$E$503+(1-G2203)*$E$502+(1-H2203)*$E$501</f>
        <v>23803733.0805846</v>
      </c>
      <c r="R2203" s="7" t="n">
        <f aca="false">P2203&gt;$B$12*Q2203</f>
        <v>1</v>
      </c>
      <c r="S2203" s="7" t="n">
        <f aca="false">IF(R2203,(P2203+$B$12*$B$13)/(Q2203+$B$13),IF(Q2203&gt;0,P2203/Q2203,0))</f>
        <v>70.9975270156023</v>
      </c>
      <c r="T2203" s="7" t="n">
        <f aca="false">IF(R2203,$B$13*(S2203-$B$12),0)</f>
        <v>174993817.539006</v>
      </c>
      <c r="U2203" s="7" t="n">
        <f aca="false">($B$483+$B$484)*S2203</f>
        <v>21764397.4145033</v>
      </c>
      <c r="V2203" s="7" t="n">
        <f aca="false">$B$22*S2203</f>
        <v>638977743.140421</v>
      </c>
      <c r="W2203" s="7" t="n">
        <f aca="false">IF(B2203=1,I2203,S2203*$B$478)</f>
        <v>66765971.0159198</v>
      </c>
      <c r="X2203" s="7" t="n">
        <f aca="false">IF(C2203=1,J2203,S2203*$E$506)</f>
        <v>437116370.974692</v>
      </c>
      <c r="Y2203" s="7" t="n">
        <f aca="false">IF(D2203=1,K2203,S2203*$E$505)</f>
        <v>100000000</v>
      </c>
      <c r="Z2203" s="7" t="n">
        <f aca="false">IF(E2203=1,L2203,S2203*$E$504)</f>
        <v>170394064.837446</v>
      </c>
      <c r="AA2203" s="7" t="n">
        <f aca="false">IF(F2203=1,M2203,S2203*$E$503)</f>
        <v>30000000</v>
      </c>
      <c r="AB2203" s="7" t="n">
        <f aca="false">IF(G2203=1,N2203,S2203*$E$502)</f>
        <v>354987635.078012</v>
      </c>
      <c r="AC2203" s="7" t="n">
        <f aca="false">IF(H2203=1,O2203,S2203*$E$501)</f>
        <v>5000000</v>
      </c>
      <c r="AD2203" s="7" t="n">
        <f aca="false">INDEX($W$2182:$W$2309,MATCH($A2203+(1-B2203)*64,$A$2182:$A$2309,0))</f>
        <v>30000000</v>
      </c>
      <c r="AE2203" s="7" t="n">
        <f aca="false">INDEX($W$2182:$W$2309,MATCH($A2203-B2203*64,$A$2182:$A$2309,0))</f>
        <v>66765971.0159198</v>
      </c>
      <c r="AF2203" s="7" t="n">
        <f aca="false">INDEX($X$2182:$X$2309,MATCH($A2203+(1-C2203)*32,$A$2182:$A$2309,0))</f>
        <v>300000000</v>
      </c>
      <c r="AG2203" s="7" t="n">
        <f aca="false">INDEX($X$2182:$X$2309,MATCH($A2203-C2203*32,$A$2182:$A$2309,0))</f>
        <v>437116370.974692</v>
      </c>
      <c r="AH2203" s="7" t="n">
        <f aca="false">INDEX($Y$2182:$Y$2309,MATCH($A2203+(1-D2203)*16,$A$2182:$A$2309,0))</f>
        <v>100000000</v>
      </c>
      <c r="AI2203" s="7" t="n">
        <f aca="false">INDEX($Y$2182:$Y$2309,MATCH($A2203-D2203*16,$A$2182:$A$2309,0))</f>
        <v>122094023.446491</v>
      </c>
      <c r="AJ2203" s="7" t="n">
        <f aca="false">INDEX($Z$2182:$Z$2309,MATCH($A2203+(1-E2203)*8,$A$2182:$A$2309,0))</f>
        <v>60000000</v>
      </c>
      <c r="AK2203" s="7" t="n">
        <f aca="false">INDEX($Z$2182:$Z$2309,MATCH($A2203-E2203*8,$A$2182:$A$2309,0))</f>
        <v>170394064.837446</v>
      </c>
      <c r="AL2203" s="7" t="n">
        <f aca="false">INDEX($AA$2182:$AA$2309,MATCH($A2203+(1-F2203)*4,$A$2182:$A$2309,0))</f>
        <v>30000000</v>
      </c>
      <c r="AM2203" s="7" t="n">
        <f aca="false">INDEX($AA$2182:$AA$2309,MATCH($A2203-F2203*4,$A$2182:$A$2309,0))</f>
        <v>194258526.186604</v>
      </c>
      <c r="AN2203" s="7" t="n">
        <f aca="false">INDEX($AB$2182:$AB$2309,MATCH($A2203+(1-G2203)*2,$A$2182:$A$2309,0))</f>
        <v>15000000</v>
      </c>
      <c r="AO2203" s="7" t="n">
        <f aca="false">INDEX($AB$2182:$AB$2309,MATCH($A2203-G2203*2,$A$2182:$A$2309,0))</f>
        <v>354987635.078012</v>
      </c>
      <c r="AP2203" s="7" t="n">
        <f aca="false">INDEX($AC$2182:$AC$2309,MATCH($A2203+(1-H2203)*1,$A$2182:$A$2309,0))</f>
        <v>5000000</v>
      </c>
      <c r="AQ2203" s="7" t="n">
        <f aca="false">INDEX($AC$2182:$AC$2309,MATCH($A2203-H2203*1,$A$2182:$A$2309,0))</f>
        <v>299085734.4681</v>
      </c>
      <c r="AR2203" s="14" t="b">
        <f aca="false">AND(IF(B2203=1,AD2203&gt;=AE2203,AE2203&gt;AD2203),IF(C2203=1,AF2203&gt;=AG2203,AG2203&gt;AF2203),IF(D2203=1,AH2203&gt;=AI2203,AI2203&gt;AH2203),IF(E2203=1,AJ2203&gt;=AK2203,AK2203&gt;AJ2203),IF(F2203=1,AL2203&gt;=AM2203,AM2203&gt;AL2203),IF(G2203=1,AN2203&gt;=AO2203,AO2203&gt;AN2203),IF(H2203=1,AP2203&gt;=AQ2203,AQ2203&gt;AP2203))</f>
        <v>0</v>
      </c>
      <c r="AS2203" s="2"/>
      <c r="AT2203" s="2"/>
      <c r="AU2203" s="2"/>
      <c r="AV2203" s="2"/>
      <c r="AW2203" s="2"/>
      <c r="AX2203" s="2"/>
    </row>
    <row r="2204" customFormat="false" ht="15" hidden="false" customHeight="false" outlineLevel="0" collapsed="false">
      <c r="A2204" s="6" t="n">
        <f aca="false">ROW()-2182</f>
        <v>22</v>
      </c>
      <c r="B2204" s="6" t="n">
        <f aca="false">MOD(INT($A2204/64),2)</f>
        <v>0</v>
      </c>
      <c r="C2204" s="6" t="n">
        <f aca="false">MOD(INT($A2204/32),2)</f>
        <v>0</v>
      </c>
      <c r="D2204" s="6" t="n">
        <f aca="false">MOD(INT($A2204/16),2)</f>
        <v>1</v>
      </c>
      <c r="E2204" s="6" t="n">
        <f aca="false">MOD(INT($A2204/8),2)</f>
        <v>0</v>
      </c>
      <c r="F2204" s="6" t="n">
        <f aca="false">MOD(INT($A2204/4),2)</f>
        <v>1</v>
      </c>
      <c r="G2204" s="6" t="n">
        <f aca="false">MOD(INT($A2204/2),2)</f>
        <v>1</v>
      </c>
      <c r="H2204" s="6" t="n">
        <f aca="false">MOD(INT($A2204/1),2)</f>
        <v>0</v>
      </c>
      <c r="I2204" s="7" t="n">
        <f aca="false">IF(B2204=1,MIN($B$6,$B$2180),0)</f>
        <v>0</v>
      </c>
      <c r="J2204" s="7" t="n">
        <f aca="false">IF(C2204=1,MIN($F$506,MAX(0,$B$2180-I2204)),0)</f>
        <v>0</v>
      </c>
      <c r="K2204" s="7" t="n">
        <f aca="false">IF(D2204=1,MIN($F$505,MAX(0,$B$2180-SUM(I2204:J2204))),0)</f>
        <v>100000000</v>
      </c>
      <c r="L2204" s="7" t="n">
        <f aca="false">IF(E2204=1,MIN($F$504,MAX(0,$B$2180-SUM(I2204:K2204))),0)</f>
        <v>0</v>
      </c>
      <c r="M2204" s="7" t="n">
        <f aca="false">IF(F2204=1,MIN($F$503,MAX(0,$B$2180-SUM(I2204:L2204))),0)</f>
        <v>30000000</v>
      </c>
      <c r="N2204" s="7" t="n">
        <f aca="false">IF(G2204=1,MIN($F$502,MAX(0,$B$2180-SUM(I2204:M2204))),0)</f>
        <v>15000000</v>
      </c>
      <c r="O2204" s="7" t="n">
        <f aca="false">IF(H2204=1,MIN($F$501,MAX(0,$B$2180-SUM(I2204:N2204))),0)</f>
        <v>0</v>
      </c>
      <c r="P2204" s="7" t="n">
        <f aca="false">MAX(0,$B$2180-SUM(I2204:O2204))</f>
        <v>1855000000</v>
      </c>
      <c r="Q2204" s="7" t="n">
        <f aca="false">($B$483+$B$484)+$B$22+(1-B2204)*$B$478+(1-C2204)*$E$506+(1-D2204)*$E$505+(1-E2204)*$E$504+(1-F2204)*$E$503+(1-G2204)*$E$502+(1-H2204)*$E$501</f>
        <v>23803733.0805846</v>
      </c>
      <c r="R2204" s="7" t="n">
        <f aca="false">P2204&gt;$B$12*Q2204</f>
        <v>1</v>
      </c>
      <c r="S2204" s="7" t="n">
        <f aca="false">IF(R2204,(P2204+$B$12*$B$13)/(Q2204+$B$13),IF(Q2204&gt;0,P2204/Q2204,0))</f>
        <v>70.6173528414894</v>
      </c>
      <c r="T2204" s="7" t="n">
        <f aca="false">IF(R2204,$B$13*(S2204-$B$12),0)</f>
        <v>174043382.103723</v>
      </c>
      <c r="U2204" s="7" t="n">
        <f aca="false">($B$483+$B$484)*S2204</f>
        <v>21647854.4564604</v>
      </c>
      <c r="V2204" s="7" t="n">
        <f aca="false">$B$22*S2204</f>
        <v>635556175.573404</v>
      </c>
      <c r="W2204" s="7" t="n">
        <f aca="false">IF(B2204=1,I2204,S2204*$B$478)</f>
        <v>66408455.7762094</v>
      </c>
      <c r="X2204" s="7" t="n">
        <f aca="false">IF(C2204=1,J2204,S2204*$E$506)</f>
        <v>434775721.063181</v>
      </c>
      <c r="Y2204" s="7" t="n">
        <f aca="false">IF(D2204=1,K2204,S2204*$E$505)</f>
        <v>100000000</v>
      </c>
      <c r="Z2204" s="7" t="n">
        <f aca="false">IF(E2204=1,L2204,S2204*$E$504)</f>
        <v>169481646.819574</v>
      </c>
      <c r="AA2204" s="7" t="n">
        <f aca="false">IF(F2204=1,M2204,S2204*$E$503)</f>
        <v>30000000</v>
      </c>
      <c r="AB2204" s="7" t="n">
        <f aca="false">IF(G2204=1,N2204,S2204*$E$502)</f>
        <v>15000000</v>
      </c>
      <c r="AC2204" s="7" t="n">
        <f aca="false">IF(H2204=1,O2204,S2204*$E$501)</f>
        <v>353086764.207447</v>
      </c>
      <c r="AD2204" s="7" t="n">
        <f aca="false">INDEX($W$2182:$W$2309,MATCH($A2204+(1-B2204)*64,$A$2182:$A$2309,0))</f>
        <v>30000000</v>
      </c>
      <c r="AE2204" s="7" t="n">
        <f aca="false">INDEX($W$2182:$W$2309,MATCH($A2204-B2204*64,$A$2182:$A$2309,0))</f>
        <v>66408455.7762094</v>
      </c>
      <c r="AF2204" s="7" t="n">
        <f aca="false">INDEX($X$2182:$X$2309,MATCH($A2204+(1-C2204)*32,$A$2182:$A$2309,0))</f>
        <v>300000000</v>
      </c>
      <c r="AG2204" s="7" t="n">
        <f aca="false">INDEX($X$2182:$X$2309,MATCH($A2204-C2204*32,$A$2182:$A$2309,0))</f>
        <v>434775721.063181</v>
      </c>
      <c r="AH2204" s="7" t="n">
        <f aca="false">INDEX($Y$2182:$Y$2309,MATCH($A2204+(1-D2204)*16,$A$2182:$A$2309,0))</f>
        <v>100000000</v>
      </c>
      <c r="AI2204" s="7" t="n">
        <f aca="false">INDEX($Y$2182:$Y$2309,MATCH($A2204-D2204*16,$A$2182:$A$2309,0))</f>
        <v>121473469.32478</v>
      </c>
      <c r="AJ2204" s="7" t="n">
        <f aca="false">INDEX($Z$2182:$Z$2309,MATCH($A2204+(1-E2204)*8,$A$2182:$A$2309,0))</f>
        <v>60000000</v>
      </c>
      <c r="AK2204" s="7" t="n">
        <f aca="false">INDEX($Z$2182:$Z$2309,MATCH($A2204-E2204*8,$A$2182:$A$2309,0))</f>
        <v>169481646.819574</v>
      </c>
      <c r="AL2204" s="7" t="n">
        <f aca="false">INDEX($AA$2182:$AA$2309,MATCH($A2204+(1-F2204)*4,$A$2182:$A$2309,0))</f>
        <v>30000000</v>
      </c>
      <c r="AM2204" s="7" t="n">
        <f aca="false">INDEX($AA$2182:$AA$2309,MATCH($A2204-F2204*4,$A$2182:$A$2309,0))</f>
        <v>193234765.837794</v>
      </c>
      <c r="AN2204" s="7" t="n">
        <f aca="false">INDEX($AB$2182:$AB$2309,MATCH($A2204+(1-G2204)*2,$A$2182:$A$2309,0))</f>
        <v>15000000</v>
      </c>
      <c r="AO2204" s="7" t="n">
        <f aca="false">INDEX($AB$2182:$AB$2309,MATCH($A2204-G2204*2,$A$2182:$A$2309,0))</f>
        <v>299085734.4681</v>
      </c>
      <c r="AP2204" s="7" t="n">
        <f aca="false">INDEX($AC$2182:$AC$2309,MATCH($A2204+(1-H2204)*1,$A$2182:$A$2309,0))</f>
        <v>5000000</v>
      </c>
      <c r="AQ2204" s="7" t="n">
        <f aca="false">INDEX($AC$2182:$AC$2309,MATCH($A2204-H2204*1,$A$2182:$A$2309,0))</f>
        <v>353086764.207447</v>
      </c>
      <c r="AR2204" s="14" t="b">
        <f aca="false">AND(IF(B2204=1,AD2204&gt;=AE2204,AE2204&gt;AD2204),IF(C2204=1,AF2204&gt;=AG2204,AG2204&gt;AF2204),IF(D2204=1,AH2204&gt;=AI2204,AI2204&gt;AH2204),IF(E2204=1,AJ2204&gt;=AK2204,AK2204&gt;AJ2204),IF(F2204=1,AL2204&gt;=AM2204,AM2204&gt;AL2204),IF(G2204=1,AN2204&gt;=AO2204,AO2204&gt;AN2204),IF(H2204=1,AP2204&gt;=AQ2204,AQ2204&gt;AP2204))</f>
        <v>0</v>
      </c>
      <c r="AS2204" s="2"/>
      <c r="AT2204" s="2"/>
      <c r="AU2204" s="2"/>
      <c r="AV2204" s="2"/>
      <c r="AW2204" s="2"/>
      <c r="AX2204" s="2"/>
    </row>
    <row r="2205" customFormat="false" ht="15" hidden="false" customHeight="false" outlineLevel="0" collapsed="false">
      <c r="A2205" s="6" t="n">
        <f aca="false">ROW()-2182</f>
        <v>23</v>
      </c>
      <c r="B2205" s="6" t="n">
        <f aca="false">MOD(INT($A2205/64),2)</f>
        <v>0</v>
      </c>
      <c r="C2205" s="6" t="n">
        <f aca="false">MOD(INT($A2205/32),2)</f>
        <v>0</v>
      </c>
      <c r="D2205" s="6" t="n">
        <f aca="false">MOD(INT($A2205/16),2)</f>
        <v>1</v>
      </c>
      <c r="E2205" s="6" t="n">
        <f aca="false">MOD(INT($A2205/8),2)</f>
        <v>0</v>
      </c>
      <c r="F2205" s="6" t="n">
        <f aca="false">MOD(INT($A2205/4),2)</f>
        <v>1</v>
      </c>
      <c r="G2205" s="6" t="n">
        <f aca="false">MOD(INT($A2205/2),2)</f>
        <v>1</v>
      </c>
      <c r="H2205" s="6" t="n">
        <f aca="false">MOD(INT($A2205/1),2)</f>
        <v>1</v>
      </c>
      <c r="I2205" s="7" t="n">
        <f aca="false">IF(B2205=1,MIN($B$6,$B$2180),0)</f>
        <v>0</v>
      </c>
      <c r="J2205" s="7" t="n">
        <f aca="false">IF(C2205=1,MIN($F$506,MAX(0,$B$2180-I2205)),0)</f>
        <v>0</v>
      </c>
      <c r="K2205" s="7" t="n">
        <f aca="false">IF(D2205=1,MIN($F$505,MAX(0,$B$2180-SUM(I2205:J2205))),0)</f>
        <v>100000000</v>
      </c>
      <c r="L2205" s="7" t="n">
        <f aca="false">IF(E2205=1,MIN($F$504,MAX(0,$B$2180-SUM(I2205:K2205))),0)</f>
        <v>0</v>
      </c>
      <c r="M2205" s="7" t="n">
        <f aca="false">IF(F2205=1,MIN($F$503,MAX(0,$B$2180-SUM(I2205:L2205))),0)</f>
        <v>30000000</v>
      </c>
      <c r="N2205" s="7" t="n">
        <f aca="false">IF(G2205=1,MIN($F$502,MAX(0,$B$2180-SUM(I2205:M2205))),0)</f>
        <v>15000000</v>
      </c>
      <c r="O2205" s="7" t="n">
        <f aca="false">IF(H2205=1,MIN($F$501,MAX(0,$B$2180-SUM(I2205:N2205))),0)</f>
        <v>5000000</v>
      </c>
      <c r="P2205" s="7" t="n">
        <f aca="false">MAX(0,$B$2180-SUM(I2205:O2205))</f>
        <v>1850000000</v>
      </c>
      <c r="Q2205" s="7" t="n">
        <f aca="false">($B$483+$B$484)+$B$22+(1-B2205)*$B$478+(1-C2205)*$E$506+(1-D2205)*$E$505+(1-E2205)*$E$504+(1-F2205)*$E$503+(1-G2205)*$E$502+(1-H2205)*$E$501</f>
        <v>18803733.0805846</v>
      </c>
      <c r="R2205" s="7" t="n">
        <f aca="false">P2205&gt;$B$12*Q2205</f>
        <v>1</v>
      </c>
      <c r="S2205" s="7" t="n">
        <f aca="false">IF(R2205,(P2205+$B$12*$B$13)/(Q2205+$B$13),IF(Q2205&gt;0,P2205/Q2205,0))</f>
        <v>86.9565907999615</v>
      </c>
      <c r="T2205" s="7" t="n">
        <f aca="false">IF(R2205,$B$13*(S2205-$B$12),0)</f>
        <v>214891476.999904</v>
      </c>
      <c r="U2205" s="7" t="n">
        <f aca="false">($B$483+$B$484)*S2205</f>
        <v>26656672.1340138</v>
      </c>
      <c r="V2205" s="7" t="n">
        <f aca="false">$B$22*S2205</f>
        <v>782609317.199653</v>
      </c>
      <c r="W2205" s="7" t="n">
        <f aca="false">IF(B2205=1,I2205,S2205*$B$478)</f>
        <v>81773851.3584785</v>
      </c>
      <c r="X2205" s="7" t="n">
        <f aca="false">IF(C2205=1,J2205,S2205*$E$506)</f>
        <v>535372864.388043</v>
      </c>
      <c r="Y2205" s="7" t="n">
        <f aca="false">IF(D2205=1,K2205,S2205*$E$505)</f>
        <v>100000000</v>
      </c>
      <c r="Z2205" s="7" t="n">
        <f aca="false">IF(E2205=1,L2205,S2205*$E$504)</f>
        <v>208695817.919908</v>
      </c>
      <c r="AA2205" s="7" t="n">
        <f aca="false">IF(F2205=1,M2205,S2205*$E$503)</f>
        <v>30000000</v>
      </c>
      <c r="AB2205" s="7" t="n">
        <f aca="false">IF(G2205=1,N2205,S2205*$E$502)</f>
        <v>15000000</v>
      </c>
      <c r="AC2205" s="7" t="n">
        <f aca="false">IF(H2205=1,O2205,S2205*$E$501)</f>
        <v>5000000</v>
      </c>
      <c r="AD2205" s="7" t="n">
        <f aca="false">INDEX($W$2182:$W$2309,MATCH($A2205+(1-B2205)*64,$A$2182:$A$2309,0))</f>
        <v>30000000</v>
      </c>
      <c r="AE2205" s="7" t="n">
        <f aca="false">INDEX($W$2182:$W$2309,MATCH($A2205-B2205*64,$A$2182:$A$2309,0))</f>
        <v>81773851.3584785</v>
      </c>
      <c r="AF2205" s="7" t="n">
        <f aca="false">INDEX($X$2182:$X$2309,MATCH($A2205+(1-C2205)*32,$A$2182:$A$2309,0))</f>
        <v>300000000</v>
      </c>
      <c r="AG2205" s="7" t="n">
        <f aca="false">INDEX($X$2182:$X$2309,MATCH($A2205-C2205*32,$A$2182:$A$2309,0))</f>
        <v>535372864.388043</v>
      </c>
      <c r="AH2205" s="7" t="n">
        <f aca="false">INDEX($Y$2182:$Y$2309,MATCH($A2205+(1-D2205)*16,$A$2182:$A$2309,0))</f>
        <v>100000000</v>
      </c>
      <c r="AI2205" s="7" t="n">
        <f aca="false">INDEX($Y$2182:$Y$2309,MATCH($A2205-D2205*16,$A$2182:$A$2309,0))</f>
        <v>147452705.33539</v>
      </c>
      <c r="AJ2205" s="7" t="n">
        <f aca="false">INDEX($Z$2182:$Z$2309,MATCH($A2205+(1-E2205)*8,$A$2182:$A$2309,0))</f>
        <v>60000000</v>
      </c>
      <c r="AK2205" s="7" t="n">
        <f aca="false">INDEX($Z$2182:$Z$2309,MATCH($A2205-E2205*8,$A$2182:$A$2309,0))</f>
        <v>208695817.919908</v>
      </c>
      <c r="AL2205" s="7" t="n">
        <f aca="false">INDEX($AA$2182:$AA$2309,MATCH($A2205+(1-F2205)*4,$A$2182:$A$2309,0))</f>
        <v>30000000</v>
      </c>
      <c r="AM2205" s="7" t="n">
        <f aca="false">INDEX($AA$2182:$AA$2309,MATCH($A2205-F2205*4,$A$2182:$A$2309,0))</f>
        <v>232371709.369685</v>
      </c>
      <c r="AN2205" s="7" t="n">
        <f aca="false">INDEX($AB$2182:$AB$2309,MATCH($A2205+(1-G2205)*2,$A$2182:$A$2309,0))</f>
        <v>15000000</v>
      </c>
      <c r="AO2205" s="7" t="n">
        <f aca="false">INDEX($AB$2182:$AB$2309,MATCH($A2205-G2205*2,$A$2182:$A$2309,0))</f>
        <v>354987635.078012</v>
      </c>
      <c r="AP2205" s="7" t="n">
        <f aca="false">INDEX($AC$2182:$AC$2309,MATCH($A2205+(1-H2205)*1,$A$2182:$A$2309,0))</f>
        <v>5000000</v>
      </c>
      <c r="AQ2205" s="7" t="n">
        <f aca="false">INDEX($AC$2182:$AC$2309,MATCH($A2205-H2205*1,$A$2182:$A$2309,0))</f>
        <v>353086764.207447</v>
      </c>
      <c r="AR2205" s="14" t="b">
        <f aca="false">AND(IF(B2205=1,AD2205&gt;=AE2205,AE2205&gt;AD2205),IF(C2205=1,AF2205&gt;=AG2205,AG2205&gt;AF2205),IF(D2205=1,AH2205&gt;=AI2205,AI2205&gt;AH2205),IF(E2205=1,AJ2205&gt;=AK2205,AK2205&gt;AJ2205),IF(F2205=1,AL2205&gt;=AM2205,AM2205&gt;AL2205),IF(G2205=1,AN2205&gt;=AO2205,AO2205&gt;AN2205),IF(H2205=1,AP2205&gt;=AQ2205,AQ2205&gt;AP2205))</f>
        <v>0</v>
      </c>
      <c r="AS2205" s="2"/>
      <c r="AT2205" s="2"/>
      <c r="AU2205" s="2"/>
      <c r="AV2205" s="2"/>
      <c r="AW2205" s="2"/>
      <c r="AX2205" s="2"/>
    </row>
    <row r="2206" customFormat="false" ht="15" hidden="false" customHeight="false" outlineLevel="0" collapsed="false">
      <c r="A2206" s="6" t="n">
        <f aca="false">ROW()-2182</f>
        <v>24</v>
      </c>
      <c r="B2206" s="6" t="n">
        <f aca="false">MOD(INT($A2206/64),2)</f>
        <v>0</v>
      </c>
      <c r="C2206" s="6" t="n">
        <f aca="false">MOD(INT($A2206/32),2)</f>
        <v>0</v>
      </c>
      <c r="D2206" s="6" t="n">
        <f aca="false">MOD(INT($A2206/16),2)</f>
        <v>1</v>
      </c>
      <c r="E2206" s="6" t="n">
        <f aca="false">MOD(INT($A2206/8),2)</f>
        <v>1</v>
      </c>
      <c r="F2206" s="6" t="n">
        <f aca="false">MOD(INT($A2206/4),2)</f>
        <v>0</v>
      </c>
      <c r="G2206" s="6" t="n">
        <f aca="false">MOD(INT($A2206/2),2)</f>
        <v>0</v>
      </c>
      <c r="H2206" s="6" t="n">
        <f aca="false">MOD(INT($A2206/1),2)</f>
        <v>0</v>
      </c>
      <c r="I2206" s="7" t="n">
        <f aca="false">IF(B2206=1,MIN($B$6,$B$2180),0)</f>
        <v>0</v>
      </c>
      <c r="J2206" s="7" t="n">
        <f aca="false">IF(C2206=1,MIN($F$506,MAX(0,$B$2180-I2206)),0)</f>
        <v>0</v>
      </c>
      <c r="K2206" s="7" t="n">
        <f aca="false">IF(D2206=1,MIN($F$505,MAX(0,$B$2180-SUM(I2206:J2206))),0)</f>
        <v>100000000</v>
      </c>
      <c r="L2206" s="7" t="n">
        <f aca="false">IF(E2206=1,MIN($F$504,MAX(0,$B$2180-SUM(I2206:K2206))),0)</f>
        <v>60000000</v>
      </c>
      <c r="M2206" s="7" t="n">
        <f aca="false">IF(F2206=1,MIN($F$503,MAX(0,$B$2180-SUM(I2206:L2206))),0)</f>
        <v>0</v>
      </c>
      <c r="N2206" s="7" t="n">
        <f aca="false">IF(G2206=1,MIN($F$502,MAX(0,$B$2180-SUM(I2206:M2206))),0)</f>
        <v>0</v>
      </c>
      <c r="O2206" s="7" t="n">
        <f aca="false">IF(H2206=1,MIN($F$501,MAX(0,$B$2180-SUM(I2206:N2206))),0)</f>
        <v>0</v>
      </c>
      <c r="P2206" s="7" t="n">
        <f aca="false">MAX(0,$B$2180-SUM(I2206:O2206))</f>
        <v>1840000000</v>
      </c>
      <c r="Q2206" s="7" t="n">
        <f aca="false">($B$483+$B$484)+$B$22+(1-B2206)*$B$478+(1-C2206)*$E$506+(1-D2206)*$E$505+(1-E2206)*$E$504+(1-F2206)*$E$503+(1-G2206)*$E$502+(1-H2206)*$E$501</f>
        <v>29403733.0805846</v>
      </c>
      <c r="R2206" s="7" t="n">
        <f aca="false">P2206&gt;$B$12*Q2206</f>
        <v>1</v>
      </c>
      <c r="S2206" s="7" t="n">
        <f aca="false">IF(R2206,(P2206+$B$12*$B$13)/(Q2206+$B$13),IF(Q2206&gt;0,P2206/Q2206,0))</f>
        <v>57.7518623085922</v>
      </c>
      <c r="T2206" s="7" t="n">
        <f aca="false">IF(R2206,$B$13*(S2206-$B$12),0)</f>
        <v>141879655.77148</v>
      </c>
      <c r="U2206" s="7" t="n">
        <f aca="false">($B$483+$B$484)*S2206</f>
        <v>17703919.214477</v>
      </c>
      <c r="V2206" s="7" t="n">
        <f aca="false">$B$22*S2206</f>
        <v>519766760.777329</v>
      </c>
      <c r="W2206" s="7" t="n">
        <f aca="false">IF(B2206=1,I2206,S2206*$B$478)</f>
        <v>54309767.2143354</v>
      </c>
      <c r="X2206" s="7" t="n">
        <f aca="false">IF(C2206=1,J2206,S2206*$E$506)</f>
        <v>355565687.01068</v>
      </c>
      <c r="Y2206" s="7" t="n">
        <f aca="false">IF(D2206=1,K2206,S2206*$E$505)</f>
        <v>100000000</v>
      </c>
      <c r="Z2206" s="7" t="n">
        <f aca="false">IF(E2206=1,L2206,S2206*$E$504)</f>
        <v>60000000</v>
      </c>
      <c r="AA2206" s="7" t="n">
        <f aca="false">IF(F2206=1,M2206,S2206*$E$503)</f>
        <v>173255586.925776</v>
      </c>
      <c r="AB2206" s="7" t="n">
        <f aca="false">IF(G2206=1,N2206,S2206*$E$502)</f>
        <v>288759311.542961</v>
      </c>
      <c r="AC2206" s="7" t="n">
        <f aca="false">IF(H2206=1,O2206,S2206*$E$501)</f>
        <v>288759311.542961</v>
      </c>
      <c r="AD2206" s="7" t="n">
        <f aca="false">INDEX($W$2182:$W$2309,MATCH($A2206+(1-B2206)*64,$A$2182:$A$2309,0))</f>
        <v>30000000</v>
      </c>
      <c r="AE2206" s="7" t="n">
        <f aca="false">INDEX($W$2182:$W$2309,MATCH($A2206-B2206*64,$A$2182:$A$2309,0))</f>
        <v>54309767.2143354</v>
      </c>
      <c r="AF2206" s="7" t="n">
        <f aca="false">INDEX($X$2182:$X$2309,MATCH($A2206+(1-C2206)*32,$A$2182:$A$2309,0))</f>
        <v>300000000</v>
      </c>
      <c r="AG2206" s="7" t="n">
        <f aca="false">INDEX($X$2182:$X$2309,MATCH($A2206-C2206*32,$A$2182:$A$2309,0))</f>
        <v>355565687.01068</v>
      </c>
      <c r="AH2206" s="7" t="n">
        <f aca="false">INDEX($Y$2182:$Y$2309,MATCH($A2206+(1-D2206)*16,$A$2182:$A$2309,0))</f>
        <v>100000000</v>
      </c>
      <c r="AI2206" s="7" t="n">
        <f aca="false">INDEX($Y$2182:$Y$2309,MATCH($A2206-D2206*16,$A$2182:$A$2309,0))</f>
        <v>100478482.529057</v>
      </c>
      <c r="AJ2206" s="7" t="n">
        <f aca="false">INDEX($Z$2182:$Z$2309,MATCH($A2206+(1-E2206)*8,$A$2182:$A$2309,0))</f>
        <v>60000000</v>
      </c>
      <c r="AK2206" s="7" t="n">
        <f aca="false">INDEX($Z$2182:$Z$2309,MATCH($A2206-E2206*8,$A$2182:$A$2309,0))</f>
        <v>133105046.884366</v>
      </c>
      <c r="AL2206" s="7" t="n">
        <f aca="false">INDEX($AA$2182:$AA$2309,MATCH($A2206+(1-F2206)*4,$A$2182:$A$2309,0))</f>
        <v>30000000</v>
      </c>
      <c r="AM2206" s="7" t="n">
        <f aca="false">INDEX($AA$2182:$AA$2309,MATCH($A2206-F2206*4,$A$2182:$A$2309,0))</f>
        <v>173255586.925776</v>
      </c>
      <c r="AN2206" s="7" t="n">
        <f aca="false">INDEX($AB$2182:$AB$2309,MATCH($A2206+(1-G2206)*2,$A$2182:$A$2309,0))</f>
        <v>15000000</v>
      </c>
      <c r="AO2206" s="7" t="n">
        <f aca="false">INDEX($AB$2182:$AB$2309,MATCH($A2206-G2206*2,$A$2182:$A$2309,0))</f>
        <v>288759311.542961</v>
      </c>
      <c r="AP2206" s="7" t="n">
        <f aca="false">INDEX($AC$2182:$AC$2309,MATCH($A2206+(1-H2206)*1,$A$2182:$A$2309,0))</f>
        <v>5000000</v>
      </c>
      <c r="AQ2206" s="7" t="n">
        <f aca="false">INDEX($AC$2182:$AC$2309,MATCH($A2206-H2206*1,$A$2182:$A$2309,0))</f>
        <v>288759311.542961</v>
      </c>
      <c r="AR2206" s="14" t="b">
        <f aca="false">AND(IF(B2206=1,AD2206&gt;=AE2206,AE2206&gt;AD2206),IF(C2206=1,AF2206&gt;=AG2206,AG2206&gt;AF2206),IF(D2206=1,AH2206&gt;=AI2206,AI2206&gt;AH2206),IF(E2206=1,AJ2206&gt;=AK2206,AK2206&gt;AJ2206),IF(F2206=1,AL2206&gt;=AM2206,AM2206&gt;AL2206),IF(G2206=1,AN2206&gt;=AO2206,AO2206&gt;AN2206),IF(H2206=1,AP2206&gt;=AQ2206,AQ2206&gt;AP2206))</f>
        <v>0</v>
      </c>
      <c r="AS2206" s="2"/>
      <c r="AT2206" s="2"/>
      <c r="AU2206" s="2"/>
      <c r="AV2206" s="2"/>
      <c r="AW2206" s="2"/>
      <c r="AX2206" s="2"/>
    </row>
    <row r="2207" customFormat="false" ht="15" hidden="false" customHeight="false" outlineLevel="0" collapsed="false">
      <c r="A2207" s="6" t="n">
        <f aca="false">ROW()-2182</f>
        <v>25</v>
      </c>
      <c r="B2207" s="6" t="n">
        <f aca="false">MOD(INT($A2207/64),2)</f>
        <v>0</v>
      </c>
      <c r="C2207" s="6" t="n">
        <f aca="false">MOD(INT($A2207/32),2)</f>
        <v>0</v>
      </c>
      <c r="D2207" s="6" t="n">
        <f aca="false">MOD(INT($A2207/16),2)</f>
        <v>1</v>
      </c>
      <c r="E2207" s="6" t="n">
        <f aca="false">MOD(INT($A2207/8),2)</f>
        <v>1</v>
      </c>
      <c r="F2207" s="6" t="n">
        <f aca="false">MOD(INT($A2207/4),2)</f>
        <v>0</v>
      </c>
      <c r="G2207" s="6" t="n">
        <f aca="false">MOD(INT($A2207/2),2)</f>
        <v>0</v>
      </c>
      <c r="H2207" s="6" t="n">
        <f aca="false">MOD(INT($A2207/1),2)</f>
        <v>1</v>
      </c>
      <c r="I2207" s="7" t="n">
        <f aca="false">IF(B2207=1,MIN($B$6,$B$2180),0)</f>
        <v>0</v>
      </c>
      <c r="J2207" s="7" t="n">
        <f aca="false">IF(C2207=1,MIN($F$506,MAX(0,$B$2180-I2207)),0)</f>
        <v>0</v>
      </c>
      <c r="K2207" s="7" t="n">
        <f aca="false">IF(D2207=1,MIN($F$505,MAX(0,$B$2180-SUM(I2207:J2207))),0)</f>
        <v>100000000</v>
      </c>
      <c r="L2207" s="7" t="n">
        <f aca="false">IF(E2207=1,MIN($F$504,MAX(0,$B$2180-SUM(I2207:K2207))),0)</f>
        <v>60000000</v>
      </c>
      <c r="M2207" s="7" t="n">
        <f aca="false">IF(F2207=1,MIN($F$503,MAX(0,$B$2180-SUM(I2207:L2207))),0)</f>
        <v>0</v>
      </c>
      <c r="N2207" s="7" t="n">
        <f aca="false">IF(G2207=1,MIN($F$502,MAX(0,$B$2180-SUM(I2207:M2207))),0)</f>
        <v>0</v>
      </c>
      <c r="O2207" s="7" t="n">
        <f aca="false">IF(H2207=1,MIN($F$501,MAX(0,$B$2180-SUM(I2207:N2207))),0)</f>
        <v>5000000</v>
      </c>
      <c r="P2207" s="7" t="n">
        <f aca="false">MAX(0,$B$2180-SUM(I2207:O2207))</f>
        <v>1835000000</v>
      </c>
      <c r="Q2207" s="7" t="n">
        <f aca="false">($B$483+$B$484)+$B$22+(1-B2207)*$B$478+(1-C2207)*$E$506+(1-D2207)*$E$505+(1-E2207)*$E$504+(1-F2207)*$E$503+(1-G2207)*$E$502+(1-H2207)*$E$501</f>
        <v>24403733.0805846</v>
      </c>
      <c r="R2207" s="7" t="n">
        <f aca="false">P2207&gt;$B$12*Q2207</f>
        <v>1</v>
      </c>
      <c r="S2207" s="7" t="n">
        <f aca="false">IF(R2207,(P2207+$B$12*$B$13)/(Q2207+$B$13),IF(Q2207&gt;0,P2207/Q2207,0))</f>
        <v>68.2990718981691</v>
      </c>
      <c r="T2207" s="7" t="n">
        <f aca="false">IF(R2207,$B$13*(S2207-$B$12),0)</f>
        <v>168247679.745423</v>
      </c>
      <c r="U2207" s="7" t="n">
        <f aca="false">($B$483+$B$484)*S2207</f>
        <v>20937181.988139</v>
      </c>
      <c r="V2207" s="7" t="n">
        <f aca="false">$B$22*S2207</f>
        <v>614691647.083522</v>
      </c>
      <c r="W2207" s="7" t="n">
        <f aca="false">IF(B2207=1,I2207,S2207*$B$478)</f>
        <v>64228347.7530882</v>
      </c>
      <c r="X2207" s="7" t="n">
        <f aca="false">IF(C2207=1,J2207,S2207*$E$506)</f>
        <v>420502568.244475</v>
      </c>
      <c r="Y2207" s="7" t="n">
        <f aca="false">IF(D2207=1,K2207,S2207*$E$505)</f>
        <v>100000000</v>
      </c>
      <c r="Z2207" s="7" t="n">
        <f aca="false">IF(E2207=1,L2207,S2207*$E$504)</f>
        <v>60000000</v>
      </c>
      <c r="AA2207" s="7" t="n">
        <f aca="false">IF(F2207=1,M2207,S2207*$E$503)</f>
        <v>204897215.694507</v>
      </c>
      <c r="AB2207" s="7" t="n">
        <f aca="false">IF(G2207=1,N2207,S2207*$E$502)</f>
        <v>341495359.490846</v>
      </c>
      <c r="AC2207" s="7" t="n">
        <f aca="false">IF(H2207=1,O2207,S2207*$E$501)</f>
        <v>5000000</v>
      </c>
      <c r="AD2207" s="7" t="n">
        <f aca="false">INDEX($W$2182:$W$2309,MATCH($A2207+(1-B2207)*64,$A$2182:$A$2309,0))</f>
        <v>30000000</v>
      </c>
      <c r="AE2207" s="7" t="n">
        <f aca="false">INDEX($W$2182:$W$2309,MATCH($A2207-B2207*64,$A$2182:$A$2309,0))</f>
        <v>64228347.7530882</v>
      </c>
      <c r="AF2207" s="7" t="n">
        <f aca="false">INDEX($X$2182:$X$2309,MATCH($A2207+(1-C2207)*32,$A$2182:$A$2309,0))</f>
        <v>300000000</v>
      </c>
      <c r="AG2207" s="7" t="n">
        <f aca="false">INDEX($X$2182:$X$2309,MATCH($A2207-C2207*32,$A$2182:$A$2309,0))</f>
        <v>420502568.244475</v>
      </c>
      <c r="AH2207" s="7" t="n">
        <f aca="false">INDEX($Y$2182:$Y$2309,MATCH($A2207+(1-D2207)*16,$A$2182:$A$2309,0))</f>
        <v>100000000</v>
      </c>
      <c r="AI2207" s="7" t="n">
        <f aca="false">INDEX($Y$2182:$Y$2309,MATCH($A2207-D2207*16,$A$2182:$A$2309,0))</f>
        <v>117713879.856237</v>
      </c>
      <c r="AJ2207" s="7" t="n">
        <f aca="false">INDEX($Z$2182:$Z$2309,MATCH($A2207+(1-E2207)*8,$A$2182:$A$2309,0))</f>
        <v>60000000</v>
      </c>
      <c r="AK2207" s="7" t="n">
        <f aca="false">INDEX($Z$2182:$Z$2309,MATCH($A2207-E2207*8,$A$2182:$A$2309,0))</f>
        <v>155406820.949283</v>
      </c>
      <c r="AL2207" s="7" t="n">
        <f aca="false">INDEX($AA$2182:$AA$2309,MATCH($A2207+(1-F2207)*4,$A$2182:$A$2309,0))</f>
        <v>30000000</v>
      </c>
      <c r="AM2207" s="7" t="n">
        <f aca="false">INDEX($AA$2182:$AA$2309,MATCH($A2207-F2207*4,$A$2182:$A$2309,0))</f>
        <v>204897215.694507</v>
      </c>
      <c r="AN2207" s="7" t="n">
        <f aca="false">INDEX($AB$2182:$AB$2309,MATCH($A2207+(1-G2207)*2,$A$2182:$A$2309,0))</f>
        <v>15000000</v>
      </c>
      <c r="AO2207" s="7" t="n">
        <f aca="false">INDEX($AB$2182:$AB$2309,MATCH($A2207-G2207*2,$A$2182:$A$2309,0))</f>
        <v>341495359.490846</v>
      </c>
      <c r="AP2207" s="7" t="n">
        <f aca="false">INDEX($AC$2182:$AC$2309,MATCH($A2207+(1-H2207)*1,$A$2182:$A$2309,0))</f>
        <v>5000000</v>
      </c>
      <c r="AQ2207" s="7" t="n">
        <f aca="false">INDEX($AC$2182:$AC$2309,MATCH($A2207-H2207*1,$A$2182:$A$2309,0))</f>
        <v>288759311.542961</v>
      </c>
      <c r="AR2207" s="14" t="b">
        <f aca="false">AND(IF(B2207=1,AD2207&gt;=AE2207,AE2207&gt;AD2207),IF(C2207=1,AF2207&gt;=AG2207,AG2207&gt;AF2207),IF(D2207=1,AH2207&gt;=AI2207,AI2207&gt;AH2207),IF(E2207=1,AJ2207&gt;=AK2207,AK2207&gt;AJ2207),IF(F2207=1,AL2207&gt;=AM2207,AM2207&gt;AL2207),IF(G2207=1,AN2207&gt;=AO2207,AO2207&gt;AN2207),IF(H2207=1,AP2207&gt;=AQ2207,AQ2207&gt;AP2207))</f>
        <v>0</v>
      </c>
      <c r="AS2207" s="2"/>
      <c r="AT2207" s="2"/>
      <c r="AU2207" s="2"/>
      <c r="AV2207" s="2"/>
      <c r="AW2207" s="2"/>
      <c r="AX2207" s="2"/>
    </row>
    <row r="2208" customFormat="false" ht="15" hidden="false" customHeight="false" outlineLevel="0" collapsed="false">
      <c r="A2208" s="6" t="n">
        <f aca="false">ROW()-2182</f>
        <v>26</v>
      </c>
      <c r="B2208" s="6" t="n">
        <f aca="false">MOD(INT($A2208/64),2)</f>
        <v>0</v>
      </c>
      <c r="C2208" s="6" t="n">
        <f aca="false">MOD(INT($A2208/32),2)</f>
        <v>0</v>
      </c>
      <c r="D2208" s="6" t="n">
        <f aca="false">MOD(INT($A2208/16),2)</f>
        <v>1</v>
      </c>
      <c r="E2208" s="6" t="n">
        <f aca="false">MOD(INT($A2208/8),2)</f>
        <v>1</v>
      </c>
      <c r="F2208" s="6" t="n">
        <f aca="false">MOD(INT($A2208/4),2)</f>
        <v>0</v>
      </c>
      <c r="G2208" s="6" t="n">
        <f aca="false">MOD(INT($A2208/2),2)</f>
        <v>1</v>
      </c>
      <c r="H2208" s="6" t="n">
        <f aca="false">MOD(INT($A2208/1),2)</f>
        <v>0</v>
      </c>
      <c r="I2208" s="7" t="n">
        <f aca="false">IF(B2208=1,MIN($B$6,$B$2180),0)</f>
        <v>0</v>
      </c>
      <c r="J2208" s="7" t="n">
        <f aca="false">IF(C2208=1,MIN($F$506,MAX(0,$B$2180-I2208)),0)</f>
        <v>0</v>
      </c>
      <c r="K2208" s="7" t="n">
        <f aca="false">IF(D2208=1,MIN($F$505,MAX(0,$B$2180-SUM(I2208:J2208))),0)</f>
        <v>100000000</v>
      </c>
      <c r="L2208" s="7" t="n">
        <f aca="false">IF(E2208=1,MIN($F$504,MAX(0,$B$2180-SUM(I2208:K2208))),0)</f>
        <v>60000000</v>
      </c>
      <c r="M2208" s="7" t="n">
        <f aca="false">IF(F2208=1,MIN($F$503,MAX(0,$B$2180-SUM(I2208:L2208))),0)</f>
        <v>0</v>
      </c>
      <c r="N2208" s="7" t="n">
        <f aca="false">IF(G2208=1,MIN($F$502,MAX(0,$B$2180-SUM(I2208:M2208))),0)</f>
        <v>15000000</v>
      </c>
      <c r="O2208" s="7" t="n">
        <f aca="false">IF(H2208=1,MIN($F$501,MAX(0,$B$2180-SUM(I2208:N2208))),0)</f>
        <v>0</v>
      </c>
      <c r="P2208" s="7" t="n">
        <f aca="false">MAX(0,$B$2180-SUM(I2208:O2208))</f>
        <v>1825000000</v>
      </c>
      <c r="Q2208" s="7" t="n">
        <f aca="false">($B$483+$B$484)+$B$22+(1-B2208)*$B$478+(1-C2208)*$E$506+(1-D2208)*$E$505+(1-E2208)*$E$504+(1-F2208)*$E$503+(1-G2208)*$E$502+(1-H2208)*$E$501</f>
        <v>24403733.0805846</v>
      </c>
      <c r="R2208" s="7" t="n">
        <f aca="false">P2208&gt;$B$12*Q2208</f>
        <v>1</v>
      </c>
      <c r="S2208" s="7" t="n">
        <f aca="false">IF(R2208,(P2208+$B$12*$B$13)/(Q2208+$B$13),IF(Q2208&gt;0,P2208/Q2208,0))</f>
        <v>67.9273762687913</v>
      </c>
      <c r="T2208" s="7" t="n">
        <f aca="false">IF(R2208,$B$13*(S2208-$B$12),0)</f>
        <v>167318440.671978</v>
      </c>
      <c r="U2208" s="7" t="n">
        <f aca="false">($B$483+$B$484)*S2208</f>
        <v>20823238.1405845</v>
      </c>
      <c r="V2208" s="7" t="n">
        <f aca="false">$B$22*S2208</f>
        <v>611346386.419122</v>
      </c>
      <c r="W2208" s="7" t="n">
        <f aca="false">IF(B2208=1,I2208,S2208*$B$478)</f>
        <v>63878805.7245</v>
      </c>
      <c r="X2208" s="7" t="n">
        <f aca="false">IF(C2208=1,J2208,S2208*$E$506)</f>
        <v>418214118.893485</v>
      </c>
      <c r="Y2208" s="7" t="n">
        <f aca="false">IF(D2208=1,K2208,S2208*$E$505)</f>
        <v>100000000</v>
      </c>
      <c r="Z2208" s="7" t="n">
        <f aca="false">IF(E2208=1,L2208,S2208*$E$504)</f>
        <v>60000000</v>
      </c>
      <c r="AA2208" s="7" t="n">
        <f aca="false">IF(F2208=1,M2208,S2208*$E$503)</f>
        <v>203782128.806374</v>
      </c>
      <c r="AB2208" s="7" t="n">
        <f aca="false">IF(G2208=1,N2208,S2208*$E$502)</f>
        <v>15000000</v>
      </c>
      <c r="AC2208" s="7" t="n">
        <f aca="false">IF(H2208=1,O2208,S2208*$E$501)</f>
        <v>339636881.343957</v>
      </c>
      <c r="AD2208" s="7" t="n">
        <f aca="false">INDEX($W$2182:$W$2309,MATCH($A2208+(1-B2208)*64,$A$2182:$A$2309,0))</f>
        <v>30000000</v>
      </c>
      <c r="AE2208" s="7" t="n">
        <f aca="false">INDEX($W$2182:$W$2309,MATCH($A2208-B2208*64,$A$2182:$A$2309,0))</f>
        <v>63878805.7245</v>
      </c>
      <c r="AF2208" s="7" t="n">
        <f aca="false">INDEX($X$2182:$X$2309,MATCH($A2208+(1-C2208)*32,$A$2182:$A$2309,0))</f>
        <v>300000000</v>
      </c>
      <c r="AG2208" s="7" t="n">
        <f aca="false">INDEX($X$2182:$X$2309,MATCH($A2208-C2208*32,$A$2182:$A$2309,0))</f>
        <v>418214118.893485</v>
      </c>
      <c r="AH2208" s="7" t="n">
        <f aca="false">INDEX($Y$2182:$Y$2309,MATCH($A2208+(1-D2208)*16,$A$2182:$A$2309,0))</f>
        <v>100000000</v>
      </c>
      <c r="AI2208" s="7" t="n">
        <f aca="false">INDEX($Y$2182:$Y$2309,MATCH($A2208-D2208*16,$A$2182:$A$2309,0))</f>
        <v>117106324.347301</v>
      </c>
      <c r="AJ2208" s="7" t="n">
        <f aca="false">INDEX($Z$2182:$Z$2309,MATCH($A2208+(1-E2208)*8,$A$2182:$A$2309,0))</f>
        <v>60000000</v>
      </c>
      <c r="AK2208" s="7" t="n">
        <f aca="false">INDEX($Z$2182:$Z$2309,MATCH($A2208-E2208*8,$A$2182:$A$2309,0))</f>
        <v>154587812.670236</v>
      </c>
      <c r="AL2208" s="7" t="n">
        <f aca="false">INDEX($AA$2182:$AA$2309,MATCH($A2208+(1-F2208)*4,$A$2182:$A$2309,0))</f>
        <v>30000000</v>
      </c>
      <c r="AM2208" s="7" t="n">
        <f aca="false">INDEX($AA$2182:$AA$2309,MATCH($A2208-F2208*4,$A$2182:$A$2309,0))</f>
        <v>203782128.806374</v>
      </c>
      <c r="AN2208" s="7" t="n">
        <f aca="false">INDEX($AB$2182:$AB$2309,MATCH($A2208+(1-G2208)*2,$A$2182:$A$2309,0))</f>
        <v>15000000</v>
      </c>
      <c r="AO2208" s="7" t="n">
        <f aca="false">INDEX($AB$2182:$AB$2309,MATCH($A2208-G2208*2,$A$2182:$A$2309,0))</f>
        <v>288759311.542961</v>
      </c>
      <c r="AP2208" s="7" t="n">
        <f aca="false">INDEX($AC$2182:$AC$2309,MATCH($A2208+(1-H2208)*1,$A$2182:$A$2309,0))</f>
        <v>5000000</v>
      </c>
      <c r="AQ2208" s="7" t="n">
        <f aca="false">INDEX($AC$2182:$AC$2309,MATCH($A2208-H2208*1,$A$2182:$A$2309,0))</f>
        <v>339636881.343957</v>
      </c>
      <c r="AR2208" s="14" t="b">
        <f aca="false">AND(IF(B2208=1,AD2208&gt;=AE2208,AE2208&gt;AD2208),IF(C2208=1,AF2208&gt;=AG2208,AG2208&gt;AF2208),IF(D2208=1,AH2208&gt;=AI2208,AI2208&gt;AH2208),IF(E2208=1,AJ2208&gt;=AK2208,AK2208&gt;AJ2208),IF(F2208=1,AL2208&gt;=AM2208,AM2208&gt;AL2208),IF(G2208=1,AN2208&gt;=AO2208,AO2208&gt;AN2208),IF(H2208=1,AP2208&gt;=AQ2208,AQ2208&gt;AP2208))</f>
        <v>0</v>
      </c>
      <c r="AS2208" s="2"/>
      <c r="AT2208" s="2"/>
      <c r="AU2208" s="2"/>
      <c r="AV2208" s="2"/>
      <c r="AW2208" s="2"/>
      <c r="AX2208" s="2"/>
    </row>
    <row r="2209" customFormat="false" ht="15" hidden="false" customHeight="false" outlineLevel="0" collapsed="false">
      <c r="A2209" s="6" t="n">
        <f aca="false">ROW()-2182</f>
        <v>27</v>
      </c>
      <c r="B2209" s="6" t="n">
        <f aca="false">MOD(INT($A2209/64),2)</f>
        <v>0</v>
      </c>
      <c r="C2209" s="6" t="n">
        <f aca="false">MOD(INT($A2209/32),2)</f>
        <v>0</v>
      </c>
      <c r="D2209" s="6" t="n">
        <f aca="false">MOD(INT($A2209/16),2)</f>
        <v>1</v>
      </c>
      <c r="E2209" s="6" t="n">
        <f aca="false">MOD(INT($A2209/8),2)</f>
        <v>1</v>
      </c>
      <c r="F2209" s="6" t="n">
        <f aca="false">MOD(INT($A2209/4),2)</f>
        <v>0</v>
      </c>
      <c r="G2209" s="6" t="n">
        <f aca="false">MOD(INT($A2209/2),2)</f>
        <v>1</v>
      </c>
      <c r="H2209" s="6" t="n">
        <f aca="false">MOD(INT($A2209/1),2)</f>
        <v>1</v>
      </c>
      <c r="I2209" s="7" t="n">
        <f aca="false">IF(B2209=1,MIN($B$6,$B$2180),0)</f>
        <v>0</v>
      </c>
      <c r="J2209" s="7" t="n">
        <f aca="false">IF(C2209=1,MIN($F$506,MAX(0,$B$2180-I2209)),0)</f>
        <v>0</v>
      </c>
      <c r="K2209" s="7" t="n">
        <f aca="false">IF(D2209=1,MIN($F$505,MAX(0,$B$2180-SUM(I2209:J2209))),0)</f>
        <v>100000000</v>
      </c>
      <c r="L2209" s="7" t="n">
        <f aca="false">IF(E2209=1,MIN($F$504,MAX(0,$B$2180-SUM(I2209:K2209))),0)</f>
        <v>60000000</v>
      </c>
      <c r="M2209" s="7" t="n">
        <f aca="false">IF(F2209=1,MIN($F$503,MAX(0,$B$2180-SUM(I2209:L2209))),0)</f>
        <v>0</v>
      </c>
      <c r="N2209" s="7" t="n">
        <f aca="false">IF(G2209=1,MIN($F$502,MAX(0,$B$2180-SUM(I2209:M2209))),0)</f>
        <v>15000000</v>
      </c>
      <c r="O2209" s="7" t="n">
        <f aca="false">IF(H2209=1,MIN($F$501,MAX(0,$B$2180-SUM(I2209:N2209))),0)</f>
        <v>5000000</v>
      </c>
      <c r="P2209" s="7" t="n">
        <f aca="false">MAX(0,$B$2180-SUM(I2209:O2209))</f>
        <v>1820000000</v>
      </c>
      <c r="Q2209" s="7" t="n">
        <f aca="false">($B$483+$B$484)+$B$22+(1-B2209)*$B$478+(1-C2209)*$E$506+(1-D2209)*$E$505+(1-E2209)*$E$504+(1-F2209)*$E$503+(1-G2209)*$E$502+(1-H2209)*$E$501</f>
        <v>19403733.0805846</v>
      </c>
      <c r="R2209" s="7" t="n">
        <f aca="false">P2209&gt;$B$12*Q2209</f>
        <v>1</v>
      </c>
      <c r="S2209" s="7" t="n">
        <f aca="false">IF(R2209,(P2209+$B$12*$B$13)/(Q2209+$B$13),IF(Q2209&gt;0,P2209/Q2209,0))</f>
        <v>83.2049949337383</v>
      </c>
      <c r="T2209" s="7" t="n">
        <f aca="false">IF(R2209,$B$13*(S2209-$B$12),0)</f>
        <v>205512487.334346</v>
      </c>
      <c r="U2209" s="7" t="n">
        <f aca="false">($B$483+$B$484)*S2209</f>
        <v>25506614.8460586</v>
      </c>
      <c r="V2209" s="7" t="n">
        <f aca="false">$B$22*S2209</f>
        <v>748844954.403645</v>
      </c>
      <c r="W2209" s="7" t="n">
        <f aca="false">IF(B2209=1,I2209,S2209*$B$478)</f>
        <v>78245856.0691122</v>
      </c>
      <c r="X2209" s="7" t="n">
        <f aca="false">IF(C2209=1,J2209,S2209*$E$506)</f>
        <v>512275102.545624</v>
      </c>
      <c r="Y2209" s="7" t="n">
        <f aca="false">IF(D2209=1,K2209,S2209*$E$505)</f>
        <v>100000000</v>
      </c>
      <c r="Z2209" s="7" t="n">
        <f aca="false">IF(E2209=1,L2209,S2209*$E$504)</f>
        <v>60000000</v>
      </c>
      <c r="AA2209" s="7" t="n">
        <f aca="false">IF(F2209=1,M2209,S2209*$E$503)</f>
        <v>249614984.801215</v>
      </c>
      <c r="AB2209" s="7" t="n">
        <f aca="false">IF(G2209=1,N2209,S2209*$E$502)</f>
        <v>15000000</v>
      </c>
      <c r="AC2209" s="7" t="n">
        <f aca="false">IF(H2209=1,O2209,S2209*$E$501)</f>
        <v>5000000</v>
      </c>
      <c r="AD2209" s="7" t="n">
        <f aca="false">INDEX($W$2182:$W$2309,MATCH($A2209+(1-B2209)*64,$A$2182:$A$2309,0))</f>
        <v>30000000</v>
      </c>
      <c r="AE2209" s="7" t="n">
        <f aca="false">INDEX($W$2182:$W$2309,MATCH($A2209-B2209*64,$A$2182:$A$2309,0))</f>
        <v>78245856.0691122</v>
      </c>
      <c r="AF2209" s="7" t="n">
        <f aca="false">INDEX($X$2182:$X$2309,MATCH($A2209+(1-C2209)*32,$A$2182:$A$2309,0))</f>
        <v>300000000</v>
      </c>
      <c r="AG2209" s="7" t="n">
        <f aca="false">INDEX($X$2182:$X$2309,MATCH($A2209-C2209*32,$A$2182:$A$2309,0))</f>
        <v>512275102.545624</v>
      </c>
      <c r="AH2209" s="7" t="n">
        <f aca="false">INDEX($Y$2182:$Y$2309,MATCH($A2209+(1-D2209)*16,$A$2182:$A$2309,0))</f>
        <v>100000000</v>
      </c>
      <c r="AI2209" s="7" t="n">
        <f aca="false">INDEX($Y$2182:$Y$2309,MATCH($A2209-D2209*16,$A$2182:$A$2309,0))</f>
        <v>141502780.748671</v>
      </c>
      <c r="AJ2209" s="7" t="n">
        <f aca="false">INDEX($Z$2182:$Z$2309,MATCH($A2209+(1-E2209)*8,$A$2182:$A$2309,0))</f>
        <v>60000000</v>
      </c>
      <c r="AK2209" s="7" t="n">
        <f aca="false">INDEX($Z$2182:$Z$2309,MATCH($A2209-E2209*8,$A$2182:$A$2309,0))</f>
        <v>185897367.495748</v>
      </c>
      <c r="AL2209" s="7" t="n">
        <f aca="false">INDEX($AA$2182:$AA$2309,MATCH($A2209+(1-F2209)*4,$A$2182:$A$2309,0))</f>
        <v>30000000</v>
      </c>
      <c r="AM2209" s="7" t="n">
        <f aca="false">INDEX($AA$2182:$AA$2309,MATCH($A2209-F2209*4,$A$2182:$A$2309,0))</f>
        <v>249614984.801215</v>
      </c>
      <c r="AN2209" s="7" t="n">
        <f aca="false">INDEX($AB$2182:$AB$2309,MATCH($A2209+(1-G2209)*2,$A$2182:$A$2309,0))</f>
        <v>15000000</v>
      </c>
      <c r="AO2209" s="7" t="n">
        <f aca="false">INDEX($AB$2182:$AB$2309,MATCH($A2209-G2209*2,$A$2182:$A$2309,0))</f>
        <v>341495359.490846</v>
      </c>
      <c r="AP2209" s="7" t="n">
        <f aca="false">INDEX($AC$2182:$AC$2309,MATCH($A2209+(1-H2209)*1,$A$2182:$A$2309,0))</f>
        <v>5000000</v>
      </c>
      <c r="AQ2209" s="7" t="n">
        <f aca="false">INDEX($AC$2182:$AC$2309,MATCH($A2209-H2209*1,$A$2182:$A$2309,0))</f>
        <v>339636881.343957</v>
      </c>
      <c r="AR2209" s="14" t="b">
        <f aca="false">AND(IF(B2209=1,AD2209&gt;=AE2209,AE2209&gt;AD2209),IF(C2209=1,AF2209&gt;=AG2209,AG2209&gt;AF2209),IF(D2209=1,AH2209&gt;=AI2209,AI2209&gt;AH2209),IF(E2209=1,AJ2209&gt;=AK2209,AK2209&gt;AJ2209),IF(F2209=1,AL2209&gt;=AM2209,AM2209&gt;AL2209),IF(G2209=1,AN2209&gt;=AO2209,AO2209&gt;AN2209),IF(H2209=1,AP2209&gt;=AQ2209,AQ2209&gt;AP2209))</f>
        <v>0</v>
      </c>
      <c r="AS2209" s="2"/>
      <c r="AT2209" s="2"/>
      <c r="AU2209" s="2"/>
      <c r="AV2209" s="2"/>
      <c r="AW2209" s="2"/>
      <c r="AX2209" s="2"/>
    </row>
    <row r="2210" customFormat="false" ht="15" hidden="false" customHeight="false" outlineLevel="0" collapsed="false">
      <c r="A2210" s="6" t="n">
        <f aca="false">ROW()-2182</f>
        <v>28</v>
      </c>
      <c r="B2210" s="6" t="n">
        <f aca="false">MOD(INT($A2210/64),2)</f>
        <v>0</v>
      </c>
      <c r="C2210" s="6" t="n">
        <f aca="false">MOD(INT($A2210/32),2)</f>
        <v>0</v>
      </c>
      <c r="D2210" s="6" t="n">
        <f aca="false">MOD(INT($A2210/16),2)</f>
        <v>1</v>
      </c>
      <c r="E2210" s="6" t="n">
        <f aca="false">MOD(INT($A2210/8),2)</f>
        <v>1</v>
      </c>
      <c r="F2210" s="6" t="n">
        <f aca="false">MOD(INT($A2210/4),2)</f>
        <v>1</v>
      </c>
      <c r="G2210" s="6" t="n">
        <f aca="false">MOD(INT($A2210/2),2)</f>
        <v>0</v>
      </c>
      <c r="H2210" s="6" t="n">
        <f aca="false">MOD(INT($A2210/1),2)</f>
        <v>0</v>
      </c>
      <c r="I2210" s="7" t="n">
        <f aca="false">IF(B2210=1,MIN($B$6,$B$2180),0)</f>
        <v>0</v>
      </c>
      <c r="J2210" s="7" t="n">
        <f aca="false">IF(C2210=1,MIN($F$506,MAX(0,$B$2180-I2210)),0)</f>
        <v>0</v>
      </c>
      <c r="K2210" s="7" t="n">
        <f aca="false">IF(D2210=1,MIN($F$505,MAX(0,$B$2180-SUM(I2210:J2210))),0)</f>
        <v>100000000</v>
      </c>
      <c r="L2210" s="7" t="n">
        <f aca="false">IF(E2210=1,MIN($F$504,MAX(0,$B$2180-SUM(I2210:K2210))),0)</f>
        <v>60000000</v>
      </c>
      <c r="M2210" s="7" t="n">
        <f aca="false">IF(F2210=1,MIN($F$503,MAX(0,$B$2180-SUM(I2210:L2210))),0)</f>
        <v>30000000</v>
      </c>
      <c r="N2210" s="7" t="n">
        <f aca="false">IF(G2210=1,MIN($F$502,MAX(0,$B$2180-SUM(I2210:M2210))),0)</f>
        <v>0</v>
      </c>
      <c r="O2210" s="7" t="n">
        <f aca="false">IF(H2210=1,MIN($F$501,MAX(0,$B$2180-SUM(I2210:N2210))),0)</f>
        <v>0</v>
      </c>
      <c r="P2210" s="7" t="n">
        <f aca="false">MAX(0,$B$2180-SUM(I2210:O2210))</f>
        <v>1810000000</v>
      </c>
      <c r="Q2210" s="7" t="n">
        <f aca="false">($B$483+$B$484)+$B$22+(1-B2210)*$B$478+(1-C2210)*$E$506+(1-D2210)*$E$505+(1-E2210)*$E$504+(1-F2210)*$E$503+(1-G2210)*$E$502+(1-H2210)*$E$501</f>
        <v>26403733.0805846</v>
      </c>
      <c r="R2210" s="7" t="n">
        <f aca="false">P2210&gt;$B$12*Q2210</f>
        <v>1</v>
      </c>
      <c r="S2210" s="7" t="n">
        <f aca="false">IF(R2210,(P2210+$B$12*$B$13)/(Q2210+$B$13),IF(Q2210&gt;0,P2210/Q2210,0))</f>
        <v>62.7081628157403</v>
      </c>
      <c r="T2210" s="7" t="n">
        <f aca="false">IF(R2210,$B$13*(S2210-$B$12),0)</f>
        <v>154270407.039351</v>
      </c>
      <c r="U2210" s="7" t="n">
        <f aca="false">($B$483+$B$484)*S2210</f>
        <v>19223280.5003929</v>
      </c>
      <c r="V2210" s="7" t="n">
        <f aca="false">$B$22*S2210</f>
        <v>564373465.341663</v>
      </c>
      <c r="W2210" s="7" t="n">
        <f aca="false">IF(B2210=1,I2210,S2210*$B$478)</f>
        <v>58970664.9936866</v>
      </c>
      <c r="X2210" s="7" t="n">
        <f aca="false">IF(C2210=1,J2210,S2210*$E$506)</f>
        <v>386080553.967504</v>
      </c>
      <c r="Y2210" s="7" t="n">
        <f aca="false">IF(D2210=1,K2210,S2210*$E$505)</f>
        <v>100000000</v>
      </c>
      <c r="Z2210" s="7" t="n">
        <f aca="false">IF(E2210=1,L2210,S2210*$E$504)</f>
        <v>60000000</v>
      </c>
      <c r="AA2210" s="7" t="n">
        <f aca="false">IF(F2210=1,M2210,S2210*$E$503)</f>
        <v>30000000</v>
      </c>
      <c r="AB2210" s="7" t="n">
        <f aca="false">IF(G2210=1,N2210,S2210*$E$502)</f>
        <v>313540814.078702</v>
      </c>
      <c r="AC2210" s="7" t="n">
        <f aca="false">IF(H2210=1,O2210,S2210*$E$501)</f>
        <v>313540814.078702</v>
      </c>
      <c r="AD2210" s="7" t="n">
        <f aca="false">INDEX($W$2182:$W$2309,MATCH($A2210+(1-B2210)*64,$A$2182:$A$2309,0))</f>
        <v>30000000</v>
      </c>
      <c r="AE2210" s="7" t="n">
        <f aca="false">INDEX($W$2182:$W$2309,MATCH($A2210-B2210*64,$A$2182:$A$2309,0))</f>
        <v>58970664.9936866</v>
      </c>
      <c r="AF2210" s="7" t="n">
        <f aca="false">INDEX($X$2182:$X$2309,MATCH($A2210+(1-C2210)*32,$A$2182:$A$2309,0))</f>
        <v>300000000</v>
      </c>
      <c r="AG2210" s="7" t="n">
        <f aca="false">INDEX($X$2182:$X$2309,MATCH($A2210-C2210*32,$A$2182:$A$2309,0))</f>
        <v>386080553.967504</v>
      </c>
      <c r="AH2210" s="7" t="n">
        <f aca="false">INDEX($Y$2182:$Y$2309,MATCH($A2210+(1-D2210)*16,$A$2182:$A$2309,0))</f>
        <v>100000000</v>
      </c>
      <c r="AI2210" s="7" t="n">
        <f aca="false">INDEX($Y$2182:$Y$2309,MATCH($A2210-D2210*16,$A$2182:$A$2309,0))</f>
        <v>108611455.631359</v>
      </c>
      <c r="AJ2210" s="7" t="n">
        <f aca="false">INDEX($Z$2182:$Z$2309,MATCH($A2210+(1-E2210)*8,$A$2182:$A$2309,0))</f>
        <v>60000000</v>
      </c>
      <c r="AK2210" s="7" t="n">
        <f aca="false">INDEX($Z$2182:$Z$2309,MATCH($A2210-E2210*8,$A$2182:$A$2309,0))</f>
        <v>143561152.544688</v>
      </c>
      <c r="AL2210" s="7" t="n">
        <f aca="false">INDEX($AA$2182:$AA$2309,MATCH($A2210+(1-F2210)*4,$A$2182:$A$2309,0))</f>
        <v>30000000</v>
      </c>
      <c r="AM2210" s="7" t="n">
        <f aca="false">INDEX($AA$2182:$AA$2309,MATCH($A2210-F2210*4,$A$2182:$A$2309,0))</f>
        <v>173255586.925776</v>
      </c>
      <c r="AN2210" s="7" t="n">
        <f aca="false">INDEX($AB$2182:$AB$2309,MATCH($A2210+(1-G2210)*2,$A$2182:$A$2309,0))</f>
        <v>15000000</v>
      </c>
      <c r="AO2210" s="7" t="n">
        <f aca="false">INDEX($AB$2182:$AB$2309,MATCH($A2210-G2210*2,$A$2182:$A$2309,0))</f>
        <v>313540814.078702</v>
      </c>
      <c r="AP2210" s="7" t="n">
        <f aca="false">INDEX($AC$2182:$AC$2309,MATCH($A2210+(1-H2210)*1,$A$2182:$A$2309,0))</f>
        <v>5000000</v>
      </c>
      <c r="AQ2210" s="7" t="n">
        <f aca="false">INDEX($AC$2182:$AC$2309,MATCH($A2210-H2210*1,$A$2182:$A$2309,0))</f>
        <v>313540814.078702</v>
      </c>
      <c r="AR2210" s="14" t="b">
        <f aca="false">AND(IF(B2210=1,AD2210&gt;=AE2210,AE2210&gt;AD2210),IF(C2210=1,AF2210&gt;=AG2210,AG2210&gt;AF2210),IF(D2210=1,AH2210&gt;=AI2210,AI2210&gt;AH2210),IF(E2210=1,AJ2210&gt;=AK2210,AK2210&gt;AJ2210),IF(F2210=1,AL2210&gt;=AM2210,AM2210&gt;AL2210),IF(G2210=1,AN2210&gt;=AO2210,AO2210&gt;AN2210),IF(H2210=1,AP2210&gt;=AQ2210,AQ2210&gt;AP2210))</f>
        <v>0</v>
      </c>
      <c r="AS2210" s="2"/>
      <c r="AT2210" s="2"/>
      <c r="AU2210" s="2"/>
      <c r="AV2210" s="2"/>
      <c r="AW2210" s="2"/>
      <c r="AX2210" s="2"/>
    </row>
    <row r="2211" customFormat="false" ht="15" hidden="false" customHeight="false" outlineLevel="0" collapsed="false">
      <c r="A2211" s="6" t="n">
        <f aca="false">ROW()-2182</f>
        <v>29</v>
      </c>
      <c r="B2211" s="6" t="n">
        <f aca="false">MOD(INT($A2211/64),2)</f>
        <v>0</v>
      </c>
      <c r="C2211" s="6" t="n">
        <f aca="false">MOD(INT($A2211/32),2)</f>
        <v>0</v>
      </c>
      <c r="D2211" s="6" t="n">
        <f aca="false">MOD(INT($A2211/16),2)</f>
        <v>1</v>
      </c>
      <c r="E2211" s="6" t="n">
        <f aca="false">MOD(INT($A2211/8),2)</f>
        <v>1</v>
      </c>
      <c r="F2211" s="6" t="n">
        <f aca="false">MOD(INT($A2211/4),2)</f>
        <v>1</v>
      </c>
      <c r="G2211" s="6" t="n">
        <f aca="false">MOD(INT($A2211/2),2)</f>
        <v>0</v>
      </c>
      <c r="H2211" s="6" t="n">
        <f aca="false">MOD(INT($A2211/1),2)</f>
        <v>1</v>
      </c>
      <c r="I2211" s="7" t="n">
        <f aca="false">IF(B2211=1,MIN($B$6,$B$2180),0)</f>
        <v>0</v>
      </c>
      <c r="J2211" s="7" t="n">
        <f aca="false">IF(C2211=1,MIN($F$506,MAX(0,$B$2180-I2211)),0)</f>
        <v>0</v>
      </c>
      <c r="K2211" s="7" t="n">
        <f aca="false">IF(D2211=1,MIN($F$505,MAX(0,$B$2180-SUM(I2211:J2211))),0)</f>
        <v>100000000</v>
      </c>
      <c r="L2211" s="7" t="n">
        <f aca="false">IF(E2211=1,MIN($F$504,MAX(0,$B$2180-SUM(I2211:K2211))),0)</f>
        <v>60000000</v>
      </c>
      <c r="M2211" s="7" t="n">
        <f aca="false">IF(F2211=1,MIN($F$503,MAX(0,$B$2180-SUM(I2211:L2211))),0)</f>
        <v>30000000</v>
      </c>
      <c r="N2211" s="7" t="n">
        <f aca="false">IF(G2211=1,MIN($F$502,MAX(0,$B$2180-SUM(I2211:M2211))),0)</f>
        <v>0</v>
      </c>
      <c r="O2211" s="7" t="n">
        <f aca="false">IF(H2211=1,MIN($F$501,MAX(0,$B$2180-SUM(I2211:N2211))),0)</f>
        <v>5000000</v>
      </c>
      <c r="P2211" s="7" t="n">
        <f aca="false">MAX(0,$B$2180-SUM(I2211:O2211))</f>
        <v>1805000000</v>
      </c>
      <c r="Q2211" s="7" t="n">
        <f aca="false">($B$483+$B$484)+$B$22+(1-B2211)*$B$478+(1-C2211)*$E$506+(1-D2211)*$E$505+(1-E2211)*$E$504+(1-F2211)*$E$503+(1-G2211)*$E$502+(1-H2211)*$E$501</f>
        <v>21403733.0805846</v>
      </c>
      <c r="R2211" s="7" t="n">
        <f aca="false">P2211&gt;$B$12*Q2211</f>
        <v>1</v>
      </c>
      <c r="S2211" s="7" t="n">
        <f aca="false">IF(R2211,(P2211+$B$12*$B$13)/(Q2211+$B$13),IF(Q2211&gt;0,P2211/Q2211,0))</f>
        <v>75.6158041886817</v>
      </c>
      <c r="T2211" s="7" t="n">
        <f aca="false">IF(R2211,$B$13*(S2211-$B$12),0)</f>
        <v>186539510.471704</v>
      </c>
      <c r="U2211" s="7" t="n">
        <f aca="false">($B$483+$B$484)*S2211</f>
        <v>23180137.1450313</v>
      </c>
      <c r="V2211" s="7" t="n">
        <f aca="false">$B$22*S2211</f>
        <v>680542237.698135</v>
      </c>
      <c r="W2211" s="7" t="n">
        <f aca="false">IF(B2211=1,I2211,S2211*$B$478)</f>
        <v>71108992.1441563</v>
      </c>
      <c r="X2211" s="7" t="n">
        <f aca="false">IF(C2211=1,J2211,S2211*$E$506)</f>
        <v>465550101.597564</v>
      </c>
      <c r="Y2211" s="7" t="n">
        <f aca="false">IF(D2211=1,K2211,S2211*$E$505)</f>
        <v>100000000</v>
      </c>
      <c r="Z2211" s="7" t="n">
        <f aca="false">IF(E2211=1,L2211,S2211*$E$504)</f>
        <v>60000000</v>
      </c>
      <c r="AA2211" s="7" t="n">
        <f aca="false">IF(F2211=1,M2211,S2211*$E$503)</f>
        <v>30000000</v>
      </c>
      <c r="AB2211" s="7" t="n">
        <f aca="false">IF(G2211=1,N2211,S2211*$E$502)</f>
        <v>378079020.943409</v>
      </c>
      <c r="AC2211" s="7" t="n">
        <f aca="false">IF(H2211=1,O2211,S2211*$E$501)</f>
        <v>5000000</v>
      </c>
      <c r="AD2211" s="7" t="n">
        <f aca="false">INDEX($W$2182:$W$2309,MATCH($A2211+(1-B2211)*64,$A$2182:$A$2309,0))</f>
        <v>30000000</v>
      </c>
      <c r="AE2211" s="7" t="n">
        <f aca="false">INDEX($W$2182:$W$2309,MATCH($A2211-B2211*64,$A$2182:$A$2309,0))</f>
        <v>71108992.1441563</v>
      </c>
      <c r="AF2211" s="7" t="n">
        <f aca="false">INDEX($X$2182:$X$2309,MATCH($A2211+(1-C2211)*32,$A$2182:$A$2309,0))</f>
        <v>300000000</v>
      </c>
      <c r="AG2211" s="7" t="n">
        <f aca="false">INDEX($X$2182:$X$2309,MATCH($A2211-C2211*32,$A$2182:$A$2309,0))</f>
        <v>465550101.597564</v>
      </c>
      <c r="AH2211" s="7" t="n">
        <f aca="false">INDEX($Y$2182:$Y$2309,MATCH($A2211+(1-D2211)*16,$A$2182:$A$2309,0))</f>
        <v>100000000</v>
      </c>
      <c r="AI2211" s="7" t="n">
        <f aca="false">INDEX($Y$2182:$Y$2309,MATCH($A2211-D2211*16,$A$2182:$A$2309,0))</f>
        <v>129448904.107307</v>
      </c>
      <c r="AJ2211" s="7" t="n">
        <f aca="false">INDEX($Z$2182:$Z$2309,MATCH($A2211+(1-E2211)*8,$A$2182:$A$2309,0))</f>
        <v>60000000</v>
      </c>
      <c r="AK2211" s="7" t="n">
        <f aca="false">INDEX($Z$2182:$Z$2309,MATCH($A2211-E2211*8,$A$2182:$A$2309,0))</f>
        <v>170394064.837446</v>
      </c>
      <c r="AL2211" s="7" t="n">
        <f aca="false">INDEX($AA$2182:$AA$2309,MATCH($A2211+(1-F2211)*4,$A$2182:$A$2309,0))</f>
        <v>30000000</v>
      </c>
      <c r="AM2211" s="7" t="n">
        <f aca="false">INDEX($AA$2182:$AA$2309,MATCH($A2211-F2211*4,$A$2182:$A$2309,0))</f>
        <v>204897215.694507</v>
      </c>
      <c r="AN2211" s="7" t="n">
        <f aca="false">INDEX($AB$2182:$AB$2309,MATCH($A2211+(1-G2211)*2,$A$2182:$A$2309,0))</f>
        <v>15000000</v>
      </c>
      <c r="AO2211" s="7" t="n">
        <f aca="false">INDEX($AB$2182:$AB$2309,MATCH($A2211-G2211*2,$A$2182:$A$2309,0))</f>
        <v>378079020.943409</v>
      </c>
      <c r="AP2211" s="7" t="n">
        <f aca="false">INDEX($AC$2182:$AC$2309,MATCH($A2211+(1-H2211)*1,$A$2182:$A$2309,0))</f>
        <v>5000000</v>
      </c>
      <c r="AQ2211" s="7" t="n">
        <f aca="false">INDEX($AC$2182:$AC$2309,MATCH($A2211-H2211*1,$A$2182:$A$2309,0))</f>
        <v>313540814.078702</v>
      </c>
      <c r="AR2211" s="14" t="b">
        <f aca="false">AND(IF(B2211=1,AD2211&gt;=AE2211,AE2211&gt;AD2211),IF(C2211=1,AF2211&gt;=AG2211,AG2211&gt;AF2211),IF(D2211=1,AH2211&gt;=AI2211,AI2211&gt;AH2211),IF(E2211=1,AJ2211&gt;=AK2211,AK2211&gt;AJ2211),IF(F2211=1,AL2211&gt;=AM2211,AM2211&gt;AL2211),IF(G2211=1,AN2211&gt;=AO2211,AO2211&gt;AN2211),IF(H2211=1,AP2211&gt;=AQ2211,AQ2211&gt;AP2211))</f>
        <v>0</v>
      </c>
      <c r="AS2211" s="2"/>
      <c r="AT2211" s="2"/>
      <c r="AU2211" s="2"/>
      <c r="AV2211" s="2"/>
      <c r="AW2211" s="2"/>
      <c r="AX2211" s="2"/>
    </row>
    <row r="2212" customFormat="false" ht="15" hidden="false" customHeight="false" outlineLevel="0" collapsed="false">
      <c r="A2212" s="6" t="n">
        <f aca="false">ROW()-2182</f>
        <v>30</v>
      </c>
      <c r="B2212" s="6" t="n">
        <f aca="false">MOD(INT($A2212/64),2)</f>
        <v>0</v>
      </c>
      <c r="C2212" s="6" t="n">
        <f aca="false">MOD(INT($A2212/32),2)</f>
        <v>0</v>
      </c>
      <c r="D2212" s="6" t="n">
        <f aca="false">MOD(INT($A2212/16),2)</f>
        <v>1</v>
      </c>
      <c r="E2212" s="6" t="n">
        <f aca="false">MOD(INT($A2212/8),2)</f>
        <v>1</v>
      </c>
      <c r="F2212" s="6" t="n">
        <f aca="false">MOD(INT($A2212/4),2)</f>
        <v>1</v>
      </c>
      <c r="G2212" s="6" t="n">
        <f aca="false">MOD(INT($A2212/2),2)</f>
        <v>1</v>
      </c>
      <c r="H2212" s="6" t="n">
        <f aca="false">MOD(INT($A2212/1),2)</f>
        <v>0</v>
      </c>
      <c r="I2212" s="7" t="n">
        <f aca="false">IF(B2212=1,MIN($B$6,$B$2180),0)</f>
        <v>0</v>
      </c>
      <c r="J2212" s="7" t="n">
        <f aca="false">IF(C2212=1,MIN($F$506,MAX(0,$B$2180-I2212)),0)</f>
        <v>0</v>
      </c>
      <c r="K2212" s="7" t="n">
        <f aca="false">IF(D2212=1,MIN($F$505,MAX(0,$B$2180-SUM(I2212:J2212))),0)</f>
        <v>100000000</v>
      </c>
      <c r="L2212" s="7" t="n">
        <f aca="false">IF(E2212=1,MIN($F$504,MAX(0,$B$2180-SUM(I2212:K2212))),0)</f>
        <v>60000000</v>
      </c>
      <c r="M2212" s="7" t="n">
        <f aca="false">IF(F2212=1,MIN($F$503,MAX(0,$B$2180-SUM(I2212:L2212))),0)</f>
        <v>30000000</v>
      </c>
      <c r="N2212" s="7" t="n">
        <f aca="false">IF(G2212=1,MIN($F$502,MAX(0,$B$2180-SUM(I2212:M2212))),0)</f>
        <v>15000000</v>
      </c>
      <c r="O2212" s="7" t="n">
        <f aca="false">IF(H2212=1,MIN($F$501,MAX(0,$B$2180-SUM(I2212:N2212))),0)</f>
        <v>0</v>
      </c>
      <c r="P2212" s="7" t="n">
        <f aca="false">MAX(0,$B$2180-SUM(I2212:O2212))</f>
        <v>1795000000</v>
      </c>
      <c r="Q2212" s="7" t="n">
        <f aca="false">($B$483+$B$484)+$B$22+(1-B2212)*$B$478+(1-C2212)*$E$506+(1-D2212)*$E$505+(1-E2212)*$E$504+(1-F2212)*$E$503+(1-G2212)*$E$502+(1-H2212)*$E$501</f>
        <v>21403733.0805846</v>
      </c>
      <c r="R2212" s="7" t="n">
        <f aca="false">P2212&gt;$B$12*Q2212</f>
        <v>1</v>
      </c>
      <c r="S2212" s="7" t="n">
        <f aca="false">IF(R2212,(P2212+$B$12*$B$13)/(Q2212+$B$13),IF(Q2212&gt;0,P2212/Q2212,0))</f>
        <v>75.1974594905424</v>
      </c>
      <c r="T2212" s="7" t="n">
        <f aca="false">IF(R2212,$B$13*(S2212-$B$12),0)</f>
        <v>185493648.726356</v>
      </c>
      <c r="U2212" s="7" t="n">
        <f aca="false">($B$483+$B$484)*S2212</f>
        <v>23051892.9561238</v>
      </c>
      <c r="V2212" s="7" t="n">
        <f aca="false">$B$22*S2212</f>
        <v>676777135.414882</v>
      </c>
      <c r="W2212" s="7" t="n">
        <f aca="false">IF(B2212=1,I2212,S2212*$B$478)</f>
        <v>70715581.399237</v>
      </c>
      <c r="X2212" s="7" t="n">
        <f aca="false">IF(C2212=1,J2212,S2212*$E$506)</f>
        <v>462974444.05069</v>
      </c>
      <c r="Y2212" s="7" t="n">
        <f aca="false">IF(D2212=1,K2212,S2212*$E$505)</f>
        <v>100000000</v>
      </c>
      <c r="Z2212" s="7" t="n">
        <f aca="false">IF(E2212=1,L2212,S2212*$E$504)</f>
        <v>60000000</v>
      </c>
      <c r="AA2212" s="7" t="n">
        <f aca="false">IF(F2212=1,M2212,S2212*$E$503)</f>
        <v>30000000</v>
      </c>
      <c r="AB2212" s="7" t="n">
        <f aca="false">IF(G2212=1,N2212,S2212*$E$502)</f>
        <v>15000000</v>
      </c>
      <c r="AC2212" s="7" t="n">
        <f aca="false">IF(H2212=1,O2212,S2212*$E$501)</f>
        <v>375987297.452712</v>
      </c>
      <c r="AD2212" s="7" t="n">
        <f aca="false">INDEX($W$2182:$W$2309,MATCH($A2212+(1-B2212)*64,$A$2182:$A$2309,0))</f>
        <v>30000000</v>
      </c>
      <c r="AE2212" s="7" t="n">
        <f aca="false">INDEX($W$2182:$W$2309,MATCH($A2212-B2212*64,$A$2182:$A$2309,0))</f>
        <v>70715581.399237</v>
      </c>
      <c r="AF2212" s="7" t="n">
        <f aca="false">INDEX($X$2182:$X$2309,MATCH($A2212+(1-C2212)*32,$A$2182:$A$2309,0))</f>
        <v>300000000</v>
      </c>
      <c r="AG2212" s="7" t="n">
        <f aca="false">INDEX($X$2182:$X$2309,MATCH($A2212-C2212*32,$A$2182:$A$2309,0))</f>
        <v>462974444.05069</v>
      </c>
      <c r="AH2212" s="7" t="n">
        <f aca="false">INDEX($Y$2182:$Y$2309,MATCH($A2212+(1-D2212)*16,$A$2182:$A$2309,0))</f>
        <v>100000000</v>
      </c>
      <c r="AI2212" s="7" t="n">
        <f aca="false">INDEX($Y$2182:$Y$2309,MATCH($A2212-D2212*16,$A$2182:$A$2309,0))</f>
        <v>128770272.893114</v>
      </c>
      <c r="AJ2212" s="7" t="n">
        <f aca="false">INDEX($Z$2182:$Z$2309,MATCH($A2212+(1-E2212)*8,$A$2182:$A$2309,0))</f>
        <v>60000000</v>
      </c>
      <c r="AK2212" s="7" t="n">
        <f aca="false">INDEX($Z$2182:$Z$2309,MATCH($A2212-E2212*8,$A$2182:$A$2309,0))</f>
        <v>169481646.819574</v>
      </c>
      <c r="AL2212" s="7" t="n">
        <f aca="false">INDEX($AA$2182:$AA$2309,MATCH($A2212+(1-F2212)*4,$A$2182:$A$2309,0))</f>
        <v>30000000</v>
      </c>
      <c r="AM2212" s="7" t="n">
        <f aca="false">INDEX($AA$2182:$AA$2309,MATCH($A2212-F2212*4,$A$2182:$A$2309,0))</f>
        <v>203782128.806374</v>
      </c>
      <c r="AN2212" s="7" t="n">
        <f aca="false">INDEX($AB$2182:$AB$2309,MATCH($A2212+(1-G2212)*2,$A$2182:$A$2309,0))</f>
        <v>15000000</v>
      </c>
      <c r="AO2212" s="7" t="n">
        <f aca="false">INDEX($AB$2182:$AB$2309,MATCH($A2212-G2212*2,$A$2182:$A$2309,0))</f>
        <v>313540814.078702</v>
      </c>
      <c r="AP2212" s="7" t="n">
        <f aca="false">INDEX($AC$2182:$AC$2309,MATCH($A2212+(1-H2212)*1,$A$2182:$A$2309,0))</f>
        <v>5000000</v>
      </c>
      <c r="AQ2212" s="7" t="n">
        <f aca="false">INDEX($AC$2182:$AC$2309,MATCH($A2212-H2212*1,$A$2182:$A$2309,0))</f>
        <v>375987297.452712</v>
      </c>
      <c r="AR2212" s="14" t="b">
        <f aca="false">AND(IF(B2212=1,AD2212&gt;=AE2212,AE2212&gt;AD2212),IF(C2212=1,AF2212&gt;=AG2212,AG2212&gt;AF2212),IF(D2212=1,AH2212&gt;=AI2212,AI2212&gt;AH2212),IF(E2212=1,AJ2212&gt;=AK2212,AK2212&gt;AJ2212),IF(F2212=1,AL2212&gt;=AM2212,AM2212&gt;AL2212),IF(G2212=1,AN2212&gt;=AO2212,AO2212&gt;AN2212),IF(H2212=1,AP2212&gt;=AQ2212,AQ2212&gt;AP2212))</f>
        <v>0</v>
      </c>
      <c r="AS2212" s="2"/>
      <c r="AT2212" s="2"/>
      <c r="AU2212" s="2"/>
      <c r="AV2212" s="2"/>
      <c r="AW2212" s="2"/>
      <c r="AX2212" s="2"/>
    </row>
    <row r="2213" customFormat="false" ht="15" hidden="false" customHeight="false" outlineLevel="0" collapsed="false">
      <c r="A2213" s="6" t="n">
        <f aca="false">ROW()-2182</f>
        <v>31</v>
      </c>
      <c r="B2213" s="6" t="n">
        <f aca="false">MOD(INT($A2213/64),2)</f>
        <v>0</v>
      </c>
      <c r="C2213" s="6" t="n">
        <f aca="false">MOD(INT($A2213/32),2)</f>
        <v>0</v>
      </c>
      <c r="D2213" s="6" t="n">
        <f aca="false">MOD(INT($A2213/16),2)</f>
        <v>1</v>
      </c>
      <c r="E2213" s="6" t="n">
        <f aca="false">MOD(INT($A2213/8),2)</f>
        <v>1</v>
      </c>
      <c r="F2213" s="6" t="n">
        <f aca="false">MOD(INT($A2213/4),2)</f>
        <v>1</v>
      </c>
      <c r="G2213" s="6" t="n">
        <f aca="false">MOD(INT($A2213/2),2)</f>
        <v>1</v>
      </c>
      <c r="H2213" s="6" t="n">
        <f aca="false">MOD(INT($A2213/1),2)</f>
        <v>1</v>
      </c>
      <c r="I2213" s="7" t="n">
        <f aca="false">IF(B2213=1,MIN($B$6,$B$2180),0)</f>
        <v>0</v>
      </c>
      <c r="J2213" s="7" t="n">
        <f aca="false">IF(C2213=1,MIN($F$506,MAX(0,$B$2180-I2213)),0)</f>
        <v>0</v>
      </c>
      <c r="K2213" s="7" t="n">
        <f aca="false">IF(D2213=1,MIN($F$505,MAX(0,$B$2180-SUM(I2213:J2213))),0)</f>
        <v>100000000</v>
      </c>
      <c r="L2213" s="7" t="n">
        <f aca="false">IF(E2213=1,MIN($F$504,MAX(0,$B$2180-SUM(I2213:K2213))),0)</f>
        <v>60000000</v>
      </c>
      <c r="M2213" s="7" t="n">
        <f aca="false">IF(F2213=1,MIN($F$503,MAX(0,$B$2180-SUM(I2213:L2213))),0)</f>
        <v>30000000</v>
      </c>
      <c r="N2213" s="7" t="n">
        <f aca="false">IF(G2213=1,MIN($F$502,MAX(0,$B$2180-SUM(I2213:M2213))),0)</f>
        <v>15000000</v>
      </c>
      <c r="O2213" s="7" t="n">
        <f aca="false">IF(H2213=1,MIN($F$501,MAX(0,$B$2180-SUM(I2213:N2213))),0)</f>
        <v>5000000</v>
      </c>
      <c r="P2213" s="7" t="n">
        <f aca="false">MAX(0,$B$2180-SUM(I2213:O2213))</f>
        <v>1790000000</v>
      </c>
      <c r="Q2213" s="7" t="n">
        <f aca="false">($B$483+$B$484)+$B$22+(1-B2213)*$B$478+(1-C2213)*$E$506+(1-D2213)*$E$505+(1-E2213)*$E$504+(1-F2213)*$E$503+(1-G2213)*$E$502+(1-H2213)*$E$501</f>
        <v>16403733.0805846</v>
      </c>
      <c r="R2213" s="7" t="n">
        <f aca="false">P2213&gt;$B$12*Q2213</f>
        <v>1</v>
      </c>
      <c r="S2213" s="7" t="n">
        <f aca="false">IF(R2213,(P2213+$B$12*$B$13)/(Q2213+$B$13),IF(Q2213&gt;0,P2213/Q2213,0))</f>
        <v>94.8225407309107</v>
      </c>
      <c r="T2213" s="7" t="n">
        <f aca="false">IF(R2213,$B$13*(S2213-$B$12),0)</f>
        <v>234556351.827277</v>
      </c>
      <c r="U2213" s="7" t="n">
        <f aca="false">($B$483+$B$484)*S2213</f>
        <v>29067990.7747623</v>
      </c>
      <c r="V2213" s="7" t="n">
        <f aca="false">$B$22*S2213</f>
        <v>853402866.578197</v>
      </c>
      <c r="W2213" s="7" t="n">
        <f aca="false">IF(B2213=1,I2213,S2213*$B$478)</f>
        <v>89170979.2188196</v>
      </c>
      <c r="X2213" s="7" t="n">
        <f aca="false">IF(C2213=1,J2213,S2213*$E$506)</f>
        <v>583801811.600945</v>
      </c>
      <c r="Y2213" s="7" t="n">
        <f aca="false">IF(D2213=1,K2213,S2213*$E$505)</f>
        <v>100000000</v>
      </c>
      <c r="Z2213" s="7" t="n">
        <f aca="false">IF(E2213=1,L2213,S2213*$E$504)</f>
        <v>60000000</v>
      </c>
      <c r="AA2213" s="7" t="n">
        <f aca="false">IF(F2213=1,M2213,S2213*$E$503)</f>
        <v>30000000</v>
      </c>
      <c r="AB2213" s="7" t="n">
        <f aca="false">IF(G2213=1,N2213,S2213*$E$502)</f>
        <v>15000000</v>
      </c>
      <c r="AC2213" s="7" t="n">
        <f aca="false">IF(H2213=1,O2213,S2213*$E$501)</f>
        <v>5000000</v>
      </c>
      <c r="AD2213" s="7" t="n">
        <f aca="false">INDEX($W$2182:$W$2309,MATCH($A2213+(1-B2213)*64,$A$2182:$A$2309,0))</f>
        <v>30000000</v>
      </c>
      <c r="AE2213" s="7" t="n">
        <f aca="false">INDEX($W$2182:$W$2309,MATCH($A2213-B2213*64,$A$2182:$A$2309,0))</f>
        <v>89170979.2188196</v>
      </c>
      <c r="AF2213" s="7" t="n">
        <f aca="false">INDEX($X$2182:$X$2309,MATCH($A2213+(1-C2213)*32,$A$2182:$A$2309,0))</f>
        <v>300000000</v>
      </c>
      <c r="AG2213" s="7" t="n">
        <f aca="false">INDEX($X$2182:$X$2309,MATCH($A2213-C2213*32,$A$2182:$A$2309,0))</f>
        <v>583801811.600945</v>
      </c>
      <c r="AH2213" s="7" t="n">
        <f aca="false">INDEX($Y$2182:$Y$2309,MATCH($A2213+(1-D2213)*16,$A$2182:$A$2309,0))</f>
        <v>100000000</v>
      </c>
      <c r="AI2213" s="7" t="n">
        <f aca="false">INDEX($Y$2182:$Y$2309,MATCH($A2213-D2213*16,$A$2182:$A$2309,0))</f>
        <v>159537055.280344</v>
      </c>
      <c r="AJ2213" s="7" t="n">
        <f aca="false">INDEX($Z$2182:$Z$2309,MATCH($A2213+(1-E2213)*8,$A$2182:$A$2309,0))</f>
        <v>60000000</v>
      </c>
      <c r="AK2213" s="7" t="n">
        <f aca="false">INDEX($Z$2182:$Z$2309,MATCH($A2213-E2213*8,$A$2182:$A$2309,0))</f>
        <v>208695817.919908</v>
      </c>
      <c r="AL2213" s="7" t="n">
        <f aca="false">INDEX($AA$2182:$AA$2309,MATCH($A2213+(1-F2213)*4,$A$2182:$A$2309,0))</f>
        <v>30000000</v>
      </c>
      <c r="AM2213" s="7" t="n">
        <f aca="false">INDEX($AA$2182:$AA$2309,MATCH($A2213-F2213*4,$A$2182:$A$2309,0))</f>
        <v>249614984.801215</v>
      </c>
      <c r="AN2213" s="7" t="n">
        <f aca="false">INDEX($AB$2182:$AB$2309,MATCH($A2213+(1-G2213)*2,$A$2182:$A$2309,0))</f>
        <v>15000000</v>
      </c>
      <c r="AO2213" s="7" t="n">
        <f aca="false">INDEX($AB$2182:$AB$2309,MATCH($A2213-G2213*2,$A$2182:$A$2309,0))</f>
        <v>378079020.943409</v>
      </c>
      <c r="AP2213" s="7" t="n">
        <f aca="false">INDEX($AC$2182:$AC$2309,MATCH($A2213+(1-H2213)*1,$A$2182:$A$2309,0))</f>
        <v>5000000</v>
      </c>
      <c r="AQ2213" s="7" t="n">
        <f aca="false">INDEX($AC$2182:$AC$2309,MATCH($A2213-H2213*1,$A$2182:$A$2309,0))</f>
        <v>375987297.452712</v>
      </c>
      <c r="AR2213" s="14" t="b">
        <f aca="false">AND(IF(B2213=1,AD2213&gt;=AE2213,AE2213&gt;AD2213),IF(C2213=1,AF2213&gt;=AG2213,AG2213&gt;AF2213),IF(D2213=1,AH2213&gt;=AI2213,AI2213&gt;AH2213),IF(E2213=1,AJ2213&gt;=AK2213,AK2213&gt;AJ2213),IF(F2213=1,AL2213&gt;=AM2213,AM2213&gt;AL2213),IF(G2213=1,AN2213&gt;=AO2213,AO2213&gt;AN2213),IF(H2213=1,AP2213&gt;=AQ2213,AQ2213&gt;AP2213))</f>
        <v>0</v>
      </c>
      <c r="AS2213" s="2"/>
      <c r="AT2213" s="2"/>
      <c r="AU2213" s="2"/>
      <c r="AV2213" s="2"/>
      <c r="AW2213" s="2"/>
      <c r="AX2213" s="2"/>
    </row>
    <row r="2214" customFormat="false" ht="15" hidden="false" customHeight="false" outlineLevel="0" collapsed="false">
      <c r="A2214" s="6" t="n">
        <f aca="false">ROW()-2182</f>
        <v>32</v>
      </c>
      <c r="B2214" s="6" t="n">
        <f aca="false">MOD(INT($A2214/64),2)</f>
        <v>0</v>
      </c>
      <c r="C2214" s="6" t="n">
        <f aca="false">MOD(INT($A2214/32),2)</f>
        <v>1</v>
      </c>
      <c r="D2214" s="6" t="n">
        <f aca="false">MOD(INT($A2214/16),2)</f>
        <v>0</v>
      </c>
      <c r="E2214" s="6" t="n">
        <f aca="false">MOD(INT($A2214/8),2)</f>
        <v>0</v>
      </c>
      <c r="F2214" s="6" t="n">
        <f aca="false">MOD(INT($A2214/4),2)</f>
        <v>0</v>
      </c>
      <c r="G2214" s="6" t="n">
        <f aca="false">MOD(INT($A2214/2),2)</f>
        <v>0</v>
      </c>
      <c r="H2214" s="6" t="n">
        <f aca="false">MOD(INT($A2214/1),2)</f>
        <v>0</v>
      </c>
      <c r="I2214" s="7" t="n">
        <f aca="false">IF(B2214=1,MIN($B$6,$B$2180),0)</f>
        <v>0</v>
      </c>
      <c r="J2214" s="7" t="n">
        <f aca="false">IF(C2214=1,MIN($F$506,MAX(0,$B$2180-I2214)),0)</f>
        <v>300000000</v>
      </c>
      <c r="K2214" s="7" t="n">
        <f aca="false">IF(D2214=1,MIN($F$505,MAX(0,$B$2180-SUM(I2214:J2214))),0)</f>
        <v>0</v>
      </c>
      <c r="L2214" s="7" t="n">
        <f aca="false">IF(E2214=1,MIN($F$504,MAX(0,$B$2180-SUM(I2214:K2214))),0)</f>
        <v>0</v>
      </c>
      <c r="M2214" s="7" t="n">
        <f aca="false">IF(F2214=1,MIN($F$503,MAX(0,$B$2180-SUM(I2214:L2214))),0)</f>
        <v>0</v>
      </c>
      <c r="N2214" s="7" t="n">
        <f aca="false">IF(G2214=1,MIN($F$502,MAX(0,$B$2180-SUM(I2214:M2214))),0)</f>
        <v>0</v>
      </c>
      <c r="O2214" s="7" t="n">
        <f aca="false">IF(H2214=1,MIN($F$501,MAX(0,$B$2180-SUM(I2214:N2214))),0)</f>
        <v>0</v>
      </c>
      <c r="P2214" s="7" t="n">
        <f aca="false">MAX(0,$B$2180-SUM(I2214:O2214))</f>
        <v>1700000000</v>
      </c>
      <c r="Q2214" s="7" t="n">
        <f aca="false">($B$483+$B$484)+$B$22+(1-B2214)*$B$478+(1-C2214)*$E$506+(1-D2214)*$E$505+(1-E2214)*$E$504+(1-F2214)*$E$503+(1-G2214)*$E$502+(1-H2214)*$E$501</f>
        <v>27387233.0051138</v>
      </c>
      <c r="R2214" s="7" t="n">
        <f aca="false">P2214&gt;$B$12*Q2214</f>
        <v>1</v>
      </c>
      <c r="S2214" s="7" t="n">
        <f aca="false">IF(R2214,(P2214+$B$12*$B$13)/(Q2214+$B$13),IF(Q2214&gt;0,P2214/Q2214,0))</f>
        <v>56.9641224300923</v>
      </c>
      <c r="T2214" s="7" t="n">
        <f aca="false">IF(R2214,$B$13*(S2214-$B$12),0)</f>
        <v>139910306.075231</v>
      </c>
      <c r="U2214" s="7" t="n">
        <f aca="false">($B$483+$B$484)*S2214</f>
        <v>17462436.3840799</v>
      </c>
      <c r="V2214" s="7" t="n">
        <f aca="false">$B$22*S2214</f>
        <v>512677101.870831</v>
      </c>
      <c r="W2214" s="7" t="n">
        <f aca="false">IF(B2214=1,I2214,S2214*$B$478)</f>
        <v>53568977.7797338</v>
      </c>
      <c r="X2214" s="7" t="n">
        <f aca="false">IF(C2214=1,J2214,S2214*$E$506)</f>
        <v>300000000</v>
      </c>
      <c r="Y2214" s="7" t="n">
        <f aca="false">IF(D2214=1,K2214,S2214*$E$505)</f>
        <v>99133692.4667037</v>
      </c>
      <c r="Z2214" s="7" t="n">
        <f aca="false">IF(E2214=1,L2214,S2214*$E$504)</f>
        <v>136713893.832222</v>
      </c>
      <c r="AA2214" s="7" t="n">
        <f aca="false">IF(F2214=1,M2214,S2214*$E$503)</f>
        <v>170892367.290277</v>
      </c>
      <c r="AB2214" s="7" t="n">
        <f aca="false">IF(G2214=1,N2214,S2214*$E$502)</f>
        <v>284820612.150462</v>
      </c>
      <c r="AC2214" s="7" t="n">
        <f aca="false">IF(H2214=1,O2214,S2214*$E$501)</f>
        <v>284820612.150462</v>
      </c>
      <c r="AD2214" s="7" t="n">
        <f aca="false">INDEX($W$2182:$W$2309,MATCH($A2214+(1-B2214)*64,$A$2182:$A$2309,0))</f>
        <v>30000000</v>
      </c>
      <c r="AE2214" s="7" t="n">
        <f aca="false">INDEX($W$2182:$W$2309,MATCH($A2214-B2214*64,$A$2182:$A$2309,0))</f>
        <v>53568977.7797338</v>
      </c>
      <c r="AF2214" s="7" t="n">
        <f aca="false">INDEX($X$2182:$X$2309,MATCH($A2214+(1-C2214)*32,$A$2182:$A$2309,0))</f>
        <v>300000000</v>
      </c>
      <c r="AG2214" s="7" t="n">
        <f aca="false">INDEX($X$2182:$X$2309,MATCH($A2214-C2214*32,$A$2182:$A$2309,0))</f>
        <v>342052840.061312</v>
      </c>
      <c r="AH2214" s="7" t="n">
        <f aca="false">INDEX($Y$2182:$Y$2309,MATCH($A2214+(1-D2214)*16,$A$2182:$A$2309,0))</f>
        <v>100000000</v>
      </c>
      <c r="AI2214" s="7" t="n">
        <f aca="false">INDEX($Y$2182:$Y$2309,MATCH($A2214-D2214*16,$A$2182:$A$2309,0))</f>
        <v>99133692.4667037</v>
      </c>
      <c r="AJ2214" s="7" t="n">
        <f aca="false">INDEX($Z$2182:$Z$2309,MATCH($A2214+(1-E2214)*8,$A$2182:$A$2309,0))</f>
        <v>60000000</v>
      </c>
      <c r="AK2214" s="7" t="n">
        <f aca="false">INDEX($Z$2182:$Z$2309,MATCH($A2214-E2214*8,$A$2182:$A$2309,0))</f>
        <v>136713893.832222</v>
      </c>
      <c r="AL2214" s="7" t="n">
        <f aca="false">INDEX($AA$2182:$AA$2309,MATCH($A2214+(1-F2214)*4,$A$2182:$A$2309,0))</f>
        <v>30000000</v>
      </c>
      <c r="AM2214" s="7" t="n">
        <f aca="false">INDEX($AA$2182:$AA$2309,MATCH($A2214-F2214*4,$A$2182:$A$2309,0))</f>
        <v>170892367.290277</v>
      </c>
      <c r="AN2214" s="7" t="n">
        <f aca="false">INDEX($AB$2182:$AB$2309,MATCH($A2214+(1-G2214)*2,$A$2182:$A$2309,0))</f>
        <v>15000000</v>
      </c>
      <c r="AO2214" s="7" t="n">
        <f aca="false">INDEX($AB$2182:$AB$2309,MATCH($A2214-G2214*2,$A$2182:$A$2309,0))</f>
        <v>284820612.150462</v>
      </c>
      <c r="AP2214" s="7" t="n">
        <f aca="false">INDEX($AC$2182:$AC$2309,MATCH($A2214+(1-H2214)*1,$A$2182:$A$2309,0))</f>
        <v>5000000</v>
      </c>
      <c r="AQ2214" s="7" t="n">
        <f aca="false">INDEX($AC$2182:$AC$2309,MATCH($A2214-H2214*1,$A$2182:$A$2309,0))</f>
        <v>284820612.150462</v>
      </c>
      <c r="AR2214" s="14" t="b">
        <f aca="false">AND(IF(B2214=1,AD2214&gt;=AE2214,AE2214&gt;AD2214),IF(C2214=1,AF2214&gt;=AG2214,AG2214&gt;AF2214),IF(D2214=1,AH2214&gt;=AI2214,AI2214&gt;AH2214),IF(E2214=1,AJ2214&gt;=AK2214,AK2214&gt;AJ2214),IF(F2214=1,AL2214&gt;=AM2214,AM2214&gt;AL2214),IF(G2214=1,AN2214&gt;=AO2214,AO2214&gt;AN2214),IF(H2214=1,AP2214&gt;=AQ2214,AQ2214&gt;AP2214))</f>
        <v>0</v>
      </c>
      <c r="AS2214" s="2"/>
      <c r="AT2214" s="2"/>
      <c r="AU2214" s="2"/>
      <c r="AV2214" s="2"/>
      <c r="AW2214" s="2"/>
      <c r="AX2214" s="2"/>
    </row>
    <row r="2215" customFormat="false" ht="15" hidden="false" customHeight="false" outlineLevel="0" collapsed="false">
      <c r="A2215" s="6" t="n">
        <f aca="false">ROW()-2182</f>
        <v>33</v>
      </c>
      <c r="B2215" s="6" t="n">
        <f aca="false">MOD(INT($A2215/64),2)</f>
        <v>0</v>
      </c>
      <c r="C2215" s="6" t="n">
        <f aca="false">MOD(INT($A2215/32),2)</f>
        <v>1</v>
      </c>
      <c r="D2215" s="6" t="n">
        <f aca="false">MOD(INT($A2215/16),2)</f>
        <v>0</v>
      </c>
      <c r="E2215" s="6" t="n">
        <f aca="false">MOD(INT($A2215/8),2)</f>
        <v>0</v>
      </c>
      <c r="F2215" s="6" t="n">
        <f aca="false">MOD(INT($A2215/4),2)</f>
        <v>0</v>
      </c>
      <c r="G2215" s="6" t="n">
        <f aca="false">MOD(INT($A2215/2),2)</f>
        <v>0</v>
      </c>
      <c r="H2215" s="6" t="n">
        <f aca="false">MOD(INT($A2215/1),2)</f>
        <v>1</v>
      </c>
      <c r="I2215" s="7" t="n">
        <f aca="false">IF(B2215=1,MIN($B$6,$B$2180),0)</f>
        <v>0</v>
      </c>
      <c r="J2215" s="7" t="n">
        <f aca="false">IF(C2215=1,MIN($F$506,MAX(0,$B$2180-I2215)),0)</f>
        <v>300000000</v>
      </c>
      <c r="K2215" s="7" t="n">
        <f aca="false">IF(D2215=1,MIN($F$505,MAX(0,$B$2180-SUM(I2215:J2215))),0)</f>
        <v>0</v>
      </c>
      <c r="L2215" s="7" t="n">
        <f aca="false">IF(E2215=1,MIN($F$504,MAX(0,$B$2180-SUM(I2215:K2215))),0)</f>
        <v>0</v>
      </c>
      <c r="M2215" s="7" t="n">
        <f aca="false">IF(F2215=1,MIN($F$503,MAX(0,$B$2180-SUM(I2215:L2215))),0)</f>
        <v>0</v>
      </c>
      <c r="N2215" s="7" t="n">
        <f aca="false">IF(G2215=1,MIN($F$502,MAX(0,$B$2180-SUM(I2215:M2215))),0)</f>
        <v>0</v>
      </c>
      <c r="O2215" s="7" t="n">
        <f aca="false">IF(H2215=1,MIN($F$501,MAX(0,$B$2180-SUM(I2215:N2215))),0)</f>
        <v>5000000</v>
      </c>
      <c r="P2215" s="7" t="n">
        <f aca="false">MAX(0,$B$2180-SUM(I2215:O2215))</f>
        <v>1695000000</v>
      </c>
      <c r="Q2215" s="7" t="n">
        <f aca="false">($B$483+$B$484)+$B$22+(1-B2215)*$B$478+(1-C2215)*$E$506+(1-D2215)*$E$505+(1-E2215)*$E$504+(1-F2215)*$E$503+(1-G2215)*$E$502+(1-H2215)*$E$501</f>
        <v>22387233.0051138</v>
      </c>
      <c r="R2215" s="7" t="n">
        <f aca="false">P2215&gt;$B$12*Q2215</f>
        <v>1</v>
      </c>
      <c r="S2215" s="7" t="n">
        <f aca="false">IF(R2215,(P2215+$B$12*$B$13)/(Q2215+$B$13),IF(Q2215&gt;0,P2215/Q2215,0))</f>
        <v>68.2076629270597</v>
      </c>
      <c r="T2215" s="7" t="n">
        <f aca="false">IF(R2215,$B$13*(S2215-$B$12),0)</f>
        <v>168019157.317649</v>
      </c>
      <c r="U2215" s="7" t="n">
        <f aca="false">($B$483+$B$484)*S2215</f>
        <v>20909160.4322046</v>
      </c>
      <c r="V2215" s="7" t="n">
        <f aca="false">$B$22*S2215</f>
        <v>613868966.343537</v>
      </c>
      <c r="W2215" s="7" t="n">
        <f aca="false">IF(B2215=1,I2215,S2215*$B$478)</f>
        <v>64142386.8897704</v>
      </c>
      <c r="X2215" s="7" t="n">
        <f aca="false">IF(C2215=1,J2215,S2215*$E$506)</f>
        <v>300000000</v>
      </c>
      <c r="Y2215" s="7" t="n">
        <f aca="false">IF(D2215=1,K2215,S2215*$E$505)</f>
        <v>118700634.575417</v>
      </c>
      <c r="Z2215" s="7" t="n">
        <f aca="false">IF(E2215=1,L2215,S2215*$E$504)</f>
        <v>163698391.024943</v>
      </c>
      <c r="AA2215" s="7" t="n">
        <f aca="false">IF(F2215=1,M2215,S2215*$E$503)</f>
        <v>204622988.781179</v>
      </c>
      <c r="AB2215" s="7" t="n">
        <f aca="false">IF(G2215=1,N2215,S2215*$E$502)</f>
        <v>341038314.635299</v>
      </c>
      <c r="AC2215" s="7" t="n">
        <f aca="false">IF(H2215=1,O2215,S2215*$E$501)</f>
        <v>5000000</v>
      </c>
      <c r="AD2215" s="7" t="n">
        <f aca="false">INDEX($W$2182:$W$2309,MATCH($A2215+(1-B2215)*64,$A$2182:$A$2309,0))</f>
        <v>30000000</v>
      </c>
      <c r="AE2215" s="7" t="n">
        <f aca="false">INDEX($W$2182:$W$2309,MATCH($A2215-B2215*64,$A$2182:$A$2309,0))</f>
        <v>64142386.8897704</v>
      </c>
      <c r="AF2215" s="7" t="n">
        <f aca="false">INDEX($X$2182:$X$2309,MATCH($A2215+(1-C2215)*32,$A$2182:$A$2309,0))</f>
        <v>300000000</v>
      </c>
      <c r="AG2215" s="7" t="n">
        <f aca="false">INDEX($X$2182:$X$2309,MATCH($A2215-C2215*32,$A$2182:$A$2309,0))</f>
        <v>396152808.378256</v>
      </c>
      <c r="AH2215" s="7" t="n">
        <f aca="false">INDEX($Y$2182:$Y$2309,MATCH($A2215+(1-D2215)*16,$A$2182:$A$2309,0))</f>
        <v>100000000</v>
      </c>
      <c r="AI2215" s="7" t="n">
        <f aca="false">INDEX($Y$2182:$Y$2309,MATCH($A2215-D2215*16,$A$2182:$A$2309,0))</f>
        <v>118700634.575417</v>
      </c>
      <c r="AJ2215" s="7" t="n">
        <f aca="false">INDEX($Z$2182:$Z$2309,MATCH($A2215+(1-E2215)*8,$A$2182:$A$2309,0))</f>
        <v>60000000</v>
      </c>
      <c r="AK2215" s="7" t="n">
        <f aca="false">INDEX($Z$2182:$Z$2309,MATCH($A2215-E2215*8,$A$2182:$A$2309,0))</f>
        <v>163698391.024943</v>
      </c>
      <c r="AL2215" s="7" t="n">
        <f aca="false">INDEX($AA$2182:$AA$2309,MATCH($A2215+(1-F2215)*4,$A$2182:$A$2309,0))</f>
        <v>30000000</v>
      </c>
      <c r="AM2215" s="7" t="n">
        <f aca="false">INDEX($AA$2182:$AA$2309,MATCH($A2215-F2215*4,$A$2182:$A$2309,0))</f>
        <v>204622988.781179</v>
      </c>
      <c r="AN2215" s="7" t="n">
        <f aca="false">INDEX($AB$2182:$AB$2309,MATCH($A2215+(1-G2215)*2,$A$2182:$A$2309,0))</f>
        <v>15000000</v>
      </c>
      <c r="AO2215" s="7" t="n">
        <f aca="false">INDEX($AB$2182:$AB$2309,MATCH($A2215-G2215*2,$A$2182:$A$2309,0))</f>
        <v>341038314.635299</v>
      </c>
      <c r="AP2215" s="7" t="n">
        <f aca="false">INDEX($AC$2182:$AC$2309,MATCH($A2215+(1-H2215)*1,$A$2182:$A$2309,0))</f>
        <v>5000000</v>
      </c>
      <c r="AQ2215" s="7" t="n">
        <f aca="false">INDEX($AC$2182:$AC$2309,MATCH($A2215-H2215*1,$A$2182:$A$2309,0))</f>
        <v>284820612.150462</v>
      </c>
      <c r="AR2215" s="14" t="b">
        <f aca="false">AND(IF(B2215=1,AD2215&gt;=AE2215,AE2215&gt;AD2215),IF(C2215=1,AF2215&gt;=AG2215,AG2215&gt;AF2215),IF(D2215=1,AH2215&gt;=AI2215,AI2215&gt;AH2215),IF(E2215=1,AJ2215&gt;=AK2215,AK2215&gt;AJ2215),IF(F2215=1,AL2215&gt;=AM2215,AM2215&gt;AL2215),IF(G2215=1,AN2215&gt;=AO2215,AO2215&gt;AN2215),IF(H2215=1,AP2215&gt;=AQ2215,AQ2215&gt;AP2215))</f>
        <v>0</v>
      </c>
      <c r="AS2215" s="2"/>
      <c r="AT2215" s="2"/>
      <c r="AU2215" s="2"/>
      <c r="AV2215" s="2"/>
      <c r="AW2215" s="2"/>
      <c r="AX2215" s="2"/>
    </row>
    <row r="2216" customFormat="false" ht="15" hidden="false" customHeight="false" outlineLevel="0" collapsed="false">
      <c r="A2216" s="6" t="n">
        <f aca="false">ROW()-2182</f>
        <v>34</v>
      </c>
      <c r="B2216" s="6" t="n">
        <f aca="false">MOD(INT($A2216/64),2)</f>
        <v>0</v>
      </c>
      <c r="C2216" s="6" t="n">
        <f aca="false">MOD(INT($A2216/32),2)</f>
        <v>1</v>
      </c>
      <c r="D2216" s="6" t="n">
        <f aca="false">MOD(INT($A2216/16),2)</f>
        <v>0</v>
      </c>
      <c r="E2216" s="6" t="n">
        <f aca="false">MOD(INT($A2216/8),2)</f>
        <v>0</v>
      </c>
      <c r="F2216" s="6" t="n">
        <f aca="false">MOD(INT($A2216/4),2)</f>
        <v>0</v>
      </c>
      <c r="G2216" s="6" t="n">
        <f aca="false">MOD(INT($A2216/2),2)</f>
        <v>1</v>
      </c>
      <c r="H2216" s="6" t="n">
        <f aca="false">MOD(INT($A2216/1),2)</f>
        <v>0</v>
      </c>
      <c r="I2216" s="7" t="n">
        <f aca="false">IF(B2216=1,MIN($B$6,$B$2180),0)</f>
        <v>0</v>
      </c>
      <c r="J2216" s="7" t="n">
        <f aca="false">IF(C2216=1,MIN($F$506,MAX(0,$B$2180-I2216)),0)</f>
        <v>300000000</v>
      </c>
      <c r="K2216" s="7" t="n">
        <f aca="false">IF(D2216=1,MIN($F$505,MAX(0,$B$2180-SUM(I2216:J2216))),0)</f>
        <v>0</v>
      </c>
      <c r="L2216" s="7" t="n">
        <f aca="false">IF(E2216=1,MIN($F$504,MAX(0,$B$2180-SUM(I2216:K2216))),0)</f>
        <v>0</v>
      </c>
      <c r="M2216" s="7" t="n">
        <f aca="false">IF(F2216=1,MIN($F$503,MAX(0,$B$2180-SUM(I2216:L2216))),0)</f>
        <v>0</v>
      </c>
      <c r="N2216" s="7" t="n">
        <f aca="false">IF(G2216=1,MIN($F$502,MAX(0,$B$2180-SUM(I2216:M2216))),0)</f>
        <v>15000000</v>
      </c>
      <c r="O2216" s="7" t="n">
        <f aca="false">IF(H2216=1,MIN($F$501,MAX(0,$B$2180-SUM(I2216:N2216))),0)</f>
        <v>0</v>
      </c>
      <c r="P2216" s="7" t="n">
        <f aca="false">MAX(0,$B$2180-SUM(I2216:O2216))</f>
        <v>1685000000</v>
      </c>
      <c r="Q2216" s="7" t="n">
        <f aca="false">($B$483+$B$484)+$B$22+(1-B2216)*$B$478+(1-C2216)*$E$506+(1-D2216)*$E$505+(1-E2216)*$E$504+(1-F2216)*$E$503+(1-G2216)*$E$502+(1-H2216)*$E$501</f>
        <v>22387233.0051138</v>
      </c>
      <c r="R2216" s="7" t="n">
        <f aca="false">P2216&gt;$B$12*Q2216</f>
        <v>1</v>
      </c>
      <c r="S2216" s="7" t="n">
        <f aca="false">IF(R2216,(P2216+$B$12*$B$13)/(Q2216+$B$13),IF(Q2216&gt;0,P2216/Q2216,0))</f>
        <v>67.8058504797722</v>
      </c>
      <c r="T2216" s="7" t="n">
        <f aca="false">IF(R2216,$B$13*(S2216-$B$12),0)</f>
        <v>167014626.19943</v>
      </c>
      <c r="U2216" s="7" t="n">
        <f aca="false">($B$483+$B$484)*S2216</f>
        <v>20785984.2293639</v>
      </c>
      <c r="V2216" s="7" t="n">
        <f aca="false">$B$22*S2216</f>
        <v>610252654.317949</v>
      </c>
      <c r="W2216" s="7" t="n">
        <f aca="false">IF(B2216=1,I2216,S2216*$B$478)</f>
        <v>63764523.0494772</v>
      </c>
      <c r="X2216" s="7" t="n">
        <f aca="false">IF(C2216=1,J2216,S2216*$E$506)</f>
        <v>300000000</v>
      </c>
      <c r="Y2216" s="7" t="n">
        <f aca="false">IF(D2216=1,K2216,S2216*$E$505)</f>
        <v>118001367.214148</v>
      </c>
      <c r="Z2216" s="7" t="n">
        <f aca="false">IF(E2216=1,L2216,S2216*$E$504)</f>
        <v>162734041.151453</v>
      </c>
      <c r="AA2216" s="7" t="n">
        <f aca="false">IF(F2216=1,M2216,S2216*$E$503)</f>
        <v>203417551.439316</v>
      </c>
      <c r="AB2216" s="7" t="n">
        <f aca="false">IF(G2216=1,N2216,S2216*$E$502)</f>
        <v>15000000</v>
      </c>
      <c r="AC2216" s="7" t="n">
        <f aca="false">IF(H2216=1,O2216,S2216*$E$501)</f>
        <v>339029252.398861</v>
      </c>
      <c r="AD2216" s="7" t="n">
        <f aca="false">INDEX($W$2182:$W$2309,MATCH($A2216+(1-B2216)*64,$A$2182:$A$2309,0))</f>
        <v>30000000</v>
      </c>
      <c r="AE2216" s="7" t="n">
        <f aca="false">INDEX($W$2182:$W$2309,MATCH($A2216-B2216*64,$A$2182:$A$2309,0))</f>
        <v>63764523.0494772</v>
      </c>
      <c r="AF2216" s="7" t="n">
        <f aca="false">INDEX($X$2182:$X$2309,MATCH($A2216+(1-C2216)*32,$A$2182:$A$2309,0))</f>
        <v>300000000</v>
      </c>
      <c r="AG2216" s="7" t="n">
        <f aca="false">INDEX($X$2182:$X$2309,MATCH($A2216-C2216*32,$A$2182:$A$2309,0))</f>
        <v>394169565.282495</v>
      </c>
      <c r="AH2216" s="7" t="n">
        <f aca="false">INDEX($Y$2182:$Y$2309,MATCH($A2216+(1-D2216)*16,$A$2182:$A$2309,0))</f>
        <v>100000000</v>
      </c>
      <c r="AI2216" s="7" t="n">
        <f aca="false">INDEX($Y$2182:$Y$2309,MATCH($A2216-D2216*16,$A$2182:$A$2309,0))</f>
        <v>118001367.214148</v>
      </c>
      <c r="AJ2216" s="7" t="n">
        <f aca="false">INDEX($Z$2182:$Z$2309,MATCH($A2216+(1-E2216)*8,$A$2182:$A$2309,0))</f>
        <v>60000000</v>
      </c>
      <c r="AK2216" s="7" t="n">
        <f aca="false">INDEX($Z$2182:$Z$2309,MATCH($A2216-E2216*8,$A$2182:$A$2309,0))</f>
        <v>162734041.151453</v>
      </c>
      <c r="AL2216" s="7" t="n">
        <f aca="false">INDEX($AA$2182:$AA$2309,MATCH($A2216+(1-F2216)*4,$A$2182:$A$2309,0))</f>
        <v>30000000</v>
      </c>
      <c r="AM2216" s="7" t="n">
        <f aca="false">INDEX($AA$2182:$AA$2309,MATCH($A2216-F2216*4,$A$2182:$A$2309,0))</f>
        <v>203417551.439316</v>
      </c>
      <c r="AN2216" s="7" t="n">
        <f aca="false">INDEX($AB$2182:$AB$2309,MATCH($A2216+(1-G2216)*2,$A$2182:$A$2309,0))</f>
        <v>15000000</v>
      </c>
      <c r="AO2216" s="7" t="n">
        <f aca="false">INDEX($AB$2182:$AB$2309,MATCH($A2216-G2216*2,$A$2182:$A$2309,0))</f>
        <v>284820612.150462</v>
      </c>
      <c r="AP2216" s="7" t="n">
        <f aca="false">INDEX($AC$2182:$AC$2309,MATCH($A2216+(1-H2216)*1,$A$2182:$A$2309,0))</f>
        <v>5000000</v>
      </c>
      <c r="AQ2216" s="7" t="n">
        <f aca="false">INDEX($AC$2182:$AC$2309,MATCH($A2216-H2216*1,$A$2182:$A$2309,0))</f>
        <v>339029252.398861</v>
      </c>
      <c r="AR2216" s="14" t="b">
        <f aca="false">AND(IF(B2216=1,AD2216&gt;=AE2216,AE2216&gt;AD2216),IF(C2216=1,AF2216&gt;=AG2216,AG2216&gt;AF2216),IF(D2216=1,AH2216&gt;=AI2216,AI2216&gt;AH2216),IF(E2216=1,AJ2216&gt;=AK2216,AK2216&gt;AJ2216),IF(F2216=1,AL2216&gt;=AM2216,AM2216&gt;AL2216),IF(G2216=1,AN2216&gt;=AO2216,AO2216&gt;AN2216),IF(H2216=1,AP2216&gt;=AQ2216,AQ2216&gt;AP2216))</f>
        <v>0</v>
      </c>
      <c r="AS2216" s="2"/>
      <c r="AT2216" s="2"/>
      <c r="AU2216" s="2"/>
      <c r="AV2216" s="2"/>
      <c r="AW2216" s="2"/>
      <c r="AX2216" s="2"/>
    </row>
    <row r="2217" customFormat="false" ht="15" hidden="false" customHeight="false" outlineLevel="0" collapsed="false">
      <c r="A2217" s="6" t="n">
        <f aca="false">ROW()-2182</f>
        <v>35</v>
      </c>
      <c r="B2217" s="6" t="n">
        <f aca="false">MOD(INT($A2217/64),2)</f>
        <v>0</v>
      </c>
      <c r="C2217" s="6" t="n">
        <f aca="false">MOD(INT($A2217/32),2)</f>
        <v>1</v>
      </c>
      <c r="D2217" s="6" t="n">
        <f aca="false">MOD(INT($A2217/16),2)</f>
        <v>0</v>
      </c>
      <c r="E2217" s="6" t="n">
        <f aca="false">MOD(INT($A2217/8),2)</f>
        <v>0</v>
      </c>
      <c r="F2217" s="6" t="n">
        <f aca="false">MOD(INT($A2217/4),2)</f>
        <v>0</v>
      </c>
      <c r="G2217" s="6" t="n">
        <f aca="false">MOD(INT($A2217/2),2)</f>
        <v>1</v>
      </c>
      <c r="H2217" s="6" t="n">
        <f aca="false">MOD(INT($A2217/1),2)</f>
        <v>1</v>
      </c>
      <c r="I2217" s="7" t="n">
        <f aca="false">IF(B2217=1,MIN($B$6,$B$2180),0)</f>
        <v>0</v>
      </c>
      <c r="J2217" s="7" t="n">
        <f aca="false">IF(C2217=1,MIN($F$506,MAX(0,$B$2180-I2217)),0)</f>
        <v>300000000</v>
      </c>
      <c r="K2217" s="7" t="n">
        <f aca="false">IF(D2217=1,MIN($F$505,MAX(0,$B$2180-SUM(I2217:J2217))),0)</f>
        <v>0</v>
      </c>
      <c r="L2217" s="7" t="n">
        <f aca="false">IF(E2217=1,MIN($F$504,MAX(0,$B$2180-SUM(I2217:K2217))),0)</f>
        <v>0</v>
      </c>
      <c r="M2217" s="7" t="n">
        <f aca="false">IF(F2217=1,MIN($F$503,MAX(0,$B$2180-SUM(I2217:L2217))),0)</f>
        <v>0</v>
      </c>
      <c r="N2217" s="7" t="n">
        <f aca="false">IF(G2217=1,MIN($F$502,MAX(0,$B$2180-SUM(I2217:M2217))),0)</f>
        <v>15000000</v>
      </c>
      <c r="O2217" s="7" t="n">
        <f aca="false">IF(H2217=1,MIN($F$501,MAX(0,$B$2180-SUM(I2217:N2217))),0)</f>
        <v>5000000</v>
      </c>
      <c r="P2217" s="7" t="n">
        <f aca="false">MAX(0,$B$2180-SUM(I2217:O2217))</f>
        <v>1680000000</v>
      </c>
      <c r="Q2217" s="7" t="n">
        <f aca="false">($B$483+$B$484)+$B$22+(1-B2217)*$B$478+(1-C2217)*$E$506+(1-D2217)*$E$505+(1-E2217)*$E$504+(1-F2217)*$E$503+(1-G2217)*$E$502+(1-H2217)*$E$501</f>
        <v>17387233.0051138</v>
      </c>
      <c r="R2217" s="7" t="n">
        <f aca="false">P2217&gt;$B$12*Q2217</f>
        <v>1</v>
      </c>
      <c r="S2217" s="7" t="n">
        <f aca="false">IF(R2217,(P2217+$B$12*$B$13)/(Q2217+$B$13),IF(Q2217&gt;0,P2217/Q2217,0))</f>
        <v>84.6020157538939</v>
      </c>
      <c r="T2217" s="7" t="n">
        <f aca="false">IF(R2217,$B$13*(S2217-$B$12),0)</f>
        <v>209005039.384735</v>
      </c>
      <c r="U2217" s="7" t="n">
        <f aca="false">($B$483+$B$484)*S2217</f>
        <v>25934873.6545594</v>
      </c>
      <c r="V2217" s="7" t="n">
        <f aca="false">$B$22*S2217</f>
        <v>761418141.785045</v>
      </c>
      <c r="W2217" s="7" t="n">
        <f aca="false">IF(B2217=1,I2217,S2217*$B$478)</f>
        <v>79559612.4139867</v>
      </c>
      <c r="X2217" s="7" t="n">
        <f aca="false">IF(C2217=1,J2217,S2217*$E$506)</f>
        <v>300000000</v>
      </c>
      <c r="Y2217" s="7" t="n">
        <f aca="false">IF(D2217=1,K2217,S2217*$E$505)</f>
        <v>147231447.690647</v>
      </c>
      <c r="Z2217" s="7" t="n">
        <f aca="false">IF(E2217=1,L2217,S2217*$E$504)</f>
        <v>203044837.809345</v>
      </c>
      <c r="AA2217" s="7" t="n">
        <f aca="false">IF(F2217=1,M2217,S2217*$E$503)</f>
        <v>253806047.261682</v>
      </c>
      <c r="AB2217" s="7" t="n">
        <f aca="false">IF(G2217=1,N2217,S2217*$E$502)</f>
        <v>15000000</v>
      </c>
      <c r="AC2217" s="7" t="n">
        <f aca="false">IF(H2217=1,O2217,S2217*$E$501)</f>
        <v>5000000</v>
      </c>
      <c r="AD2217" s="7" t="n">
        <f aca="false">INDEX($W$2182:$W$2309,MATCH($A2217+(1-B2217)*64,$A$2182:$A$2309,0))</f>
        <v>30000000</v>
      </c>
      <c r="AE2217" s="7" t="n">
        <f aca="false">INDEX($W$2182:$W$2309,MATCH($A2217-B2217*64,$A$2182:$A$2309,0))</f>
        <v>79559612.4139867</v>
      </c>
      <c r="AF2217" s="7" t="n">
        <f aca="false">INDEX($X$2182:$X$2309,MATCH($A2217+(1-C2217)*32,$A$2182:$A$2309,0))</f>
        <v>300000000</v>
      </c>
      <c r="AG2217" s="7" t="n">
        <f aca="false">INDEX($X$2182:$X$2309,MATCH($A2217-C2217*32,$A$2182:$A$2309,0))</f>
        <v>468661299.084128</v>
      </c>
      <c r="AH2217" s="7" t="n">
        <f aca="false">INDEX($Y$2182:$Y$2309,MATCH($A2217+(1-D2217)*16,$A$2182:$A$2309,0))</f>
        <v>100000000</v>
      </c>
      <c r="AI2217" s="7" t="n">
        <f aca="false">INDEX($Y$2182:$Y$2309,MATCH($A2217-D2217*16,$A$2182:$A$2309,0))</f>
        <v>147231447.690647</v>
      </c>
      <c r="AJ2217" s="7" t="n">
        <f aca="false">INDEX($Z$2182:$Z$2309,MATCH($A2217+(1-E2217)*8,$A$2182:$A$2309,0))</f>
        <v>60000000</v>
      </c>
      <c r="AK2217" s="7" t="n">
        <f aca="false">INDEX($Z$2182:$Z$2309,MATCH($A2217-E2217*8,$A$2182:$A$2309,0))</f>
        <v>203044837.809345</v>
      </c>
      <c r="AL2217" s="7" t="n">
        <f aca="false">INDEX($AA$2182:$AA$2309,MATCH($A2217+(1-F2217)*4,$A$2182:$A$2309,0))</f>
        <v>30000000</v>
      </c>
      <c r="AM2217" s="7" t="n">
        <f aca="false">INDEX($AA$2182:$AA$2309,MATCH($A2217-F2217*4,$A$2182:$A$2309,0))</f>
        <v>253806047.261682</v>
      </c>
      <c r="AN2217" s="7" t="n">
        <f aca="false">INDEX($AB$2182:$AB$2309,MATCH($A2217+(1-G2217)*2,$A$2182:$A$2309,0))</f>
        <v>15000000</v>
      </c>
      <c r="AO2217" s="7" t="n">
        <f aca="false">INDEX($AB$2182:$AB$2309,MATCH($A2217-G2217*2,$A$2182:$A$2309,0))</f>
        <v>341038314.635299</v>
      </c>
      <c r="AP2217" s="7" t="n">
        <f aca="false">INDEX($AC$2182:$AC$2309,MATCH($A2217+(1-H2217)*1,$A$2182:$A$2309,0))</f>
        <v>5000000</v>
      </c>
      <c r="AQ2217" s="7" t="n">
        <f aca="false">INDEX($AC$2182:$AC$2309,MATCH($A2217-H2217*1,$A$2182:$A$2309,0))</f>
        <v>339029252.398861</v>
      </c>
      <c r="AR2217" s="14" t="b">
        <f aca="false">AND(IF(B2217=1,AD2217&gt;=AE2217,AE2217&gt;AD2217),IF(C2217=1,AF2217&gt;=AG2217,AG2217&gt;AF2217),IF(D2217=1,AH2217&gt;=AI2217,AI2217&gt;AH2217),IF(E2217=1,AJ2217&gt;=AK2217,AK2217&gt;AJ2217),IF(F2217=1,AL2217&gt;=AM2217,AM2217&gt;AL2217),IF(G2217=1,AN2217&gt;=AO2217,AO2217&gt;AN2217),IF(H2217=1,AP2217&gt;=AQ2217,AQ2217&gt;AP2217))</f>
        <v>0</v>
      </c>
      <c r="AS2217" s="2"/>
      <c r="AT2217" s="2"/>
      <c r="AU2217" s="2"/>
      <c r="AV2217" s="2"/>
      <c r="AW2217" s="2"/>
      <c r="AX2217" s="2"/>
    </row>
    <row r="2218" customFormat="false" ht="15" hidden="false" customHeight="false" outlineLevel="0" collapsed="false">
      <c r="A2218" s="6" t="n">
        <f aca="false">ROW()-2182</f>
        <v>36</v>
      </c>
      <c r="B2218" s="6" t="n">
        <f aca="false">MOD(INT($A2218/64),2)</f>
        <v>0</v>
      </c>
      <c r="C2218" s="6" t="n">
        <f aca="false">MOD(INT($A2218/32),2)</f>
        <v>1</v>
      </c>
      <c r="D2218" s="6" t="n">
        <f aca="false">MOD(INT($A2218/16),2)</f>
        <v>0</v>
      </c>
      <c r="E2218" s="6" t="n">
        <f aca="false">MOD(INT($A2218/8),2)</f>
        <v>0</v>
      </c>
      <c r="F2218" s="6" t="n">
        <f aca="false">MOD(INT($A2218/4),2)</f>
        <v>1</v>
      </c>
      <c r="G2218" s="6" t="n">
        <f aca="false">MOD(INT($A2218/2),2)</f>
        <v>0</v>
      </c>
      <c r="H2218" s="6" t="n">
        <f aca="false">MOD(INT($A2218/1),2)</f>
        <v>0</v>
      </c>
      <c r="I2218" s="7" t="n">
        <f aca="false">IF(B2218=1,MIN($B$6,$B$2180),0)</f>
        <v>0</v>
      </c>
      <c r="J2218" s="7" t="n">
        <f aca="false">IF(C2218=1,MIN($F$506,MAX(0,$B$2180-I2218)),0)</f>
        <v>300000000</v>
      </c>
      <c r="K2218" s="7" t="n">
        <f aca="false">IF(D2218=1,MIN($F$505,MAX(0,$B$2180-SUM(I2218:J2218))),0)</f>
        <v>0</v>
      </c>
      <c r="L2218" s="7" t="n">
        <f aca="false">IF(E2218=1,MIN($F$504,MAX(0,$B$2180-SUM(I2218:K2218))),0)</f>
        <v>0</v>
      </c>
      <c r="M2218" s="7" t="n">
        <f aca="false">IF(F2218=1,MIN($F$503,MAX(0,$B$2180-SUM(I2218:L2218))),0)</f>
        <v>30000000</v>
      </c>
      <c r="N2218" s="7" t="n">
        <f aca="false">IF(G2218=1,MIN($F$502,MAX(0,$B$2180-SUM(I2218:M2218))),0)</f>
        <v>0</v>
      </c>
      <c r="O2218" s="7" t="n">
        <f aca="false">IF(H2218=1,MIN($F$501,MAX(0,$B$2180-SUM(I2218:N2218))),0)</f>
        <v>0</v>
      </c>
      <c r="P2218" s="7" t="n">
        <f aca="false">MAX(0,$B$2180-SUM(I2218:O2218))</f>
        <v>1670000000</v>
      </c>
      <c r="Q2218" s="7" t="n">
        <f aca="false">($B$483+$B$484)+$B$22+(1-B2218)*$B$478+(1-C2218)*$E$506+(1-D2218)*$E$505+(1-E2218)*$E$504+(1-F2218)*$E$503+(1-G2218)*$E$502+(1-H2218)*$E$501</f>
        <v>24387233.0051138</v>
      </c>
      <c r="R2218" s="7" t="n">
        <f aca="false">P2218&gt;$B$12*Q2218</f>
        <v>1</v>
      </c>
      <c r="S2218" s="7" t="n">
        <f aca="false">IF(R2218,(P2218+$B$12*$B$13)/(Q2218+$B$13),IF(Q2218&gt;0,P2218/Q2218,0))</f>
        <v>62.2042439131575</v>
      </c>
      <c r="T2218" s="7" t="n">
        <f aca="false">IF(R2218,$B$13*(S2218-$B$12),0)</f>
        <v>153010609.782894</v>
      </c>
      <c r="U2218" s="7" t="n">
        <f aca="false">($B$483+$B$484)*S2218</f>
        <v>19068803.4119433</v>
      </c>
      <c r="V2218" s="7" t="n">
        <f aca="false">$B$22*S2218</f>
        <v>559838195.218418</v>
      </c>
      <c r="W2218" s="7" t="n">
        <f aca="false">IF(B2218=1,I2218,S2218*$B$478)</f>
        <v>58496780.3915254</v>
      </c>
      <c r="X2218" s="7" t="n">
        <f aca="false">IF(C2218=1,J2218,S2218*$E$506)</f>
        <v>300000000</v>
      </c>
      <c r="Y2218" s="7" t="n">
        <f aca="false">IF(D2218=1,K2218,S2218*$E$505)</f>
        <v>108252986.672067</v>
      </c>
      <c r="Z2218" s="7" t="n">
        <f aca="false">IF(E2218=1,L2218,S2218*$E$504)</f>
        <v>149290185.391578</v>
      </c>
      <c r="AA2218" s="7" t="n">
        <f aca="false">IF(F2218=1,M2218,S2218*$E$503)</f>
        <v>30000000</v>
      </c>
      <c r="AB2218" s="7" t="n">
        <f aca="false">IF(G2218=1,N2218,S2218*$E$502)</f>
        <v>311021219.565788</v>
      </c>
      <c r="AC2218" s="7" t="n">
        <f aca="false">IF(H2218=1,O2218,S2218*$E$501)</f>
        <v>311021219.565788</v>
      </c>
      <c r="AD2218" s="7" t="n">
        <f aca="false">INDEX($W$2182:$W$2309,MATCH($A2218+(1-B2218)*64,$A$2182:$A$2309,0))</f>
        <v>30000000</v>
      </c>
      <c r="AE2218" s="7" t="n">
        <f aca="false">INDEX($W$2182:$W$2309,MATCH($A2218-B2218*64,$A$2182:$A$2309,0))</f>
        <v>58496780.3915254</v>
      </c>
      <c r="AF2218" s="7" t="n">
        <f aca="false">INDEX($X$2182:$X$2309,MATCH($A2218+(1-C2218)*32,$A$2182:$A$2309,0))</f>
        <v>300000000</v>
      </c>
      <c r="AG2218" s="7" t="n">
        <f aca="false">INDEX($X$2182:$X$2309,MATCH($A2218-C2218*32,$A$2182:$A$2309,0))</f>
        <v>367517512.007936</v>
      </c>
      <c r="AH2218" s="7" t="n">
        <f aca="false">INDEX($Y$2182:$Y$2309,MATCH($A2218+(1-D2218)*16,$A$2182:$A$2309,0))</f>
        <v>100000000</v>
      </c>
      <c r="AI2218" s="7" t="n">
        <f aca="false">INDEX($Y$2182:$Y$2309,MATCH($A2218-D2218*16,$A$2182:$A$2309,0))</f>
        <v>108252986.672067</v>
      </c>
      <c r="AJ2218" s="7" t="n">
        <f aca="false">INDEX($Z$2182:$Z$2309,MATCH($A2218+(1-E2218)*8,$A$2182:$A$2309,0))</f>
        <v>60000000</v>
      </c>
      <c r="AK2218" s="7" t="n">
        <f aca="false">INDEX($Z$2182:$Z$2309,MATCH($A2218-E2218*8,$A$2182:$A$2309,0))</f>
        <v>149290185.391578</v>
      </c>
      <c r="AL2218" s="7" t="n">
        <f aca="false">INDEX($AA$2182:$AA$2309,MATCH($A2218+(1-F2218)*4,$A$2182:$A$2309,0))</f>
        <v>30000000</v>
      </c>
      <c r="AM2218" s="7" t="n">
        <f aca="false">INDEX($AA$2182:$AA$2309,MATCH($A2218-F2218*4,$A$2182:$A$2309,0))</f>
        <v>170892367.290277</v>
      </c>
      <c r="AN2218" s="7" t="n">
        <f aca="false">INDEX($AB$2182:$AB$2309,MATCH($A2218+(1-G2218)*2,$A$2182:$A$2309,0))</f>
        <v>15000000</v>
      </c>
      <c r="AO2218" s="7" t="n">
        <f aca="false">INDEX($AB$2182:$AB$2309,MATCH($A2218-G2218*2,$A$2182:$A$2309,0))</f>
        <v>311021219.565788</v>
      </c>
      <c r="AP2218" s="7" t="n">
        <f aca="false">INDEX($AC$2182:$AC$2309,MATCH($A2218+(1-H2218)*1,$A$2182:$A$2309,0))</f>
        <v>5000000</v>
      </c>
      <c r="AQ2218" s="7" t="n">
        <f aca="false">INDEX($AC$2182:$AC$2309,MATCH($A2218-H2218*1,$A$2182:$A$2309,0))</f>
        <v>311021219.565788</v>
      </c>
      <c r="AR2218" s="14" t="b">
        <f aca="false">AND(IF(B2218=1,AD2218&gt;=AE2218,AE2218&gt;AD2218),IF(C2218=1,AF2218&gt;=AG2218,AG2218&gt;AF2218),IF(D2218=1,AH2218&gt;=AI2218,AI2218&gt;AH2218),IF(E2218=1,AJ2218&gt;=AK2218,AK2218&gt;AJ2218),IF(F2218=1,AL2218&gt;=AM2218,AM2218&gt;AL2218),IF(G2218=1,AN2218&gt;=AO2218,AO2218&gt;AN2218),IF(H2218=1,AP2218&gt;=AQ2218,AQ2218&gt;AP2218))</f>
        <v>0</v>
      </c>
      <c r="AS2218" s="2"/>
      <c r="AT2218" s="2"/>
      <c r="AU2218" s="2"/>
      <c r="AV2218" s="2"/>
      <c r="AW2218" s="2"/>
      <c r="AX2218" s="2"/>
    </row>
    <row r="2219" customFormat="false" ht="15" hidden="false" customHeight="false" outlineLevel="0" collapsed="false">
      <c r="A2219" s="6" t="n">
        <f aca="false">ROW()-2182</f>
        <v>37</v>
      </c>
      <c r="B2219" s="6" t="n">
        <f aca="false">MOD(INT($A2219/64),2)</f>
        <v>0</v>
      </c>
      <c r="C2219" s="6" t="n">
        <f aca="false">MOD(INT($A2219/32),2)</f>
        <v>1</v>
      </c>
      <c r="D2219" s="6" t="n">
        <f aca="false">MOD(INT($A2219/16),2)</f>
        <v>0</v>
      </c>
      <c r="E2219" s="6" t="n">
        <f aca="false">MOD(INT($A2219/8),2)</f>
        <v>0</v>
      </c>
      <c r="F2219" s="6" t="n">
        <f aca="false">MOD(INT($A2219/4),2)</f>
        <v>1</v>
      </c>
      <c r="G2219" s="6" t="n">
        <f aca="false">MOD(INT($A2219/2),2)</f>
        <v>0</v>
      </c>
      <c r="H2219" s="6" t="n">
        <f aca="false">MOD(INT($A2219/1),2)</f>
        <v>1</v>
      </c>
      <c r="I2219" s="7" t="n">
        <f aca="false">IF(B2219=1,MIN($B$6,$B$2180),0)</f>
        <v>0</v>
      </c>
      <c r="J2219" s="7" t="n">
        <f aca="false">IF(C2219=1,MIN($F$506,MAX(0,$B$2180-I2219)),0)</f>
        <v>300000000</v>
      </c>
      <c r="K2219" s="7" t="n">
        <f aca="false">IF(D2219=1,MIN($F$505,MAX(0,$B$2180-SUM(I2219:J2219))),0)</f>
        <v>0</v>
      </c>
      <c r="L2219" s="7" t="n">
        <f aca="false">IF(E2219=1,MIN($F$504,MAX(0,$B$2180-SUM(I2219:K2219))),0)</f>
        <v>0</v>
      </c>
      <c r="M2219" s="7" t="n">
        <f aca="false">IF(F2219=1,MIN($F$503,MAX(0,$B$2180-SUM(I2219:L2219))),0)</f>
        <v>30000000</v>
      </c>
      <c r="N2219" s="7" t="n">
        <f aca="false">IF(G2219=1,MIN($F$502,MAX(0,$B$2180-SUM(I2219:M2219))),0)</f>
        <v>0</v>
      </c>
      <c r="O2219" s="7" t="n">
        <f aca="false">IF(H2219=1,MIN($F$501,MAX(0,$B$2180-SUM(I2219:N2219))),0)</f>
        <v>5000000</v>
      </c>
      <c r="P2219" s="7" t="n">
        <f aca="false">MAX(0,$B$2180-SUM(I2219:O2219))</f>
        <v>1665000000</v>
      </c>
      <c r="Q2219" s="7" t="n">
        <f aca="false">($B$483+$B$484)+$B$22+(1-B2219)*$B$478+(1-C2219)*$E$506+(1-D2219)*$E$505+(1-E2219)*$E$504+(1-F2219)*$E$503+(1-G2219)*$E$502+(1-H2219)*$E$501</f>
        <v>19387233.0051138</v>
      </c>
      <c r="R2219" s="7" t="n">
        <f aca="false">P2219&gt;$B$12*Q2219</f>
        <v>1</v>
      </c>
      <c r="S2219" s="7" t="n">
        <f aca="false">IF(R2219,(P2219+$B$12*$B$13)/(Q2219+$B$13),IF(Q2219&gt;0,P2219/Q2219,0))</f>
        <v>76.1859664769136</v>
      </c>
      <c r="T2219" s="7" t="n">
        <f aca="false">IF(R2219,$B$13*(S2219-$B$12),0)</f>
        <v>187964916.192284</v>
      </c>
      <c r="U2219" s="7" t="n">
        <f aca="false">($B$483+$B$484)*S2219</f>
        <v>23354921.2417945</v>
      </c>
      <c r="V2219" s="7" t="n">
        <f aca="false">$B$22*S2219</f>
        <v>685673698.292223</v>
      </c>
      <c r="W2219" s="7" t="n">
        <f aca="false">IF(B2219=1,I2219,S2219*$B$478)</f>
        <v>71645171.9297155</v>
      </c>
      <c r="X2219" s="7" t="n">
        <f aca="false">IF(C2219=1,J2219,S2219*$E$506)</f>
        <v>300000000</v>
      </c>
      <c r="Y2219" s="7" t="n">
        <f aca="false">IF(D2219=1,K2219,S2219*$E$505)</f>
        <v>132585140.414823</v>
      </c>
      <c r="Z2219" s="7" t="n">
        <f aca="false">IF(E2219=1,L2219,S2219*$E$504)</f>
        <v>182846319.544593</v>
      </c>
      <c r="AA2219" s="7" t="n">
        <f aca="false">IF(F2219=1,M2219,S2219*$E$503)</f>
        <v>30000000</v>
      </c>
      <c r="AB2219" s="7" t="n">
        <f aca="false">IF(G2219=1,N2219,S2219*$E$502)</f>
        <v>380929832.384568</v>
      </c>
      <c r="AC2219" s="7" t="n">
        <f aca="false">IF(H2219=1,O2219,S2219*$E$501)</f>
        <v>5000000</v>
      </c>
      <c r="AD2219" s="7" t="n">
        <f aca="false">INDEX($W$2182:$W$2309,MATCH($A2219+(1-B2219)*64,$A$2182:$A$2309,0))</f>
        <v>30000000</v>
      </c>
      <c r="AE2219" s="7" t="n">
        <f aca="false">INDEX($W$2182:$W$2309,MATCH($A2219-B2219*64,$A$2182:$A$2309,0))</f>
        <v>71645171.9297155</v>
      </c>
      <c r="AF2219" s="7" t="n">
        <f aca="false">INDEX($X$2182:$X$2309,MATCH($A2219+(1-C2219)*32,$A$2182:$A$2309,0))</f>
        <v>300000000</v>
      </c>
      <c r="AG2219" s="7" t="n">
        <f aca="false">INDEX($X$2182:$X$2309,MATCH($A2219-C2219*32,$A$2182:$A$2309,0))</f>
        <v>431944933.572197</v>
      </c>
      <c r="AH2219" s="7" t="n">
        <f aca="false">INDEX($Y$2182:$Y$2309,MATCH($A2219+(1-D2219)*16,$A$2182:$A$2309,0))</f>
        <v>100000000</v>
      </c>
      <c r="AI2219" s="7" t="n">
        <f aca="false">INDEX($Y$2182:$Y$2309,MATCH($A2219-D2219*16,$A$2182:$A$2309,0))</f>
        <v>132585140.414823</v>
      </c>
      <c r="AJ2219" s="7" t="n">
        <f aca="false">INDEX($Z$2182:$Z$2309,MATCH($A2219+(1-E2219)*8,$A$2182:$A$2309,0))</f>
        <v>60000000</v>
      </c>
      <c r="AK2219" s="7" t="n">
        <f aca="false">INDEX($Z$2182:$Z$2309,MATCH($A2219-E2219*8,$A$2182:$A$2309,0))</f>
        <v>182846319.544593</v>
      </c>
      <c r="AL2219" s="7" t="n">
        <f aca="false">INDEX($AA$2182:$AA$2309,MATCH($A2219+(1-F2219)*4,$A$2182:$A$2309,0))</f>
        <v>30000000</v>
      </c>
      <c r="AM2219" s="7" t="n">
        <f aca="false">INDEX($AA$2182:$AA$2309,MATCH($A2219-F2219*4,$A$2182:$A$2309,0))</f>
        <v>204622988.781179</v>
      </c>
      <c r="AN2219" s="7" t="n">
        <f aca="false">INDEX($AB$2182:$AB$2309,MATCH($A2219+(1-G2219)*2,$A$2182:$A$2309,0))</f>
        <v>15000000</v>
      </c>
      <c r="AO2219" s="7" t="n">
        <f aca="false">INDEX($AB$2182:$AB$2309,MATCH($A2219-G2219*2,$A$2182:$A$2309,0))</f>
        <v>380929832.384568</v>
      </c>
      <c r="AP2219" s="7" t="n">
        <f aca="false">INDEX($AC$2182:$AC$2309,MATCH($A2219+(1-H2219)*1,$A$2182:$A$2309,0))</f>
        <v>5000000</v>
      </c>
      <c r="AQ2219" s="7" t="n">
        <f aca="false">INDEX($AC$2182:$AC$2309,MATCH($A2219-H2219*1,$A$2182:$A$2309,0))</f>
        <v>311021219.565788</v>
      </c>
      <c r="AR2219" s="14" t="b">
        <f aca="false">AND(IF(B2219=1,AD2219&gt;=AE2219,AE2219&gt;AD2219),IF(C2219=1,AF2219&gt;=AG2219,AG2219&gt;AF2219),IF(D2219=1,AH2219&gt;=AI2219,AI2219&gt;AH2219),IF(E2219=1,AJ2219&gt;=AK2219,AK2219&gt;AJ2219),IF(F2219=1,AL2219&gt;=AM2219,AM2219&gt;AL2219),IF(G2219=1,AN2219&gt;=AO2219,AO2219&gt;AN2219),IF(H2219=1,AP2219&gt;=AQ2219,AQ2219&gt;AP2219))</f>
        <v>0</v>
      </c>
      <c r="AS2219" s="2"/>
      <c r="AT2219" s="2"/>
      <c r="AU2219" s="2"/>
      <c r="AV2219" s="2"/>
      <c r="AW2219" s="2"/>
      <c r="AX2219" s="2"/>
    </row>
    <row r="2220" customFormat="false" ht="15" hidden="false" customHeight="false" outlineLevel="0" collapsed="false">
      <c r="A2220" s="6" t="n">
        <f aca="false">ROW()-2182</f>
        <v>38</v>
      </c>
      <c r="B2220" s="6" t="n">
        <f aca="false">MOD(INT($A2220/64),2)</f>
        <v>0</v>
      </c>
      <c r="C2220" s="6" t="n">
        <f aca="false">MOD(INT($A2220/32),2)</f>
        <v>1</v>
      </c>
      <c r="D2220" s="6" t="n">
        <f aca="false">MOD(INT($A2220/16),2)</f>
        <v>0</v>
      </c>
      <c r="E2220" s="6" t="n">
        <f aca="false">MOD(INT($A2220/8),2)</f>
        <v>0</v>
      </c>
      <c r="F2220" s="6" t="n">
        <f aca="false">MOD(INT($A2220/4),2)</f>
        <v>1</v>
      </c>
      <c r="G2220" s="6" t="n">
        <f aca="false">MOD(INT($A2220/2),2)</f>
        <v>1</v>
      </c>
      <c r="H2220" s="6" t="n">
        <f aca="false">MOD(INT($A2220/1),2)</f>
        <v>0</v>
      </c>
      <c r="I2220" s="7" t="n">
        <f aca="false">IF(B2220=1,MIN($B$6,$B$2180),0)</f>
        <v>0</v>
      </c>
      <c r="J2220" s="7" t="n">
        <f aca="false">IF(C2220=1,MIN($F$506,MAX(0,$B$2180-I2220)),0)</f>
        <v>300000000</v>
      </c>
      <c r="K2220" s="7" t="n">
        <f aca="false">IF(D2220=1,MIN($F$505,MAX(0,$B$2180-SUM(I2220:J2220))),0)</f>
        <v>0</v>
      </c>
      <c r="L2220" s="7" t="n">
        <f aca="false">IF(E2220=1,MIN($F$504,MAX(0,$B$2180-SUM(I2220:K2220))),0)</f>
        <v>0</v>
      </c>
      <c r="M2220" s="7" t="n">
        <f aca="false">IF(F2220=1,MIN($F$503,MAX(0,$B$2180-SUM(I2220:L2220))),0)</f>
        <v>30000000</v>
      </c>
      <c r="N2220" s="7" t="n">
        <f aca="false">IF(G2220=1,MIN($F$502,MAX(0,$B$2180-SUM(I2220:M2220))),0)</f>
        <v>15000000</v>
      </c>
      <c r="O2220" s="7" t="n">
        <f aca="false">IF(H2220=1,MIN($F$501,MAX(0,$B$2180-SUM(I2220:N2220))),0)</f>
        <v>0</v>
      </c>
      <c r="P2220" s="7" t="n">
        <f aca="false">MAX(0,$B$2180-SUM(I2220:O2220))</f>
        <v>1655000000</v>
      </c>
      <c r="Q2220" s="7" t="n">
        <f aca="false">($B$483+$B$484)+$B$22+(1-B2220)*$B$478+(1-C2220)*$E$506+(1-D2220)*$E$505+(1-E2220)*$E$504+(1-F2220)*$E$503+(1-G2220)*$E$502+(1-H2220)*$E$501</f>
        <v>19387233.0051138</v>
      </c>
      <c r="R2220" s="7" t="n">
        <f aca="false">P2220&gt;$B$12*Q2220</f>
        <v>1</v>
      </c>
      <c r="S2220" s="7" t="n">
        <f aca="false">IF(R2220,(P2220+$B$12*$B$13)/(Q2220+$B$13),IF(Q2220&gt;0,P2220/Q2220,0))</f>
        <v>75.7290791217297</v>
      </c>
      <c r="T2220" s="7" t="n">
        <f aca="false">IF(R2220,$B$13*(S2220-$B$12),0)</f>
        <v>186822697.804324</v>
      </c>
      <c r="U2220" s="7" t="n">
        <f aca="false">($B$483+$B$484)*S2220</f>
        <v>23214861.7440926</v>
      </c>
      <c r="V2220" s="7" t="n">
        <f aca="false">$B$22*S2220</f>
        <v>681561712.095567</v>
      </c>
      <c r="W2220" s="7" t="n">
        <f aca="false">IF(B2220=1,I2220,S2220*$B$478)</f>
        <v>71215515.7262389</v>
      </c>
      <c r="X2220" s="7" t="n">
        <f aca="false">IF(C2220=1,J2220,S2220*$E$506)</f>
        <v>300000000</v>
      </c>
      <c r="Y2220" s="7" t="n">
        <f aca="false">IF(D2220=1,K2220,S2220*$E$505)</f>
        <v>131790027.128977</v>
      </c>
      <c r="Z2220" s="7" t="n">
        <f aca="false">IF(E2220=1,L2220,S2220*$E$504)</f>
        <v>181749789.892151</v>
      </c>
      <c r="AA2220" s="7" t="n">
        <f aca="false">IF(F2220=1,M2220,S2220*$E$503)</f>
        <v>30000000</v>
      </c>
      <c r="AB2220" s="7" t="n">
        <f aca="false">IF(G2220=1,N2220,S2220*$E$502)</f>
        <v>15000000</v>
      </c>
      <c r="AC2220" s="7" t="n">
        <f aca="false">IF(H2220=1,O2220,S2220*$E$501)</f>
        <v>378645395.608649</v>
      </c>
      <c r="AD2220" s="7" t="n">
        <f aca="false">INDEX($W$2182:$W$2309,MATCH($A2220+(1-B2220)*64,$A$2182:$A$2309,0))</f>
        <v>30000000</v>
      </c>
      <c r="AE2220" s="7" t="n">
        <f aca="false">INDEX($W$2182:$W$2309,MATCH($A2220-B2220*64,$A$2182:$A$2309,0))</f>
        <v>71215515.7262389</v>
      </c>
      <c r="AF2220" s="7" t="n">
        <f aca="false">INDEX($X$2182:$X$2309,MATCH($A2220+(1-C2220)*32,$A$2182:$A$2309,0))</f>
        <v>300000000</v>
      </c>
      <c r="AG2220" s="7" t="n">
        <f aca="false">INDEX($X$2182:$X$2309,MATCH($A2220-C2220*32,$A$2182:$A$2309,0))</f>
        <v>429749533.655693</v>
      </c>
      <c r="AH2220" s="7" t="n">
        <f aca="false">INDEX($Y$2182:$Y$2309,MATCH($A2220+(1-D2220)*16,$A$2182:$A$2309,0))</f>
        <v>100000000</v>
      </c>
      <c r="AI2220" s="7" t="n">
        <f aca="false">INDEX($Y$2182:$Y$2309,MATCH($A2220-D2220*16,$A$2182:$A$2309,0))</f>
        <v>131790027.128977</v>
      </c>
      <c r="AJ2220" s="7" t="n">
        <f aca="false">INDEX($Z$2182:$Z$2309,MATCH($A2220+(1-E2220)*8,$A$2182:$A$2309,0))</f>
        <v>60000000</v>
      </c>
      <c r="AK2220" s="7" t="n">
        <f aca="false">INDEX($Z$2182:$Z$2309,MATCH($A2220-E2220*8,$A$2182:$A$2309,0))</f>
        <v>181749789.892151</v>
      </c>
      <c r="AL2220" s="7" t="n">
        <f aca="false">INDEX($AA$2182:$AA$2309,MATCH($A2220+(1-F2220)*4,$A$2182:$A$2309,0))</f>
        <v>30000000</v>
      </c>
      <c r="AM2220" s="7" t="n">
        <f aca="false">INDEX($AA$2182:$AA$2309,MATCH($A2220-F2220*4,$A$2182:$A$2309,0))</f>
        <v>203417551.439316</v>
      </c>
      <c r="AN2220" s="7" t="n">
        <f aca="false">INDEX($AB$2182:$AB$2309,MATCH($A2220+(1-G2220)*2,$A$2182:$A$2309,0))</f>
        <v>15000000</v>
      </c>
      <c r="AO2220" s="7" t="n">
        <f aca="false">INDEX($AB$2182:$AB$2309,MATCH($A2220-G2220*2,$A$2182:$A$2309,0))</f>
        <v>311021219.565788</v>
      </c>
      <c r="AP2220" s="7" t="n">
        <f aca="false">INDEX($AC$2182:$AC$2309,MATCH($A2220+(1-H2220)*1,$A$2182:$A$2309,0))</f>
        <v>5000000</v>
      </c>
      <c r="AQ2220" s="7" t="n">
        <f aca="false">INDEX($AC$2182:$AC$2309,MATCH($A2220-H2220*1,$A$2182:$A$2309,0))</f>
        <v>378645395.608649</v>
      </c>
      <c r="AR2220" s="14" t="b">
        <f aca="false">AND(IF(B2220=1,AD2220&gt;=AE2220,AE2220&gt;AD2220),IF(C2220=1,AF2220&gt;=AG2220,AG2220&gt;AF2220),IF(D2220=1,AH2220&gt;=AI2220,AI2220&gt;AH2220),IF(E2220=1,AJ2220&gt;=AK2220,AK2220&gt;AJ2220),IF(F2220=1,AL2220&gt;=AM2220,AM2220&gt;AL2220),IF(G2220=1,AN2220&gt;=AO2220,AO2220&gt;AN2220),IF(H2220=1,AP2220&gt;=AQ2220,AQ2220&gt;AP2220))</f>
        <v>0</v>
      </c>
      <c r="AS2220" s="2"/>
      <c r="AT2220" s="2"/>
      <c r="AU2220" s="2"/>
      <c r="AV2220" s="2"/>
      <c r="AW2220" s="2"/>
      <c r="AX2220" s="2"/>
    </row>
    <row r="2221" customFormat="false" ht="15" hidden="false" customHeight="false" outlineLevel="0" collapsed="false">
      <c r="A2221" s="6" t="n">
        <f aca="false">ROW()-2182</f>
        <v>39</v>
      </c>
      <c r="B2221" s="6" t="n">
        <f aca="false">MOD(INT($A2221/64),2)</f>
        <v>0</v>
      </c>
      <c r="C2221" s="6" t="n">
        <f aca="false">MOD(INT($A2221/32),2)</f>
        <v>1</v>
      </c>
      <c r="D2221" s="6" t="n">
        <f aca="false">MOD(INT($A2221/16),2)</f>
        <v>0</v>
      </c>
      <c r="E2221" s="6" t="n">
        <f aca="false">MOD(INT($A2221/8),2)</f>
        <v>0</v>
      </c>
      <c r="F2221" s="6" t="n">
        <f aca="false">MOD(INT($A2221/4),2)</f>
        <v>1</v>
      </c>
      <c r="G2221" s="6" t="n">
        <f aca="false">MOD(INT($A2221/2),2)</f>
        <v>1</v>
      </c>
      <c r="H2221" s="6" t="n">
        <f aca="false">MOD(INT($A2221/1),2)</f>
        <v>1</v>
      </c>
      <c r="I2221" s="7" t="n">
        <f aca="false">IF(B2221=1,MIN($B$6,$B$2180),0)</f>
        <v>0</v>
      </c>
      <c r="J2221" s="7" t="n">
        <f aca="false">IF(C2221=1,MIN($F$506,MAX(0,$B$2180-I2221)),0)</f>
        <v>300000000</v>
      </c>
      <c r="K2221" s="7" t="n">
        <f aca="false">IF(D2221=1,MIN($F$505,MAX(0,$B$2180-SUM(I2221:J2221))),0)</f>
        <v>0</v>
      </c>
      <c r="L2221" s="7" t="n">
        <f aca="false">IF(E2221=1,MIN($F$504,MAX(0,$B$2180-SUM(I2221:K2221))),0)</f>
        <v>0</v>
      </c>
      <c r="M2221" s="7" t="n">
        <f aca="false">IF(F2221=1,MIN($F$503,MAX(0,$B$2180-SUM(I2221:L2221))),0)</f>
        <v>30000000</v>
      </c>
      <c r="N2221" s="7" t="n">
        <f aca="false">IF(G2221=1,MIN($F$502,MAX(0,$B$2180-SUM(I2221:M2221))),0)</f>
        <v>15000000</v>
      </c>
      <c r="O2221" s="7" t="n">
        <f aca="false">IF(H2221=1,MIN($F$501,MAX(0,$B$2180-SUM(I2221:N2221))),0)</f>
        <v>5000000</v>
      </c>
      <c r="P2221" s="7" t="n">
        <f aca="false">MAX(0,$B$2180-SUM(I2221:O2221))</f>
        <v>1650000000</v>
      </c>
      <c r="Q2221" s="7" t="n">
        <f aca="false">($B$483+$B$484)+$B$22+(1-B2221)*$B$478+(1-C2221)*$E$506+(1-D2221)*$E$505+(1-E2221)*$E$504+(1-F2221)*$E$503+(1-G2221)*$E$502+(1-H2221)*$E$501</f>
        <v>14387233.0051138</v>
      </c>
      <c r="R2221" s="7" t="n">
        <f aca="false">P2221&gt;$B$12*Q2221</f>
        <v>1</v>
      </c>
      <c r="S2221" s="7" t="n">
        <f aca="false">IF(R2221,(P2221+$B$12*$B$13)/(Q2221+$B$13),IF(Q2221&gt;0,P2221/Q2221,0))</f>
        <v>97.8549890026143</v>
      </c>
      <c r="T2221" s="7" t="n">
        <f aca="false">IF(R2221,$B$13*(S2221-$B$12),0)</f>
        <v>242137472.506536</v>
      </c>
      <c r="U2221" s="7" t="n">
        <f aca="false">($B$483+$B$484)*S2221</f>
        <v>29997592.298908</v>
      </c>
      <c r="V2221" s="7" t="n">
        <f aca="false">$B$22*S2221</f>
        <v>880694901.023529</v>
      </c>
      <c r="W2221" s="7" t="n">
        <f aca="false">IF(B2221=1,I2221,S2221*$B$478)</f>
        <v>92022689.1575523</v>
      </c>
      <c r="X2221" s="7" t="n">
        <f aca="false">IF(C2221=1,J2221,S2221*$E$506)</f>
        <v>300000000</v>
      </c>
      <c r="Y2221" s="7" t="n">
        <f aca="false">IF(D2221=1,K2221,S2221*$E$505)</f>
        <v>170295371.407201</v>
      </c>
      <c r="Z2221" s="7" t="n">
        <f aca="false">IF(E2221=1,L2221,S2221*$E$504)</f>
        <v>234851973.606274</v>
      </c>
      <c r="AA2221" s="7" t="n">
        <f aca="false">IF(F2221=1,M2221,S2221*$E$503)</f>
        <v>30000000</v>
      </c>
      <c r="AB2221" s="7" t="n">
        <f aca="false">IF(G2221=1,N2221,S2221*$E$502)</f>
        <v>15000000</v>
      </c>
      <c r="AC2221" s="7" t="n">
        <f aca="false">IF(H2221=1,O2221,S2221*$E$501)</f>
        <v>5000000</v>
      </c>
      <c r="AD2221" s="7" t="n">
        <f aca="false">INDEX($W$2182:$W$2309,MATCH($A2221+(1-B2221)*64,$A$2182:$A$2309,0))</f>
        <v>30000000</v>
      </c>
      <c r="AE2221" s="7" t="n">
        <f aca="false">INDEX($W$2182:$W$2309,MATCH($A2221-B2221*64,$A$2182:$A$2309,0))</f>
        <v>92022689.1575523</v>
      </c>
      <c r="AF2221" s="7" t="n">
        <f aca="false">INDEX($X$2182:$X$2309,MATCH($A2221+(1-C2221)*32,$A$2182:$A$2309,0))</f>
        <v>300000000</v>
      </c>
      <c r="AG2221" s="7" t="n">
        <f aca="false">INDEX($X$2182:$X$2309,MATCH($A2221-C2221*32,$A$2182:$A$2309,0))</f>
        <v>521659023.212135</v>
      </c>
      <c r="AH2221" s="7" t="n">
        <f aca="false">INDEX($Y$2182:$Y$2309,MATCH($A2221+(1-D2221)*16,$A$2182:$A$2309,0))</f>
        <v>100000000</v>
      </c>
      <c r="AI2221" s="7" t="n">
        <f aca="false">INDEX($Y$2182:$Y$2309,MATCH($A2221-D2221*16,$A$2182:$A$2309,0))</f>
        <v>170295371.407201</v>
      </c>
      <c r="AJ2221" s="7" t="n">
        <f aca="false">INDEX($Z$2182:$Z$2309,MATCH($A2221+(1-E2221)*8,$A$2182:$A$2309,0))</f>
        <v>60000000</v>
      </c>
      <c r="AK2221" s="7" t="n">
        <f aca="false">INDEX($Z$2182:$Z$2309,MATCH($A2221-E2221*8,$A$2182:$A$2309,0))</f>
        <v>234851973.606274</v>
      </c>
      <c r="AL2221" s="7" t="n">
        <f aca="false">INDEX($AA$2182:$AA$2309,MATCH($A2221+(1-F2221)*4,$A$2182:$A$2309,0))</f>
        <v>30000000</v>
      </c>
      <c r="AM2221" s="7" t="n">
        <f aca="false">INDEX($AA$2182:$AA$2309,MATCH($A2221-F2221*4,$A$2182:$A$2309,0))</f>
        <v>253806047.261682</v>
      </c>
      <c r="AN2221" s="7" t="n">
        <f aca="false">INDEX($AB$2182:$AB$2309,MATCH($A2221+(1-G2221)*2,$A$2182:$A$2309,0))</f>
        <v>15000000</v>
      </c>
      <c r="AO2221" s="7" t="n">
        <f aca="false">INDEX($AB$2182:$AB$2309,MATCH($A2221-G2221*2,$A$2182:$A$2309,0))</f>
        <v>380929832.384568</v>
      </c>
      <c r="AP2221" s="7" t="n">
        <f aca="false">INDEX($AC$2182:$AC$2309,MATCH($A2221+(1-H2221)*1,$A$2182:$A$2309,0))</f>
        <v>5000000</v>
      </c>
      <c r="AQ2221" s="7" t="n">
        <f aca="false">INDEX($AC$2182:$AC$2309,MATCH($A2221-H2221*1,$A$2182:$A$2309,0))</f>
        <v>378645395.608649</v>
      </c>
      <c r="AR2221" s="14" t="b">
        <f aca="false">AND(IF(B2221=1,AD2221&gt;=AE2221,AE2221&gt;AD2221),IF(C2221=1,AF2221&gt;=AG2221,AG2221&gt;AF2221),IF(D2221=1,AH2221&gt;=AI2221,AI2221&gt;AH2221),IF(E2221=1,AJ2221&gt;=AK2221,AK2221&gt;AJ2221),IF(F2221=1,AL2221&gt;=AM2221,AM2221&gt;AL2221),IF(G2221=1,AN2221&gt;=AO2221,AO2221&gt;AN2221),IF(H2221=1,AP2221&gt;=AQ2221,AQ2221&gt;AP2221))</f>
        <v>0</v>
      </c>
      <c r="AS2221" s="2"/>
      <c r="AT2221" s="2"/>
      <c r="AU2221" s="2"/>
      <c r="AV2221" s="2"/>
      <c r="AW2221" s="2"/>
      <c r="AX2221" s="2"/>
    </row>
    <row r="2222" customFormat="false" ht="15" hidden="false" customHeight="false" outlineLevel="0" collapsed="false">
      <c r="A2222" s="6" t="n">
        <f aca="false">ROW()-2182</f>
        <v>40</v>
      </c>
      <c r="B2222" s="6" t="n">
        <f aca="false">MOD(INT($A2222/64),2)</f>
        <v>0</v>
      </c>
      <c r="C2222" s="6" t="n">
        <f aca="false">MOD(INT($A2222/32),2)</f>
        <v>1</v>
      </c>
      <c r="D2222" s="6" t="n">
        <f aca="false">MOD(INT($A2222/16),2)</f>
        <v>0</v>
      </c>
      <c r="E2222" s="6" t="n">
        <f aca="false">MOD(INT($A2222/8),2)</f>
        <v>1</v>
      </c>
      <c r="F2222" s="6" t="n">
        <f aca="false">MOD(INT($A2222/4),2)</f>
        <v>0</v>
      </c>
      <c r="G2222" s="6" t="n">
        <f aca="false">MOD(INT($A2222/2),2)</f>
        <v>0</v>
      </c>
      <c r="H2222" s="6" t="n">
        <f aca="false">MOD(INT($A2222/1),2)</f>
        <v>0</v>
      </c>
      <c r="I2222" s="7" t="n">
        <f aca="false">IF(B2222=1,MIN($B$6,$B$2180),0)</f>
        <v>0</v>
      </c>
      <c r="J2222" s="7" t="n">
        <f aca="false">IF(C2222=1,MIN($F$506,MAX(0,$B$2180-I2222)),0)</f>
        <v>300000000</v>
      </c>
      <c r="K2222" s="7" t="n">
        <f aca="false">IF(D2222=1,MIN($F$505,MAX(0,$B$2180-SUM(I2222:J2222))),0)</f>
        <v>0</v>
      </c>
      <c r="L2222" s="7" t="n">
        <f aca="false">IF(E2222=1,MIN($F$504,MAX(0,$B$2180-SUM(I2222:K2222))),0)</f>
        <v>60000000</v>
      </c>
      <c r="M2222" s="7" t="n">
        <f aca="false">IF(F2222=1,MIN($F$503,MAX(0,$B$2180-SUM(I2222:L2222))),0)</f>
        <v>0</v>
      </c>
      <c r="N2222" s="7" t="n">
        <f aca="false">IF(G2222=1,MIN($F$502,MAX(0,$B$2180-SUM(I2222:M2222))),0)</f>
        <v>0</v>
      </c>
      <c r="O2222" s="7" t="n">
        <f aca="false">IF(H2222=1,MIN($F$501,MAX(0,$B$2180-SUM(I2222:N2222))),0)</f>
        <v>0</v>
      </c>
      <c r="P2222" s="7" t="n">
        <f aca="false">MAX(0,$B$2180-SUM(I2222:O2222))</f>
        <v>1640000000</v>
      </c>
      <c r="Q2222" s="7" t="n">
        <f aca="false">($B$483+$B$484)+$B$22+(1-B2222)*$B$478+(1-C2222)*$E$506+(1-D2222)*$E$505+(1-E2222)*$E$504+(1-F2222)*$E$503+(1-G2222)*$E$502+(1-H2222)*$E$501</f>
        <v>24987233.0051138</v>
      </c>
      <c r="R2222" s="7" t="n">
        <f aca="false">P2222&gt;$B$12*Q2222</f>
        <v>1</v>
      </c>
      <c r="S2222" s="7" t="n">
        <f aca="false">IF(R2222,(P2222+$B$12*$B$13)/(Q2222+$B$13),IF(Q2222&gt;0,P2222/Q2222,0))</f>
        <v>59.7550142531415</v>
      </c>
      <c r="T2222" s="7" t="n">
        <f aca="false">IF(R2222,$B$13*(S2222-$B$12),0)</f>
        <v>146887535.632854</v>
      </c>
      <c r="U2222" s="7" t="n">
        <f aca="false">($B$483+$B$484)*S2222</f>
        <v>18317988.4199188</v>
      </c>
      <c r="V2222" s="7" t="n">
        <f aca="false">$B$22*S2222</f>
        <v>537795128.278274</v>
      </c>
      <c r="W2222" s="7" t="n">
        <f aca="false">IF(B2222=1,I2222,S2222*$B$478)</f>
        <v>56193528.3859165</v>
      </c>
      <c r="X2222" s="7" t="n">
        <f aca="false">IF(C2222=1,J2222,S2222*$E$506)</f>
        <v>300000000</v>
      </c>
      <c r="Y2222" s="7" t="n">
        <f aca="false">IF(D2222=1,K2222,S2222*$E$505)</f>
        <v>103990633.992197</v>
      </c>
      <c r="Z2222" s="7" t="n">
        <f aca="false">IF(E2222=1,L2222,S2222*$E$504)</f>
        <v>60000000</v>
      </c>
      <c r="AA2222" s="7" t="n">
        <f aca="false">IF(F2222=1,M2222,S2222*$E$503)</f>
        <v>179265042.759425</v>
      </c>
      <c r="AB2222" s="7" t="n">
        <f aca="false">IF(G2222=1,N2222,S2222*$E$502)</f>
        <v>298775071.265708</v>
      </c>
      <c r="AC2222" s="7" t="n">
        <f aca="false">IF(H2222=1,O2222,S2222*$E$501)</f>
        <v>298775071.265708</v>
      </c>
      <c r="AD2222" s="7" t="n">
        <f aca="false">INDEX($W$2182:$W$2309,MATCH($A2222+(1-B2222)*64,$A$2182:$A$2309,0))</f>
        <v>30000000</v>
      </c>
      <c r="AE2222" s="7" t="n">
        <f aca="false">INDEX($W$2182:$W$2309,MATCH($A2222-B2222*64,$A$2182:$A$2309,0))</f>
        <v>56193528.3859165</v>
      </c>
      <c r="AF2222" s="7" t="n">
        <f aca="false">INDEX($X$2182:$X$2309,MATCH($A2222+(1-C2222)*32,$A$2182:$A$2309,0))</f>
        <v>300000000</v>
      </c>
      <c r="AG2222" s="7" t="n">
        <f aca="false">INDEX($X$2182:$X$2309,MATCH($A2222-C2222*32,$A$2182:$A$2309,0))</f>
        <v>355473349.442611</v>
      </c>
      <c r="AH2222" s="7" t="n">
        <f aca="false">INDEX($Y$2182:$Y$2309,MATCH($A2222+(1-D2222)*16,$A$2182:$A$2309,0))</f>
        <v>100000000</v>
      </c>
      <c r="AI2222" s="7" t="n">
        <f aca="false">INDEX($Y$2182:$Y$2309,MATCH($A2222-D2222*16,$A$2182:$A$2309,0))</f>
        <v>103990633.992197</v>
      </c>
      <c r="AJ2222" s="7" t="n">
        <f aca="false">INDEX($Z$2182:$Z$2309,MATCH($A2222+(1-E2222)*8,$A$2182:$A$2309,0))</f>
        <v>60000000</v>
      </c>
      <c r="AK2222" s="7" t="n">
        <f aca="false">INDEX($Z$2182:$Z$2309,MATCH($A2222-E2222*8,$A$2182:$A$2309,0))</f>
        <v>136713893.832222</v>
      </c>
      <c r="AL2222" s="7" t="n">
        <f aca="false">INDEX($AA$2182:$AA$2309,MATCH($A2222+(1-F2222)*4,$A$2182:$A$2309,0))</f>
        <v>30000000</v>
      </c>
      <c r="AM2222" s="7" t="n">
        <f aca="false">INDEX($AA$2182:$AA$2309,MATCH($A2222-F2222*4,$A$2182:$A$2309,0))</f>
        <v>179265042.759425</v>
      </c>
      <c r="AN2222" s="7" t="n">
        <f aca="false">INDEX($AB$2182:$AB$2309,MATCH($A2222+(1-G2222)*2,$A$2182:$A$2309,0))</f>
        <v>15000000</v>
      </c>
      <c r="AO2222" s="7" t="n">
        <f aca="false">INDEX($AB$2182:$AB$2309,MATCH($A2222-G2222*2,$A$2182:$A$2309,0))</f>
        <v>298775071.265708</v>
      </c>
      <c r="AP2222" s="7" t="n">
        <f aca="false">INDEX($AC$2182:$AC$2309,MATCH($A2222+(1-H2222)*1,$A$2182:$A$2309,0))</f>
        <v>5000000</v>
      </c>
      <c r="AQ2222" s="7" t="n">
        <f aca="false">INDEX($AC$2182:$AC$2309,MATCH($A2222-H2222*1,$A$2182:$A$2309,0))</f>
        <v>298775071.265708</v>
      </c>
      <c r="AR2222" s="14" t="b">
        <f aca="false">AND(IF(B2222=1,AD2222&gt;=AE2222,AE2222&gt;AD2222),IF(C2222=1,AF2222&gt;=AG2222,AG2222&gt;AF2222),IF(D2222=1,AH2222&gt;=AI2222,AI2222&gt;AH2222),IF(E2222=1,AJ2222&gt;=AK2222,AK2222&gt;AJ2222),IF(F2222=1,AL2222&gt;=AM2222,AM2222&gt;AL2222),IF(G2222=1,AN2222&gt;=AO2222,AO2222&gt;AN2222),IF(H2222=1,AP2222&gt;=AQ2222,AQ2222&gt;AP2222))</f>
        <v>0</v>
      </c>
      <c r="AS2222" s="2"/>
      <c r="AT2222" s="2"/>
      <c r="AU2222" s="2"/>
      <c r="AV2222" s="2"/>
      <c r="AW2222" s="2"/>
      <c r="AX2222" s="2"/>
    </row>
    <row r="2223" customFormat="false" ht="15" hidden="false" customHeight="false" outlineLevel="0" collapsed="false">
      <c r="A2223" s="6" t="n">
        <f aca="false">ROW()-2182</f>
        <v>41</v>
      </c>
      <c r="B2223" s="6" t="n">
        <f aca="false">MOD(INT($A2223/64),2)</f>
        <v>0</v>
      </c>
      <c r="C2223" s="6" t="n">
        <f aca="false">MOD(INT($A2223/32),2)</f>
        <v>1</v>
      </c>
      <c r="D2223" s="6" t="n">
        <f aca="false">MOD(INT($A2223/16),2)</f>
        <v>0</v>
      </c>
      <c r="E2223" s="6" t="n">
        <f aca="false">MOD(INT($A2223/8),2)</f>
        <v>1</v>
      </c>
      <c r="F2223" s="6" t="n">
        <f aca="false">MOD(INT($A2223/4),2)</f>
        <v>0</v>
      </c>
      <c r="G2223" s="6" t="n">
        <f aca="false">MOD(INT($A2223/2),2)</f>
        <v>0</v>
      </c>
      <c r="H2223" s="6" t="n">
        <f aca="false">MOD(INT($A2223/1),2)</f>
        <v>1</v>
      </c>
      <c r="I2223" s="7" t="n">
        <f aca="false">IF(B2223=1,MIN($B$6,$B$2180),0)</f>
        <v>0</v>
      </c>
      <c r="J2223" s="7" t="n">
        <f aca="false">IF(C2223=1,MIN($F$506,MAX(0,$B$2180-I2223)),0)</f>
        <v>300000000</v>
      </c>
      <c r="K2223" s="7" t="n">
        <f aca="false">IF(D2223=1,MIN($F$505,MAX(0,$B$2180-SUM(I2223:J2223))),0)</f>
        <v>0</v>
      </c>
      <c r="L2223" s="7" t="n">
        <f aca="false">IF(E2223=1,MIN($F$504,MAX(0,$B$2180-SUM(I2223:K2223))),0)</f>
        <v>60000000</v>
      </c>
      <c r="M2223" s="7" t="n">
        <f aca="false">IF(F2223=1,MIN($F$503,MAX(0,$B$2180-SUM(I2223:L2223))),0)</f>
        <v>0</v>
      </c>
      <c r="N2223" s="7" t="n">
        <f aca="false">IF(G2223=1,MIN($F$502,MAX(0,$B$2180-SUM(I2223:M2223))),0)</f>
        <v>0</v>
      </c>
      <c r="O2223" s="7" t="n">
        <f aca="false">IF(H2223=1,MIN($F$501,MAX(0,$B$2180-SUM(I2223:N2223))),0)</f>
        <v>5000000</v>
      </c>
      <c r="P2223" s="7" t="n">
        <f aca="false">MAX(0,$B$2180-SUM(I2223:O2223))</f>
        <v>1635000000</v>
      </c>
      <c r="Q2223" s="7" t="n">
        <f aca="false">($B$483+$B$484)+$B$22+(1-B2223)*$B$478+(1-C2223)*$E$506+(1-D2223)*$E$505+(1-E2223)*$E$504+(1-F2223)*$E$503+(1-G2223)*$E$502+(1-H2223)*$E$501</f>
        <v>19987233.0051138</v>
      </c>
      <c r="R2223" s="7" t="n">
        <f aca="false">P2223&gt;$B$12*Q2223</f>
        <v>1</v>
      </c>
      <c r="S2223" s="7" t="n">
        <f aca="false">IF(R2223,(P2223+$B$12*$B$13)/(Q2223+$B$13),IF(Q2223&gt;0,P2223/Q2223,0))</f>
        <v>72.8190969350304</v>
      </c>
      <c r="T2223" s="7" t="n">
        <f aca="false">IF(R2223,$B$13*(S2223-$B$12),0)</f>
        <v>179547742.337576</v>
      </c>
      <c r="U2223" s="7" t="n">
        <f aca="false">($B$483+$B$484)*S2223</f>
        <v>22322802.3802991</v>
      </c>
      <c r="V2223" s="7" t="n">
        <f aca="false">$B$22*S2223</f>
        <v>655371872.415274</v>
      </c>
      <c r="W2223" s="7" t="n">
        <f aca="false">IF(B2223=1,I2223,S2223*$B$478)</f>
        <v>68478972.715504</v>
      </c>
      <c r="X2223" s="7" t="n">
        <f aca="false">IF(C2223=1,J2223,S2223*$E$506)</f>
        <v>300000000</v>
      </c>
      <c r="Y2223" s="7" t="n">
        <f aca="false">IF(D2223=1,K2223,S2223*$E$505)</f>
        <v>126725834.671104</v>
      </c>
      <c r="Z2223" s="7" t="n">
        <f aca="false">IF(E2223=1,L2223,S2223*$E$504)</f>
        <v>60000000</v>
      </c>
      <c r="AA2223" s="7" t="n">
        <f aca="false">IF(F2223=1,M2223,S2223*$E$503)</f>
        <v>218457290.805091</v>
      </c>
      <c r="AB2223" s="7" t="n">
        <f aca="false">IF(G2223=1,N2223,S2223*$E$502)</f>
        <v>364095484.675152</v>
      </c>
      <c r="AC2223" s="7" t="n">
        <f aca="false">IF(H2223=1,O2223,S2223*$E$501)</f>
        <v>5000000</v>
      </c>
      <c r="AD2223" s="7" t="n">
        <f aca="false">INDEX($W$2182:$W$2309,MATCH($A2223+(1-B2223)*64,$A$2182:$A$2309,0))</f>
        <v>30000000</v>
      </c>
      <c r="AE2223" s="7" t="n">
        <f aca="false">INDEX($W$2182:$W$2309,MATCH($A2223-B2223*64,$A$2182:$A$2309,0))</f>
        <v>68478972.715504</v>
      </c>
      <c r="AF2223" s="7" t="n">
        <f aca="false">INDEX($X$2182:$X$2309,MATCH($A2223+(1-C2223)*32,$A$2182:$A$2309,0))</f>
        <v>300000000</v>
      </c>
      <c r="AG2223" s="7" t="n">
        <f aca="false">INDEX($X$2182:$X$2309,MATCH($A2223-C2223*32,$A$2182:$A$2309,0))</f>
        <v>416448836.558422</v>
      </c>
      <c r="AH2223" s="7" t="n">
        <f aca="false">INDEX($Y$2182:$Y$2309,MATCH($A2223+(1-D2223)*16,$A$2182:$A$2309,0))</f>
        <v>100000000</v>
      </c>
      <c r="AI2223" s="7" t="n">
        <f aca="false">INDEX($Y$2182:$Y$2309,MATCH($A2223-D2223*16,$A$2182:$A$2309,0))</f>
        <v>126725834.671104</v>
      </c>
      <c r="AJ2223" s="7" t="n">
        <f aca="false">INDEX($Z$2182:$Z$2309,MATCH($A2223+(1-E2223)*8,$A$2182:$A$2309,0))</f>
        <v>60000000</v>
      </c>
      <c r="AK2223" s="7" t="n">
        <f aca="false">INDEX($Z$2182:$Z$2309,MATCH($A2223-E2223*8,$A$2182:$A$2309,0))</f>
        <v>163698391.024943</v>
      </c>
      <c r="AL2223" s="7" t="n">
        <f aca="false">INDEX($AA$2182:$AA$2309,MATCH($A2223+(1-F2223)*4,$A$2182:$A$2309,0))</f>
        <v>30000000</v>
      </c>
      <c r="AM2223" s="7" t="n">
        <f aca="false">INDEX($AA$2182:$AA$2309,MATCH($A2223-F2223*4,$A$2182:$A$2309,0))</f>
        <v>218457290.805091</v>
      </c>
      <c r="AN2223" s="7" t="n">
        <f aca="false">INDEX($AB$2182:$AB$2309,MATCH($A2223+(1-G2223)*2,$A$2182:$A$2309,0))</f>
        <v>15000000</v>
      </c>
      <c r="AO2223" s="7" t="n">
        <f aca="false">INDEX($AB$2182:$AB$2309,MATCH($A2223-G2223*2,$A$2182:$A$2309,0))</f>
        <v>364095484.675152</v>
      </c>
      <c r="AP2223" s="7" t="n">
        <f aca="false">INDEX($AC$2182:$AC$2309,MATCH($A2223+(1-H2223)*1,$A$2182:$A$2309,0))</f>
        <v>5000000</v>
      </c>
      <c r="AQ2223" s="7" t="n">
        <f aca="false">INDEX($AC$2182:$AC$2309,MATCH($A2223-H2223*1,$A$2182:$A$2309,0))</f>
        <v>298775071.265708</v>
      </c>
      <c r="AR2223" s="14" t="b">
        <f aca="false">AND(IF(B2223=1,AD2223&gt;=AE2223,AE2223&gt;AD2223),IF(C2223=1,AF2223&gt;=AG2223,AG2223&gt;AF2223),IF(D2223=1,AH2223&gt;=AI2223,AI2223&gt;AH2223),IF(E2223=1,AJ2223&gt;=AK2223,AK2223&gt;AJ2223),IF(F2223=1,AL2223&gt;=AM2223,AM2223&gt;AL2223),IF(G2223=1,AN2223&gt;=AO2223,AO2223&gt;AN2223),IF(H2223=1,AP2223&gt;=AQ2223,AQ2223&gt;AP2223))</f>
        <v>0</v>
      </c>
      <c r="AS2223" s="2"/>
      <c r="AT2223" s="2"/>
      <c r="AU2223" s="2"/>
      <c r="AV2223" s="2"/>
      <c r="AW2223" s="2"/>
      <c r="AX2223" s="2"/>
    </row>
    <row r="2224" customFormat="false" ht="15" hidden="false" customHeight="false" outlineLevel="0" collapsed="false">
      <c r="A2224" s="6" t="n">
        <f aca="false">ROW()-2182</f>
        <v>42</v>
      </c>
      <c r="B2224" s="6" t="n">
        <f aca="false">MOD(INT($A2224/64),2)</f>
        <v>0</v>
      </c>
      <c r="C2224" s="6" t="n">
        <f aca="false">MOD(INT($A2224/32),2)</f>
        <v>1</v>
      </c>
      <c r="D2224" s="6" t="n">
        <f aca="false">MOD(INT($A2224/16),2)</f>
        <v>0</v>
      </c>
      <c r="E2224" s="6" t="n">
        <f aca="false">MOD(INT($A2224/8),2)</f>
        <v>1</v>
      </c>
      <c r="F2224" s="6" t="n">
        <f aca="false">MOD(INT($A2224/4),2)</f>
        <v>0</v>
      </c>
      <c r="G2224" s="6" t="n">
        <f aca="false">MOD(INT($A2224/2),2)</f>
        <v>1</v>
      </c>
      <c r="H2224" s="6" t="n">
        <f aca="false">MOD(INT($A2224/1),2)</f>
        <v>0</v>
      </c>
      <c r="I2224" s="7" t="n">
        <f aca="false">IF(B2224=1,MIN($B$6,$B$2180),0)</f>
        <v>0</v>
      </c>
      <c r="J2224" s="7" t="n">
        <f aca="false">IF(C2224=1,MIN($F$506,MAX(0,$B$2180-I2224)),0)</f>
        <v>300000000</v>
      </c>
      <c r="K2224" s="7" t="n">
        <f aca="false">IF(D2224=1,MIN($F$505,MAX(0,$B$2180-SUM(I2224:J2224))),0)</f>
        <v>0</v>
      </c>
      <c r="L2224" s="7" t="n">
        <f aca="false">IF(E2224=1,MIN($F$504,MAX(0,$B$2180-SUM(I2224:K2224))),0)</f>
        <v>60000000</v>
      </c>
      <c r="M2224" s="7" t="n">
        <f aca="false">IF(F2224=1,MIN($F$503,MAX(0,$B$2180-SUM(I2224:L2224))),0)</f>
        <v>0</v>
      </c>
      <c r="N2224" s="7" t="n">
        <f aca="false">IF(G2224=1,MIN($F$502,MAX(0,$B$2180-SUM(I2224:M2224))),0)</f>
        <v>15000000</v>
      </c>
      <c r="O2224" s="7" t="n">
        <f aca="false">IF(H2224=1,MIN($F$501,MAX(0,$B$2180-SUM(I2224:N2224))),0)</f>
        <v>0</v>
      </c>
      <c r="P2224" s="7" t="n">
        <f aca="false">MAX(0,$B$2180-SUM(I2224:O2224))</f>
        <v>1625000000</v>
      </c>
      <c r="Q2224" s="7" t="n">
        <f aca="false">($B$483+$B$484)+$B$22+(1-B2224)*$B$478+(1-C2224)*$E$506+(1-D2224)*$E$505+(1-E2224)*$E$504+(1-F2224)*$E$503+(1-G2224)*$E$502+(1-H2224)*$E$501</f>
        <v>19987233.0051138</v>
      </c>
      <c r="R2224" s="7" t="n">
        <f aca="false">P2224&gt;$B$12*Q2224</f>
        <v>1</v>
      </c>
      <c r="S2224" s="7" t="n">
        <f aca="false">IF(R2224,(P2224+$B$12*$B$13)/(Q2224+$B$13),IF(Q2224&gt;0,P2224/Q2224,0))</f>
        <v>72.3744001598547</v>
      </c>
      <c r="T2224" s="7" t="n">
        <f aca="false">IF(R2224,$B$13*(S2224-$B$12),0)</f>
        <v>178436000.399637</v>
      </c>
      <c r="U2224" s="7" t="n">
        <f aca="false">($B$483+$B$484)*S2224</f>
        <v>22186479.9230148</v>
      </c>
      <c r="V2224" s="7" t="n">
        <f aca="false">$B$22*S2224</f>
        <v>651369601.438692</v>
      </c>
      <c r="W2224" s="7" t="n">
        <f aca="false">IF(B2224=1,I2224,S2224*$B$478)</f>
        <v>68060780.5157147</v>
      </c>
      <c r="X2224" s="7" t="n">
        <f aca="false">IF(C2224=1,J2224,S2224*$E$506)</f>
        <v>300000000</v>
      </c>
      <c r="Y2224" s="7" t="n">
        <f aca="false">IF(D2224=1,K2224,S2224*$E$505)</f>
        <v>125951936.444105</v>
      </c>
      <c r="Z2224" s="7" t="n">
        <f aca="false">IF(E2224=1,L2224,S2224*$E$504)</f>
        <v>60000000</v>
      </c>
      <c r="AA2224" s="7" t="n">
        <f aca="false">IF(F2224=1,M2224,S2224*$E$503)</f>
        <v>217123200.479564</v>
      </c>
      <c r="AB2224" s="7" t="n">
        <f aca="false">IF(G2224=1,N2224,S2224*$E$502)</f>
        <v>15000000</v>
      </c>
      <c r="AC2224" s="7" t="n">
        <f aca="false">IF(H2224=1,O2224,S2224*$E$501)</f>
        <v>361872000.799273</v>
      </c>
      <c r="AD2224" s="7" t="n">
        <f aca="false">INDEX($W$2182:$W$2309,MATCH($A2224+(1-B2224)*64,$A$2182:$A$2309,0))</f>
        <v>30000000</v>
      </c>
      <c r="AE2224" s="7" t="n">
        <f aca="false">INDEX($W$2182:$W$2309,MATCH($A2224-B2224*64,$A$2182:$A$2309,0))</f>
        <v>68060780.5157147</v>
      </c>
      <c r="AF2224" s="7" t="n">
        <f aca="false">INDEX($X$2182:$X$2309,MATCH($A2224+(1-C2224)*32,$A$2182:$A$2309,0))</f>
        <v>300000000</v>
      </c>
      <c r="AG2224" s="7" t="n">
        <f aca="false">INDEX($X$2182:$X$2309,MATCH($A2224-C2224*32,$A$2182:$A$2309,0))</f>
        <v>414299423.208443</v>
      </c>
      <c r="AH2224" s="7" t="n">
        <f aca="false">INDEX($Y$2182:$Y$2309,MATCH($A2224+(1-D2224)*16,$A$2182:$A$2309,0))</f>
        <v>100000000</v>
      </c>
      <c r="AI2224" s="7" t="n">
        <f aca="false">INDEX($Y$2182:$Y$2309,MATCH($A2224-D2224*16,$A$2182:$A$2309,0))</f>
        <v>125951936.444105</v>
      </c>
      <c r="AJ2224" s="7" t="n">
        <f aca="false">INDEX($Z$2182:$Z$2309,MATCH($A2224+(1-E2224)*8,$A$2182:$A$2309,0))</f>
        <v>60000000</v>
      </c>
      <c r="AK2224" s="7" t="n">
        <f aca="false">INDEX($Z$2182:$Z$2309,MATCH($A2224-E2224*8,$A$2182:$A$2309,0))</f>
        <v>162734041.151453</v>
      </c>
      <c r="AL2224" s="7" t="n">
        <f aca="false">INDEX($AA$2182:$AA$2309,MATCH($A2224+(1-F2224)*4,$A$2182:$A$2309,0))</f>
        <v>30000000</v>
      </c>
      <c r="AM2224" s="7" t="n">
        <f aca="false">INDEX($AA$2182:$AA$2309,MATCH($A2224-F2224*4,$A$2182:$A$2309,0))</f>
        <v>217123200.479564</v>
      </c>
      <c r="AN2224" s="7" t="n">
        <f aca="false">INDEX($AB$2182:$AB$2309,MATCH($A2224+(1-G2224)*2,$A$2182:$A$2309,0))</f>
        <v>15000000</v>
      </c>
      <c r="AO2224" s="7" t="n">
        <f aca="false">INDEX($AB$2182:$AB$2309,MATCH($A2224-G2224*2,$A$2182:$A$2309,0))</f>
        <v>298775071.265708</v>
      </c>
      <c r="AP2224" s="7" t="n">
        <f aca="false">INDEX($AC$2182:$AC$2309,MATCH($A2224+(1-H2224)*1,$A$2182:$A$2309,0))</f>
        <v>5000000</v>
      </c>
      <c r="AQ2224" s="7" t="n">
        <f aca="false">INDEX($AC$2182:$AC$2309,MATCH($A2224-H2224*1,$A$2182:$A$2309,0))</f>
        <v>361872000.799273</v>
      </c>
      <c r="AR2224" s="14" t="b">
        <f aca="false">AND(IF(B2224=1,AD2224&gt;=AE2224,AE2224&gt;AD2224),IF(C2224=1,AF2224&gt;=AG2224,AG2224&gt;AF2224),IF(D2224=1,AH2224&gt;=AI2224,AI2224&gt;AH2224),IF(E2224=1,AJ2224&gt;=AK2224,AK2224&gt;AJ2224),IF(F2224=1,AL2224&gt;=AM2224,AM2224&gt;AL2224),IF(G2224=1,AN2224&gt;=AO2224,AO2224&gt;AN2224),IF(H2224=1,AP2224&gt;=AQ2224,AQ2224&gt;AP2224))</f>
        <v>0</v>
      </c>
      <c r="AS2224" s="2"/>
      <c r="AT2224" s="2"/>
      <c r="AU2224" s="2"/>
      <c r="AV2224" s="2"/>
      <c r="AW2224" s="2"/>
      <c r="AX2224" s="2"/>
    </row>
    <row r="2225" customFormat="false" ht="15" hidden="false" customHeight="false" outlineLevel="0" collapsed="false">
      <c r="A2225" s="6" t="n">
        <f aca="false">ROW()-2182</f>
        <v>43</v>
      </c>
      <c r="B2225" s="6" t="n">
        <f aca="false">MOD(INT($A2225/64),2)</f>
        <v>0</v>
      </c>
      <c r="C2225" s="6" t="n">
        <f aca="false">MOD(INT($A2225/32),2)</f>
        <v>1</v>
      </c>
      <c r="D2225" s="6" t="n">
        <f aca="false">MOD(INT($A2225/16),2)</f>
        <v>0</v>
      </c>
      <c r="E2225" s="6" t="n">
        <f aca="false">MOD(INT($A2225/8),2)</f>
        <v>1</v>
      </c>
      <c r="F2225" s="6" t="n">
        <f aca="false">MOD(INT($A2225/4),2)</f>
        <v>0</v>
      </c>
      <c r="G2225" s="6" t="n">
        <f aca="false">MOD(INT($A2225/2),2)</f>
        <v>1</v>
      </c>
      <c r="H2225" s="6" t="n">
        <f aca="false">MOD(INT($A2225/1),2)</f>
        <v>1</v>
      </c>
      <c r="I2225" s="7" t="n">
        <f aca="false">IF(B2225=1,MIN($B$6,$B$2180),0)</f>
        <v>0</v>
      </c>
      <c r="J2225" s="7" t="n">
        <f aca="false">IF(C2225=1,MIN($F$506,MAX(0,$B$2180-I2225)),0)</f>
        <v>300000000</v>
      </c>
      <c r="K2225" s="7" t="n">
        <f aca="false">IF(D2225=1,MIN($F$505,MAX(0,$B$2180-SUM(I2225:J2225))),0)</f>
        <v>0</v>
      </c>
      <c r="L2225" s="7" t="n">
        <f aca="false">IF(E2225=1,MIN($F$504,MAX(0,$B$2180-SUM(I2225:K2225))),0)</f>
        <v>60000000</v>
      </c>
      <c r="M2225" s="7" t="n">
        <f aca="false">IF(F2225=1,MIN($F$503,MAX(0,$B$2180-SUM(I2225:L2225))),0)</f>
        <v>0</v>
      </c>
      <c r="N2225" s="7" t="n">
        <f aca="false">IF(G2225=1,MIN($F$502,MAX(0,$B$2180-SUM(I2225:M2225))),0)</f>
        <v>15000000</v>
      </c>
      <c r="O2225" s="7" t="n">
        <f aca="false">IF(H2225=1,MIN($F$501,MAX(0,$B$2180-SUM(I2225:N2225))),0)</f>
        <v>5000000</v>
      </c>
      <c r="P2225" s="7" t="n">
        <f aca="false">MAX(0,$B$2180-SUM(I2225:O2225))</f>
        <v>1620000000</v>
      </c>
      <c r="Q2225" s="7" t="n">
        <f aca="false">($B$483+$B$484)+$B$22+(1-B2225)*$B$478+(1-C2225)*$E$506+(1-D2225)*$E$505+(1-E2225)*$E$504+(1-F2225)*$E$503+(1-G2225)*$E$502+(1-H2225)*$E$501</f>
        <v>14987233.0051138</v>
      </c>
      <c r="R2225" s="7" t="n">
        <f aca="false">P2225&gt;$B$12*Q2225</f>
        <v>1</v>
      </c>
      <c r="S2225" s="7" t="n">
        <f aca="false">IF(R2225,(P2225+$B$12*$B$13)/(Q2225+$B$13),IF(Q2225&gt;0,P2225/Q2225,0))</f>
        <v>92.7819741136593</v>
      </c>
      <c r="T2225" s="7" t="n">
        <f aca="false">IF(R2225,$B$13*(S2225-$B$12),0)</f>
        <v>229454935.284148</v>
      </c>
      <c r="U2225" s="7" t="n">
        <f aca="false">($B$483+$B$484)*S2225</f>
        <v>28442452.0458025</v>
      </c>
      <c r="V2225" s="7" t="n">
        <f aca="false">$B$22*S2225</f>
        <v>835037767.022933</v>
      </c>
      <c r="W2225" s="7" t="n">
        <f aca="false">IF(B2225=1,I2225,S2225*$B$478)</f>
        <v>87252033.3435143</v>
      </c>
      <c r="X2225" s="7" t="n">
        <f aca="false">IF(C2225=1,J2225,S2225*$E$506)</f>
        <v>300000000</v>
      </c>
      <c r="Y2225" s="7" t="n">
        <f aca="false">IF(D2225=1,K2225,S2225*$E$505)</f>
        <v>161466889.962624</v>
      </c>
      <c r="Z2225" s="7" t="n">
        <f aca="false">IF(E2225=1,L2225,S2225*$E$504)</f>
        <v>60000000</v>
      </c>
      <c r="AA2225" s="7" t="n">
        <f aca="false">IF(F2225=1,M2225,S2225*$E$503)</f>
        <v>278345922.340978</v>
      </c>
      <c r="AB2225" s="7" t="n">
        <f aca="false">IF(G2225=1,N2225,S2225*$E$502)</f>
        <v>15000000</v>
      </c>
      <c r="AC2225" s="7" t="n">
        <f aca="false">IF(H2225=1,O2225,S2225*$E$501)</f>
        <v>5000000</v>
      </c>
      <c r="AD2225" s="7" t="n">
        <f aca="false">INDEX($W$2182:$W$2309,MATCH($A2225+(1-B2225)*64,$A$2182:$A$2309,0))</f>
        <v>30000000</v>
      </c>
      <c r="AE2225" s="7" t="n">
        <f aca="false">INDEX($W$2182:$W$2309,MATCH($A2225-B2225*64,$A$2182:$A$2309,0))</f>
        <v>87252033.3435143</v>
      </c>
      <c r="AF2225" s="7" t="n">
        <f aca="false">INDEX($X$2182:$X$2309,MATCH($A2225+(1-C2225)*32,$A$2182:$A$2309,0))</f>
        <v>300000000</v>
      </c>
      <c r="AG2225" s="7" t="n">
        <f aca="false">INDEX($X$2182:$X$2309,MATCH($A2225-C2225*32,$A$2182:$A$2309,0))</f>
        <v>500609346.022192</v>
      </c>
      <c r="AH2225" s="7" t="n">
        <f aca="false">INDEX($Y$2182:$Y$2309,MATCH($A2225+(1-D2225)*16,$A$2182:$A$2309,0))</f>
        <v>100000000</v>
      </c>
      <c r="AI2225" s="7" t="n">
        <f aca="false">INDEX($Y$2182:$Y$2309,MATCH($A2225-D2225*16,$A$2182:$A$2309,0))</f>
        <v>161466889.962624</v>
      </c>
      <c r="AJ2225" s="7" t="n">
        <f aca="false">INDEX($Z$2182:$Z$2309,MATCH($A2225+(1-E2225)*8,$A$2182:$A$2309,0))</f>
        <v>60000000</v>
      </c>
      <c r="AK2225" s="7" t="n">
        <f aca="false">INDEX($Z$2182:$Z$2309,MATCH($A2225-E2225*8,$A$2182:$A$2309,0))</f>
        <v>203044837.809345</v>
      </c>
      <c r="AL2225" s="7" t="n">
        <f aca="false">INDEX($AA$2182:$AA$2309,MATCH($A2225+(1-F2225)*4,$A$2182:$A$2309,0))</f>
        <v>30000000</v>
      </c>
      <c r="AM2225" s="7" t="n">
        <f aca="false">INDEX($AA$2182:$AA$2309,MATCH($A2225-F2225*4,$A$2182:$A$2309,0))</f>
        <v>278345922.340978</v>
      </c>
      <c r="AN2225" s="7" t="n">
        <f aca="false">INDEX($AB$2182:$AB$2309,MATCH($A2225+(1-G2225)*2,$A$2182:$A$2309,0))</f>
        <v>15000000</v>
      </c>
      <c r="AO2225" s="7" t="n">
        <f aca="false">INDEX($AB$2182:$AB$2309,MATCH($A2225-G2225*2,$A$2182:$A$2309,0))</f>
        <v>364095484.675152</v>
      </c>
      <c r="AP2225" s="7" t="n">
        <f aca="false">INDEX($AC$2182:$AC$2309,MATCH($A2225+(1-H2225)*1,$A$2182:$A$2309,0))</f>
        <v>5000000</v>
      </c>
      <c r="AQ2225" s="7" t="n">
        <f aca="false">INDEX($AC$2182:$AC$2309,MATCH($A2225-H2225*1,$A$2182:$A$2309,0))</f>
        <v>361872000.799273</v>
      </c>
      <c r="AR2225" s="14" t="b">
        <f aca="false">AND(IF(B2225=1,AD2225&gt;=AE2225,AE2225&gt;AD2225),IF(C2225=1,AF2225&gt;=AG2225,AG2225&gt;AF2225),IF(D2225=1,AH2225&gt;=AI2225,AI2225&gt;AH2225),IF(E2225=1,AJ2225&gt;=AK2225,AK2225&gt;AJ2225),IF(F2225=1,AL2225&gt;=AM2225,AM2225&gt;AL2225),IF(G2225=1,AN2225&gt;=AO2225,AO2225&gt;AN2225),IF(H2225=1,AP2225&gt;=AQ2225,AQ2225&gt;AP2225))</f>
        <v>0</v>
      </c>
      <c r="AS2225" s="2"/>
      <c r="AT2225" s="2"/>
      <c r="AU2225" s="2"/>
      <c r="AV2225" s="2"/>
      <c r="AW2225" s="2"/>
      <c r="AX2225" s="2"/>
    </row>
    <row r="2226" customFormat="false" ht="15" hidden="false" customHeight="false" outlineLevel="0" collapsed="false">
      <c r="A2226" s="6" t="n">
        <f aca="false">ROW()-2182</f>
        <v>44</v>
      </c>
      <c r="B2226" s="6" t="n">
        <f aca="false">MOD(INT($A2226/64),2)</f>
        <v>0</v>
      </c>
      <c r="C2226" s="6" t="n">
        <f aca="false">MOD(INT($A2226/32),2)</f>
        <v>1</v>
      </c>
      <c r="D2226" s="6" t="n">
        <f aca="false">MOD(INT($A2226/16),2)</f>
        <v>0</v>
      </c>
      <c r="E2226" s="6" t="n">
        <f aca="false">MOD(INT($A2226/8),2)</f>
        <v>1</v>
      </c>
      <c r="F2226" s="6" t="n">
        <f aca="false">MOD(INT($A2226/4),2)</f>
        <v>1</v>
      </c>
      <c r="G2226" s="6" t="n">
        <f aca="false">MOD(INT($A2226/2),2)</f>
        <v>0</v>
      </c>
      <c r="H2226" s="6" t="n">
        <f aca="false">MOD(INT($A2226/1),2)</f>
        <v>0</v>
      </c>
      <c r="I2226" s="7" t="n">
        <f aca="false">IF(B2226=1,MIN($B$6,$B$2180),0)</f>
        <v>0</v>
      </c>
      <c r="J2226" s="7" t="n">
        <f aca="false">IF(C2226=1,MIN($F$506,MAX(0,$B$2180-I2226)),0)</f>
        <v>300000000</v>
      </c>
      <c r="K2226" s="7" t="n">
        <f aca="false">IF(D2226=1,MIN($F$505,MAX(0,$B$2180-SUM(I2226:J2226))),0)</f>
        <v>0</v>
      </c>
      <c r="L2226" s="7" t="n">
        <f aca="false">IF(E2226=1,MIN($F$504,MAX(0,$B$2180-SUM(I2226:K2226))),0)</f>
        <v>60000000</v>
      </c>
      <c r="M2226" s="7" t="n">
        <f aca="false">IF(F2226=1,MIN($F$503,MAX(0,$B$2180-SUM(I2226:L2226))),0)</f>
        <v>30000000</v>
      </c>
      <c r="N2226" s="7" t="n">
        <f aca="false">IF(G2226=1,MIN($F$502,MAX(0,$B$2180-SUM(I2226:M2226))),0)</f>
        <v>0</v>
      </c>
      <c r="O2226" s="7" t="n">
        <f aca="false">IF(H2226=1,MIN($F$501,MAX(0,$B$2180-SUM(I2226:N2226))),0)</f>
        <v>0</v>
      </c>
      <c r="P2226" s="7" t="n">
        <f aca="false">MAX(0,$B$2180-SUM(I2226:O2226))</f>
        <v>1610000000</v>
      </c>
      <c r="Q2226" s="7" t="n">
        <f aca="false">($B$483+$B$484)+$B$22+(1-B2226)*$B$478+(1-C2226)*$E$506+(1-D2226)*$E$505+(1-E2226)*$E$504+(1-F2226)*$E$503+(1-G2226)*$E$502+(1-H2226)*$E$501</f>
        <v>21987233.0051138</v>
      </c>
      <c r="R2226" s="7" t="n">
        <f aca="false">P2226&gt;$B$12*Q2226</f>
        <v>1</v>
      </c>
      <c r="S2226" s="7" t="n">
        <f aca="false">IF(R2226,(P2226+$B$12*$B$13)/(Q2226+$B$13),IF(Q2226&gt;0,P2226/Q2226,0))</f>
        <v>65.8506414205007</v>
      </c>
      <c r="T2226" s="7" t="n">
        <f aca="false">IF(R2226,$B$13*(S2226-$B$12),0)</f>
        <v>162126603.551252</v>
      </c>
      <c r="U2226" s="7" t="n">
        <f aca="false">($B$483+$B$484)*S2226</f>
        <v>20186611.9866508</v>
      </c>
      <c r="V2226" s="7" t="n">
        <f aca="false">$B$22*S2226</f>
        <v>592655772.784506</v>
      </c>
      <c r="W2226" s="7" t="n">
        <f aca="false">IF(B2226=1,I2226,S2226*$B$478)</f>
        <v>61925847.2973951</v>
      </c>
      <c r="X2226" s="7" t="n">
        <f aca="false">IF(C2226=1,J2226,S2226*$E$506)</f>
        <v>300000000</v>
      </c>
      <c r="Y2226" s="7" t="n">
        <f aca="false">IF(D2226=1,K2226,S2226*$E$505)</f>
        <v>114598750.17519</v>
      </c>
      <c r="Z2226" s="7" t="n">
        <f aca="false">IF(E2226=1,L2226,S2226*$E$504)</f>
        <v>60000000</v>
      </c>
      <c r="AA2226" s="7" t="n">
        <f aca="false">IF(F2226=1,M2226,S2226*$E$503)</f>
        <v>30000000</v>
      </c>
      <c r="AB2226" s="7" t="n">
        <f aca="false">IF(G2226=1,N2226,S2226*$E$502)</f>
        <v>329253207.102503</v>
      </c>
      <c r="AC2226" s="7" t="n">
        <f aca="false">IF(H2226=1,O2226,S2226*$E$501)</f>
        <v>329253207.102503</v>
      </c>
      <c r="AD2226" s="7" t="n">
        <f aca="false">INDEX($W$2182:$W$2309,MATCH($A2226+(1-B2226)*64,$A$2182:$A$2309,0))</f>
        <v>30000000</v>
      </c>
      <c r="AE2226" s="7" t="n">
        <f aca="false">INDEX($W$2182:$W$2309,MATCH($A2226-B2226*64,$A$2182:$A$2309,0))</f>
        <v>61925847.2973951</v>
      </c>
      <c r="AF2226" s="7" t="n">
        <f aca="false">INDEX($X$2182:$X$2309,MATCH($A2226+(1-C2226)*32,$A$2182:$A$2309,0))</f>
        <v>300000000</v>
      </c>
      <c r="AG2226" s="7" t="n">
        <f aca="false">INDEX($X$2182:$X$2309,MATCH($A2226-C2226*32,$A$2182:$A$2309,0))</f>
        <v>384246228.140954</v>
      </c>
      <c r="AH2226" s="7" t="n">
        <f aca="false">INDEX($Y$2182:$Y$2309,MATCH($A2226+(1-D2226)*16,$A$2182:$A$2309,0))</f>
        <v>100000000</v>
      </c>
      <c r="AI2226" s="7" t="n">
        <f aca="false">INDEX($Y$2182:$Y$2309,MATCH($A2226-D2226*16,$A$2182:$A$2309,0))</f>
        <v>114598750.17519</v>
      </c>
      <c r="AJ2226" s="7" t="n">
        <f aca="false">INDEX($Z$2182:$Z$2309,MATCH($A2226+(1-E2226)*8,$A$2182:$A$2309,0))</f>
        <v>60000000</v>
      </c>
      <c r="AK2226" s="7" t="n">
        <f aca="false">INDEX($Z$2182:$Z$2309,MATCH($A2226-E2226*8,$A$2182:$A$2309,0))</f>
        <v>149290185.391578</v>
      </c>
      <c r="AL2226" s="7" t="n">
        <f aca="false">INDEX($AA$2182:$AA$2309,MATCH($A2226+(1-F2226)*4,$A$2182:$A$2309,0))</f>
        <v>30000000</v>
      </c>
      <c r="AM2226" s="7" t="n">
        <f aca="false">INDEX($AA$2182:$AA$2309,MATCH($A2226-F2226*4,$A$2182:$A$2309,0))</f>
        <v>179265042.759425</v>
      </c>
      <c r="AN2226" s="7" t="n">
        <f aca="false">INDEX($AB$2182:$AB$2309,MATCH($A2226+(1-G2226)*2,$A$2182:$A$2309,0))</f>
        <v>15000000</v>
      </c>
      <c r="AO2226" s="7" t="n">
        <f aca="false">INDEX($AB$2182:$AB$2309,MATCH($A2226-G2226*2,$A$2182:$A$2309,0))</f>
        <v>329253207.102503</v>
      </c>
      <c r="AP2226" s="7" t="n">
        <f aca="false">INDEX($AC$2182:$AC$2309,MATCH($A2226+(1-H2226)*1,$A$2182:$A$2309,0))</f>
        <v>5000000</v>
      </c>
      <c r="AQ2226" s="7" t="n">
        <f aca="false">INDEX($AC$2182:$AC$2309,MATCH($A2226-H2226*1,$A$2182:$A$2309,0))</f>
        <v>329253207.102503</v>
      </c>
      <c r="AR2226" s="14" t="b">
        <f aca="false">AND(IF(B2226=1,AD2226&gt;=AE2226,AE2226&gt;AD2226),IF(C2226=1,AF2226&gt;=AG2226,AG2226&gt;AF2226),IF(D2226=1,AH2226&gt;=AI2226,AI2226&gt;AH2226),IF(E2226=1,AJ2226&gt;=AK2226,AK2226&gt;AJ2226),IF(F2226=1,AL2226&gt;=AM2226,AM2226&gt;AL2226),IF(G2226=1,AN2226&gt;=AO2226,AO2226&gt;AN2226),IF(H2226=1,AP2226&gt;=AQ2226,AQ2226&gt;AP2226))</f>
        <v>0</v>
      </c>
      <c r="AS2226" s="2"/>
      <c r="AT2226" s="2"/>
      <c r="AU2226" s="2"/>
      <c r="AV2226" s="2"/>
      <c r="AW2226" s="2"/>
      <c r="AX2226" s="2"/>
    </row>
    <row r="2227" customFormat="false" ht="15" hidden="false" customHeight="false" outlineLevel="0" collapsed="false">
      <c r="A2227" s="6" t="n">
        <f aca="false">ROW()-2182</f>
        <v>45</v>
      </c>
      <c r="B2227" s="6" t="n">
        <f aca="false">MOD(INT($A2227/64),2)</f>
        <v>0</v>
      </c>
      <c r="C2227" s="6" t="n">
        <f aca="false">MOD(INT($A2227/32),2)</f>
        <v>1</v>
      </c>
      <c r="D2227" s="6" t="n">
        <f aca="false">MOD(INT($A2227/16),2)</f>
        <v>0</v>
      </c>
      <c r="E2227" s="6" t="n">
        <f aca="false">MOD(INT($A2227/8),2)</f>
        <v>1</v>
      </c>
      <c r="F2227" s="6" t="n">
        <f aca="false">MOD(INT($A2227/4),2)</f>
        <v>1</v>
      </c>
      <c r="G2227" s="6" t="n">
        <f aca="false">MOD(INT($A2227/2),2)</f>
        <v>0</v>
      </c>
      <c r="H2227" s="6" t="n">
        <f aca="false">MOD(INT($A2227/1),2)</f>
        <v>1</v>
      </c>
      <c r="I2227" s="7" t="n">
        <f aca="false">IF(B2227=1,MIN($B$6,$B$2180),0)</f>
        <v>0</v>
      </c>
      <c r="J2227" s="7" t="n">
        <f aca="false">IF(C2227=1,MIN($F$506,MAX(0,$B$2180-I2227)),0)</f>
        <v>300000000</v>
      </c>
      <c r="K2227" s="7" t="n">
        <f aca="false">IF(D2227=1,MIN($F$505,MAX(0,$B$2180-SUM(I2227:J2227))),0)</f>
        <v>0</v>
      </c>
      <c r="L2227" s="7" t="n">
        <f aca="false">IF(E2227=1,MIN($F$504,MAX(0,$B$2180-SUM(I2227:K2227))),0)</f>
        <v>60000000</v>
      </c>
      <c r="M2227" s="7" t="n">
        <f aca="false">IF(F2227=1,MIN($F$503,MAX(0,$B$2180-SUM(I2227:L2227))),0)</f>
        <v>30000000</v>
      </c>
      <c r="N2227" s="7" t="n">
        <f aca="false">IF(G2227=1,MIN($F$502,MAX(0,$B$2180-SUM(I2227:M2227))),0)</f>
        <v>0</v>
      </c>
      <c r="O2227" s="7" t="n">
        <f aca="false">IF(H2227=1,MIN($F$501,MAX(0,$B$2180-SUM(I2227:N2227))),0)</f>
        <v>5000000</v>
      </c>
      <c r="P2227" s="7" t="n">
        <f aca="false">MAX(0,$B$2180-SUM(I2227:O2227))</f>
        <v>1605000000</v>
      </c>
      <c r="Q2227" s="7" t="n">
        <f aca="false">($B$483+$B$484)+$B$22+(1-B2227)*$B$478+(1-C2227)*$E$506+(1-D2227)*$E$505+(1-E2227)*$E$504+(1-F2227)*$E$503+(1-G2227)*$E$502+(1-H2227)*$E$501</f>
        <v>16987233.0051138</v>
      </c>
      <c r="R2227" s="7" t="n">
        <f aca="false">P2227&gt;$B$12*Q2227</f>
        <v>1</v>
      </c>
      <c r="S2227" s="7" t="n">
        <f aca="false">IF(R2227,(P2227+$B$12*$B$13)/(Q2227+$B$13),IF(Q2227&gt;0,P2227/Q2227,0))</f>
        <v>82.4899050356795</v>
      </c>
      <c r="T2227" s="7" t="n">
        <f aca="false">IF(R2227,$B$13*(S2227-$B$12),0)</f>
        <v>203724762.589199</v>
      </c>
      <c r="U2227" s="7" t="n">
        <f aca="false">($B$483+$B$484)*S2227</f>
        <v>25287402.9751293</v>
      </c>
      <c r="V2227" s="7" t="n">
        <f aca="false">$B$22*S2227</f>
        <v>742409145.321116</v>
      </c>
      <c r="W2227" s="7" t="n">
        <f aca="false">IF(B2227=1,I2227,S2227*$B$478)</f>
        <v>77573386.5703213</v>
      </c>
      <c r="X2227" s="7" t="n">
        <f aca="false">IF(C2227=1,J2227,S2227*$E$506)</f>
        <v>300000000</v>
      </c>
      <c r="Y2227" s="7" t="n">
        <f aca="false">IF(D2227=1,K2227,S2227*$E$505)</f>
        <v>143555777.365838</v>
      </c>
      <c r="Z2227" s="7" t="n">
        <f aca="false">IF(E2227=1,L2227,S2227*$E$504)</f>
        <v>60000000</v>
      </c>
      <c r="AA2227" s="7" t="n">
        <f aca="false">IF(F2227=1,M2227,S2227*$E$503)</f>
        <v>30000000</v>
      </c>
      <c r="AB2227" s="7" t="n">
        <f aca="false">IF(G2227=1,N2227,S2227*$E$502)</f>
        <v>412449525.178398</v>
      </c>
      <c r="AC2227" s="7" t="n">
        <f aca="false">IF(H2227=1,O2227,S2227*$E$501)</f>
        <v>5000000</v>
      </c>
      <c r="AD2227" s="7" t="n">
        <f aca="false">INDEX($W$2182:$W$2309,MATCH($A2227+(1-B2227)*64,$A$2182:$A$2309,0))</f>
        <v>30000000</v>
      </c>
      <c r="AE2227" s="7" t="n">
        <f aca="false">INDEX($W$2182:$W$2309,MATCH($A2227-B2227*64,$A$2182:$A$2309,0))</f>
        <v>77573386.5703213</v>
      </c>
      <c r="AF2227" s="7" t="n">
        <f aca="false">INDEX($X$2182:$X$2309,MATCH($A2227+(1-C2227)*32,$A$2182:$A$2309,0))</f>
        <v>300000000</v>
      </c>
      <c r="AG2227" s="7" t="n">
        <f aca="false">INDEX($X$2182:$X$2309,MATCH($A2227-C2227*32,$A$2182:$A$2309,0))</f>
        <v>457965072.386447</v>
      </c>
      <c r="AH2227" s="7" t="n">
        <f aca="false">INDEX($Y$2182:$Y$2309,MATCH($A2227+(1-D2227)*16,$A$2182:$A$2309,0))</f>
        <v>100000000</v>
      </c>
      <c r="AI2227" s="7" t="n">
        <f aca="false">INDEX($Y$2182:$Y$2309,MATCH($A2227-D2227*16,$A$2182:$A$2309,0))</f>
        <v>143555777.365838</v>
      </c>
      <c r="AJ2227" s="7" t="n">
        <f aca="false">INDEX($Z$2182:$Z$2309,MATCH($A2227+(1-E2227)*8,$A$2182:$A$2309,0))</f>
        <v>60000000</v>
      </c>
      <c r="AK2227" s="7" t="n">
        <f aca="false">INDEX($Z$2182:$Z$2309,MATCH($A2227-E2227*8,$A$2182:$A$2309,0))</f>
        <v>182846319.544593</v>
      </c>
      <c r="AL2227" s="7" t="n">
        <f aca="false">INDEX($AA$2182:$AA$2309,MATCH($A2227+(1-F2227)*4,$A$2182:$A$2309,0))</f>
        <v>30000000</v>
      </c>
      <c r="AM2227" s="7" t="n">
        <f aca="false">INDEX($AA$2182:$AA$2309,MATCH($A2227-F2227*4,$A$2182:$A$2309,0))</f>
        <v>218457290.805091</v>
      </c>
      <c r="AN2227" s="7" t="n">
        <f aca="false">INDEX($AB$2182:$AB$2309,MATCH($A2227+(1-G2227)*2,$A$2182:$A$2309,0))</f>
        <v>15000000</v>
      </c>
      <c r="AO2227" s="7" t="n">
        <f aca="false">INDEX($AB$2182:$AB$2309,MATCH($A2227-G2227*2,$A$2182:$A$2309,0))</f>
        <v>412449525.178398</v>
      </c>
      <c r="AP2227" s="7" t="n">
        <f aca="false">INDEX($AC$2182:$AC$2309,MATCH($A2227+(1-H2227)*1,$A$2182:$A$2309,0))</f>
        <v>5000000</v>
      </c>
      <c r="AQ2227" s="7" t="n">
        <f aca="false">INDEX($AC$2182:$AC$2309,MATCH($A2227-H2227*1,$A$2182:$A$2309,0))</f>
        <v>329253207.102503</v>
      </c>
      <c r="AR2227" s="14" t="b">
        <f aca="false">AND(IF(B2227=1,AD2227&gt;=AE2227,AE2227&gt;AD2227),IF(C2227=1,AF2227&gt;=AG2227,AG2227&gt;AF2227),IF(D2227=1,AH2227&gt;=AI2227,AI2227&gt;AH2227),IF(E2227=1,AJ2227&gt;=AK2227,AK2227&gt;AJ2227),IF(F2227=1,AL2227&gt;=AM2227,AM2227&gt;AL2227),IF(G2227=1,AN2227&gt;=AO2227,AO2227&gt;AN2227),IF(H2227=1,AP2227&gt;=AQ2227,AQ2227&gt;AP2227))</f>
        <v>0</v>
      </c>
      <c r="AS2227" s="2"/>
      <c r="AT2227" s="2"/>
      <c r="AU2227" s="2"/>
      <c r="AV2227" s="2"/>
      <c r="AW2227" s="2"/>
      <c r="AX2227" s="2"/>
    </row>
    <row r="2228" customFormat="false" ht="15" hidden="false" customHeight="false" outlineLevel="0" collapsed="false">
      <c r="A2228" s="6" t="n">
        <f aca="false">ROW()-2182</f>
        <v>46</v>
      </c>
      <c r="B2228" s="6" t="n">
        <f aca="false">MOD(INT($A2228/64),2)</f>
        <v>0</v>
      </c>
      <c r="C2228" s="6" t="n">
        <f aca="false">MOD(INT($A2228/32),2)</f>
        <v>1</v>
      </c>
      <c r="D2228" s="6" t="n">
        <f aca="false">MOD(INT($A2228/16),2)</f>
        <v>0</v>
      </c>
      <c r="E2228" s="6" t="n">
        <f aca="false">MOD(INT($A2228/8),2)</f>
        <v>1</v>
      </c>
      <c r="F2228" s="6" t="n">
        <f aca="false">MOD(INT($A2228/4),2)</f>
        <v>1</v>
      </c>
      <c r="G2228" s="6" t="n">
        <f aca="false">MOD(INT($A2228/2),2)</f>
        <v>1</v>
      </c>
      <c r="H2228" s="6" t="n">
        <f aca="false">MOD(INT($A2228/1),2)</f>
        <v>0</v>
      </c>
      <c r="I2228" s="7" t="n">
        <f aca="false">IF(B2228=1,MIN($B$6,$B$2180),0)</f>
        <v>0</v>
      </c>
      <c r="J2228" s="7" t="n">
        <f aca="false">IF(C2228=1,MIN($F$506,MAX(0,$B$2180-I2228)),0)</f>
        <v>300000000</v>
      </c>
      <c r="K2228" s="7" t="n">
        <f aca="false">IF(D2228=1,MIN($F$505,MAX(0,$B$2180-SUM(I2228:J2228))),0)</f>
        <v>0</v>
      </c>
      <c r="L2228" s="7" t="n">
        <f aca="false">IF(E2228=1,MIN($F$504,MAX(0,$B$2180-SUM(I2228:K2228))),0)</f>
        <v>60000000</v>
      </c>
      <c r="M2228" s="7" t="n">
        <f aca="false">IF(F2228=1,MIN($F$503,MAX(0,$B$2180-SUM(I2228:L2228))),0)</f>
        <v>30000000</v>
      </c>
      <c r="N2228" s="7" t="n">
        <f aca="false">IF(G2228=1,MIN($F$502,MAX(0,$B$2180-SUM(I2228:M2228))),0)</f>
        <v>15000000</v>
      </c>
      <c r="O2228" s="7" t="n">
        <f aca="false">IF(H2228=1,MIN($F$501,MAX(0,$B$2180-SUM(I2228:N2228))),0)</f>
        <v>0</v>
      </c>
      <c r="P2228" s="7" t="n">
        <f aca="false">MAX(0,$B$2180-SUM(I2228:O2228))</f>
        <v>1595000000</v>
      </c>
      <c r="Q2228" s="7" t="n">
        <f aca="false">($B$483+$B$484)+$B$22+(1-B2228)*$B$478+(1-C2228)*$E$506+(1-D2228)*$E$505+(1-E2228)*$E$504+(1-F2228)*$E$503+(1-G2228)*$E$502+(1-H2228)*$E$501</f>
        <v>16987233.0051138</v>
      </c>
      <c r="R2228" s="7" t="n">
        <f aca="false">P2228&gt;$B$12*Q2228</f>
        <v>1</v>
      </c>
      <c r="S2228" s="7" t="n">
        <f aca="false">IF(R2228,(P2228+$B$12*$B$13)/(Q2228+$B$13),IF(Q2228&gt;0,P2228/Q2228,0))</f>
        <v>81.9767485502321</v>
      </c>
      <c r="T2228" s="7" t="n">
        <f aca="false">IF(R2228,$B$13*(S2228-$B$12),0)</f>
        <v>202441871.37558</v>
      </c>
      <c r="U2228" s="7" t="n">
        <f aca="false">($B$483+$B$484)*S2228</f>
        <v>25130094.0919247</v>
      </c>
      <c r="V2228" s="7" t="n">
        <f aca="false">$B$22*S2228</f>
        <v>737790736.952088</v>
      </c>
      <c r="W2228" s="7" t="n">
        <f aca="false">IF(B2228=1,I2228,S2228*$B$478)</f>
        <v>77090814.9586864</v>
      </c>
      <c r="X2228" s="7" t="n">
        <f aca="false">IF(C2228=1,J2228,S2228*$E$506)</f>
        <v>300000000</v>
      </c>
      <c r="Y2228" s="7" t="n">
        <f aca="false">IF(D2228=1,K2228,S2228*$E$505)</f>
        <v>142662739.87056</v>
      </c>
      <c r="Z2228" s="7" t="n">
        <f aca="false">IF(E2228=1,L2228,S2228*$E$504)</f>
        <v>60000000</v>
      </c>
      <c r="AA2228" s="7" t="n">
        <f aca="false">IF(F2228=1,M2228,S2228*$E$503)</f>
        <v>30000000</v>
      </c>
      <c r="AB2228" s="7" t="n">
        <f aca="false">IF(G2228=1,N2228,S2228*$E$502)</f>
        <v>15000000</v>
      </c>
      <c r="AC2228" s="7" t="n">
        <f aca="false">IF(H2228=1,O2228,S2228*$E$501)</f>
        <v>409883742.75116</v>
      </c>
      <c r="AD2228" s="7" t="n">
        <f aca="false">INDEX($W$2182:$W$2309,MATCH($A2228+(1-B2228)*64,$A$2182:$A$2309,0))</f>
        <v>30000000</v>
      </c>
      <c r="AE2228" s="7" t="n">
        <f aca="false">INDEX($W$2182:$W$2309,MATCH($A2228-B2228*64,$A$2182:$A$2309,0))</f>
        <v>77090814.9586864</v>
      </c>
      <c r="AF2228" s="7" t="n">
        <f aca="false">INDEX($X$2182:$X$2309,MATCH($A2228+(1-C2228)*32,$A$2182:$A$2309,0))</f>
        <v>300000000</v>
      </c>
      <c r="AG2228" s="7" t="n">
        <f aca="false">INDEX($X$2182:$X$2309,MATCH($A2228-C2228*32,$A$2182:$A$2309,0))</f>
        <v>455564207.000411</v>
      </c>
      <c r="AH2228" s="7" t="n">
        <f aca="false">INDEX($Y$2182:$Y$2309,MATCH($A2228+(1-D2228)*16,$A$2182:$A$2309,0))</f>
        <v>100000000</v>
      </c>
      <c r="AI2228" s="7" t="n">
        <f aca="false">INDEX($Y$2182:$Y$2309,MATCH($A2228-D2228*16,$A$2182:$A$2309,0))</f>
        <v>142662739.87056</v>
      </c>
      <c r="AJ2228" s="7" t="n">
        <f aca="false">INDEX($Z$2182:$Z$2309,MATCH($A2228+(1-E2228)*8,$A$2182:$A$2309,0))</f>
        <v>60000000</v>
      </c>
      <c r="AK2228" s="7" t="n">
        <f aca="false">INDEX($Z$2182:$Z$2309,MATCH($A2228-E2228*8,$A$2182:$A$2309,0))</f>
        <v>181749789.892151</v>
      </c>
      <c r="AL2228" s="7" t="n">
        <f aca="false">INDEX($AA$2182:$AA$2309,MATCH($A2228+(1-F2228)*4,$A$2182:$A$2309,0))</f>
        <v>30000000</v>
      </c>
      <c r="AM2228" s="7" t="n">
        <f aca="false">INDEX($AA$2182:$AA$2309,MATCH($A2228-F2228*4,$A$2182:$A$2309,0))</f>
        <v>217123200.479564</v>
      </c>
      <c r="AN2228" s="7" t="n">
        <f aca="false">INDEX($AB$2182:$AB$2309,MATCH($A2228+(1-G2228)*2,$A$2182:$A$2309,0))</f>
        <v>15000000</v>
      </c>
      <c r="AO2228" s="7" t="n">
        <f aca="false">INDEX($AB$2182:$AB$2309,MATCH($A2228-G2228*2,$A$2182:$A$2309,0))</f>
        <v>329253207.102503</v>
      </c>
      <c r="AP2228" s="7" t="n">
        <f aca="false">INDEX($AC$2182:$AC$2309,MATCH($A2228+(1-H2228)*1,$A$2182:$A$2309,0))</f>
        <v>5000000</v>
      </c>
      <c r="AQ2228" s="7" t="n">
        <f aca="false">INDEX($AC$2182:$AC$2309,MATCH($A2228-H2228*1,$A$2182:$A$2309,0))</f>
        <v>409883742.75116</v>
      </c>
      <c r="AR2228" s="14" t="b">
        <f aca="false">AND(IF(B2228=1,AD2228&gt;=AE2228,AE2228&gt;AD2228),IF(C2228=1,AF2228&gt;=AG2228,AG2228&gt;AF2228),IF(D2228=1,AH2228&gt;=AI2228,AI2228&gt;AH2228),IF(E2228=1,AJ2228&gt;=AK2228,AK2228&gt;AJ2228),IF(F2228=1,AL2228&gt;=AM2228,AM2228&gt;AL2228),IF(G2228=1,AN2228&gt;=AO2228,AO2228&gt;AN2228),IF(H2228=1,AP2228&gt;=AQ2228,AQ2228&gt;AP2228))</f>
        <v>0</v>
      </c>
      <c r="AS2228" s="2"/>
      <c r="AT2228" s="2"/>
      <c r="AU2228" s="2"/>
      <c r="AV2228" s="2"/>
      <c r="AW2228" s="2"/>
      <c r="AX2228" s="2"/>
    </row>
    <row r="2229" customFormat="false" ht="15" hidden="false" customHeight="false" outlineLevel="0" collapsed="false">
      <c r="A2229" s="6" t="n">
        <f aca="false">ROW()-2182</f>
        <v>47</v>
      </c>
      <c r="B2229" s="6" t="n">
        <f aca="false">MOD(INT($A2229/64),2)</f>
        <v>0</v>
      </c>
      <c r="C2229" s="6" t="n">
        <f aca="false">MOD(INT($A2229/32),2)</f>
        <v>1</v>
      </c>
      <c r="D2229" s="6" t="n">
        <f aca="false">MOD(INT($A2229/16),2)</f>
        <v>0</v>
      </c>
      <c r="E2229" s="6" t="n">
        <f aca="false">MOD(INT($A2229/8),2)</f>
        <v>1</v>
      </c>
      <c r="F2229" s="6" t="n">
        <f aca="false">MOD(INT($A2229/4),2)</f>
        <v>1</v>
      </c>
      <c r="G2229" s="6" t="n">
        <f aca="false">MOD(INT($A2229/2),2)</f>
        <v>1</v>
      </c>
      <c r="H2229" s="6" t="n">
        <f aca="false">MOD(INT($A2229/1),2)</f>
        <v>1</v>
      </c>
      <c r="I2229" s="7" t="n">
        <f aca="false">IF(B2229=1,MIN($B$6,$B$2180),0)</f>
        <v>0</v>
      </c>
      <c r="J2229" s="7" t="n">
        <f aca="false">IF(C2229=1,MIN($F$506,MAX(0,$B$2180-I2229)),0)</f>
        <v>300000000</v>
      </c>
      <c r="K2229" s="7" t="n">
        <f aca="false">IF(D2229=1,MIN($F$505,MAX(0,$B$2180-SUM(I2229:J2229))),0)</f>
        <v>0</v>
      </c>
      <c r="L2229" s="7" t="n">
        <f aca="false">IF(E2229=1,MIN($F$504,MAX(0,$B$2180-SUM(I2229:K2229))),0)</f>
        <v>60000000</v>
      </c>
      <c r="M2229" s="7" t="n">
        <f aca="false">IF(F2229=1,MIN($F$503,MAX(0,$B$2180-SUM(I2229:L2229))),0)</f>
        <v>30000000</v>
      </c>
      <c r="N2229" s="7" t="n">
        <f aca="false">IF(G2229=1,MIN($F$502,MAX(0,$B$2180-SUM(I2229:M2229))),0)</f>
        <v>15000000</v>
      </c>
      <c r="O2229" s="7" t="n">
        <f aca="false">IF(H2229=1,MIN($F$501,MAX(0,$B$2180-SUM(I2229:N2229))),0)</f>
        <v>5000000</v>
      </c>
      <c r="P2229" s="7" t="n">
        <f aca="false">MAX(0,$B$2180-SUM(I2229:O2229))</f>
        <v>1590000000</v>
      </c>
      <c r="Q2229" s="7" t="n">
        <f aca="false">($B$483+$B$484)+$B$22+(1-B2229)*$B$478+(1-C2229)*$E$506+(1-D2229)*$E$505+(1-E2229)*$E$504+(1-F2229)*$E$503+(1-G2229)*$E$502+(1-H2229)*$E$501</f>
        <v>11987233.0051138</v>
      </c>
      <c r="R2229" s="7" t="n">
        <f aca="false">P2229&gt;$B$12*Q2229</f>
        <v>1</v>
      </c>
      <c r="S2229" s="7" t="n">
        <f aca="false">IF(R2229,(P2229+$B$12*$B$13)/(Q2229+$B$13),IF(Q2229&gt;0,P2229/Q2229,0))</f>
        <v>109.924372683028</v>
      </c>
      <c r="T2229" s="7" t="n">
        <f aca="false">IF(R2229,$B$13*(S2229-$B$12),0)</f>
        <v>272310931.70757</v>
      </c>
      <c r="U2229" s="7" t="n">
        <f aca="false">($B$483+$B$484)*S2229</f>
        <v>33697479.8021857</v>
      </c>
      <c r="V2229" s="7" t="n">
        <f aca="false">$B$22*S2229</f>
        <v>989319354.147254</v>
      </c>
      <c r="W2229" s="7" t="n">
        <f aca="false">IF(B2229=1,I2229,S2229*$B$478)</f>
        <v>103372719.994675</v>
      </c>
      <c r="X2229" s="7" t="n">
        <f aca="false">IF(C2229=1,J2229,S2229*$E$506)</f>
        <v>300000000</v>
      </c>
      <c r="Y2229" s="7" t="n">
        <f aca="false">IF(D2229=1,K2229,S2229*$E$505)</f>
        <v>191299514.348315</v>
      </c>
      <c r="Z2229" s="7" t="n">
        <f aca="false">IF(E2229=1,L2229,S2229*$E$504)</f>
        <v>60000000</v>
      </c>
      <c r="AA2229" s="7" t="n">
        <f aca="false">IF(F2229=1,M2229,S2229*$E$503)</f>
        <v>30000000</v>
      </c>
      <c r="AB2229" s="7" t="n">
        <f aca="false">IF(G2229=1,N2229,S2229*$E$502)</f>
        <v>15000000</v>
      </c>
      <c r="AC2229" s="7" t="n">
        <f aca="false">IF(H2229=1,O2229,S2229*$E$501)</f>
        <v>5000000</v>
      </c>
      <c r="AD2229" s="7" t="n">
        <f aca="false">INDEX($W$2182:$W$2309,MATCH($A2229+(1-B2229)*64,$A$2182:$A$2309,0))</f>
        <v>30000000</v>
      </c>
      <c r="AE2229" s="7" t="n">
        <f aca="false">INDEX($W$2182:$W$2309,MATCH($A2229-B2229*64,$A$2182:$A$2309,0))</f>
        <v>103372719.994675</v>
      </c>
      <c r="AF2229" s="7" t="n">
        <f aca="false">INDEX($X$2182:$X$2309,MATCH($A2229+(1-C2229)*32,$A$2182:$A$2309,0))</f>
        <v>300000000</v>
      </c>
      <c r="AG2229" s="7" t="n">
        <f aca="false">INDEX($X$2182:$X$2309,MATCH($A2229-C2229*32,$A$2182:$A$2309,0))</f>
        <v>564411105.475393</v>
      </c>
      <c r="AH2229" s="7" t="n">
        <f aca="false">INDEX($Y$2182:$Y$2309,MATCH($A2229+(1-D2229)*16,$A$2182:$A$2309,0))</f>
        <v>100000000</v>
      </c>
      <c r="AI2229" s="7" t="n">
        <f aca="false">INDEX($Y$2182:$Y$2309,MATCH($A2229-D2229*16,$A$2182:$A$2309,0))</f>
        <v>191299514.348315</v>
      </c>
      <c r="AJ2229" s="7" t="n">
        <f aca="false">INDEX($Z$2182:$Z$2309,MATCH($A2229+(1-E2229)*8,$A$2182:$A$2309,0))</f>
        <v>60000000</v>
      </c>
      <c r="AK2229" s="7" t="n">
        <f aca="false">INDEX($Z$2182:$Z$2309,MATCH($A2229-E2229*8,$A$2182:$A$2309,0))</f>
        <v>234851973.606274</v>
      </c>
      <c r="AL2229" s="7" t="n">
        <f aca="false">INDEX($AA$2182:$AA$2309,MATCH($A2229+(1-F2229)*4,$A$2182:$A$2309,0))</f>
        <v>30000000</v>
      </c>
      <c r="AM2229" s="7" t="n">
        <f aca="false">INDEX($AA$2182:$AA$2309,MATCH($A2229-F2229*4,$A$2182:$A$2309,0))</f>
        <v>278345922.340978</v>
      </c>
      <c r="AN2229" s="7" t="n">
        <f aca="false">INDEX($AB$2182:$AB$2309,MATCH($A2229+(1-G2229)*2,$A$2182:$A$2309,0))</f>
        <v>15000000</v>
      </c>
      <c r="AO2229" s="7" t="n">
        <f aca="false">INDEX($AB$2182:$AB$2309,MATCH($A2229-G2229*2,$A$2182:$A$2309,0))</f>
        <v>412449525.178398</v>
      </c>
      <c r="AP2229" s="7" t="n">
        <f aca="false">INDEX($AC$2182:$AC$2309,MATCH($A2229+(1-H2229)*1,$A$2182:$A$2309,0))</f>
        <v>5000000</v>
      </c>
      <c r="AQ2229" s="7" t="n">
        <f aca="false">INDEX($AC$2182:$AC$2309,MATCH($A2229-H2229*1,$A$2182:$A$2309,0))</f>
        <v>409883742.75116</v>
      </c>
      <c r="AR2229" s="14" t="b">
        <f aca="false">AND(IF(B2229=1,AD2229&gt;=AE2229,AE2229&gt;AD2229),IF(C2229=1,AF2229&gt;=AG2229,AG2229&gt;AF2229),IF(D2229=1,AH2229&gt;=AI2229,AI2229&gt;AH2229),IF(E2229=1,AJ2229&gt;=AK2229,AK2229&gt;AJ2229),IF(F2229=1,AL2229&gt;=AM2229,AM2229&gt;AL2229),IF(G2229=1,AN2229&gt;=AO2229,AO2229&gt;AN2229),IF(H2229=1,AP2229&gt;=AQ2229,AQ2229&gt;AP2229))</f>
        <v>0</v>
      </c>
      <c r="AS2229" s="2"/>
      <c r="AT2229" s="2"/>
      <c r="AU2229" s="2"/>
      <c r="AV2229" s="2"/>
      <c r="AW2229" s="2"/>
      <c r="AX2229" s="2"/>
    </row>
    <row r="2230" customFormat="false" ht="15" hidden="false" customHeight="false" outlineLevel="0" collapsed="false">
      <c r="A2230" s="6" t="n">
        <f aca="false">ROW()-2182</f>
        <v>48</v>
      </c>
      <c r="B2230" s="6" t="n">
        <f aca="false">MOD(INT($A2230/64),2)</f>
        <v>0</v>
      </c>
      <c r="C2230" s="6" t="n">
        <f aca="false">MOD(INT($A2230/32),2)</f>
        <v>1</v>
      </c>
      <c r="D2230" s="6" t="n">
        <f aca="false">MOD(INT($A2230/16),2)</f>
        <v>1</v>
      </c>
      <c r="E2230" s="6" t="n">
        <f aca="false">MOD(INT($A2230/8),2)</f>
        <v>0</v>
      </c>
      <c r="F2230" s="6" t="n">
        <f aca="false">MOD(INT($A2230/4),2)</f>
        <v>0</v>
      </c>
      <c r="G2230" s="6" t="n">
        <f aca="false">MOD(INT($A2230/2),2)</f>
        <v>0</v>
      </c>
      <c r="H2230" s="6" t="n">
        <f aca="false">MOD(INT($A2230/1),2)</f>
        <v>0</v>
      </c>
      <c r="I2230" s="7" t="n">
        <f aca="false">IF(B2230=1,MIN($B$6,$B$2180),0)</f>
        <v>0</v>
      </c>
      <c r="J2230" s="7" t="n">
        <f aca="false">IF(C2230=1,MIN($F$506,MAX(0,$B$2180-I2230)),0)</f>
        <v>300000000</v>
      </c>
      <c r="K2230" s="7" t="n">
        <f aca="false">IF(D2230=1,MIN($F$505,MAX(0,$B$2180-SUM(I2230:J2230))),0)</f>
        <v>100000000</v>
      </c>
      <c r="L2230" s="7" t="n">
        <f aca="false">IF(E2230=1,MIN($F$504,MAX(0,$B$2180-SUM(I2230:K2230))),0)</f>
        <v>0</v>
      </c>
      <c r="M2230" s="7" t="n">
        <f aca="false">IF(F2230=1,MIN($F$503,MAX(0,$B$2180-SUM(I2230:L2230))),0)</f>
        <v>0</v>
      </c>
      <c r="N2230" s="7" t="n">
        <f aca="false">IF(G2230=1,MIN($F$502,MAX(0,$B$2180-SUM(I2230:M2230))),0)</f>
        <v>0</v>
      </c>
      <c r="O2230" s="7" t="n">
        <f aca="false">IF(H2230=1,MIN($F$501,MAX(0,$B$2180-SUM(I2230:N2230))),0)</f>
        <v>0</v>
      </c>
      <c r="P2230" s="7" t="n">
        <f aca="false">MAX(0,$B$2180-SUM(I2230:O2230))</f>
        <v>1600000000</v>
      </c>
      <c r="Q2230" s="7" t="n">
        <f aca="false">($B$483+$B$484)+$B$22+(1-B2230)*$B$478+(1-C2230)*$E$506+(1-D2230)*$E$505+(1-E2230)*$E$504+(1-F2230)*$E$503+(1-G2230)*$E$502+(1-H2230)*$E$501</f>
        <v>25646950.0298365</v>
      </c>
      <c r="R2230" s="7" t="n">
        <f aca="false">P2230&gt;$B$12*Q2230</f>
        <v>1</v>
      </c>
      <c r="S2230" s="7" t="n">
        <f aca="false">IF(R2230,(P2230+$B$12*$B$13)/(Q2230+$B$13),IF(Q2230&gt;0,P2230/Q2230,0))</f>
        <v>56.9333444050353</v>
      </c>
      <c r="T2230" s="7" t="n">
        <f aca="false">IF(R2230,$B$13*(S2230-$B$12),0)</f>
        <v>139833361.012588</v>
      </c>
      <c r="U2230" s="7" t="n">
        <f aca="false">($B$483+$B$484)*S2230</f>
        <v>17453001.3347601</v>
      </c>
      <c r="V2230" s="7" t="n">
        <f aca="false">$B$22*S2230</f>
        <v>512400099.645318</v>
      </c>
      <c r="W2230" s="7" t="n">
        <f aca="false">IF(B2230=1,I2230,S2230*$B$478)</f>
        <v>53540034.1697904</v>
      </c>
      <c r="X2230" s="7" t="n">
        <f aca="false">IF(C2230=1,J2230,S2230*$E$506)</f>
        <v>300000000</v>
      </c>
      <c r="Y2230" s="7" t="n">
        <f aca="false">IF(D2230=1,K2230,S2230*$E$505)</f>
        <v>100000000</v>
      </c>
      <c r="Z2230" s="7" t="n">
        <f aca="false">IF(E2230=1,L2230,S2230*$E$504)</f>
        <v>136640026.572085</v>
      </c>
      <c r="AA2230" s="7" t="n">
        <f aca="false">IF(F2230=1,M2230,S2230*$E$503)</f>
        <v>170800033.215106</v>
      </c>
      <c r="AB2230" s="7" t="n">
        <f aca="false">IF(G2230=1,N2230,S2230*$E$502)</f>
        <v>284666722.025177</v>
      </c>
      <c r="AC2230" s="7" t="n">
        <f aca="false">IF(H2230=1,O2230,S2230*$E$501)</f>
        <v>284666722.025177</v>
      </c>
      <c r="AD2230" s="7" t="n">
        <f aca="false">INDEX($W$2182:$W$2309,MATCH($A2230+(1-B2230)*64,$A$2182:$A$2309,0))</f>
        <v>30000000</v>
      </c>
      <c r="AE2230" s="7" t="n">
        <f aca="false">INDEX($W$2182:$W$2309,MATCH($A2230-B2230*64,$A$2182:$A$2309,0))</f>
        <v>53540034.1697904</v>
      </c>
      <c r="AF2230" s="7" t="n">
        <f aca="false">INDEX($X$2182:$X$2309,MATCH($A2230+(1-C2230)*32,$A$2182:$A$2309,0))</f>
        <v>300000000</v>
      </c>
      <c r="AG2230" s="7" t="n">
        <f aca="false">INDEX($X$2182:$X$2309,MATCH($A2230-C2230*32,$A$2182:$A$2309,0))</f>
        <v>341457873.594458</v>
      </c>
      <c r="AH2230" s="7" t="n">
        <f aca="false">INDEX($Y$2182:$Y$2309,MATCH($A2230+(1-D2230)*16,$A$2182:$A$2309,0))</f>
        <v>100000000</v>
      </c>
      <c r="AI2230" s="7" t="n">
        <f aca="false">INDEX($Y$2182:$Y$2309,MATCH($A2230-D2230*16,$A$2182:$A$2309,0))</f>
        <v>99133692.4667037</v>
      </c>
      <c r="AJ2230" s="7" t="n">
        <f aca="false">INDEX($Z$2182:$Z$2309,MATCH($A2230+(1-E2230)*8,$A$2182:$A$2309,0))</f>
        <v>60000000</v>
      </c>
      <c r="AK2230" s="7" t="n">
        <f aca="false">INDEX($Z$2182:$Z$2309,MATCH($A2230-E2230*8,$A$2182:$A$2309,0))</f>
        <v>136640026.572085</v>
      </c>
      <c r="AL2230" s="7" t="n">
        <f aca="false">INDEX($AA$2182:$AA$2309,MATCH($A2230+(1-F2230)*4,$A$2182:$A$2309,0))</f>
        <v>30000000</v>
      </c>
      <c r="AM2230" s="7" t="n">
        <f aca="false">INDEX($AA$2182:$AA$2309,MATCH($A2230-F2230*4,$A$2182:$A$2309,0))</f>
        <v>170800033.215106</v>
      </c>
      <c r="AN2230" s="7" t="n">
        <f aca="false">INDEX($AB$2182:$AB$2309,MATCH($A2230+(1-G2230)*2,$A$2182:$A$2309,0))</f>
        <v>15000000</v>
      </c>
      <c r="AO2230" s="7" t="n">
        <f aca="false">INDEX($AB$2182:$AB$2309,MATCH($A2230-G2230*2,$A$2182:$A$2309,0))</f>
        <v>284666722.025177</v>
      </c>
      <c r="AP2230" s="7" t="n">
        <f aca="false">INDEX($AC$2182:$AC$2309,MATCH($A2230+(1-H2230)*1,$A$2182:$A$2309,0))</f>
        <v>5000000</v>
      </c>
      <c r="AQ2230" s="7" t="n">
        <f aca="false">INDEX($AC$2182:$AC$2309,MATCH($A2230-H2230*1,$A$2182:$A$2309,0))</f>
        <v>284666722.025177</v>
      </c>
      <c r="AR2230" s="14" t="b">
        <f aca="false">AND(IF(B2230=1,AD2230&gt;=AE2230,AE2230&gt;AD2230),IF(C2230=1,AF2230&gt;=AG2230,AG2230&gt;AF2230),IF(D2230=1,AH2230&gt;=AI2230,AI2230&gt;AH2230),IF(E2230=1,AJ2230&gt;=AK2230,AK2230&gt;AJ2230),IF(F2230=1,AL2230&gt;=AM2230,AM2230&gt;AL2230),IF(G2230=1,AN2230&gt;=AO2230,AO2230&gt;AN2230),IF(H2230=1,AP2230&gt;=AQ2230,AQ2230&gt;AP2230))</f>
        <v>0</v>
      </c>
      <c r="AS2230" s="2"/>
      <c r="AT2230" s="2"/>
      <c r="AU2230" s="2"/>
      <c r="AV2230" s="2"/>
      <c r="AW2230" s="2"/>
      <c r="AX2230" s="2"/>
    </row>
    <row r="2231" customFormat="false" ht="15" hidden="false" customHeight="false" outlineLevel="0" collapsed="false">
      <c r="A2231" s="6" t="n">
        <f aca="false">ROW()-2182</f>
        <v>49</v>
      </c>
      <c r="B2231" s="6" t="n">
        <f aca="false">MOD(INT($A2231/64),2)</f>
        <v>0</v>
      </c>
      <c r="C2231" s="6" t="n">
        <f aca="false">MOD(INT($A2231/32),2)</f>
        <v>1</v>
      </c>
      <c r="D2231" s="6" t="n">
        <f aca="false">MOD(INT($A2231/16),2)</f>
        <v>1</v>
      </c>
      <c r="E2231" s="6" t="n">
        <f aca="false">MOD(INT($A2231/8),2)</f>
        <v>0</v>
      </c>
      <c r="F2231" s="6" t="n">
        <f aca="false">MOD(INT($A2231/4),2)</f>
        <v>0</v>
      </c>
      <c r="G2231" s="6" t="n">
        <f aca="false">MOD(INT($A2231/2),2)</f>
        <v>0</v>
      </c>
      <c r="H2231" s="6" t="n">
        <f aca="false">MOD(INT($A2231/1),2)</f>
        <v>1</v>
      </c>
      <c r="I2231" s="7" t="n">
        <f aca="false">IF(B2231=1,MIN($B$6,$B$2180),0)</f>
        <v>0</v>
      </c>
      <c r="J2231" s="7" t="n">
        <f aca="false">IF(C2231=1,MIN($F$506,MAX(0,$B$2180-I2231)),0)</f>
        <v>300000000</v>
      </c>
      <c r="K2231" s="7" t="n">
        <f aca="false">IF(D2231=1,MIN($F$505,MAX(0,$B$2180-SUM(I2231:J2231))),0)</f>
        <v>100000000</v>
      </c>
      <c r="L2231" s="7" t="n">
        <f aca="false">IF(E2231=1,MIN($F$504,MAX(0,$B$2180-SUM(I2231:K2231))),0)</f>
        <v>0</v>
      </c>
      <c r="M2231" s="7" t="n">
        <f aca="false">IF(F2231=1,MIN($F$503,MAX(0,$B$2180-SUM(I2231:L2231))),0)</f>
        <v>0</v>
      </c>
      <c r="N2231" s="7" t="n">
        <f aca="false">IF(G2231=1,MIN($F$502,MAX(0,$B$2180-SUM(I2231:M2231))),0)</f>
        <v>0</v>
      </c>
      <c r="O2231" s="7" t="n">
        <f aca="false">IF(H2231=1,MIN($F$501,MAX(0,$B$2180-SUM(I2231:N2231))),0)</f>
        <v>5000000</v>
      </c>
      <c r="P2231" s="7" t="n">
        <f aca="false">MAX(0,$B$2180-SUM(I2231:O2231))</f>
        <v>1595000000</v>
      </c>
      <c r="Q2231" s="7" t="n">
        <f aca="false">($B$483+$B$484)+$B$22+(1-B2231)*$B$478+(1-C2231)*$E$506+(1-D2231)*$E$505+(1-E2231)*$E$504+(1-F2231)*$E$503+(1-G2231)*$E$502+(1-H2231)*$E$501</f>
        <v>20646950.0298365</v>
      </c>
      <c r="R2231" s="7" t="n">
        <f aca="false">P2231&gt;$B$12*Q2231</f>
        <v>1</v>
      </c>
      <c r="S2231" s="7" t="n">
        <f aca="false">IF(R2231,(P2231+$B$12*$B$13)/(Q2231+$B$13),IF(Q2231&gt;0,P2231/Q2231,0))</f>
        <v>69.0155721570581</v>
      </c>
      <c r="T2231" s="7" t="n">
        <f aca="false">IF(R2231,$B$13*(S2231-$B$12),0)</f>
        <v>170038930.392645</v>
      </c>
      <c r="U2231" s="7" t="n">
        <f aca="false">($B$483+$B$484)*S2231</f>
        <v>21156826.2072768</v>
      </c>
      <c r="V2231" s="7" t="n">
        <f aca="false">$B$22*S2231</f>
        <v>621140149.413523</v>
      </c>
      <c r="W2231" s="7" t="n">
        <f aca="false">IF(B2231=1,I2231,S2231*$B$478)</f>
        <v>64902143.5531499</v>
      </c>
      <c r="X2231" s="7" t="n">
        <f aca="false">IF(C2231=1,J2231,S2231*$E$506)</f>
        <v>300000000</v>
      </c>
      <c r="Y2231" s="7" t="n">
        <f aca="false">IF(D2231=1,K2231,S2231*$E$505)</f>
        <v>100000000</v>
      </c>
      <c r="Z2231" s="7" t="n">
        <f aca="false">IF(E2231=1,L2231,S2231*$E$504)</f>
        <v>165637373.17694</v>
      </c>
      <c r="AA2231" s="7" t="n">
        <f aca="false">IF(F2231=1,M2231,S2231*$E$503)</f>
        <v>207046716.471174</v>
      </c>
      <c r="AB2231" s="7" t="n">
        <f aca="false">IF(G2231=1,N2231,S2231*$E$502)</f>
        <v>345077860.785291</v>
      </c>
      <c r="AC2231" s="7" t="n">
        <f aca="false">IF(H2231=1,O2231,S2231*$E$501)</f>
        <v>5000000</v>
      </c>
      <c r="AD2231" s="7" t="n">
        <f aca="false">INDEX($W$2182:$W$2309,MATCH($A2231+(1-B2231)*64,$A$2182:$A$2309,0))</f>
        <v>30000000</v>
      </c>
      <c r="AE2231" s="7" t="n">
        <f aca="false">INDEX($W$2182:$W$2309,MATCH($A2231-B2231*64,$A$2182:$A$2309,0))</f>
        <v>64902143.5531499</v>
      </c>
      <c r="AF2231" s="7" t="n">
        <f aca="false">INDEX($X$2182:$X$2309,MATCH($A2231+(1-C2231)*32,$A$2182:$A$2309,0))</f>
        <v>300000000</v>
      </c>
      <c r="AG2231" s="7" t="n">
        <f aca="false">INDEX($X$2182:$X$2309,MATCH($A2231-C2231*32,$A$2182:$A$2309,0))</f>
        <v>398669200.496331</v>
      </c>
      <c r="AH2231" s="7" t="n">
        <f aca="false">INDEX($Y$2182:$Y$2309,MATCH($A2231+(1-D2231)*16,$A$2182:$A$2309,0))</f>
        <v>100000000</v>
      </c>
      <c r="AI2231" s="7" t="n">
        <f aca="false">INDEX($Y$2182:$Y$2309,MATCH($A2231-D2231*16,$A$2182:$A$2309,0))</f>
        <v>118700634.575417</v>
      </c>
      <c r="AJ2231" s="7" t="n">
        <f aca="false">INDEX($Z$2182:$Z$2309,MATCH($A2231+(1-E2231)*8,$A$2182:$A$2309,0))</f>
        <v>60000000</v>
      </c>
      <c r="AK2231" s="7" t="n">
        <f aca="false">INDEX($Z$2182:$Z$2309,MATCH($A2231-E2231*8,$A$2182:$A$2309,0))</f>
        <v>165637373.17694</v>
      </c>
      <c r="AL2231" s="7" t="n">
        <f aca="false">INDEX($AA$2182:$AA$2309,MATCH($A2231+(1-F2231)*4,$A$2182:$A$2309,0))</f>
        <v>30000000</v>
      </c>
      <c r="AM2231" s="7" t="n">
        <f aca="false">INDEX($AA$2182:$AA$2309,MATCH($A2231-F2231*4,$A$2182:$A$2309,0))</f>
        <v>207046716.471174</v>
      </c>
      <c r="AN2231" s="7" t="n">
        <f aca="false">INDEX($AB$2182:$AB$2309,MATCH($A2231+(1-G2231)*2,$A$2182:$A$2309,0))</f>
        <v>15000000</v>
      </c>
      <c r="AO2231" s="7" t="n">
        <f aca="false">INDEX($AB$2182:$AB$2309,MATCH($A2231-G2231*2,$A$2182:$A$2309,0))</f>
        <v>345077860.785291</v>
      </c>
      <c r="AP2231" s="7" t="n">
        <f aca="false">INDEX($AC$2182:$AC$2309,MATCH($A2231+(1-H2231)*1,$A$2182:$A$2309,0))</f>
        <v>5000000</v>
      </c>
      <c r="AQ2231" s="7" t="n">
        <f aca="false">INDEX($AC$2182:$AC$2309,MATCH($A2231-H2231*1,$A$2182:$A$2309,0))</f>
        <v>284666722.025177</v>
      </c>
      <c r="AR2231" s="14" t="b">
        <f aca="false">AND(IF(B2231=1,AD2231&gt;=AE2231,AE2231&gt;AD2231),IF(C2231=1,AF2231&gt;=AG2231,AG2231&gt;AF2231),IF(D2231=1,AH2231&gt;=AI2231,AI2231&gt;AH2231),IF(E2231=1,AJ2231&gt;=AK2231,AK2231&gt;AJ2231),IF(F2231=1,AL2231&gt;=AM2231,AM2231&gt;AL2231),IF(G2231=1,AN2231&gt;=AO2231,AO2231&gt;AN2231),IF(H2231=1,AP2231&gt;=AQ2231,AQ2231&gt;AP2231))</f>
        <v>0</v>
      </c>
      <c r="AS2231" s="2"/>
      <c r="AT2231" s="2"/>
      <c r="AU2231" s="2"/>
      <c r="AV2231" s="2"/>
      <c r="AW2231" s="2"/>
      <c r="AX2231" s="2"/>
    </row>
    <row r="2232" customFormat="false" ht="15" hidden="false" customHeight="false" outlineLevel="0" collapsed="false">
      <c r="A2232" s="6" t="n">
        <f aca="false">ROW()-2182</f>
        <v>50</v>
      </c>
      <c r="B2232" s="6" t="n">
        <f aca="false">MOD(INT($A2232/64),2)</f>
        <v>0</v>
      </c>
      <c r="C2232" s="6" t="n">
        <f aca="false">MOD(INT($A2232/32),2)</f>
        <v>1</v>
      </c>
      <c r="D2232" s="6" t="n">
        <f aca="false">MOD(INT($A2232/16),2)</f>
        <v>1</v>
      </c>
      <c r="E2232" s="6" t="n">
        <f aca="false">MOD(INT($A2232/8),2)</f>
        <v>0</v>
      </c>
      <c r="F2232" s="6" t="n">
        <f aca="false">MOD(INT($A2232/4),2)</f>
        <v>0</v>
      </c>
      <c r="G2232" s="6" t="n">
        <f aca="false">MOD(INT($A2232/2),2)</f>
        <v>1</v>
      </c>
      <c r="H2232" s="6" t="n">
        <f aca="false">MOD(INT($A2232/1),2)</f>
        <v>0</v>
      </c>
      <c r="I2232" s="7" t="n">
        <f aca="false">IF(B2232=1,MIN($B$6,$B$2180),0)</f>
        <v>0</v>
      </c>
      <c r="J2232" s="7" t="n">
        <f aca="false">IF(C2232=1,MIN($F$506,MAX(0,$B$2180-I2232)),0)</f>
        <v>300000000</v>
      </c>
      <c r="K2232" s="7" t="n">
        <f aca="false">IF(D2232=1,MIN($F$505,MAX(0,$B$2180-SUM(I2232:J2232))),0)</f>
        <v>100000000</v>
      </c>
      <c r="L2232" s="7" t="n">
        <f aca="false">IF(E2232=1,MIN($F$504,MAX(0,$B$2180-SUM(I2232:K2232))),0)</f>
        <v>0</v>
      </c>
      <c r="M2232" s="7" t="n">
        <f aca="false">IF(F2232=1,MIN($F$503,MAX(0,$B$2180-SUM(I2232:L2232))),0)</f>
        <v>0</v>
      </c>
      <c r="N2232" s="7" t="n">
        <f aca="false">IF(G2232=1,MIN($F$502,MAX(0,$B$2180-SUM(I2232:M2232))),0)</f>
        <v>15000000</v>
      </c>
      <c r="O2232" s="7" t="n">
        <f aca="false">IF(H2232=1,MIN($F$501,MAX(0,$B$2180-SUM(I2232:N2232))),0)</f>
        <v>0</v>
      </c>
      <c r="P2232" s="7" t="n">
        <f aca="false">MAX(0,$B$2180-SUM(I2232:O2232))</f>
        <v>1585000000</v>
      </c>
      <c r="Q2232" s="7" t="n">
        <f aca="false">($B$483+$B$484)+$B$22+(1-B2232)*$B$478+(1-C2232)*$E$506+(1-D2232)*$E$505+(1-E2232)*$E$504+(1-F2232)*$E$503+(1-G2232)*$E$502+(1-H2232)*$E$501</f>
        <v>20646950.0298365</v>
      </c>
      <c r="R2232" s="7" t="n">
        <f aca="false">P2232&gt;$B$12*Q2232</f>
        <v>1</v>
      </c>
      <c r="S2232" s="7" t="n">
        <f aca="false">IF(R2232,(P2232+$B$12*$B$13)/(Q2232+$B$13),IF(Q2232&gt;0,P2232/Q2232,0))</f>
        <v>68.5835497961376</v>
      </c>
      <c r="T2232" s="7" t="n">
        <f aca="false">IF(R2232,$B$13*(S2232-$B$12),0)</f>
        <v>168958874.490344</v>
      </c>
      <c r="U2232" s="7" t="n">
        <f aca="false">($B$483+$B$484)*S2232</f>
        <v>21024389.1105176</v>
      </c>
      <c r="V2232" s="7" t="n">
        <f aca="false">$B$22*S2232</f>
        <v>617251948.165238</v>
      </c>
      <c r="W2232" s="7" t="n">
        <f aca="false">IF(B2232=1,I2232,S2232*$B$478)</f>
        <v>64495870.3540692</v>
      </c>
      <c r="X2232" s="7" t="n">
        <f aca="false">IF(C2232=1,J2232,S2232*$E$506)</f>
        <v>300000000</v>
      </c>
      <c r="Y2232" s="7" t="n">
        <f aca="false">IF(D2232=1,K2232,S2232*$E$505)</f>
        <v>100000000</v>
      </c>
      <c r="Z2232" s="7" t="n">
        <f aca="false">IF(E2232=1,L2232,S2232*$E$504)</f>
        <v>164600519.51073</v>
      </c>
      <c r="AA2232" s="7" t="n">
        <f aca="false">IF(F2232=1,M2232,S2232*$E$503)</f>
        <v>205750649.388413</v>
      </c>
      <c r="AB2232" s="7" t="n">
        <f aca="false">IF(G2232=1,N2232,S2232*$E$502)</f>
        <v>15000000</v>
      </c>
      <c r="AC2232" s="7" t="n">
        <f aca="false">IF(H2232=1,O2232,S2232*$E$501)</f>
        <v>342917748.980688</v>
      </c>
      <c r="AD2232" s="7" t="n">
        <f aca="false">INDEX($W$2182:$W$2309,MATCH($A2232+(1-B2232)*64,$A$2182:$A$2309,0))</f>
        <v>30000000</v>
      </c>
      <c r="AE2232" s="7" t="n">
        <f aca="false">INDEX($W$2182:$W$2309,MATCH($A2232-B2232*64,$A$2182:$A$2309,0))</f>
        <v>64495870.3540692</v>
      </c>
      <c r="AF2232" s="7" t="n">
        <f aca="false">INDEX($X$2182:$X$2309,MATCH($A2232+(1-C2232)*32,$A$2182:$A$2309,0))</f>
        <v>300000000</v>
      </c>
      <c r="AG2232" s="7" t="n">
        <f aca="false">INDEX($X$2182:$X$2309,MATCH($A2232-C2232*32,$A$2182:$A$2309,0))</f>
        <v>396568177.041805</v>
      </c>
      <c r="AH2232" s="7" t="n">
        <f aca="false">INDEX($Y$2182:$Y$2309,MATCH($A2232+(1-D2232)*16,$A$2182:$A$2309,0))</f>
        <v>100000000</v>
      </c>
      <c r="AI2232" s="7" t="n">
        <f aca="false">INDEX($Y$2182:$Y$2309,MATCH($A2232-D2232*16,$A$2182:$A$2309,0))</f>
        <v>118001367.214148</v>
      </c>
      <c r="AJ2232" s="7" t="n">
        <f aca="false">INDEX($Z$2182:$Z$2309,MATCH($A2232+(1-E2232)*8,$A$2182:$A$2309,0))</f>
        <v>60000000</v>
      </c>
      <c r="AK2232" s="7" t="n">
        <f aca="false">INDEX($Z$2182:$Z$2309,MATCH($A2232-E2232*8,$A$2182:$A$2309,0))</f>
        <v>164600519.51073</v>
      </c>
      <c r="AL2232" s="7" t="n">
        <f aca="false">INDEX($AA$2182:$AA$2309,MATCH($A2232+(1-F2232)*4,$A$2182:$A$2309,0))</f>
        <v>30000000</v>
      </c>
      <c r="AM2232" s="7" t="n">
        <f aca="false">INDEX($AA$2182:$AA$2309,MATCH($A2232-F2232*4,$A$2182:$A$2309,0))</f>
        <v>205750649.388413</v>
      </c>
      <c r="AN2232" s="7" t="n">
        <f aca="false">INDEX($AB$2182:$AB$2309,MATCH($A2232+(1-G2232)*2,$A$2182:$A$2309,0))</f>
        <v>15000000</v>
      </c>
      <c r="AO2232" s="7" t="n">
        <f aca="false">INDEX($AB$2182:$AB$2309,MATCH($A2232-G2232*2,$A$2182:$A$2309,0))</f>
        <v>284666722.025177</v>
      </c>
      <c r="AP2232" s="7" t="n">
        <f aca="false">INDEX($AC$2182:$AC$2309,MATCH($A2232+(1-H2232)*1,$A$2182:$A$2309,0))</f>
        <v>5000000</v>
      </c>
      <c r="AQ2232" s="7" t="n">
        <f aca="false">INDEX($AC$2182:$AC$2309,MATCH($A2232-H2232*1,$A$2182:$A$2309,0))</f>
        <v>342917748.980688</v>
      </c>
      <c r="AR2232" s="14" t="b">
        <f aca="false">AND(IF(B2232=1,AD2232&gt;=AE2232,AE2232&gt;AD2232),IF(C2232=1,AF2232&gt;=AG2232,AG2232&gt;AF2232),IF(D2232=1,AH2232&gt;=AI2232,AI2232&gt;AH2232),IF(E2232=1,AJ2232&gt;=AK2232,AK2232&gt;AJ2232),IF(F2232=1,AL2232&gt;=AM2232,AM2232&gt;AL2232),IF(G2232=1,AN2232&gt;=AO2232,AO2232&gt;AN2232),IF(H2232=1,AP2232&gt;=AQ2232,AQ2232&gt;AP2232))</f>
        <v>0</v>
      </c>
      <c r="AS2232" s="2"/>
      <c r="AT2232" s="2"/>
      <c r="AU2232" s="2"/>
      <c r="AV2232" s="2"/>
      <c r="AW2232" s="2"/>
      <c r="AX2232" s="2"/>
    </row>
    <row r="2233" customFormat="false" ht="15" hidden="false" customHeight="false" outlineLevel="0" collapsed="false">
      <c r="A2233" s="6" t="n">
        <f aca="false">ROW()-2182</f>
        <v>51</v>
      </c>
      <c r="B2233" s="6" t="n">
        <f aca="false">MOD(INT($A2233/64),2)</f>
        <v>0</v>
      </c>
      <c r="C2233" s="6" t="n">
        <f aca="false">MOD(INT($A2233/32),2)</f>
        <v>1</v>
      </c>
      <c r="D2233" s="6" t="n">
        <f aca="false">MOD(INT($A2233/16),2)</f>
        <v>1</v>
      </c>
      <c r="E2233" s="6" t="n">
        <f aca="false">MOD(INT($A2233/8),2)</f>
        <v>0</v>
      </c>
      <c r="F2233" s="6" t="n">
        <f aca="false">MOD(INT($A2233/4),2)</f>
        <v>0</v>
      </c>
      <c r="G2233" s="6" t="n">
        <f aca="false">MOD(INT($A2233/2),2)</f>
        <v>1</v>
      </c>
      <c r="H2233" s="6" t="n">
        <f aca="false">MOD(INT($A2233/1),2)</f>
        <v>1</v>
      </c>
      <c r="I2233" s="7" t="n">
        <f aca="false">IF(B2233=1,MIN($B$6,$B$2180),0)</f>
        <v>0</v>
      </c>
      <c r="J2233" s="7" t="n">
        <f aca="false">IF(C2233=1,MIN($F$506,MAX(0,$B$2180-I2233)),0)</f>
        <v>300000000</v>
      </c>
      <c r="K2233" s="7" t="n">
        <f aca="false">IF(D2233=1,MIN($F$505,MAX(0,$B$2180-SUM(I2233:J2233))),0)</f>
        <v>100000000</v>
      </c>
      <c r="L2233" s="7" t="n">
        <f aca="false">IF(E2233=1,MIN($F$504,MAX(0,$B$2180-SUM(I2233:K2233))),0)</f>
        <v>0</v>
      </c>
      <c r="M2233" s="7" t="n">
        <f aca="false">IF(F2233=1,MIN($F$503,MAX(0,$B$2180-SUM(I2233:L2233))),0)</f>
        <v>0</v>
      </c>
      <c r="N2233" s="7" t="n">
        <f aca="false">IF(G2233=1,MIN($F$502,MAX(0,$B$2180-SUM(I2233:M2233))),0)</f>
        <v>15000000</v>
      </c>
      <c r="O2233" s="7" t="n">
        <f aca="false">IF(H2233=1,MIN($F$501,MAX(0,$B$2180-SUM(I2233:N2233))),0)</f>
        <v>5000000</v>
      </c>
      <c r="P2233" s="7" t="n">
        <f aca="false">MAX(0,$B$2180-SUM(I2233:O2233))</f>
        <v>1580000000</v>
      </c>
      <c r="Q2233" s="7" t="n">
        <f aca="false">($B$483+$B$484)+$B$22+(1-B2233)*$B$478+(1-C2233)*$E$506+(1-D2233)*$E$505+(1-E2233)*$E$504+(1-F2233)*$E$503+(1-G2233)*$E$502+(1-H2233)*$E$501</f>
        <v>15646950.0298365</v>
      </c>
      <c r="R2233" s="7" t="n">
        <f aca="false">P2233&gt;$B$12*Q2233</f>
        <v>1</v>
      </c>
      <c r="S2233" s="7" t="n">
        <f aca="false">IF(R2233,(P2233+$B$12*$B$13)/(Q2233+$B$13),IF(Q2233&gt;0,P2233/Q2233,0))</f>
        <v>87.204736740781</v>
      </c>
      <c r="T2233" s="7" t="n">
        <f aca="false">IF(R2233,$B$13*(S2233-$B$12),0)</f>
        <v>215511841.851953</v>
      </c>
      <c r="U2233" s="7" t="n">
        <f aca="false">($B$483+$B$484)*S2233</f>
        <v>26732741.6409363</v>
      </c>
      <c r="V2233" s="7" t="n">
        <f aca="false">$B$22*S2233</f>
        <v>784842630.667029</v>
      </c>
      <c r="W2233" s="7" t="n">
        <f aca="false">IF(B2233=1,I2233,S2233*$B$478)</f>
        <v>82007207.4398647</v>
      </c>
      <c r="X2233" s="7" t="n">
        <f aca="false">IF(C2233=1,J2233,S2233*$E$506)</f>
        <v>300000000</v>
      </c>
      <c r="Y2233" s="7" t="n">
        <f aca="false">IF(D2233=1,K2233,S2233*$E$505)</f>
        <v>100000000</v>
      </c>
      <c r="Z2233" s="7" t="n">
        <f aca="false">IF(E2233=1,L2233,S2233*$E$504)</f>
        <v>209291368.177874</v>
      </c>
      <c r="AA2233" s="7" t="n">
        <f aca="false">IF(F2233=1,M2233,S2233*$E$503)</f>
        <v>261614210.222343</v>
      </c>
      <c r="AB2233" s="7" t="n">
        <f aca="false">IF(G2233=1,N2233,S2233*$E$502)</f>
        <v>15000000</v>
      </c>
      <c r="AC2233" s="7" t="n">
        <f aca="false">IF(H2233=1,O2233,S2233*$E$501)</f>
        <v>5000000</v>
      </c>
      <c r="AD2233" s="7" t="n">
        <f aca="false">INDEX($W$2182:$W$2309,MATCH($A2233+(1-B2233)*64,$A$2182:$A$2309,0))</f>
        <v>30000000</v>
      </c>
      <c r="AE2233" s="7" t="n">
        <f aca="false">INDEX($W$2182:$W$2309,MATCH($A2233-B2233*64,$A$2182:$A$2309,0))</f>
        <v>82007207.4398647</v>
      </c>
      <c r="AF2233" s="7" t="n">
        <f aca="false">INDEX($X$2182:$X$2309,MATCH($A2233+(1-C2233)*32,$A$2182:$A$2309,0))</f>
        <v>300000000</v>
      </c>
      <c r="AG2233" s="7" t="n">
        <f aca="false">INDEX($X$2182:$X$2309,MATCH($A2233-C2233*32,$A$2182:$A$2309,0))</f>
        <v>476887400.573548</v>
      </c>
      <c r="AH2233" s="7" t="n">
        <f aca="false">INDEX($Y$2182:$Y$2309,MATCH($A2233+(1-D2233)*16,$A$2182:$A$2309,0))</f>
        <v>100000000</v>
      </c>
      <c r="AI2233" s="7" t="n">
        <f aca="false">INDEX($Y$2182:$Y$2309,MATCH($A2233-D2233*16,$A$2182:$A$2309,0))</f>
        <v>147231447.690647</v>
      </c>
      <c r="AJ2233" s="7" t="n">
        <f aca="false">INDEX($Z$2182:$Z$2309,MATCH($A2233+(1-E2233)*8,$A$2182:$A$2309,0))</f>
        <v>60000000</v>
      </c>
      <c r="AK2233" s="7" t="n">
        <f aca="false">INDEX($Z$2182:$Z$2309,MATCH($A2233-E2233*8,$A$2182:$A$2309,0))</f>
        <v>209291368.177874</v>
      </c>
      <c r="AL2233" s="7" t="n">
        <f aca="false">INDEX($AA$2182:$AA$2309,MATCH($A2233+(1-F2233)*4,$A$2182:$A$2309,0))</f>
        <v>30000000</v>
      </c>
      <c r="AM2233" s="7" t="n">
        <f aca="false">INDEX($AA$2182:$AA$2309,MATCH($A2233-F2233*4,$A$2182:$A$2309,0))</f>
        <v>261614210.222343</v>
      </c>
      <c r="AN2233" s="7" t="n">
        <f aca="false">INDEX($AB$2182:$AB$2309,MATCH($A2233+(1-G2233)*2,$A$2182:$A$2309,0))</f>
        <v>15000000</v>
      </c>
      <c r="AO2233" s="7" t="n">
        <f aca="false">INDEX($AB$2182:$AB$2309,MATCH($A2233-G2233*2,$A$2182:$A$2309,0))</f>
        <v>345077860.785291</v>
      </c>
      <c r="AP2233" s="7" t="n">
        <f aca="false">INDEX($AC$2182:$AC$2309,MATCH($A2233+(1-H2233)*1,$A$2182:$A$2309,0))</f>
        <v>5000000</v>
      </c>
      <c r="AQ2233" s="7" t="n">
        <f aca="false">INDEX($AC$2182:$AC$2309,MATCH($A2233-H2233*1,$A$2182:$A$2309,0))</f>
        <v>342917748.980688</v>
      </c>
      <c r="AR2233" s="14" t="b">
        <f aca="false">AND(IF(B2233=1,AD2233&gt;=AE2233,AE2233&gt;AD2233),IF(C2233=1,AF2233&gt;=AG2233,AG2233&gt;AF2233),IF(D2233=1,AH2233&gt;=AI2233,AI2233&gt;AH2233),IF(E2233=1,AJ2233&gt;=AK2233,AK2233&gt;AJ2233),IF(F2233=1,AL2233&gt;=AM2233,AM2233&gt;AL2233),IF(G2233=1,AN2233&gt;=AO2233,AO2233&gt;AN2233),IF(H2233=1,AP2233&gt;=AQ2233,AQ2233&gt;AP2233))</f>
        <v>0</v>
      </c>
      <c r="AS2233" s="2"/>
      <c r="AT2233" s="2"/>
      <c r="AU2233" s="2"/>
      <c r="AV2233" s="2"/>
      <c r="AW2233" s="2"/>
      <c r="AX2233" s="2"/>
    </row>
    <row r="2234" customFormat="false" ht="15" hidden="false" customHeight="false" outlineLevel="0" collapsed="false">
      <c r="A2234" s="6" t="n">
        <f aca="false">ROW()-2182</f>
        <v>52</v>
      </c>
      <c r="B2234" s="6" t="n">
        <f aca="false">MOD(INT($A2234/64),2)</f>
        <v>0</v>
      </c>
      <c r="C2234" s="6" t="n">
        <f aca="false">MOD(INT($A2234/32),2)</f>
        <v>1</v>
      </c>
      <c r="D2234" s="6" t="n">
        <f aca="false">MOD(INT($A2234/16),2)</f>
        <v>1</v>
      </c>
      <c r="E2234" s="6" t="n">
        <f aca="false">MOD(INT($A2234/8),2)</f>
        <v>0</v>
      </c>
      <c r="F2234" s="6" t="n">
        <f aca="false">MOD(INT($A2234/4),2)</f>
        <v>1</v>
      </c>
      <c r="G2234" s="6" t="n">
        <f aca="false">MOD(INT($A2234/2),2)</f>
        <v>0</v>
      </c>
      <c r="H2234" s="6" t="n">
        <f aca="false">MOD(INT($A2234/1),2)</f>
        <v>0</v>
      </c>
      <c r="I2234" s="7" t="n">
        <f aca="false">IF(B2234=1,MIN($B$6,$B$2180),0)</f>
        <v>0</v>
      </c>
      <c r="J2234" s="7" t="n">
        <f aca="false">IF(C2234=1,MIN($F$506,MAX(0,$B$2180-I2234)),0)</f>
        <v>300000000</v>
      </c>
      <c r="K2234" s="7" t="n">
        <f aca="false">IF(D2234=1,MIN($F$505,MAX(0,$B$2180-SUM(I2234:J2234))),0)</f>
        <v>100000000</v>
      </c>
      <c r="L2234" s="7" t="n">
        <f aca="false">IF(E2234=1,MIN($F$504,MAX(0,$B$2180-SUM(I2234:K2234))),0)</f>
        <v>0</v>
      </c>
      <c r="M2234" s="7" t="n">
        <f aca="false">IF(F2234=1,MIN($F$503,MAX(0,$B$2180-SUM(I2234:L2234))),0)</f>
        <v>30000000</v>
      </c>
      <c r="N2234" s="7" t="n">
        <f aca="false">IF(G2234=1,MIN($F$502,MAX(0,$B$2180-SUM(I2234:M2234))),0)</f>
        <v>0</v>
      </c>
      <c r="O2234" s="7" t="n">
        <f aca="false">IF(H2234=1,MIN($F$501,MAX(0,$B$2180-SUM(I2234:N2234))),0)</f>
        <v>0</v>
      </c>
      <c r="P2234" s="7" t="n">
        <f aca="false">MAX(0,$B$2180-SUM(I2234:O2234))</f>
        <v>1570000000</v>
      </c>
      <c r="Q2234" s="7" t="n">
        <f aca="false">($B$483+$B$484)+$B$22+(1-B2234)*$B$478+(1-C2234)*$E$506+(1-D2234)*$E$505+(1-E2234)*$E$504+(1-F2234)*$E$503+(1-G2234)*$E$502+(1-H2234)*$E$501</f>
        <v>22646950.0298365</v>
      </c>
      <c r="R2234" s="7" t="n">
        <f aca="false">P2234&gt;$B$12*Q2234</f>
        <v>1</v>
      </c>
      <c r="S2234" s="7" t="n">
        <f aca="false">IF(R2234,(P2234+$B$12*$B$13)/(Q2234+$B$13),IF(Q2234&gt;0,P2234/Q2234,0))</f>
        <v>62.5324342766917</v>
      </c>
      <c r="T2234" s="7" t="n">
        <f aca="false">IF(R2234,$B$13*(S2234-$B$12),0)</f>
        <v>153831085.691729</v>
      </c>
      <c r="U2234" s="7" t="n">
        <f aca="false">($B$483+$B$484)*S2234</f>
        <v>19169410.6556012</v>
      </c>
      <c r="V2234" s="7" t="n">
        <f aca="false">$B$22*S2234</f>
        <v>562791908.490225</v>
      </c>
      <c r="W2234" s="7" t="n">
        <f aca="false">IF(B2234=1,I2234,S2234*$B$478)</f>
        <v>58805410.1314684</v>
      </c>
      <c r="X2234" s="7" t="n">
        <f aca="false">IF(C2234=1,J2234,S2234*$E$506)</f>
        <v>300000000</v>
      </c>
      <c r="Y2234" s="7" t="n">
        <f aca="false">IF(D2234=1,K2234,S2234*$E$505)</f>
        <v>100000000</v>
      </c>
      <c r="Z2234" s="7" t="n">
        <f aca="false">IF(E2234=1,L2234,S2234*$E$504)</f>
        <v>150077842.26406</v>
      </c>
      <c r="AA2234" s="7" t="n">
        <f aca="false">IF(F2234=1,M2234,S2234*$E$503)</f>
        <v>30000000</v>
      </c>
      <c r="AB2234" s="7" t="n">
        <f aca="false">IF(G2234=1,N2234,S2234*$E$502)</f>
        <v>312662171.383458</v>
      </c>
      <c r="AC2234" s="7" t="n">
        <f aca="false">IF(H2234=1,O2234,S2234*$E$501)</f>
        <v>312662171.383458</v>
      </c>
      <c r="AD2234" s="7" t="n">
        <f aca="false">INDEX($W$2182:$W$2309,MATCH($A2234+(1-B2234)*64,$A$2182:$A$2309,0))</f>
        <v>30000000</v>
      </c>
      <c r="AE2234" s="7" t="n">
        <f aca="false">INDEX($W$2182:$W$2309,MATCH($A2234-B2234*64,$A$2182:$A$2309,0))</f>
        <v>58805410.1314684</v>
      </c>
      <c r="AF2234" s="7" t="n">
        <f aca="false">INDEX($X$2182:$X$2309,MATCH($A2234+(1-C2234)*32,$A$2182:$A$2309,0))</f>
        <v>300000000</v>
      </c>
      <c r="AG2234" s="7" t="n">
        <f aca="false">INDEX($X$2182:$X$2309,MATCH($A2234-C2234*32,$A$2182:$A$2309,0))</f>
        <v>368281196.13875</v>
      </c>
      <c r="AH2234" s="7" t="n">
        <f aca="false">INDEX($Y$2182:$Y$2309,MATCH($A2234+(1-D2234)*16,$A$2182:$A$2309,0))</f>
        <v>100000000</v>
      </c>
      <c r="AI2234" s="7" t="n">
        <f aca="false">INDEX($Y$2182:$Y$2309,MATCH($A2234-D2234*16,$A$2182:$A$2309,0))</f>
        <v>108252986.672067</v>
      </c>
      <c r="AJ2234" s="7" t="n">
        <f aca="false">INDEX($Z$2182:$Z$2309,MATCH($A2234+(1-E2234)*8,$A$2182:$A$2309,0))</f>
        <v>60000000</v>
      </c>
      <c r="AK2234" s="7" t="n">
        <f aca="false">INDEX($Z$2182:$Z$2309,MATCH($A2234-E2234*8,$A$2182:$A$2309,0))</f>
        <v>150077842.26406</v>
      </c>
      <c r="AL2234" s="7" t="n">
        <f aca="false">INDEX($AA$2182:$AA$2309,MATCH($A2234+(1-F2234)*4,$A$2182:$A$2309,0))</f>
        <v>30000000</v>
      </c>
      <c r="AM2234" s="7" t="n">
        <f aca="false">INDEX($AA$2182:$AA$2309,MATCH($A2234-F2234*4,$A$2182:$A$2309,0))</f>
        <v>170800033.215106</v>
      </c>
      <c r="AN2234" s="7" t="n">
        <f aca="false">INDEX($AB$2182:$AB$2309,MATCH($A2234+(1-G2234)*2,$A$2182:$A$2309,0))</f>
        <v>15000000</v>
      </c>
      <c r="AO2234" s="7" t="n">
        <f aca="false">INDEX($AB$2182:$AB$2309,MATCH($A2234-G2234*2,$A$2182:$A$2309,0))</f>
        <v>312662171.383458</v>
      </c>
      <c r="AP2234" s="7" t="n">
        <f aca="false">INDEX($AC$2182:$AC$2309,MATCH($A2234+(1-H2234)*1,$A$2182:$A$2309,0))</f>
        <v>5000000</v>
      </c>
      <c r="AQ2234" s="7" t="n">
        <f aca="false">INDEX($AC$2182:$AC$2309,MATCH($A2234-H2234*1,$A$2182:$A$2309,0))</f>
        <v>312662171.383458</v>
      </c>
      <c r="AR2234" s="14" t="b">
        <f aca="false">AND(IF(B2234=1,AD2234&gt;=AE2234,AE2234&gt;AD2234),IF(C2234=1,AF2234&gt;=AG2234,AG2234&gt;AF2234),IF(D2234=1,AH2234&gt;=AI2234,AI2234&gt;AH2234),IF(E2234=1,AJ2234&gt;=AK2234,AK2234&gt;AJ2234),IF(F2234=1,AL2234&gt;=AM2234,AM2234&gt;AL2234),IF(G2234=1,AN2234&gt;=AO2234,AO2234&gt;AN2234),IF(H2234=1,AP2234&gt;=AQ2234,AQ2234&gt;AP2234))</f>
        <v>0</v>
      </c>
      <c r="AS2234" s="2"/>
      <c r="AT2234" s="2"/>
      <c r="AU2234" s="2"/>
      <c r="AV2234" s="2"/>
      <c r="AW2234" s="2"/>
      <c r="AX2234" s="2"/>
    </row>
    <row r="2235" customFormat="false" ht="15" hidden="false" customHeight="false" outlineLevel="0" collapsed="false">
      <c r="A2235" s="6" t="n">
        <f aca="false">ROW()-2182</f>
        <v>53</v>
      </c>
      <c r="B2235" s="6" t="n">
        <f aca="false">MOD(INT($A2235/64),2)</f>
        <v>0</v>
      </c>
      <c r="C2235" s="6" t="n">
        <f aca="false">MOD(INT($A2235/32),2)</f>
        <v>1</v>
      </c>
      <c r="D2235" s="6" t="n">
        <f aca="false">MOD(INT($A2235/16),2)</f>
        <v>1</v>
      </c>
      <c r="E2235" s="6" t="n">
        <f aca="false">MOD(INT($A2235/8),2)</f>
        <v>0</v>
      </c>
      <c r="F2235" s="6" t="n">
        <f aca="false">MOD(INT($A2235/4),2)</f>
        <v>1</v>
      </c>
      <c r="G2235" s="6" t="n">
        <f aca="false">MOD(INT($A2235/2),2)</f>
        <v>0</v>
      </c>
      <c r="H2235" s="6" t="n">
        <f aca="false">MOD(INT($A2235/1),2)</f>
        <v>1</v>
      </c>
      <c r="I2235" s="7" t="n">
        <f aca="false">IF(B2235=1,MIN($B$6,$B$2180),0)</f>
        <v>0</v>
      </c>
      <c r="J2235" s="7" t="n">
        <f aca="false">IF(C2235=1,MIN($F$506,MAX(0,$B$2180-I2235)),0)</f>
        <v>300000000</v>
      </c>
      <c r="K2235" s="7" t="n">
        <f aca="false">IF(D2235=1,MIN($F$505,MAX(0,$B$2180-SUM(I2235:J2235))),0)</f>
        <v>100000000</v>
      </c>
      <c r="L2235" s="7" t="n">
        <f aca="false">IF(E2235=1,MIN($F$504,MAX(0,$B$2180-SUM(I2235:K2235))),0)</f>
        <v>0</v>
      </c>
      <c r="M2235" s="7" t="n">
        <f aca="false">IF(F2235=1,MIN($F$503,MAX(0,$B$2180-SUM(I2235:L2235))),0)</f>
        <v>30000000</v>
      </c>
      <c r="N2235" s="7" t="n">
        <f aca="false">IF(G2235=1,MIN($F$502,MAX(0,$B$2180-SUM(I2235:M2235))),0)</f>
        <v>0</v>
      </c>
      <c r="O2235" s="7" t="n">
        <f aca="false">IF(H2235=1,MIN($F$501,MAX(0,$B$2180-SUM(I2235:N2235))),0)</f>
        <v>5000000</v>
      </c>
      <c r="P2235" s="7" t="n">
        <f aca="false">MAX(0,$B$2180-SUM(I2235:O2235))</f>
        <v>1565000000</v>
      </c>
      <c r="Q2235" s="7" t="n">
        <f aca="false">($B$483+$B$484)+$B$22+(1-B2235)*$B$478+(1-C2235)*$E$506+(1-D2235)*$E$505+(1-E2235)*$E$504+(1-F2235)*$E$503+(1-G2235)*$E$502+(1-H2235)*$E$501</f>
        <v>17646950.0298365</v>
      </c>
      <c r="R2235" s="7" t="n">
        <f aca="false">P2235&gt;$B$12*Q2235</f>
        <v>1</v>
      </c>
      <c r="S2235" s="7" t="n">
        <f aca="false">IF(R2235,(P2235+$B$12*$B$13)/(Q2235+$B$13),IF(Q2235&gt;0,P2235/Q2235,0))</f>
        <v>77.8033398444241</v>
      </c>
      <c r="T2235" s="7" t="n">
        <f aca="false">IF(R2235,$B$13*(S2235-$B$12),0)</f>
        <v>192008349.61106</v>
      </c>
      <c r="U2235" s="7" t="n">
        <f aca="false">($B$483+$B$484)*S2235</f>
        <v>23850729.451148</v>
      </c>
      <c r="V2235" s="7" t="n">
        <f aca="false">$B$22*S2235</f>
        <v>700230058.599817</v>
      </c>
      <c r="W2235" s="7" t="n">
        <f aca="false">IF(B2235=1,I2235,S2235*$B$478)</f>
        <v>73166147.489236</v>
      </c>
      <c r="X2235" s="7" t="n">
        <f aca="false">IF(C2235=1,J2235,S2235*$E$506)</f>
        <v>300000000</v>
      </c>
      <c r="Y2235" s="7" t="n">
        <f aca="false">IF(D2235=1,K2235,S2235*$E$505)</f>
        <v>100000000</v>
      </c>
      <c r="Z2235" s="7" t="n">
        <f aca="false">IF(E2235=1,L2235,S2235*$E$504)</f>
        <v>186728015.626618</v>
      </c>
      <c r="AA2235" s="7" t="n">
        <f aca="false">IF(F2235=1,M2235,S2235*$E$503)</f>
        <v>30000000</v>
      </c>
      <c r="AB2235" s="7" t="n">
        <f aca="false">IF(G2235=1,N2235,S2235*$E$502)</f>
        <v>389016699.222121</v>
      </c>
      <c r="AC2235" s="7" t="n">
        <f aca="false">IF(H2235=1,O2235,S2235*$E$501)</f>
        <v>5000000</v>
      </c>
      <c r="AD2235" s="7" t="n">
        <f aca="false">INDEX($W$2182:$W$2309,MATCH($A2235+(1-B2235)*64,$A$2182:$A$2309,0))</f>
        <v>30000000</v>
      </c>
      <c r="AE2235" s="7" t="n">
        <f aca="false">INDEX($W$2182:$W$2309,MATCH($A2235-B2235*64,$A$2182:$A$2309,0))</f>
        <v>73166147.489236</v>
      </c>
      <c r="AF2235" s="7" t="n">
        <f aca="false">INDEX($X$2182:$X$2309,MATCH($A2235+(1-C2235)*32,$A$2182:$A$2309,0))</f>
        <v>300000000</v>
      </c>
      <c r="AG2235" s="7" t="n">
        <f aca="false">INDEX($X$2182:$X$2309,MATCH($A2235-C2235*32,$A$2182:$A$2309,0))</f>
        <v>437116370.974692</v>
      </c>
      <c r="AH2235" s="7" t="n">
        <f aca="false">INDEX($Y$2182:$Y$2309,MATCH($A2235+(1-D2235)*16,$A$2182:$A$2309,0))</f>
        <v>100000000</v>
      </c>
      <c r="AI2235" s="7" t="n">
        <f aca="false">INDEX($Y$2182:$Y$2309,MATCH($A2235-D2235*16,$A$2182:$A$2309,0))</f>
        <v>132585140.414823</v>
      </c>
      <c r="AJ2235" s="7" t="n">
        <f aca="false">INDEX($Z$2182:$Z$2309,MATCH($A2235+(1-E2235)*8,$A$2182:$A$2309,0))</f>
        <v>60000000</v>
      </c>
      <c r="AK2235" s="7" t="n">
        <f aca="false">INDEX($Z$2182:$Z$2309,MATCH($A2235-E2235*8,$A$2182:$A$2309,0))</f>
        <v>186728015.626618</v>
      </c>
      <c r="AL2235" s="7" t="n">
        <f aca="false">INDEX($AA$2182:$AA$2309,MATCH($A2235+(1-F2235)*4,$A$2182:$A$2309,0))</f>
        <v>30000000</v>
      </c>
      <c r="AM2235" s="7" t="n">
        <f aca="false">INDEX($AA$2182:$AA$2309,MATCH($A2235-F2235*4,$A$2182:$A$2309,0))</f>
        <v>207046716.471174</v>
      </c>
      <c r="AN2235" s="7" t="n">
        <f aca="false">INDEX($AB$2182:$AB$2309,MATCH($A2235+(1-G2235)*2,$A$2182:$A$2309,0))</f>
        <v>15000000</v>
      </c>
      <c r="AO2235" s="7" t="n">
        <f aca="false">INDEX($AB$2182:$AB$2309,MATCH($A2235-G2235*2,$A$2182:$A$2309,0))</f>
        <v>389016699.222121</v>
      </c>
      <c r="AP2235" s="7" t="n">
        <f aca="false">INDEX($AC$2182:$AC$2309,MATCH($A2235+(1-H2235)*1,$A$2182:$A$2309,0))</f>
        <v>5000000</v>
      </c>
      <c r="AQ2235" s="7" t="n">
        <f aca="false">INDEX($AC$2182:$AC$2309,MATCH($A2235-H2235*1,$A$2182:$A$2309,0))</f>
        <v>312662171.383458</v>
      </c>
      <c r="AR2235" s="14" t="b">
        <f aca="false">AND(IF(B2235=1,AD2235&gt;=AE2235,AE2235&gt;AD2235),IF(C2235=1,AF2235&gt;=AG2235,AG2235&gt;AF2235),IF(D2235=1,AH2235&gt;=AI2235,AI2235&gt;AH2235),IF(E2235=1,AJ2235&gt;=AK2235,AK2235&gt;AJ2235),IF(F2235=1,AL2235&gt;=AM2235,AM2235&gt;AL2235),IF(G2235=1,AN2235&gt;=AO2235,AO2235&gt;AN2235),IF(H2235=1,AP2235&gt;=AQ2235,AQ2235&gt;AP2235))</f>
        <v>0</v>
      </c>
      <c r="AS2235" s="2"/>
      <c r="AT2235" s="2"/>
      <c r="AU2235" s="2"/>
      <c r="AV2235" s="2"/>
      <c r="AW2235" s="2"/>
      <c r="AX2235" s="2"/>
    </row>
    <row r="2236" customFormat="false" ht="15" hidden="false" customHeight="false" outlineLevel="0" collapsed="false">
      <c r="A2236" s="6" t="n">
        <f aca="false">ROW()-2182</f>
        <v>54</v>
      </c>
      <c r="B2236" s="6" t="n">
        <f aca="false">MOD(INT($A2236/64),2)</f>
        <v>0</v>
      </c>
      <c r="C2236" s="6" t="n">
        <f aca="false">MOD(INT($A2236/32),2)</f>
        <v>1</v>
      </c>
      <c r="D2236" s="6" t="n">
        <f aca="false">MOD(INT($A2236/16),2)</f>
        <v>1</v>
      </c>
      <c r="E2236" s="6" t="n">
        <f aca="false">MOD(INT($A2236/8),2)</f>
        <v>0</v>
      </c>
      <c r="F2236" s="6" t="n">
        <f aca="false">MOD(INT($A2236/4),2)</f>
        <v>1</v>
      </c>
      <c r="G2236" s="6" t="n">
        <f aca="false">MOD(INT($A2236/2),2)</f>
        <v>1</v>
      </c>
      <c r="H2236" s="6" t="n">
        <f aca="false">MOD(INT($A2236/1),2)</f>
        <v>0</v>
      </c>
      <c r="I2236" s="7" t="n">
        <f aca="false">IF(B2236=1,MIN($B$6,$B$2180),0)</f>
        <v>0</v>
      </c>
      <c r="J2236" s="7" t="n">
        <f aca="false">IF(C2236=1,MIN($F$506,MAX(0,$B$2180-I2236)),0)</f>
        <v>300000000</v>
      </c>
      <c r="K2236" s="7" t="n">
        <f aca="false">IF(D2236=1,MIN($F$505,MAX(0,$B$2180-SUM(I2236:J2236))),0)</f>
        <v>100000000</v>
      </c>
      <c r="L2236" s="7" t="n">
        <f aca="false">IF(E2236=1,MIN($F$504,MAX(0,$B$2180-SUM(I2236:K2236))),0)</f>
        <v>0</v>
      </c>
      <c r="M2236" s="7" t="n">
        <f aca="false">IF(F2236=1,MIN($F$503,MAX(0,$B$2180-SUM(I2236:L2236))),0)</f>
        <v>30000000</v>
      </c>
      <c r="N2236" s="7" t="n">
        <f aca="false">IF(G2236=1,MIN($F$502,MAX(0,$B$2180-SUM(I2236:M2236))),0)</f>
        <v>15000000</v>
      </c>
      <c r="O2236" s="7" t="n">
        <f aca="false">IF(H2236=1,MIN($F$501,MAX(0,$B$2180-SUM(I2236:N2236))),0)</f>
        <v>0</v>
      </c>
      <c r="P2236" s="7" t="n">
        <f aca="false">MAX(0,$B$2180-SUM(I2236:O2236))</f>
        <v>1555000000</v>
      </c>
      <c r="Q2236" s="7" t="n">
        <f aca="false">($B$483+$B$484)+$B$22+(1-B2236)*$B$478+(1-C2236)*$E$506+(1-D2236)*$E$505+(1-E2236)*$E$504+(1-F2236)*$E$503+(1-G2236)*$E$502+(1-H2236)*$E$501</f>
        <v>17646950.0298365</v>
      </c>
      <c r="R2236" s="7" t="n">
        <f aca="false">P2236&gt;$B$12*Q2236</f>
        <v>1</v>
      </c>
      <c r="S2236" s="7" t="n">
        <f aca="false">IF(R2236,(P2236+$B$12*$B$13)/(Q2236+$B$13),IF(Q2236&gt;0,P2236/Q2236,0))</f>
        <v>77.3069867991647</v>
      </c>
      <c r="T2236" s="7" t="n">
        <f aca="false">IF(R2236,$B$13*(S2236-$B$12),0)</f>
        <v>190767466.997912</v>
      </c>
      <c r="U2236" s="7" t="n">
        <f aca="false">($B$483+$B$484)*S2236</f>
        <v>23698571.6875043</v>
      </c>
      <c r="V2236" s="7" t="n">
        <f aca="false">$B$22*S2236</f>
        <v>695762881.192482</v>
      </c>
      <c r="W2236" s="7" t="n">
        <f aca="false">IF(B2236=1,I2236,S2236*$B$478)</f>
        <v>72699377.8082839</v>
      </c>
      <c r="X2236" s="7" t="n">
        <f aca="false">IF(C2236=1,J2236,S2236*$E$506)</f>
        <v>300000000</v>
      </c>
      <c r="Y2236" s="7" t="n">
        <f aca="false">IF(D2236=1,K2236,S2236*$E$505)</f>
        <v>100000000</v>
      </c>
      <c r="Z2236" s="7" t="n">
        <f aca="false">IF(E2236=1,L2236,S2236*$E$504)</f>
        <v>185536768.317995</v>
      </c>
      <c r="AA2236" s="7" t="n">
        <f aca="false">IF(F2236=1,M2236,S2236*$E$503)</f>
        <v>30000000</v>
      </c>
      <c r="AB2236" s="7" t="n">
        <f aca="false">IF(G2236=1,N2236,S2236*$E$502)</f>
        <v>15000000</v>
      </c>
      <c r="AC2236" s="7" t="n">
        <f aca="false">IF(H2236=1,O2236,S2236*$E$501)</f>
        <v>386534933.995823</v>
      </c>
      <c r="AD2236" s="7" t="n">
        <f aca="false">INDEX($W$2182:$W$2309,MATCH($A2236+(1-B2236)*64,$A$2182:$A$2309,0))</f>
        <v>30000000</v>
      </c>
      <c r="AE2236" s="7" t="n">
        <f aca="false">INDEX($W$2182:$W$2309,MATCH($A2236-B2236*64,$A$2182:$A$2309,0))</f>
        <v>72699377.8082839</v>
      </c>
      <c r="AF2236" s="7" t="n">
        <f aca="false">INDEX($X$2182:$X$2309,MATCH($A2236+(1-C2236)*32,$A$2182:$A$2309,0))</f>
        <v>300000000</v>
      </c>
      <c r="AG2236" s="7" t="n">
        <f aca="false">INDEX($X$2182:$X$2309,MATCH($A2236-C2236*32,$A$2182:$A$2309,0))</f>
        <v>434775721.063181</v>
      </c>
      <c r="AH2236" s="7" t="n">
        <f aca="false">INDEX($Y$2182:$Y$2309,MATCH($A2236+(1-D2236)*16,$A$2182:$A$2309,0))</f>
        <v>100000000</v>
      </c>
      <c r="AI2236" s="7" t="n">
        <f aca="false">INDEX($Y$2182:$Y$2309,MATCH($A2236-D2236*16,$A$2182:$A$2309,0))</f>
        <v>131790027.128977</v>
      </c>
      <c r="AJ2236" s="7" t="n">
        <f aca="false">INDEX($Z$2182:$Z$2309,MATCH($A2236+(1-E2236)*8,$A$2182:$A$2309,0))</f>
        <v>60000000</v>
      </c>
      <c r="AK2236" s="7" t="n">
        <f aca="false">INDEX($Z$2182:$Z$2309,MATCH($A2236-E2236*8,$A$2182:$A$2309,0))</f>
        <v>185536768.317995</v>
      </c>
      <c r="AL2236" s="7" t="n">
        <f aca="false">INDEX($AA$2182:$AA$2309,MATCH($A2236+(1-F2236)*4,$A$2182:$A$2309,0))</f>
        <v>30000000</v>
      </c>
      <c r="AM2236" s="7" t="n">
        <f aca="false">INDEX($AA$2182:$AA$2309,MATCH($A2236-F2236*4,$A$2182:$A$2309,0))</f>
        <v>205750649.388413</v>
      </c>
      <c r="AN2236" s="7" t="n">
        <f aca="false">INDEX($AB$2182:$AB$2309,MATCH($A2236+(1-G2236)*2,$A$2182:$A$2309,0))</f>
        <v>15000000</v>
      </c>
      <c r="AO2236" s="7" t="n">
        <f aca="false">INDEX($AB$2182:$AB$2309,MATCH($A2236-G2236*2,$A$2182:$A$2309,0))</f>
        <v>312662171.383458</v>
      </c>
      <c r="AP2236" s="7" t="n">
        <f aca="false">INDEX($AC$2182:$AC$2309,MATCH($A2236+(1-H2236)*1,$A$2182:$A$2309,0))</f>
        <v>5000000</v>
      </c>
      <c r="AQ2236" s="7" t="n">
        <f aca="false">INDEX($AC$2182:$AC$2309,MATCH($A2236-H2236*1,$A$2182:$A$2309,0))</f>
        <v>386534933.995823</v>
      </c>
      <c r="AR2236" s="14" t="b">
        <f aca="false">AND(IF(B2236=1,AD2236&gt;=AE2236,AE2236&gt;AD2236),IF(C2236=1,AF2236&gt;=AG2236,AG2236&gt;AF2236),IF(D2236=1,AH2236&gt;=AI2236,AI2236&gt;AH2236),IF(E2236=1,AJ2236&gt;=AK2236,AK2236&gt;AJ2236),IF(F2236=1,AL2236&gt;=AM2236,AM2236&gt;AL2236),IF(G2236=1,AN2236&gt;=AO2236,AO2236&gt;AN2236),IF(H2236=1,AP2236&gt;=AQ2236,AQ2236&gt;AP2236))</f>
        <v>0</v>
      </c>
      <c r="AS2236" s="2"/>
      <c r="AT2236" s="2"/>
      <c r="AU2236" s="2"/>
      <c r="AV2236" s="2"/>
      <c r="AW2236" s="2"/>
      <c r="AX2236" s="2"/>
    </row>
    <row r="2237" customFormat="false" ht="15" hidden="false" customHeight="false" outlineLevel="0" collapsed="false">
      <c r="A2237" s="6" t="n">
        <f aca="false">ROW()-2182</f>
        <v>55</v>
      </c>
      <c r="B2237" s="6" t="n">
        <f aca="false">MOD(INT($A2237/64),2)</f>
        <v>0</v>
      </c>
      <c r="C2237" s="6" t="n">
        <f aca="false">MOD(INT($A2237/32),2)</f>
        <v>1</v>
      </c>
      <c r="D2237" s="6" t="n">
        <f aca="false">MOD(INT($A2237/16),2)</f>
        <v>1</v>
      </c>
      <c r="E2237" s="6" t="n">
        <f aca="false">MOD(INT($A2237/8),2)</f>
        <v>0</v>
      </c>
      <c r="F2237" s="6" t="n">
        <f aca="false">MOD(INT($A2237/4),2)</f>
        <v>1</v>
      </c>
      <c r="G2237" s="6" t="n">
        <f aca="false">MOD(INT($A2237/2),2)</f>
        <v>1</v>
      </c>
      <c r="H2237" s="6" t="n">
        <f aca="false">MOD(INT($A2237/1),2)</f>
        <v>1</v>
      </c>
      <c r="I2237" s="7" t="n">
        <f aca="false">IF(B2237=1,MIN($B$6,$B$2180),0)</f>
        <v>0</v>
      </c>
      <c r="J2237" s="7" t="n">
        <f aca="false">IF(C2237=1,MIN($F$506,MAX(0,$B$2180-I2237)),0)</f>
        <v>300000000</v>
      </c>
      <c r="K2237" s="7" t="n">
        <f aca="false">IF(D2237=1,MIN($F$505,MAX(0,$B$2180-SUM(I2237:J2237))),0)</f>
        <v>100000000</v>
      </c>
      <c r="L2237" s="7" t="n">
        <f aca="false">IF(E2237=1,MIN($F$504,MAX(0,$B$2180-SUM(I2237:K2237))),0)</f>
        <v>0</v>
      </c>
      <c r="M2237" s="7" t="n">
        <f aca="false">IF(F2237=1,MIN($F$503,MAX(0,$B$2180-SUM(I2237:L2237))),0)</f>
        <v>30000000</v>
      </c>
      <c r="N2237" s="7" t="n">
        <f aca="false">IF(G2237=1,MIN($F$502,MAX(0,$B$2180-SUM(I2237:M2237))),0)</f>
        <v>15000000</v>
      </c>
      <c r="O2237" s="7" t="n">
        <f aca="false">IF(H2237=1,MIN($F$501,MAX(0,$B$2180-SUM(I2237:N2237))),0)</f>
        <v>5000000</v>
      </c>
      <c r="P2237" s="7" t="n">
        <f aca="false">MAX(0,$B$2180-SUM(I2237:O2237))</f>
        <v>1550000000</v>
      </c>
      <c r="Q2237" s="7" t="n">
        <f aca="false">($B$483+$B$484)+$B$22+(1-B2237)*$B$478+(1-C2237)*$E$506+(1-D2237)*$E$505+(1-E2237)*$E$504+(1-F2237)*$E$503+(1-G2237)*$E$502+(1-H2237)*$E$501</f>
        <v>12646950.0298365</v>
      </c>
      <c r="R2237" s="7" t="n">
        <f aca="false">P2237&gt;$B$12*Q2237</f>
        <v>1</v>
      </c>
      <c r="S2237" s="7" t="n">
        <f aca="false">IF(R2237,(P2237+$B$12*$B$13)/(Q2237+$B$13),IF(Q2237&gt;0,P2237/Q2237,0))</f>
        <v>102.495881807353</v>
      </c>
      <c r="T2237" s="7" t="n">
        <f aca="false">IF(R2237,$B$13*(S2237-$B$12),0)</f>
        <v>253739704.518382</v>
      </c>
      <c r="U2237" s="7" t="n">
        <f aca="false">($B$483+$B$484)*S2237</f>
        <v>31420264.8849297</v>
      </c>
      <c r="V2237" s="7" t="n">
        <f aca="false">$B$22*S2237</f>
        <v>922462936.266175</v>
      </c>
      <c r="W2237" s="7" t="n">
        <f aca="false">IF(B2237=1,I2237,S2237*$B$478)</f>
        <v>96386977.9928671</v>
      </c>
      <c r="X2237" s="7" t="n">
        <f aca="false">IF(C2237=1,J2237,S2237*$E$506)</f>
        <v>300000000</v>
      </c>
      <c r="Y2237" s="7" t="n">
        <f aca="false">IF(D2237=1,K2237,S2237*$E$505)</f>
        <v>100000000</v>
      </c>
      <c r="Z2237" s="7" t="n">
        <f aca="false">IF(E2237=1,L2237,S2237*$E$504)</f>
        <v>245990116.337647</v>
      </c>
      <c r="AA2237" s="7" t="n">
        <f aca="false">IF(F2237=1,M2237,S2237*$E$503)</f>
        <v>30000000</v>
      </c>
      <c r="AB2237" s="7" t="n">
        <f aca="false">IF(G2237=1,N2237,S2237*$E$502)</f>
        <v>15000000</v>
      </c>
      <c r="AC2237" s="7" t="n">
        <f aca="false">IF(H2237=1,O2237,S2237*$E$501)</f>
        <v>5000000</v>
      </c>
      <c r="AD2237" s="7" t="n">
        <f aca="false">INDEX($W$2182:$W$2309,MATCH($A2237+(1-B2237)*64,$A$2182:$A$2309,0))</f>
        <v>30000000</v>
      </c>
      <c r="AE2237" s="7" t="n">
        <f aca="false">INDEX($W$2182:$W$2309,MATCH($A2237-B2237*64,$A$2182:$A$2309,0))</f>
        <v>96386977.9928671</v>
      </c>
      <c r="AF2237" s="7" t="n">
        <f aca="false">INDEX($X$2182:$X$2309,MATCH($A2237+(1-C2237)*32,$A$2182:$A$2309,0))</f>
        <v>300000000</v>
      </c>
      <c r="AG2237" s="7" t="n">
        <f aca="false">INDEX($X$2182:$X$2309,MATCH($A2237-C2237*32,$A$2182:$A$2309,0))</f>
        <v>535372864.388043</v>
      </c>
      <c r="AH2237" s="7" t="n">
        <f aca="false">INDEX($Y$2182:$Y$2309,MATCH($A2237+(1-D2237)*16,$A$2182:$A$2309,0))</f>
        <v>100000000</v>
      </c>
      <c r="AI2237" s="7" t="n">
        <f aca="false">INDEX($Y$2182:$Y$2309,MATCH($A2237-D2237*16,$A$2182:$A$2309,0))</f>
        <v>170295371.407201</v>
      </c>
      <c r="AJ2237" s="7" t="n">
        <f aca="false">INDEX($Z$2182:$Z$2309,MATCH($A2237+(1-E2237)*8,$A$2182:$A$2309,0))</f>
        <v>60000000</v>
      </c>
      <c r="AK2237" s="7" t="n">
        <f aca="false">INDEX($Z$2182:$Z$2309,MATCH($A2237-E2237*8,$A$2182:$A$2309,0))</f>
        <v>245990116.337647</v>
      </c>
      <c r="AL2237" s="7" t="n">
        <f aca="false">INDEX($AA$2182:$AA$2309,MATCH($A2237+(1-F2237)*4,$A$2182:$A$2309,0))</f>
        <v>30000000</v>
      </c>
      <c r="AM2237" s="7" t="n">
        <f aca="false">INDEX($AA$2182:$AA$2309,MATCH($A2237-F2237*4,$A$2182:$A$2309,0))</f>
        <v>261614210.222343</v>
      </c>
      <c r="AN2237" s="7" t="n">
        <f aca="false">INDEX($AB$2182:$AB$2309,MATCH($A2237+(1-G2237)*2,$A$2182:$A$2309,0))</f>
        <v>15000000</v>
      </c>
      <c r="AO2237" s="7" t="n">
        <f aca="false">INDEX($AB$2182:$AB$2309,MATCH($A2237-G2237*2,$A$2182:$A$2309,0))</f>
        <v>389016699.222121</v>
      </c>
      <c r="AP2237" s="7" t="n">
        <f aca="false">INDEX($AC$2182:$AC$2309,MATCH($A2237+(1-H2237)*1,$A$2182:$A$2309,0))</f>
        <v>5000000</v>
      </c>
      <c r="AQ2237" s="7" t="n">
        <f aca="false">INDEX($AC$2182:$AC$2309,MATCH($A2237-H2237*1,$A$2182:$A$2309,0))</f>
        <v>386534933.995823</v>
      </c>
      <c r="AR2237" s="14" t="b">
        <f aca="false">AND(IF(B2237=1,AD2237&gt;=AE2237,AE2237&gt;AD2237),IF(C2237=1,AF2237&gt;=AG2237,AG2237&gt;AF2237),IF(D2237=1,AH2237&gt;=AI2237,AI2237&gt;AH2237),IF(E2237=1,AJ2237&gt;=AK2237,AK2237&gt;AJ2237),IF(F2237=1,AL2237&gt;=AM2237,AM2237&gt;AL2237),IF(G2237=1,AN2237&gt;=AO2237,AO2237&gt;AN2237),IF(H2237=1,AP2237&gt;=AQ2237,AQ2237&gt;AP2237))</f>
        <v>0</v>
      </c>
      <c r="AS2237" s="2"/>
      <c r="AT2237" s="2"/>
      <c r="AU2237" s="2"/>
      <c r="AV2237" s="2"/>
      <c r="AW2237" s="2"/>
      <c r="AX2237" s="2"/>
    </row>
    <row r="2238" customFormat="false" ht="15" hidden="false" customHeight="false" outlineLevel="0" collapsed="false">
      <c r="A2238" s="6" t="n">
        <f aca="false">ROW()-2182</f>
        <v>56</v>
      </c>
      <c r="B2238" s="6" t="n">
        <f aca="false">MOD(INT($A2238/64),2)</f>
        <v>0</v>
      </c>
      <c r="C2238" s="6" t="n">
        <f aca="false">MOD(INT($A2238/32),2)</f>
        <v>1</v>
      </c>
      <c r="D2238" s="6" t="n">
        <f aca="false">MOD(INT($A2238/16),2)</f>
        <v>1</v>
      </c>
      <c r="E2238" s="6" t="n">
        <f aca="false">MOD(INT($A2238/8),2)</f>
        <v>1</v>
      </c>
      <c r="F2238" s="6" t="n">
        <f aca="false">MOD(INT($A2238/4),2)</f>
        <v>0</v>
      </c>
      <c r="G2238" s="6" t="n">
        <f aca="false">MOD(INT($A2238/2),2)</f>
        <v>0</v>
      </c>
      <c r="H2238" s="6" t="n">
        <f aca="false">MOD(INT($A2238/1),2)</f>
        <v>0</v>
      </c>
      <c r="I2238" s="7" t="n">
        <f aca="false">IF(B2238=1,MIN($B$6,$B$2180),0)</f>
        <v>0</v>
      </c>
      <c r="J2238" s="7" t="n">
        <f aca="false">IF(C2238=1,MIN($F$506,MAX(0,$B$2180-I2238)),0)</f>
        <v>300000000</v>
      </c>
      <c r="K2238" s="7" t="n">
        <f aca="false">IF(D2238=1,MIN($F$505,MAX(0,$B$2180-SUM(I2238:J2238))),0)</f>
        <v>100000000</v>
      </c>
      <c r="L2238" s="7" t="n">
        <f aca="false">IF(E2238=1,MIN($F$504,MAX(0,$B$2180-SUM(I2238:K2238))),0)</f>
        <v>60000000</v>
      </c>
      <c r="M2238" s="7" t="n">
        <f aca="false">IF(F2238=1,MIN($F$503,MAX(0,$B$2180-SUM(I2238:L2238))),0)</f>
        <v>0</v>
      </c>
      <c r="N2238" s="7" t="n">
        <f aca="false">IF(G2238=1,MIN($F$502,MAX(0,$B$2180-SUM(I2238:M2238))),0)</f>
        <v>0</v>
      </c>
      <c r="O2238" s="7" t="n">
        <f aca="false">IF(H2238=1,MIN($F$501,MAX(0,$B$2180-SUM(I2238:N2238))),0)</f>
        <v>0</v>
      </c>
      <c r="P2238" s="7" t="n">
        <f aca="false">MAX(0,$B$2180-SUM(I2238:O2238))</f>
        <v>1540000000</v>
      </c>
      <c r="Q2238" s="7" t="n">
        <f aca="false">($B$483+$B$484)+$B$22+(1-B2238)*$B$478+(1-C2238)*$E$506+(1-D2238)*$E$505+(1-E2238)*$E$504+(1-F2238)*$E$503+(1-G2238)*$E$502+(1-H2238)*$E$501</f>
        <v>23246950.0298365</v>
      </c>
      <c r="R2238" s="7" t="n">
        <f aca="false">P2238&gt;$B$12*Q2238</f>
        <v>1</v>
      </c>
      <c r="S2238" s="7" t="n">
        <f aca="false">IF(R2238,(P2238+$B$12*$B$13)/(Q2238+$B$13),IF(Q2238&gt;0,P2238/Q2238,0))</f>
        <v>59.9100086888931</v>
      </c>
      <c r="T2238" s="7" t="n">
        <f aca="false">IF(R2238,$B$13*(S2238-$B$12),0)</f>
        <v>147275021.722233</v>
      </c>
      <c r="U2238" s="7" t="n">
        <f aca="false">($B$483+$B$484)*S2238</f>
        <v>18365502.1945323</v>
      </c>
      <c r="V2238" s="7" t="n">
        <f aca="false">$B$22*S2238</f>
        <v>539190078.200038</v>
      </c>
      <c r="W2238" s="7" t="n">
        <f aca="false">IF(B2238=1,I2238,S2238*$B$478)</f>
        <v>56339284.9275879</v>
      </c>
      <c r="X2238" s="7" t="n">
        <f aca="false">IF(C2238=1,J2238,S2238*$E$506)</f>
        <v>300000000</v>
      </c>
      <c r="Y2238" s="7" t="n">
        <f aca="false">IF(D2238=1,K2238,S2238*$E$505)</f>
        <v>100000000</v>
      </c>
      <c r="Z2238" s="7" t="n">
        <f aca="false">IF(E2238=1,L2238,S2238*$E$504)</f>
        <v>60000000</v>
      </c>
      <c r="AA2238" s="7" t="n">
        <f aca="false">IF(F2238=1,M2238,S2238*$E$503)</f>
        <v>179730026.066679</v>
      </c>
      <c r="AB2238" s="7" t="n">
        <f aca="false">IF(G2238=1,N2238,S2238*$E$502)</f>
        <v>299550043.444465</v>
      </c>
      <c r="AC2238" s="7" t="n">
        <f aca="false">IF(H2238=1,O2238,S2238*$E$501)</f>
        <v>299550043.444465</v>
      </c>
      <c r="AD2238" s="7" t="n">
        <f aca="false">INDEX($W$2182:$W$2309,MATCH($A2238+(1-B2238)*64,$A$2182:$A$2309,0))</f>
        <v>30000000</v>
      </c>
      <c r="AE2238" s="7" t="n">
        <f aca="false">INDEX($W$2182:$W$2309,MATCH($A2238-B2238*64,$A$2182:$A$2309,0))</f>
        <v>56339284.9275879</v>
      </c>
      <c r="AF2238" s="7" t="n">
        <f aca="false">INDEX($X$2182:$X$2309,MATCH($A2238+(1-C2238)*32,$A$2182:$A$2309,0))</f>
        <v>300000000</v>
      </c>
      <c r="AG2238" s="7" t="n">
        <f aca="false">INDEX($X$2182:$X$2309,MATCH($A2238-C2238*32,$A$2182:$A$2309,0))</f>
        <v>355565687.01068</v>
      </c>
      <c r="AH2238" s="7" t="n">
        <f aca="false">INDEX($Y$2182:$Y$2309,MATCH($A2238+(1-D2238)*16,$A$2182:$A$2309,0))</f>
        <v>100000000</v>
      </c>
      <c r="AI2238" s="7" t="n">
        <f aca="false">INDEX($Y$2182:$Y$2309,MATCH($A2238-D2238*16,$A$2182:$A$2309,0))</f>
        <v>103990633.992197</v>
      </c>
      <c r="AJ2238" s="7" t="n">
        <f aca="false">INDEX($Z$2182:$Z$2309,MATCH($A2238+(1-E2238)*8,$A$2182:$A$2309,0))</f>
        <v>60000000</v>
      </c>
      <c r="AK2238" s="7" t="n">
        <f aca="false">INDEX($Z$2182:$Z$2309,MATCH($A2238-E2238*8,$A$2182:$A$2309,0))</f>
        <v>136640026.572085</v>
      </c>
      <c r="AL2238" s="7" t="n">
        <f aca="false">INDEX($AA$2182:$AA$2309,MATCH($A2238+(1-F2238)*4,$A$2182:$A$2309,0))</f>
        <v>30000000</v>
      </c>
      <c r="AM2238" s="7" t="n">
        <f aca="false">INDEX($AA$2182:$AA$2309,MATCH($A2238-F2238*4,$A$2182:$A$2309,0))</f>
        <v>179730026.066679</v>
      </c>
      <c r="AN2238" s="7" t="n">
        <f aca="false">INDEX($AB$2182:$AB$2309,MATCH($A2238+(1-G2238)*2,$A$2182:$A$2309,0))</f>
        <v>15000000</v>
      </c>
      <c r="AO2238" s="7" t="n">
        <f aca="false">INDEX($AB$2182:$AB$2309,MATCH($A2238-G2238*2,$A$2182:$A$2309,0))</f>
        <v>299550043.444465</v>
      </c>
      <c r="AP2238" s="7" t="n">
        <f aca="false">INDEX($AC$2182:$AC$2309,MATCH($A2238+(1-H2238)*1,$A$2182:$A$2309,0))</f>
        <v>5000000</v>
      </c>
      <c r="AQ2238" s="7" t="n">
        <f aca="false">INDEX($AC$2182:$AC$2309,MATCH($A2238-H2238*1,$A$2182:$A$2309,0))</f>
        <v>299550043.444465</v>
      </c>
      <c r="AR2238" s="14" t="b">
        <f aca="false">AND(IF(B2238=1,AD2238&gt;=AE2238,AE2238&gt;AD2238),IF(C2238=1,AF2238&gt;=AG2238,AG2238&gt;AF2238),IF(D2238=1,AH2238&gt;=AI2238,AI2238&gt;AH2238),IF(E2238=1,AJ2238&gt;=AK2238,AK2238&gt;AJ2238),IF(F2238=1,AL2238&gt;=AM2238,AM2238&gt;AL2238),IF(G2238=1,AN2238&gt;=AO2238,AO2238&gt;AN2238),IF(H2238=1,AP2238&gt;=AQ2238,AQ2238&gt;AP2238))</f>
        <v>0</v>
      </c>
      <c r="AS2238" s="2"/>
      <c r="AT2238" s="2"/>
      <c r="AU2238" s="2"/>
      <c r="AV2238" s="2"/>
      <c r="AW2238" s="2"/>
      <c r="AX2238" s="2"/>
    </row>
    <row r="2239" customFormat="false" ht="15" hidden="false" customHeight="false" outlineLevel="0" collapsed="false">
      <c r="A2239" s="6" t="n">
        <f aca="false">ROW()-2182</f>
        <v>57</v>
      </c>
      <c r="B2239" s="6" t="n">
        <f aca="false">MOD(INT($A2239/64),2)</f>
        <v>0</v>
      </c>
      <c r="C2239" s="6" t="n">
        <f aca="false">MOD(INT($A2239/32),2)</f>
        <v>1</v>
      </c>
      <c r="D2239" s="6" t="n">
        <f aca="false">MOD(INT($A2239/16),2)</f>
        <v>1</v>
      </c>
      <c r="E2239" s="6" t="n">
        <f aca="false">MOD(INT($A2239/8),2)</f>
        <v>1</v>
      </c>
      <c r="F2239" s="6" t="n">
        <f aca="false">MOD(INT($A2239/4),2)</f>
        <v>0</v>
      </c>
      <c r="G2239" s="6" t="n">
        <f aca="false">MOD(INT($A2239/2),2)</f>
        <v>0</v>
      </c>
      <c r="H2239" s="6" t="n">
        <f aca="false">MOD(INT($A2239/1),2)</f>
        <v>1</v>
      </c>
      <c r="I2239" s="7" t="n">
        <f aca="false">IF(B2239=1,MIN($B$6,$B$2180),0)</f>
        <v>0</v>
      </c>
      <c r="J2239" s="7" t="n">
        <f aca="false">IF(C2239=1,MIN($F$506,MAX(0,$B$2180-I2239)),0)</f>
        <v>300000000</v>
      </c>
      <c r="K2239" s="7" t="n">
        <f aca="false">IF(D2239=1,MIN($F$505,MAX(0,$B$2180-SUM(I2239:J2239))),0)</f>
        <v>100000000</v>
      </c>
      <c r="L2239" s="7" t="n">
        <f aca="false">IF(E2239=1,MIN($F$504,MAX(0,$B$2180-SUM(I2239:K2239))),0)</f>
        <v>60000000</v>
      </c>
      <c r="M2239" s="7" t="n">
        <f aca="false">IF(F2239=1,MIN($F$503,MAX(0,$B$2180-SUM(I2239:L2239))),0)</f>
        <v>0</v>
      </c>
      <c r="N2239" s="7" t="n">
        <f aca="false">IF(G2239=1,MIN($F$502,MAX(0,$B$2180-SUM(I2239:M2239))),0)</f>
        <v>0</v>
      </c>
      <c r="O2239" s="7" t="n">
        <f aca="false">IF(H2239=1,MIN($F$501,MAX(0,$B$2180-SUM(I2239:N2239))),0)</f>
        <v>5000000</v>
      </c>
      <c r="P2239" s="7" t="n">
        <f aca="false">MAX(0,$B$2180-SUM(I2239:O2239))</f>
        <v>1535000000</v>
      </c>
      <c r="Q2239" s="7" t="n">
        <f aca="false">($B$483+$B$484)+$B$22+(1-B2239)*$B$478+(1-C2239)*$E$506+(1-D2239)*$E$505+(1-E2239)*$E$504+(1-F2239)*$E$503+(1-G2239)*$E$502+(1-H2239)*$E$501</f>
        <v>18246950.0298365</v>
      </c>
      <c r="R2239" s="7" t="n">
        <f aca="false">P2239&gt;$B$12*Q2239</f>
        <v>1</v>
      </c>
      <c r="S2239" s="7" t="n">
        <f aca="false">IF(R2239,(P2239+$B$12*$B$13)/(Q2239+$B$13),IF(Q2239&gt;0,P2239/Q2239,0))</f>
        <v>74.1072783126627</v>
      </c>
      <c r="T2239" s="7" t="n">
        <f aca="false">IF(R2239,$B$13*(S2239-$B$12),0)</f>
        <v>182768195.781657</v>
      </c>
      <c r="U2239" s="7" t="n">
        <f aca="false">($B$483+$B$484)*S2239</f>
        <v>22717696.2959504</v>
      </c>
      <c r="V2239" s="7" t="n">
        <f aca="false">$B$22*S2239</f>
        <v>666965504.813965</v>
      </c>
      <c r="W2239" s="7" t="n">
        <f aca="false">IF(B2239=1,I2239,S2239*$B$478)</f>
        <v>69690376.6071262</v>
      </c>
      <c r="X2239" s="7" t="n">
        <f aca="false">IF(C2239=1,J2239,S2239*$E$506)</f>
        <v>300000000</v>
      </c>
      <c r="Y2239" s="7" t="n">
        <f aca="false">IF(D2239=1,K2239,S2239*$E$505)</f>
        <v>100000000</v>
      </c>
      <c r="Z2239" s="7" t="n">
        <f aca="false">IF(E2239=1,L2239,S2239*$E$504)</f>
        <v>60000000</v>
      </c>
      <c r="AA2239" s="7" t="n">
        <f aca="false">IF(F2239=1,M2239,S2239*$E$503)</f>
        <v>222321834.937988</v>
      </c>
      <c r="AB2239" s="7" t="n">
        <f aca="false">IF(G2239=1,N2239,S2239*$E$502)</f>
        <v>370536391.563314</v>
      </c>
      <c r="AC2239" s="7" t="n">
        <f aca="false">IF(H2239=1,O2239,S2239*$E$501)</f>
        <v>5000000</v>
      </c>
      <c r="AD2239" s="7" t="n">
        <f aca="false">INDEX($W$2182:$W$2309,MATCH($A2239+(1-B2239)*64,$A$2182:$A$2309,0))</f>
        <v>30000000</v>
      </c>
      <c r="AE2239" s="7" t="n">
        <f aca="false">INDEX($W$2182:$W$2309,MATCH($A2239-B2239*64,$A$2182:$A$2309,0))</f>
        <v>69690376.6071262</v>
      </c>
      <c r="AF2239" s="7" t="n">
        <f aca="false">INDEX($X$2182:$X$2309,MATCH($A2239+(1-C2239)*32,$A$2182:$A$2309,0))</f>
        <v>300000000</v>
      </c>
      <c r="AG2239" s="7" t="n">
        <f aca="false">INDEX($X$2182:$X$2309,MATCH($A2239-C2239*32,$A$2182:$A$2309,0))</f>
        <v>420502568.244475</v>
      </c>
      <c r="AH2239" s="7" t="n">
        <f aca="false">INDEX($Y$2182:$Y$2309,MATCH($A2239+(1-D2239)*16,$A$2182:$A$2309,0))</f>
        <v>100000000</v>
      </c>
      <c r="AI2239" s="7" t="n">
        <f aca="false">INDEX($Y$2182:$Y$2309,MATCH($A2239-D2239*16,$A$2182:$A$2309,0))</f>
        <v>126725834.671104</v>
      </c>
      <c r="AJ2239" s="7" t="n">
        <f aca="false">INDEX($Z$2182:$Z$2309,MATCH($A2239+(1-E2239)*8,$A$2182:$A$2309,0))</f>
        <v>60000000</v>
      </c>
      <c r="AK2239" s="7" t="n">
        <f aca="false">INDEX($Z$2182:$Z$2309,MATCH($A2239-E2239*8,$A$2182:$A$2309,0))</f>
        <v>165637373.17694</v>
      </c>
      <c r="AL2239" s="7" t="n">
        <f aca="false">INDEX($AA$2182:$AA$2309,MATCH($A2239+(1-F2239)*4,$A$2182:$A$2309,0))</f>
        <v>30000000</v>
      </c>
      <c r="AM2239" s="7" t="n">
        <f aca="false">INDEX($AA$2182:$AA$2309,MATCH($A2239-F2239*4,$A$2182:$A$2309,0))</f>
        <v>222321834.937988</v>
      </c>
      <c r="AN2239" s="7" t="n">
        <f aca="false">INDEX($AB$2182:$AB$2309,MATCH($A2239+(1-G2239)*2,$A$2182:$A$2309,0))</f>
        <v>15000000</v>
      </c>
      <c r="AO2239" s="7" t="n">
        <f aca="false">INDEX($AB$2182:$AB$2309,MATCH($A2239-G2239*2,$A$2182:$A$2309,0))</f>
        <v>370536391.563314</v>
      </c>
      <c r="AP2239" s="7" t="n">
        <f aca="false">INDEX($AC$2182:$AC$2309,MATCH($A2239+(1-H2239)*1,$A$2182:$A$2309,0))</f>
        <v>5000000</v>
      </c>
      <c r="AQ2239" s="7" t="n">
        <f aca="false">INDEX($AC$2182:$AC$2309,MATCH($A2239-H2239*1,$A$2182:$A$2309,0))</f>
        <v>299550043.444465</v>
      </c>
      <c r="AR2239" s="14" t="b">
        <f aca="false">AND(IF(B2239=1,AD2239&gt;=AE2239,AE2239&gt;AD2239),IF(C2239=1,AF2239&gt;=AG2239,AG2239&gt;AF2239),IF(D2239=1,AH2239&gt;=AI2239,AI2239&gt;AH2239),IF(E2239=1,AJ2239&gt;=AK2239,AK2239&gt;AJ2239),IF(F2239=1,AL2239&gt;=AM2239,AM2239&gt;AL2239),IF(G2239=1,AN2239&gt;=AO2239,AO2239&gt;AN2239),IF(H2239=1,AP2239&gt;=AQ2239,AQ2239&gt;AP2239))</f>
        <v>0</v>
      </c>
      <c r="AS2239" s="2"/>
      <c r="AT2239" s="2"/>
      <c r="AU2239" s="2"/>
      <c r="AV2239" s="2"/>
      <c r="AW2239" s="2"/>
      <c r="AX2239" s="2"/>
    </row>
    <row r="2240" customFormat="false" ht="15" hidden="false" customHeight="false" outlineLevel="0" collapsed="false">
      <c r="A2240" s="6" t="n">
        <f aca="false">ROW()-2182</f>
        <v>58</v>
      </c>
      <c r="B2240" s="6" t="n">
        <f aca="false">MOD(INT($A2240/64),2)</f>
        <v>0</v>
      </c>
      <c r="C2240" s="6" t="n">
        <f aca="false">MOD(INT($A2240/32),2)</f>
        <v>1</v>
      </c>
      <c r="D2240" s="6" t="n">
        <f aca="false">MOD(INT($A2240/16),2)</f>
        <v>1</v>
      </c>
      <c r="E2240" s="6" t="n">
        <f aca="false">MOD(INT($A2240/8),2)</f>
        <v>1</v>
      </c>
      <c r="F2240" s="6" t="n">
        <f aca="false">MOD(INT($A2240/4),2)</f>
        <v>0</v>
      </c>
      <c r="G2240" s="6" t="n">
        <f aca="false">MOD(INT($A2240/2),2)</f>
        <v>1</v>
      </c>
      <c r="H2240" s="6" t="n">
        <f aca="false">MOD(INT($A2240/1),2)</f>
        <v>0</v>
      </c>
      <c r="I2240" s="7" t="n">
        <f aca="false">IF(B2240=1,MIN($B$6,$B$2180),0)</f>
        <v>0</v>
      </c>
      <c r="J2240" s="7" t="n">
        <f aca="false">IF(C2240=1,MIN($F$506,MAX(0,$B$2180-I2240)),0)</f>
        <v>300000000</v>
      </c>
      <c r="K2240" s="7" t="n">
        <f aca="false">IF(D2240=1,MIN($F$505,MAX(0,$B$2180-SUM(I2240:J2240))),0)</f>
        <v>100000000</v>
      </c>
      <c r="L2240" s="7" t="n">
        <f aca="false">IF(E2240=1,MIN($F$504,MAX(0,$B$2180-SUM(I2240:K2240))),0)</f>
        <v>60000000</v>
      </c>
      <c r="M2240" s="7" t="n">
        <f aca="false">IF(F2240=1,MIN($F$503,MAX(0,$B$2180-SUM(I2240:L2240))),0)</f>
        <v>0</v>
      </c>
      <c r="N2240" s="7" t="n">
        <f aca="false">IF(G2240=1,MIN($F$502,MAX(0,$B$2180-SUM(I2240:M2240))),0)</f>
        <v>15000000</v>
      </c>
      <c r="O2240" s="7" t="n">
        <f aca="false">IF(H2240=1,MIN($F$501,MAX(0,$B$2180-SUM(I2240:N2240))),0)</f>
        <v>0</v>
      </c>
      <c r="P2240" s="7" t="n">
        <f aca="false">MAX(0,$B$2180-SUM(I2240:O2240))</f>
        <v>1525000000</v>
      </c>
      <c r="Q2240" s="7" t="n">
        <f aca="false">($B$483+$B$484)+$B$22+(1-B2240)*$B$478+(1-C2240)*$E$506+(1-D2240)*$E$505+(1-E2240)*$E$504+(1-F2240)*$E$503+(1-G2240)*$E$502+(1-H2240)*$E$501</f>
        <v>18246950.0298365</v>
      </c>
      <c r="R2240" s="7" t="n">
        <f aca="false">P2240&gt;$B$12*Q2240</f>
        <v>1</v>
      </c>
      <c r="S2240" s="7" t="n">
        <f aca="false">IF(R2240,(P2240+$B$12*$B$13)/(Q2240+$B$13),IF(Q2240&gt;0,P2240/Q2240,0))</f>
        <v>73.6252797545316</v>
      </c>
      <c r="T2240" s="7" t="n">
        <f aca="false">IF(R2240,$B$13*(S2240-$B$12),0)</f>
        <v>181563199.386329</v>
      </c>
      <c r="U2240" s="7" t="n">
        <f aca="false">($B$483+$B$484)*S2240</f>
        <v>22569938.9216678</v>
      </c>
      <c r="V2240" s="7" t="n">
        <f aca="false">$B$22*S2240</f>
        <v>662627517.790785</v>
      </c>
      <c r="W2240" s="7" t="n">
        <f aca="false">IF(B2240=1,I2240,S2240*$B$478)</f>
        <v>69237105.864966</v>
      </c>
      <c r="X2240" s="7" t="n">
        <f aca="false">IF(C2240=1,J2240,S2240*$E$506)</f>
        <v>300000000</v>
      </c>
      <c r="Y2240" s="7" t="n">
        <f aca="false">IF(D2240=1,K2240,S2240*$E$505)</f>
        <v>100000000</v>
      </c>
      <c r="Z2240" s="7" t="n">
        <f aca="false">IF(E2240=1,L2240,S2240*$E$504)</f>
        <v>60000000</v>
      </c>
      <c r="AA2240" s="7" t="n">
        <f aca="false">IF(F2240=1,M2240,S2240*$E$503)</f>
        <v>220875839.263595</v>
      </c>
      <c r="AB2240" s="7" t="n">
        <f aca="false">IF(G2240=1,N2240,S2240*$E$502)</f>
        <v>15000000</v>
      </c>
      <c r="AC2240" s="7" t="n">
        <f aca="false">IF(H2240=1,O2240,S2240*$E$501)</f>
        <v>368126398.772658</v>
      </c>
      <c r="AD2240" s="7" t="n">
        <f aca="false">INDEX($W$2182:$W$2309,MATCH($A2240+(1-B2240)*64,$A$2182:$A$2309,0))</f>
        <v>30000000</v>
      </c>
      <c r="AE2240" s="7" t="n">
        <f aca="false">INDEX($W$2182:$W$2309,MATCH($A2240-B2240*64,$A$2182:$A$2309,0))</f>
        <v>69237105.864966</v>
      </c>
      <c r="AF2240" s="7" t="n">
        <f aca="false">INDEX($X$2182:$X$2309,MATCH($A2240+(1-C2240)*32,$A$2182:$A$2309,0))</f>
        <v>300000000</v>
      </c>
      <c r="AG2240" s="7" t="n">
        <f aca="false">INDEX($X$2182:$X$2309,MATCH($A2240-C2240*32,$A$2182:$A$2309,0))</f>
        <v>418214118.893485</v>
      </c>
      <c r="AH2240" s="7" t="n">
        <f aca="false">INDEX($Y$2182:$Y$2309,MATCH($A2240+(1-D2240)*16,$A$2182:$A$2309,0))</f>
        <v>100000000</v>
      </c>
      <c r="AI2240" s="7" t="n">
        <f aca="false">INDEX($Y$2182:$Y$2309,MATCH($A2240-D2240*16,$A$2182:$A$2309,0))</f>
        <v>125951936.444105</v>
      </c>
      <c r="AJ2240" s="7" t="n">
        <f aca="false">INDEX($Z$2182:$Z$2309,MATCH($A2240+(1-E2240)*8,$A$2182:$A$2309,0))</f>
        <v>60000000</v>
      </c>
      <c r="AK2240" s="7" t="n">
        <f aca="false">INDEX($Z$2182:$Z$2309,MATCH($A2240-E2240*8,$A$2182:$A$2309,0))</f>
        <v>164600519.51073</v>
      </c>
      <c r="AL2240" s="7" t="n">
        <f aca="false">INDEX($AA$2182:$AA$2309,MATCH($A2240+(1-F2240)*4,$A$2182:$A$2309,0))</f>
        <v>30000000</v>
      </c>
      <c r="AM2240" s="7" t="n">
        <f aca="false">INDEX($AA$2182:$AA$2309,MATCH($A2240-F2240*4,$A$2182:$A$2309,0))</f>
        <v>220875839.263595</v>
      </c>
      <c r="AN2240" s="7" t="n">
        <f aca="false">INDEX($AB$2182:$AB$2309,MATCH($A2240+(1-G2240)*2,$A$2182:$A$2309,0))</f>
        <v>15000000</v>
      </c>
      <c r="AO2240" s="7" t="n">
        <f aca="false">INDEX($AB$2182:$AB$2309,MATCH($A2240-G2240*2,$A$2182:$A$2309,0))</f>
        <v>299550043.444465</v>
      </c>
      <c r="AP2240" s="7" t="n">
        <f aca="false">INDEX($AC$2182:$AC$2309,MATCH($A2240+(1-H2240)*1,$A$2182:$A$2309,0))</f>
        <v>5000000</v>
      </c>
      <c r="AQ2240" s="7" t="n">
        <f aca="false">INDEX($AC$2182:$AC$2309,MATCH($A2240-H2240*1,$A$2182:$A$2309,0))</f>
        <v>368126398.772658</v>
      </c>
      <c r="AR2240" s="14" t="b">
        <f aca="false">AND(IF(B2240=1,AD2240&gt;=AE2240,AE2240&gt;AD2240),IF(C2240=1,AF2240&gt;=AG2240,AG2240&gt;AF2240),IF(D2240=1,AH2240&gt;=AI2240,AI2240&gt;AH2240),IF(E2240=1,AJ2240&gt;=AK2240,AK2240&gt;AJ2240),IF(F2240=1,AL2240&gt;=AM2240,AM2240&gt;AL2240),IF(G2240=1,AN2240&gt;=AO2240,AO2240&gt;AN2240),IF(H2240=1,AP2240&gt;=AQ2240,AQ2240&gt;AP2240))</f>
        <v>0</v>
      </c>
      <c r="AS2240" s="2"/>
      <c r="AT2240" s="2"/>
      <c r="AU2240" s="2"/>
      <c r="AV2240" s="2"/>
      <c r="AW2240" s="2"/>
      <c r="AX2240" s="2"/>
    </row>
    <row r="2241" customFormat="false" ht="15" hidden="false" customHeight="false" outlineLevel="0" collapsed="false">
      <c r="A2241" s="6" t="n">
        <f aca="false">ROW()-2182</f>
        <v>59</v>
      </c>
      <c r="B2241" s="6" t="n">
        <f aca="false">MOD(INT($A2241/64),2)</f>
        <v>0</v>
      </c>
      <c r="C2241" s="6" t="n">
        <f aca="false">MOD(INT($A2241/32),2)</f>
        <v>1</v>
      </c>
      <c r="D2241" s="6" t="n">
        <f aca="false">MOD(INT($A2241/16),2)</f>
        <v>1</v>
      </c>
      <c r="E2241" s="6" t="n">
        <f aca="false">MOD(INT($A2241/8),2)</f>
        <v>1</v>
      </c>
      <c r="F2241" s="6" t="n">
        <f aca="false">MOD(INT($A2241/4),2)</f>
        <v>0</v>
      </c>
      <c r="G2241" s="6" t="n">
        <f aca="false">MOD(INT($A2241/2),2)</f>
        <v>1</v>
      </c>
      <c r="H2241" s="6" t="n">
        <f aca="false">MOD(INT($A2241/1),2)</f>
        <v>1</v>
      </c>
      <c r="I2241" s="7" t="n">
        <f aca="false">IF(B2241=1,MIN($B$6,$B$2180),0)</f>
        <v>0</v>
      </c>
      <c r="J2241" s="7" t="n">
        <f aca="false">IF(C2241=1,MIN($F$506,MAX(0,$B$2180-I2241)),0)</f>
        <v>300000000</v>
      </c>
      <c r="K2241" s="7" t="n">
        <f aca="false">IF(D2241=1,MIN($F$505,MAX(0,$B$2180-SUM(I2241:J2241))),0)</f>
        <v>100000000</v>
      </c>
      <c r="L2241" s="7" t="n">
        <f aca="false">IF(E2241=1,MIN($F$504,MAX(0,$B$2180-SUM(I2241:K2241))),0)</f>
        <v>60000000</v>
      </c>
      <c r="M2241" s="7" t="n">
        <f aca="false">IF(F2241=1,MIN($F$503,MAX(0,$B$2180-SUM(I2241:L2241))),0)</f>
        <v>0</v>
      </c>
      <c r="N2241" s="7" t="n">
        <f aca="false">IF(G2241=1,MIN($F$502,MAX(0,$B$2180-SUM(I2241:M2241))),0)</f>
        <v>15000000</v>
      </c>
      <c r="O2241" s="7" t="n">
        <f aca="false">IF(H2241=1,MIN($F$501,MAX(0,$B$2180-SUM(I2241:N2241))),0)</f>
        <v>5000000</v>
      </c>
      <c r="P2241" s="7" t="n">
        <f aca="false">MAX(0,$B$2180-SUM(I2241:O2241))</f>
        <v>1520000000</v>
      </c>
      <c r="Q2241" s="7" t="n">
        <f aca="false">($B$483+$B$484)+$B$22+(1-B2241)*$B$478+(1-C2241)*$E$506+(1-D2241)*$E$505+(1-E2241)*$E$504+(1-F2241)*$E$503+(1-G2241)*$E$502+(1-H2241)*$E$501</f>
        <v>13246950.0298365</v>
      </c>
      <c r="R2241" s="7" t="n">
        <f aca="false">P2241&gt;$B$12*Q2241</f>
        <v>1</v>
      </c>
      <c r="S2241" s="7" t="n">
        <f aca="false">IF(R2241,(P2241+$B$12*$B$13)/(Q2241+$B$13),IF(Q2241&gt;0,P2241/Q2241,0))</f>
        <v>96.6853896859548</v>
      </c>
      <c r="T2241" s="7" t="n">
        <f aca="false">IF(R2241,$B$13*(S2241-$B$12),0)</f>
        <v>239213474.214887</v>
      </c>
      <c r="U2241" s="7" t="n">
        <f aca="false">($B$483+$B$484)*S2241</f>
        <v>29639049.8902701</v>
      </c>
      <c r="V2241" s="7" t="n">
        <f aca="false">$B$22*S2241</f>
        <v>870168507.173594</v>
      </c>
      <c r="W2241" s="7" t="n">
        <f aca="false">IF(B2241=1,I2241,S2241*$B$478)</f>
        <v>90922799.6633849</v>
      </c>
      <c r="X2241" s="7" t="n">
        <f aca="false">IF(C2241=1,J2241,S2241*$E$506)</f>
        <v>300000000</v>
      </c>
      <c r="Y2241" s="7" t="n">
        <f aca="false">IF(D2241=1,K2241,S2241*$E$505)</f>
        <v>100000000</v>
      </c>
      <c r="Z2241" s="7" t="n">
        <f aca="false">IF(E2241=1,L2241,S2241*$E$504)</f>
        <v>60000000</v>
      </c>
      <c r="AA2241" s="7" t="n">
        <f aca="false">IF(F2241=1,M2241,S2241*$E$503)</f>
        <v>290056169.057865</v>
      </c>
      <c r="AB2241" s="7" t="n">
        <f aca="false">IF(G2241=1,N2241,S2241*$E$502)</f>
        <v>15000000</v>
      </c>
      <c r="AC2241" s="7" t="n">
        <f aca="false">IF(H2241=1,O2241,S2241*$E$501)</f>
        <v>5000000</v>
      </c>
      <c r="AD2241" s="7" t="n">
        <f aca="false">INDEX($W$2182:$W$2309,MATCH($A2241+(1-B2241)*64,$A$2182:$A$2309,0))</f>
        <v>30000000</v>
      </c>
      <c r="AE2241" s="7" t="n">
        <f aca="false">INDEX($W$2182:$W$2309,MATCH($A2241-B2241*64,$A$2182:$A$2309,0))</f>
        <v>90922799.6633849</v>
      </c>
      <c r="AF2241" s="7" t="n">
        <f aca="false">INDEX($X$2182:$X$2309,MATCH($A2241+(1-C2241)*32,$A$2182:$A$2309,0))</f>
        <v>300000000</v>
      </c>
      <c r="AG2241" s="7" t="n">
        <f aca="false">INDEX($X$2182:$X$2309,MATCH($A2241-C2241*32,$A$2182:$A$2309,0))</f>
        <v>512275102.545624</v>
      </c>
      <c r="AH2241" s="7" t="n">
        <f aca="false">INDEX($Y$2182:$Y$2309,MATCH($A2241+(1-D2241)*16,$A$2182:$A$2309,0))</f>
        <v>100000000</v>
      </c>
      <c r="AI2241" s="7" t="n">
        <f aca="false">INDEX($Y$2182:$Y$2309,MATCH($A2241-D2241*16,$A$2182:$A$2309,0))</f>
        <v>161466889.962624</v>
      </c>
      <c r="AJ2241" s="7" t="n">
        <f aca="false">INDEX($Z$2182:$Z$2309,MATCH($A2241+(1-E2241)*8,$A$2182:$A$2309,0))</f>
        <v>60000000</v>
      </c>
      <c r="AK2241" s="7" t="n">
        <f aca="false">INDEX($Z$2182:$Z$2309,MATCH($A2241-E2241*8,$A$2182:$A$2309,0))</f>
        <v>209291368.177874</v>
      </c>
      <c r="AL2241" s="7" t="n">
        <f aca="false">INDEX($AA$2182:$AA$2309,MATCH($A2241+(1-F2241)*4,$A$2182:$A$2309,0))</f>
        <v>30000000</v>
      </c>
      <c r="AM2241" s="7" t="n">
        <f aca="false">INDEX($AA$2182:$AA$2309,MATCH($A2241-F2241*4,$A$2182:$A$2309,0))</f>
        <v>290056169.057865</v>
      </c>
      <c r="AN2241" s="7" t="n">
        <f aca="false">INDEX($AB$2182:$AB$2309,MATCH($A2241+(1-G2241)*2,$A$2182:$A$2309,0))</f>
        <v>15000000</v>
      </c>
      <c r="AO2241" s="7" t="n">
        <f aca="false">INDEX($AB$2182:$AB$2309,MATCH($A2241-G2241*2,$A$2182:$A$2309,0))</f>
        <v>370536391.563314</v>
      </c>
      <c r="AP2241" s="7" t="n">
        <f aca="false">INDEX($AC$2182:$AC$2309,MATCH($A2241+(1-H2241)*1,$A$2182:$A$2309,0))</f>
        <v>5000000</v>
      </c>
      <c r="AQ2241" s="7" t="n">
        <f aca="false">INDEX($AC$2182:$AC$2309,MATCH($A2241-H2241*1,$A$2182:$A$2309,0))</f>
        <v>368126398.772658</v>
      </c>
      <c r="AR2241" s="14" t="b">
        <f aca="false">AND(IF(B2241=1,AD2241&gt;=AE2241,AE2241&gt;AD2241),IF(C2241=1,AF2241&gt;=AG2241,AG2241&gt;AF2241),IF(D2241=1,AH2241&gt;=AI2241,AI2241&gt;AH2241),IF(E2241=1,AJ2241&gt;=AK2241,AK2241&gt;AJ2241),IF(F2241=1,AL2241&gt;=AM2241,AM2241&gt;AL2241),IF(G2241=1,AN2241&gt;=AO2241,AO2241&gt;AN2241),IF(H2241=1,AP2241&gt;=AQ2241,AQ2241&gt;AP2241))</f>
        <v>0</v>
      </c>
      <c r="AS2241" s="2"/>
      <c r="AT2241" s="2"/>
      <c r="AU2241" s="2"/>
      <c r="AV2241" s="2"/>
      <c r="AW2241" s="2"/>
      <c r="AX2241" s="2"/>
    </row>
    <row r="2242" customFormat="false" ht="15" hidden="false" customHeight="false" outlineLevel="0" collapsed="false">
      <c r="A2242" s="6" t="n">
        <f aca="false">ROW()-2182</f>
        <v>60</v>
      </c>
      <c r="B2242" s="6" t="n">
        <f aca="false">MOD(INT($A2242/64),2)</f>
        <v>0</v>
      </c>
      <c r="C2242" s="6" t="n">
        <f aca="false">MOD(INT($A2242/32),2)</f>
        <v>1</v>
      </c>
      <c r="D2242" s="6" t="n">
        <f aca="false">MOD(INT($A2242/16),2)</f>
        <v>1</v>
      </c>
      <c r="E2242" s="6" t="n">
        <f aca="false">MOD(INT($A2242/8),2)</f>
        <v>1</v>
      </c>
      <c r="F2242" s="6" t="n">
        <f aca="false">MOD(INT($A2242/4),2)</f>
        <v>1</v>
      </c>
      <c r="G2242" s="6" t="n">
        <f aca="false">MOD(INT($A2242/2),2)</f>
        <v>0</v>
      </c>
      <c r="H2242" s="6" t="n">
        <f aca="false">MOD(INT($A2242/1),2)</f>
        <v>0</v>
      </c>
      <c r="I2242" s="7" t="n">
        <f aca="false">IF(B2242=1,MIN($B$6,$B$2180),0)</f>
        <v>0</v>
      </c>
      <c r="J2242" s="7" t="n">
        <f aca="false">IF(C2242=1,MIN($F$506,MAX(0,$B$2180-I2242)),0)</f>
        <v>300000000</v>
      </c>
      <c r="K2242" s="7" t="n">
        <f aca="false">IF(D2242=1,MIN($F$505,MAX(0,$B$2180-SUM(I2242:J2242))),0)</f>
        <v>100000000</v>
      </c>
      <c r="L2242" s="7" t="n">
        <f aca="false">IF(E2242=1,MIN($F$504,MAX(0,$B$2180-SUM(I2242:K2242))),0)</f>
        <v>60000000</v>
      </c>
      <c r="M2242" s="7" t="n">
        <f aca="false">IF(F2242=1,MIN($F$503,MAX(0,$B$2180-SUM(I2242:L2242))),0)</f>
        <v>30000000</v>
      </c>
      <c r="N2242" s="7" t="n">
        <f aca="false">IF(G2242=1,MIN($F$502,MAX(0,$B$2180-SUM(I2242:M2242))),0)</f>
        <v>0</v>
      </c>
      <c r="O2242" s="7" t="n">
        <f aca="false">IF(H2242=1,MIN($F$501,MAX(0,$B$2180-SUM(I2242:N2242))),0)</f>
        <v>0</v>
      </c>
      <c r="P2242" s="7" t="n">
        <f aca="false">MAX(0,$B$2180-SUM(I2242:O2242))</f>
        <v>1510000000</v>
      </c>
      <c r="Q2242" s="7" t="n">
        <f aca="false">($B$483+$B$484)+$B$22+(1-B2242)*$B$478+(1-C2242)*$E$506+(1-D2242)*$E$505+(1-E2242)*$E$504+(1-F2242)*$E$503+(1-G2242)*$E$502+(1-H2242)*$E$501</f>
        <v>20246950.0298365</v>
      </c>
      <c r="R2242" s="7" t="n">
        <f aca="false">P2242&gt;$B$12*Q2242</f>
        <v>1</v>
      </c>
      <c r="S2242" s="7" t="n">
        <f aca="false">IF(R2242,(P2242+$B$12*$B$13)/(Q2242+$B$13),IF(Q2242&gt;0,P2242/Q2242,0))</f>
        <v>66.492430766151</v>
      </c>
      <c r="T2242" s="7" t="n">
        <f aca="false">IF(R2242,$B$13*(S2242-$B$12),0)</f>
        <v>163731076.915378</v>
      </c>
      <c r="U2242" s="7" t="n">
        <f aca="false">($B$483+$B$484)*S2242</f>
        <v>20383353.4643091</v>
      </c>
      <c r="V2242" s="7" t="n">
        <f aca="false">$B$22*S2242</f>
        <v>598431876.895359</v>
      </c>
      <c r="W2242" s="7" t="n">
        <f aca="false">IF(B2242=1,I2242,S2242*$B$478)</f>
        <v>62529385.0634443</v>
      </c>
      <c r="X2242" s="7" t="n">
        <f aca="false">IF(C2242=1,J2242,S2242*$E$506)</f>
        <v>300000000</v>
      </c>
      <c r="Y2242" s="7" t="n">
        <f aca="false">IF(D2242=1,K2242,S2242*$E$505)</f>
        <v>100000000</v>
      </c>
      <c r="Z2242" s="7" t="n">
        <f aca="false">IF(E2242=1,L2242,S2242*$E$504)</f>
        <v>60000000</v>
      </c>
      <c r="AA2242" s="7" t="n">
        <f aca="false">IF(F2242=1,M2242,S2242*$E$503)</f>
        <v>30000000</v>
      </c>
      <c r="AB2242" s="7" t="n">
        <f aca="false">IF(G2242=1,N2242,S2242*$E$502)</f>
        <v>332462153.830755</v>
      </c>
      <c r="AC2242" s="7" t="n">
        <f aca="false">IF(H2242=1,O2242,S2242*$E$501)</f>
        <v>332462153.830755</v>
      </c>
      <c r="AD2242" s="7" t="n">
        <f aca="false">INDEX($W$2182:$W$2309,MATCH($A2242+(1-B2242)*64,$A$2182:$A$2309,0))</f>
        <v>30000000</v>
      </c>
      <c r="AE2242" s="7" t="n">
        <f aca="false">INDEX($W$2182:$W$2309,MATCH($A2242-B2242*64,$A$2182:$A$2309,0))</f>
        <v>62529385.0634443</v>
      </c>
      <c r="AF2242" s="7" t="n">
        <f aca="false">INDEX($X$2182:$X$2309,MATCH($A2242+(1-C2242)*32,$A$2182:$A$2309,0))</f>
        <v>300000000</v>
      </c>
      <c r="AG2242" s="7" t="n">
        <f aca="false">INDEX($X$2182:$X$2309,MATCH($A2242-C2242*32,$A$2182:$A$2309,0))</f>
        <v>386080553.967504</v>
      </c>
      <c r="AH2242" s="7" t="n">
        <f aca="false">INDEX($Y$2182:$Y$2309,MATCH($A2242+(1-D2242)*16,$A$2182:$A$2309,0))</f>
        <v>100000000</v>
      </c>
      <c r="AI2242" s="7" t="n">
        <f aca="false">INDEX($Y$2182:$Y$2309,MATCH($A2242-D2242*16,$A$2182:$A$2309,0))</f>
        <v>114598750.17519</v>
      </c>
      <c r="AJ2242" s="7" t="n">
        <f aca="false">INDEX($Z$2182:$Z$2309,MATCH($A2242+(1-E2242)*8,$A$2182:$A$2309,0))</f>
        <v>60000000</v>
      </c>
      <c r="AK2242" s="7" t="n">
        <f aca="false">INDEX($Z$2182:$Z$2309,MATCH($A2242-E2242*8,$A$2182:$A$2309,0))</f>
        <v>150077842.26406</v>
      </c>
      <c r="AL2242" s="7" t="n">
        <f aca="false">INDEX($AA$2182:$AA$2309,MATCH($A2242+(1-F2242)*4,$A$2182:$A$2309,0))</f>
        <v>30000000</v>
      </c>
      <c r="AM2242" s="7" t="n">
        <f aca="false">INDEX($AA$2182:$AA$2309,MATCH($A2242-F2242*4,$A$2182:$A$2309,0))</f>
        <v>179730026.066679</v>
      </c>
      <c r="AN2242" s="7" t="n">
        <f aca="false">INDEX($AB$2182:$AB$2309,MATCH($A2242+(1-G2242)*2,$A$2182:$A$2309,0))</f>
        <v>15000000</v>
      </c>
      <c r="AO2242" s="7" t="n">
        <f aca="false">INDEX($AB$2182:$AB$2309,MATCH($A2242-G2242*2,$A$2182:$A$2309,0))</f>
        <v>332462153.830755</v>
      </c>
      <c r="AP2242" s="7" t="n">
        <f aca="false">INDEX($AC$2182:$AC$2309,MATCH($A2242+(1-H2242)*1,$A$2182:$A$2309,0))</f>
        <v>5000000</v>
      </c>
      <c r="AQ2242" s="7" t="n">
        <f aca="false">INDEX($AC$2182:$AC$2309,MATCH($A2242-H2242*1,$A$2182:$A$2309,0))</f>
        <v>332462153.830755</v>
      </c>
      <c r="AR2242" s="14" t="b">
        <f aca="false">AND(IF(B2242=1,AD2242&gt;=AE2242,AE2242&gt;AD2242),IF(C2242=1,AF2242&gt;=AG2242,AG2242&gt;AF2242),IF(D2242=1,AH2242&gt;=AI2242,AI2242&gt;AH2242),IF(E2242=1,AJ2242&gt;=AK2242,AK2242&gt;AJ2242),IF(F2242=1,AL2242&gt;=AM2242,AM2242&gt;AL2242),IF(G2242=1,AN2242&gt;=AO2242,AO2242&gt;AN2242),IF(H2242=1,AP2242&gt;=AQ2242,AQ2242&gt;AP2242))</f>
        <v>0</v>
      </c>
      <c r="AS2242" s="2"/>
      <c r="AT2242" s="2"/>
      <c r="AU2242" s="2"/>
      <c r="AV2242" s="2"/>
      <c r="AW2242" s="2"/>
      <c r="AX2242" s="2"/>
    </row>
    <row r="2243" customFormat="false" ht="15" hidden="false" customHeight="false" outlineLevel="0" collapsed="false">
      <c r="A2243" s="6" t="n">
        <f aca="false">ROW()-2182</f>
        <v>61</v>
      </c>
      <c r="B2243" s="6" t="n">
        <f aca="false">MOD(INT($A2243/64),2)</f>
        <v>0</v>
      </c>
      <c r="C2243" s="6" t="n">
        <f aca="false">MOD(INT($A2243/32),2)</f>
        <v>1</v>
      </c>
      <c r="D2243" s="6" t="n">
        <f aca="false">MOD(INT($A2243/16),2)</f>
        <v>1</v>
      </c>
      <c r="E2243" s="6" t="n">
        <f aca="false">MOD(INT($A2243/8),2)</f>
        <v>1</v>
      </c>
      <c r="F2243" s="6" t="n">
        <f aca="false">MOD(INT($A2243/4),2)</f>
        <v>1</v>
      </c>
      <c r="G2243" s="6" t="n">
        <f aca="false">MOD(INT($A2243/2),2)</f>
        <v>0</v>
      </c>
      <c r="H2243" s="6" t="n">
        <f aca="false">MOD(INT($A2243/1),2)</f>
        <v>1</v>
      </c>
      <c r="I2243" s="7" t="n">
        <f aca="false">IF(B2243=1,MIN($B$6,$B$2180),0)</f>
        <v>0</v>
      </c>
      <c r="J2243" s="7" t="n">
        <f aca="false">IF(C2243=1,MIN($F$506,MAX(0,$B$2180-I2243)),0)</f>
        <v>300000000</v>
      </c>
      <c r="K2243" s="7" t="n">
        <f aca="false">IF(D2243=1,MIN($F$505,MAX(0,$B$2180-SUM(I2243:J2243))),0)</f>
        <v>100000000</v>
      </c>
      <c r="L2243" s="7" t="n">
        <f aca="false">IF(E2243=1,MIN($F$504,MAX(0,$B$2180-SUM(I2243:K2243))),0)</f>
        <v>60000000</v>
      </c>
      <c r="M2243" s="7" t="n">
        <f aca="false">IF(F2243=1,MIN($F$503,MAX(0,$B$2180-SUM(I2243:L2243))),0)</f>
        <v>30000000</v>
      </c>
      <c r="N2243" s="7" t="n">
        <f aca="false">IF(G2243=1,MIN($F$502,MAX(0,$B$2180-SUM(I2243:M2243))),0)</f>
        <v>0</v>
      </c>
      <c r="O2243" s="7" t="n">
        <f aca="false">IF(H2243=1,MIN($F$501,MAX(0,$B$2180-SUM(I2243:N2243))),0)</f>
        <v>5000000</v>
      </c>
      <c r="P2243" s="7" t="n">
        <f aca="false">MAX(0,$B$2180-SUM(I2243:O2243))</f>
        <v>1505000000</v>
      </c>
      <c r="Q2243" s="7" t="n">
        <f aca="false">($B$483+$B$484)+$B$22+(1-B2243)*$B$478+(1-C2243)*$E$506+(1-D2243)*$E$505+(1-E2243)*$E$504+(1-F2243)*$E$503+(1-G2243)*$E$502+(1-H2243)*$E$501</f>
        <v>15246950.0298365</v>
      </c>
      <c r="R2243" s="7" t="n">
        <f aca="false">P2243&gt;$B$12*Q2243</f>
        <v>1</v>
      </c>
      <c r="S2243" s="7" t="n">
        <f aca="false">IF(R2243,(P2243+$B$12*$B$13)/(Q2243+$B$13),IF(Q2243&gt;0,P2243/Q2243,0))</f>
        <v>84.9441733630603</v>
      </c>
      <c r="T2243" s="7" t="n">
        <f aca="false">IF(R2243,$B$13*(S2243-$B$12),0)</f>
        <v>209860433.407651</v>
      </c>
      <c r="U2243" s="7" t="n">
        <f aca="false">($B$483+$B$484)*S2243</f>
        <v>26039762.5781223</v>
      </c>
      <c r="V2243" s="7" t="n">
        <f aca="false">$B$22*S2243</f>
        <v>764497560.267543</v>
      </c>
      <c r="W2243" s="7" t="n">
        <f aca="false">IF(B2243=1,I2243,S2243*$B$478)</f>
        <v>79881376.9313826</v>
      </c>
      <c r="X2243" s="7" t="n">
        <f aca="false">IF(C2243=1,J2243,S2243*$E$506)</f>
        <v>300000000</v>
      </c>
      <c r="Y2243" s="7" t="n">
        <f aca="false">IF(D2243=1,K2243,S2243*$E$505)</f>
        <v>100000000</v>
      </c>
      <c r="Z2243" s="7" t="n">
        <f aca="false">IF(E2243=1,L2243,S2243*$E$504)</f>
        <v>60000000</v>
      </c>
      <c r="AA2243" s="7" t="n">
        <f aca="false">IF(F2243=1,M2243,S2243*$E$503)</f>
        <v>30000000</v>
      </c>
      <c r="AB2243" s="7" t="n">
        <f aca="false">IF(G2243=1,N2243,S2243*$E$502)</f>
        <v>424720866.815302</v>
      </c>
      <c r="AC2243" s="7" t="n">
        <f aca="false">IF(H2243=1,O2243,S2243*$E$501)</f>
        <v>5000000</v>
      </c>
      <c r="AD2243" s="7" t="n">
        <f aca="false">INDEX($W$2182:$W$2309,MATCH($A2243+(1-B2243)*64,$A$2182:$A$2309,0))</f>
        <v>30000000</v>
      </c>
      <c r="AE2243" s="7" t="n">
        <f aca="false">INDEX($W$2182:$W$2309,MATCH($A2243-B2243*64,$A$2182:$A$2309,0))</f>
        <v>79881376.9313826</v>
      </c>
      <c r="AF2243" s="7" t="n">
        <f aca="false">INDEX($X$2182:$X$2309,MATCH($A2243+(1-C2243)*32,$A$2182:$A$2309,0))</f>
        <v>300000000</v>
      </c>
      <c r="AG2243" s="7" t="n">
        <f aca="false">INDEX($X$2182:$X$2309,MATCH($A2243-C2243*32,$A$2182:$A$2309,0))</f>
        <v>465550101.597564</v>
      </c>
      <c r="AH2243" s="7" t="n">
        <f aca="false">INDEX($Y$2182:$Y$2309,MATCH($A2243+(1-D2243)*16,$A$2182:$A$2309,0))</f>
        <v>100000000</v>
      </c>
      <c r="AI2243" s="7" t="n">
        <f aca="false">INDEX($Y$2182:$Y$2309,MATCH($A2243-D2243*16,$A$2182:$A$2309,0))</f>
        <v>143555777.365838</v>
      </c>
      <c r="AJ2243" s="7" t="n">
        <f aca="false">INDEX($Z$2182:$Z$2309,MATCH($A2243+(1-E2243)*8,$A$2182:$A$2309,0))</f>
        <v>60000000</v>
      </c>
      <c r="AK2243" s="7" t="n">
        <f aca="false">INDEX($Z$2182:$Z$2309,MATCH($A2243-E2243*8,$A$2182:$A$2309,0))</f>
        <v>186728015.626618</v>
      </c>
      <c r="AL2243" s="7" t="n">
        <f aca="false">INDEX($AA$2182:$AA$2309,MATCH($A2243+(1-F2243)*4,$A$2182:$A$2309,0))</f>
        <v>30000000</v>
      </c>
      <c r="AM2243" s="7" t="n">
        <f aca="false">INDEX($AA$2182:$AA$2309,MATCH($A2243-F2243*4,$A$2182:$A$2309,0))</f>
        <v>222321834.937988</v>
      </c>
      <c r="AN2243" s="7" t="n">
        <f aca="false">INDEX($AB$2182:$AB$2309,MATCH($A2243+(1-G2243)*2,$A$2182:$A$2309,0))</f>
        <v>15000000</v>
      </c>
      <c r="AO2243" s="7" t="n">
        <f aca="false">INDEX($AB$2182:$AB$2309,MATCH($A2243-G2243*2,$A$2182:$A$2309,0))</f>
        <v>424720866.815302</v>
      </c>
      <c r="AP2243" s="7" t="n">
        <f aca="false">INDEX($AC$2182:$AC$2309,MATCH($A2243+(1-H2243)*1,$A$2182:$A$2309,0))</f>
        <v>5000000</v>
      </c>
      <c r="AQ2243" s="7" t="n">
        <f aca="false">INDEX($AC$2182:$AC$2309,MATCH($A2243-H2243*1,$A$2182:$A$2309,0))</f>
        <v>332462153.830755</v>
      </c>
      <c r="AR2243" s="14" t="b">
        <f aca="false">AND(IF(B2243=1,AD2243&gt;=AE2243,AE2243&gt;AD2243),IF(C2243=1,AF2243&gt;=AG2243,AG2243&gt;AF2243),IF(D2243=1,AH2243&gt;=AI2243,AI2243&gt;AH2243),IF(E2243=1,AJ2243&gt;=AK2243,AK2243&gt;AJ2243),IF(F2243=1,AL2243&gt;=AM2243,AM2243&gt;AL2243),IF(G2243=1,AN2243&gt;=AO2243,AO2243&gt;AN2243),IF(H2243=1,AP2243&gt;=AQ2243,AQ2243&gt;AP2243))</f>
        <v>0</v>
      </c>
      <c r="AS2243" s="2"/>
      <c r="AT2243" s="2"/>
      <c r="AU2243" s="2"/>
      <c r="AV2243" s="2"/>
      <c r="AW2243" s="2"/>
      <c r="AX2243" s="2"/>
    </row>
    <row r="2244" customFormat="false" ht="15" hidden="false" customHeight="false" outlineLevel="0" collapsed="false">
      <c r="A2244" s="6" t="n">
        <f aca="false">ROW()-2182</f>
        <v>62</v>
      </c>
      <c r="B2244" s="6" t="n">
        <f aca="false">MOD(INT($A2244/64),2)</f>
        <v>0</v>
      </c>
      <c r="C2244" s="6" t="n">
        <f aca="false">MOD(INT($A2244/32),2)</f>
        <v>1</v>
      </c>
      <c r="D2244" s="6" t="n">
        <f aca="false">MOD(INT($A2244/16),2)</f>
        <v>1</v>
      </c>
      <c r="E2244" s="6" t="n">
        <f aca="false">MOD(INT($A2244/8),2)</f>
        <v>1</v>
      </c>
      <c r="F2244" s="6" t="n">
        <f aca="false">MOD(INT($A2244/4),2)</f>
        <v>1</v>
      </c>
      <c r="G2244" s="6" t="n">
        <f aca="false">MOD(INT($A2244/2),2)</f>
        <v>1</v>
      </c>
      <c r="H2244" s="6" t="n">
        <f aca="false">MOD(INT($A2244/1),2)</f>
        <v>0</v>
      </c>
      <c r="I2244" s="7" t="n">
        <f aca="false">IF(B2244=1,MIN($B$6,$B$2180),0)</f>
        <v>0</v>
      </c>
      <c r="J2244" s="7" t="n">
        <f aca="false">IF(C2244=1,MIN($F$506,MAX(0,$B$2180-I2244)),0)</f>
        <v>300000000</v>
      </c>
      <c r="K2244" s="7" t="n">
        <f aca="false">IF(D2244=1,MIN($F$505,MAX(0,$B$2180-SUM(I2244:J2244))),0)</f>
        <v>100000000</v>
      </c>
      <c r="L2244" s="7" t="n">
        <f aca="false">IF(E2244=1,MIN($F$504,MAX(0,$B$2180-SUM(I2244:K2244))),0)</f>
        <v>60000000</v>
      </c>
      <c r="M2244" s="7" t="n">
        <f aca="false">IF(F2244=1,MIN($F$503,MAX(0,$B$2180-SUM(I2244:L2244))),0)</f>
        <v>30000000</v>
      </c>
      <c r="N2244" s="7" t="n">
        <f aca="false">IF(G2244=1,MIN($F$502,MAX(0,$B$2180-SUM(I2244:M2244))),0)</f>
        <v>15000000</v>
      </c>
      <c r="O2244" s="7" t="n">
        <f aca="false">IF(H2244=1,MIN($F$501,MAX(0,$B$2180-SUM(I2244:N2244))),0)</f>
        <v>0</v>
      </c>
      <c r="P2244" s="7" t="n">
        <f aca="false">MAX(0,$B$2180-SUM(I2244:O2244))</f>
        <v>1495000000</v>
      </c>
      <c r="Q2244" s="7" t="n">
        <f aca="false">($B$483+$B$484)+$B$22+(1-B2244)*$B$478+(1-C2244)*$E$506+(1-D2244)*$E$505+(1-E2244)*$E$504+(1-F2244)*$E$503+(1-G2244)*$E$502+(1-H2244)*$E$501</f>
        <v>15246950.0298365</v>
      </c>
      <c r="R2244" s="7" t="n">
        <f aca="false">P2244&gt;$B$12*Q2244</f>
        <v>1</v>
      </c>
      <c r="S2244" s="7" t="n">
        <f aca="false">IF(R2244,(P2244+$B$12*$B$13)/(Q2244+$B$13),IF(Q2244&gt;0,P2244/Q2244,0))</f>
        <v>84.3806962594911</v>
      </c>
      <c r="T2244" s="7" t="n">
        <f aca="false">IF(R2244,$B$13*(S2244-$B$12),0)</f>
        <v>208451740.648728</v>
      </c>
      <c r="U2244" s="7" t="n">
        <f aca="false">($B$483+$B$484)*S2244</f>
        <v>25867027.8346521</v>
      </c>
      <c r="V2244" s="7" t="n">
        <f aca="false">$B$22*S2244</f>
        <v>759426266.33542</v>
      </c>
      <c r="W2244" s="7" t="n">
        <f aca="false">IF(B2244=1,I2244,S2244*$B$478)</f>
        <v>79351483.8837449</v>
      </c>
      <c r="X2244" s="7" t="n">
        <f aca="false">IF(C2244=1,J2244,S2244*$E$506)</f>
        <v>300000000</v>
      </c>
      <c r="Y2244" s="7" t="n">
        <f aca="false">IF(D2244=1,K2244,S2244*$E$505)</f>
        <v>100000000</v>
      </c>
      <c r="Z2244" s="7" t="n">
        <f aca="false">IF(E2244=1,L2244,S2244*$E$504)</f>
        <v>60000000</v>
      </c>
      <c r="AA2244" s="7" t="n">
        <f aca="false">IF(F2244=1,M2244,S2244*$E$503)</f>
        <v>30000000</v>
      </c>
      <c r="AB2244" s="7" t="n">
        <f aca="false">IF(G2244=1,N2244,S2244*$E$502)</f>
        <v>15000000</v>
      </c>
      <c r="AC2244" s="7" t="n">
        <f aca="false">IF(H2244=1,O2244,S2244*$E$501)</f>
        <v>421903481.297456</v>
      </c>
      <c r="AD2244" s="7" t="n">
        <f aca="false">INDEX($W$2182:$W$2309,MATCH($A2244+(1-B2244)*64,$A$2182:$A$2309,0))</f>
        <v>30000000</v>
      </c>
      <c r="AE2244" s="7" t="n">
        <f aca="false">INDEX($W$2182:$W$2309,MATCH($A2244-B2244*64,$A$2182:$A$2309,0))</f>
        <v>79351483.8837449</v>
      </c>
      <c r="AF2244" s="7" t="n">
        <f aca="false">INDEX($X$2182:$X$2309,MATCH($A2244+(1-C2244)*32,$A$2182:$A$2309,0))</f>
        <v>300000000</v>
      </c>
      <c r="AG2244" s="7" t="n">
        <f aca="false">INDEX($X$2182:$X$2309,MATCH($A2244-C2244*32,$A$2182:$A$2309,0))</f>
        <v>462974444.05069</v>
      </c>
      <c r="AH2244" s="7" t="n">
        <f aca="false">INDEX($Y$2182:$Y$2309,MATCH($A2244+(1-D2244)*16,$A$2182:$A$2309,0))</f>
        <v>100000000</v>
      </c>
      <c r="AI2244" s="7" t="n">
        <f aca="false">INDEX($Y$2182:$Y$2309,MATCH($A2244-D2244*16,$A$2182:$A$2309,0))</f>
        <v>142662739.87056</v>
      </c>
      <c r="AJ2244" s="7" t="n">
        <f aca="false">INDEX($Z$2182:$Z$2309,MATCH($A2244+(1-E2244)*8,$A$2182:$A$2309,0))</f>
        <v>60000000</v>
      </c>
      <c r="AK2244" s="7" t="n">
        <f aca="false">INDEX($Z$2182:$Z$2309,MATCH($A2244-E2244*8,$A$2182:$A$2309,0))</f>
        <v>185536768.317995</v>
      </c>
      <c r="AL2244" s="7" t="n">
        <f aca="false">INDEX($AA$2182:$AA$2309,MATCH($A2244+(1-F2244)*4,$A$2182:$A$2309,0))</f>
        <v>30000000</v>
      </c>
      <c r="AM2244" s="7" t="n">
        <f aca="false">INDEX($AA$2182:$AA$2309,MATCH($A2244-F2244*4,$A$2182:$A$2309,0))</f>
        <v>220875839.263595</v>
      </c>
      <c r="AN2244" s="7" t="n">
        <f aca="false">INDEX($AB$2182:$AB$2309,MATCH($A2244+(1-G2244)*2,$A$2182:$A$2309,0))</f>
        <v>15000000</v>
      </c>
      <c r="AO2244" s="7" t="n">
        <f aca="false">INDEX($AB$2182:$AB$2309,MATCH($A2244-G2244*2,$A$2182:$A$2309,0))</f>
        <v>332462153.830755</v>
      </c>
      <c r="AP2244" s="7" t="n">
        <f aca="false">INDEX($AC$2182:$AC$2309,MATCH($A2244+(1-H2244)*1,$A$2182:$A$2309,0))</f>
        <v>5000000</v>
      </c>
      <c r="AQ2244" s="7" t="n">
        <f aca="false">INDEX($AC$2182:$AC$2309,MATCH($A2244-H2244*1,$A$2182:$A$2309,0))</f>
        <v>421903481.297456</v>
      </c>
      <c r="AR2244" s="14" t="b">
        <f aca="false">AND(IF(B2244=1,AD2244&gt;=AE2244,AE2244&gt;AD2244),IF(C2244=1,AF2244&gt;=AG2244,AG2244&gt;AF2244),IF(D2244=1,AH2244&gt;=AI2244,AI2244&gt;AH2244),IF(E2244=1,AJ2244&gt;=AK2244,AK2244&gt;AJ2244),IF(F2244=1,AL2244&gt;=AM2244,AM2244&gt;AL2244),IF(G2244=1,AN2244&gt;=AO2244,AO2244&gt;AN2244),IF(H2244=1,AP2244&gt;=AQ2244,AQ2244&gt;AP2244))</f>
        <v>0</v>
      </c>
      <c r="AS2244" s="2"/>
      <c r="AT2244" s="2"/>
      <c r="AU2244" s="2"/>
      <c r="AV2244" s="2"/>
      <c r="AW2244" s="2"/>
      <c r="AX2244" s="2"/>
    </row>
    <row r="2245" customFormat="false" ht="15" hidden="false" customHeight="false" outlineLevel="0" collapsed="false">
      <c r="A2245" s="6" t="n">
        <f aca="false">ROW()-2182</f>
        <v>63</v>
      </c>
      <c r="B2245" s="6" t="n">
        <f aca="false">MOD(INT($A2245/64),2)</f>
        <v>0</v>
      </c>
      <c r="C2245" s="6" t="n">
        <f aca="false">MOD(INT($A2245/32),2)</f>
        <v>1</v>
      </c>
      <c r="D2245" s="6" t="n">
        <f aca="false">MOD(INT($A2245/16),2)</f>
        <v>1</v>
      </c>
      <c r="E2245" s="6" t="n">
        <f aca="false">MOD(INT($A2245/8),2)</f>
        <v>1</v>
      </c>
      <c r="F2245" s="6" t="n">
        <f aca="false">MOD(INT($A2245/4),2)</f>
        <v>1</v>
      </c>
      <c r="G2245" s="6" t="n">
        <f aca="false">MOD(INT($A2245/2),2)</f>
        <v>1</v>
      </c>
      <c r="H2245" s="6" t="n">
        <f aca="false">MOD(INT($A2245/1),2)</f>
        <v>1</v>
      </c>
      <c r="I2245" s="7" t="n">
        <f aca="false">IF(B2245=1,MIN($B$6,$B$2180),0)</f>
        <v>0</v>
      </c>
      <c r="J2245" s="7" t="n">
        <f aca="false">IF(C2245=1,MIN($F$506,MAX(0,$B$2180-I2245)),0)</f>
        <v>300000000</v>
      </c>
      <c r="K2245" s="7" t="n">
        <f aca="false">IF(D2245=1,MIN($F$505,MAX(0,$B$2180-SUM(I2245:J2245))),0)</f>
        <v>100000000</v>
      </c>
      <c r="L2245" s="7" t="n">
        <f aca="false">IF(E2245=1,MIN($F$504,MAX(0,$B$2180-SUM(I2245:K2245))),0)</f>
        <v>60000000</v>
      </c>
      <c r="M2245" s="7" t="n">
        <f aca="false">IF(F2245=1,MIN($F$503,MAX(0,$B$2180-SUM(I2245:L2245))),0)</f>
        <v>30000000</v>
      </c>
      <c r="N2245" s="7" t="n">
        <f aca="false">IF(G2245=1,MIN($F$502,MAX(0,$B$2180-SUM(I2245:M2245))),0)</f>
        <v>15000000</v>
      </c>
      <c r="O2245" s="7" t="n">
        <f aca="false">IF(H2245=1,MIN($F$501,MAX(0,$B$2180-SUM(I2245:N2245))),0)</f>
        <v>5000000</v>
      </c>
      <c r="P2245" s="7" t="n">
        <f aca="false">MAX(0,$B$2180-SUM(I2245:O2245))</f>
        <v>1490000000</v>
      </c>
      <c r="Q2245" s="7" t="n">
        <f aca="false">($B$483+$B$484)+$B$22+(1-B2245)*$B$478+(1-C2245)*$E$506+(1-D2245)*$E$505+(1-E2245)*$E$504+(1-F2245)*$E$503+(1-G2245)*$E$502+(1-H2245)*$E$501</f>
        <v>10246950.0298365</v>
      </c>
      <c r="R2245" s="7" t="n">
        <f aca="false">P2245&gt;$B$12*Q2245</f>
        <v>1</v>
      </c>
      <c r="S2245" s="7" t="n">
        <f aca="false">IF(R2245,(P2245+$B$12*$B$13)/(Q2245+$B$13),IF(Q2245&gt;0,P2245/Q2245,0))</f>
        <v>117.086832262348</v>
      </c>
      <c r="T2245" s="7" t="n">
        <f aca="false">IF(R2245,$B$13*(S2245-$B$12),0)</f>
        <v>290217080.65587</v>
      </c>
      <c r="U2245" s="7" t="n">
        <f aca="false">($B$483+$B$484)*S2245</f>
        <v>35893142.4302006</v>
      </c>
      <c r="V2245" s="7" t="n">
        <f aca="false">$B$22*S2245</f>
        <v>1053781490.36113</v>
      </c>
      <c r="W2245" s="7" t="n">
        <f aca="false">IF(B2245=1,I2245,S2245*$B$478)</f>
        <v>110108286.552796</v>
      </c>
      <c r="X2245" s="7" t="n">
        <f aca="false">IF(C2245=1,J2245,S2245*$E$506)</f>
        <v>300000000</v>
      </c>
      <c r="Y2245" s="7" t="n">
        <f aca="false">IF(D2245=1,K2245,S2245*$E$505)</f>
        <v>100000000</v>
      </c>
      <c r="Z2245" s="7" t="n">
        <f aca="false">IF(E2245=1,L2245,S2245*$E$504)</f>
        <v>60000000</v>
      </c>
      <c r="AA2245" s="7" t="n">
        <f aca="false">IF(F2245=1,M2245,S2245*$E$503)</f>
        <v>30000000</v>
      </c>
      <c r="AB2245" s="7" t="n">
        <f aca="false">IF(G2245=1,N2245,S2245*$E$502)</f>
        <v>15000000</v>
      </c>
      <c r="AC2245" s="7" t="n">
        <f aca="false">IF(H2245=1,O2245,S2245*$E$501)</f>
        <v>5000000</v>
      </c>
      <c r="AD2245" s="7" t="n">
        <f aca="false">INDEX($W$2182:$W$2309,MATCH($A2245+(1-B2245)*64,$A$2182:$A$2309,0))</f>
        <v>30000000</v>
      </c>
      <c r="AE2245" s="7" t="n">
        <f aca="false">INDEX($W$2182:$W$2309,MATCH($A2245-B2245*64,$A$2182:$A$2309,0))</f>
        <v>110108286.552796</v>
      </c>
      <c r="AF2245" s="7" t="n">
        <f aca="false">INDEX($X$2182:$X$2309,MATCH($A2245+(1-C2245)*32,$A$2182:$A$2309,0))</f>
        <v>300000000</v>
      </c>
      <c r="AG2245" s="7" t="n">
        <f aca="false">INDEX($X$2182:$X$2309,MATCH($A2245-C2245*32,$A$2182:$A$2309,0))</f>
        <v>583801811.600945</v>
      </c>
      <c r="AH2245" s="7" t="n">
        <f aca="false">INDEX($Y$2182:$Y$2309,MATCH($A2245+(1-D2245)*16,$A$2182:$A$2309,0))</f>
        <v>100000000</v>
      </c>
      <c r="AI2245" s="7" t="n">
        <f aca="false">INDEX($Y$2182:$Y$2309,MATCH($A2245-D2245*16,$A$2182:$A$2309,0))</f>
        <v>191299514.348315</v>
      </c>
      <c r="AJ2245" s="7" t="n">
        <f aca="false">INDEX($Z$2182:$Z$2309,MATCH($A2245+(1-E2245)*8,$A$2182:$A$2309,0))</f>
        <v>60000000</v>
      </c>
      <c r="AK2245" s="7" t="n">
        <f aca="false">INDEX($Z$2182:$Z$2309,MATCH($A2245-E2245*8,$A$2182:$A$2309,0))</f>
        <v>245990116.337647</v>
      </c>
      <c r="AL2245" s="7" t="n">
        <f aca="false">INDEX($AA$2182:$AA$2309,MATCH($A2245+(1-F2245)*4,$A$2182:$A$2309,0))</f>
        <v>30000000</v>
      </c>
      <c r="AM2245" s="7" t="n">
        <f aca="false">INDEX($AA$2182:$AA$2309,MATCH($A2245-F2245*4,$A$2182:$A$2309,0))</f>
        <v>290056169.057865</v>
      </c>
      <c r="AN2245" s="7" t="n">
        <f aca="false">INDEX($AB$2182:$AB$2309,MATCH($A2245+(1-G2245)*2,$A$2182:$A$2309,0))</f>
        <v>15000000</v>
      </c>
      <c r="AO2245" s="7" t="n">
        <f aca="false">INDEX($AB$2182:$AB$2309,MATCH($A2245-G2245*2,$A$2182:$A$2309,0))</f>
        <v>424720866.815302</v>
      </c>
      <c r="AP2245" s="7" t="n">
        <f aca="false">INDEX($AC$2182:$AC$2309,MATCH($A2245+(1-H2245)*1,$A$2182:$A$2309,0))</f>
        <v>5000000</v>
      </c>
      <c r="AQ2245" s="7" t="n">
        <f aca="false">INDEX($AC$2182:$AC$2309,MATCH($A2245-H2245*1,$A$2182:$A$2309,0))</f>
        <v>421903481.297456</v>
      </c>
      <c r="AR2245" s="14" t="b">
        <f aca="false">AND(IF(B2245=1,AD2245&gt;=AE2245,AE2245&gt;AD2245),IF(C2245=1,AF2245&gt;=AG2245,AG2245&gt;AF2245),IF(D2245=1,AH2245&gt;=AI2245,AI2245&gt;AH2245),IF(E2245=1,AJ2245&gt;=AK2245,AK2245&gt;AJ2245),IF(F2245=1,AL2245&gt;=AM2245,AM2245&gt;AL2245),IF(G2245=1,AN2245&gt;=AO2245,AO2245&gt;AN2245),IF(H2245=1,AP2245&gt;=AQ2245,AQ2245&gt;AP2245))</f>
        <v>0</v>
      </c>
      <c r="AS2245" s="2"/>
      <c r="AT2245" s="2"/>
      <c r="AU2245" s="2"/>
      <c r="AV2245" s="2"/>
      <c r="AW2245" s="2"/>
      <c r="AX2245" s="2"/>
    </row>
    <row r="2246" customFormat="false" ht="15" hidden="false" customHeight="false" outlineLevel="0" collapsed="false">
      <c r="A2246" s="6" t="n">
        <f aca="false">ROW()-2182</f>
        <v>64</v>
      </c>
      <c r="B2246" s="6" t="n">
        <f aca="false">MOD(INT($A2246/64),2)</f>
        <v>1</v>
      </c>
      <c r="C2246" s="6" t="n">
        <f aca="false">MOD(INT($A2246/32),2)</f>
        <v>0</v>
      </c>
      <c r="D2246" s="6" t="n">
        <f aca="false">MOD(INT($A2246/16),2)</f>
        <v>0</v>
      </c>
      <c r="E2246" s="6" t="n">
        <f aca="false">MOD(INT($A2246/8),2)</f>
        <v>0</v>
      </c>
      <c r="F2246" s="6" t="n">
        <f aca="false">MOD(INT($A2246/4),2)</f>
        <v>0</v>
      </c>
      <c r="G2246" s="6" t="n">
        <f aca="false">MOD(INT($A2246/2),2)</f>
        <v>0</v>
      </c>
      <c r="H2246" s="6" t="n">
        <f aca="false">MOD(INT($A2246/1),2)</f>
        <v>0</v>
      </c>
      <c r="I2246" s="7" t="n">
        <f aca="false">IF(B2246=1,MIN($B$6,$B$2180),0)</f>
        <v>30000000</v>
      </c>
      <c r="J2246" s="7" t="n">
        <f aca="false">IF(C2246=1,MIN($F$506,MAX(0,$B$2180-I2246)),0)</f>
        <v>0</v>
      </c>
      <c r="K2246" s="7" t="n">
        <f aca="false">IF(D2246=1,MIN($F$505,MAX(0,$B$2180-SUM(I2246:J2246))),0)</f>
        <v>0</v>
      </c>
      <c r="L2246" s="7" t="n">
        <f aca="false">IF(E2246=1,MIN($F$504,MAX(0,$B$2180-SUM(I2246:K2246))),0)</f>
        <v>0</v>
      </c>
      <c r="M2246" s="7" t="n">
        <f aca="false">IF(F2246=1,MIN($F$503,MAX(0,$B$2180-SUM(I2246:L2246))),0)</f>
        <v>0</v>
      </c>
      <c r="N2246" s="7" t="n">
        <f aca="false">IF(G2246=1,MIN($F$502,MAX(0,$B$2180-SUM(I2246:M2246))),0)</f>
        <v>0</v>
      </c>
      <c r="O2246" s="7" t="n">
        <f aca="false">IF(H2246=1,MIN($F$501,MAX(0,$B$2180-SUM(I2246:N2246))),0)</f>
        <v>0</v>
      </c>
      <c r="P2246" s="7" t="n">
        <f aca="false">MAX(0,$B$2180-SUM(I2246:O2246))</f>
        <v>1970000000</v>
      </c>
      <c r="Q2246" s="7" t="n">
        <f aca="false">($B$483+$B$484)+$B$22+(1-B2246)*$B$478+(1-C2246)*$E$506+(1-D2246)*$E$505+(1-E2246)*$E$504+(1-F2246)*$E$503+(1-G2246)*$E$502+(1-H2246)*$E$501</f>
        <v>32603617.5121036</v>
      </c>
      <c r="R2246" s="7" t="n">
        <f aca="false">P2246&gt;$B$12*Q2246</f>
        <v>1</v>
      </c>
      <c r="S2246" s="7" t="n">
        <f aca="false">IF(R2246,(P2246+$B$12*$B$13)/(Q2246+$B$13),IF(Q2246&gt;0,P2246/Q2246,0))</f>
        <v>56.1907900039046</v>
      </c>
      <c r="T2246" s="7" t="n">
        <f aca="false">IF(R2246,$B$13*(S2246-$B$12),0)</f>
        <v>137976975.009762</v>
      </c>
      <c r="U2246" s="7" t="n">
        <f aca="false">($B$483+$B$484)*S2246</f>
        <v>17225370.1795996</v>
      </c>
      <c r="V2246" s="7" t="n">
        <f aca="false">$B$22*S2246</f>
        <v>505717110.035141</v>
      </c>
      <c r="W2246" s="7" t="n">
        <f aca="false">IF(B2246=1,I2246,S2246*$B$478)</f>
        <v>30000000</v>
      </c>
      <c r="X2246" s="7" t="n">
        <f aca="false">IF(C2246=1,J2246,S2246*$E$506)</f>
        <v>345954503.504187</v>
      </c>
      <c r="Y2246" s="7" t="n">
        <f aca="false">IF(D2246=1,K2246,S2246*$E$505)</f>
        <v>97787875.2111793</v>
      </c>
      <c r="Z2246" s="7" t="n">
        <f aca="false">IF(E2246=1,L2246,S2246*$E$504)</f>
        <v>134857896.009371</v>
      </c>
      <c r="AA2246" s="7" t="n">
        <f aca="false">IF(F2246=1,M2246,S2246*$E$503)</f>
        <v>168572370.011714</v>
      </c>
      <c r="AB2246" s="7" t="n">
        <f aca="false">IF(G2246=1,N2246,S2246*$E$502)</f>
        <v>280953950.019523</v>
      </c>
      <c r="AC2246" s="7" t="n">
        <f aca="false">IF(H2246=1,O2246,S2246*$E$501)</f>
        <v>280953950.019523</v>
      </c>
      <c r="AD2246" s="7" t="n">
        <f aca="false">INDEX($W$2182:$W$2309,MATCH($A2246+(1-B2246)*64,$A$2182:$A$2309,0))</f>
        <v>30000000</v>
      </c>
      <c r="AE2246" s="7" t="n">
        <f aca="false">INDEX($W$2182:$W$2309,MATCH($A2246-B2246*64,$A$2182:$A$2309,0))</f>
        <v>52245789.7299134</v>
      </c>
      <c r="AF2246" s="7" t="n">
        <f aca="false">INDEX($X$2182:$X$2309,MATCH($A2246+(1-C2246)*32,$A$2182:$A$2309,0))</f>
        <v>300000000</v>
      </c>
      <c r="AG2246" s="7" t="n">
        <f aca="false">INDEX($X$2182:$X$2309,MATCH($A2246-C2246*32,$A$2182:$A$2309,0))</f>
        <v>345954503.504187</v>
      </c>
      <c r="AH2246" s="7" t="n">
        <f aca="false">INDEX($Y$2182:$Y$2309,MATCH($A2246+(1-D2246)*16,$A$2182:$A$2309,0))</f>
        <v>100000000</v>
      </c>
      <c r="AI2246" s="7" t="n">
        <f aca="false">INDEX($Y$2182:$Y$2309,MATCH($A2246-D2246*16,$A$2182:$A$2309,0))</f>
        <v>97787875.2111793</v>
      </c>
      <c r="AJ2246" s="7" t="n">
        <f aca="false">INDEX($Z$2182:$Z$2309,MATCH($A2246+(1-E2246)*8,$A$2182:$A$2309,0))</f>
        <v>60000000</v>
      </c>
      <c r="AK2246" s="7" t="n">
        <f aca="false">INDEX($Z$2182:$Z$2309,MATCH($A2246-E2246*8,$A$2182:$A$2309,0))</f>
        <v>134857896.009371</v>
      </c>
      <c r="AL2246" s="7" t="n">
        <f aca="false">INDEX($AA$2182:$AA$2309,MATCH($A2246+(1-F2246)*4,$A$2182:$A$2309,0))</f>
        <v>30000000</v>
      </c>
      <c r="AM2246" s="7" t="n">
        <f aca="false">INDEX($AA$2182:$AA$2309,MATCH($A2246-F2246*4,$A$2182:$A$2309,0))</f>
        <v>168572370.011714</v>
      </c>
      <c r="AN2246" s="7" t="n">
        <f aca="false">INDEX($AB$2182:$AB$2309,MATCH($A2246+(1-G2246)*2,$A$2182:$A$2309,0))</f>
        <v>15000000</v>
      </c>
      <c r="AO2246" s="7" t="n">
        <f aca="false">INDEX($AB$2182:$AB$2309,MATCH($A2246-G2246*2,$A$2182:$A$2309,0))</f>
        <v>280953950.019523</v>
      </c>
      <c r="AP2246" s="7" t="n">
        <f aca="false">INDEX($AC$2182:$AC$2309,MATCH($A2246+(1-H2246)*1,$A$2182:$A$2309,0))</f>
        <v>5000000</v>
      </c>
      <c r="AQ2246" s="7" t="n">
        <f aca="false">INDEX($AC$2182:$AC$2309,MATCH($A2246-H2246*1,$A$2182:$A$2309,0))</f>
        <v>280953950.019523</v>
      </c>
      <c r="AR2246" s="14" t="b">
        <f aca="false">AND(IF(B2246=1,AD2246&gt;=AE2246,AE2246&gt;AD2246),IF(C2246=1,AF2246&gt;=AG2246,AG2246&gt;AF2246),IF(D2246=1,AH2246&gt;=AI2246,AI2246&gt;AH2246),IF(E2246=1,AJ2246&gt;=AK2246,AK2246&gt;AJ2246),IF(F2246=1,AL2246&gt;=AM2246,AM2246&gt;AL2246),IF(G2246=1,AN2246&gt;=AO2246,AO2246&gt;AN2246),IF(H2246=1,AP2246&gt;=AQ2246,AQ2246&gt;AP2246))</f>
        <v>0</v>
      </c>
      <c r="AS2246" s="2"/>
      <c r="AT2246" s="2"/>
      <c r="AU2246" s="2"/>
      <c r="AV2246" s="2"/>
      <c r="AW2246" s="2"/>
      <c r="AX2246" s="2"/>
    </row>
    <row r="2247" customFormat="false" ht="15" hidden="false" customHeight="false" outlineLevel="0" collapsed="false">
      <c r="A2247" s="6" t="n">
        <f aca="false">ROW()-2182</f>
        <v>65</v>
      </c>
      <c r="B2247" s="6" t="n">
        <f aca="false">MOD(INT($A2247/64),2)</f>
        <v>1</v>
      </c>
      <c r="C2247" s="6" t="n">
        <f aca="false">MOD(INT($A2247/32),2)</f>
        <v>0</v>
      </c>
      <c r="D2247" s="6" t="n">
        <f aca="false">MOD(INT($A2247/16),2)</f>
        <v>0</v>
      </c>
      <c r="E2247" s="6" t="n">
        <f aca="false">MOD(INT($A2247/8),2)</f>
        <v>0</v>
      </c>
      <c r="F2247" s="6" t="n">
        <f aca="false">MOD(INT($A2247/4),2)</f>
        <v>0</v>
      </c>
      <c r="G2247" s="6" t="n">
        <f aca="false">MOD(INT($A2247/2),2)</f>
        <v>0</v>
      </c>
      <c r="H2247" s="6" t="n">
        <f aca="false">MOD(INT($A2247/1),2)</f>
        <v>1</v>
      </c>
      <c r="I2247" s="7" t="n">
        <f aca="false">IF(B2247=1,MIN($B$6,$B$2180),0)</f>
        <v>30000000</v>
      </c>
      <c r="J2247" s="7" t="n">
        <f aca="false">IF(C2247=1,MIN($F$506,MAX(0,$B$2180-I2247)),0)</f>
        <v>0</v>
      </c>
      <c r="K2247" s="7" t="n">
        <f aca="false">IF(D2247=1,MIN($F$505,MAX(0,$B$2180-SUM(I2247:J2247))),0)</f>
        <v>0</v>
      </c>
      <c r="L2247" s="7" t="n">
        <f aca="false">IF(E2247=1,MIN($F$504,MAX(0,$B$2180-SUM(I2247:K2247))),0)</f>
        <v>0</v>
      </c>
      <c r="M2247" s="7" t="n">
        <f aca="false">IF(F2247=1,MIN($F$503,MAX(0,$B$2180-SUM(I2247:L2247))),0)</f>
        <v>0</v>
      </c>
      <c r="N2247" s="7" t="n">
        <f aca="false">IF(G2247=1,MIN($F$502,MAX(0,$B$2180-SUM(I2247:M2247))),0)</f>
        <v>0</v>
      </c>
      <c r="O2247" s="7" t="n">
        <f aca="false">IF(H2247=1,MIN($F$501,MAX(0,$B$2180-SUM(I2247:N2247))),0)</f>
        <v>5000000</v>
      </c>
      <c r="P2247" s="7" t="n">
        <f aca="false">MAX(0,$B$2180-SUM(I2247:O2247))</f>
        <v>1965000000</v>
      </c>
      <c r="Q2247" s="7" t="n">
        <f aca="false">($B$483+$B$484)+$B$22+(1-B2247)*$B$478+(1-C2247)*$E$506+(1-D2247)*$E$505+(1-E2247)*$E$504+(1-F2247)*$E$503+(1-G2247)*$E$502+(1-H2247)*$E$501</f>
        <v>27603617.5121036</v>
      </c>
      <c r="R2247" s="7" t="n">
        <f aca="false">P2247&gt;$B$12*Q2247</f>
        <v>1</v>
      </c>
      <c r="S2247" s="7" t="n">
        <f aca="false">IF(R2247,(P2247+$B$12*$B$13)/(Q2247+$B$13),IF(Q2247&gt;0,P2247/Q2247,0))</f>
        <v>65.3575936250499</v>
      </c>
      <c r="T2247" s="7" t="n">
        <f aca="false">IF(R2247,$B$13*(S2247-$B$12),0)</f>
        <v>160893984.062625</v>
      </c>
      <c r="U2247" s="7" t="n">
        <f aca="false">($B$483+$B$484)*S2247</f>
        <v>20035467.4522479</v>
      </c>
      <c r="V2247" s="7" t="n">
        <f aca="false">$B$22*S2247</f>
        <v>588218342.625449</v>
      </c>
      <c r="W2247" s="7" t="n">
        <f aca="false">IF(B2247=1,I2247,S2247*$B$478)</f>
        <v>30000000</v>
      </c>
      <c r="X2247" s="7" t="n">
        <f aca="false">IF(C2247=1,J2247,S2247*$E$506)</f>
        <v>402392524.668391</v>
      </c>
      <c r="Y2247" s="7" t="n">
        <f aca="false">IF(D2247=1,K2247,S2247*$E$505)</f>
        <v>113740707.490769</v>
      </c>
      <c r="Z2247" s="7" t="n">
        <f aca="false">IF(E2247=1,L2247,S2247*$E$504)</f>
        <v>156858224.70012</v>
      </c>
      <c r="AA2247" s="7" t="n">
        <f aca="false">IF(F2247=1,M2247,S2247*$E$503)</f>
        <v>196072780.87515</v>
      </c>
      <c r="AB2247" s="7" t="n">
        <f aca="false">IF(G2247=1,N2247,S2247*$E$502)</f>
        <v>326787968.125249</v>
      </c>
      <c r="AC2247" s="7" t="n">
        <f aca="false">IF(H2247=1,O2247,S2247*$E$501)</f>
        <v>5000000</v>
      </c>
      <c r="AD2247" s="7" t="n">
        <f aca="false">INDEX($W$2182:$W$2309,MATCH($A2247+(1-B2247)*64,$A$2182:$A$2309,0))</f>
        <v>30000000</v>
      </c>
      <c r="AE2247" s="7" t="n">
        <f aca="false">INDEX($W$2182:$W$2309,MATCH($A2247-B2247*64,$A$2182:$A$2309,0))</f>
        <v>60509119.9468921</v>
      </c>
      <c r="AF2247" s="7" t="n">
        <f aca="false">INDEX($X$2182:$X$2309,MATCH($A2247+(1-C2247)*32,$A$2182:$A$2309,0))</f>
        <v>300000000</v>
      </c>
      <c r="AG2247" s="7" t="n">
        <f aca="false">INDEX($X$2182:$X$2309,MATCH($A2247-C2247*32,$A$2182:$A$2309,0))</f>
        <v>402392524.668391</v>
      </c>
      <c r="AH2247" s="7" t="n">
        <f aca="false">INDEX($Y$2182:$Y$2309,MATCH($A2247+(1-D2247)*16,$A$2182:$A$2309,0))</f>
        <v>100000000</v>
      </c>
      <c r="AI2247" s="7" t="n">
        <f aca="false">INDEX($Y$2182:$Y$2309,MATCH($A2247-D2247*16,$A$2182:$A$2309,0))</f>
        <v>113740707.490769</v>
      </c>
      <c r="AJ2247" s="7" t="n">
        <f aca="false">INDEX($Z$2182:$Z$2309,MATCH($A2247+(1-E2247)*8,$A$2182:$A$2309,0))</f>
        <v>60000000</v>
      </c>
      <c r="AK2247" s="7" t="n">
        <f aca="false">INDEX($Z$2182:$Z$2309,MATCH($A2247-E2247*8,$A$2182:$A$2309,0))</f>
        <v>156858224.70012</v>
      </c>
      <c r="AL2247" s="7" t="n">
        <f aca="false">INDEX($AA$2182:$AA$2309,MATCH($A2247+(1-F2247)*4,$A$2182:$A$2309,0))</f>
        <v>30000000</v>
      </c>
      <c r="AM2247" s="7" t="n">
        <f aca="false">INDEX($AA$2182:$AA$2309,MATCH($A2247-F2247*4,$A$2182:$A$2309,0))</f>
        <v>196072780.87515</v>
      </c>
      <c r="AN2247" s="7" t="n">
        <f aca="false">INDEX($AB$2182:$AB$2309,MATCH($A2247+(1-G2247)*2,$A$2182:$A$2309,0))</f>
        <v>15000000</v>
      </c>
      <c r="AO2247" s="7" t="n">
        <f aca="false">INDEX($AB$2182:$AB$2309,MATCH($A2247-G2247*2,$A$2182:$A$2309,0))</f>
        <v>326787968.125249</v>
      </c>
      <c r="AP2247" s="7" t="n">
        <f aca="false">INDEX($AC$2182:$AC$2309,MATCH($A2247+(1-H2247)*1,$A$2182:$A$2309,0))</f>
        <v>5000000</v>
      </c>
      <c r="AQ2247" s="7" t="n">
        <f aca="false">INDEX($AC$2182:$AC$2309,MATCH($A2247-H2247*1,$A$2182:$A$2309,0))</f>
        <v>280953950.019523</v>
      </c>
      <c r="AR2247" s="14" t="b">
        <f aca="false">AND(IF(B2247=1,AD2247&gt;=AE2247,AE2247&gt;AD2247),IF(C2247=1,AF2247&gt;=AG2247,AG2247&gt;AF2247),IF(D2247=1,AH2247&gt;=AI2247,AI2247&gt;AH2247),IF(E2247=1,AJ2247&gt;=AK2247,AK2247&gt;AJ2247),IF(F2247=1,AL2247&gt;=AM2247,AM2247&gt;AL2247),IF(G2247=1,AN2247&gt;=AO2247,AO2247&gt;AN2247),IF(H2247=1,AP2247&gt;=AQ2247,AQ2247&gt;AP2247))</f>
        <v>0</v>
      </c>
      <c r="AS2247" s="2"/>
      <c r="AT2247" s="2"/>
      <c r="AU2247" s="2"/>
      <c r="AV2247" s="2"/>
      <c r="AW2247" s="2"/>
      <c r="AX2247" s="2"/>
    </row>
    <row r="2248" customFormat="false" ht="15" hidden="false" customHeight="false" outlineLevel="0" collapsed="false">
      <c r="A2248" s="6" t="n">
        <f aca="false">ROW()-2182</f>
        <v>66</v>
      </c>
      <c r="B2248" s="6" t="n">
        <f aca="false">MOD(INT($A2248/64),2)</f>
        <v>1</v>
      </c>
      <c r="C2248" s="6" t="n">
        <f aca="false">MOD(INT($A2248/32),2)</f>
        <v>0</v>
      </c>
      <c r="D2248" s="6" t="n">
        <f aca="false">MOD(INT($A2248/16),2)</f>
        <v>0</v>
      </c>
      <c r="E2248" s="6" t="n">
        <f aca="false">MOD(INT($A2248/8),2)</f>
        <v>0</v>
      </c>
      <c r="F2248" s="6" t="n">
        <f aca="false">MOD(INT($A2248/4),2)</f>
        <v>0</v>
      </c>
      <c r="G2248" s="6" t="n">
        <f aca="false">MOD(INT($A2248/2),2)</f>
        <v>1</v>
      </c>
      <c r="H2248" s="6" t="n">
        <f aca="false">MOD(INT($A2248/1),2)</f>
        <v>0</v>
      </c>
      <c r="I2248" s="7" t="n">
        <f aca="false">IF(B2248=1,MIN($B$6,$B$2180),0)</f>
        <v>30000000</v>
      </c>
      <c r="J2248" s="7" t="n">
        <f aca="false">IF(C2248=1,MIN($F$506,MAX(0,$B$2180-I2248)),0)</f>
        <v>0</v>
      </c>
      <c r="K2248" s="7" t="n">
        <f aca="false">IF(D2248=1,MIN($F$505,MAX(0,$B$2180-SUM(I2248:J2248))),0)</f>
        <v>0</v>
      </c>
      <c r="L2248" s="7" t="n">
        <f aca="false">IF(E2248=1,MIN($F$504,MAX(0,$B$2180-SUM(I2248:K2248))),0)</f>
        <v>0</v>
      </c>
      <c r="M2248" s="7" t="n">
        <f aca="false">IF(F2248=1,MIN($F$503,MAX(0,$B$2180-SUM(I2248:L2248))),0)</f>
        <v>0</v>
      </c>
      <c r="N2248" s="7" t="n">
        <f aca="false">IF(G2248=1,MIN($F$502,MAX(0,$B$2180-SUM(I2248:M2248))),0)</f>
        <v>15000000</v>
      </c>
      <c r="O2248" s="7" t="n">
        <f aca="false">IF(H2248=1,MIN($F$501,MAX(0,$B$2180-SUM(I2248:N2248))),0)</f>
        <v>0</v>
      </c>
      <c r="P2248" s="7" t="n">
        <f aca="false">MAX(0,$B$2180-SUM(I2248:O2248))</f>
        <v>1955000000</v>
      </c>
      <c r="Q2248" s="7" t="n">
        <f aca="false">($B$483+$B$484)+$B$22+(1-B2248)*$B$478+(1-C2248)*$E$506+(1-D2248)*$E$505+(1-E2248)*$E$504+(1-F2248)*$E$503+(1-G2248)*$E$502+(1-H2248)*$E$501</f>
        <v>27603617.5121036</v>
      </c>
      <c r="R2248" s="7" t="n">
        <f aca="false">P2248&gt;$B$12*Q2248</f>
        <v>1</v>
      </c>
      <c r="S2248" s="7" t="n">
        <f aca="false">IF(R2248,(P2248+$B$12*$B$13)/(Q2248+$B$13),IF(Q2248&gt;0,P2248/Q2248,0))</f>
        <v>65.0254076345795</v>
      </c>
      <c r="T2248" s="7" t="n">
        <f aca="false">IF(R2248,$B$13*(S2248-$B$12),0)</f>
        <v>160063519.086449</v>
      </c>
      <c r="U2248" s="7" t="n">
        <f aca="false">($B$483+$B$484)*S2248</f>
        <v>19933635.3432149</v>
      </c>
      <c r="V2248" s="7" t="n">
        <f aca="false">$B$22*S2248</f>
        <v>585228668.711215</v>
      </c>
      <c r="W2248" s="7" t="n">
        <f aca="false">IF(B2248=1,I2248,S2248*$B$478)</f>
        <v>30000000</v>
      </c>
      <c r="X2248" s="7" t="n">
        <f aca="false">IF(C2248=1,J2248,S2248*$E$506)</f>
        <v>400347327.592567</v>
      </c>
      <c r="Y2248" s="7" t="n">
        <f aca="false">IF(D2248=1,K2248,S2248*$E$505)</f>
        <v>113162609.866928</v>
      </c>
      <c r="Z2248" s="7" t="n">
        <f aca="false">IF(E2248=1,L2248,S2248*$E$504)</f>
        <v>156060978.322991</v>
      </c>
      <c r="AA2248" s="7" t="n">
        <f aca="false">IF(F2248=1,M2248,S2248*$E$503)</f>
        <v>195076222.903738</v>
      </c>
      <c r="AB2248" s="7" t="n">
        <f aca="false">IF(G2248=1,N2248,S2248*$E$502)</f>
        <v>15000000</v>
      </c>
      <c r="AC2248" s="7" t="n">
        <f aca="false">IF(H2248=1,O2248,S2248*$E$501)</f>
        <v>325127038.172897</v>
      </c>
      <c r="AD2248" s="7" t="n">
        <f aca="false">INDEX($W$2182:$W$2309,MATCH($A2248+(1-B2248)*64,$A$2182:$A$2309,0))</f>
        <v>30000000</v>
      </c>
      <c r="AE2248" s="7" t="n">
        <f aca="false">INDEX($W$2182:$W$2309,MATCH($A2248-B2248*64,$A$2182:$A$2309,0))</f>
        <v>60206195.6918388</v>
      </c>
      <c r="AF2248" s="7" t="n">
        <f aca="false">INDEX($X$2182:$X$2309,MATCH($A2248+(1-C2248)*32,$A$2182:$A$2309,0))</f>
        <v>300000000</v>
      </c>
      <c r="AG2248" s="7" t="n">
        <f aca="false">INDEX($X$2182:$X$2309,MATCH($A2248-C2248*32,$A$2182:$A$2309,0))</f>
        <v>400347327.592567</v>
      </c>
      <c r="AH2248" s="7" t="n">
        <f aca="false">INDEX($Y$2182:$Y$2309,MATCH($A2248+(1-D2248)*16,$A$2182:$A$2309,0))</f>
        <v>100000000</v>
      </c>
      <c r="AI2248" s="7" t="n">
        <f aca="false">INDEX($Y$2182:$Y$2309,MATCH($A2248-D2248*16,$A$2182:$A$2309,0))</f>
        <v>113162609.866928</v>
      </c>
      <c r="AJ2248" s="7" t="n">
        <f aca="false">INDEX($Z$2182:$Z$2309,MATCH($A2248+(1-E2248)*8,$A$2182:$A$2309,0))</f>
        <v>60000000</v>
      </c>
      <c r="AK2248" s="7" t="n">
        <f aca="false">INDEX($Z$2182:$Z$2309,MATCH($A2248-E2248*8,$A$2182:$A$2309,0))</f>
        <v>156060978.322991</v>
      </c>
      <c r="AL2248" s="7" t="n">
        <f aca="false">INDEX($AA$2182:$AA$2309,MATCH($A2248+(1-F2248)*4,$A$2182:$A$2309,0))</f>
        <v>30000000</v>
      </c>
      <c r="AM2248" s="7" t="n">
        <f aca="false">INDEX($AA$2182:$AA$2309,MATCH($A2248-F2248*4,$A$2182:$A$2309,0))</f>
        <v>195076222.903738</v>
      </c>
      <c r="AN2248" s="7" t="n">
        <f aca="false">INDEX($AB$2182:$AB$2309,MATCH($A2248+(1-G2248)*2,$A$2182:$A$2309,0))</f>
        <v>15000000</v>
      </c>
      <c r="AO2248" s="7" t="n">
        <f aca="false">INDEX($AB$2182:$AB$2309,MATCH($A2248-G2248*2,$A$2182:$A$2309,0))</f>
        <v>280953950.019523</v>
      </c>
      <c r="AP2248" s="7" t="n">
        <f aca="false">INDEX($AC$2182:$AC$2309,MATCH($A2248+(1-H2248)*1,$A$2182:$A$2309,0))</f>
        <v>5000000</v>
      </c>
      <c r="AQ2248" s="7" t="n">
        <f aca="false">INDEX($AC$2182:$AC$2309,MATCH($A2248-H2248*1,$A$2182:$A$2309,0))</f>
        <v>325127038.172897</v>
      </c>
      <c r="AR2248" s="14" t="b">
        <f aca="false">AND(IF(B2248=1,AD2248&gt;=AE2248,AE2248&gt;AD2248),IF(C2248=1,AF2248&gt;=AG2248,AG2248&gt;AF2248),IF(D2248=1,AH2248&gt;=AI2248,AI2248&gt;AH2248),IF(E2248=1,AJ2248&gt;=AK2248,AK2248&gt;AJ2248),IF(F2248=1,AL2248&gt;=AM2248,AM2248&gt;AL2248),IF(G2248=1,AN2248&gt;=AO2248,AO2248&gt;AN2248),IF(H2248=1,AP2248&gt;=AQ2248,AQ2248&gt;AP2248))</f>
        <v>0</v>
      </c>
      <c r="AS2248" s="2"/>
      <c r="AT2248" s="2"/>
      <c r="AU2248" s="2"/>
      <c r="AV2248" s="2"/>
      <c r="AW2248" s="2"/>
      <c r="AX2248" s="2"/>
    </row>
    <row r="2249" customFormat="false" ht="15" hidden="false" customHeight="false" outlineLevel="0" collapsed="false">
      <c r="A2249" s="6" t="n">
        <f aca="false">ROW()-2182</f>
        <v>67</v>
      </c>
      <c r="B2249" s="6" t="n">
        <f aca="false">MOD(INT($A2249/64),2)</f>
        <v>1</v>
      </c>
      <c r="C2249" s="6" t="n">
        <f aca="false">MOD(INT($A2249/32),2)</f>
        <v>0</v>
      </c>
      <c r="D2249" s="6" t="n">
        <f aca="false">MOD(INT($A2249/16),2)</f>
        <v>0</v>
      </c>
      <c r="E2249" s="6" t="n">
        <f aca="false">MOD(INT($A2249/8),2)</f>
        <v>0</v>
      </c>
      <c r="F2249" s="6" t="n">
        <f aca="false">MOD(INT($A2249/4),2)</f>
        <v>0</v>
      </c>
      <c r="G2249" s="6" t="n">
        <f aca="false">MOD(INT($A2249/2),2)</f>
        <v>1</v>
      </c>
      <c r="H2249" s="6" t="n">
        <f aca="false">MOD(INT($A2249/1),2)</f>
        <v>1</v>
      </c>
      <c r="I2249" s="7" t="n">
        <f aca="false">IF(B2249=1,MIN($B$6,$B$2180),0)</f>
        <v>30000000</v>
      </c>
      <c r="J2249" s="7" t="n">
        <f aca="false">IF(C2249=1,MIN($F$506,MAX(0,$B$2180-I2249)),0)</f>
        <v>0</v>
      </c>
      <c r="K2249" s="7" t="n">
        <f aca="false">IF(D2249=1,MIN($F$505,MAX(0,$B$2180-SUM(I2249:J2249))),0)</f>
        <v>0</v>
      </c>
      <c r="L2249" s="7" t="n">
        <f aca="false">IF(E2249=1,MIN($F$504,MAX(0,$B$2180-SUM(I2249:K2249))),0)</f>
        <v>0</v>
      </c>
      <c r="M2249" s="7" t="n">
        <f aca="false">IF(F2249=1,MIN($F$503,MAX(0,$B$2180-SUM(I2249:L2249))),0)</f>
        <v>0</v>
      </c>
      <c r="N2249" s="7" t="n">
        <f aca="false">IF(G2249=1,MIN($F$502,MAX(0,$B$2180-SUM(I2249:M2249))),0)</f>
        <v>15000000</v>
      </c>
      <c r="O2249" s="7" t="n">
        <f aca="false">IF(H2249=1,MIN($F$501,MAX(0,$B$2180-SUM(I2249:N2249))),0)</f>
        <v>5000000</v>
      </c>
      <c r="P2249" s="7" t="n">
        <f aca="false">MAX(0,$B$2180-SUM(I2249:O2249))</f>
        <v>1950000000</v>
      </c>
      <c r="Q2249" s="7" t="n">
        <f aca="false">($B$483+$B$484)+$B$22+(1-B2249)*$B$478+(1-C2249)*$E$506+(1-D2249)*$E$505+(1-E2249)*$E$504+(1-F2249)*$E$503+(1-G2249)*$E$502+(1-H2249)*$E$501</f>
        <v>22603617.5121036</v>
      </c>
      <c r="R2249" s="7" t="n">
        <f aca="false">P2249&gt;$B$12*Q2249</f>
        <v>1</v>
      </c>
      <c r="S2249" s="7" t="n">
        <f aca="false">IF(R2249,(P2249+$B$12*$B$13)/(Q2249+$B$13),IF(Q2249&gt;0,P2249/Q2249,0))</f>
        <v>77.777634998566</v>
      </c>
      <c r="T2249" s="7" t="n">
        <f aca="false">IF(R2249,$B$13*(S2249-$B$12),0)</f>
        <v>191944087.496415</v>
      </c>
      <c r="U2249" s="7" t="n">
        <f aca="false">($B$483+$B$484)*S2249</f>
        <v>23842849.5924508</v>
      </c>
      <c r="V2249" s="7" t="n">
        <f aca="false">$B$22*S2249</f>
        <v>699998714.987094</v>
      </c>
      <c r="W2249" s="7" t="n">
        <f aca="false">IF(B2249=1,I2249,S2249*$B$478)</f>
        <v>30000000</v>
      </c>
      <c r="X2249" s="7" t="n">
        <f aca="false">IF(C2249=1,J2249,S2249*$E$506)</f>
        <v>478860024.886445</v>
      </c>
      <c r="Y2249" s="7" t="n">
        <f aca="false">IF(D2249=1,K2249,S2249*$E$505)</f>
        <v>135355094.045339</v>
      </c>
      <c r="Z2249" s="7" t="n">
        <f aca="false">IF(E2249=1,L2249,S2249*$E$504)</f>
        <v>186666323.996558</v>
      </c>
      <c r="AA2249" s="7" t="n">
        <f aca="false">IF(F2249=1,M2249,S2249*$E$503)</f>
        <v>233332904.995698</v>
      </c>
      <c r="AB2249" s="7" t="n">
        <f aca="false">IF(G2249=1,N2249,S2249*$E$502)</f>
        <v>15000000</v>
      </c>
      <c r="AC2249" s="7" t="n">
        <f aca="false">IF(H2249=1,O2249,S2249*$E$501)</f>
        <v>5000000</v>
      </c>
      <c r="AD2249" s="7" t="n">
        <f aca="false">INDEX($W$2182:$W$2309,MATCH($A2249+(1-B2249)*64,$A$2182:$A$2309,0))</f>
        <v>30000000</v>
      </c>
      <c r="AE2249" s="7" t="n">
        <f aca="false">INDEX($W$2182:$W$2309,MATCH($A2249-B2249*64,$A$2182:$A$2309,0))</f>
        <v>71584202.2598276</v>
      </c>
      <c r="AF2249" s="7" t="n">
        <f aca="false">INDEX($X$2182:$X$2309,MATCH($A2249+(1-C2249)*32,$A$2182:$A$2309,0))</f>
        <v>300000000</v>
      </c>
      <c r="AG2249" s="7" t="n">
        <f aca="false">INDEX($X$2182:$X$2309,MATCH($A2249-C2249*32,$A$2182:$A$2309,0))</f>
        <v>478860024.886445</v>
      </c>
      <c r="AH2249" s="7" t="n">
        <f aca="false">INDEX($Y$2182:$Y$2309,MATCH($A2249+(1-D2249)*16,$A$2182:$A$2309,0))</f>
        <v>100000000</v>
      </c>
      <c r="AI2249" s="7" t="n">
        <f aca="false">INDEX($Y$2182:$Y$2309,MATCH($A2249-D2249*16,$A$2182:$A$2309,0))</f>
        <v>135355094.045339</v>
      </c>
      <c r="AJ2249" s="7" t="n">
        <f aca="false">INDEX($Z$2182:$Z$2309,MATCH($A2249+(1-E2249)*8,$A$2182:$A$2309,0))</f>
        <v>60000000</v>
      </c>
      <c r="AK2249" s="7" t="n">
        <f aca="false">INDEX($Z$2182:$Z$2309,MATCH($A2249-E2249*8,$A$2182:$A$2309,0))</f>
        <v>186666323.996558</v>
      </c>
      <c r="AL2249" s="7" t="n">
        <f aca="false">INDEX($AA$2182:$AA$2309,MATCH($A2249+(1-F2249)*4,$A$2182:$A$2309,0))</f>
        <v>30000000</v>
      </c>
      <c r="AM2249" s="7" t="n">
        <f aca="false">INDEX($AA$2182:$AA$2309,MATCH($A2249-F2249*4,$A$2182:$A$2309,0))</f>
        <v>233332904.995698</v>
      </c>
      <c r="AN2249" s="7" t="n">
        <f aca="false">INDEX($AB$2182:$AB$2309,MATCH($A2249+(1-G2249)*2,$A$2182:$A$2309,0))</f>
        <v>15000000</v>
      </c>
      <c r="AO2249" s="7" t="n">
        <f aca="false">INDEX($AB$2182:$AB$2309,MATCH($A2249-G2249*2,$A$2182:$A$2309,0))</f>
        <v>326787968.125249</v>
      </c>
      <c r="AP2249" s="7" t="n">
        <f aca="false">INDEX($AC$2182:$AC$2309,MATCH($A2249+(1-H2249)*1,$A$2182:$A$2309,0))</f>
        <v>5000000</v>
      </c>
      <c r="AQ2249" s="7" t="n">
        <f aca="false">INDEX($AC$2182:$AC$2309,MATCH($A2249-H2249*1,$A$2182:$A$2309,0))</f>
        <v>325127038.172897</v>
      </c>
      <c r="AR2249" s="14" t="b">
        <f aca="false">AND(IF(B2249=1,AD2249&gt;=AE2249,AE2249&gt;AD2249),IF(C2249=1,AF2249&gt;=AG2249,AG2249&gt;AF2249),IF(D2249=1,AH2249&gt;=AI2249,AI2249&gt;AH2249),IF(E2249=1,AJ2249&gt;=AK2249,AK2249&gt;AJ2249),IF(F2249=1,AL2249&gt;=AM2249,AM2249&gt;AL2249),IF(G2249=1,AN2249&gt;=AO2249,AO2249&gt;AN2249),IF(H2249=1,AP2249&gt;=AQ2249,AQ2249&gt;AP2249))</f>
        <v>0</v>
      </c>
      <c r="AS2249" s="2"/>
      <c r="AT2249" s="2"/>
      <c r="AU2249" s="2"/>
      <c r="AV2249" s="2"/>
      <c r="AW2249" s="2"/>
      <c r="AX2249" s="2"/>
    </row>
    <row r="2250" customFormat="false" ht="15" hidden="false" customHeight="false" outlineLevel="0" collapsed="false">
      <c r="A2250" s="6" t="n">
        <f aca="false">ROW()-2182</f>
        <v>68</v>
      </c>
      <c r="B2250" s="6" t="n">
        <f aca="false">MOD(INT($A2250/64),2)</f>
        <v>1</v>
      </c>
      <c r="C2250" s="6" t="n">
        <f aca="false">MOD(INT($A2250/32),2)</f>
        <v>0</v>
      </c>
      <c r="D2250" s="6" t="n">
        <f aca="false">MOD(INT($A2250/16),2)</f>
        <v>0</v>
      </c>
      <c r="E2250" s="6" t="n">
        <f aca="false">MOD(INT($A2250/8),2)</f>
        <v>0</v>
      </c>
      <c r="F2250" s="6" t="n">
        <f aca="false">MOD(INT($A2250/4),2)</f>
        <v>1</v>
      </c>
      <c r="G2250" s="6" t="n">
        <f aca="false">MOD(INT($A2250/2),2)</f>
        <v>0</v>
      </c>
      <c r="H2250" s="6" t="n">
        <f aca="false">MOD(INT($A2250/1),2)</f>
        <v>0</v>
      </c>
      <c r="I2250" s="7" t="n">
        <f aca="false">IF(B2250=1,MIN($B$6,$B$2180),0)</f>
        <v>30000000</v>
      </c>
      <c r="J2250" s="7" t="n">
        <f aca="false">IF(C2250=1,MIN($F$506,MAX(0,$B$2180-I2250)),0)</f>
        <v>0</v>
      </c>
      <c r="K2250" s="7" t="n">
        <f aca="false">IF(D2250=1,MIN($F$505,MAX(0,$B$2180-SUM(I2250:J2250))),0)</f>
        <v>0</v>
      </c>
      <c r="L2250" s="7" t="n">
        <f aca="false">IF(E2250=1,MIN($F$504,MAX(0,$B$2180-SUM(I2250:K2250))),0)</f>
        <v>0</v>
      </c>
      <c r="M2250" s="7" t="n">
        <f aca="false">IF(F2250=1,MIN($F$503,MAX(0,$B$2180-SUM(I2250:L2250))),0)</f>
        <v>30000000</v>
      </c>
      <c r="N2250" s="7" t="n">
        <f aca="false">IF(G2250=1,MIN($F$502,MAX(0,$B$2180-SUM(I2250:M2250))),0)</f>
        <v>0</v>
      </c>
      <c r="O2250" s="7" t="n">
        <f aca="false">IF(H2250=1,MIN($F$501,MAX(0,$B$2180-SUM(I2250:N2250))),0)</f>
        <v>0</v>
      </c>
      <c r="P2250" s="7" t="n">
        <f aca="false">MAX(0,$B$2180-SUM(I2250:O2250))</f>
        <v>1940000000</v>
      </c>
      <c r="Q2250" s="7" t="n">
        <f aca="false">($B$483+$B$484)+$B$22+(1-B2250)*$B$478+(1-C2250)*$E$506+(1-D2250)*$E$505+(1-E2250)*$E$504+(1-F2250)*$E$503+(1-G2250)*$E$502+(1-H2250)*$E$501</f>
        <v>29603617.5121036</v>
      </c>
      <c r="R2250" s="7" t="n">
        <f aca="false">P2250&gt;$B$12*Q2250</f>
        <v>1</v>
      </c>
      <c r="S2250" s="7" t="n">
        <f aca="false">IF(R2250,(P2250+$B$12*$B$13)/(Q2250+$B$13),IF(Q2250&gt;0,P2250/Q2250,0))</f>
        <v>60.5071998277966</v>
      </c>
      <c r="T2250" s="7" t="n">
        <f aca="false">IF(R2250,$B$13*(S2250-$B$12),0)</f>
        <v>148767999.569491</v>
      </c>
      <c r="U2250" s="7" t="n">
        <f aca="false">($B$483+$B$484)*S2250</f>
        <v>18548572.0256359</v>
      </c>
      <c r="V2250" s="7" t="n">
        <f aca="false">$B$22*S2250</f>
        <v>544564798.450169</v>
      </c>
      <c r="W2250" s="7" t="n">
        <f aca="false">IF(B2250=1,I2250,S2250*$B$478)</f>
        <v>30000000</v>
      </c>
      <c r="X2250" s="7" t="n">
        <f aca="false">IF(C2250=1,J2250,S2250*$E$506)</f>
        <v>372529702.348008</v>
      </c>
      <c r="Y2250" s="7" t="n">
        <f aca="false">IF(D2250=1,K2250,S2250*$E$505)</f>
        <v>105299649.742018</v>
      </c>
      <c r="Z2250" s="7" t="n">
        <f aca="false">IF(E2250=1,L2250,S2250*$E$504)</f>
        <v>145217279.586712</v>
      </c>
      <c r="AA2250" s="7" t="n">
        <f aca="false">IF(F2250=1,M2250,S2250*$E$503)</f>
        <v>30000000</v>
      </c>
      <c r="AB2250" s="7" t="n">
        <f aca="false">IF(G2250=1,N2250,S2250*$E$502)</f>
        <v>302535999.138983</v>
      </c>
      <c r="AC2250" s="7" t="n">
        <f aca="false">IF(H2250=1,O2250,S2250*$E$501)</f>
        <v>302535999.138983</v>
      </c>
      <c r="AD2250" s="7" t="n">
        <f aca="false">INDEX($W$2182:$W$2309,MATCH($A2250+(1-B2250)*64,$A$2182:$A$2309,0))</f>
        <v>30000000</v>
      </c>
      <c r="AE2250" s="7" t="n">
        <f aca="false">INDEX($W$2182:$W$2309,MATCH($A2250-B2250*64,$A$2182:$A$2309,0))</f>
        <v>56135311.2898749</v>
      </c>
      <c r="AF2250" s="7" t="n">
        <f aca="false">INDEX($X$2182:$X$2309,MATCH($A2250+(1-C2250)*32,$A$2182:$A$2309,0))</f>
        <v>300000000</v>
      </c>
      <c r="AG2250" s="7" t="n">
        <f aca="false">INDEX($X$2182:$X$2309,MATCH($A2250-C2250*32,$A$2182:$A$2309,0))</f>
        <v>372529702.348008</v>
      </c>
      <c r="AH2250" s="7" t="n">
        <f aca="false">INDEX($Y$2182:$Y$2309,MATCH($A2250+(1-D2250)*16,$A$2182:$A$2309,0))</f>
        <v>100000000</v>
      </c>
      <c r="AI2250" s="7" t="n">
        <f aca="false">INDEX($Y$2182:$Y$2309,MATCH($A2250-D2250*16,$A$2182:$A$2309,0))</f>
        <v>105299649.742018</v>
      </c>
      <c r="AJ2250" s="7" t="n">
        <f aca="false">INDEX($Z$2182:$Z$2309,MATCH($A2250+(1-E2250)*8,$A$2182:$A$2309,0))</f>
        <v>60000000</v>
      </c>
      <c r="AK2250" s="7" t="n">
        <f aca="false">INDEX($Z$2182:$Z$2309,MATCH($A2250-E2250*8,$A$2182:$A$2309,0))</f>
        <v>145217279.586712</v>
      </c>
      <c r="AL2250" s="7" t="n">
        <f aca="false">INDEX($AA$2182:$AA$2309,MATCH($A2250+(1-F2250)*4,$A$2182:$A$2309,0))</f>
        <v>30000000</v>
      </c>
      <c r="AM2250" s="7" t="n">
        <f aca="false">INDEX($AA$2182:$AA$2309,MATCH($A2250-F2250*4,$A$2182:$A$2309,0))</f>
        <v>168572370.011714</v>
      </c>
      <c r="AN2250" s="7" t="n">
        <f aca="false">INDEX($AB$2182:$AB$2309,MATCH($A2250+(1-G2250)*2,$A$2182:$A$2309,0))</f>
        <v>15000000</v>
      </c>
      <c r="AO2250" s="7" t="n">
        <f aca="false">INDEX($AB$2182:$AB$2309,MATCH($A2250-G2250*2,$A$2182:$A$2309,0))</f>
        <v>302535999.138983</v>
      </c>
      <c r="AP2250" s="7" t="n">
        <f aca="false">INDEX($AC$2182:$AC$2309,MATCH($A2250+(1-H2250)*1,$A$2182:$A$2309,0))</f>
        <v>5000000</v>
      </c>
      <c r="AQ2250" s="7" t="n">
        <f aca="false">INDEX($AC$2182:$AC$2309,MATCH($A2250-H2250*1,$A$2182:$A$2309,0))</f>
        <v>302535999.138983</v>
      </c>
      <c r="AR2250" s="14" t="b">
        <f aca="false">AND(IF(B2250=1,AD2250&gt;=AE2250,AE2250&gt;AD2250),IF(C2250=1,AF2250&gt;=AG2250,AG2250&gt;AF2250),IF(D2250=1,AH2250&gt;=AI2250,AI2250&gt;AH2250),IF(E2250=1,AJ2250&gt;=AK2250,AK2250&gt;AJ2250),IF(F2250=1,AL2250&gt;=AM2250,AM2250&gt;AL2250),IF(G2250=1,AN2250&gt;=AO2250,AO2250&gt;AN2250),IF(H2250=1,AP2250&gt;=AQ2250,AQ2250&gt;AP2250))</f>
        <v>0</v>
      </c>
      <c r="AS2250" s="2"/>
      <c r="AT2250" s="2"/>
      <c r="AU2250" s="2"/>
      <c r="AV2250" s="2"/>
      <c r="AW2250" s="2"/>
      <c r="AX2250" s="2"/>
    </row>
    <row r="2251" customFormat="false" ht="15" hidden="false" customHeight="false" outlineLevel="0" collapsed="false">
      <c r="A2251" s="6" t="n">
        <f aca="false">ROW()-2182</f>
        <v>69</v>
      </c>
      <c r="B2251" s="6" t="n">
        <f aca="false">MOD(INT($A2251/64),2)</f>
        <v>1</v>
      </c>
      <c r="C2251" s="6" t="n">
        <f aca="false">MOD(INT($A2251/32),2)</f>
        <v>0</v>
      </c>
      <c r="D2251" s="6" t="n">
        <f aca="false">MOD(INT($A2251/16),2)</f>
        <v>0</v>
      </c>
      <c r="E2251" s="6" t="n">
        <f aca="false">MOD(INT($A2251/8),2)</f>
        <v>0</v>
      </c>
      <c r="F2251" s="6" t="n">
        <f aca="false">MOD(INT($A2251/4),2)</f>
        <v>1</v>
      </c>
      <c r="G2251" s="6" t="n">
        <f aca="false">MOD(INT($A2251/2),2)</f>
        <v>0</v>
      </c>
      <c r="H2251" s="6" t="n">
        <f aca="false">MOD(INT($A2251/1),2)</f>
        <v>1</v>
      </c>
      <c r="I2251" s="7" t="n">
        <f aca="false">IF(B2251=1,MIN($B$6,$B$2180),0)</f>
        <v>30000000</v>
      </c>
      <c r="J2251" s="7" t="n">
        <f aca="false">IF(C2251=1,MIN($F$506,MAX(0,$B$2180-I2251)),0)</f>
        <v>0</v>
      </c>
      <c r="K2251" s="7" t="n">
        <f aca="false">IF(D2251=1,MIN($F$505,MAX(0,$B$2180-SUM(I2251:J2251))),0)</f>
        <v>0</v>
      </c>
      <c r="L2251" s="7" t="n">
        <f aca="false">IF(E2251=1,MIN($F$504,MAX(0,$B$2180-SUM(I2251:K2251))),0)</f>
        <v>0</v>
      </c>
      <c r="M2251" s="7" t="n">
        <f aca="false">IF(F2251=1,MIN($F$503,MAX(0,$B$2180-SUM(I2251:L2251))),0)</f>
        <v>30000000</v>
      </c>
      <c r="N2251" s="7" t="n">
        <f aca="false">IF(G2251=1,MIN($F$502,MAX(0,$B$2180-SUM(I2251:M2251))),0)</f>
        <v>0</v>
      </c>
      <c r="O2251" s="7" t="n">
        <f aca="false">IF(H2251=1,MIN($F$501,MAX(0,$B$2180-SUM(I2251:N2251))),0)</f>
        <v>5000000</v>
      </c>
      <c r="P2251" s="7" t="n">
        <f aca="false">MAX(0,$B$2180-SUM(I2251:O2251))</f>
        <v>1935000000</v>
      </c>
      <c r="Q2251" s="7" t="n">
        <f aca="false">($B$483+$B$484)+$B$22+(1-B2251)*$B$478+(1-C2251)*$E$506+(1-D2251)*$E$505+(1-E2251)*$E$504+(1-F2251)*$E$503+(1-G2251)*$E$502+(1-H2251)*$E$501</f>
        <v>24603617.5121036</v>
      </c>
      <c r="R2251" s="7" t="n">
        <f aca="false">P2251&gt;$B$12*Q2251</f>
        <v>1</v>
      </c>
      <c r="S2251" s="7" t="n">
        <f aca="false">IF(R2251,(P2251+$B$12*$B$13)/(Q2251+$B$13),IF(Q2251&gt;0,P2251/Q2251,0))</f>
        <v>71.4849225987925</v>
      </c>
      <c r="T2251" s="7" t="n">
        <f aca="false">IF(R2251,$B$13*(S2251-$B$12),0)</f>
        <v>176212306.496981</v>
      </c>
      <c r="U2251" s="7" t="n">
        <f aca="false">($B$483+$B$484)*S2251</f>
        <v>21913809.2548381</v>
      </c>
      <c r="V2251" s="7" t="n">
        <f aca="false">$B$22*S2251</f>
        <v>643364303.389132</v>
      </c>
      <c r="W2251" s="7" t="n">
        <f aca="false">IF(B2251=1,I2251,S2251*$B$478)</f>
        <v>30000000</v>
      </c>
      <c r="X2251" s="7" t="n">
        <f aca="false">IF(C2251=1,J2251,S2251*$E$506)</f>
        <v>440117159.840287</v>
      </c>
      <c r="Y2251" s="7" t="n">
        <f aca="false">IF(D2251=1,K2251,S2251*$E$505)</f>
        <v>124403993.787697</v>
      </c>
      <c r="Z2251" s="7" t="n">
        <f aca="false">IF(E2251=1,L2251,S2251*$E$504)</f>
        <v>171563814.237102</v>
      </c>
      <c r="AA2251" s="7" t="n">
        <f aca="false">IF(F2251=1,M2251,S2251*$E$503)</f>
        <v>30000000</v>
      </c>
      <c r="AB2251" s="7" t="n">
        <f aca="false">IF(G2251=1,N2251,S2251*$E$502)</f>
        <v>357424612.993962</v>
      </c>
      <c r="AC2251" s="7" t="n">
        <f aca="false">IF(H2251=1,O2251,S2251*$E$501)</f>
        <v>5000000</v>
      </c>
      <c r="AD2251" s="7" t="n">
        <f aca="false">INDEX($W$2182:$W$2309,MATCH($A2251+(1-B2251)*64,$A$2182:$A$2309,0))</f>
        <v>30000000</v>
      </c>
      <c r="AE2251" s="7" t="n">
        <f aca="false">INDEX($W$2182:$W$2309,MATCH($A2251-B2251*64,$A$2182:$A$2309,0))</f>
        <v>65976076.0070558</v>
      </c>
      <c r="AF2251" s="7" t="n">
        <f aca="false">INDEX($X$2182:$X$2309,MATCH($A2251+(1-C2251)*32,$A$2182:$A$2309,0))</f>
        <v>300000000</v>
      </c>
      <c r="AG2251" s="7" t="n">
        <f aca="false">INDEX($X$2182:$X$2309,MATCH($A2251-C2251*32,$A$2182:$A$2309,0))</f>
        <v>440117159.840287</v>
      </c>
      <c r="AH2251" s="7" t="n">
        <f aca="false">INDEX($Y$2182:$Y$2309,MATCH($A2251+(1-D2251)*16,$A$2182:$A$2309,0))</f>
        <v>100000000</v>
      </c>
      <c r="AI2251" s="7" t="n">
        <f aca="false">INDEX($Y$2182:$Y$2309,MATCH($A2251-D2251*16,$A$2182:$A$2309,0))</f>
        <v>124403993.787697</v>
      </c>
      <c r="AJ2251" s="7" t="n">
        <f aca="false">INDEX($Z$2182:$Z$2309,MATCH($A2251+(1-E2251)*8,$A$2182:$A$2309,0))</f>
        <v>60000000</v>
      </c>
      <c r="AK2251" s="7" t="n">
        <f aca="false">INDEX($Z$2182:$Z$2309,MATCH($A2251-E2251*8,$A$2182:$A$2309,0))</f>
        <v>171563814.237102</v>
      </c>
      <c r="AL2251" s="7" t="n">
        <f aca="false">INDEX($AA$2182:$AA$2309,MATCH($A2251+(1-F2251)*4,$A$2182:$A$2309,0))</f>
        <v>30000000</v>
      </c>
      <c r="AM2251" s="7" t="n">
        <f aca="false">INDEX($AA$2182:$AA$2309,MATCH($A2251-F2251*4,$A$2182:$A$2309,0))</f>
        <v>196072780.87515</v>
      </c>
      <c r="AN2251" s="7" t="n">
        <f aca="false">INDEX($AB$2182:$AB$2309,MATCH($A2251+(1-G2251)*2,$A$2182:$A$2309,0))</f>
        <v>15000000</v>
      </c>
      <c r="AO2251" s="7" t="n">
        <f aca="false">INDEX($AB$2182:$AB$2309,MATCH($A2251-G2251*2,$A$2182:$A$2309,0))</f>
        <v>357424612.993962</v>
      </c>
      <c r="AP2251" s="7" t="n">
        <f aca="false">INDEX($AC$2182:$AC$2309,MATCH($A2251+(1-H2251)*1,$A$2182:$A$2309,0))</f>
        <v>5000000</v>
      </c>
      <c r="AQ2251" s="7" t="n">
        <f aca="false">INDEX($AC$2182:$AC$2309,MATCH($A2251-H2251*1,$A$2182:$A$2309,0))</f>
        <v>302535999.138983</v>
      </c>
      <c r="AR2251" s="14" t="b">
        <f aca="false">AND(IF(B2251=1,AD2251&gt;=AE2251,AE2251&gt;AD2251),IF(C2251=1,AF2251&gt;=AG2251,AG2251&gt;AF2251),IF(D2251=1,AH2251&gt;=AI2251,AI2251&gt;AH2251),IF(E2251=1,AJ2251&gt;=AK2251,AK2251&gt;AJ2251),IF(F2251=1,AL2251&gt;=AM2251,AM2251&gt;AL2251),IF(G2251=1,AN2251&gt;=AO2251,AO2251&gt;AN2251),IF(H2251=1,AP2251&gt;=AQ2251,AQ2251&gt;AP2251))</f>
        <v>0</v>
      </c>
      <c r="AS2251" s="2"/>
      <c r="AT2251" s="2"/>
      <c r="AU2251" s="2"/>
      <c r="AV2251" s="2"/>
      <c r="AW2251" s="2"/>
      <c r="AX2251" s="2"/>
    </row>
    <row r="2252" customFormat="false" ht="15" hidden="false" customHeight="false" outlineLevel="0" collapsed="false">
      <c r="A2252" s="6" t="n">
        <f aca="false">ROW()-2182</f>
        <v>70</v>
      </c>
      <c r="B2252" s="6" t="n">
        <f aca="false">MOD(INT($A2252/64),2)</f>
        <v>1</v>
      </c>
      <c r="C2252" s="6" t="n">
        <f aca="false">MOD(INT($A2252/32),2)</f>
        <v>0</v>
      </c>
      <c r="D2252" s="6" t="n">
        <f aca="false">MOD(INT($A2252/16),2)</f>
        <v>0</v>
      </c>
      <c r="E2252" s="6" t="n">
        <f aca="false">MOD(INT($A2252/8),2)</f>
        <v>0</v>
      </c>
      <c r="F2252" s="6" t="n">
        <f aca="false">MOD(INT($A2252/4),2)</f>
        <v>1</v>
      </c>
      <c r="G2252" s="6" t="n">
        <f aca="false">MOD(INT($A2252/2),2)</f>
        <v>1</v>
      </c>
      <c r="H2252" s="6" t="n">
        <f aca="false">MOD(INT($A2252/1),2)</f>
        <v>0</v>
      </c>
      <c r="I2252" s="7" t="n">
        <f aca="false">IF(B2252=1,MIN($B$6,$B$2180),0)</f>
        <v>30000000</v>
      </c>
      <c r="J2252" s="7" t="n">
        <f aca="false">IF(C2252=1,MIN($F$506,MAX(0,$B$2180-I2252)),0)</f>
        <v>0</v>
      </c>
      <c r="K2252" s="7" t="n">
        <f aca="false">IF(D2252=1,MIN($F$505,MAX(0,$B$2180-SUM(I2252:J2252))),0)</f>
        <v>0</v>
      </c>
      <c r="L2252" s="7" t="n">
        <f aca="false">IF(E2252=1,MIN($F$504,MAX(0,$B$2180-SUM(I2252:K2252))),0)</f>
        <v>0</v>
      </c>
      <c r="M2252" s="7" t="n">
        <f aca="false">IF(F2252=1,MIN($F$503,MAX(0,$B$2180-SUM(I2252:L2252))),0)</f>
        <v>30000000</v>
      </c>
      <c r="N2252" s="7" t="n">
        <f aca="false">IF(G2252=1,MIN($F$502,MAX(0,$B$2180-SUM(I2252:M2252))),0)</f>
        <v>15000000</v>
      </c>
      <c r="O2252" s="7" t="n">
        <f aca="false">IF(H2252=1,MIN($F$501,MAX(0,$B$2180-SUM(I2252:N2252))),0)</f>
        <v>0</v>
      </c>
      <c r="P2252" s="7" t="n">
        <f aca="false">MAX(0,$B$2180-SUM(I2252:O2252))</f>
        <v>1925000000</v>
      </c>
      <c r="Q2252" s="7" t="n">
        <f aca="false">($B$483+$B$484)+$B$22+(1-B2252)*$B$478+(1-C2252)*$E$506+(1-D2252)*$E$505+(1-E2252)*$E$504+(1-F2252)*$E$503+(1-G2252)*$E$502+(1-H2252)*$E$501</f>
        <v>24603617.5121036</v>
      </c>
      <c r="R2252" s="7" t="n">
        <f aca="false">P2252&gt;$B$12*Q2252</f>
        <v>1</v>
      </c>
      <c r="S2252" s="7" t="n">
        <f aca="false">IF(R2252,(P2252+$B$12*$B$13)/(Q2252+$B$13),IF(Q2252&gt;0,P2252/Q2252,0))</f>
        <v>71.1159681595729</v>
      </c>
      <c r="T2252" s="7" t="n">
        <f aca="false">IF(R2252,$B$13*(S2252-$B$12),0)</f>
        <v>175289920.398932</v>
      </c>
      <c r="U2252" s="7" t="n">
        <f aca="false">($B$483+$B$484)*S2252</f>
        <v>21800705.7232002</v>
      </c>
      <c r="V2252" s="7" t="n">
        <f aca="false">$B$22*S2252</f>
        <v>640043713.436156</v>
      </c>
      <c r="W2252" s="7" t="n">
        <f aca="false">IF(B2252=1,I2252,S2252*$B$478)</f>
        <v>30000000</v>
      </c>
      <c r="X2252" s="7" t="n">
        <f aca="false">IF(C2252=1,J2252,S2252*$E$506)</f>
        <v>437845587.402402</v>
      </c>
      <c r="Y2252" s="7" t="n">
        <f aca="false">IF(D2252=1,K2252,S2252*$E$505)</f>
        <v>123761908.65847</v>
      </c>
      <c r="Z2252" s="7" t="n">
        <f aca="false">IF(E2252=1,L2252,S2252*$E$504)</f>
        <v>170678323.582975</v>
      </c>
      <c r="AA2252" s="7" t="n">
        <f aca="false">IF(F2252=1,M2252,S2252*$E$503)</f>
        <v>30000000</v>
      </c>
      <c r="AB2252" s="7" t="n">
        <f aca="false">IF(G2252=1,N2252,S2252*$E$502)</f>
        <v>15000000</v>
      </c>
      <c r="AC2252" s="7" t="n">
        <f aca="false">IF(H2252=1,O2252,S2252*$E$501)</f>
        <v>355579840.797865</v>
      </c>
      <c r="AD2252" s="7" t="n">
        <f aca="false">INDEX($W$2182:$W$2309,MATCH($A2252+(1-B2252)*64,$A$2182:$A$2309,0))</f>
        <v>30000000</v>
      </c>
      <c r="AE2252" s="7" t="n">
        <f aca="false">INDEX($W$2182:$W$2309,MATCH($A2252-B2252*64,$A$2182:$A$2309,0))</f>
        <v>65640746.5229031</v>
      </c>
      <c r="AF2252" s="7" t="n">
        <f aca="false">INDEX($X$2182:$X$2309,MATCH($A2252+(1-C2252)*32,$A$2182:$A$2309,0))</f>
        <v>300000000</v>
      </c>
      <c r="AG2252" s="7" t="n">
        <f aca="false">INDEX($X$2182:$X$2309,MATCH($A2252-C2252*32,$A$2182:$A$2309,0))</f>
        <v>437845587.402402</v>
      </c>
      <c r="AH2252" s="7" t="n">
        <f aca="false">INDEX($Y$2182:$Y$2309,MATCH($A2252+(1-D2252)*16,$A$2182:$A$2309,0))</f>
        <v>100000000</v>
      </c>
      <c r="AI2252" s="7" t="n">
        <f aca="false">INDEX($Y$2182:$Y$2309,MATCH($A2252-D2252*16,$A$2182:$A$2309,0))</f>
        <v>123761908.65847</v>
      </c>
      <c r="AJ2252" s="7" t="n">
        <f aca="false">INDEX($Z$2182:$Z$2309,MATCH($A2252+(1-E2252)*8,$A$2182:$A$2309,0))</f>
        <v>60000000</v>
      </c>
      <c r="AK2252" s="7" t="n">
        <f aca="false">INDEX($Z$2182:$Z$2309,MATCH($A2252-E2252*8,$A$2182:$A$2309,0))</f>
        <v>170678323.582975</v>
      </c>
      <c r="AL2252" s="7" t="n">
        <f aca="false">INDEX($AA$2182:$AA$2309,MATCH($A2252+(1-F2252)*4,$A$2182:$A$2309,0))</f>
        <v>30000000</v>
      </c>
      <c r="AM2252" s="7" t="n">
        <f aca="false">INDEX($AA$2182:$AA$2309,MATCH($A2252-F2252*4,$A$2182:$A$2309,0))</f>
        <v>195076222.903738</v>
      </c>
      <c r="AN2252" s="7" t="n">
        <f aca="false">INDEX($AB$2182:$AB$2309,MATCH($A2252+(1-G2252)*2,$A$2182:$A$2309,0))</f>
        <v>15000000</v>
      </c>
      <c r="AO2252" s="7" t="n">
        <f aca="false">INDEX($AB$2182:$AB$2309,MATCH($A2252-G2252*2,$A$2182:$A$2309,0))</f>
        <v>302535999.138983</v>
      </c>
      <c r="AP2252" s="7" t="n">
        <f aca="false">INDEX($AC$2182:$AC$2309,MATCH($A2252+(1-H2252)*1,$A$2182:$A$2309,0))</f>
        <v>5000000</v>
      </c>
      <c r="AQ2252" s="7" t="n">
        <f aca="false">INDEX($AC$2182:$AC$2309,MATCH($A2252-H2252*1,$A$2182:$A$2309,0))</f>
        <v>355579840.797865</v>
      </c>
      <c r="AR2252" s="14" t="b">
        <f aca="false">AND(IF(B2252=1,AD2252&gt;=AE2252,AE2252&gt;AD2252),IF(C2252=1,AF2252&gt;=AG2252,AG2252&gt;AF2252),IF(D2252=1,AH2252&gt;=AI2252,AI2252&gt;AH2252),IF(E2252=1,AJ2252&gt;=AK2252,AK2252&gt;AJ2252),IF(F2252=1,AL2252&gt;=AM2252,AM2252&gt;AL2252),IF(G2252=1,AN2252&gt;=AO2252,AO2252&gt;AN2252),IF(H2252=1,AP2252&gt;=AQ2252,AQ2252&gt;AP2252))</f>
        <v>0</v>
      </c>
      <c r="AS2252" s="2"/>
      <c r="AT2252" s="2"/>
      <c r="AU2252" s="2"/>
      <c r="AV2252" s="2"/>
      <c r="AW2252" s="2"/>
      <c r="AX2252" s="2"/>
    </row>
    <row r="2253" customFormat="false" ht="15" hidden="false" customHeight="false" outlineLevel="0" collapsed="false">
      <c r="A2253" s="6" t="n">
        <f aca="false">ROW()-2182</f>
        <v>71</v>
      </c>
      <c r="B2253" s="6" t="n">
        <f aca="false">MOD(INT($A2253/64),2)</f>
        <v>1</v>
      </c>
      <c r="C2253" s="6" t="n">
        <f aca="false">MOD(INT($A2253/32),2)</f>
        <v>0</v>
      </c>
      <c r="D2253" s="6" t="n">
        <f aca="false">MOD(INT($A2253/16),2)</f>
        <v>0</v>
      </c>
      <c r="E2253" s="6" t="n">
        <f aca="false">MOD(INT($A2253/8),2)</f>
        <v>0</v>
      </c>
      <c r="F2253" s="6" t="n">
        <f aca="false">MOD(INT($A2253/4),2)</f>
        <v>1</v>
      </c>
      <c r="G2253" s="6" t="n">
        <f aca="false">MOD(INT($A2253/2),2)</f>
        <v>1</v>
      </c>
      <c r="H2253" s="6" t="n">
        <f aca="false">MOD(INT($A2253/1),2)</f>
        <v>1</v>
      </c>
      <c r="I2253" s="7" t="n">
        <f aca="false">IF(B2253=1,MIN($B$6,$B$2180),0)</f>
        <v>30000000</v>
      </c>
      <c r="J2253" s="7" t="n">
        <f aca="false">IF(C2253=1,MIN($F$506,MAX(0,$B$2180-I2253)),0)</f>
        <v>0</v>
      </c>
      <c r="K2253" s="7" t="n">
        <f aca="false">IF(D2253=1,MIN($F$505,MAX(0,$B$2180-SUM(I2253:J2253))),0)</f>
        <v>0</v>
      </c>
      <c r="L2253" s="7" t="n">
        <f aca="false">IF(E2253=1,MIN($F$504,MAX(0,$B$2180-SUM(I2253:K2253))),0)</f>
        <v>0</v>
      </c>
      <c r="M2253" s="7" t="n">
        <f aca="false">IF(F2253=1,MIN($F$503,MAX(0,$B$2180-SUM(I2253:L2253))),0)</f>
        <v>30000000</v>
      </c>
      <c r="N2253" s="7" t="n">
        <f aca="false">IF(G2253=1,MIN($F$502,MAX(0,$B$2180-SUM(I2253:M2253))),0)</f>
        <v>15000000</v>
      </c>
      <c r="O2253" s="7" t="n">
        <f aca="false">IF(H2253=1,MIN($F$501,MAX(0,$B$2180-SUM(I2253:N2253))),0)</f>
        <v>5000000</v>
      </c>
      <c r="P2253" s="7" t="n">
        <f aca="false">MAX(0,$B$2180-SUM(I2253:O2253))</f>
        <v>1920000000</v>
      </c>
      <c r="Q2253" s="7" t="n">
        <f aca="false">($B$483+$B$484)+$B$22+(1-B2253)*$B$478+(1-C2253)*$E$506+(1-D2253)*$E$505+(1-E2253)*$E$504+(1-F2253)*$E$503+(1-G2253)*$E$502+(1-H2253)*$E$501</f>
        <v>19603617.5121036</v>
      </c>
      <c r="R2253" s="7" t="n">
        <f aca="false">P2253&gt;$B$12*Q2253</f>
        <v>1</v>
      </c>
      <c r="S2253" s="7" t="n">
        <f aca="false">IF(R2253,(P2253+$B$12*$B$13)/(Q2253+$B$13),IF(Q2253&gt;0,P2253/Q2253,0))</f>
        <v>86.9767131532778</v>
      </c>
      <c r="T2253" s="7" t="n">
        <f aca="false">IF(R2253,$B$13*(S2253-$B$12),0)</f>
        <v>214941782.883195</v>
      </c>
      <c r="U2253" s="7" t="n">
        <f aca="false">($B$483+$B$484)*S2253</f>
        <v>26662840.6713263</v>
      </c>
      <c r="V2253" s="7" t="n">
        <f aca="false">$B$22*S2253</f>
        <v>782790418.3795</v>
      </c>
      <c r="W2253" s="7" t="n">
        <f aca="false">IF(B2253=1,I2253,S2253*$B$478)</f>
        <v>30000000</v>
      </c>
      <c r="X2253" s="7" t="n">
        <f aca="false">IF(C2253=1,J2253,S2253*$E$506)</f>
        <v>535496753.351882</v>
      </c>
      <c r="Y2253" s="7" t="n">
        <f aca="false">IF(D2253=1,K2253,S2253*$E$505)</f>
        <v>151364093.14623</v>
      </c>
      <c r="Z2253" s="7" t="n">
        <f aca="false">IF(E2253=1,L2253,S2253*$E$504)</f>
        <v>208744111.567867</v>
      </c>
      <c r="AA2253" s="7" t="n">
        <f aca="false">IF(F2253=1,M2253,S2253*$E$503)</f>
        <v>30000000</v>
      </c>
      <c r="AB2253" s="7" t="n">
        <f aca="false">IF(G2253=1,N2253,S2253*$E$502)</f>
        <v>15000000</v>
      </c>
      <c r="AC2253" s="7" t="n">
        <f aca="false">IF(H2253=1,O2253,S2253*$E$501)</f>
        <v>5000000</v>
      </c>
      <c r="AD2253" s="7" t="n">
        <f aca="false">INDEX($W$2182:$W$2309,MATCH($A2253+(1-B2253)*64,$A$2182:$A$2309,0))</f>
        <v>30000000</v>
      </c>
      <c r="AE2253" s="7" t="n">
        <f aca="false">INDEX($W$2182:$W$2309,MATCH($A2253-B2253*64,$A$2182:$A$2309,0))</f>
        <v>79679173.6404467</v>
      </c>
      <c r="AF2253" s="7" t="n">
        <f aca="false">INDEX($X$2182:$X$2309,MATCH($A2253+(1-C2253)*32,$A$2182:$A$2309,0))</f>
        <v>300000000</v>
      </c>
      <c r="AG2253" s="7" t="n">
        <f aca="false">INDEX($X$2182:$X$2309,MATCH($A2253-C2253*32,$A$2182:$A$2309,0))</f>
        <v>535496753.351882</v>
      </c>
      <c r="AH2253" s="7" t="n">
        <f aca="false">INDEX($Y$2182:$Y$2309,MATCH($A2253+(1-D2253)*16,$A$2182:$A$2309,0))</f>
        <v>100000000</v>
      </c>
      <c r="AI2253" s="7" t="n">
        <f aca="false">INDEX($Y$2182:$Y$2309,MATCH($A2253-D2253*16,$A$2182:$A$2309,0))</f>
        <v>151364093.14623</v>
      </c>
      <c r="AJ2253" s="7" t="n">
        <f aca="false">INDEX($Z$2182:$Z$2309,MATCH($A2253+(1-E2253)*8,$A$2182:$A$2309,0))</f>
        <v>60000000</v>
      </c>
      <c r="AK2253" s="7" t="n">
        <f aca="false">INDEX($Z$2182:$Z$2309,MATCH($A2253-E2253*8,$A$2182:$A$2309,0))</f>
        <v>208744111.567867</v>
      </c>
      <c r="AL2253" s="7" t="n">
        <f aca="false">INDEX($AA$2182:$AA$2309,MATCH($A2253+(1-F2253)*4,$A$2182:$A$2309,0))</f>
        <v>30000000</v>
      </c>
      <c r="AM2253" s="7" t="n">
        <f aca="false">INDEX($AA$2182:$AA$2309,MATCH($A2253-F2253*4,$A$2182:$A$2309,0))</f>
        <v>233332904.995698</v>
      </c>
      <c r="AN2253" s="7" t="n">
        <f aca="false">INDEX($AB$2182:$AB$2309,MATCH($A2253+(1-G2253)*2,$A$2182:$A$2309,0))</f>
        <v>15000000</v>
      </c>
      <c r="AO2253" s="7" t="n">
        <f aca="false">INDEX($AB$2182:$AB$2309,MATCH($A2253-G2253*2,$A$2182:$A$2309,0))</f>
        <v>357424612.993962</v>
      </c>
      <c r="AP2253" s="7" t="n">
        <f aca="false">INDEX($AC$2182:$AC$2309,MATCH($A2253+(1-H2253)*1,$A$2182:$A$2309,0))</f>
        <v>5000000</v>
      </c>
      <c r="AQ2253" s="7" t="n">
        <f aca="false">INDEX($AC$2182:$AC$2309,MATCH($A2253-H2253*1,$A$2182:$A$2309,0))</f>
        <v>355579840.797865</v>
      </c>
      <c r="AR2253" s="14" t="b">
        <f aca="false">AND(IF(B2253=1,AD2253&gt;=AE2253,AE2253&gt;AD2253),IF(C2253=1,AF2253&gt;=AG2253,AG2253&gt;AF2253),IF(D2253=1,AH2253&gt;=AI2253,AI2253&gt;AH2253),IF(E2253=1,AJ2253&gt;=AK2253,AK2253&gt;AJ2253),IF(F2253=1,AL2253&gt;=AM2253,AM2253&gt;AL2253),IF(G2253=1,AN2253&gt;=AO2253,AO2253&gt;AN2253),IF(H2253=1,AP2253&gt;=AQ2253,AQ2253&gt;AP2253))</f>
        <v>0</v>
      </c>
      <c r="AS2253" s="2"/>
      <c r="AT2253" s="2"/>
      <c r="AU2253" s="2"/>
      <c r="AV2253" s="2"/>
      <c r="AW2253" s="2"/>
      <c r="AX2253" s="2"/>
    </row>
    <row r="2254" customFormat="false" ht="15" hidden="false" customHeight="false" outlineLevel="0" collapsed="false">
      <c r="A2254" s="6" t="n">
        <f aca="false">ROW()-2182</f>
        <v>72</v>
      </c>
      <c r="B2254" s="6" t="n">
        <f aca="false">MOD(INT($A2254/64),2)</f>
        <v>1</v>
      </c>
      <c r="C2254" s="6" t="n">
        <f aca="false">MOD(INT($A2254/32),2)</f>
        <v>0</v>
      </c>
      <c r="D2254" s="6" t="n">
        <f aca="false">MOD(INT($A2254/16),2)</f>
        <v>0</v>
      </c>
      <c r="E2254" s="6" t="n">
        <f aca="false">MOD(INT($A2254/8),2)</f>
        <v>1</v>
      </c>
      <c r="F2254" s="6" t="n">
        <f aca="false">MOD(INT($A2254/4),2)</f>
        <v>0</v>
      </c>
      <c r="G2254" s="6" t="n">
        <f aca="false">MOD(INT($A2254/2),2)</f>
        <v>0</v>
      </c>
      <c r="H2254" s="6" t="n">
        <f aca="false">MOD(INT($A2254/1),2)</f>
        <v>0</v>
      </c>
      <c r="I2254" s="7" t="n">
        <f aca="false">IF(B2254=1,MIN($B$6,$B$2180),0)</f>
        <v>30000000</v>
      </c>
      <c r="J2254" s="7" t="n">
        <f aca="false">IF(C2254=1,MIN($F$506,MAX(0,$B$2180-I2254)),0)</f>
        <v>0</v>
      </c>
      <c r="K2254" s="7" t="n">
        <f aca="false">IF(D2254=1,MIN($F$505,MAX(0,$B$2180-SUM(I2254:J2254))),0)</f>
        <v>0</v>
      </c>
      <c r="L2254" s="7" t="n">
        <f aca="false">IF(E2254=1,MIN($F$504,MAX(0,$B$2180-SUM(I2254:K2254))),0)</f>
        <v>60000000</v>
      </c>
      <c r="M2254" s="7" t="n">
        <f aca="false">IF(F2254=1,MIN($F$503,MAX(0,$B$2180-SUM(I2254:L2254))),0)</f>
        <v>0</v>
      </c>
      <c r="N2254" s="7" t="n">
        <f aca="false">IF(G2254=1,MIN($F$502,MAX(0,$B$2180-SUM(I2254:M2254))),0)</f>
        <v>0</v>
      </c>
      <c r="O2254" s="7" t="n">
        <f aca="false">IF(H2254=1,MIN($F$501,MAX(0,$B$2180-SUM(I2254:N2254))),0)</f>
        <v>0</v>
      </c>
      <c r="P2254" s="7" t="n">
        <f aca="false">MAX(0,$B$2180-SUM(I2254:O2254))</f>
        <v>1910000000</v>
      </c>
      <c r="Q2254" s="7" t="n">
        <f aca="false">($B$483+$B$484)+$B$22+(1-B2254)*$B$478+(1-C2254)*$E$506+(1-D2254)*$E$505+(1-E2254)*$E$504+(1-F2254)*$E$503+(1-G2254)*$E$502+(1-H2254)*$E$501</f>
        <v>30203617.5121036</v>
      </c>
      <c r="R2254" s="7" t="n">
        <f aca="false">P2254&gt;$B$12*Q2254</f>
        <v>1</v>
      </c>
      <c r="S2254" s="7" t="n">
        <f aca="false">IF(R2254,(P2254+$B$12*$B$13)/(Q2254+$B$13),IF(Q2254&gt;0,P2254/Q2254,0))</f>
        <v>58.4797690742373</v>
      </c>
      <c r="T2254" s="7" t="n">
        <f aca="false">IF(R2254,$B$13*(S2254-$B$12),0)</f>
        <v>143699422.685593</v>
      </c>
      <c r="U2254" s="7" t="n">
        <f aca="false">($B$483+$B$484)*S2254</f>
        <v>17927060.1152118</v>
      </c>
      <c r="V2254" s="7" t="n">
        <f aca="false">$B$22*S2254</f>
        <v>526317921.668136</v>
      </c>
      <c r="W2254" s="7" t="n">
        <f aca="false">IF(B2254=1,I2254,S2254*$B$478)</f>
        <v>30000000</v>
      </c>
      <c r="X2254" s="7" t="n">
        <f aca="false">IF(C2254=1,J2254,S2254*$E$506)</f>
        <v>360047251.047929</v>
      </c>
      <c r="Y2254" s="7" t="n">
        <f aca="false">IF(D2254=1,K2254,S2254*$E$505)</f>
        <v>101771346.518046</v>
      </c>
      <c r="Z2254" s="7" t="n">
        <f aca="false">IF(E2254=1,L2254,S2254*$E$504)</f>
        <v>60000000</v>
      </c>
      <c r="AA2254" s="7" t="n">
        <f aca="false">IF(F2254=1,M2254,S2254*$E$503)</f>
        <v>175439307.222712</v>
      </c>
      <c r="AB2254" s="7" t="n">
        <f aca="false">IF(G2254=1,N2254,S2254*$E$502)</f>
        <v>292398845.371187</v>
      </c>
      <c r="AC2254" s="7" t="n">
        <f aca="false">IF(H2254=1,O2254,S2254*$E$501)</f>
        <v>292398845.371187</v>
      </c>
      <c r="AD2254" s="7" t="n">
        <f aca="false">INDEX($W$2182:$W$2309,MATCH($A2254+(1-B2254)*64,$A$2182:$A$2309,0))</f>
        <v>30000000</v>
      </c>
      <c r="AE2254" s="7" t="n">
        <f aca="false">INDEX($W$2182:$W$2309,MATCH($A2254-B2254*64,$A$2182:$A$2309,0))</f>
        <v>54295663.4017063</v>
      </c>
      <c r="AF2254" s="7" t="n">
        <f aca="false">INDEX($X$2182:$X$2309,MATCH($A2254+(1-C2254)*32,$A$2182:$A$2309,0))</f>
        <v>300000000</v>
      </c>
      <c r="AG2254" s="7" t="n">
        <f aca="false">INDEX($X$2182:$X$2309,MATCH($A2254-C2254*32,$A$2182:$A$2309,0))</f>
        <v>360047251.047929</v>
      </c>
      <c r="AH2254" s="7" t="n">
        <f aca="false">INDEX($Y$2182:$Y$2309,MATCH($A2254+(1-D2254)*16,$A$2182:$A$2309,0))</f>
        <v>100000000</v>
      </c>
      <c r="AI2254" s="7" t="n">
        <f aca="false">INDEX($Y$2182:$Y$2309,MATCH($A2254-D2254*16,$A$2182:$A$2309,0))</f>
        <v>101771346.518046</v>
      </c>
      <c r="AJ2254" s="7" t="n">
        <f aca="false">INDEX($Z$2182:$Z$2309,MATCH($A2254+(1-E2254)*8,$A$2182:$A$2309,0))</f>
        <v>60000000</v>
      </c>
      <c r="AK2254" s="7" t="n">
        <f aca="false">INDEX($Z$2182:$Z$2309,MATCH($A2254-E2254*8,$A$2182:$A$2309,0))</f>
        <v>134857896.009371</v>
      </c>
      <c r="AL2254" s="7" t="n">
        <f aca="false">INDEX($AA$2182:$AA$2309,MATCH($A2254+(1-F2254)*4,$A$2182:$A$2309,0))</f>
        <v>30000000</v>
      </c>
      <c r="AM2254" s="7" t="n">
        <f aca="false">INDEX($AA$2182:$AA$2309,MATCH($A2254-F2254*4,$A$2182:$A$2309,0))</f>
        <v>175439307.222712</v>
      </c>
      <c r="AN2254" s="7" t="n">
        <f aca="false">INDEX($AB$2182:$AB$2309,MATCH($A2254+(1-G2254)*2,$A$2182:$A$2309,0))</f>
        <v>15000000</v>
      </c>
      <c r="AO2254" s="7" t="n">
        <f aca="false">INDEX($AB$2182:$AB$2309,MATCH($A2254-G2254*2,$A$2182:$A$2309,0))</f>
        <v>292398845.371187</v>
      </c>
      <c r="AP2254" s="7" t="n">
        <f aca="false">INDEX($AC$2182:$AC$2309,MATCH($A2254+(1-H2254)*1,$A$2182:$A$2309,0))</f>
        <v>5000000</v>
      </c>
      <c r="AQ2254" s="7" t="n">
        <f aca="false">INDEX($AC$2182:$AC$2309,MATCH($A2254-H2254*1,$A$2182:$A$2309,0))</f>
        <v>292398845.371187</v>
      </c>
      <c r="AR2254" s="14" t="b">
        <f aca="false">AND(IF(B2254=1,AD2254&gt;=AE2254,AE2254&gt;AD2254),IF(C2254=1,AF2254&gt;=AG2254,AG2254&gt;AF2254),IF(D2254=1,AH2254&gt;=AI2254,AI2254&gt;AH2254),IF(E2254=1,AJ2254&gt;=AK2254,AK2254&gt;AJ2254),IF(F2254=1,AL2254&gt;=AM2254,AM2254&gt;AL2254),IF(G2254=1,AN2254&gt;=AO2254,AO2254&gt;AN2254),IF(H2254=1,AP2254&gt;=AQ2254,AQ2254&gt;AP2254))</f>
        <v>0</v>
      </c>
      <c r="AS2254" s="2"/>
      <c r="AT2254" s="2"/>
      <c r="AU2254" s="2"/>
      <c r="AV2254" s="2"/>
      <c r="AW2254" s="2"/>
      <c r="AX2254" s="2"/>
    </row>
    <row r="2255" customFormat="false" ht="15" hidden="false" customHeight="false" outlineLevel="0" collapsed="false">
      <c r="A2255" s="6" t="n">
        <f aca="false">ROW()-2182</f>
        <v>73</v>
      </c>
      <c r="B2255" s="6" t="n">
        <f aca="false">MOD(INT($A2255/64),2)</f>
        <v>1</v>
      </c>
      <c r="C2255" s="6" t="n">
        <f aca="false">MOD(INT($A2255/32),2)</f>
        <v>0</v>
      </c>
      <c r="D2255" s="6" t="n">
        <f aca="false">MOD(INT($A2255/16),2)</f>
        <v>0</v>
      </c>
      <c r="E2255" s="6" t="n">
        <f aca="false">MOD(INT($A2255/8),2)</f>
        <v>1</v>
      </c>
      <c r="F2255" s="6" t="n">
        <f aca="false">MOD(INT($A2255/4),2)</f>
        <v>0</v>
      </c>
      <c r="G2255" s="6" t="n">
        <f aca="false">MOD(INT($A2255/2),2)</f>
        <v>0</v>
      </c>
      <c r="H2255" s="6" t="n">
        <f aca="false">MOD(INT($A2255/1),2)</f>
        <v>1</v>
      </c>
      <c r="I2255" s="7" t="n">
        <f aca="false">IF(B2255=1,MIN($B$6,$B$2180),0)</f>
        <v>30000000</v>
      </c>
      <c r="J2255" s="7" t="n">
        <f aca="false">IF(C2255=1,MIN($F$506,MAX(0,$B$2180-I2255)),0)</f>
        <v>0</v>
      </c>
      <c r="K2255" s="7" t="n">
        <f aca="false">IF(D2255=1,MIN($F$505,MAX(0,$B$2180-SUM(I2255:J2255))),0)</f>
        <v>0</v>
      </c>
      <c r="L2255" s="7" t="n">
        <f aca="false">IF(E2255=1,MIN($F$504,MAX(0,$B$2180-SUM(I2255:K2255))),0)</f>
        <v>60000000</v>
      </c>
      <c r="M2255" s="7" t="n">
        <f aca="false">IF(F2255=1,MIN($F$503,MAX(0,$B$2180-SUM(I2255:L2255))),0)</f>
        <v>0</v>
      </c>
      <c r="N2255" s="7" t="n">
        <f aca="false">IF(G2255=1,MIN($F$502,MAX(0,$B$2180-SUM(I2255:M2255))),0)</f>
        <v>0</v>
      </c>
      <c r="O2255" s="7" t="n">
        <f aca="false">IF(H2255=1,MIN($F$501,MAX(0,$B$2180-SUM(I2255:N2255))),0)</f>
        <v>5000000</v>
      </c>
      <c r="P2255" s="7" t="n">
        <f aca="false">MAX(0,$B$2180-SUM(I2255:O2255))</f>
        <v>1905000000</v>
      </c>
      <c r="Q2255" s="7" t="n">
        <f aca="false">($B$483+$B$484)+$B$22+(1-B2255)*$B$478+(1-C2255)*$E$506+(1-D2255)*$E$505+(1-E2255)*$E$504+(1-F2255)*$E$503+(1-G2255)*$E$502+(1-H2255)*$E$501</f>
        <v>25203617.5121036</v>
      </c>
      <c r="R2255" s="7" t="n">
        <f aca="false">P2255&gt;$B$12*Q2255</f>
        <v>1</v>
      </c>
      <c r="S2255" s="7" t="n">
        <f aca="false">IF(R2255,(P2255+$B$12*$B$13)/(Q2255+$B$13),IF(Q2255&gt;0,P2255/Q2255,0))</f>
        <v>68.8538238432805</v>
      </c>
      <c r="T2255" s="7" t="n">
        <f aca="false">IF(R2255,$B$13*(S2255-$B$12),0)</f>
        <v>169634559.608201</v>
      </c>
      <c r="U2255" s="7" t="n">
        <f aca="false">($B$483+$B$484)*S2255</f>
        <v>21107242.0213177</v>
      </c>
      <c r="V2255" s="7" t="n">
        <f aca="false">$B$22*S2255</f>
        <v>619684414.589525</v>
      </c>
      <c r="W2255" s="7" t="n">
        <f aca="false">IF(B2255=1,I2255,S2255*$B$478)</f>
        <v>30000000</v>
      </c>
      <c r="X2255" s="7" t="n">
        <f aca="false">IF(C2255=1,J2255,S2255*$E$506)</f>
        <v>423918055.617506</v>
      </c>
      <c r="Y2255" s="7" t="n">
        <f aca="false">IF(D2255=1,K2255,S2255*$E$505)</f>
        <v>119825137.417206</v>
      </c>
      <c r="Z2255" s="7" t="n">
        <f aca="false">IF(E2255=1,L2255,S2255*$E$504)</f>
        <v>60000000</v>
      </c>
      <c r="AA2255" s="7" t="n">
        <f aca="false">IF(F2255=1,M2255,S2255*$E$503)</f>
        <v>206561471.529842</v>
      </c>
      <c r="AB2255" s="7" t="n">
        <f aca="false">IF(G2255=1,N2255,S2255*$E$502)</f>
        <v>344269119.216403</v>
      </c>
      <c r="AC2255" s="7" t="n">
        <f aca="false">IF(H2255=1,O2255,S2255*$E$501)</f>
        <v>5000000</v>
      </c>
      <c r="AD2255" s="7" t="n">
        <f aca="false">INDEX($W$2182:$W$2309,MATCH($A2255+(1-B2255)*64,$A$2182:$A$2309,0))</f>
        <v>30000000</v>
      </c>
      <c r="AE2255" s="7" t="n">
        <f aca="false">INDEX($W$2182:$W$2309,MATCH($A2255-B2255*64,$A$2182:$A$2309,0))</f>
        <v>63609173.2031765</v>
      </c>
      <c r="AF2255" s="7" t="n">
        <f aca="false">INDEX($X$2182:$X$2309,MATCH($A2255+(1-C2255)*32,$A$2182:$A$2309,0))</f>
        <v>300000000</v>
      </c>
      <c r="AG2255" s="7" t="n">
        <f aca="false">INDEX($X$2182:$X$2309,MATCH($A2255-C2255*32,$A$2182:$A$2309,0))</f>
        <v>423918055.617506</v>
      </c>
      <c r="AH2255" s="7" t="n">
        <f aca="false">INDEX($Y$2182:$Y$2309,MATCH($A2255+(1-D2255)*16,$A$2182:$A$2309,0))</f>
        <v>100000000</v>
      </c>
      <c r="AI2255" s="7" t="n">
        <f aca="false">INDEX($Y$2182:$Y$2309,MATCH($A2255-D2255*16,$A$2182:$A$2309,0))</f>
        <v>119825137.417206</v>
      </c>
      <c r="AJ2255" s="7" t="n">
        <f aca="false">INDEX($Z$2182:$Z$2309,MATCH($A2255+(1-E2255)*8,$A$2182:$A$2309,0))</f>
        <v>60000000</v>
      </c>
      <c r="AK2255" s="7" t="n">
        <f aca="false">INDEX($Z$2182:$Z$2309,MATCH($A2255-E2255*8,$A$2182:$A$2309,0))</f>
        <v>156858224.70012</v>
      </c>
      <c r="AL2255" s="7" t="n">
        <f aca="false">INDEX($AA$2182:$AA$2309,MATCH($A2255+(1-F2255)*4,$A$2182:$A$2309,0))</f>
        <v>30000000</v>
      </c>
      <c r="AM2255" s="7" t="n">
        <f aca="false">INDEX($AA$2182:$AA$2309,MATCH($A2255-F2255*4,$A$2182:$A$2309,0))</f>
        <v>206561471.529842</v>
      </c>
      <c r="AN2255" s="7" t="n">
        <f aca="false">INDEX($AB$2182:$AB$2309,MATCH($A2255+(1-G2255)*2,$A$2182:$A$2309,0))</f>
        <v>15000000</v>
      </c>
      <c r="AO2255" s="7" t="n">
        <f aca="false">INDEX($AB$2182:$AB$2309,MATCH($A2255-G2255*2,$A$2182:$A$2309,0))</f>
        <v>344269119.216403</v>
      </c>
      <c r="AP2255" s="7" t="n">
        <f aca="false">INDEX($AC$2182:$AC$2309,MATCH($A2255+(1-H2255)*1,$A$2182:$A$2309,0))</f>
        <v>5000000</v>
      </c>
      <c r="AQ2255" s="7" t="n">
        <f aca="false">INDEX($AC$2182:$AC$2309,MATCH($A2255-H2255*1,$A$2182:$A$2309,0))</f>
        <v>292398845.371187</v>
      </c>
      <c r="AR2255" s="14" t="b">
        <f aca="false">AND(IF(B2255=1,AD2255&gt;=AE2255,AE2255&gt;AD2255),IF(C2255=1,AF2255&gt;=AG2255,AG2255&gt;AF2255),IF(D2255=1,AH2255&gt;=AI2255,AI2255&gt;AH2255),IF(E2255=1,AJ2255&gt;=AK2255,AK2255&gt;AJ2255),IF(F2255=1,AL2255&gt;=AM2255,AM2255&gt;AL2255),IF(G2255=1,AN2255&gt;=AO2255,AO2255&gt;AN2255),IF(H2255=1,AP2255&gt;=AQ2255,AQ2255&gt;AP2255))</f>
        <v>0</v>
      </c>
      <c r="AS2255" s="2"/>
      <c r="AT2255" s="2"/>
      <c r="AU2255" s="2"/>
      <c r="AV2255" s="2"/>
      <c r="AW2255" s="2"/>
      <c r="AX2255" s="2"/>
    </row>
    <row r="2256" customFormat="false" ht="15" hidden="false" customHeight="false" outlineLevel="0" collapsed="false">
      <c r="A2256" s="6" t="n">
        <f aca="false">ROW()-2182</f>
        <v>74</v>
      </c>
      <c r="B2256" s="6" t="n">
        <f aca="false">MOD(INT($A2256/64),2)</f>
        <v>1</v>
      </c>
      <c r="C2256" s="6" t="n">
        <f aca="false">MOD(INT($A2256/32),2)</f>
        <v>0</v>
      </c>
      <c r="D2256" s="6" t="n">
        <f aca="false">MOD(INT($A2256/16),2)</f>
        <v>0</v>
      </c>
      <c r="E2256" s="6" t="n">
        <f aca="false">MOD(INT($A2256/8),2)</f>
        <v>1</v>
      </c>
      <c r="F2256" s="6" t="n">
        <f aca="false">MOD(INT($A2256/4),2)</f>
        <v>0</v>
      </c>
      <c r="G2256" s="6" t="n">
        <f aca="false">MOD(INT($A2256/2),2)</f>
        <v>1</v>
      </c>
      <c r="H2256" s="6" t="n">
        <f aca="false">MOD(INT($A2256/1),2)</f>
        <v>0</v>
      </c>
      <c r="I2256" s="7" t="n">
        <f aca="false">IF(B2256=1,MIN($B$6,$B$2180),0)</f>
        <v>30000000</v>
      </c>
      <c r="J2256" s="7" t="n">
        <f aca="false">IF(C2256=1,MIN($F$506,MAX(0,$B$2180-I2256)),0)</f>
        <v>0</v>
      </c>
      <c r="K2256" s="7" t="n">
        <f aca="false">IF(D2256=1,MIN($F$505,MAX(0,$B$2180-SUM(I2256:J2256))),0)</f>
        <v>0</v>
      </c>
      <c r="L2256" s="7" t="n">
        <f aca="false">IF(E2256=1,MIN($F$504,MAX(0,$B$2180-SUM(I2256:K2256))),0)</f>
        <v>60000000</v>
      </c>
      <c r="M2256" s="7" t="n">
        <f aca="false">IF(F2256=1,MIN($F$503,MAX(0,$B$2180-SUM(I2256:L2256))),0)</f>
        <v>0</v>
      </c>
      <c r="N2256" s="7" t="n">
        <f aca="false">IF(G2256=1,MIN($F$502,MAX(0,$B$2180-SUM(I2256:M2256))),0)</f>
        <v>15000000</v>
      </c>
      <c r="O2256" s="7" t="n">
        <f aca="false">IF(H2256=1,MIN($F$501,MAX(0,$B$2180-SUM(I2256:N2256))),0)</f>
        <v>0</v>
      </c>
      <c r="P2256" s="7" t="n">
        <f aca="false">MAX(0,$B$2180-SUM(I2256:O2256))</f>
        <v>1895000000</v>
      </c>
      <c r="Q2256" s="7" t="n">
        <f aca="false">($B$483+$B$484)+$B$22+(1-B2256)*$B$478+(1-C2256)*$E$506+(1-D2256)*$E$505+(1-E2256)*$E$504+(1-F2256)*$E$503+(1-G2256)*$E$502+(1-H2256)*$E$501</f>
        <v>25203617.5121036</v>
      </c>
      <c r="R2256" s="7" t="n">
        <f aca="false">P2256&gt;$B$12*Q2256</f>
        <v>1</v>
      </c>
      <c r="S2256" s="7" t="n">
        <f aca="false">IF(R2256,(P2256+$B$12*$B$13)/(Q2256+$B$13),IF(Q2256&gt;0,P2256/Q2256,0))</f>
        <v>68.4928601534075</v>
      </c>
      <c r="T2256" s="7" t="n">
        <f aca="false">IF(R2256,$B$13*(S2256-$B$12),0)</f>
        <v>168732150.383519</v>
      </c>
      <c r="U2256" s="7" t="n">
        <f aca="false">($B$483+$B$484)*S2256</f>
        <v>20996588.0657668</v>
      </c>
      <c r="V2256" s="7" t="n">
        <f aca="false">$B$22*S2256</f>
        <v>616435741.380667</v>
      </c>
      <c r="W2256" s="7" t="n">
        <f aca="false">IF(B2256=1,I2256,S2256*$B$478)</f>
        <v>30000000</v>
      </c>
      <c r="X2256" s="7" t="n">
        <f aca="false">IF(C2256=1,J2256,S2256*$E$506)</f>
        <v>421695680.489761</v>
      </c>
      <c r="Y2256" s="7" t="n">
        <f aca="false">IF(D2256=1,K2256,S2256*$E$505)</f>
        <v>119196958.453027</v>
      </c>
      <c r="Z2256" s="7" t="n">
        <f aca="false">IF(E2256=1,L2256,S2256*$E$504)</f>
        <v>60000000</v>
      </c>
      <c r="AA2256" s="7" t="n">
        <f aca="false">IF(F2256=1,M2256,S2256*$E$503)</f>
        <v>205478580.460222</v>
      </c>
      <c r="AB2256" s="7" t="n">
        <f aca="false">IF(G2256=1,N2256,S2256*$E$502)</f>
        <v>15000000</v>
      </c>
      <c r="AC2256" s="7" t="n">
        <f aca="false">IF(H2256=1,O2256,S2256*$E$501)</f>
        <v>342464300.767037</v>
      </c>
      <c r="AD2256" s="7" t="n">
        <f aca="false">INDEX($W$2182:$W$2309,MATCH($A2256+(1-B2256)*64,$A$2182:$A$2309,0))</f>
        <v>30000000</v>
      </c>
      <c r="AE2256" s="7" t="n">
        <f aca="false">INDEX($W$2182:$W$2309,MATCH($A2256-B2256*64,$A$2182:$A$2309,0))</f>
        <v>63280867.7930956</v>
      </c>
      <c r="AF2256" s="7" t="n">
        <f aca="false">INDEX($X$2182:$X$2309,MATCH($A2256+(1-C2256)*32,$A$2182:$A$2309,0))</f>
        <v>300000000</v>
      </c>
      <c r="AG2256" s="7" t="n">
        <f aca="false">INDEX($X$2182:$X$2309,MATCH($A2256-C2256*32,$A$2182:$A$2309,0))</f>
        <v>421695680.489761</v>
      </c>
      <c r="AH2256" s="7" t="n">
        <f aca="false">INDEX($Y$2182:$Y$2309,MATCH($A2256+(1-D2256)*16,$A$2182:$A$2309,0))</f>
        <v>100000000</v>
      </c>
      <c r="AI2256" s="7" t="n">
        <f aca="false">INDEX($Y$2182:$Y$2309,MATCH($A2256-D2256*16,$A$2182:$A$2309,0))</f>
        <v>119196958.453027</v>
      </c>
      <c r="AJ2256" s="7" t="n">
        <f aca="false">INDEX($Z$2182:$Z$2309,MATCH($A2256+(1-E2256)*8,$A$2182:$A$2309,0))</f>
        <v>60000000</v>
      </c>
      <c r="AK2256" s="7" t="n">
        <f aca="false">INDEX($Z$2182:$Z$2309,MATCH($A2256-E2256*8,$A$2182:$A$2309,0))</f>
        <v>156060978.322991</v>
      </c>
      <c r="AL2256" s="7" t="n">
        <f aca="false">INDEX($AA$2182:$AA$2309,MATCH($A2256+(1-F2256)*4,$A$2182:$A$2309,0))</f>
        <v>30000000</v>
      </c>
      <c r="AM2256" s="7" t="n">
        <f aca="false">INDEX($AA$2182:$AA$2309,MATCH($A2256-F2256*4,$A$2182:$A$2309,0))</f>
        <v>205478580.460222</v>
      </c>
      <c r="AN2256" s="7" t="n">
        <f aca="false">INDEX($AB$2182:$AB$2309,MATCH($A2256+(1-G2256)*2,$A$2182:$A$2309,0))</f>
        <v>15000000</v>
      </c>
      <c r="AO2256" s="7" t="n">
        <f aca="false">INDEX($AB$2182:$AB$2309,MATCH($A2256-G2256*2,$A$2182:$A$2309,0))</f>
        <v>292398845.371187</v>
      </c>
      <c r="AP2256" s="7" t="n">
        <f aca="false">INDEX($AC$2182:$AC$2309,MATCH($A2256+(1-H2256)*1,$A$2182:$A$2309,0))</f>
        <v>5000000</v>
      </c>
      <c r="AQ2256" s="7" t="n">
        <f aca="false">INDEX($AC$2182:$AC$2309,MATCH($A2256-H2256*1,$A$2182:$A$2309,0))</f>
        <v>342464300.767037</v>
      </c>
      <c r="AR2256" s="14" t="b">
        <f aca="false">AND(IF(B2256=1,AD2256&gt;=AE2256,AE2256&gt;AD2256),IF(C2256=1,AF2256&gt;=AG2256,AG2256&gt;AF2256),IF(D2256=1,AH2256&gt;=AI2256,AI2256&gt;AH2256),IF(E2256=1,AJ2256&gt;=AK2256,AK2256&gt;AJ2256),IF(F2256=1,AL2256&gt;=AM2256,AM2256&gt;AL2256),IF(G2256=1,AN2256&gt;=AO2256,AO2256&gt;AN2256),IF(H2256=1,AP2256&gt;=AQ2256,AQ2256&gt;AP2256))</f>
        <v>0</v>
      </c>
      <c r="AS2256" s="2"/>
      <c r="AT2256" s="2"/>
      <c r="AU2256" s="2"/>
      <c r="AV2256" s="2"/>
      <c r="AW2256" s="2"/>
      <c r="AX2256" s="2"/>
    </row>
    <row r="2257" customFormat="false" ht="15" hidden="false" customHeight="false" outlineLevel="0" collapsed="false">
      <c r="A2257" s="6" t="n">
        <f aca="false">ROW()-2182</f>
        <v>75</v>
      </c>
      <c r="B2257" s="6" t="n">
        <f aca="false">MOD(INT($A2257/64),2)</f>
        <v>1</v>
      </c>
      <c r="C2257" s="6" t="n">
        <f aca="false">MOD(INT($A2257/32),2)</f>
        <v>0</v>
      </c>
      <c r="D2257" s="6" t="n">
        <f aca="false">MOD(INT($A2257/16),2)</f>
        <v>0</v>
      </c>
      <c r="E2257" s="6" t="n">
        <f aca="false">MOD(INT($A2257/8),2)</f>
        <v>1</v>
      </c>
      <c r="F2257" s="6" t="n">
        <f aca="false">MOD(INT($A2257/4),2)</f>
        <v>0</v>
      </c>
      <c r="G2257" s="6" t="n">
        <f aca="false">MOD(INT($A2257/2),2)</f>
        <v>1</v>
      </c>
      <c r="H2257" s="6" t="n">
        <f aca="false">MOD(INT($A2257/1),2)</f>
        <v>1</v>
      </c>
      <c r="I2257" s="7" t="n">
        <f aca="false">IF(B2257=1,MIN($B$6,$B$2180),0)</f>
        <v>30000000</v>
      </c>
      <c r="J2257" s="7" t="n">
        <f aca="false">IF(C2257=1,MIN($F$506,MAX(0,$B$2180-I2257)),0)</f>
        <v>0</v>
      </c>
      <c r="K2257" s="7" t="n">
        <f aca="false">IF(D2257=1,MIN($F$505,MAX(0,$B$2180-SUM(I2257:J2257))),0)</f>
        <v>0</v>
      </c>
      <c r="L2257" s="7" t="n">
        <f aca="false">IF(E2257=1,MIN($F$504,MAX(0,$B$2180-SUM(I2257:K2257))),0)</f>
        <v>60000000</v>
      </c>
      <c r="M2257" s="7" t="n">
        <f aca="false">IF(F2257=1,MIN($F$503,MAX(0,$B$2180-SUM(I2257:L2257))),0)</f>
        <v>0</v>
      </c>
      <c r="N2257" s="7" t="n">
        <f aca="false">IF(G2257=1,MIN($F$502,MAX(0,$B$2180-SUM(I2257:M2257))),0)</f>
        <v>15000000</v>
      </c>
      <c r="O2257" s="7" t="n">
        <f aca="false">IF(H2257=1,MIN($F$501,MAX(0,$B$2180-SUM(I2257:N2257))),0)</f>
        <v>5000000</v>
      </c>
      <c r="P2257" s="7" t="n">
        <f aca="false">MAX(0,$B$2180-SUM(I2257:O2257))</f>
        <v>1890000000</v>
      </c>
      <c r="Q2257" s="7" t="n">
        <f aca="false">($B$483+$B$484)+$B$22+(1-B2257)*$B$478+(1-C2257)*$E$506+(1-D2257)*$E$505+(1-E2257)*$E$504+(1-F2257)*$E$503+(1-G2257)*$E$502+(1-H2257)*$E$501</f>
        <v>20203617.5121036</v>
      </c>
      <c r="R2257" s="7" t="n">
        <f aca="false">P2257&gt;$B$12*Q2257</f>
        <v>1</v>
      </c>
      <c r="S2257" s="7" t="n">
        <f aca="false">IF(R2257,(P2257+$B$12*$B$13)/(Q2257+$B$13),IF(Q2257&gt;0,P2257/Q2257,0))</f>
        <v>83.3567601722979</v>
      </c>
      <c r="T2257" s="7" t="n">
        <f aca="false">IF(R2257,$B$13*(S2257-$B$12),0)</f>
        <v>205891900.430745</v>
      </c>
      <c r="U2257" s="7" t="n">
        <f aca="false">($B$483+$B$484)*S2257</f>
        <v>25553138.7054741</v>
      </c>
      <c r="V2257" s="7" t="n">
        <f aca="false">$B$22*S2257</f>
        <v>750210841.550681</v>
      </c>
      <c r="W2257" s="7" t="n">
        <f aca="false">IF(B2257=1,I2257,S2257*$B$478)</f>
        <v>30000000</v>
      </c>
      <c r="X2257" s="7" t="n">
        <f aca="false">IF(C2257=1,J2257,S2257*$E$506)</f>
        <v>513209488.19408</v>
      </c>
      <c r="Y2257" s="7" t="n">
        <f aca="false">IF(D2257=1,K2257,S2257*$E$505)</f>
        <v>145064350.602126</v>
      </c>
      <c r="Z2257" s="7" t="n">
        <f aca="false">IF(E2257=1,L2257,S2257*$E$504)</f>
        <v>60000000</v>
      </c>
      <c r="AA2257" s="7" t="n">
        <f aca="false">IF(F2257=1,M2257,S2257*$E$503)</f>
        <v>250070280.516894</v>
      </c>
      <c r="AB2257" s="7" t="n">
        <f aca="false">IF(G2257=1,N2257,S2257*$E$502)</f>
        <v>15000000</v>
      </c>
      <c r="AC2257" s="7" t="n">
        <f aca="false">IF(H2257=1,O2257,S2257*$E$501)</f>
        <v>5000000</v>
      </c>
      <c r="AD2257" s="7" t="n">
        <f aca="false">INDEX($W$2182:$W$2309,MATCH($A2257+(1-B2257)*64,$A$2182:$A$2309,0))</f>
        <v>30000000</v>
      </c>
      <c r="AE2257" s="7" t="n">
        <f aca="false">INDEX($W$2182:$W$2309,MATCH($A2257-B2257*64,$A$2182:$A$2309,0))</f>
        <v>76464006.6266275</v>
      </c>
      <c r="AF2257" s="7" t="n">
        <f aca="false">INDEX($X$2182:$X$2309,MATCH($A2257+(1-C2257)*32,$A$2182:$A$2309,0))</f>
        <v>300000000</v>
      </c>
      <c r="AG2257" s="7" t="n">
        <f aca="false">INDEX($X$2182:$X$2309,MATCH($A2257-C2257*32,$A$2182:$A$2309,0))</f>
        <v>513209488.19408</v>
      </c>
      <c r="AH2257" s="7" t="n">
        <f aca="false">INDEX($Y$2182:$Y$2309,MATCH($A2257+(1-D2257)*16,$A$2182:$A$2309,0))</f>
        <v>100000000</v>
      </c>
      <c r="AI2257" s="7" t="n">
        <f aca="false">INDEX($Y$2182:$Y$2309,MATCH($A2257-D2257*16,$A$2182:$A$2309,0))</f>
        <v>145064350.602126</v>
      </c>
      <c r="AJ2257" s="7" t="n">
        <f aca="false">INDEX($Z$2182:$Z$2309,MATCH($A2257+(1-E2257)*8,$A$2182:$A$2309,0))</f>
        <v>60000000</v>
      </c>
      <c r="AK2257" s="7" t="n">
        <f aca="false">INDEX($Z$2182:$Z$2309,MATCH($A2257-E2257*8,$A$2182:$A$2309,0))</f>
        <v>186666323.996558</v>
      </c>
      <c r="AL2257" s="7" t="n">
        <f aca="false">INDEX($AA$2182:$AA$2309,MATCH($A2257+(1-F2257)*4,$A$2182:$A$2309,0))</f>
        <v>30000000</v>
      </c>
      <c r="AM2257" s="7" t="n">
        <f aca="false">INDEX($AA$2182:$AA$2309,MATCH($A2257-F2257*4,$A$2182:$A$2309,0))</f>
        <v>250070280.516894</v>
      </c>
      <c r="AN2257" s="7" t="n">
        <f aca="false">INDEX($AB$2182:$AB$2309,MATCH($A2257+(1-G2257)*2,$A$2182:$A$2309,0))</f>
        <v>15000000</v>
      </c>
      <c r="AO2257" s="7" t="n">
        <f aca="false">INDEX($AB$2182:$AB$2309,MATCH($A2257-G2257*2,$A$2182:$A$2309,0))</f>
        <v>344269119.216403</v>
      </c>
      <c r="AP2257" s="7" t="n">
        <f aca="false">INDEX($AC$2182:$AC$2309,MATCH($A2257+(1-H2257)*1,$A$2182:$A$2309,0))</f>
        <v>5000000</v>
      </c>
      <c r="AQ2257" s="7" t="n">
        <f aca="false">INDEX($AC$2182:$AC$2309,MATCH($A2257-H2257*1,$A$2182:$A$2309,0))</f>
        <v>342464300.767037</v>
      </c>
      <c r="AR2257" s="14" t="b">
        <f aca="false">AND(IF(B2257=1,AD2257&gt;=AE2257,AE2257&gt;AD2257),IF(C2257=1,AF2257&gt;=AG2257,AG2257&gt;AF2257),IF(D2257=1,AH2257&gt;=AI2257,AI2257&gt;AH2257),IF(E2257=1,AJ2257&gt;=AK2257,AK2257&gt;AJ2257),IF(F2257=1,AL2257&gt;=AM2257,AM2257&gt;AL2257),IF(G2257=1,AN2257&gt;=AO2257,AO2257&gt;AN2257),IF(H2257=1,AP2257&gt;=AQ2257,AQ2257&gt;AP2257))</f>
        <v>0</v>
      </c>
      <c r="AS2257" s="2"/>
      <c r="AT2257" s="2"/>
      <c r="AU2257" s="2"/>
      <c r="AV2257" s="2"/>
      <c r="AW2257" s="2"/>
      <c r="AX2257" s="2"/>
    </row>
    <row r="2258" customFormat="false" ht="15" hidden="false" customHeight="false" outlineLevel="0" collapsed="false">
      <c r="A2258" s="6" t="n">
        <f aca="false">ROW()-2182</f>
        <v>76</v>
      </c>
      <c r="B2258" s="6" t="n">
        <f aca="false">MOD(INT($A2258/64),2)</f>
        <v>1</v>
      </c>
      <c r="C2258" s="6" t="n">
        <f aca="false">MOD(INT($A2258/32),2)</f>
        <v>0</v>
      </c>
      <c r="D2258" s="6" t="n">
        <f aca="false">MOD(INT($A2258/16),2)</f>
        <v>0</v>
      </c>
      <c r="E2258" s="6" t="n">
        <f aca="false">MOD(INT($A2258/8),2)</f>
        <v>1</v>
      </c>
      <c r="F2258" s="6" t="n">
        <f aca="false">MOD(INT($A2258/4),2)</f>
        <v>1</v>
      </c>
      <c r="G2258" s="6" t="n">
        <f aca="false">MOD(INT($A2258/2),2)</f>
        <v>0</v>
      </c>
      <c r="H2258" s="6" t="n">
        <f aca="false">MOD(INT($A2258/1),2)</f>
        <v>0</v>
      </c>
      <c r="I2258" s="7" t="n">
        <f aca="false">IF(B2258=1,MIN($B$6,$B$2180),0)</f>
        <v>30000000</v>
      </c>
      <c r="J2258" s="7" t="n">
        <f aca="false">IF(C2258=1,MIN($F$506,MAX(0,$B$2180-I2258)),0)</f>
        <v>0</v>
      </c>
      <c r="K2258" s="7" t="n">
        <f aca="false">IF(D2258=1,MIN($F$505,MAX(0,$B$2180-SUM(I2258:J2258))),0)</f>
        <v>0</v>
      </c>
      <c r="L2258" s="7" t="n">
        <f aca="false">IF(E2258=1,MIN($F$504,MAX(0,$B$2180-SUM(I2258:K2258))),0)</f>
        <v>60000000</v>
      </c>
      <c r="M2258" s="7" t="n">
        <f aca="false">IF(F2258=1,MIN($F$503,MAX(0,$B$2180-SUM(I2258:L2258))),0)</f>
        <v>30000000</v>
      </c>
      <c r="N2258" s="7" t="n">
        <f aca="false">IF(G2258=1,MIN($F$502,MAX(0,$B$2180-SUM(I2258:M2258))),0)</f>
        <v>0</v>
      </c>
      <c r="O2258" s="7" t="n">
        <f aca="false">IF(H2258=1,MIN($F$501,MAX(0,$B$2180-SUM(I2258:N2258))),0)</f>
        <v>0</v>
      </c>
      <c r="P2258" s="7" t="n">
        <f aca="false">MAX(0,$B$2180-SUM(I2258:O2258))</f>
        <v>1880000000</v>
      </c>
      <c r="Q2258" s="7" t="n">
        <f aca="false">($B$483+$B$484)+$B$22+(1-B2258)*$B$478+(1-C2258)*$E$506+(1-D2258)*$E$505+(1-E2258)*$E$504+(1-F2258)*$E$503+(1-G2258)*$E$502+(1-H2258)*$E$501</f>
        <v>27203617.5121036</v>
      </c>
      <c r="R2258" s="7" t="n">
        <f aca="false">P2258&gt;$B$12*Q2258</f>
        <v>1</v>
      </c>
      <c r="S2258" s="7" t="n">
        <f aca="false">IF(R2258,(P2258+$B$12*$B$13)/(Q2258+$B$13),IF(Q2258&gt;0,P2258/Q2258,0))</f>
        <v>63.3761190613542</v>
      </c>
      <c r="T2258" s="7" t="n">
        <f aca="false">IF(R2258,$B$13*(S2258-$B$12),0)</f>
        <v>155940297.653385</v>
      </c>
      <c r="U2258" s="7" t="n">
        <f aca="false">($B$483+$B$484)*S2258</f>
        <v>19428043.480121</v>
      </c>
      <c r="V2258" s="7" t="n">
        <f aca="false">$B$22*S2258</f>
        <v>570385071.552187</v>
      </c>
      <c r="W2258" s="7" t="n">
        <f aca="false">IF(B2258=1,I2258,S2258*$B$478)</f>
        <v>30000000</v>
      </c>
      <c r="X2258" s="7" t="n">
        <f aca="false">IF(C2258=1,J2258,S2258*$E$506)</f>
        <v>390193015.65914</v>
      </c>
      <c r="Y2258" s="7" t="n">
        <f aca="false">IF(D2258=1,K2258,S2258*$E$505)</f>
        <v>110292381.041624</v>
      </c>
      <c r="Z2258" s="7" t="n">
        <f aca="false">IF(E2258=1,L2258,S2258*$E$504)</f>
        <v>60000000</v>
      </c>
      <c r="AA2258" s="7" t="n">
        <f aca="false">IF(F2258=1,M2258,S2258*$E$503)</f>
        <v>30000000</v>
      </c>
      <c r="AB2258" s="7" t="n">
        <f aca="false">IF(G2258=1,N2258,S2258*$E$502)</f>
        <v>316880595.306771</v>
      </c>
      <c r="AC2258" s="7" t="n">
        <f aca="false">IF(H2258=1,O2258,S2258*$E$501)</f>
        <v>316880595.306771</v>
      </c>
      <c r="AD2258" s="7" t="n">
        <f aca="false">INDEX($W$2182:$W$2309,MATCH($A2258+(1-B2258)*64,$A$2182:$A$2309,0))</f>
        <v>30000000</v>
      </c>
      <c r="AE2258" s="7" t="n">
        <f aca="false">INDEX($W$2182:$W$2309,MATCH($A2258-B2258*64,$A$2182:$A$2309,0))</f>
        <v>58690486.6405032</v>
      </c>
      <c r="AF2258" s="7" t="n">
        <f aca="false">INDEX($X$2182:$X$2309,MATCH($A2258+(1-C2258)*32,$A$2182:$A$2309,0))</f>
        <v>300000000</v>
      </c>
      <c r="AG2258" s="7" t="n">
        <f aca="false">INDEX($X$2182:$X$2309,MATCH($A2258-C2258*32,$A$2182:$A$2309,0))</f>
        <v>390193015.65914</v>
      </c>
      <c r="AH2258" s="7" t="n">
        <f aca="false">INDEX($Y$2182:$Y$2309,MATCH($A2258+(1-D2258)*16,$A$2182:$A$2309,0))</f>
        <v>100000000</v>
      </c>
      <c r="AI2258" s="7" t="n">
        <f aca="false">INDEX($Y$2182:$Y$2309,MATCH($A2258-D2258*16,$A$2182:$A$2309,0))</f>
        <v>110292381.041624</v>
      </c>
      <c r="AJ2258" s="7" t="n">
        <f aca="false">INDEX($Z$2182:$Z$2309,MATCH($A2258+(1-E2258)*8,$A$2182:$A$2309,0))</f>
        <v>60000000</v>
      </c>
      <c r="AK2258" s="7" t="n">
        <f aca="false">INDEX($Z$2182:$Z$2309,MATCH($A2258-E2258*8,$A$2182:$A$2309,0))</f>
        <v>145217279.586712</v>
      </c>
      <c r="AL2258" s="7" t="n">
        <f aca="false">INDEX($AA$2182:$AA$2309,MATCH($A2258+(1-F2258)*4,$A$2182:$A$2309,0))</f>
        <v>30000000</v>
      </c>
      <c r="AM2258" s="7" t="n">
        <f aca="false">INDEX($AA$2182:$AA$2309,MATCH($A2258-F2258*4,$A$2182:$A$2309,0))</f>
        <v>175439307.222712</v>
      </c>
      <c r="AN2258" s="7" t="n">
        <f aca="false">INDEX($AB$2182:$AB$2309,MATCH($A2258+(1-G2258)*2,$A$2182:$A$2309,0))</f>
        <v>15000000</v>
      </c>
      <c r="AO2258" s="7" t="n">
        <f aca="false">INDEX($AB$2182:$AB$2309,MATCH($A2258-G2258*2,$A$2182:$A$2309,0))</f>
        <v>316880595.306771</v>
      </c>
      <c r="AP2258" s="7" t="n">
        <f aca="false">INDEX($AC$2182:$AC$2309,MATCH($A2258+(1-H2258)*1,$A$2182:$A$2309,0))</f>
        <v>5000000</v>
      </c>
      <c r="AQ2258" s="7" t="n">
        <f aca="false">INDEX($AC$2182:$AC$2309,MATCH($A2258-H2258*1,$A$2182:$A$2309,0))</f>
        <v>316880595.306771</v>
      </c>
      <c r="AR2258" s="14" t="b">
        <f aca="false">AND(IF(B2258=1,AD2258&gt;=AE2258,AE2258&gt;AD2258),IF(C2258=1,AF2258&gt;=AG2258,AG2258&gt;AF2258),IF(D2258=1,AH2258&gt;=AI2258,AI2258&gt;AH2258),IF(E2258=1,AJ2258&gt;=AK2258,AK2258&gt;AJ2258),IF(F2258=1,AL2258&gt;=AM2258,AM2258&gt;AL2258),IF(G2258=1,AN2258&gt;=AO2258,AO2258&gt;AN2258),IF(H2258=1,AP2258&gt;=AQ2258,AQ2258&gt;AP2258))</f>
        <v>0</v>
      </c>
      <c r="AS2258" s="2"/>
      <c r="AT2258" s="2"/>
      <c r="AU2258" s="2"/>
      <c r="AV2258" s="2"/>
      <c r="AW2258" s="2"/>
      <c r="AX2258" s="2"/>
    </row>
    <row r="2259" customFormat="false" ht="15" hidden="false" customHeight="false" outlineLevel="0" collapsed="false">
      <c r="A2259" s="6" t="n">
        <f aca="false">ROW()-2182</f>
        <v>77</v>
      </c>
      <c r="B2259" s="6" t="n">
        <f aca="false">MOD(INT($A2259/64),2)</f>
        <v>1</v>
      </c>
      <c r="C2259" s="6" t="n">
        <f aca="false">MOD(INT($A2259/32),2)</f>
        <v>0</v>
      </c>
      <c r="D2259" s="6" t="n">
        <f aca="false">MOD(INT($A2259/16),2)</f>
        <v>0</v>
      </c>
      <c r="E2259" s="6" t="n">
        <f aca="false">MOD(INT($A2259/8),2)</f>
        <v>1</v>
      </c>
      <c r="F2259" s="6" t="n">
        <f aca="false">MOD(INT($A2259/4),2)</f>
        <v>1</v>
      </c>
      <c r="G2259" s="6" t="n">
        <f aca="false">MOD(INT($A2259/2),2)</f>
        <v>0</v>
      </c>
      <c r="H2259" s="6" t="n">
        <f aca="false">MOD(INT($A2259/1),2)</f>
        <v>1</v>
      </c>
      <c r="I2259" s="7" t="n">
        <f aca="false">IF(B2259=1,MIN($B$6,$B$2180),0)</f>
        <v>30000000</v>
      </c>
      <c r="J2259" s="7" t="n">
        <f aca="false">IF(C2259=1,MIN($F$506,MAX(0,$B$2180-I2259)),0)</f>
        <v>0</v>
      </c>
      <c r="K2259" s="7" t="n">
        <f aca="false">IF(D2259=1,MIN($F$505,MAX(0,$B$2180-SUM(I2259:J2259))),0)</f>
        <v>0</v>
      </c>
      <c r="L2259" s="7" t="n">
        <f aca="false">IF(E2259=1,MIN($F$504,MAX(0,$B$2180-SUM(I2259:K2259))),0)</f>
        <v>60000000</v>
      </c>
      <c r="M2259" s="7" t="n">
        <f aca="false">IF(F2259=1,MIN($F$503,MAX(0,$B$2180-SUM(I2259:L2259))),0)</f>
        <v>30000000</v>
      </c>
      <c r="N2259" s="7" t="n">
        <f aca="false">IF(G2259=1,MIN($F$502,MAX(0,$B$2180-SUM(I2259:M2259))),0)</f>
        <v>0</v>
      </c>
      <c r="O2259" s="7" t="n">
        <f aca="false">IF(H2259=1,MIN($F$501,MAX(0,$B$2180-SUM(I2259:N2259))),0)</f>
        <v>5000000</v>
      </c>
      <c r="P2259" s="7" t="n">
        <f aca="false">MAX(0,$B$2180-SUM(I2259:O2259))</f>
        <v>1875000000</v>
      </c>
      <c r="Q2259" s="7" t="n">
        <f aca="false">($B$483+$B$484)+$B$22+(1-B2259)*$B$478+(1-C2259)*$E$506+(1-D2259)*$E$505+(1-E2259)*$E$504+(1-F2259)*$E$503+(1-G2259)*$E$502+(1-H2259)*$E$501</f>
        <v>22203617.5121036</v>
      </c>
      <c r="R2259" s="7" t="n">
        <f aca="false">P2259&gt;$B$12*Q2259</f>
        <v>1</v>
      </c>
      <c r="S2259" s="7" t="n">
        <f aca="false">IF(R2259,(P2259+$B$12*$B$13)/(Q2259+$B$13),IF(Q2259&gt;0,P2259/Q2259,0))</f>
        <v>76.0010147938907</v>
      </c>
      <c r="T2259" s="7" t="n">
        <f aca="false">IF(R2259,$B$13*(S2259-$B$12),0)</f>
        <v>187502536.984727</v>
      </c>
      <c r="U2259" s="7" t="n">
        <f aca="false">($B$483+$B$484)*S2259</f>
        <v>23298224.0285112</v>
      </c>
      <c r="V2259" s="7" t="n">
        <f aca="false">$B$22*S2259</f>
        <v>684009133.145016</v>
      </c>
      <c r="W2259" s="7" t="n">
        <f aca="false">IF(B2259=1,I2259,S2259*$B$478)</f>
        <v>30000000</v>
      </c>
      <c r="X2259" s="7" t="n">
        <f aca="false">IF(C2259=1,J2259,S2259*$E$506)</f>
        <v>467921759.722683</v>
      </c>
      <c r="Y2259" s="7" t="n">
        <f aca="false">IF(D2259=1,K2259,S2259*$E$505)</f>
        <v>132263272.149609</v>
      </c>
      <c r="Z2259" s="7" t="n">
        <f aca="false">IF(E2259=1,L2259,S2259*$E$504)</f>
        <v>60000000</v>
      </c>
      <c r="AA2259" s="7" t="n">
        <f aca="false">IF(F2259=1,M2259,S2259*$E$503)</f>
        <v>30000000</v>
      </c>
      <c r="AB2259" s="7" t="n">
        <f aca="false">IF(G2259=1,N2259,S2259*$E$502)</f>
        <v>380005073.969453</v>
      </c>
      <c r="AC2259" s="7" t="n">
        <f aca="false">IF(H2259=1,O2259,S2259*$E$501)</f>
        <v>5000000</v>
      </c>
      <c r="AD2259" s="7" t="n">
        <f aca="false">INDEX($W$2182:$W$2309,MATCH($A2259+(1-B2259)*64,$A$2182:$A$2309,0))</f>
        <v>30000000</v>
      </c>
      <c r="AE2259" s="7" t="n">
        <f aca="false">INDEX($W$2182:$W$2309,MATCH($A2259-B2259*64,$A$2182:$A$2309,0))</f>
        <v>69950440.6139651</v>
      </c>
      <c r="AF2259" s="7" t="n">
        <f aca="false">INDEX($X$2182:$X$2309,MATCH($A2259+(1-C2259)*32,$A$2182:$A$2309,0))</f>
        <v>300000000</v>
      </c>
      <c r="AG2259" s="7" t="n">
        <f aca="false">INDEX($X$2182:$X$2309,MATCH($A2259-C2259*32,$A$2182:$A$2309,0))</f>
        <v>467921759.722683</v>
      </c>
      <c r="AH2259" s="7" t="n">
        <f aca="false">INDEX($Y$2182:$Y$2309,MATCH($A2259+(1-D2259)*16,$A$2182:$A$2309,0))</f>
        <v>100000000</v>
      </c>
      <c r="AI2259" s="7" t="n">
        <f aca="false">INDEX($Y$2182:$Y$2309,MATCH($A2259-D2259*16,$A$2182:$A$2309,0))</f>
        <v>132263272.149609</v>
      </c>
      <c r="AJ2259" s="7" t="n">
        <f aca="false">INDEX($Z$2182:$Z$2309,MATCH($A2259+(1-E2259)*8,$A$2182:$A$2309,0))</f>
        <v>60000000</v>
      </c>
      <c r="AK2259" s="7" t="n">
        <f aca="false">INDEX($Z$2182:$Z$2309,MATCH($A2259-E2259*8,$A$2182:$A$2309,0))</f>
        <v>171563814.237102</v>
      </c>
      <c r="AL2259" s="7" t="n">
        <f aca="false">INDEX($AA$2182:$AA$2309,MATCH($A2259+(1-F2259)*4,$A$2182:$A$2309,0))</f>
        <v>30000000</v>
      </c>
      <c r="AM2259" s="7" t="n">
        <f aca="false">INDEX($AA$2182:$AA$2309,MATCH($A2259-F2259*4,$A$2182:$A$2309,0))</f>
        <v>206561471.529842</v>
      </c>
      <c r="AN2259" s="7" t="n">
        <f aca="false">INDEX($AB$2182:$AB$2309,MATCH($A2259+(1-G2259)*2,$A$2182:$A$2309,0))</f>
        <v>15000000</v>
      </c>
      <c r="AO2259" s="7" t="n">
        <f aca="false">INDEX($AB$2182:$AB$2309,MATCH($A2259-G2259*2,$A$2182:$A$2309,0))</f>
        <v>380005073.969453</v>
      </c>
      <c r="AP2259" s="7" t="n">
        <f aca="false">INDEX($AC$2182:$AC$2309,MATCH($A2259+(1-H2259)*1,$A$2182:$A$2309,0))</f>
        <v>5000000</v>
      </c>
      <c r="AQ2259" s="7" t="n">
        <f aca="false">INDEX($AC$2182:$AC$2309,MATCH($A2259-H2259*1,$A$2182:$A$2309,0))</f>
        <v>316880595.306771</v>
      </c>
      <c r="AR2259" s="14" t="b">
        <f aca="false">AND(IF(B2259=1,AD2259&gt;=AE2259,AE2259&gt;AD2259),IF(C2259=1,AF2259&gt;=AG2259,AG2259&gt;AF2259),IF(D2259=1,AH2259&gt;=AI2259,AI2259&gt;AH2259),IF(E2259=1,AJ2259&gt;=AK2259,AK2259&gt;AJ2259),IF(F2259=1,AL2259&gt;=AM2259,AM2259&gt;AL2259),IF(G2259=1,AN2259&gt;=AO2259,AO2259&gt;AN2259),IF(H2259=1,AP2259&gt;=AQ2259,AQ2259&gt;AP2259))</f>
        <v>0</v>
      </c>
      <c r="AS2259" s="2"/>
      <c r="AT2259" s="2"/>
      <c r="AU2259" s="2"/>
      <c r="AV2259" s="2"/>
      <c r="AW2259" s="2"/>
      <c r="AX2259" s="2"/>
    </row>
    <row r="2260" customFormat="false" ht="15" hidden="false" customHeight="false" outlineLevel="0" collapsed="false">
      <c r="A2260" s="6" t="n">
        <f aca="false">ROW()-2182</f>
        <v>78</v>
      </c>
      <c r="B2260" s="6" t="n">
        <f aca="false">MOD(INT($A2260/64),2)</f>
        <v>1</v>
      </c>
      <c r="C2260" s="6" t="n">
        <f aca="false">MOD(INT($A2260/32),2)</f>
        <v>0</v>
      </c>
      <c r="D2260" s="6" t="n">
        <f aca="false">MOD(INT($A2260/16),2)</f>
        <v>0</v>
      </c>
      <c r="E2260" s="6" t="n">
        <f aca="false">MOD(INT($A2260/8),2)</f>
        <v>1</v>
      </c>
      <c r="F2260" s="6" t="n">
        <f aca="false">MOD(INT($A2260/4),2)</f>
        <v>1</v>
      </c>
      <c r="G2260" s="6" t="n">
        <f aca="false">MOD(INT($A2260/2),2)</f>
        <v>1</v>
      </c>
      <c r="H2260" s="6" t="n">
        <f aca="false">MOD(INT($A2260/1),2)</f>
        <v>0</v>
      </c>
      <c r="I2260" s="7" t="n">
        <f aca="false">IF(B2260=1,MIN($B$6,$B$2180),0)</f>
        <v>30000000</v>
      </c>
      <c r="J2260" s="7" t="n">
        <f aca="false">IF(C2260=1,MIN($F$506,MAX(0,$B$2180-I2260)),0)</f>
        <v>0</v>
      </c>
      <c r="K2260" s="7" t="n">
        <f aca="false">IF(D2260=1,MIN($F$505,MAX(0,$B$2180-SUM(I2260:J2260))),0)</f>
        <v>0</v>
      </c>
      <c r="L2260" s="7" t="n">
        <f aca="false">IF(E2260=1,MIN($F$504,MAX(0,$B$2180-SUM(I2260:K2260))),0)</f>
        <v>60000000</v>
      </c>
      <c r="M2260" s="7" t="n">
        <f aca="false">IF(F2260=1,MIN($F$503,MAX(0,$B$2180-SUM(I2260:L2260))),0)</f>
        <v>30000000</v>
      </c>
      <c r="N2260" s="7" t="n">
        <f aca="false">IF(G2260=1,MIN($F$502,MAX(0,$B$2180-SUM(I2260:M2260))),0)</f>
        <v>15000000</v>
      </c>
      <c r="O2260" s="7" t="n">
        <f aca="false">IF(H2260=1,MIN($F$501,MAX(0,$B$2180-SUM(I2260:N2260))),0)</f>
        <v>0</v>
      </c>
      <c r="P2260" s="7" t="n">
        <f aca="false">MAX(0,$B$2180-SUM(I2260:O2260))</f>
        <v>1865000000</v>
      </c>
      <c r="Q2260" s="7" t="n">
        <f aca="false">($B$483+$B$484)+$B$22+(1-B2260)*$B$478+(1-C2260)*$E$506+(1-D2260)*$E$505+(1-E2260)*$E$504+(1-F2260)*$E$503+(1-G2260)*$E$502+(1-H2260)*$E$501</f>
        <v>22203617.5121036</v>
      </c>
      <c r="R2260" s="7" t="n">
        <f aca="false">P2260&gt;$B$12*Q2260</f>
        <v>1</v>
      </c>
      <c r="S2260" s="7" t="n">
        <f aca="false">IF(R2260,(P2260+$B$12*$B$13)/(Q2260+$B$13),IF(Q2260&gt;0,P2260/Q2260,0))</f>
        <v>75.5962157803413</v>
      </c>
      <c r="T2260" s="7" t="n">
        <f aca="false">IF(R2260,$B$13*(S2260-$B$12),0)</f>
        <v>186490539.450853</v>
      </c>
      <c r="U2260" s="7" t="n">
        <f aca="false">($B$483+$B$484)*S2260</f>
        <v>23174132.2893447</v>
      </c>
      <c r="V2260" s="7" t="n">
        <f aca="false">$B$22*S2260</f>
        <v>680365942.023072</v>
      </c>
      <c r="W2260" s="7" t="n">
        <f aca="false">IF(B2260=1,I2260,S2260*$B$478)</f>
        <v>30000000</v>
      </c>
      <c r="X2260" s="7" t="n">
        <f aca="false">IF(C2260=1,J2260,S2260*$E$506)</f>
        <v>465429500.017103</v>
      </c>
      <c r="Y2260" s="7" t="n">
        <f aca="false">IF(D2260=1,K2260,S2260*$E$505)</f>
        <v>131558807.31792</v>
      </c>
      <c r="Z2260" s="7" t="n">
        <f aca="false">IF(E2260=1,L2260,S2260*$E$504)</f>
        <v>60000000</v>
      </c>
      <c r="AA2260" s="7" t="n">
        <f aca="false">IF(F2260=1,M2260,S2260*$E$503)</f>
        <v>30000000</v>
      </c>
      <c r="AB2260" s="7" t="n">
        <f aca="false">IF(G2260=1,N2260,S2260*$E$502)</f>
        <v>15000000</v>
      </c>
      <c r="AC2260" s="7" t="n">
        <f aca="false">IF(H2260=1,O2260,S2260*$E$501)</f>
        <v>377981078.901707</v>
      </c>
      <c r="AD2260" s="7" t="n">
        <f aca="false">INDEX($W$2182:$W$2309,MATCH($A2260+(1-B2260)*64,$A$2182:$A$2309,0))</f>
        <v>30000000</v>
      </c>
      <c r="AE2260" s="7" t="n">
        <f aca="false">INDEX($W$2182:$W$2309,MATCH($A2260-B2260*64,$A$2182:$A$2309,0))</f>
        <v>69583727.9501959</v>
      </c>
      <c r="AF2260" s="7" t="n">
        <f aca="false">INDEX($X$2182:$X$2309,MATCH($A2260+(1-C2260)*32,$A$2182:$A$2309,0))</f>
        <v>300000000</v>
      </c>
      <c r="AG2260" s="7" t="n">
        <f aca="false">INDEX($X$2182:$X$2309,MATCH($A2260-C2260*32,$A$2182:$A$2309,0))</f>
        <v>465429500.017103</v>
      </c>
      <c r="AH2260" s="7" t="n">
        <f aca="false">INDEX($Y$2182:$Y$2309,MATCH($A2260+(1-D2260)*16,$A$2182:$A$2309,0))</f>
        <v>100000000</v>
      </c>
      <c r="AI2260" s="7" t="n">
        <f aca="false">INDEX($Y$2182:$Y$2309,MATCH($A2260-D2260*16,$A$2182:$A$2309,0))</f>
        <v>131558807.31792</v>
      </c>
      <c r="AJ2260" s="7" t="n">
        <f aca="false">INDEX($Z$2182:$Z$2309,MATCH($A2260+(1-E2260)*8,$A$2182:$A$2309,0))</f>
        <v>60000000</v>
      </c>
      <c r="AK2260" s="7" t="n">
        <f aca="false">INDEX($Z$2182:$Z$2309,MATCH($A2260-E2260*8,$A$2182:$A$2309,0))</f>
        <v>170678323.582975</v>
      </c>
      <c r="AL2260" s="7" t="n">
        <f aca="false">INDEX($AA$2182:$AA$2309,MATCH($A2260+(1-F2260)*4,$A$2182:$A$2309,0))</f>
        <v>30000000</v>
      </c>
      <c r="AM2260" s="7" t="n">
        <f aca="false">INDEX($AA$2182:$AA$2309,MATCH($A2260-F2260*4,$A$2182:$A$2309,0))</f>
        <v>205478580.460222</v>
      </c>
      <c r="AN2260" s="7" t="n">
        <f aca="false">INDEX($AB$2182:$AB$2309,MATCH($A2260+(1-G2260)*2,$A$2182:$A$2309,0))</f>
        <v>15000000</v>
      </c>
      <c r="AO2260" s="7" t="n">
        <f aca="false">INDEX($AB$2182:$AB$2309,MATCH($A2260-G2260*2,$A$2182:$A$2309,0))</f>
        <v>316880595.306771</v>
      </c>
      <c r="AP2260" s="7" t="n">
        <f aca="false">INDEX($AC$2182:$AC$2309,MATCH($A2260+(1-H2260)*1,$A$2182:$A$2309,0))</f>
        <v>5000000</v>
      </c>
      <c r="AQ2260" s="7" t="n">
        <f aca="false">INDEX($AC$2182:$AC$2309,MATCH($A2260-H2260*1,$A$2182:$A$2309,0))</f>
        <v>377981078.901707</v>
      </c>
      <c r="AR2260" s="14" t="b">
        <f aca="false">AND(IF(B2260=1,AD2260&gt;=AE2260,AE2260&gt;AD2260),IF(C2260=1,AF2260&gt;=AG2260,AG2260&gt;AF2260),IF(D2260=1,AH2260&gt;=AI2260,AI2260&gt;AH2260),IF(E2260=1,AJ2260&gt;=AK2260,AK2260&gt;AJ2260),IF(F2260=1,AL2260&gt;=AM2260,AM2260&gt;AL2260),IF(G2260=1,AN2260&gt;=AO2260,AO2260&gt;AN2260),IF(H2260=1,AP2260&gt;=AQ2260,AQ2260&gt;AP2260))</f>
        <v>0</v>
      </c>
      <c r="AS2260" s="2"/>
      <c r="AT2260" s="2"/>
      <c r="AU2260" s="2"/>
      <c r="AV2260" s="2"/>
      <c r="AW2260" s="2"/>
      <c r="AX2260" s="2"/>
    </row>
    <row r="2261" customFormat="false" ht="15" hidden="false" customHeight="false" outlineLevel="0" collapsed="false">
      <c r="A2261" s="6" t="n">
        <f aca="false">ROW()-2182</f>
        <v>79</v>
      </c>
      <c r="B2261" s="6" t="n">
        <f aca="false">MOD(INT($A2261/64),2)</f>
        <v>1</v>
      </c>
      <c r="C2261" s="6" t="n">
        <f aca="false">MOD(INT($A2261/32),2)</f>
        <v>0</v>
      </c>
      <c r="D2261" s="6" t="n">
        <f aca="false">MOD(INT($A2261/16),2)</f>
        <v>0</v>
      </c>
      <c r="E2261" s="6" t="n">
        <f aca="false">MOD(INT($A2261/8),2)</f>
        <v>1</v>
      </c>
      <c r="F2261" s="6" t="n">
        <f aca="false">MOD(INT($A2261/4),2)</f>
        <v>1</v>
      </c>
      <c r="G2261" s="6" t="n">
        <f aca="false">MOD(INT($A2261/2),2)</f>
        <v>1</v>
      </c>
      <c r="H2261" s="6" t="n">
        <f aca="false">MOD(INT($A2261/1),2)</f>
        <v>1</v>
      </c>
      <c r="I2261" s="7" t="n">
        <f aca="false">IF(B2261=1,MIN($B$6,$B$2180),0)</f>
        <v>30000000</v>
      </c>
      <c r="J2261" s="7" t="n">
        <f aca="false">IF(C2261=1,MIN($F$506,MAX(0,$B$2180-I2261)),0)</f>
        <v>0</v>
      </c>
      <c r="K2261" s="7" t="n">
        <f aca="false">IF(D2261=1,MIN($F$505,MAX(0,$B$2180-SUM(I2261:J2261))),0)</f>
        <v>0</v>
      </c>
      <c r="L2261" s="7" t="n">
        <f aca="false">IF(E2261=1,MIN($F$504,MAX(0,$B$2180-SUM(I2261:K2261))),0)</f>
        <v>60000000</v>
      </c>
      <c r="M2261" s="7" t="n">
        <f aca="false">IF(F2261=1,MIN($F$503,MAX(0,$B$2180-SUM(I2261:L2261))),0)</f>
        <v>30000000</v>
      </c>
      <c r="N2261" s="7" t="n">
        <f aca="false">IF(G2261=1,MIN($F$502,MAX(0,$B$2180-SUM(I2261:M2261))),0)</f>
        <v>15000000</v>
      </c>
      <c r="O2261" s="7" t="n">
        <f aca="false">IF(H2261=1,MIN($F$501,MAX(0,$B$2180-SUM(I2261:N2261))),0)</f>
        <v>5000000</v>
      </c>
      <c r="P2261" s="7" t="n">
        <f aca="false">MAX(0,$B$2180-SUM(I2261:O2261))</f>
        <v>1860000000</v>
      </c>
      <c r="Q2261" s="7" t="n">
        <f aca="false">($B$483+$B$484)+$B$22+(1-B2261)*$B$478+(1-C2261)*$E$506+(1-D2261)*$E$505+(1-E2261)*$E$504+(1-F2261)*$E$503+(1-G2261)*$E$502+(1-H2261)*$E$501</f>
        <v>17203617.5121036</v>
      </c>
      <c r="R2261" s="7" t="n">
        <f aca="false">P2261&gt;$B$12*Q2261</f>
        <v>1</v>
      </c>
      <c r="S2261" s="7" t="n">
        <f aca="false">IF(R2261,(P2261+$B$12*$B$13)/(Q2261+$B$13),IF(Q2261&gt;0,P2261/Q2261,0))</f>
        <v>94.5257894321132</v>
      </c>
      <c r="T2261" s="7" t="n">
        <f aca="false">IF(R2261,$B$13*(S2261-$B$12),0)</f>
        <v>233814473.580283</v>
      </c>
      <c r="U2261" s="7" t="n">
        <f aca="false">($B$483+$B$484)*S2261</f>
        <v>28977021.2231203</v>
      </c>
      <c r="V2261" s="7" t="n">
        <f aca="false">$B$22*S2261</f>
        <v>850732104.889019</v>
      </c>
      <c r="W2261" s="7" t="n">
        <f aca="false">IF(B2261=1,I2261,S2261*$B$478)</f>
        <v>30000000</v>
      </c>
      <c r="X2261" s="7" t="n">
        <f aca="false">IF(C2261=1,J2261,S2261*$E$506)</f>
        <v>581974778.234221</v>
      </c>
      <c r="Y2261" s="7" t="n">
        <f aca="false">IF(D2261=1,K2261,S2261*$E$505)</f>
        <v>164501622.073357</v>
      </c>
      <c r="Z2261" s="7" t="n">
        <f aca="false">IF(E2261=1,L2261,S2261*$E$504)</f>
        <v>60000000</v>
      </c>
      <c r="AA2261" s="7" t="n">
        <f aca="false">IF(F2261=1,M2261,S2261*$E$503)</f>
        <v>30000000</v>
      </c>
      <c r="AB2261" s="7" t="n">
        <f aca="false">IF(G2261=1,N2261,S2261*$E$502)</f>
        <v>15000000</v>
      </c>
      <c r="AC2261" s="7" t="n">
        <f aca="false">IF(H2261=1,O2261,S2261*$E$501)</f>
        <v>5000000</v>
      </c>
      <c r="AD2261" s="7" t="n">
        <f aca="false">INDEX($W$2182:$W$2309,MATCH($A2261+(1-B2261)*64,$A$2182:$A$2309,0))</f>
        <v>30000000</v>
      </c>
      <c r="AE2261" s="7" t="n">
        <f aca="false">INDEX($W$2182:$W$2309,MATCH($A2261-B2261*64,$A$2182:$A$2309,0))</f>
        <v>86209206.5442571</v>
      </c>
      <c r="AF2261" s="7" t="n">
        <f aca="false">INDEX($X$2182:$X$2309,MATCH($A2261+(1-C2261)*32,$A$2182:$A$2309,0))</f>
        <v>300000000</v>
      </c>
      <c r="AG2261" s="7" t="n">
        <f aca="false">INDEX($X$2182:$X$2309,MATCH($A2261-C2261*32,$A$2182:$A$2309,0))</f>
        <v>581974778.234221</v>
      </c>
      <c r="AH2261" s="7" t="n">
        <f aca="false">INDEX($Y$2182:$Y$2309,MATCH($A2261+(1-D2261)*16,$A$2182:$A$2309,0))</f>
        <v>100000000</v>
      </c>
      <c r="AI2261" s="7" t="n">
        <f aca="false">INDEX($Y$2182:$Y$2309,MATCH($A2261-D2261*16,$A$2182:$A$2309,0))</f>
        <v>164501622.073357</v>
      </c>
      <c r="AJ2261" s="7" t="n">
        <f aca="false">INDEX($Z$2182:$Z$2309,MATCH($A2261+(1-E2261)*8,$A$2182:$A$2309,0))</f>
        <v>60000000</v>
      </c>
      <c r="AK2261" s="7" t="n">
        <f aca="false">INDEX($Z$2182:$Z$2309,MATCH($A2261-E2261*8,$A$2182:$A$2309,0))</f>
        <v>208744111.567867</v>
      </c>
      <c r="AL2261" s="7" t="n">
        <f aca="false">INDEX($AA$2182:$AA$2309,MATCH($A2261+(1-F2261)*4,$A$2182:$A$2309,0))</f>
        <v>30000000</v>
      </c>
      <c r="AM2261" s="7" t="n">
        <f aca="false">INDEX($AA$2182:$AA$2309,MATCH($A2261-F2261*4,$A$2182:$A$2309,0))</f>
        <v>250070280.516894</v>
      </c>
      <c r="AN2261" s="7" t="n">
        <f aca="false">INDEX($AB$2182:$AB$2309,MATCH($A2261+(1-G2261)*2,$A$2182:$A$2309,0))</f>
        <v>15000000</v>
      </c>
      <c r="AO2261" s="7" t="n">
        <f aca="false">INDEX($AB$2182:$AB$2309,MATCH($A2261-G2261*2,$A$2182:$A$2309,0))</f>
        <v>380005073.969453</v>
      </c>
      <c r="AP2261" s="7" t="n">
        <f aca="false">INDEX($AC$2182:$AC$2309,MATCH($A2261+(1-H2261)*1,$A$2182:$A$2309,0))</f>
        <v>5000000</v>
      </c>
      <c r="AQ2261" s="7" t="n">
        <f aca="false">INDEX($AC$2182:$AC$2309,MATCH($A2261-H2261*1,$A$2182:$A$2309,0))</f>
        <v>377981078.901707</v>
      </c>
      <c r="AR2261" s="14" t="b">
        <f aca="false">AND(IF(B2261=1,AD2261&gt;=AE2261,AE2261&gt;AD2261),IF(C2261=1,AF2261&gt;=AG2261,AG2261&gt;AF2261),IF(D2261=1,AH2261&gt;=AI2261,AI2261&gt;AH2261),IF(E2261=1,AJ2261&gt;=AK2261,AK2261&gt;AJ2261),IF(F2261=1,AL2261&gt;=AM2261,AM2261&gt;AL2261),IF(G2261=1,AN2261&gt;=AO2261,AO2261&gt;AN2261),IF(H2261=1,AP2261&gt;=AQ2261,AQ2261&gt;AP2261))</f>
        <v>0</v>
      </c>
      <c r="AS2261" s="2"/>
      <c r="AT2261" s="2"/>
      <c r="AU2261" s="2"/>
      <c r="AV2261" s="2"/>
      <c r="AW2261" s="2"/>
      <c r="AX2261" s="2"/>
    </row>
    <row r="2262" customFormat="false" ht="15" hidden="false" customHeight="false" outlineLevel="0" collapsed="false">
      <c r="A2262" s="6" t="n">
        <f aca="false">ROW()-2182</f>
        <v>80</v>
      </c>
      <c r="B2262" s="6" t="n">
        <f aca="false">MOD(INT($A2262/64),2)</f>
        <v>1</v>
      </c>
      <c r="C2262" s="6" t="n">
        <f aca="false">MOD(INT($A2262/32),2)</f>
        <v>0</v>
      </c>
      <c r="D2262" s="6" t="n">
        <f aca="false">MOD(INT($A2262/16),2)</f>
        <v>1</v>
      </c>
      <c r="E2262" s="6" t="n">
        <f aca="false">MOD(INT($A2262/8),2)</f>
        <v>0</v>
      </c>
      <c r="F2262" s="6" t="n">
        <f aca="false">MOD(INT($A2262/4),2)</f>
        <v>0</v>
      </c>
      <c r="G2262" s="6" t="n">
        <f aca="false">MOD(INT($A2262/2),2)</f>
        <v>0</v>
      </c>
      <c r="H2262" s="6" t="n">
        <f aca="false">MOD(INT($A2262/1),2)</f>
        <v>0</v>
      </c>
      <c r="I2262" s="7" t="n">
        <f aca="false">IF(B2262=1,MIN($B$6,$B$2180),0)</f>
        <v>30000000</v>
      </c>
      <c r="J2262" s="7" t="n">
        <f aca="false">IF(C2262=1,MIN($F$506,MAX(0,$B$2180-I2262)),0)</f>
        <v>0</v>
      </c>
      <c r="K2262" s="7" t="n">
        <f aca="false">IF(D2262=1,MIN($F$505,MAX(0,$B$2180-SUM(I2262:J2262))),0)</f>
        <v>100000000</v>
      </c>
      <c r="L2262" s="7" t="n">
        <f aca="false">IF(E2262=1,MIN($F$504,MAX(0,$B$2180-SUM(I2262:K2262))),0)</f>
        <v>0</v>
      </c>
      <c r="M2262" s="7" t="n">
        <f aca="false">IF(F2262=1,MIN($F$503,MAX(0,$B$2180-SUM(I2262:L2262))),0)</f>
        <v>0</v>
      </c>
      <c r="N2262" s="7" t="n">
        <f aca="false">IF(G2262=1,MIN($F$502,MAX(0,$B$2180-SUM(I2262:M2262))),0)</f>
        <v>0</v>
      </c>
      <c r="O2262" s="7" t="n">
        <f aca="false">IF(H2262=1,MIN($F$501,MAX(0,$B$2180-SUM(I2262:N2262))),0)</f>
        <v>0</v>
      </c>
      <c r="P2262" s="7" t="n">
        <f aca="false">MAX(0,$B$2180-SUM(I2262:O2262))</f>
        <v>1870000000</v>
      </c>
      <c r="Q2262" s="7" t="n">
        <f aca="false">($B$483+$B$484)+$B$22+(1-B2262)*$B$478+(1-C2262)*$E$506+(1-D2262)*$E$505+(1-E2262)*$E$504+(1-F2262)*$E$503+(1-G2262)*$E$502+(1-H2262)*$E$501</f>
        <v>30863334.5368262</v>
      </c>
      <c r="R2262" s="7" t="n">
        <f aca="false">P2262&gt;$B$12*Q2262</f>
        <v>1</v>
      </c>
      <c r="S2262" s="7" t="n">
        <f aca="false">IF(R2262,(P2262+$B$12*$B$13)/(Q2262+$B$13),IF(Q2262&gt;0,P2262/Q2262,0))</f>
        <v>56.1244859362947</v>
      </c>
      <c r="T2262" s="7" t="n">
        <f aca="false">IF(R2262,$B$13*(S2262-$B$12),0)</f>
        <v>137811214.840737</v>
      </c>
      <c r="U2262" s="7" t="n">
        <f aca="false">($B$483+$B$484)*S2262</f>
        <v>17205044.5691408</v>
      </c>
      <c r="V2262" s="7" t="n">
        <f aca="false">$B$22*S2262</f>
        <v>505120373.426653</v>
      </c>
      <c r="W2262" s="7" t="n">
        <f aca="false">IF(B2262=1,I2262,S2262*$B$478)</f>
        <v>30000000</v>
      </c>
      <c r="X2262" s="7" t="n">
        <f aca="false">IF(C2262=1,J2262,S2262*$E$506)</f>
        <v>345546283.744531</v>
      </c>
      <c r="Y2262" s="7" t="n">
        <f aca="false">IF(D2262=1,K2262,S2262*$E$505)</f>
        <v>100000000</v>
      </c>
      <c r="Z2262" s="7" t="n">
        <f aca="false">IF(E2262=1,L2262,S2262*$E$504)</f>
        <v>134698766.247107</v>
      </c>
      <c r="AA2262" s="7" t="n">
        <f aca="false">IF(F2262=1,M2262,S2262*$E$503)</f>
        <v>168373457.808884</v>
      </c>
      <c r="AB2262" s="7" t="n">
        <f aca="false">IF(G2262=1,N2262,S2262*$E$502)</f>
        <v>280622429.681474</v>
      </c>
      <c r="AC2262" s="7" t="n">
        <f aca="false">IF(H2262=1,O2262,S2262*$E$501)</f>
        <v>280622429.681474</v>
      </c>
      <c r="AD2262" s="7" t="n">
        <f aca="false">INDEX($W$2182:$W$2309,MATCH($A2262+(1-B2262)*64,$A$2182:$A$2309,0))</f>
        <v>30000000</v>
      </c>
      <c r="AE2262" s="7" t="n">
        <f aca="false">INDEX($W$2182:$W$2309,MATCH($A2262-B2262*64,$A$2182:$A$2309,0))</f>
        <v>52154913.4403962</v>
      </c>
      <c r="AF2262" s="7" t="n">
        <f aca="false">INDEX($X$2182:$X$2309,MATCH($A2262+(1-C2262)*32,$A$2182:$A$2309,0))</f>
        <v>300000000</v>
      </c>
      <c r="AG2262" s="7" t="n">
        <f aca="false">INDEX($X$2182:$X$2309,MATCH($A2262-C2262*32,$A$2182:$A$2309,0))</f>
        <v>345546283.744531</v>
      </c>
      <c r="AH2262" s="7" t="n">
        <f aca="false">INDEX($Y$2182:$Y$2309,MATCH($A2262+(1-D2262)*16,$A$2182:$A$2309,0))</f>
        <v>100000000</v>
      </c>
      <c r="AI2262" s="7" t="n">
        <f aca="false">INDEX($Y$2182:$Y$2309,MATCH($A2262-D2262*16,$A$2182:$A$2309,0))</f>
        <v>97787875.2111793</v>
      </c>
      <c r="AJ2262" s="7" t="n">
        <f aca="false">INDEX($Z$2182:$Z$2309,MATCH($A2262+(1-E2262)*8,$A$2182:$A$2309,0))</f>
        <v>60000000</v>
      </c>
      <c r="AK2262" s="7" t="n">
        <f aca="false">INDEX($Z$2182:$Z$2309,MATCH($A2262-E2262*8,$A$2182:$A$2309,0))</f>
        <v>134698766.247107</v>
      </c>
      <c r="AL2262" s="7" t="n">
        <f aca="false">INDEX($AA$2182:$AA$2309,MATCH($A2262+(1-F2262)*4,$A$2182:$A$2309,0))</f>
        <v>30000000</v>
      </c>
      <c r="AM2262" s="7" t="n">
        <f aca="false">INDEX($AA$2182:$AA$2309,MATCH($A2262-F2262*4,$A$2182:$A$2309,0))</f>
        <v>168373457.808884</v>
      </c>
      <c r="AN2262" s="7" t="n">
        <f aca="false">INDEX($AB$2182:$AB$2309,MATCH($A2262+(1-G2262)*2,$A$2182:$A$2309,0))</f>
        <v>15000000</v>
      </c>
      <c r="AO2262" s="7" t="n">
        <f aca="false">INDEX($AB$2182:$AB$2309,MATCH($A2262-G2262*2,$A$2182:$A$2309,0))</f>
        <v>280622429.681474</v>
      </c>
      <c r="AP2262" s="7" t="n">
        <f aca="false">INDEX($AC$2182:$AC$2309,MATCH($A2262+(1-H2262)*1,$A$2182:$A$2309,0))</f>
        <v>5000000</v>
      </c>
      <c r="AQ2262" s="7" t="n">
        <f aca="false">INDEX($AC$2182:$AC$2309,MATCH($A2262-H2262*1,$A$2182:$A$2309,0))</f>
        <v>280622429.681474</v>
      </c>
      <c r="AR2262" s="14" t="b">
        <f aca="false">AND(IF(B2262=1,AD2262&gt;=AE2262,AE2262&gt;AD2262),IF(C2262=1,AF2262&gt;=AG2262,AG2262&gt;AF2262),IF(D2262=1,AH2262&gt;=AI2262,AI2262&gt;AH2262),IF(E2262=1,AJ2262&gt;=AK2262,AK2262&gt;AJ2262),IF(F2262=1,AL2262&gt;=AM2262,AM2262&gt;AL2262),IF(G2262=1,AN2262&gt;=AO2262,AO2262&gt;AN2262),IF(H2262=1,AP2262&gt;=AQ2262,AQ2262&gt;AP2262))</f>
        <v>0</v>
      </c>
      <c r="AS2262" s="2"/>
      <c r="AT2262" s="2"/>
      <c r="AU2262" s="2"/>
      <c r="AV2262" s="2"/>
      <c r="AW2262" s="2"/>
      <c r="AX2262" s="2"/>
    </row>
    <row r="2263" customFormat="false" ht="15" hidden="false" customHeight="false" outlineLevel="0" collapsed="false">
      <c r="A2263" s="6" t="n">
        <f aca="false">ROW()-2182</f>
        <v>81</v>
      </c>
      <c r="B2263" s="6" t="n">
        <f aca="false">MOD(INT($A2263/64),2)</f>
        <v>1</v>
      </c>
      <c r="C2263" s="6" t="n">
        <f aca="false">MOD(INT($A2263/32),2)</f>
        <v>0</v>
      </c>
      <c r="D2263" s="6" t="n">
        <f aca="false">MOD(INT($A2263/16),2)</f>
        <v>1</v>
      </c>
      <c r="E2263" s="6" t="n">
        <f aca="false">MOD(INT($A2263/8),2)</f>
        <v>0</v>
      </c>
      <c r="F2263" s="6" t="n">
        <f aca="false">MOD(INT($A2263/4),2)</f>
        <v>0</v>
      </c>
      <c r="G2263" s="6" t="n">
        <f aca="false">MOD(INT($A2263/2),2)</f>
        <v>0</v>
      </c>
      <c r="H2263" s="6" t="n">
        <f aca="false">MOD(INT($A2263/1),2)</f>
        <v>1</v>
      </c>
      <c r="I2263" s="7" t="n">
        <f aca="false">IF(B2263=1,MIN($B$6,$B$2180),0)</f>
        <v>30000000</v>
      </c>
      <c r="J2263" s="7" t="n">
        <f aca="false">IF(C2263=1,MIN($F$506,MAX(0,$B$2180-I2263)),0)</f>
        <v>0</v>
      </c>
      <c r="K2263" s="7" t="n">
        <f aca="false">IF(D2263=1,MIN($F$505,MAX(0,$B$2180-SUM(I2263:J2263))),0)</f>
        <v>100000000</v>
      </c>
      <c r="L2263" s="7" t="n">
        <f aca="false">IF(E2263=1,MIN($F$504,MAX(0,$B$2180-SUM(I2263:K2263))),0)</f>
        <v>0</v>
      </c>
      <c r="M2263" s="7" t="n">
        <f aca="false">IF(F2263=1,MIN($F$503,MAX(0,$B$2180-SUM(I2263:L2263))),0)</f>
        <v>0</v>
      </c>
      <c r="N2263" s="7" t="n">
        <f aca="false">IF(G2263=1,MIN($F$502,MAX(0,$B$2180-SUM(I2263:M2263))),0)</f>
        <v>0</v>
      </c>
      <c r="O2263" s="7" t="n">
        <f aca="false">IF(H2263=1,MIN($F$501,MAX(0,$B$2180-SUM(I2263:N2263))),0)</f>
        <v>5000000</v>
      </c>
      <c r="P2263" s="7" t="n">
        <f aca="false">MAX(0,$B$2180-SUM(I2263:O2263))</f>
        <v>1865000000</v>
      </c>
      <c r="Q2263" s="7" t="n">
        <f aca="false">($B$483+$B$484)+$B$22+(1-B2263)*$B$478+(1-C2263)*$E$506+(1-D2263)*$E$505+(1-E2263)*$E$504+(1-F2263)*$E$503+(1-G2263)*$E$502+(1-H2263)*$E$501</f>
        <v>25863334.5368262</v>
      </c>
      <c r="R2263" s="7" t="n">
        <f aca="false">P2263&gt;$B$12*Q2263</f>
        <v>1</v>
      </c>
      <c r="S2263" s="7" t="n">
        <f aca="false">IF(R2263,(P2263+$B$12*$B$13)/(Q2263+$B$13),IF(Q2263&gt;0,P2263/Q2263,0))</f>
        <v>65.8420468007838</v>
      </c>
      <c r="T2263" s="7" t="n">
        <f aca="false">IF(R2263,$B$13*(S2263-$B$12),0)</f>
        <v>162105117.00196</v>
      </c>
      <c r="U2263" s="7" t="n">
        <f aca="false">($B$483+$B$484)*S2263</f>
        <v>20183977.2932044</v>
      </c>
      <c r="V2263" s="7" t="n">
        <f aca="false">$B$22*S2263</f>
        <v>592578421.207054</v>
      </c>
      <c r="W2263" s="7" t="n">
        <f aca="false">IF(B2263=1,I2263,S2263*$B$478)</f>
        <v>30000000</v>
      </c>
      <c r="X2263" s="7" t="n">
        <f aca="false">IF(C2263=1,J2263,S2263*$E$506)</f>
        <v>405375197.76963</v>
      </c>
      <c r="Y2263" s="7" t="n">
        <f aca="false">IF(D2263=1,K2263,S2263*$E$505)</f>
        <v>100000000</v>
      </c>
      <c r="Z2263" s="7" t="n">
        <f aca="false">IF(E2263=1,L2263,S2263*$E$504)</f>
        <v>158020912.321881</v>
      </c>
      <c r="AA2263" s="7" t="n">
        <f aca="false">IF(F2263=1,M2263,S2263*$E$503)</f>
        <v>197526140.402351</v>
      </c>
      <c r="AB2263" s="7" t="n">
        <f aca="false">IF(G2263=1,N2263,S2263*$E$502)</f>
        <v>329210234.003919</v>
      </c>
      <c r="AC2263" s="7" t="n">
        <f aca="false">IF(H2263=1,O2263,S2263*$E$501)</f>
        <v>5000000</v>
      </c>
      <c r="AD2263" s="7" t="n">
        <f aca="false">INDEX($W$2182:$W$2309,MATCH($A2263+(1-B2263)*64,$A$2182:$A$2309,0))</f>
        <v>30000000</v>
      </c>
      <c r="AE2263" s="7" t="n">
        <f aca="false">INDEX($W$2182:$W$2309,MATCH($A2263-B2263*64,$A$2182:$A$2309,0))</f>
        <v>60893478.3795115</v>
      </c>
      <c r="AF2263" s="7" t="n">
        <f aca="false">INDEX($X$2182:$X$2309,MATCH($A2263+(1-C2263)*32,$A$2182:$A$2309,0))</f>
        <v>300000000</v>
      </c>
      <c r="AG2263" s="7" t="n">
        <f aca="false">INDEX($X$2182:$X$2309,MATCH($A2263-C2263*32,$A$2182:$A$2309,0))</f>
        <v>405375197.76963</v>
      </c>
      <c r="AH2263" s="7" t="n">
        <f aca="false">INDEX($Y$2182:$Y$2309,MATCH($A2263+(1-D2263)*16,$A$2182:$A$2309,0))</f>
        <v>100000000</v>
      </c>
      <c r="AI2263" s="7" t="n">
        <f aca="false">INDEX($Y$2182:$Y$2309,MATCH($A2263-D2263*16,$A$2182:$A$2309,0))</f>
        <v>113740707.490769</v>
      </c>
      <c r="AJ2263" s="7" t="n">
        <f aca="false">INDEX($Z$2182:$Z$2309,MATCH($A2263+(1-E2263)*8,$A$2182:$A$2309,0))</f>
        <v>60000000</v>
      </c>
      <c r="AK2263" s="7" t="n">
        <f aca="false">INDEX($Z$2182:$Z$2309,MATCH($A2263-E2263*8,$A$2182:$A$2309,0))</f>
        <v>158020912.321881</v>
      </c>
      <c r="AL2263" s="7" t="n">
        <f aca="false">INDEX($AA$2182:$AA$2309,MATCH($A2263+(1-F2263)*4,$A$2182:$A$2309,0))</f>
        <v>30000000</v>
      </c>
      <c r="AM2263" s="7" t="n">
        <f aca="false">INDEX($AA$2182:$AA$2309,MATCH($A2263-F2263*4,$A$2182:$A$2309,0))</f>
        <v>197526140.402351</v>
      </c>
      <c r="AN2263" s="7" t="n">
        <f aca="false">INDEX($AB$2182:$AB$2309,MATCH($A2263+(1-G2263)*2,$A$2182:$A$2309,0))</f>
        <v>15000000</v>
      </c>
      <c r="AO2263" s="7" t="n">
        <f aca="false">INDEX($AB$2182:$AB$2309,MATCH($A2263-G2263*2,$A$2182:$A$2309,0))</f>
        <v>329210234.003919</v>
      </c>
      <c r="AP2263" s="7" t="n">
        <f aca="false">INDEX($AC$2182:$AC$2309,MATCH($A2263+(1-H2263)*1,$A$2182:$A$2309,0))</f>
        <v>5000000</v>
      </c>
      <c r="AQ2263" s="7" t="n">
        <f aca="false">INDEX($AC$2182:$AC$2309,MATCH($A2263-H2263*1,$A$2182:$A$2309,0))</f>
        <v>280622429.681474</v>
      </c>
      <c r="AR2263" s="14" t="b">
        <f aca="false">AND(IF(B2263=1,AD2263&gt;=AE2263,AE2263&gt;AD2263),IF(C2263=1,AF2263&gt;=AG2263,AG2263&gt;AF2263),IF(D2263=1,AH2263&gt;=AI2263,AI2263&gt;AH2263),IF(E2263=1,AJ2263&gt;=AK2263,AK2263&gt;AJ2263),IF(F2263=1,AL2263&gt;=AM2263,AM2263&gt;AL2263),IF(G2263=1,AN2263&gt;=AO2263,AO2263&gt;AN2263),IF(H2263=1,AP2263&gt;=AQ2263,AQ2263&gt;AP2263))</f>
        <v>0</v>
      </c>
      <c r="AS2263" s="2"/>
      <c r="AT2263" s="2"/>
      <c r="AU2263" s="2"/>
      <c r="AV2263" s="2"/>
      <c r="AW2263" s="2"/>
      <c r="AX2263" s="2"/>
    </row>
    <row r="2264" customFormat="false" ht="15" hidden="false" customHeight="false" outlineLevel="0" collapsed="false">
      <c r="A2264" s="6" t="n">
        <f aca="false">ROW()-2182</f>
        <v>82</v>
      </c>
      <c r="B2264" s="6" t="n">
        <f aca="false">MOD(INT($A2264/64),2)</f>
        <v>1</v>
      </c>
      <c r="C2264" s="6" t="n">
        <f aca="false">MOD(INT($A2264/32),2)</f>
        <v>0</v>
      </c>
      <c r="D2264" s="6" t="n">
        <f aca="false">MOD(INT($A2264/16),2)</f>
        <v>1</v>
      </c>
      <c r="E2264" s="6" t="n">
        <f aca="false">MOD(INT($A2264/8),2)</f>
        <v>0</v>
      </c>
      <c r="F2264" s="6" t="n">
        <f aca="false">MOD(INT($A2264/4),2)</f>
        <v>0</v>
      </c>
      <c r="G2264" s="6" t="n">
        <f aca="false">MOD(INT($A2264/2),2)</f>
        <v>1</v>
      </c>
      <c r="H2264" s="6" t="n">
        <f aca="false">MOD(INT($A2264/1),2)</f>
        <v>0</v>
      </c>
      <c r="I2264" s="7" t="n">
        <f aca="false">IF(B2264=1,MIN($B$6,$B$2180),0)</f>
        <v>30000000</v>
      </c>
      <c r="J2264" s="7" t="n">
        <f aca="false">IF(C2264=1,MIN($F$506,MAX(0,$B$2180-I2264)),0)</f>
        <v>0</v>
      </c>
      <c r="K2264" s="7" t="n">
        <f aca="false">IF(D2264=1,MIN($F$505,MAX(0,$B$2180-SUM(I2264:J2264))),0)</f>
        <v>100000000</v>
      </c>
      <c r="L2264" s="7" t="n">
        <f aca="false">IF(E2264=1,MIN($F$504,MAX(0,$B$2180-SUM(I2264:K2264))),0)</f>
        <v>0</v>
      </c>
      <c r="M2264" s="7" t="n">
        <f aca="false">IF(F2264=1,MIN($F$503,MAX(0,$B$2180-SUM(I2264:L2264))),0)</f>
        <v>0</v>
      </c>
      <c r="N2264" s="7" t="n">
        <f aca="false">IF(G2264=1,MIN($F$502,MAX(0,$B$2180-SUM(I2264:M2264))),0)</f>
        <v>15000000</v>
      </c>
      <c r="O2264" s="7" t="n">
        <f aca="false">IF(H2264=1,MIN($F$501,MAX(0,$B$2180-SUM(I2264:N2264))),0)</f>
        <v>0</v>
      </c>
      <c r="P2264" s="7" t="n">
        <f aca="false">MAX(0,$B$2180-SUM(I2264:O2264))</f>
        <v>1855000000</v>
      </c>
      <c r="Q2264" s="7" t="n">
        <f aca="false">($B$483+$B$484)+$B$22+(1-B2264)*$B$478+(1-C2264)*$E$506+(1-D2264)*$E$505+(1-E2264)*$E$504+(1-F2264)*$E$503+(1-G2264)*$E$502+(1-H2264)*$E$501</f>
        <v>25863334.5368262</v>
      </c>
      <c r="R2264" s="7" t="n">
        <f aca="false">P2264&gt;$B$12*Q2264</f>
        <v>1</v>
      </c>
      <c r="S2264" s="7" t="n">
        <f aca="false">IF(R2264,(P2264+$B$12*$B$13)/(Q2264+$B$13),IF(Q2264&gt;0,P2264/Q2264,0))</f>
        <v>65.4894789464289</v>
      </c>
      <c r="T2264" s="7" t="n">
        <f aca="false">IF(R2264,$B$13*(S2264-$B$12),0)</f>
        <v>161223697.366072</v>
      </c>
      <c r="U2264" s="7" t="n">
        <f aca="false">($B$483+$B$484)*S2264</f>
        <v>20075897.0935085</v>
      </c>
      <c r="V2264" s="7" t="n">
        <f aca="false">$B$22*S2264</f>
        <v>589405310.51786</v>
      </c>
      <c r="W2264" s="7" t="n">
        <f aca="false">IF(B2264=1,I2264,S2264*$B$478)</f>
        <v>30000000</v>
      </c>
      <c r="X2264" s="7" t="n">
        <f aca="false">IF(C2264=1,J2264,S2264*$E$506)</f>
        <v>403204513.979699</v>
      </c>
      <c r="Y2264" s="7" t="n">
        <f aca="false">IF(D2264=1,K2264,S2264*$E$505)</f>
        <v>100000000</v>
      </c>
      <c r="Z2264" s="7" t="n">
        <f aca="false">IF(E2264=1,L2264,S2264*$E$504)</f>
        <v>157174749.471429</v>
      </c>
      <c r="AA2264" s="7" t="n">
        <f aca="false">IF(F2264=1,M2264,S2264*$E$503)</f>
        <v>196468436.839287</v>
      </c>
      <c r="AB2264" s="7" t="n">
        <f aca="false">IF(G2264=1,N2264,S2264*$E$502)</f>
        <v>15000000</v>
      </c>
      <c r="AC2264" s="7" t="n">
        <f aca="false">IF(H2264=1,O2264,S2264*$E$501)</f>
        <v>327447394.732144</v>
      </c>
      <c r="AD2264" s="7" t="n">
        <f aca="false">INDEX($W$2182:$W$2309,MATCH($A2264+(1-B2264)*64,$A$2182:$A$2309,0))</f>
        <v>30000000</v>
      </c>
      <c r="AE2264" s="7" t="n">
        <f aca="false">INDEX($W$2182:$W$2309,MATCH($A2264-B2264*64,$A$2182:$A$2309,0))</f>
        <v>60572564.1324521</v>
      </c>
      <c r="AF2264" s="7" t="n">
        <f aca="false">INDEX($X$2182:$X$2309,MATCH($A2264+(1-C2264)*32,$A$2182:$A$2309,0))</f>
        <v>300000000</v>
      </c>
      <c r="AG2264" s="7" t="n">
        <f aca="false">INDEX($X$2182:$X$2309,MATCH($A2264-C2264*32,$A$2182:$A$2309,0))</f>
        <v>403204513.979699</v>
      </c>
      <c r="AH2264" s="7" t="n">
        <f aca="false">INDEX($Y$2182:$Y$2309,MATCH($A2264+(1-D2264)*16,$A$2182:$A$2309,0))</f>
        <v>100000000</v>
      </c>
      <c r="AI2264" s="7" t="n">
        <f aca="false">INDEX($Y$2182:$Y$2309,MATCH($A2264-D2264*16,$A$2182:$A$2309,0))</f>
        <v>113162609.866928</v>
      </c>
      <c r="AJ2264" s="7" t="n">
        <f aca="false">INDEX($Z$2182:$Z$2309,MATCH($A2264+(1-E2264)*8,$A$2182:$A$2309,0))</f>
        <v>60000000</v>
      </c>
      <c r="AK2264" s="7" t="n">
        <f aca="false">INDEX($Z$2182:$Z$2309,MATCH($A2264-E2264*8,$A$2182:$A$2309,0))</f>
        <v>157174749.471429</v>
      </c>
      <c r="AL2264" s="7" t="n">
        <f aca="false">INDEX($AA$2182:$AA$2309,MATCH($A2264+(1-F2264)*4,$A$2182:$A$2309,0))</f>
        <v>30000000</v>
      </c>
      <c r="AM2264" s="7" t="n">
        <f aca="false">INDEX($AA$2182:$AA$2309,MATCH($A2264-F2264*4,$A$2182:$A$2309,0))</f>
        <v>196468436.839287</v>
      </c>
      <c r="AN2264" s="7" t="n">
        <f aca="false">INDEX($AB$2182:$AB$2309,MATCH($A2264+(1-G2264)*2,$A$2182:$A$2309,0))</f>
        <v>15000000</v>
      </c>
      <c r="AO2264" s="7" t="n">
        <f aca="false">INDEX($AB$2182:$AB$2309,MATCH($A2264-G2264*2,$A$2182:$A$2309,0))</f>
        <v>280622429.681474</v>
      </c>
      <c r="AP2264" s="7" t="n">
        <f aca="false">INDEX($AC$2182:$AC$2309,MATCH($A2264+(1-H2264)*1,$A$2182:$A$2309,0))</f>
        <v>5000000</v>
      </c>
      <c r="AQ2264" s="7" t="n">
        <f aca="false">INDEX($AC$2182:$AC$2309,MATCH($A2264-H2264*1,$A$2182:$A$2309,0))</f>
        <v>327447394.732144</v>
      </c>
      <c r="AR2264" s="14" t="b">
        <f aca="false">AND(IF(B2264=1,AD2264&gt;=AE2264,AE2264&gt;AD2264),IF(C2264=1,AF2264&gt;=AG2264,AG2264&gt;AF2264),IF(D2264=1,AH2264&gt;=AI2264,AI2264&gt;AH2264),IF(E2264=1,AJ2264&gt;=AK2264,AK2264&gt;AJ2264),IF(F2264=1,AL2264&gt;=AM2264,AM2264&gt;AL2264),IF(G2264=1,AN2264&gt;=AO2264,AO2264&gt;AN2264),IF(H2264=1,AP2264&gt;=AQ2264,AQ2264&gt;AP2264))</f>
        <v>0</v>
      </c>
      <c r="AS2264" s="2"/>
      <c r="AT2264" s="2"/>
      <c r="AU2264" s="2"/>
      <c r="AV2264" s="2"/>
      <c r="AW2264" s="2"/>
      <c r="AX2264" s="2"/>
    </row>
    <row r="2265" customFormat="false" ht="15" hidden="false" customHeight="false" outlineLevel="0" collapsed="false">
      <c r="A2265" s="6" t="n">
        <f aca="false">ROW()-2182</f>
        <v>83</v>
      </c>
      <c r="B2265" s="6" t="n">
        <f aca="false">MOD(INT($A2265/64),2)</f>
        <v>1</v>
      </c>
      <c r="C2265" s="6" t="n">
        <f aca="false">MOD(INT($A2265/32),2)</f>
        <v>0</v>
      </c>
      <c r="D2265" s="6" t="n">
        <f aca="false">MOD(INT($A2265/16),2)</f>
        <v>1</v>
      </c>
      <c r="E2265" s="6" t="n">
        <f aca="false">MOD(INT($A2265/8),2)</f>
        <v>0</v>
      </c>
      <c r="F2265" s="6" t="n">
        <f aca="false">MOD(INT($A2265/4),2)</f>
        <v>0</v>
      </c>
      <c r="G2265" s="6" t="n">
        <f aca="false">MOD(INT($A2265/2),2)</f>
        <v>1</v>
      </c>
      <c r="H2265" s="6" t="n">
        <f aca="false">MOD(INT($A2265/1),2)</f>
        <v>1</v>
      </c>
      <c r="I2265" s="7" t="n">
        <f aca="false">IF(B2265=1,MIN($B$6,$B$2180),0)</f>
        <v>30000000</v>
      </c>
      <c r="J2265" s="7" t="n">
        <f aca="false">IF(C2265=1,MIN($F$506,MAX(0,$B$2180-I2265)),0)</f>
        <v>0</v>
      </c>
      <c r="K2265" s="7" t="n">
        <f aca="false">IF(D2265=1,MIN($F$505,MAX(0,$B$2180-SUM(I2265:J2265))),0)</f>
        <v>100000000</v>
      </c>
      <c r="L2265" s="7" t="n">
        <f aca="false">IF(E2265=1,MIN($F$504,MAX(0,$B$2180-SUM(I2265:K2265))),0)</f>
        <v>0</v>
      </c>
      <c r="M2265" s="7" t="n">
        <f aca="false">IF(F2265=1,MIN($F$503,MAX(0,$B$2180-SUM(I2265:L2265))),0)</f>
        <v>0</v>
      </c>
      <c r="N2265" s="7" t="n">
        <f aca="false">IF(G2265=1,MIN($F$502,MAX(0,$B$2180-SUM(I2265:M2265))),0)</f>
        <v>15000000</v>
      </c>
      <c r="O2265" s="7" t="n">
        <f aca="false">IF(H2265=1,MIN($F$501,MAX(0,$B$2180-SUM(I2265:N2265))),0)</f>
        <v>5000000</v>
      </c>
      <c r="P2265" s="7" t="n">
        <f aca="false">MAX(0,$B$2180-SUM(I2265:O2265))</f>
        <v>1850000000</v>
      </c>
      <c r="Q2265" s="7" t="n">
        <f aca="false">($B$483+$B$484)+$B$22+(1-B2265)*$B$478+(1-C2265)*$E$506+(1-D2265)*$E$505+(1-E2265)*$E$504+(1-F2265)*$E$503+(1-G2265)*$E$502+(1-H2265)*$E$501</f>
        <v>20863334.5368262</v>
      </c>
      <c r="R2265" s="7" t="n">
        <f aca="false">P2265&gt;$B$12*Q2265</f>
        <v>1</v>
      </c>
      <c r="S2265" s="7" t="n">
        <f aca="false">IF(R2265,(P2265+$B$12*$B$13)/(Q2265+$B$13),IF(Q2265&gt;0,P2265/Q2265,0))</f>
        <v>79.2909076005403</v>
      </c>
      <c r="T2265" s="7" t="n">
        <f aca="false">IF(R2265,$B$13*(S2265-$B$12),0)</f>
        <v>195727269.001351</v>
      </c>
      <c r="U2265" s="7" t="n">
        <f aca="false">($B$483+$B$484)*S2265</f>
        <v>24306745.5574273</v>
      </c>
      <c r="V2265" s="7" t="n">
        <f aca="false">$B$22*S2265</f>
        <v>713618168.404863</v>
      </c>
      <c r="W2265" s="7" t="n">
        <f aca="false">IF(B2265=1,I2265,S2265*$B$478)</f>
        <v>30000000</v>
      </c>
      <c r="X2265" s="7" t="n">
        <f aca="false">IF(C2265=1,J2265,S2265*$E$506)</f>
        <v>488176915.993442</v>
      </c>
      <c r="Y2265" s="7" t="n">
        <f aca="false">IF(D2265=1,K2265,S2265*$E$505)</f>
        <v>100000000</v>
      </c>
      <c r="Z2265" s="7" t="n">
        <f aca="false">IF(E2265=1,L2265,S2265*$E$504)</f>
        <v>190298178.241297</v>
      </c>
      <c r="AA2265" s="7" t="n">
        <f aca="false">IF(F2265=1,M2265,S2265*$E$503)</f>
        <v>237872722.801621</v>
      </c>
      <c r="AB2265" s="7" t="n">
        <f aca="false">IF(G2265=1,N2265,S2265*$E$502)</f>
        <v>15000000</v>
      </c>
      <c r="AC2265" s="7" t="n">
        <f aca="false">IF(H2265=1,O2265,S2265*$E$501)</f>
        <v>5000000</v>
      </c>
      <c r="AD2265" s="7" t="n">
        <f aca="false">INDEX($W$2182:$W$2309,MATCH($A2265+(1-B2265)*64,$A$2182:$A$2309,0))</f>
        <v>30000000</v>
      </c>
      <c r="AE2265" s="7" t="n">
        <f aca="false">INDEX($W$2182:$W$2309,MATCH($A2265-B2265*64,$A$2182:$A$2309,0))</f>
        <v>72840672.3673002</v>
      </c>
      <c r="AF2265" s="7" t="n">
        <f aca="false">INDEX($X$2182:$X$2309,MATCH($A2265+(1-C2265)*32,$A$2182:$A$2309,0))</f>
        <v>300000000</v>
      </c>
      <c r="AG2265" s="7" t="n">
        <f aca="false">INDEX($X$2182:$X$2309,MATCH($A2265-C2265*32,$A$2182:$A$2309,0))</f>
        <v>488176915.993442</v>
      </c>
      <c r="AH2265" s="7" t="n">
        <f aca="false">INDEX($Y$2182:$Y$2309,MATCH($A2265+(1-D2265)*16,$A$2182:$A$2309,0))</f>
        <v>100000000</v>
      </c>
      <c r="AI2265" s="7" t="n">
        <f aca="false">INDEX($Y$2182:$Y$2309,MATCH($A2265-D2265*16,$A$2182:$A$2309,0))</f>
        <v>135355094.045339</v>
      </c>
      <c r="AJ2265" s="7" t="n">
        <f aca="false">INDEX($Z$2182:$Z$2309,MATCH($A2265+(1-E2265)*8,$A$2182:$A$2309,0))</f>
        <v>60000000</v>
      </c>
      <c r="AK2265" s="7" t="n">
        <f aca="false">INDEX($Z$2182:$Z$2309,MATCH($A2265-E2265*8,$A$2182:$A$2309,0))</f>
        <v>190298178.241297</v>
      </c>
      <c r="AL2265" s="7" t="n">
        <f aca="false">INDEX($AA$2182:$AA$2309,MATCH($A2265+(1-F2265)*4,$A$2182:$A$2309,0))</f>
        <v>30000000</v>
      </c>
      <c r="AM2265" s="7" t="n">
        <f aca="false">INDEX($AA$2182:$AA$2309,MATCH($A2265-F2265*4,$A$2182:$A$2309,0))</f>
        <v>237872722.801621</v>
      </c>
      <c r="AN2265" s="7" t="n">
        <f aca="false">INDEX($AB$2182:$AB$2309,MATCH($A2265+(1-G2265)*2,$A$2182:$A$2309,0))</f>
        <v>15000000</v>
      </c>
      <c r="AO2265" s="7" t="n">
        <f aca="false">INDEX($AB$2182:$AB$2309,MATCH($A2265-G2265*2,$A$2182:$A$2309,0))</f>
        <v>329210234.003919</v>
      </c>
      <c r="AP2265" s="7" t="n">
        <f aca="false">INDEX($AC$2182:$AC$2309,MATCH($A2265+(1-H2265)*1,$A$2182:$A$2309,0))</f>
        <v>5000000</v>
      </c>
      <c r="AQ2265" s="7" t="n">
        <f aca="false">INDEX($AC$2182:$AC$2309,MATCH($A2265-H2265*1,$A$2182:$A$2309,0))</f>
        <v>327447394.732144</v>
      </c>
      <c r="AR2265" s="14" t="b">
        <f aca="false">AND(IF(B2265=1,AD2265&gt;=AE2265,AE2265&gt;AD2265),IF(C2265=1,AF2265&gt;=AG2265,AG2265&gt;AF2265),IF(D2265=1,AH2265&gt;=AI2265,AI2265&gt;AH2265),IF(E2265=1,AJ2265&gt;=AK2265,AK2265&gt;AJ2265),IF(F2265=1,AL2265&gt;=AM2265,AM2265&gt;AL2265),IF(G2265=1,AN2265&gt;=AO2265,AO2265&gt;AN2265),IF(H2265=1,AP2265&gt;=AQ2265,AQ2265&gt;AP2265))</f>
        <v>0</v>
      </c>
      <c r="AS2265" s="2"/>
      <c r="AT2265" s="2"/>
      <c r="AU2265" s="2"/>
      <c r="AV2265" s="2"/>
      <c r="AW2265" s="2"/>
      <c r="AX2265" s="2"/>
    </row>
    <row r="2266" customFormat="false" ht="15" hidden="false" customHeight="false" outlineLevel="0" collapsed="false">
      <c r="A2266" s="6" t="n">
        <f aca="false">ROW()-2182</f>
        <v>84</v>
      </c>
      <c r="B2266" s="6" t="n">
        <f aca="false">MOD(INT($A2266/64),2)</f>
        <v>1</v>
      </c>
      <c r="C2266" s="6" t="n">
        <f aca="false">MOD(INT($A2266/32),2)</f>
        <v>0</v>
      </c>
      <c r="D2266" s="6" t="n">
        <f aca="false">MOD(INT($A2266/16),2)</f>
        <v>1</v>
      </c>
      <c r="E2266" s="6" t="n">
        <f aca="false">MOD(INT($A2266/8),2)</f>
        <v>0</v>
      </c>
      <c r="F2266" s="6" t="n">
        <f aca="false">MOD(INT($A2266/4),2)</f>
        <v>1</v>
      </c>
      <c r="G2266" s="6" t="n">
        <f aca="false">MOD(INT($A2266/2),2)</f>
        <v>0</v>
      </c>
      <c r="H2266" s="6" t="n">
        <f aca="false">MOD(INT($A2266/1),2)</f>
        <v>0</v>
      </c>
      <c r="I2266" s="7" t="n">
        <f aca="false">IF(B2266=1,MIN($B$6,$B$2180),0)</f>
        <v>30000000</v>
      </c>
      <c r="J2266" s="7" t="n">
        <f aca="false">IF(C2266=1,MIN($F$506,MAX(0,$B$2180-I2266)),0)</f>
        <v>0</v>
      </c>
      <c r="K2266" s="7" t="n">
        <f aca="false">IF(D2266=1,MIN($F$505,MAX(0,$B$2180-SUM(I2266:J2266))),0)</f>
        <v>100000000</v>
      </c>
      <c r="L2266" s="7" t="n">
        <f aca="false">IF(E2266=1,MIN($F$504,MAX(0,$B$2180-SUM(I2266:K2266))),0)</f>
        <v>0</v>
      </c>
      <c r="M2266" s="7" t="n">
        <f aca="false">IF(F2266=1,MIN($F$503,MAX(0,$B$2180-SUM(I2266:L2266))),0)</f>
        <v>30000000</v>
      </c>
      <c r="N2266" s="7" t="n">
        <f aca="false">IF(G2266=1,MIN($F$502,MAX(0,$B$2180-SUM(I2266:M2266))),0)</f>
        <v>0</v>
      </c>
      <c r="O2266" s="7" t="n">
        <f aca="false">IF(H2266=1,MIN($F$501,MAX(0,$B$2180-SUM(I2266:N2266))),0)</f>
        <v>0</v>
      </c>
      <c r="P2266" s="7" t="n">
        <f aca="false">MAX(0,$B$2180-SUM(I2266:O2266))</f>
        <v>1840000000</v>
      </c>
      <c r="Q2266" s="7" t="n">
        <f aca="false">($B$483+$B$484)+$B$22+(1-B2266)*$B$478+(1-C2266)*$E$506+(1-D2266)*$E$505+(1-E2266)*$E$504+(1-F2266)*$E$503+(1-G2266)*$E$502+(1-H2266)*$E$501</f>
        <v>27863334.5368262</v>
      </c>
      <c r="R2266" s="7" t="n">
        <f aca="false">P2266&gt;$B$12*Q2266</f>
        <v>1</v>
      </c>
      <c r="S2266" s="7" t="n">
        <f aca="false">IF(R2266,(P2266+$B$12*$B$13)/(Q2266+$B$13),IF(Q2266&gt;0,P2266/Q2266,0))</f>
        <v>60.6817409255667</v>
      </c>
      <c r="T2266" s="7" t="n">
        <f aca="false">IF(R2266,$B$13*(S2266-$B$12),0)</f>
        <v>149204352.313917</v>
      </c>
      <c r="U2266" s="7" t="n">
        <f aca="false">($B$483+$B$484)*S2266</f>
        <v>18602077.858539</v>
      </c>
      <c r="V2266" s="7" t="n">
        <f aca="false">$B$22*S2266</f>
        <v>546135668.3301</v>
      </c>
      <c r="W2266" s="7" t="n">
        <f aca="false">IF(B2266=1,I2266,S2266*$B$478)</f>
        <v>30000000</v>
      </c>
      <c r="X2266" s="7" t="n">
        <f aca="false">IF(C2266=1,J2266,S2266*$E$506)</f>
        <v>373604314.020418</v>
      </c>
      <c r="Y2266" s="7" t="n">
        <f aca="false">IF(D2266=1,K2266,S2266*$E$505)</f>
        <v>100000000</v>
      </c>
      <c r="Z2266" s="7" t="n">
        <f aca="false">IF(E2266=1,L2266,S2266*$E$504)</f>
        <v>145636178.22136</v>
      </c>
      <c r="AA2266" s="7" t="n">
        <f aca="false">IF(F2266=1,M2266,S2266*$E$503)</f>
        <v>30000000</v>
      </c>
      <c r="AB2266" s="7" t="n">
        <f aca="false">IF(G2266=1,N2266,S2266*$E$502)</f>
        <v>303408704.627833</v>
      </c>
      <c r="AC2266" s="7" t="n">
        <f aca="false">IF(H2266=1,O2266,S2266*$E$501)</f>
        <v>303408704.627833</v>
      </c>
      <c r="AD2266" s="7" t="n">
        <f aca="false">INDEX($W$2182:$W$2309,MATCH($A2266+(1-B2266)*64,$A$2182:$A$2309,0))</f>
        <v>30000000</v>
      </c>
      <c r="AE2266" s="7" t="n">
        <f aca="false">INDEX($W$2182:$W$2309,MATCH($A2266-B2266*64,$A$2182:$A$2309,0))</f>
        <v>56251957.8305422</v>
      </c>
      <c r="AF2266" s="7" t="n">
        <f aca="false">INDEX($X$2182:$X$2309,MATCH($A2266+(1-C2266)*32,$A$2182:$A$2309,0))</f>
        <v>300000000</v>
      </c>
      <c r="AG2266" s="7" t="n">
        <f aca="false">INDEX($X$2182:$X$2309,MATCH($A2266-C2266*32,$A$2182:$A$2309,0))</f>
        <v>373604314.020418</v>
      </c>
      <c r="AH2266" s="7" t="n">
        <f aca="false">INDEX($Y$2182:$Y$2309,MATCH($A2266+(1-D2266)*16,$A$2182:$A$2309,0))</f>
        <v>100000000</v>
      </c>
      <c r="AI2266" s="7" t="n">
        <f aca="false">INDEX($Y$2182:$Y$2309,MATCH($A2266-D2266*16,$A$2182:$A$2309,0))</f>
        <v>105299649.742018</v>
      </c>
      <c r="AJ2266" s="7" t="n">
        <f aca="false">INDEX($Z$2182:$Z$2309,MATCH($A2266+(1-E2266)*8,$A$2182:$A$2309,0))</f>
        <v>60000000</v>
      </c>
      <c r="AK2266" s="7" t="n">
        <f aca="false">INDEX($Z$2182:$Z$2309,MATCH($A2266-E2266*8,$A$2182:$A$2309,0))</f>
        <v>145636178.22136</v>
      </c>
      <c r="AL2266" s="7" t="n">
        <f aca="false">INDEX($AA$2182:$AA$2309,MATCH($A2266+(1-F2266)*4,$A$2182:$A$2309,0))</f>
        <v>30000000</v>
      </c>
      <c r="AM2266" s="7" t="n">
        <f aca="false">INDEX($AA$2182:$AA$2309,MATCH($A2266-F2266*4,$A$2182:$A$2309,0))</f>
        <v>168373457.808884</v>
      </c>
      <c r="AN2266" s="7" t="n">
        <f aca="false">INDEX($AB$2182:$AB$2309,MATCH($A2266+(1-G2266)*2,$A$2182:$A$2309,0))</f>
        <v>15000000</v>
      </c>
      <c r="AO2266" s="7" t="n">
        <f aca="false">INDEX($AB$2182:$AB$2309,MATCH($A2266-G2266*2,$A$2182:$A$2309,0))</f>
        <v>303408704.627833</v>
      </c>
      <c r="AP2266" s="7" t="n">
        <f aca="false">INDEX($AC$2182:$AC$2309,MATCH($A2266+(1-H2266)*1,$A$2182:$A$2309,0))</f>
        <v>5000000</v>
      </c>
      <c r="AQ2266" s="7" t="n">
        <f aca="false">INDEX($AC$2182:$AC$2309,MATCH($A2266-H2266*1,$A$2182:$A$2309,0))</f>
        <v>303408704.627833</v>
      </c>
      <c r="AR2266" s="14" t="b">
        <f aca="false">AND(IF(B2266=1,AD2266&gt;=AE2266,AE2266&gt;AD2266),IF(C2266=1,AF2266&gt;=AG2266,AG2266&gt;AF2266),IF(D2266=1,AH2266&gt;=AI2266,AI2266&gt;AH2266),IF(E2266=1,AJ2266&gt;=AK2266,AK2266&gt;AJ2266),IF(F2266=1,AL2266&gt;=AM2266,AM2266&gt;AL2266),IF(G2266=1,AN2266&gt;=AO2266,AO2266&gt;AN2266),IF(H2266=1,AP2266&gt;=AQ2266,AQ2266&gt;AP2266))</f>
        <v>0</v>
      </c>
      <c r="AS2266" s="2"/>
      <c r="AT2266" s="2"/>
      <c r="AU2266" s="2"/>
      <c r="AV2266" s="2"/>
      <c r="AW2266" s="2"/>
      <c r="AX2266" s="2"/>
    </row>
    <row r="2267" customFormat="false" ht="15" hidden="false" customHeight="false" outlineLevel="0" collapsed="false">
      <c r="A2267" s="6" t="n">
        <f aca="false">ROW()-2182</f>
        <v>85</v>
      </c>
      <c r="B2267" s="6" t="n">
        <f aca="false">MOD(INT($A2267/64),2)</f>
        <v>1</v>
      </c>
      <c r="C2267" s="6" t="n">
        <f aca="false">MOD(INT($A2267/32),2)</f>
        <v>0</v>
      </c>
      <c r="D2267" s="6" t="n">
        <f aca="false">MOD(INT($A2267/16),2)</f>
        <v>1</v>
      </c>
      <c r="E2267" s="6" t="n">
        <f aca="false">MOD(INT($A2267/8),2)</f>
        <v>0</v>
      </c>
      <c r="F2267" s="6" t="n">
        <f aca="false">MOD(INT($A2267/4),2)</f>
        <v>1</v>
      </c>
      <c r="G2267" s="6" t="n">
        <f aca="false">MOD(INT($A2267/2),2)</f>
        <v>0</v>
      </c>
      <c r="H2267" s="6" t="n">
        <f aca="false">MOD(INT($A2267/1),2)</f>
        <v>1</v>
      </c>
      <c r="I2267" s="7" t="n">
        <f aca="false">IF(B2267=1,MIN($B$6,$B$2180),0)</f>
        <v>30000000</v>
      </c>
      <c r="J2267" s="7" t="n">
        <f aca="false">IF(C2267=1,MIN($F$506,MAX(0,$B$2180-I2267)),0)</f>
        <v>0</v>
      </c>
      <c r="K2267" s="7" t="n">
        <f aca="false">IF(D2267=1,MIN($F$505,MAX(0,$B$2180-SUM(I2267:J2267))),0)</f>
        <v>100000000</v>
      </c>
      <c r="L2267" s="7" t="n">
        <f aca="false">IF(E2267=1,MIN($F$504,MAX(0,$B$2180-SUM(I2267:K2267))),0)</f>
        <v>0</v>
      </c>
      <c r="M2267" s="7" t="n">
        <f aca="false">IF(F2267=1,MIN($F$503,MAX(0,$B$2180-SUM(I2267:L2267))),0)</f>
        <v>30000000</v>
      </c>
      <c r="N2267" s="7" t="n">
        <f aca="false">IF(G2267=1,MIN($F$502,MAX(0,$B$2180-SUM(I2267:M2267))),0)</f>
        <v>0</v>
      </c>
      <c r="O2267" s="7" t="n">
        <f aca="false">IF(H2267=1,MIN($F$501,MAX(0,$B$2180-SUM(I2267:N2267))),0)</f>
        <v>5000000</v>
      </c>
      <c r="P2267" s="7" t="n">
        <f aca="false">MAX(0,$B$2180-SUM(I2267:O2267))</f>
        <v>1835000000</v>
      </c>
      <c r="Q2267" s="7" t="n">
        <f aca="false">($B$483+$B$484)+$B$22+(1-B2267)*$B$478+(1-C2267)*$E$506+(1-D2267)*$E$505+(1-E2267)*$E$504+(1-F2267)*$E$503+(1-G2267)*$E$502+(1-H2267)*$E$501</f>
        <v>22863334.5368262</v>
      </c>
      <c r="R2267" s="7" t="n">
        <f aca="false">P2267&gt;$B$12*Q2267</f>
        <v>1</v>
      </c>
      <c r="S2267" s="7" t="n">
        <f aca="false">IF(R2267,(P2267+$B$12*$B$13)/(Q2267+$B$13),IF(Q2267&gt;0,P2267/Q2267,0))</f>
        <v>72.4470986782928</v>
      </c>
      <c r="T2267" s="7" t="n">
        <f aca="false">IF(R2267,$B$13*(S2267-$B$12),0)</f>
        <v>178617746.695732</v>
      </c>
      <c r="U2267" s="7" t="n">
        <f aca="false">($B$483+$B$484)*S2267</f>
        <v>22208765.7618777</v>
      </c>
      <c r="V2267" s="7" t="n">
        <f aca="false">$B$22*S2267</f>
        <v>652023888.104635</v>
      </c>
      <c r="W2267" s="7" t="n">
        <f aca="false">IF(B2267=1,I2267,S2267*$B$478)</f>
        <v>30000000</v>
      </c>
      <c r="X2267" s="7" t="n">
        <f aca="false">IF(C2267=1,J2267,S2267*$E$506)</f>
        <v>446041069.21839</v>
      </c>
      <c r="Y2267" s="7" t="n">
        <f aca="false">IF(D2267=1,K2267,S2267*$E$505)</f>
        <v>100000000</v>
      </c>
      <c r="Z2267" s="7" t="n">
        <f aca="false">IF(E2267=1,L2267,S2267*$E$504)</f>
        <v>173873036.827903</v>
      </c>
      <c r="AA2267" s="7" t="n">
        <f aca="false">IF(F2267=1,M2267,S2267*$E$503)</f>
        <v>30000000</v>
      </c>
      <c r="AB2267" s="7" t="n">
        <f aca="false">IF(G2267=1,N2267,S2267*$E$502)</f>
        <v>362235493.391464</v>
      </c>
      <c r="AC2267" s="7" t="n">
        <f aca="false">IF(H2267=1,O2267,S2267*$E$501)</f>
        <v>5000000</v>
      </c>
      <c r="AD2267" s="7" t="n">
        <f aca="false">INDEX($W$2182:$W$2309,MATCH($A2267+(1-B2267)*64,$A$2182:$A$2309,0))</f>
        <v>30000000</v>
      </c>
      <c r="AE2267" s="7" t="n">
        <f aca="false">INDEX($W$2182:$W$2309,MATCH($A2267-B2267*64,$A$2182:$A$2309,0))</f>
        <v>66765971.0159198</v>
      </c>
      <c r="AF2267" s="7" t="n">
        <f aca="false">INDEX($X$2182:$X$2309,MATCH($A2267+(1-C2267)*32,$A$2182:$A$2309,0))</f>
        <v>300000000</v>
      </c>
      <c r="AG2267" s="7" t="n">
        <f aca="false">INDEX($X$2182:$X$2309,MATCH($A2267-C2267*32,$A$2182:$A$2309,0))</f>
        <v>446041069.21839</v>
      </c>
      <c r="AH2267" s="7" t="n">
        <f aca="false">INDEX($Y$2182:$Y$2309,MATCH($A2267+(1-D2267)*16,$A$2182:$A$2309,0))</f>
        <v>100000000</v>
      </c>
      <c r="AI2267" s="7" t="n">
        <f aca="false">INDEX($Y$2182:$Y$2309,MATCH($A2267-D2267*16,$A$2182:$A$2309,0))</f>
        <v>124403993.787697</v>
      </c>
      <c r="AJ2267" s="7" t="n">
        <f aca="false">INDEX($Z$2182:$Z$2309,MATCH($A2267+(1-E2267)*8,$A$2182:$A$2309,0))</f>
        <v>60000000</v>
      </c>
      <c r="AK2267" s="7" t="n">
        <f aca="false">INDEX($Z$2182:$Z$2309,MATCH($A2267-E2267*8,$A$2182:$A$2309,0))</f>
        <v>173873036.827903</v>
      </c>
      <c r="AL2267" s="7" t="n">
        <f aca="false">INDEX($AA$2182:$AA$2309,MATCH($A2267+(1-F2267)*4,$A$2182:$A$2309,0))</f>
        <v>30000000</v>
      </c>
      <c r="AM2267" s="7" t="n">
        <f aca="false">INDEX($AA$2182:$AA$2309,MATCH($A2267-F2267*4,$A$2182:$A$2309,0))</f>
        <v>197526140.402351</v>
      </c>
      <c r="AN2267" s="7" t="n">
        <f aca="false">INDEX($AB$2182:$AB$2309,MATCH($A2267+(1-G2267)*2,$A$2182:$A$2309,0))</f>
        <v>15000000</v>
      </c>
      <c r="AO2267" s="7" t="n">
        <f aca="false">INDEX($AB$2182:$AB$2309,MATCH($A2267-G2267*2,$A$2182:$A$2309,0))</f>
        <v>362235493.391464</v>
      </c>
      <c r="AP2267" s="7" t="n">
        <f aca="false">INDEX($AC$2182:$AC$2309,MATCH($A2267+(1-H2267)*1,$A$2182:$A$2309,0))</f>
        <v>5000000</v>
      </c>
      <c r="AQ2267" s="7" t="n">
        <f aca="false">INDEX($AC$2182:$AC$2309,MATCH($A2267-H2267*1,$A$2182:$A$2309,0))</f>
        <v>303408704.627833</v>
      </c>
      <c r="AR2267" s="14" t="b">
        <f aca="false">AND(IF(B2267=1,AD2267&gt;=AE2267,AE2267&gt;AD2267),IF(C2267=1,AF2267&gt;=AG2267,AG2267&gt;AF2267),IF(D2267=1,AH2267&gt;=AI2267,AI2267&gt;AH2267),IF(E2267=1,AJ2267&gt;=AK2267,AK2267&gt;AJ2267),IF(F2267=1,AL2267&gt;=AM2267,AM2267&gt;AL2267),IF(G2267=1,AN2267&gt;=AO2267,AO2267&gt;AN2267),IF(H2267=1,AP2267&gt;=AQ2267,AQ2267&gt;AP2267))</f>
        <v>0</v>
      </c>
      <c r="AS2267" s="2"/>
      <c r="AT2267" s="2"/>
      <c r="AU2267" s="2"/>
      <c r="AV2267" s="2"/>
      <c r="AW2267" s="2"/>
      <c r="AX2267" s="2"/>
    </row>
    <row r="2268" customFormat="false" ht="15" hidden="false" customHeight="false" outlineLevel="0" collapsed="false">
      <c r="A2268" s="6" t="n">
        <f aca="false">ROW()-2182</f>
        <v>86</v>
      </c>
      <c r="B2268" s="6" t="n">
        <f aca="false">MOD(INT($A2268/64),2)</f>
        <v>1</v>
      </c>
      <c r="C2268" s="6" t="n">
        <f aca="false">MOD(INT($A2268/32),2)</f>
        <v>0</v>
      </c>
      <c r="D2268" s="6" t="n">
        <f aca="false">MOD(INT($A2268/16),2)</f>
        <v>1</v>
      </c>
      <c r="E2268" s="6" t="n">
        <f aca="false">MOD(INT($A2268/8),2)</f>
        <v>0</v>
      </c>
      <c r="F2268" s="6" t="n">
        <f aca="false">MOD(INT($A2268/4),2)</f>
        <v>1</v>
      </c>
      <c r="G2268" s="6" t="n">
        <f aca="false">MOD(INT($A2268/2),2)</f>
        <v>1</v>
      </c>
      <c r="H2268" s="6" t="n">
        <f aca="false">MOD(INT($A2268/1),2)</f>
        <v>0</v>
      </c>
      <c r="I2268" s="7" t="n">
        <f aca="false">IF(B2268=1,MIN($B$6,$B$2180),0)</f>
        <v>30000000</v>
      </c>
      <c r="J2268" s="7" t="n">
        <f aca="false">IF(C2268=1,MIN($F$506,MAX(0,$B$2180-I2268)),0)</f>
        <v>0</v>
      </c>
      <c r="K2268" s="7" t="n">
        <f aca="false">IF(D2268=1,MIN($F$505,MAX(0,$B$2180-SUM(I2268:J2268))),0)</f>
        <v>100000000</v>
      </c>
      <c r="L2268" s="7" t="n">
        <f aca="false">IF(E2268=1,MIN($F$504,MAX(0,$B$2180-SUM(I2268:K2268))),0)</f>
        <v>0</v>
      </c>
      <c r="M2268" s="7" t="n">
        <f aca="false">IF(F2268=1,MIN($F$503,MAX(0,$B$2180-SUM(I2268:L2268))),0)</f>
        <v>30000000</v>
      </c>
      <c r="N2268" s="7" t="n">
        <f aca="false">IF(G2268=1,MIN($F$502,MAX(0,$B$2180-SUM(I2268:M2268))),0)</f>
        <v>15000000</v>
      </c>
      <c r="O2268" s="7" t="n">
        <f aca="false">IF(H2268=1,MIN($F$501,MAX(0,$B$2180-SUM(I2268:N2268))),0)</f>
        <v>0</v>
      </c>
      <c r="P2268" s="7" t="n">
        <f aca="false">MAX(0,$B$2180-SUM(I2268:O2268))</f>
        <v>1825000000</v>
      </c>
      <c r="Q2268" s="7" t="n">
        <f aca="false">($B$483+$B$484)+$B$22+(1-B2268)*$B$478+(1-C2268)*$E$506+(1-D2268)*$E$505+(1-E2268)*$E$504+(1-F2268)*$E$503+(1-G2268)*$E$502+(1-H2268)*$E$501</f>
        <v>22863334.5368262</v>
      </c>
      <c r="R2268" s="7" t="n">
        <f aca="false">P2268&gt;$B$12*Q2268</f>
        <v>1</v>
      </c>
      <c r="S2268" s="7" t="n">
        <f aca="false">IF(R2268,(P2268+$B$12*$B$13)/(Q2268+$B$13),IF(Q2268&gt;0,P2268/Q2268,0))</f>
        <v>72.0528287535129</v>
      </c>
      <c r="T2268" s="7" t="n">
        <f aca="false">IF(R2268,$B$13*(S2268-$B$12),0)</f>
        <v>177632071.883782</v>
      </c>
      <c r="U2268" s="7" t="n">
        <f aca="false">($B$483+$B$484)*S2268</f>
        <v>22087901.7305206</v>
      </c>
      <c r="V2268" s="7" t="n">
        <f aca="false">$B$22*S2268</f>
        <v>648475458.781616</v>
      </c>
      <c r="W2268" s="7" t="n">
        <f aca="false">IF(B2268=1,I2268,S2268*$B$478)</f>
        <v>30000000</v>
      </c>
      <c r="X2268" s="7" t="n">
        <f aca="false">IF(C2268=1,J2268,S2268*$E$506)</f>
        <v>443613634.828085</v>
      </c>
      <c r="Y2268" s="7" t="n">
        <f aca="false">IF(D2268=1,K2268,S2268*$E$505)</f>
        <v>100000000</v>
      </c>
      <c r="Z2268" s="7" t="n">
        <f aca="false">IF(E2268=1,L2268,S2268*$E$504)</f>
        <v>172926789.008431</v>
      </c>
      <c r="AA2268" s="7" t="n">
        <f aca="false">IF(F2268=1,M2268,S2268*$E$503)</f>
        <v>30000000</v>
      </c>
      <c r="AB2268" s="7" t="n">
        <f aca="false">IF(G2268=1,N2268,S2268*$E$502)</f>
        <v>15000000</v>
      </c>
      <c r="AC2268" s="7" t="n">
        <f aca="false">IF(H2268=1,O2268,S2268*$E$501)</f>
        <v>360264143.767565</v>
      </c>
      <c r="AD2268" s="7" t="n">
        <f aca="false">INDEX($W$2182:$W$2309,MATCH($A2268+(1-B2268)*64,$A$2182:$A$2309,0))</f>
        <v>30000000</v>
      </c>
      <c r="AE2268" s="7" t="n">
        <f aca="false">INDEX($W$2182:$W$2309,MATCH($A2268-B2268*64,$A$2182:$A$2309,0))</f>
        <v>66408455.7762094</v>
      </c>
      <c r="AF2268" s="7" t="n">
        <f aca="false">INDEX($X$2182:$X$2309,MATCH($A2268+(1-C2268)*32,$A$2182:$A$2309,0))</f>
        <v>300000000</v>
      </c>
      <c r="AG2268" s="7" t="n">
        <f aca="false">INDEX($X$2182:$X$2309,MATCH($A2268-C2268*32,$A$2182:$A$2309,0))</f>
        <v>443613634.828085</v>
      </c>
      <c r="AH2268" s="7" t="n">
        <f aca="false">INDEX($Y$2182:$Y$2309,MATCH($A2268+(1-D2268)*16,$A$2182:$A$2309,0))</f>
        <v>100000000</v>
      </c>
      <c r="AI2268" s="7" t="n">
        <f aca="false">INDEX($Y$2182:$Y$2309,MATCH($A2268-D2268*16,$A$2182:$A$2309,0))</f>
        <v>123761908.65847</v>
      </c>
      <c r="AJ2268" s="7" t="n">
        <f aca="false">INDEX($Z$2182:$Z$2309,MATCH($A2268+(1-E2268)*8,$A$2182:$A$2309,0))</f>
        <v>60000000</v>
      </c>
      <c r="AK2268" s="7" t="n">
        <f aca="false">INDEX($Z$2182:$Z$2309,MATCH($A2268-E2268*8,$A$2182:$A$2309,0))</f>
        <v>172926789.008431</v>
      </c>
      <c r="AL2268" s="7" t="n">
        <f aca="false">INDEX($AA$2182:$AA$2309,MATCH($A2268+(1-F2268)*4,$A$2182:$A$2309,0))</f>
        <v>30000000</v>
      </c>
      <c r="AM2268" s="7" t="n">
        <f aca="false">INDEX($AA$2182:$AA$2309,MATCH($A2268-F2268*4,$A$2182:$A$2309,0))</f>
        <v>196468436.839287</v>
      </c>
      <c r="AN2268" s="7" t="n">
        <f aca="false">INDEX($AB$2182:$AB$2309,MATCH($A2268+(1-G2268)*2,$A$2182:$A$2309,0))</f>
        <v>15000000</v>
      </c>
      <c r="AO2268" s="7" t="n">
        <f aca="false">INDEX($AB$2182:$AB$2309,MATCH($A2268-G2268*2,$A$2182:$A$2309,0))</f>
        <v>303408704.627833</v>
      </c>
      <c r="AP2268" s="7" t="n">
        <f aca="false">INDEX($AC$2182:$AC$2309,MATCH($A2268+(1-H2268)*1,$A$2182:$A$2309,0))</f>
        <v>5000000</v>
      </c>
      <c r="AQ2268" s="7" t="n">
        <f aca="false">INDEX($AC$2182:$AC$2309,MATCH($A2268-H2268*1,$A$2182:$A$2309,0))</f>
        <v>360264143.767565</v>
      </c>
      <c r="AR2268" s="14" t="b">
        <f aca="false">AND(IF(B2268=1,AD2268&gt;=AE2268,AE2268&gt;AD2268),IF(C2268=1,AF2268&gt;=AG2268,AG2268&gt;AF2268),IF(D2268=1,AH2268&gt;=AI2268,AI2268&gt;AH2268),IF(E2268=1,AJ2268&gt;=AK2268,AK2268&gt;AJ2268),IF(F2268=1,AL2268&gt;=AM2268,AM2268&gt;AL2268),IF(G2268=1,AN2268&gt;=AO2268,AO2268&gt;AN2268),IF(H2268=1,AP2268&gt;=AQ2268,AQ2268&gt;AP2268))</f>
        <v>0</v>
      </c>
      <c r="AS2268" s="2"/>
      <c r="AT2268" s="2"/>
      <c r="AU2268" s="2"/>
      <c r="AV2268" s="2"/>
      <c r="AW2268" s="2"/>
      <c r="AX2268" s="2"/>
    </row>
    <row r="2269" customFormat="false" ht="15" hidden="false" customHeight="false" outlineLevel="0" collapsed="false">
      <c r="A2269" s="6" t="n">
        <f aca="false">ROW()-2182</f>
        <v>87</v>
      </c>
      <c r="B2269" s="6" t="n">
        <f aca="false">MOD(INT($A2269/64),2)</f>
        <v>1</v>
      </c>
      <c r="C2269" s="6" t="n">
        <f aca="false">MOD(INT($A2269/32),2)</f>
        <v>0</v>
      </c>
      <c r="D2269" s="6" t="n">
        <f aca="false">MOD(INT($A2269/16),2)</f>
        <v>1</v>
      </c>
      <c r="E2269" s="6" t="n">
        <f aca="false">MOD(INT($A2269/8),2)</f>
        <v>0</v>
      </c>
      <c r="F2269" s="6" t="n">
        <f aca="false">MOD(INT($A2269/4),2)</f>
        <v>1</v>
      </c>
      <c r="G2269" s="6" t="n">
        <f aca="false">MOD(INT($A2269/2),2)</f>
        <v>1</v>
      </c>
      <c r="H2269" s="6" t="n">
        <f aca="false">MOD(INT($A2269/1),2)</f>
        <v>1</v>
      </c>
      <c r="I2269" s="7" t="n">
        <f aca="false">IF(B2269=1,MIN($B$6,$B$2180),0)</f>
        <v>30000000</v>
      </c>
      <c r="J2269" s="7" t="n">
        <f aca="false">IF(C2269=1,MIN($F$506,MAX(0,$B$2180-I2269)),0)</f>
        <v>0</v>
      </c>
      <c r="K2269" s="7" t="n">
        <f aca="false">IF(D2269=1,MIN($F$505,MAX(0,$B$2180-SUM(I2269:J2269))),0)</f>
        <v>100000000</v>
      </c>
      <c r="L2269" s="7" t="n">
        <f aca="false">IF(E2269=1,MIN($F$504,MAX(0,$B$2180-SUM(I2269:K2269))),0)</f>
        <v>0</v>
      </c>
      <c r="M2269" s="7" t="n">
        <f aca="false">IF(F2269=1,MIN($F$503,MAX(0,$B$2180-SUM(I2269:L2269))),0)</f>
        <v>30000000</v>
      </c>
      <c r="N2269" s="7" t="n">
        <f aca="false">IF(G2269=1,MIN($F$502,MAX(0,$B$2180-SUM(I2269:M2269))),0)</f>
        <v>15000000</v>
      </c>
      <c r="O2269" s="7" t="n">
        <f aca="false">IF(H2269=1,MIN($F$501,MAX(0,$B$2180-SUM(I2269:N2269))),0)</f>
        <v>5000000</v>
      </c>
      <c r="P2269" s="7" t="n">
        <f aca="false">MAX(0,$B$2180-SUM(I2269:O2269))</f>
        <v>1820000000</v>
      </c>
      <c r="Q2269" s="7" t="n">
        <f aca="false">($B$483+$B$484)+$B$22+(1-B2269)*$B$478+(1-C2269)*$E$506+(1-D2269)*$E$505+(1-E2269)*$E$504+(1-F2269)*$E$503+(1-G2269)*$E$502+(1-H2269)*$E$501</f>
        <v>17863334.5368262</v>
      </c>
      <c r="R2269" s="7" t="n">
        <f aca="false">P2269&gt;$B$12*Q2269</f>
        <v>1</v>
      </c>
      <c r="S2269" s="7" t="n">
        <f aca="false">IF(R2269,(P2269+$B$12*$B$13)/(Q2269+$B$13),IF(Q2269&gt;0,P2269/Q2269,0))</f>
        <v>89.4990943994996</v>
      </c>
      <c r="T2269" s="7" t="n">
        <f aca="false">IF(R2269,$B$13*(S2269-$B$12),0)</f>
        <v>221247735.998749</v>
      </c>
      <c r="U2269" s="7" t="n">
        <f aca="false">($B$483+$B$484)*S2269</f>
        <v>27436080.3908111</v>
      </c>
      <c r="V2269" s="7" t="n">
        <f aca="false">$B$22*S2269</f>
        <v>805491849.595496</v>
      </c>
      <c r="W2269" s="7" t="n">
        <f aca="false">IF(B2269=1,I2269,S2269*$B$478)</f>
        <v>30000000</v>
      </c>
      <c r="X2269" s="7" t="n">
        <f aca="false">IF(C2269=1,J2269,S2269*$E$506)</f>
        <v>551026507.456145</v>
      </c>
      <c r="Y2269" s="7" t="n">
        <f aca="false">IF(D2269=1,K2269,S2269*$E$505)</f>
        <v>100000000</v>
      </c>
      <c r="Z2269" s="7" t="n">
        <f aca="false">IF(E2269=1,L2269,S2269*$E$504)</f>
        <v>214797826.558799</v>
      </c>
      <c r="AA2269" s="7" t="n">
        <f aca="false">IF(F2269=1,M2269,S2269*$E$503)</f>
        <v>30000000</v>
      </c>
      <c r="AB2269" s="7" t="n">
        <f aca="false">IF(G2269=1,N2269,S2269*$E$502)</f>
        <v>15000000</v>
      </c>
      <c r="AC2269" s="7" t="n">
        <f aca="false">IF(H2269=1,O2269,S2269*$E$501)</f>
        <v>5000000</v>
      </c>
      <c r="AD2269" s="7" t="n">
        <f aca="false">INDEX($W$2182:$W$2309,MATCH($A2269+(1-B2269)*64,$A$2182:$A$2309,0))</f>
        <v>30000000</v>
      </c>
      <c r="AE2269" s="7" t="n">
        <f aca="false">INDEX($W$2182:$W$2309,MATCH($A2269-B2269*64,$A$2182:$A$2309,0))</f>
        <v>81773851.3584785</v>
      </c>
      <c r="AF2269" s="7" t="n">
        <f aca="false">INDEX($X$2182:$X$2309,MATCH($A2269+(1-C2269)*32,$A$2182:$A$2309,0))</f>
        <v>300000000</v>
      </c>
      <c r="AG2269" s="7" t="n">
        <f aca="false">INDEX($X$2182:$X$2309,MATCH($A2269-C2269*32,$A$2182:$A$2309,0))</f>
        <v>551026507.456145</v>
      </c>
      <c r="AH2269" s="7" t="n">
        <f aca="false">INDEX($Y$2182:$Y$2309,MATCH($A2269+(1-D2269)*16,$A$2182:$A$2309,0))</f>
        <v>100000000</v>
      </c>
      <c r="AI2269" s="7" t="n">
        <f aca="false">INDEX($Y$2182:$Y$2309,MATCH($A2269-D2269*16,$A$2182:$A$2309,0))</f>
        <v>151364093.14623</v>
      </c>
      <c r="AJ2269" s="7" t="n">
        <f aca="false">INDEX($Z$2182:$Z$2309,MATCH($A2269+(1-E2269)*8,$A$2182:$A$2309,0))</f>
        <v>60000000</v>
      </c>
      <c r="AK2269" s="7" t="n">
        <f aca="false">INDEX($Z$2182:$Z$2309,MATCH($A2269-E2269*8,$A$2182:$A$2309,0))</f>
        <v>214797826.558799</v>
      </c>
      <c r="AL2269" s="7" t="n">
        <f aca="false">INDEX($AA$2182:$AA$2309,MATCH($A2269+(1-F2269)*4,$A$2182:$A$2309,0))</f>
        <v>30000000</v>
      </c>
      <c r="AM2269" s="7" t="n">
        <f aca="false">INDEX($AA$2182:$AA$2309,MATCH($A2269-F2269*4,$A$2182:$A$2309,0))</f>
        <v>237872722.801621</v>
      </c>
      <c r="AN2269" s="7" t="n">
        <f aca="false">INDEX($AB$2182:$AB$2309,MATCH($A2269+(1-G2269)*2,$A$2182:$A$2309,0))</f>
        <v>15000000</v>
      </c>
      <c r="AO2269" s="7" t="n">
        <f aca="false">INDEX($AB$2182:$AB$2309,MATCH($A2269-G2269*2,$A$2182:$A$2309,0))</f>
        <v>362235493.391464</v>
      </c>
      <c r="AP2269" s="7" t="n">
        <f aca="false">INDEX($AC$2182:$AC$2309,MATCH($A2269+(1-H2269)*1,$A$2182:$A$2309,0))</f>
        <v>5000000</v>
      </c>
      <c r="AQ2269" s="7" t="n">
        <f aca="false">INDEX($AC$2182:$AC$2309,MATCH($A2269-H2269*1,$A$2182:$A$2309,0))</f>
        <v>360264143.767565</v>
      </c>
      <c r="AR2269" s="14" t="b">
        <f aca="false">AND(IF(B2269=1,AD2269&gt;=AE2269,AE2269&gt;AD2269),IF(C2269=1,AF2269&gt;=AG2269,AG2269&gt;AF2269),IF(D2269=1,AH2269&gt;=AI2269,AI2269&gt;AH2269),IF(E2269=1,AJ2269&gt;=AK2269,AK2269&gt;AJ2269),IF(F2269=1,AL2269&gt;=AM2269,AM2269&gt;AL2269),IF(G2269=1,AN2269&gt;=AO2269,AO2269&gt;AN2269),IF(H2269=1,AP2269&gt;=AQ2269,AQ2269&gt;AP2269))</f>
        <v>0</v>
      </c>
      <c r="AS2269" s="2"/>
      <c r="AT2269" s="2"/>
      <c r="AU2269" s="2"/>
      <c r="AV2269" s="2"/>
      <c r="AW2269" s="2"/>
      <c r="AX2269" s="2"/>
    </row>
    <row r="2270" customFormat="false" ht="15" hidden="false" customHeight="false" outlineLevel="0" collapsed="false">
      <c r="A2270" s="6" t="n">
        <f aca="false">ROW()-2182</f>
        <v>88</v>
      </c>
      <c r="B2270" s="6" t="n">
        <f aca="false">MOD(INT($A2270/64),2)</f>
        <v>1</v>
      </c>
      <c r="C2270" s="6" t="n">
        <f aca="false">MOD(INT($A2270/32),2)</f>
        <v>0</v>
      </c>
      <c r="D2270" s="6" t="n">
        <f aca="false">MOD(INT($A2270/16),2)</f>
        <v>1</v>
      </c>
      <c r="E2270" s="6" t="n">
        <f aca="false">MOD(INT($A2270/8),2)</f>
        <v>1</v>
      </c>
      <c r="F2270" s="6" t="n">
        <f aca="false">MOD(INT($A2270/4),2)</f>
        <v>0</v>
      </c>
      <c r="G2270" s="6" t="n">
        <f aca="false">MOD(INT($A2270/2),2)</f>
        <v>0</v>
      </c>
      <c r="H2270" s="6" t="n">
        <f aca="false">MOD(INT($A2270/1),2)</f>
        <v>0</v>
      </c>
      <c r="I2270" s="7" t="n">
        <f aca="false">IF(B2270=1,MIN($B$6,$B$2180),0)</f>
        <v>30000000</v>
      </c>
      <c r="J2270" s="7" t="n">
        <f aca="false">IF(C2270=1,MIN($F$506,MAX(0,$B$2180-I2270)),0)</f>
        <v>0</v>
      </c>
      <c r="K2270" s="7" t="n">
        <f aca="false">IF(D2270=1,MIN($F$505,MAX(0,$B$2180-SUM(I2270:J2270))),0)</f>
        <v>100000000</v>
      </c>
      <c r="L2270" s="7" t="n">
        <f aca="false">IF(E2270=1,MIN($F$504,MAX(0,$B$2180-SUM(I2270:K2270))),0)</f>
        <v>60000000</v>
      </c>
      <c r="M2270" s="7" t="n">
        <f aca="false">IF(F2270=1,MIN($F$503,MAX(0,$B$2180-SUM(I2270:L2270))),0)</f>
        <v>0</v>
      </c>
      <c r="N2270" s="7" t="n">
        <f aca="false">IF(G2270=1,MIN($F$502,MAX(0,$B$2180-SUM(I2270:M2270))),0)</f>
        <v>0</v>
      </c>
      <c r="O2270" s="7" t="n">
        <f aca="false">IF(H2270=1,MIN($F$501,MAX(0,$B$2180-SUM(I2270:N2270))),0)</f>
        <v>0</v>
      </c>
      <c r="P2270" s="7" t="n">
        <f aca="false">MAX(0,$B$2180-SUM(I2270:O2270))</f>
        <v>1810000000</v>
      </c>
      <c r="Q2270" s="7" t="n">
        <f aca="false">($B$483+$B$484)+$B$22+(1-B2270)*$B$478+(1-C2270)*$E$506+(1-D2270)*$E$505+(1-E2270)*$E$504+(1-F2270)*$E$503+(1-G2270)*$E$502+(1-H2270)*$E$501</f>
        <v>28463334.5368262</v>
      </c>
      <c r="R2270" s="7" t="n">
        <f aca="false">P2270&gt;$B$12*Q2270</f>
        <v>1</v>
      </c>
      <c r="S2270" s="7" t="n">
        <f aca="false">IF(R2270,(P2270+$B$12*$B$13)/(Q2270+$B$13),IF(Q2270&gt;0,P2270/Q2270,0))</f>
        <v>58.5369769475023</v>
      </c>
      <c r="T2270" s="7" t="n">
        <f aca="false">IF(R2270,$B$13*(S2270-$B$12),0)</f>
        <v>143842442.368756</v>
      </c>
      <c r="U2270" s="7" t="n">
        <f aca="false">($B$483+$B$484)*S2270</f>
        <v>17944597.2737766</v>
      </c>
      <c r="V2270" s="7" t="n">
        <f aca="false">$B$22*S2270</f>
        <v>526832792.527521</v>
      </c>
      <c r="W2270" s="7" t="n">
        <f aca="false">IF(B2270=1,I2270,S2270*$B$478)</f>
        <v>30000000</v>
      </c>
      <c r="X2270" s="7" t="n">
        <f aca="false">IF(C2270=1,J2270,S2270*$E$506)</f>
        <v>360399467.512416</v>
      </c>
      <c r="Y2270" s="7" t="n">
        <f aca="false">IF(D2270=1,K2270,S2270*$E$505)</f>
        <v>100000000</v>
      </c>
      <c r="Z2270" s="7" t="n">
        <f aca="false">IF(E2270=1,L2270,S2270*$E$504)</f>
        <v>60000000</v>
      </c>
      <c r="AA2270" s="7" t="n">
        <f aca="false">IF(F2270=1,M2270,S2270*$E$503)</f>
        <v>175610930.842507</v>
      </c>
      <c r="AB2270" s="7" t="n">
        <f aca="false">IF(G2270=1,N2270,S2270*$E$502)</f>
        <v>292684884.737512</v>
      </c>
      <c r="AC2270" s="7" t="n">
        <f aca="false">IF(H2270=1,O2270,S2270*$E$501)</f>
        <v>292684884.737512</v>
      </c>
      <c r="AD2270" s="7" t="n">
        <f aca="false">INDEX($W$2182:$W$2309,MATCH($A2270+(1-B2270)*64,$A$2182:$A$2309,0))</f>
        <v>30000000</v>
      </c>
      <c r="AE2270" s="7" t="n">
        <f aca="false">INDEX($W$2182:$W$2309,MATCH($A2270-B2270*64,$A$2182:$A$2309,0))</f>
        <v>54309767.2143354</v>
      </c>
      <c r="AF2270" s="7" t="n">
        <f aca="false">INDEX($X$2182:$X$2309,MATCH($A2270+(1-C2270)*32,$A$2182:$A$2309,0))</f>
        <v>300000000</v>
      </c>
      <c r="AG2270" s="7" t="n">
        <f aca="false">INDEX($X$2182:$X$2309,MATCH($A2270-C2270*32,$A$2182:$A$2309,0))</f>
        <v>360399467.512416</v>
      </c>
      <c r="AH2270" s="7" t="n">
        <f aca="false">INDEX($Y$2182:$Y$2309,MATCH($A2270+(1-D2270)*16,$A$2182:$A$2309,0))</f>
        <v>100000000</v>
      </c>
      <c r="AI2270" s="7" t="n">
        <f aca="false">INDEX($Y$2182:$Y$2309,MATCH($A2270-D2270*16,$A$2182:$A$2309,0))</f>
        <v>101771346.518046</v>
      </c>
      <c r="AJ2270" s="7" t="n">
        <f aca="false">INDEX($Z$2182:$Z$2309,MATCH($A2270+(1-E2270)*8,$A$2182:$A$2309,0))</f>
        <v>60000000</v>
      </c>
      <c r="AK2270" s="7" t="n">
        <f aca="false">INDEX($Z$2182:$Z$2309,MATCH($A2270-E2270*8,$A$2182:$A$2309,0))</f>
        <v>134698766.247107</v>
      </c>
      <c r="AL2270" s="7" t="n">
        <f aca="false">INDEX($AA$2182:$AA$2309,MATCH($A2270+(1-F2270)*4,$A$2182:$A$2309,0))</f>
        <v>30000000</v>
      </c>
      <c r="AM2270" s="7" t="n">
        <f aca="false">INDEX($AA$2182:$AA$2309,MATCH($A2270-F2270*4,$A$2182:$A$2309,0))</f>
        <v>175610930.842507</v>
      </c>
      <c r="AN2270" s="7" t="n">
        <f aca="false">INDEX($AB$2182:$AB$2309,MATCH($A2270+(1-G2270)*2,$A$2182:$A$2309,0))</f>
        <v>15000000</v>
      </c>
      <c r="AO2270" s="7" t="n">
        <f aca="false">INDEX($AB$2182:$AB$2309,MATCH($A2270-G2270*2,$A$2182:$A$2309,0))</f>
        <v>292684884.737512</v>
      </c>
      <c r="AP2270" s="7" t="n">
        <f aca="false">INDEX($AC$2182:$AC$2309,MATCH($A2270+(1-H2270)*1,$A$2182:$A$2309,0))</f>
        <v>5000000</v>
      </c>
      <c r="AQ2270" s="7" t="n">
        <f aca="false">INDEX($AC$2182:$AC$2309,MATCH($A2270-H2270*1,$A$2182:$A$2309,0))</f>
        <v>292684884.737512</v>
      </c>
      <c r="AR2270" s="14" t="b">
        <f aca="false">AND(IF(B2270=1,AD2270&gt;=AE2270,AE2270&gt;AD2270),IF(C2270=1,AF2270&gt;=AG2270,AG2270&gt;AF2270),IF(D2270=1,AH2270&gt;=AI2270,AI2270&gt;AH2270),IF(E2270=1,AJ2270&gt;=AK2270,AK2270&gt;AJ2270),IF(F2270=1,AL2270&gt;=AM2270,AM2270&gt;AL2270),IF(G2270=1,AN2270&gt;=AO2270,AO2270&gt;AN2270),IF(H2270=1,AP2270&gt;=AQ2270,AQ2270&gt;AP2270))</f>
        <v>0</v>
      </c>
      <c r="AS2270" s="2"/>
      <c r="AT2270" s="2"/>
      <c r="AU2270" s="2"/>
      <c r="AV2270" s="2"/>
      <c r="AW2270" s="2"/>
      <c r="AX2270" s="2"/>
    </row>
    <row r="2271" customFormat="false" ht="15" hidden="false" customHeight="false" outlineLevel="0" collapsed="false">
      <c r="A2271" s="6" t="n">
        <f aca="false">ROW()-2182</f>
        <v>89</v>
      </c>
      <c r="B2271" s="6" t="n">
        <f aca="false">MOD(INT($A2271/64),2)</f>
        <v>1</v>
      </c>
      <c r="C2271" s="6" t="n">
        <f aca="false">MOD(INT($A2271/32),2)</f>
        <v>0</v>
      </c>
      <c r="D2271" s="6" t="n">
        <f aca="false">MOD(INT($A2271/16),2)</f>
        <v>1</v>
      </c>
      <c r="E2271" s="6" t="n">
        <f aca="false">MOD(INT($A2271/8),2)</f>
        <v>1</v>
      </c>
      <c r="F2271" s="6" t="n">
        <f aca="false">MOD(INT($A2271/4),2)</f>
        <v>0</v>
      </c>
      <c r="G2271" s="6" t="n">
        <f aca="false">MOD(INT($A2271/2),2)</f>
        <v>0</v>
      </c>
      <c r="H2271" s="6" t="n">
        <f aca="false">MOD(INT($A2271/1),2)</f>
        <v>1</v>
      </c>
      <c r="I2271" s="7" t="n">
        <f aca="false">IF(B2271=1,MIN($B$6,$B$2180),0)</f>
        <v>30000000</v>
      </c>
      <c r="J2271" s="7" t="n">
        <f aca="false">IF(C2271=1,MIN($F$506,MAX(0,$B$2180-I2271)),0)</f>
        <v>0</v>
      </c>
      <c r="K2271" s="7" t="n">
        <f aca="false">IF(D2271=1,MIN($F$505,MAX(0,$B$2180-SUM(I2271:J2271))),0)</f>
        <v>100000000</v>
      </c>
      <c r="L2271" s="7" t="n">
        <f aca="false">IF(E2271=1,MIN($F$504,MAX(0,$B$2180-SUM(I2271:K2271))),0)</f>
        <v>60000000</v>
      </c>
      <c r="M2271" s="7" t="n">
        <f aca="false">IF(F2271=1,MIN($F$503,MAX(0,$B$2180-SUM(I2271:L2271))),0)</f>
        <v>0</v>
      </c>
      <c r="N2271" s="7" t="n">
        <f aca="false">IF(G2271=1,MIN($F$502,MAX(0,$B$2180-SUM(I2271:M2271))),0)</f>
        <v>0</v>
      </c>
      <c r="O2271" s="7" t="n">
        <f aca="false">IF(H2271=1,MIN($F$501,MAX(0,$B$2180-SUM(I2271:N2271))),0)</f>
        <v>5000000</v>
      </c>
      <c r="P2271" s="7" t="n">
        <f aca="false">MAX(0,$B$2180-SUM(I2271:O2271))</f>
        <v>1805000000</v>
      </c>
      <c r="Q2271" s="7" t="n">
        <f aca="false">($B$483+$B$484)+$B$22+(1-B2271)*$B$478+(1-C2271)*$E$506+(1-D2271)*$E$505+(1-E2271)*$E$504+(1-F2271)*$E$503+(1-G2271)*$E$502+(1-H2271)*$E$501</f>
        <v>23463334.5368262</v>
      </c>
      <c r="R2271" s="7" t="n">
        <f aca="false">P2271&gt;$B$12*Q2271</f>
        <v>1</v>
      </c>
      <c r="S2271" s="7" t="n">
        <f aca="false">IF(R2271,(P2271+$B$12*$B$13)/(Q2271+$B$13),IF(Q2271&gt;0,P2271/Q2271,0))</f>
        <v>69.6174059397592</v>
      </c>
      <c r="T2271" s="7" t="n">
        <f aca="false">IF(R2271,$B$13*(S2271-$B$12),0)</f>
        <v>171543514.849398</v>
      </c>
      <c r="U2271" s="7" t="n">
        <f aca="false">($B$483+$B$484)*S2271</f>
        <v>21341319.2477358</v>
      </c>
      <c r="V2271" s="7" t="n">
        <f aca="false">$B$22*S2271</f>
        <v>626556653.457832</v>
      </c>
      <c r="W2271" s="7" t="n">
        <f aca="false">IF(B2271=1,I2271,S2271*$B$478)</f>
        <v>30000000</v>
      </c>
      <c r="X2271" s="7" t="n">
        <f aca="false">IF(C2271=1,J2271,S2271*$E$506)</f>
        <v>428619264.926961</v>
      </c>
      <c r="Y2271" s="7" t="n">
        <f aca="false">IF(D2271=1,K2271,S2271*$E$505)</f>
        <v>100000000</v>
      </c>
      <c r="Z2271" s="7" t="n">
        <f aca="false">IF(E2271=1,L2271,S2271*$E$504)</f>
        <v>60000000</v>
      </c>
      <c r="AA2271" s="7" t="n">
        <f aca="false">IF(F2271=1,M2271,S2271*$E$503)</f>
        <v>208852217.819277</v>
      </c>
      <c r="AB2271" s="7" t="n">
        <f aca="false">IF(G2271=1,N2271,S2271*$E$502)</f>
        <v>348087029.698796</v>
      </c>
      <c r="AC2271" s="7" t="n">
        <f aca="false">IF(H2271=1,O2271,S2271*$E$501)</f>
        <v>5000000</v>
      </c>
      <c r="AD2271" s="7" t="n">
        <f aca="false">INDEX($W$2182:$W$2309,MATCH($A2271+(1-B2271)*64,$A$2182:$A$2309,0))</f>
        <v>30000000</v>
      </c>
      <c r="AE2271" s="7" t="n">
        <f aca="false">INDEX($W$2182:$W$2309,MATCH($A2271-B2271*64,$A$2182:$A$2309,0))</f>
        <v>64228347.7530882</v>
      </c>
      <c r="AF2271" s="7" t="n">
        <f aca="false">INDEX($X$2182:$X$2309,MATCH($A2271+(1-C2271)*32,$A$2182:$A$2309,0))</f>
        <v>300000000</v>
      </c>
      <c r="AG2271" s="7" t="n">
        <f aca="false">INDEX($X$2182:$X$2309,MATCH($A2271-C2271*32,$A$2182:$A$2309,0))</f>
        <v>428619264.926961</v>
      </c>
      <c r="AH2271" s="7" t="n">
        <f aca="false">INDEX($Y$2182:$Y$2309,MATCH($A2271+(1-D2271)*16,$A$2182:$A$2309,0))</f>
        <v>100000000</v>
      </c>
      <c r="AI2271" s="7" t="n">
        <f aca="false">INDEX($Y$2182:$Y$2309,MATCH($A2271-D2271*16,$A$2182:$A$2309,0))</f>
        <v>119825137.417206</v>
      </c>
      <c r="AJ2271" s="7" t="n">
        <f aca="false">INDEX($Z$2182:$Z$2309,MATCH($A2271+(1-E2271)*8,$A$2182:$A$2309,0))</f>
        <v>60000000</v>
      </c>
      <c r="AK2271" s="7" t="n">
        <f aca="false">INDEX($Z$2182:$Z$2309,MATCH($A2271-E2271*8,$A$2182:$A$2309,0))</f>
        <v>158020912.321881</v>
      </c>
      <c r="AL2271" s="7" t="n">
        <f aca="false">INDEX($AA$2182:$AA$2309,MATCH($A2271+(1-F2271)*4,$A$2182:$A$2309,0))</f>
        <v>30000000</v>
      </c>
      <c r="AM2271" s="7" t="n">
        <f aca="false">INDEX($AA$2182:$AA$2309,MATCH($A2271-F2271*4,$A$2182:$A$2309,0))</f>
        <v>208852217.819277</v>
      </c>
      <c r="AN2271" s="7" t="n">
        <f aca="false">INDEX($AB$2182:$AB$2309,MATCH($A2271+(1-G2271)*2,$A$2182:$A$2309,0))</f>
        <v>15000000</v>
      </c>
      <c r="AO2271" s="7" t="n">
        <f aca="false">INDEX($AB$2182:$AB$2309,MATCH($A2271-G2271*2,$A$2182:$A$2309,0))</f>
        <v>348087029.698796</v>
      </c>
      <c r="AP2271" s="7" t="n">
        <f aca="false">INDEX($AC$2182:$AC$2309,MATCH($A2271+(1-H2271)*1,$A$2182:$A$2309,0))</f>
        <v>5000000</v>
      </c>
      <c r="AQ2271" s="7" t="n">
        <f aca="false">INDEX($AC$2182:$AC$2309,MATCH($A2271-H2271*1,$A$2182:$A$2309,0))</f>
        <v>292684884.737512</v>
      </c>
      <c r="AR2271" s="14" t="b">
        <f aca="false">AND(IF(B2271=1,AD2271&gt;=AE2271,AE2271&gt;AD2271),IF(C2271=1,AF2271&gt;=AG2271,AG2271&gt;AF2271),IF(D2271=1,AH2271&gt;=AI2271,AI2271&gt;AH2271),IF(E2271=1,AJ2271&gt;=AK2271,AK2271&gt;AJ2271),IF(F2271=1,AL2271&gt;=AM2271,AM2271&gt;AL2271),IF(G2271=1,AN2271&gt;=AO2271,AO2271&gt;AN2271),IF(H2271=1,AP2271&gt;=AQ2271,AQ2271&gt;AP2271))</f>
        <v>0</v>
      </c>
      <c r="AS2271" s="2"/>
      <c r="AT2271" s="2"/>
      <c r="AU2271" s="2"/>
      <c r="AV2271" s="2"/>
      <c r="AW2271" s="2"/>
      <c r="AX2271" s="2"/>
    </row>
    <row r="2272" customFormat="false" ht="15" hidden="false" customHeight="false" outlineLevel="0" collapsed="false">
      <c r="A2272" s="6" t="n">
        <f aca="false">ROW()-2182</f>
        <v>90</v>
      </c>
      <c r="B2272" s="6" t="n">
        <f aca="false">MOD(INT($A2272/64),2)</f>
        <v>1</v>
      </c>
      <c r="C2272" s="6" t="n">
        <f aca="false">MOD(INT($A2272/32),2)</f>
        <v>0</v>
      </c>
      <c r="D2272" s="6" t="n">
        <f aca="false">MOD(INT($A2272/16),2)</f>
        <v>1</v>
      </c>
      <c r="E2272" s="6" t="n">
        <f aca="false">MOD(INT($A2272/8),2)</f>
        <v>1</v>
      </c>
      <c r="F2272" s="6" t="n">
        <f aca="false">MOD(INT($A2272/4),2)</f>
        <v>0</v>
      </c>
      <c r="G2272" s="6" t="n">
        <f aca="false">MOD(INT($A2272/2),2)</f>
        <v>1</v>
      </c>
      <c r="H2272" s="6" t="n">
        <f aca="false">MOD(INT($A2272/1),2)</f>
        <v>0</v>
      </c>
      <c r="I2272" s="7" t="n">
        <f aca="false">IF(B2272=1,MIN($B$6,$B$2180),0)</f>
        <v>30000000</v>
      </c>
      <c r="J2272" s="7" t="n">
        <f aca="false">IF(C2272=1,MIN($F$506,MAX(0,$B$2180-I2272)),0)</f>
        <v>0</v>
      </c>
      <c r="K2272" s="7" t="n">
        <f aca="false">IF(D2272=1,MIN($F$505,MAX(0,$B$2180-SUM(I2272:J2272))),0)</f>
        <v>100000000</v>
      </c>
      <c r="L2272" s="7" t="n">
        <f aca="false">IF(E2272=1,MIN($F$504,MAX(0,$B$2180-SUM(I2272:K2272))),0)</f>
        <v>60000000</v>
      </c>
      <c r="M2272" s="7" t="n">
        <f aca="false">IF(F2272=1,MIN($F$503,MAX(0,$B$2180-SUM(I2272:L2272))),0)</f>
        <v>0</v>
      </c>
      <c r="N2272" s="7" t="n">
        <f aca="false">IF(G2272=1,MIN($F$502,MAX(0,$B$2180-SUM(I2272:M2272))),0)</f>
        <v>15000000</v>
      </c>
      <c r="O2272" s="7" t="n">
        <f aca="false">IF(H2272=1,MIN($F$501,MAX(0,$B$2180-SUM(I2272:N2272))),0)</f>
        <v>0</v>
      </c>
      <c r="P2272" s="7" t="n">
        <f aca="false">MAX(0,$B$2180-SUM(I2272:O2272))</f>
        <v>1795000000</v>
      </c>
      <c r="Q2272" s="7" t="n">
        <f aca="false">($B$483+$B$484)+$B$22+(1-B2272)*$B$478+(1-C2272)*$E$506+(1-D2272)*$E$505+(1-E2272)*$E$504+(1-F2272)*$E$503+(1-G2272)*$E$502+(1-H2272)*$E$501</f>
        <v>23463334.5368262</v>
      </c>
      <c r="R2272" s="7" t="n">
        <f aca="false">P2272&gt;$B$12*Q2272</f>
        <v>1</v>
      </c>
      <c r="S2272" s="7" t="n">
        <f aca="false">IF(R2272,(P2272+$B$12*$B$13)/(Q2272+$B$13),IF(Q2272&gt;0,P2272/Q2272,0))</f>
        <v>69.2322474006733</v>
      </c>
      <c r="T2272" s="7" t="n">
        <f aca="false">IF(R2272,$B$13*(S2272-$B$12),0)</f>
        <v>170580618.501683</v>
      </c>
      <c r="U2272" s="7" t="n">
        <f aca="false">($B$483+$B$484)*S2272</f>
        <v>21223248.3252034</v>
      </c>
      <c r="V2272" s="7" t="n">
        <f aca="false">$B$22*S2272</f>
        <v>623090226.60606</v>
      </c>
      <c r="W2272" s="7" t="n">
        <f aca="false">IF(B2272=1,I2272,S2272*$B$478)</f>
        <v>30000000</v>
      </c>
      <c r="X2272" s="7" t="n">
        <f aca="false">IF(C2272=1,J2272,S2272*$E$506)</f>
        <v>426247927.361666</v>
      </c>
      <c r="Y2272" s="7" t="n">
        <f aca="false">IF(D2272=1,K2272,S2272*$E$505)</f>
        <v>100000000</v>
      </c>
      <c r="Z2272" s="7" t="n">
        <f aca="false">IF(E2272=1,L2272,S2272*$E$504)</f>
        <v>60000000</v>
      </c>
      <c r="AA2272" s="7" t="n">
        <f aca="false">IF(F2272=1,M2272,S2272*$E$503)</f>
        <v>207696742.20202</v>
      </c>
      <c r="AB2272" s="7" t="n">
        <f aca="false">IF(G2272=1,N2272,S2272*$E$502)</f>
        <v>15000000</v>
      </c>
      <c r="AC2272" s="7" t="n">
        <f aca="false">IF(H2272=1,O2272,S2272*$E$501)</f>
        <v>346161237.003367</v>
      </c>
      <c r="AD2272" s="7" t="n">
        <f aca="false">INDEX($W$2182:$W$2309,MATCH($A2272+(1-B2272)*64,$A$2182:$A$2309,0))</f>
        <v>30000000</v>
      </c>
      <c r="AE2272" s="7" t="n">
        <f aca="false">INDEX($W$2182:$W$2309,MATCH($A2272-B2272*64,$A$2182:$A$2309,0))</f>
        <v>63878805.7245</v>
      </c>
      <c r="AF2272" s="7" t="n">
        <f aca="false">INDEX($X$2182:$X$2309,MATCH($A2272+(1-C2272)*32,$A$2182:$A$2309,0))</f>
        <v>300000000</v>
      </c>
      <c r="AG2272" s="7" t="n">
        <f aca="false">INDEX($X$2182:$X$2309,MATCH($A2272-C2272*32,$A$2182:$A$2309,0))</f>
        <v>426247927.361666</v>
      </c>
      <c r="AH2272" s="7" t="n">
        <f aca="false">INDEX($Y$2182:$Y$2309,MATCH($A2272+(1-D2272)*16,$A$2182:$A$2309,0))</f>
        <v>100000000</v>
      </c>
      <c r="AI2272" s="7" t="n">
        <f aca="false">INDEX($Y$2182:$Y$2309,MATCH($A2272-D2272*16,$A$2182:$A$2309,0))</f>
        <v>119196958.453027</v>
      </c>
      <c r="AJ2272" s="7" t="n">
        <f aca="false">INDEX($Z$2182:$Z$2309,MATCH($A2272+(1-E2272)*8,$A$2182:$A$2309,0))</f>
        <v>60000000</v>
      </c>
      <c r="AK2272" s="7" t="n">
        <f aca="false">INDEX($Z$2182:$Z$2309,MATCH($A2272-E2272*8,$A$2182:$A$2309,0))</f>
        <v>157174749.471429</v>
      </c>
      <c r="AL2272" s="7" t="n">
        <f aca="false">INDEX($AA$2182:$AA$2309,MATCH($A2272+(1-F2272)*4,$A$2182:$A$2309,0))</f>
        <v>30000000</v>
      </c>
      <c r="AM2272" s="7" t="n">
        <f aca="false">INDEX($AA$2182:$AA$2309,MATCH($A2272-F2272*4,$A$2182:$A$2309,0))</f>
        <v>207696742.20202</v>
      </c>
      <c r="AN2272" s="7" t="n">
        <f aca="false">INDEX($AB$2182:$AB$2309,MATCH($A2272+(1-G2272)*2,$A$2182:$A$2309,0))</f>
        <v>15000000</v>
      </c>
      <c r="AO2272" s="7" t="n">
        <f aca="false">INDEX($AB$2182:$AB$2309,MATCH($A2272-G2272*2,$A$2182:$A$2309,0))</f>
        <v>292684884.737512</v>
      </c>
      <c r="AP2272" s="7" t="n">
        <f aca="false">INDEX($AC$2182:$AC$2309,MATCH($A2272+(1-H2272)*1,$A$2182:$A$2309,0))</f>
        <v>5000000</v>
      </c>
      <c r="AQ2272" s="7" t="n">
        <f aca="false">INDEX($AC$2182:$AC$2309,MATCH($A2272-H2272*1,$A$2182:$A$2309,0))</f>
        <v>346161237.003367</v>
      </c>
      <c r="AR2272" s="14" t="b">
        <f aca="false">AND(IF(B2272=1,AD2272&gt;=AE2272,AE2272&gt;AD2272),IF(C2272=1,AF2272&gt;=AG2272,AG2272&gt;AF2272),IF(D2272=1,AH2272&gt;=AI2272,AI2272&gt;AH2272),IF(E2272=1,AJ2272&gt;=AK2272,AK2272&gt;AJ2272),IF(F2272=1,AL2272&gt;=AM2272,AM2272&gt;AL2272),IF(G2272=1,AN2272&gt;=AO2272,AO2272&gt;AN2272),IF(H2272=1,AP2272&gt;=AQ2272,AQ2272&gt;AP2272))</f>
        <v>0</v>
      </c>
      <c r="AS2272" s="2"/>
      <c r="AT2272" s="2"/>
      <c r="AU2272" s="2"/>
      <c r="AV2272" s="2"/>
      <c r="AW2272" s="2"/>
      <c r="AX2272" s="2"/>
    </row>
    <row r="2273" customFormat="false" ht="15" hidden="false" customHeight="false" outlineLevel="0" collapsed="false">
      <c r="A2273" s="6" t="n">
        <f aca="false">ROW()-2182</f>
        <v>91</v>
      </c>
      <c r="B2273" s="6" t="n">
        <f aca="false">MOD(INT($A2273/64),2)</f>
        <v>1</v>
      </c>
      <c r="C2273" s="6" t="n">
        <f aca="false">MOD(INT($A2273/32),2)</f>
        <v>0</v>
      </c>
      <c r="D2273" s="6" t="n">
        <f aca="false">MOD(INT($A2273/16),2)</f>
        <v>1</v>
      </c>
      <c r="E2273" s="6" t="n">
        <f aca="false">MOD(INT($A2273/8),2)</f>
        <v>1</v>
      </c>
      <c r="F2273" s="6" t="n">
        <f aca="false">MOD(INT($A2273/4),2)</f>
        <v>0</v>
      </c>
      <c r="G2273" s="6" t="n">
        <f aca="false">MOD(INT($A2273/2),2)</f>
        <v>1</v>
      </c>
      <c r="H2273" s="6" t="n">
        <f aca="false">MOD(INT($A2273/1),2)</f>
        <v>1</v>
      </c>
      <c r="I2273" s="7" t="n">
        <f aca="false">IF(B2273=1,MIN($B$6,$B$2180),0)</f>
        <v>30000000</v>
      </c>
      <c r="J2273" s="7" t="n">
        <f aca="false">IF(C2273=1,MIN($F$506,MAX(0,$B$2180-I2273)),0)</f>
        <v>0</v>
      </c>
      <c r="K2273" s="7" t="n">
        <f aca="false">IF(D2273=1,MIN($F$505,MAX(0,$B$2180-SUM(I2273:J2273))),0)</f>
        <v>100000000</v>
      </c>
      <c r="L2273" s="7" t="n">
        <f aca="false">IF(E2273=1,MIN($F$504,MAX(0,$B$2180-SUM(I2273:K2273))),0)</f>
        <v>60000000</v>
      </c>
      <c r="M2273" s="7" t="n">
        <f aca="false">IF(F2273=1,MIN($F$503,MAX(0,$B$2180-SUM(I2273:L2273))),0)</f>
        <v>0</v>
      </c>
      <c r="N2273" s="7" t="n">
        <f aca="false">IF(G2273=1,MIN($F$502,MAX(0,$B$2180-SUM(I2273:M2273))),0)</f>
        <v>15000000</v>
      </c>
      <c r="O2273" s="7" t="n">
        <f aca="false">IF(H2273=1,MIN($F$501,MAX(0,$B$2180-SUM(I2273:N2273))),0)</f>
        <v>5000000</v>
      </c>
      <c r="P2273" s="7" t="n">
        <f aca="false">MAX(0,$B$2180-SUM(I2273:O2273))</f>
        <v>1790000000</v>
      </c>
      <c r="Q2273" s="7" t="n">
        <f aca="false">($B$483+$B$484)+$B$22+(1-B2273)*$B$478+(1-C2273)*$E$506+(1-D2273)*$E$505+(1-E2273)*$E$504+(1-F2273)*$E$503+(1-G2273)*$E$502+(1-H2273)*$E$501</f>
        <v>18463334.5368262</v>
      </c>
      <c r="R2273" s="7" t="n">
        <f aca="false">P2273&gt;$B$12*Q2273</f>
        <v>1</v>
      </c>
      <c r="S2273" s="7" t="n">
        <f aca="false">IF(R2273,(P2273+$B$12*$B$13)/(Q2273+$B$13),IF(Q2273&gt;0,P2273/Q2273,0))</f>
        <v>85.5064349066758</v>
      </c>
      <c r="T2273" s="7" t="n">
        <f aca="false">IF(R2273,$B$13*(S2273-$B$12),0)</f>
        <v>211266087.266689</v>
      </c>
      <c r="U2273" s="7" t="n">
        <f aca="false">($B$483+$B$484)*S2273</f>
        <v>26212124.6898822</v>
      </c>
      <c r="V2273" s="7" t="n">
        <f aca="false">$B$22*S2273</f>
        <v>769557914.160082</v>
      </c>
      <c r="W2273" s="7" t="n">
        <f aca="false">IF(B2273=1,I2273,S2273*$B$478)</f>
        <v>30000000</v>
      </c>
      <c r="X2273" s="7" t="n">
        <f aca="false">IF(C2273=1,J2273,S2273*$E$506)</f>
        <v>526444569.163319</v>
      </c>
      <c r="Y2273" s="7" t="n">
        <f aca="false">IF(D2273=1,K2273,S2273*$E$505)</f>
        <v>100000000</v>
      </c>
      <c r="Z2273" s="7" t="n">
        <f aca="false">IF(E2273=1,L2273,S2273*$E$504)</f>
        <v>60000000</v>
      </c>
      <c r="AA2273" s="7" t="n">
        <f aca="false">IF(F2273=1,M2273,S2273*$E$503)</f>
        <v>256519304.720027</v>
      </c>
      <c r="AB2273" s="7" t="n">
        <f aca="false">IF(G2273=1,N2273,S2273*$E$502)</f>
        <v>15000000</v>
      </c>
      <c r="AC2273" s="7" t="n">
        <f aca="false">IF(H2273=1,O2273,S2273*$E$501)</f>
        <v>5000000</v>
      </c>
      <c r="AD2273" s="7" t="n">
        <f aca="false">INDEX($W$2182:$W$2309,MATCH($A2273+(1-B2273)*64,$A$2182:$A$2309,0))</f>
        <v>30000000</v>
      </c>
      <c r="AE2273" s="7" t="n">
        <f aca="false">INDEX($W$2182:$W$2309,MATCH($A2273-B2273*64,$A$2182:$A$2309,0))</f>
        <v>78245856.0691122</v>
      </c>
      <c r="AF2273" s="7" t="n">
        <f aca="false">INDEX($X$2182:$X$2309,MATCH($A2273+(1-C2273)*32,$A$2182:$A$2309,0))</f>
        <v>300000000</v>
      </c>
      <c r="AG2273" s="7" t="n">
        <f aca="false">INDEX($X$2182:$X$2309,MATCH($A2273-C2273*32,$A$2182:$A$2309,0))</f>
        <v>526444569.163319</v>
      </c>
      <c r="AH2273" s="7" t="n">
        <f aca="false">INDEX($Y$2182:$Y$2309,MATCH($A2273+(1-D2273)*16,$A$2182:$A$2309,0))</f>
        <v>100000000</v>
      </c>
      <c r="AI2273" s="7" t="n">
        <f aca="false">INDEX($Y$2182:$Y$2309,MATCH($A2273-D2273*16,$A$2182:$A$2309,0))</f>
        <v>145064350.602126</v>
      </c>
      <c r="AJ2273" s="7" t="n">
        <f aca="false">INDEX($Z$2182:$Z$2309,MATCH($A2273+(1-E2273)*8,$A$2182:$A$2309,0))</f>
        <v>60000000</v>
      </c>
      <c r="AK2273" s="7" t="n">
        <f aca="false">INDEX($Z$2182:$Z$2309,MATCH($A2273-E2273*8,$A$2182:$A$2309,0))</f>
        <v>190298178.241297</v>
      </c>
      <c r="AL2273" s="7" t="n">
        <f aca="false">INDEX($AA$2182:$AA$2309,MATCH($A2273+(1-F2273)*4,$A$2182:$A$2309,0))</f>
        <v>30000000</v>
      </c>
      <c r="AM2273" s="7" t="n">
        <f aca="false">INDEX($AA$2182:$AA$2309,MATCH($A2273-F2273*4,$A$2182:$A$2309,0))</f>
        <v>256519304.720027</v>
      </c>
      <c r="AN2273" s="7" t="n">
        <f aca="false">INDEX($AB$2182:$AB$2309,MATCH($A2273+(1-G2273)*2,$A$2182:$A$2309,0))</f>
        <v>15000000</v>
      </c>
      <c r="AO2273" s="7" t="n">
        <f aca="false">INDEX($AB$2182:$AB$2309,MATCH($A2273-G2273*2,$A$2182:$A$2309,0))</f>
        <v>348087029.698796</v>
      </c>
      <c r="AP2273" s="7" t="n">
        <f aca="false">INDEX($AC$2182:$AC$2309,MATCH($A2273+(1-H2273)*1,$A$2182:$A$2309,0))</f>
        <v>5000000</v>
      </c>
      <c r="AQ2273" s="7" t="n">
        <f aca="false">INDEX($AC$2182:$AC$2309,MATCH($A2273-H2273*1,$A$2182:$A$2309,0))</f>
        <v>346161237.003367</v>
      </c>
      <c r="AR2273" s="14" t="b">
        <f aca="false">AND(IF(B2273=1,AD2273&gt;=AE2273,AE2273&gt;AD2273),IF(C2273=1,AF2273&gt;=AG2273,AG2273&gt;AF2273),IF(D2273=1,AH2273&gt;=AI2273,AI2273&gt;AH2273),IF(E2273=1,AJ2273&gt;=AK2273,AK2273&gt;AJ2273),IF(F2273=1,AL2273&gt;=AM2273,AM2273&gt;AL2273),IF(G2273=1,AN2273&gt;=AO2273,AO2273&gt;AN2273),IF(H2273=1,AP2273&gt;=AQ2273,AQ2273&gt;AP2273))</f>
        <v>0</v>
      </c>
      <c r="AS2273" s="2"/>
      <c r="AT2273" s="2"/>
      <c r="AU2273" s="2"/>
      <c r="AV2273" s="2"/>
      <c r="AW2273" s="2"/>
      <c r="AX2273" s="2"/>
    </row>
    <row r="2274" customFormat="false" ht="15" hidden="false" customHeight="false" outlineLevel="0" collapsed="false">
      <c r="A2274" s="6" t="n">
        <f aca="false">ROW()-2182</f>
        <v>92</v>
      </c>
      <c r="B2274" s="6" t="n">
        <f aca="false">MOD(INT($A2274/64),2)</f>
        <v>1</v>
      </c>
      <c r="C2274" s="6" t="n">
        <f aca="false">MOD(INT($A2274/32),2)</f>
        <v>0</v>
      </c>
      <c r="D2274" s="6" t="n">
        <f aca="false">MOD(INT($A2274/16),2)</f>
        <v>1</v>
      </c>
      <c r="E2274" s="6" t="n">
        <f aca="false">MOD(INT($A2274/8),2)</f>
        <v>1</v>
      </c>
      <c r="F2274" s="6" t="n">
        <f aca="false">MOD(INT($A2274/4),2)</f>
        <v>1</v>
      </c>
      <c r="G2274" s="6" t="n">
        <f aca="false">MOD(INT($A2274/2),2)</f>
        <v>0</v>
      </c>
      <c r="H2274" s="6" t="n">
        <f aca="false">MOD(INT($A2274/1),2)</f>
        <v>0</v>
      </c>
      <c r="I2274" s="7" t="n">
        <f aca="false">IF(B2274=1,MIN($B$6,$B$2180),0)</f>
        <v>30000000</v>
      </c>
      <c r="J2274" s="7" t="n">
        <f aca="false">IF(C2274=1,MIN($F$506,MAX(0,$B$2180-I2274)),0)</f>
        <v>0</v>
      </c>
      <c r="K2274" s="7" t="n">
        <f aca="false">IF(D2274=1,MIN($F$505,MAX(0,$B$2180-SUM(I2274:J2274))),0)</f>
        <v>100000000</v>
      </c>
      <c r="L2274" s="7" t="n">
        <f aca="false">IF(E2274=1,MIN($F$504,MAX(0,$B$2180-SUM(I2274:K2274))),0)</f>
        <v>60000000</v>
      </c>
      <c r="M2274" s="7" t="n">
        <f aca="false">IF(F2274=1,MIN($F$503,MAX(0,$B$2180-SUM(I2274:L2274))),0)</f>
        <v>30000000</v>
      </c>
      <c r="N2274" s="7" t="n">
        <f aca="false">IF(G2274=1,MIN($F$502,MAX(0,$B$2180-SUM(I2274:M2274))),0)</f>
        <v>0</v>
      </c>
      <c r="O2274" s="7" t="n">
        <f aca="false">IF(H2274=1,MIN($F$501,MAX(0,$B$2180-SUM(I2274:N2274))),0)</f>
        <v>0</v>
      </c>
      <c r="P2274" s="7" t="n">
        <f aca="false">MAX(0,$B$2180-SUM(I2274:O2274))</f>
        <v>1780000000</v>
      </c>
      <c r="Q2274" s="7" t="n">
        <f aca="false">($B$483+$B$484)+$B$22+(1-B2274)*$B$478+(1-C2274)*$E$506+(1-D2274)*$E$505+(1-E2274)*$E$504+(1-F2274)*$E$503+(1-G2274)*$E$502+(1-H2274)*$E$501</f>
        <v>25463334.5368262</v>
      </c>
      <c r="R2274" s="7" t="n">
        <f aca="false">P2274&gt;$B$12*Q2274</f>
        <v>1</v>
      </c>
      <c r="S2274" s="7" t="n">
        <f aca="false">IF(R2274,(P2274+$B$12*$B$13)/(Q2274+$B$13),IF(Q2274&gt;0,P2274/Q2274,0))</f>
        <v>63.744186075253</v>
      </c>
      <c r="T2274" s="7" t="n">
        <f aca="false">IF(R2274,$B$13*(S2274-$B$12),0)</f>
        <v>156860465.188133</v>
      </c>
      <c r="U2274" s="7" t="n">
        <f aca="false">($B$483+$B$484)*S2274</f>
        <v>19540874.970208</v>
      </c>
      <c r="V2274" s="7" t="n">
        <f aca="false">$B$22*S2274</f>
        <v>573697674.677277</v>
      </c>
      <c r="W2274" s="7" t="n">
        <f aca="false">IF(B2274=1,I2274,S2274*$B$478)</f>
        <v>30000000</v>
      </c>
      <c r="X2274" s="7" t="n">
        <f aca="false">IF(C2274=1,J2274,S2274*$E$506)</f>
        <v>392459124.411852</v>
      </c>
      <c r="Y2274" s="7" t="n">
        <f aca="false">IF(D2274=1,K2274,S2274*$E$505)</f>
        <v>100000000</v>
      </c>
      <c r="Z2274" s="7" t="n">
        <f aca="false">IF(E2274=1,L2274,S2274*$E$504)</f>
        <v>60000000</v>
      </c>
      <c r="AA2274" s="7" t="n">
        <f aca="false">IF(F2274=1,M2274,S2274*$E$503)</f>
        <v>30000000</v>
      </c>
      <c r="AB2274" s="7" t="n">
        <f aca="false">IF(G2274=1,N2274,S2274*$E$502)</f>
        <v>318720930.376265</v>
      </c>
      <c r="AC2274" s="7" t="n">
        <f aca="false">IF(H2274=1,O2274,S2274*$E$501)</f>
        <v>318720930.376265</v>
      </c>
      <c r="AD2274" s="7" t="n">
        <f aca="false">INDEX($W$2182:$W$2309,MATCH($A2274+(1-B2274)*64,$A$2182:$A$2309,0))</f>
        <v>30000000</v>
      </c>
      <c r="AE2274" s="7" t="n">
        <f aca="false">INDEX($W$2182:$W$2309,MATCH($A2274-B2274*64,$A$2182:$A$2309,0))</f>
        <v>58970664.9936866</v>
      </c>
      <c r="AF2274" s="7" t="n">
        <f aca="false">INDEX($X$2182:$X$2309,MATCH($A2274+(1-C2274)*32,$A$2182:$A$2309,0))</f>
        <v>300000000</v>
      </c>
      <c r="AG2274" s="7" t="n">
        <f aca="false">INDEX($X$2182:$X$2309,MATCH($A2274-C2274*32,$A$2182:$A$2309,0))</f>
        <v>392459124.411852</v>
      </c>
      <c r="AH2274" s="7" t="n">
        <f aca="false">INDEX($Y$2182:$Y$2309,MATCH($A2274+(1-D2274)*16,$A$2182:$A$2309,0))</f>
        <v>100000000</v>
      </c>
      <c r="AI2274" s="7" t="n">
        <f aca="false">INDEX($Y$2182:$Y$2309,MATCH($A2274-D2274*16,$A$2182:$A$2309,0))</f>
        <v>110292381.041624</v>
      </c>
      <c r="AJ2274" s="7" t="n">
        <f aca="false">INDEX($Z$2182:$Z$2309,MATCH($A2274+(1-E2274)*8,$A$2182:$A$2309,0))</f>
        <v>60000000</v>
      </c>
      <c r="AK2274" s="7" t="n">
        <f aca="false">INDEX($Z$2182:$Z$2309,MATCH($A2274-E2274*8,$A$2182:$A$2309,0))</f>
        <v>145636178.22136</v>
      </c>
      <c r="AL2274" s="7" t="n">
        <f aca="false">INDEX($AA$2182:$AA$2309,MATCH($A2274+(1-F2274)*4,$A$2182:$A$2309,0))</f>
        <v>30000000</v>
      </c>
      <c r="AM2274" s="7" t="n">
        <f aca="false">INDEX($AA$2182:$AA$2309,MATCH($A2274-F2274*4,$A$2182:$A$2309,0))</f>
        <v>175610930.842507</v>
      </c>
      <c r="AN2274" s="7" t="n">
        <f aca="false">INDEX($AB$2182:$AB$2309,MATCH($A2274+(1-G2274)*2,$A$2182:$A$2309,0))</f>
        <v>15000000</v>
      </c>
      <c r="AO2274" s="7" t="n">
        <f aca="false">INDEX($AB$2182:$AB$2309,MATCH($A2274-G2274*2,$A$2182:$A$2309,0))</f>
        <v>318720930.376265</v>
      </c>
      <c r="AP2274" s="7" t="n">
        <f aca="false">INDEX($AC$2182:$AC$2309,MATCH($A2274+(1-H2274)*1,$A$2182:$A$2309,0))</f>
        <v>5000000</v>
      </c>
      <c r="AQ2274" s="7" t="n">
        <f aca="false">INDEX($AC$2182:$AC$2309,MATCH($A2274-H2274*1,$A$2182:$A$2309,0))</f>
        <v>318720930.376265</v>
      </c>
      <c r="AR2274" s="14" t="b">
        <f aca="false">AND(IF(B2274=1,AD2274&gt;=AE2274,AE2274&gt;AD2274),IF(C2274=1,AF2274&gt;=AG2274,AG2274&gt;AF2274),IF(D2274=1,AH2274&gt;=AI2274,AI2274&gt;AH2274),IF(E2274=1,AJ2274&gt;=AK2274,AK2274&gt;AJ2274),IF(F2274=1,AL2274&gt;=AM2274,AM2274&gt;AL2274),IF(G2274=1,AN2274&gt;=AO2274,AO2274&gt;AN2274),IF(H2274=1,AP2274&gt;=AQ2274,AQ2274&gt;AP2274))</f>
        <v>0</v>
      </c>
      <c r="AS2274" s="2"/>
      <c r="AT2274" s="2"/>
      <c r="AU2274" s="2"/>
      <c r="AV2274" s="2"/>
      <c r="AW2274" s="2"/>
      <c r="AX2274" s="2"/>
    </row>
    <row r="2275" customFormat="false" ht="15" hidden="false" customHeight="false" outlineLevel="0" collapsed="false">
      <c r="A2275" s="6" t="n">
        <f aca="false">ROW()-2182</f>
        <v>93</v>
      </c>
      <c r="B2275" s="6" t="n">
        <f aca="false">MOD(INT($A2275/64),2)</f>
        <v>1</v>
      </c>
      <c r="C2275" s="6" t="n">
        <f aca="false">MOD(INT($A2275/32),2)</f>
        <v>0</v>
      </c>
      <c r="D2275" s="6" t="n">
        <f aca="false">MOD(INT($A2275/16),2)</f>
        <v>1</v>
      </c>
      <c r="E2275" s="6" t="n">
        <f aca="false">MOD(INT($A2275/8),2)</f>
        <v>1</v>
      </c>
      <c r="F2275" s="6" t="n">
        <f aca="false">MOD(INT($A2275/4),2)</f>
        <v>1</v>
      </c>
      <c r="G2275" s="6" t="n">
        <f aca="false">MOD(INT($A2275/2),2)</f>
        <v>0</v>
      </c>
      <c r="H2275" s="6" t="n">
        <f aca="false">MOD(INT($A2275/1),2)</f>
        <v>1</v>
      </c>
      <c r="I2275" s="7" t="n">
        <f aca="false">IF(B2275=1,MIN($B$6,$B$2180),0)</f>
        <v>30000000</v>
      </c>
      <c r="J2275" s="7" t="n">
        <f aca="false">IF(C2275=1,MIN($F$506,MAX(0,$B$2180-I2275)),0)</f>
        <v>0</v>
      </c>
      <c r="K2275" s="7" t="n">
        <f aca="false">IF(D2275=1,MIN($F$505,MAX(0,$B$2180-SUM(I2275:J2275))),0)</f>
        <v>100000000</v>
      </c>
      <c r="L2275" s="7" t="n">
        <f aca="false">IF(E2275=1,MIN($F$504,MAX(0,$B$2180-SUM(I2275:K2275))),0)</f>
        <v>60000000</v>
      </c>
      <c r="M2275" s="7" t="n">
        <f aca="false">IF(F2275=1,MIN($F$503,MAX(0,$B$2180-SUM(I2275:L2275))),0)</f>
        <v>30000000</v>
      </c>
      <c r="N2275" s="7" t="n">
        <f aca="false">IF(G2275=1,MIN($F$502,MAX(0,$B$2180-SUM(I2275:M2275))),0)</f>
        <v>0</v>
      </c>
      <c r="O2275" s="7" t="n">
        <f aca="false">IF(H2275=1,MIN($F$501,MAX(0,$B$2180-SUM(I2275:N2275))),0)</f>
        <v>5000000</v>
      </c>
      <c r="P2275" s="7" t="n">
        <f aca="false">MAX(0,$B$2180-SUM(I2275:O2275))</f>
        <v>1775000000</v>
      </c>
      <c r="Q2275" s="7" t="n">
        <f aca="false">($B$483+$B$484)+$B$22+(1-B2275)*$B$478+(1-C2275)*$E$506+(1-D2275)*$E$505+(1-E2275)*$E$504+(1-F2275)*$E$503+(1-G2275)*$E$502+(1-H2275)*$E$501</f>
        <v>20463334.5368262</v>
      </c>
      <c r="R2275" s="7" t="n">
        <f aca="false">P2275&gt;$B$12*Q2275</f>
        <v>1</v>
      </c>
      <c r="S2275" s="7" t="n">
        <f aca="false">IF(R2275,(P2275+$B$12*$B$13)/(Q2275+$B$13),IF(Q2275&gt;0,P2275/Q2275,0))</f>
        <v>77.4060055236938</v>
      </c>
      <c r="T2275" s="7" t="n">
        <f aca="false">IF(R2275,$B$13*(S2275-$B$12),0)</f>
        <v>191015013.809235</v>
      </c>
      <c r="U2275" s="7" t="n">
        <f aca="false">($B$483+$B$484)*S2275</f>
        <v>23728926.0246583</v>
      </c>
      <c r="V2275" s="7" t="n">
        <f aca="false">$B$22*S2275</f>
        <v>696654049.713244</v>
      </c>
      <c r="W2275" s="7" t="n">
        <f aca="false">IF(B2275=1,I2275,S2275*$B$478)</f>
        <v>30000000</v>
      </c>
      <c r="X2275" s="7" t="n">
        <f aca="false">IF(C2275=1,J2275,S2275*$E$506)</f>
        <v>476571982.834394</v>
      </c>
      <c r="Y2275" s="7" t="n">
        <f aca="false">IF(D2275=1,K2275,S2275*$E$505)</f>
        <v>100000000</v>
      </c>
      <c r="Z2275" s="7" t="n">
        <f aca="false">IF(E2275=1,L2275,S2275*$E$504)</f>
        <v>60000000</v>
      </c>
      <c r="AA2275" s="7" t="n">
        <f aca="false">IF(F2275=1,M2275,S2275*$E$503)</f>
        <v>30000000</v>
      </c>
      <c r="AB2275" s="7" t="n">
        <f aca="false">IF(G2275=1,N2275,S2275*$E$502)</f>
        <v>387030027.618469</v>
      </c>
      <c r="AC2275" s="7" t="n">
        <f aca="false">IF(H2275=1,O2275,S2275*$E$501)</f>
        <v>5000000</v>
      </c>
      <c r="AD2275" s="7" t="n">
        <f aca="false">INDEX($W$2182:$W$2309,MATCH($A2275+(1-B2275)*64,$A$2182:$A$2309,0))</f>
        <v>30000000</v>
      </c>
      <c r="AE2275" s="7" t="n">
        <f aca="false">INDEX($W$2182:$W$2309,MATCH($A2275-B2275*64,$A$2182:$A$2309,0))</f>
        <v>71108992.1441563</v>
      </c>
      <c r="AF2275" s="7" t="n">
        <f aca="false">INDEX($X$2182:$X$2309,MATCH($A2275+(1-C2275)*32,$A$2182:$A$2309,0))</f>
        <v>300000000</v>
      </c>
      <c r="AG2275" s="7" t="n">
        <f aca="false">INDEX($X$2182:$X$2309,MATCH($A2275-C2275*32,$A$2182:$A$2309,0))</f>
        <v>476571982.834394</v>
      </c>
      <c r="AH2275" s="7" t="n">
        <f aca="false">INDEX($Y$2182:$Y$2309,MATCH($A2275+(1-D2275)*16,$A$2182:$A$2309,0))</f>
        <v>100000000</v>
      </c>
      <c r="AI2275" s="7" t="n">
        <f aca="false">INDEX($Y$2182:$Y$2309,MATCH($A2275-D2275*16,$A$2182:$A$2309,0))</f>
        <v>132263272.149609</v>
      </c>
      <c r="AJ2275" s="7" t="n">
        <f aca="false">INDEX($Z$2182:$Z$2309,MATCH($A2275+(1-E2275)*8,$A$2182:$A$2309,0))</f>
        <v>60000000</v>
      </c>
      <c r="AK2275" s="7" t="n">
        <f aca="false">INDEX($Z$2182:$Z$2309,MATCH($A2275-E2275*8,$A$2182:$A$2309,0))</f>
        <v>173873036.827903</v>
      </c>
      <c r="AL2275" s="7" t="n">
        <f aca="false">INDEX($AA$2182:$AA$2309,MATCH($A2275+(1-F2275)*4,$A$2182:$A$2309,0))</f>
        <v>30000000</v>
      </c>
      <c r="AM2275" s="7" t="n">
        <f aca="false">INDEX($AA$2182:$AA$2309,MATCH($A2275-F2275*4,$A$2182:$A$2309,0))</f>
        <v>208852217.819277</v>
      </c>
      <c r="AN2275" s="7" t="n">
        <f aca="false">INDEX($AB$2182:$AB$2309,MATCH($A2275+(1-G2275)*2,$A$2182:$A$2309,0))</f>
        <v>15000000</v>
      </c>
      <c r="AO2275" s="7" t="n">
        <f aca="false">INDEX($AB$2182:$AB$2309,MATCH($A2275-G2275*2,$A$2182:$A$2309,0))</f>
        <v>387030027.618469</v>
      </c>
      <c r="AP2275" s="7" t="n">
        <f aca="false">INDEX($AC$2182:$AC$2309,MATCH($A2275+(1-H2275)*1,$A$2182:$A$2309,0))</f>
        <v>5000000</v>
      </c>
      <c r="AQ2275" s="7" t="n">
        <f aca="false">INDEX($AC$2182:$AC$2309,MATCH($A2275-H2275*1,$A$2182:$A$2309,0))</f>
        <v>318720930.376265</v>
      </c>
      <c r="AR2275" s="14" t="b">
        <f aca="false">AND(IF(B2275=1,AD2275&gt;=AE2275,AE2275&gt;AD2275),IF(C2275=1,AF2275&gt;=AG2275,AG2275&gt;AF2275),IF(D2275=1,AH2275&gt;=AI2275,AI2275&gt;AH2275),IF(E2275=1,AJ2275&gt;=AK2275,AK2275&gt;AJ2275),IF(F2275=1,AL2275&gt;=AM2275,AM2275&gt;AL2275),IF(G2275=1,AN2275&gt;=AO2275,AO2275&gt;AN2275),IF(H2275=1,AP2275&gt;=AQ2275,AQ2275&gt;AP2275))</f>
        <v>0</v>
      </c>
      <c r="AS2275" s="2"/>
      <c r="AT2275" s="2"/>
      <c r="AU2275" s="2"/>
      <c r="AV2275" s="2"/>
      <c r="AW2275" s="2"/>
      <c r="AX2275" s="2"/>
    </row>
    <row r="2276" customFormat="false" ht="15" hidden="false" customHeight="false" outlineLevel="0" collapsed="false">
      <c r="A2276" s="6" t="n">
        <f aca="false">ROW()-2182</f>
        <v>94</v>
      </c>
      <c r="B2276" s="6" t="n">
        <f aca="false">MOD(INT($A2276/64),2)</f>
        <v>1</v>
      </c>
      <c r="C2276" s="6" t="n">
        <f aca="false">MOD(INT($A2276/32),2)</f>
        <v>0</v>
      </c>
      <c r="D2276" s="6" t="n">
        <f aca="false">MOD(INT($A2276/16),2)</f>
        <v>1</v>
      </c>
      <c r="E2276" s="6" t="n">
        <f aca="false">MOD(INT($A2276/8),2)</f>
        <v>1</v>
      </c>
      <c r="F2276" s="6" t="n">
        <f aca="false">MOD(INT($A2276/4),2)</f>
        <v>1</v>
      </c>
      <c r="G2276" s="6" t="n">
        <f aca="false">MOD(INT($A2276/2),2)</f>
        <v>1</v>
      </c>
      <c r="H2276" s="6" t="n">
        <f aca="false">MOD(INT($A2276/1),2)</f>
        <v>0</v>
      </c>
      <c r="I2276" s="7" t="n">
        <f aca="false">IF(B2276=1,MIN($B$6,$B$2180),0)</f>
        <v>30000000</v>
      </c>
      <c r="J2276" s="7" t="n">
        <f aca="false">IF(C2276=1,MIN($F$506,MAX(0,$B$2180-I2276)),0)</f>
        <v>0</v>
      </c>
      <c r="K2276" s="7" t="n">
        <f aca="false">IF(D2276=1,MIN($F$505,MAX(0,$B$2180-SUM(I2276:J2276))),0)</f>
        <v>100000000</v>
      </c>
      <c r="L2276" s="7" t="n">
        <f aca="false">IF(E2276=1,MIN($F$504,MAX(0,$B$2180-SUM(I2276:K2276))),0)</f>
        <v>60000000</v>
      </c>
      <c r="M2276" s="7" t="n">
        <f aca="false">IF(F2276=1,MIN($F$503,MAX(0,$B$2180-SUM(I2276:L2276))),0)</f>
        <v>30000000</v>
      </c>
      <c r="N2276" s="7" t="n">
        <f aca="false">IF(G2276=1,MIN($F$502,MAX(0,$B$2180-SUM(I2276:M2276))),0)</f>
        <v>15000000</v>
      </c>
      <c r="O2276" s="7" t="n">
        <f aca="false">IF(H2276=1,MIN($F$501,MAX(0,$B$2180-SUM(I2276:N2276))),0)</f>
        <v>0</v>
      </c>
      <c r="P2276" s="7" t="n">
        <f aca="false">MAX(0,$B$2180-SUM(I2276:O2276))</f>
        <v>1765000000</v>
      </c>
      <c r="Q2276" s="7" t="n">
        <f aca="false">($B$483+$B$484)+$B$22+(1-B2276)*$B$478+(1-C2276)*$E$506+(1-D2276)*$E$505+(1-E2276)*$E$504+(1-F2276)*$E$503+(1-G2276)*$E$502+(1-H2276)*$E$501</f>
        <v>20463334.5368262</v>
      </c>
      <c r="R2276" s="7" t="n">
        <f aca="false">P2276&gt;$B$12*Q2276</f>
        <v>1</v>
      </c>
      <c r="S2276" s="7" t="n">
        <f aca="false">IF(R2276,(P2276+$B$12*$B$13)/(Q2276+$B$13),IF(Q2276&gt;0,P2276/Q2276,0))</f>
        <v>76.9705286993692</v>
      </c>
      <c r="T2276" s="7" t="n">
        <f aca="false">IF(R2276,$B$13*(S2276-$B$12),0)</f>
        <v>189926321.748423</v>
      </c>
      <c r="U2276" s="7" t="n">
        <f aca="false">($B$483+$B$484)*S2276</f>
        <v>23595429.957009</v>
      </c>
      <c r="V2276" s="7" t="n">
        <f aca="false">$B$22*S2276</f>
        <v>692734758.294323</v>
      </c>
      <c r="W2276" s="7" t="n">
        <f aca="false">IF(B2276=1,I2276,S2276*$B$478)</f>
        <v>30000000</v>
      </c>
      <c r="X2276" s="7" t="n">
        <f aca="false">IF(C2276=1,J2276,S2276*$E$506)</f>
        <v>473890846.503399</v>
      </c>
      <c r="Y2276" s="7" t="n">
        <f aca="false">IF(D2276=1,K2276,S2276*$E$505)</f>
        <v>100000000</v>
      </c>
      <c r="Z2276" s="7" t="n">
        <f aca="false">IF(E2276=1,L2276,S2276*$E$504)</f>
        <v>60000000</v>
      </c>
      <c r="AA2276" s="7" t="n">
        <f aca="false">IF(F2276=1,M2276,S2276*$E$503)</f>
        <v>30000000</v>
      </c>
      <c r="AB2276" s="7" t="n">
        <f aca="false">IF(G2276=1,N2276,S2276*$E$502)</f>
        <v>15000000</v>
      </c>
      <c r="AC2276" s="7" t="n">
        <f aca="false">IF(H2276=1,O2276,S2276*$E$501)</f>
        <v>384852643.496846</v>
      </c>
      <c r="AD2276" s="7" t="n">
        <f aca="false">INDEX($W$2182:$W$2309,MATCH($A2276+(1-B2276)*64,$A$2182:$A$2309,0))</f>
        <v>30000000</v>
      </c>
      <c r="AE2276" s="7" t="n">
        <f aca="false">INDEX($W$2182:$W$2309,MATCH($A2276-B2276*64,$A$2182:$A$2309,0))</f>
        <v>70715581.399237</v>
      </c>
      <c r="AF2276" s="7" t="n">
        <f aca="false">INDEX($X$2182:$X$2309,MATCH($A2276+(1-C2276)*32,$A$2182:$A$2309,0))</f>
        <v>300000000</v>
      </c>
      <c r="AG2276" s="7" t="n">
        <f aca="false">INDEX($X$2182:$X$2309,MATCH($A2276-C2276*32,$A$2182:$A$2309,0))</f>
        <v>473890846.503399</v>
      </c>
      <c r="AH2276" s="7" t="n">
        <f aca="false">INDEX($Y$2182:$Y$2309,MATCH($A2276+(1-D2276)*16,$A$2182:$A$2309,0))</f>
        <v>100000000</v>
      </c>
      <c r="AI2276" s="7" t="n">
        <f aca="false">INDEX($Y$2182:$Y$2309,MATCH($A2276-D2276*16,$A$2182:$A$2309,0))</f>
        <v>131558807.31792</v>
      </c>
      <c r="AJ2276" s="7" t="n">
        <f aca="false">INDEX($Z$2182:$Z$2309,MATCH($A2276+(1-E2276)*8,$A$2182:$A$2309,0))</f>
        <v>60000000</v>
      </c>
      <c r="AK2276" s="7" t="n">
        <f aca="false">INDEX($Z$2182:$Z$2309,MATCH($A2276-E2276*8,$A$2182:$A$2309,0))</f>
        <v>172926789.008431</v>
      </c>
      <c r="AL2276" s="7" t="n">
        <f aca="false">INDEX($AA$2182:$AA$2309,MATCH($A2276+(1-F2276)*4,$A$2182:$A$2309,0))</f>
        <v>30000000</v>
      </c>
      <c r="AM2276" s="7" t="n">
        <f aca="false">INDEX($AA$2182:$AA$2309,MATCH($A2276-F2276*4,$A$2182:$A$2309,0))</f>
        <v>207696742.20202</v>
      </c>
      <c r="AN2276" s="7" t="n">
        <f aca="false">INDEX($AB$2182:$AB$2309,MATCH($A2276+(1-G2276)*2,$A$2182:$A$2309,0))</f>
        <v>15000000</v>
      </c>
      <c r="AO2276" s="7" t="n">
        <f aca="false">INDEX($AB$2182:$AB$2309,MATCH($A2276-G2276*2,$A$2182:$A$2309,0))</f>
        <v>318720930.376265</v>
      </c>
      <c r="AP2276" s="7" t="n">
        <f aca="false">INDEX($AC$2182:$AC$2309,MATCH($A2276+(1-H2276)*1,$A$2182:$A$2309,0))</f>
        <v>5000000</v>
      </c>
      <c r="AQ2276" s="7" t="n">
        <f aca="false">INDEX($AC$2182:$AC$2309,MATCH($A2276-H2276*1,$A$2182:$A$2309,0))</f>
        <v>384852643.496846</v>
      </c>
      <c r="AR2276" s="14" t="b">
        <f aca="false">AND(IF(B2276=1,AD2276&gt;=AE2276,AE2276&gt;AD2276),IF(C2276=1,AF2276&gt;=AG2276,AG2276&gt;AF2276),IF(D2276=1,AH2276&gt;=AI2276,AI2276&gt;AH2276),IF(E2276=1,AJ2276&gt;=AK2276,AK2276&gt;AJ2276),IF(F2276=1,AL2276&gt;=AM2276,AM2276&gt;AL2276),IF(G2276=1,AN2276&gt;=AO2276,AO2276&gt;AN2276),IF(H2276=1,AP2276&gt;=AQ2276,AQ2276&gt;AP2276))</f>
        <v>0</v>
      </c>
      <c r="AS2276" s="2"/>
      <c r="AT2276" s="2"/>
      <c r="AU2276" s="2"/>
      <c r="AV2276" s="2"/>
      <c r="AW2276" s="2"/>
      <c r="AX2276" s="2"/>
    </row>
    <row r="2277" customFormat="false" ht="15" hidden="false" customHeight="false" outlineLevel="0" collapsed="false">
      <c r="A2277" s="6" t="n">
        <f aca="false">ROW()-2182</f>
        <v>95</v>
      </c>
      <c r="B2277" s="6" t="n">
        <f aca="false">MOD(INT($A2277/64),2)</f>
        <v>1</v>
      </c>
      <c r="C2277" s="6" t="n">
        <f aca="false">MOD(INT($A2277/32),2)</f>
        <v>0</v>
      </c>
      <c r="D2277" s="6" t="n">
        <f aca="false">MOD(INT($A2277/16),2)</f>
        <v>1</v>
      </c>
      <c r="E2277" s="6" t="n">
        <f aca="false">MOD(INT($A2277/8),2)</f>
        <v>1</v>
      </c>
      <c r="F2277" s="6" t="n">
        <f aca="false">MOD(INT($A2277/4),2)</f>
        <v>1</v>
      </c>
      <c r="G2277" s="6" t="n">
        <f aca="false">MOD(INT($A2277/2),2)</f>
        <v>1</v>
      </c>
      <c r="H2277" s="6" t="n">
        <f aca="false">MOD(INT($A2277/1),2)</f>
        <v>1</v>
      </c>
      <c r="I2277" s="7" t="n">
        <f aca="false">IF(B2277=1,MIN($B$6,$B$2180),0)</f>
        <v>30000000</v>
      </c>
      <c r="J2277" s="7" t="n">
        <f aca="false">IF(C2277=1,MIN($F$506,MAX(0,$B$2180-I2277)),0)</f>
        <v>0</v>
      </c>
      <c r="K2277" s="7" t="n">
        <f aca="false">IF(D2277=1,MIN($F$505,MAX(0,$B$2180-SUM(I2277:J2277))),0)</f>
        <v>100000000</v>
      </c>
      <c r="L2277" s="7" t="n">
        <f aca="false">IF(E2277=1,MIN($F$504,MAX(0,$B$2180-SUM(I2277:K2277))),0)</f>
        <v>60000000</v>
      </c>
      <c r="M2277" s="7" t="n">
        <f aca="false">IF(F2277=1,MIN($F$503,MAX(0,$B$2180-SUM(I2277:L2277))),0)</f>
        <v>30000000</v>
      </c>
      <c r="N2277" s="7" t="n">
        <f aca="false">IF(G2277=1,MIN($F$502,MAX(0,$B$2180-SUM(I2277:M2277))),0)</f>
        <v>15000000</v>
      </c>
      <c r="O2277" s="7" t="n">
        <f aca="false">IF(H2277=1,MIN($F$501,MAX(0,$B$2180-SUM(I2277:N2277))),0)</f>
        <v>5000000</v>
      </c>
      <c r="P2277" s="7" t="n">
        <f aca="false">MAX(0,$B$2180-SUM(I2277:O2277))</f>
        <v>1760000000</v>
      </c>
      <c r="Q2277" s="7" t="n">
        <f aca="false">($B$483+$B$484)+$B$22+(1-B2277)*$B$478+(1-C2277)*$E$506+(1-D2277)*$E$505+(1-E2277)*$E$504+(1-F2277)*$E$503+(1-G2277)*$E$502+(1-H2277)*$E$501</f>
        <v>15463334.5368262</v>
      </c>
      <c r="R2277" s="7" t="n">
        <f aca="false">P2277&gt;$B$12*Q2277</f>
        <v>1</v>
      </c>
      <c r="S2277" s="7" t="n">
        <f aca="false">IF(R2277,(P2277+$B$12*$B$13)/(Q2277+$B$13),IF(Q2277&gt;0,P2277/Q2277,0))</f>
        <v>98.1165271061861</v>
      </c>
      <c r="T2277" s="7" t="n">
        <f aca="false">IF(R2277,$B$13*(S2277-$B$12),0)</f>
        <v>242791317.765465</v>
      </c>
      <c r="U2277" s="7" t="n">
        <f aca="false">($B$483+$B$484)*S2277</f>
        <v>30077767.193224</v>
      </c>
      <c r="V2277" s="7" t="n">
        <f aca="false">$B$22*S2277</f>
        <v>883048743.955675</v>
      </c>
      <c r="W2277" s="7" t="n">
        <f aca="false">IF(B2277=1,I2277,S2277*$B$478)</f>
        <v>30000000</v>
      </c>
      <c r="X2277" s="7" t="n">
        <f aca="false">IF(C2277=1,J2277,S2277*$E$506)</f>
        <v>604082171.085636</v>
      </c>
      <c r="Y2277" s="7" t="n">
        <f aca="false">IF(D2277=1,K2277,S2277*$E$505)</f>
        <v>100000000</v>
      </c>
      <c r="Z2277" s="7" t="n">
        <f aca="false">IF(E2277=1,L2277,S2277*$E$504)</f>
        <v>60000000</v>
      </c>
      <c r="AA2277" s="7" t="n">
        <f aca="false">IF(F2277=1,M2277,S2277*$E$503)</f>
        <v>30000000</v>
      </c>
      <c r="AB2277" s="7" t="n">
        <f aca="false">IF(G2277=1,N2277,S2277*$E$502)</f>
        <v>15000000</v>
      </c>
      <c r="AC2277" s="7" t="n">
        <f aca="false">IF(H2277=1,O2277,S2277*$E$501)</f>
        <v>5000000</v>
      </c>
      <c r="AD2277" s="7" t="n">
        <f aca="false">INDEX($W$2182:$W$2309,MATCH($A2277+(1-B2277)*64,$A$2182:$A$2309,0))</f>
        <v>30000000</v>
      </c>
      <c r="AE2277" s="7" t="n">
        <f aca="false">INDEX($W$2182:$W$2309,MATCH($A2277-B2277*64,$A$2182:$A$2309,0))</f>
        <v>89170979.2188196</v>
      </c>
      <c r="AF2277" s="7" t="n">
        <f aca="false">INDEX($X$2182:$X$2309,MATCH($A2277+(1-C2277)*32,$A$2182:$A$2309,0))</f>
        <v>300000000</v>
      </c>
      <c r="AG2277" s="7" t="n">
        <f aca="false">INDEX($X$2182:$X$2309,MATCH($A2277-C2277*32,$A$2182:$A$2309,0))</f>
        <v>604082171.085636</v>
      </c>
      <c r="AH2277" s="7" t="n">
        <f aca="false">INDEX($Y$2182:$Y$2309,MATCH($A2277+(1-D2277)*16,$A$2182:$A$2309,0))</f>
        <v>100000000</v>
      </c>
      <c r="AI2277" s="7" t="n">
        <f aca="false">INDEX($Y$2182:$Y$2309,MATCH($A2277-D2277*16,$A$2182:$A$2309,0))</f>
        <v>164501622.073357</v>
      </c>
      <c r="AJ2277" s="7" t="n">
        <f aca="false">INDEX($Z$2182:$Z$2309,MATCH($A2277+(1-E2277)*8,$A$2182:$A$2309,0))</f>
        <v>60000000</v>
      </c>
      <c r="AK2277" s="7" t="n">
        <f aca="false">INDEX($Z$2182:$Z$2309,MATCH($A2277-E2277*8,$A$2182:$A$2309,0))</f>
        <v>214797826.558799</v>
      </c>
      <c r="AL2277" s="7" t="n">
        <f aca="false">INDEX($AA$2182:$AA$2309,MATCH($A2277+(1-F2277)*4,$A$2182:$A$2309,0))</f>
        <v>30000000</v>
      </c>
      <c r="AM2277" s="7" t="n">
        <f aca="false">INDEX($AA$2182:$AA$2309,MATCH($A2277-F2277*4,$A$2182:$A$2309,0))</f>
        <v>256519304.720027</v>
      </c>
      <c r="AN2277" s="7" t="n">
        <f aca="false">INDEX($AB$2182:$AB$2309,MATCH($A2277+(1-G2277)*2,$A$2182:$A$2309,0))</f>
        <v>15000000</v>
      </c>
      <c r="AO2277" s="7" t="n">
        <f aca="false">INDEX($AB$2182:$AB$2309,MATCH($A2277-G2277*2,$A$2182:$A$2309,0))</f>
        <v>387030027.618469</v>
      </c>
      <c r="AP2277" s="7" t="n">
        <f aca="false">INDEX($AC$2182:$AC$2309,MATCH($A2277+(1-H2277)*1,$A$2182:$A$2309,0))</f>
        <v>5000000</v>
      </c>
      <c r="AQ2277" s="7" t="n">
        <f aca="false">INDEX($AC$2182:$AC$2309,MATCH($A2277-H2277*1,$A$2182:$A$2309,0))</f>
        <v>384852643.496846</v>
      </c>
      <c r="AR2277" s="14" t="b">
        <f aca="false">AND(IF(B2277=1,AD2277&gt;=AE2277,AE2277&gt;AD2277),IF(C2277=1,AF2277&gt;=AG2277,AG2277&gt;AF2277),IF(D2277=1,AH2277&gt;=AI2277,AI2277&gt;AH2277),IF(E2277=1,AJ2277&gt;=AK2277,AK2277&gt;AJ2277),IF(F2277=1,AL2277&gt;=AM2277,AM2277&gt;AL2277),IF(G2277=1,AN2277&gt;=AO2277,AO2277&gt;AN2277),IF(H2277=1,AP2277&gt;=AQ2277,AQ2277&gt;AP2277))</f>
        <v>0</v>
      </c>
      <c r="AS2277" s="2"/>
      <c r="AT2277" s="2"/>
      <c r="AU2277" s="2"/>
      <c r="AV2277" s="2"/>
      <c r="AW2277" s="2"/>
      <c r="AX2277" s="2"/>
    </row>
    <row r="2278" customFormat="false" ht="15" hidden="false" customHeight="false" outlineLevel="0" collapsed="false">
      <c r="A2278" s="6" t="n">
        <f aca="false">ROW()-2182</f>
        <v>96</v>
      </c>
      <c r="B2278" s="6" t="n">
        <f aca="false">MOD(INT($A2278/64),2)</f>
        <v>1</v>
      </c>
      <c r="C2278" s="6" t="n">
        <f aca="false">MOD(INT($A2278/32),2)</f>
        <v>1</v>
      </c>
      <c r="D2278" s="6" t="n">
        <f aca="false">MOD(INT($A2278/16),2)</f>
        <v>0</v>
      </c>
      <c r="E2278" s="6" t="n">
        <f aca="false">MOD(INT($A2278/8),2)</f>
        <v>0</v>
      </c>
      <c r="F2278" s="6" t="n">
        <f aca="false">MOD(INT($A2278/4),2)</f>
        <v>0</v>
      </c>
      <c r="G2278" s="6" t="n">
        <f aca="false">MOD(INT($A2278/2),2)</f>
        <v>0</v>
      </c>
      <c r="H2278" s="6" t="n">
        <f aca="false">MOD(INT($A2278/1),2)</f>
        <v>0</v>
      </c>
      <c r="I2278" s="7" t="n">
        <f aca="false">IF(B2278=1,MIN($B$6,$B$2180),0)</f>
        <v>30000000</v>
      </c>
      <c r="J2278" s="7" t="n">
        <f aca="false">IF(C2278=1,MIN($F$506,MAX(0,$B$2180-I2278)),0)</f>
        <v>300000000</v>
      </c>
      <c r="K2278" s="7" t="n">
        <f aca="false">IF(D2278=1,MIN($F$505,MAX(0,$B$2180-SUM(I2278:J2278))),0)</f>
        <v>0</v>
      </c>
      <c r="L2278" s="7" t="n">
        <f aca="false">IF(E2278=1,MIN($F$504,MAX(0,$B$2180-SUM(I2278:K2278))),0)</f>
        <v>0</v>
      </c>
      <c r="M2278" s="7" t="n">
        <f aca="false">IF(F2278=1,MIN($F$503,MAX(0,$B$2180-SUM(I2278:L2278))),0)</f>
        <v>0</v>
      </c>
      <c r="N2278" s="7" t="n">
        <f aca="false">IF(G2278=1,MIN($F$502,MAX(0,$B$2180-SUM(I2278:M2278))),0)</f>
        <v>0</v>
      </c>
      <c r="O2278" s="7" t="n">
        <f aca="false">IF(H2278=1,MIN($F$501,MAX(0,$B$2180-SUM(I2278:N2278))),0)</f>
        <v>0</v>
      </c>
      <c r="P2278" s="7" t="n">
        <f aca="false">MAX(0,$B$2180-SUM(I2278:O2278))</f>
        <v>1670000000</v>
      </c>
      <c r="Q2278" s="7" t="n">
        <f aca="false">($B$483+$B$484)+$B$22+(1-B2278)*$B$478+(1-C2278)*$E$506+(1-D2278)*$E$505+(1-E2278)*$E$504+(1-F2278)*$E$503+(1-G2278)*$E$502+(1-H2278)*$E$501</f>
        <v>26446834.4613554</v>
      </c>
      <c r="R2278" s="7" t="n">
        <f aca="false">P2278&gt;$B$12*Q2278</f>
        <v>1</v>
      </c>
      <c r="S2278" s="7" t="n">
        <f aca="false">IF(R2278,(P2278+$B$12*$B$13)/(Q2278+$B$13),IF(Q2278&gt;0,P2278/Q2278,0))</f>
        <v>57.7783384995972</v>
      </c>
      <c r="T2278" s="7" t="n">
        <f aca="false">IF(R2278,$B$13*(S2278-$B$12),0)</f>
        <v>141945846.248993</v>
      </c>
      <c r="U2278" s="7" t="n">
        <f aca="false">($B$483+$B$484)*S2278</f>
        <v>17712035.5301753</v>
      </c>
      <c r="V2278" s="7" t="n">
        <f aca="false">$B$22*S2278</f>
        <v>520005046.496375</v>
      </c>
      <c r="W2278" s="7" t="n">
        <f aca="false">IF(B2278=1,I2278,S2278*$B$478)</f>
        <v>30000000</v>
      </c>
      <c r="X2278" s="7" t="n">
        <f aca="false">IF(C2278=1,J2278,S2278*$E$506)</f>
        <v>300000000</v>
      </c>
      <c r="Y2278" s="7" t="n">
        <f aca="false">IF(D2278=1,K2278,S2278*$E$505)</f>
        <v>100550658.83066</v>
      </c>
      <c r="Z2278" s="7" t="n">
        <f aca="false">IF(E2278=1,L2278,S2278*$E$504)</f>
        <v>138668012.399033</v>
      </c>
      <c r="AA2278" s="7" t="n">
        <f aca="false">IF(F2278=1,M2278,S2278*$E$503)</f>
        <v>173335015.498792</v>
      </c>
      <c r="AB2278" s="7" t="n">
        <f aca="false">IF(G2278=1,N2278,S2278*$E$502)</f>
        <v>288891692.497986</v>
      </c>
      <c r="AC2278" s="7" t="n">
        <f aca="false">IF(H2278=1,O2278,S2278*$E$501)</f>
        <v>288891692.497986</v>
      </c>
      <c r="AD2278" s="7" t="n">
        <f aca="false">INDEX($W$2182:$W$2309,MATCH($A2278+(1-B2278)*64,$A$2182:$A$2309,0))</f>
        <v>30000000</v>
      </c>
      <c r="AE2278" s="7" t="n">
        <f aca="false">INDEX($W$2182:$W$2309,MATCH($A2278-B2278*64,$A$2182:$A$2309,0))</f>
        <v>53568977.7797338</v>
      </c>
      <c r="AF2278" s="7" t="n">
        <f aca="false">INDEX($X$2182:$X$2309,MATCH($A2278+(1-C2278)*32,$A$2182:$A$2309,0))</f>
        <v>300000000</v>
      </c>
      <c r="AG2278" s="7" t="n">
        <f aca="false">INDEX($X$2182:$X$2309,MATCH($A2278-C2278*32,$A$2182:$A$2309,0))</f>
        <v>345954503.504187</v>
      </c>
      <c r="AH2278" s="7" t="n">
        <f aca="false">INDEX($Y$2182:$Y$2309,MATCH($A2278+(1-D2278)*16,$A$2182:$A$2309,0))</f>
        <v>100000000</v>
      </c>
      <c r="AI2278" s="7" t="n">
        <f aca="false">INDEX($Y$2182:$Y$2309,MATCH($A2278-D2278*16,$A$2182:$A$2309,0))</f>
        <v>100550658.83066</v>
      </c>
      <c r="AJ2278" s="7" t="n">
        <f aca="false">INDEX($Z$2182:$Z$2309,MATCH($A2278+(1-E2278)*8,$A$2182:$A$2309,0))</f>
        <v>60000000</v>
      </c>
      <c r="AK2278" s="7" t="n">
        <f aca="false">INDEX($Z$2182:$Z$2309,MATCH($A2278-E2278*8,$A$2182:$A$2309,0))</f>
        <v>138668012.399033</v>
      </c>
      <c r="AL2278" s="7" t="n">
        <f aca="false">INDEX($AA$2182:$AA$2309,MATCH($A2278+(1-F2278)*4,$A$2182:$A$2309,0))</f>
        <v>30000000</v>
      </c>
      <c r="AM2278" s="7" t="n">
        <f aca="false">INDEX($AA$2182:$AA$2309,MATCH($A2278-F2278*4,$A$2182:$A$2309,0))</f>
        <v>173335015.498792</v>
      </c>
      <c r="AN2278" s="7" t="n">
        <f aca="false">INDEX($AB$2182:$AB$2309,MATCH($A2278+(1-G2278)*2,$A$2182:$A$2309,0))</f>
        <v>15000000</v>
      </c>
      <c r="AO2278" s="7" t="n">
        <f aca="false">INDEX($AB$2182:$AB$2309,MATCH($A2278-G2278*2,$A$2182:$A$2309,0))</f>
        <v>288891692.497986</v>
      </c>
      <c r="AP2278" s="7" t="n">
        <f aca="false">INDEX($AC$2182:$AC$2309,MATCH($A2278+(1-H2278)*1,$A$2182:$A$2309,0))</f>
        <v>5000000</v>
      </c>
      <c r="AQ2278" s="7" t="n">
        <f aca="false">INDEX($AC$2182:$AC$2309,MATCH($A2278-H2278*1,$A$2182:$A$2309,0))</f>
        <v>288891692.497986</v>
      </c>
      <c r="AR2278" s="14" t="b">
        <f aca="false">AND(IF(B2278=1,AD2278&gt;=AE2278,AE2278&gt;AD2278),IF(C2278=1,AF2278&gt;=AG2278,AG2278&gt;AF2278),IF(D2278=1,AH2278&gt;=AI2278,AI2278&gt;AH2278),IF(E2278=1,AJ2278&gt;=AK2278,AK2278&gt;AJ2278),IF(F2278=1,AL2278&gt;=AM2278,AM2278&gt;AL2278),IF(G2278=1,AN2278&gt;=AO2278,AO2278&gt;AN2278),IF(H2278=1,AP2278&gt;=AQ2278,AQ2278&gt;AP2278))</f>
        <v>0</v>
      </c>
      <c r="AS2278" s="2"/>
      <c r="AT2278" s="2"/>
      <c r="AU2278" s="2"/>
      <c r="AV2278" s="2"/>
      <c r="AW2278" s="2"/>
      <c r="AX2278" s="2"/>
    </row>
    <row r="2279" customFormat="false" ht="15" hidden="false" customHeight="false" outlineLevel="0" collapsed="false">
      <c r="A2279" s="6" t="n">
        <f aca="false">ROW()-2182</f>
        <v>97</v>
      </c>
      <c r="B2279" s="6" t="n">
        <f aca="false">MOD(INT($A2279/64),2)</f>
        <v>1</v>
      </c>
      <c r="C2279" s="6" t="n">
        <f aca="false">MOD(INT($A2279/32),2)</f>
        <v>1</v>
      </c>
      <c r="D2279" s="6" t="n">
        <f aca="false">MOD(INT($A2279/16),2)</f>
        <v>0</v>
      </c>
      <c r="E2279" s="6" t="n">
        <f aca="false">MOD(INT($A2279/8),2)</f>
        <v>0</v>
      </c>
      <c r="F2279" s="6" t="n">
        <f aca="false">MOD(INT($A2279/4),2)</f>
        <v>0</v>
      </c>
      <c r="G2279" s="6" t="n">
        <f aca="false">MOD(INT($A2279/2),2)</f>
        <v>0</v>
      </c>
      <c r="H2279" s="6" t="n">
        <f aca="false">MOD(INT($A2279/1),2)</f>
        <v>1</v>
      </c>
      <c r="I2279" s="7" t="n">
        <f aca="false">IF(B2279=1,MIN($B$6,$B$2180),0)</f>
        <v>30000000</v>
      </c>
      <c r="J2279" s="7" t="n">
        <f aca="false">IF(C2279=1,MIN($F$506,MAX(0,$B$2180-I2279)),0)</f>
        <v>300000000</v>
      </c>
      <c r="K2279" s="7" t="n">
        <f aca="false">IF(D2279=1,MIN($F$505,MAX(0,$B$2180-SUM(I2279:J2279))),0)</f>
        <v>0</v>
      </c>
      <c r="L2279" s="7" t="n">
        <f aca="false">IF(E2279=1,MIN($F$504,MAX(0,$B$2180-SUM(I2279:K2279))),0)</f>
        <v>0</v>
      </c>
      <c r="M2279" s="7" t="n">
        <f aca="false">IF(F2279=1,MIN($F$503,MAX(0,$B$2180-SUM(I2279:L2279))),0)</f>
        <v>0</v>
      </c>
      <c r="N2279" s="7" t="n">
        <f aca="false">IF(G2279=1,MIN($F$502,MAX(0,$B$2180-SUM(I2279:M2279))),0)</f>
        <v>0</v>
      </c>
      <c r="O2279" s="7" t="n">
        <f aca="false">IF(H2279=1,MIN($F$501,MAX(0,$B$2180-SUM(I2279:N2279))),0)</f>
        <v>5000000</v>
      </c>
      <c r="P2279" s="7" t="n">
        <f aca="false">MAX(0,$B$2180-SUM(I2279:O2279))</f>
        <v>1665000000</v>
      </c>
      <c r="Q2279" s="7" t="n">
        <f aca="false">($B$483+$B$484)+$B$22+(1-B2279)*$B$478+(1-C2279)*$E$506+(1-D2279)*$E$505+(1-E2279)*$E$504+(1-F2279)*$E$503+(1-G2279)*$E$502+(1-H2279)*$E$501</f>
        <v>21446834.4613554</v>
      </c>
      <c r="R2279" s="7" t="n">
        <f aca="false">P2279&gt;$B$12*Q2279</f>
        <v>1</v>
      </c>
      <c r="S2279" s="7" t="n">
        <f aca="false">IF(R2279,(P2279+$B$12*$B$13)/(Q2279+$B$13),IF(Q2279&gt;0,P2279/Q2279,0))</f>
        <v>69.6334207634396</v>
      </c>
      <c r="T2279" s="7" t="n">
        <f aca="false">IF(R2279,$B$13*(S2279-$B$12),0)</f>
        <v>171583551.908599</v>
      </c>
      <c r="U2279" s="7" t="n">
        <f aca="false">($B$483+$B$484)*S2279</f>
        <v>21346228.6157343</v>
      </c>
      <c r="V2279" s="7" t="n">
        <f aca="false">$B$22*S2279</f>
        <v>626700786.870957</v>
      </c>
      <c r="W2279" s="7" t="n">
        <f aca="false">IF(B2279=1,I2279,S2279*$B$478)</f>
        <v>30000000</v>
      </c>
      <c r="X2279" s="7" t="n">
        <f aca="false">IF(C2279=1,J2279,S2279*$E$506)</f>
        <v>300000000</v>
      </c>
      <c r="Y2279" s="7" t="n">
        <f aca="false">IF(D2279=1,K2279,S2279*$E$505)</f>
        <v>121181856.664938</v>
      </c>
      <c r="Z2279" s="7" t="n">
        <f aca="false">IF(E2279=1,L2279,S2279*$E$504)</f>
        <v>167120209.832255</v>
      </c>
      <c r="AA2279" s="7" t="n">
        <f aca="false">IF(F2279=1,M2279,S2279*$E$503)</f>
        <v>208900262.290319</v>
      </c>
      <c r="AB2279" s="7" t="n">
        <f aca="false">IF(G2279=1,N2279,S2279*$E$502)</f>
        <v>348167103.817198</v>
      </c>
      <c r="AC2279" s="7" t="n">
        <f aca="false">IF(H2279=1,O2279,S2279*$E$501)</f>
        <v>5000000</v>
      </c>
      <c r="AD2279" s="7" t="n">
        <f aca="false">INDEX($W$2182:$W$2309,MATCH($A2279+(1-B2279)*64,$A$2182:$A$2309,0))</f>
        <v>30000000</v>
      </c>
      <c r="AE2279" s="7" t="n">
        <f aca="false">INDEX($W$2182:$W$2309,MATCH($A2279-B2279*64,$A$2182:$A$2309,0))</f>
        <v>64142386.8897704</v>
      </c>
      <c r="AF2279" s="7" t="n">
        <f aca="false">INDEX($X$2182:$X$2309,MATCH($A2279+(1-C2279)*32,$A$2182:$A$2309,0))</f>
        <v>300000000</v>
      </c>
      <c r="AG2279" s="7" t="n">
        <f aca="false">INDEX($X$2182:$X$2309,MATCH($A2279-C2279*32,$A$2182:$A$2309,0))</f>
        <v>402392524.668391</v>
      </c>
      <c r="AH2279" s="7" t="n">
        <f aca="false">INDEX($Y$2182:$Y$2309,MATCH($A2279+(1-D2279)*16,$A$2182:$A$2309,0))</f>
        <v>100000000</v>
      </c>
      <c r="AI2279" s="7" t="n">
        <f aca="false">INDEX($Y$2182:$Y$2309,MATCH($A2279-D2279*16,$A$2182:$A$2309,0))</f>
        <v>121181856.664938</v>
      </c>
      <c r="AJ2279" s="7" t="n">
        <f aca="false">INDEX($Z$2182:$Z$2309,MATCH($A2279+(1-E2279)*8,$A$2182:$A$2309,0))</f>
        <v>60000000</v>
      </c>
      <c r="AK2279" s="7" t="n">
        <f aca="false">INDEX($Z$2182:$Z$2309,MATCH($A2279-E2279*8,$A$2182:$A$2309,0))</f>
        <v>167120209.832255</v>
      </c>
      <c r="AL2279" s="7" t="n">
        <f aca="false">INDEX($AA$2182:$AA$2309,MATCH($A2279+(1-F2279)*4,$A$2182:$A$2309,0))</f>
        <v>30000000</v>
      </c>
      <c r="AM2279" s="7" t="n">
        <f aca="false">INDEX($AA$2182:$AA$2309,MATCH($A2279-F2279*4,$A$2182:$A$2309,0))</f>
        <v>208900262.290319</v>
      </c>
      <c r="AN2279" s="7" t="n">
        <f aca="false">INDEX($AB$2182:$AB$2309,MATCH($A2279+(1-G2279)*2,$A$2182:$A$2309,0))</f>
        <v>15000000</v>
      </c>
      <c r="AO2279" s="7" t="n">
        <f aca="false">INDEX($AB$2182:$AB$2309,MATCH($A2279-G2279*2,$A$2182:$A$2309,0))</f>
        <v>348167103.817198</v>
      </c>
      <c r="AP2279" s="7" t="n">
        <f aca="false">INDEX($AC$2182:$AC$2309,MATCH($A2279+(1-H2279)*1,$A$2182:$A$2309,0))</f>
        <v>5000000</v>
      </c>
      <c r="AQ2279" s="7" t="n">
        <f aca="false">INDEX($AC$2182:$AC$2309,MATCH($A2279-H2279*1,$A$2182:$A$2309,0))</f>
        <v>288891692.497986</v>
      </c>
      <c r="AR2279" s="14" t="b">
        <f aca="false">AND(IF(B2279=1,AD2279&gt;=AE2279,AE2279&gt;AD2279),IF(C2279=1,AF2279&gt;=AG2279,AG2279&gt;AF2279),IF(D2279=1,AH2279&gt;=AI2279,AI2279&gt;AH2279),IF(E2279=1,AJ2279&gt;=AK2279,AK2279&gt;AJ2279),IF(F2279=1,AL2279&gt;=AM2279,AM2279&gt;AL2279),IF(G2279=1,AN2279&gt;=AO2279,AO2279&gt;AN2279),IF(H2279=1,AP2279&gt;=AQ2279,AQ2279&gt;AP2279))</f>
        <v>0</v>
      </c>
      <c r="AS2279" s="2"/>
      <c r="AT2279" s="2"/>
      <c r="AU2279" s="2"/>
      <c r="AV2279" s="2"/>
      <c r="AW2279" s="2"/>
      <c r="AX2279" s="2"/>
    </row>
    <row r="2280" customFormat="false" ht="15" hidden="false" customHeight="false" outlineLevel="0" collapsed="false">
      <c r="A2280" s="6" t="n">
        <f aca="false">ROW()-2182</f>
        <v>98</v>
      </c>
      <c r="B2280" s="6" t="n">
        <f aca="false">MOD(INT($A2280/64),2)</f>
        <v>1</v>
      </c>
      <c r="C2280" s="6" t="n">
        <f aca="false">MOD(INT($A2280/32),2)</f>
        <v>1</v>
      </c>
      <c r="D2280" s="6" t="n">
        <f aca="false">MOD(INT($A2280/16),2)</f>
        <v>0</v>
      </c>
      <c r="E2280" s="6" t="n">
        <f aca="false">MOD(INT($A2280/8),2)</f>
        <v>0</v>
      </c>
      <c r="F2280" s="6" t="n">
        <f aca="false">MOD(INT($A2280/4),2)</f>
        <v>0</v>
      </c>
      <c r="G2280" s="6" t="n">
        <f aca="false">MOD(INT($A2280/2),2)</f>
        <v>1</v>
      </c>
      <c r="H2280" s="6" t="n">
        <f aca="false">MOD(INT($A2280/1),2)</f>
        <v>0</v>
      </c>
      <c r="I2280" s="7" t="n">
        <f aca="false">IF(B2280=1,MIN($B$6,$B$2180),0)</f>
        <v>30000000</v>
      </c>
      <c r="J2280" s="7" t="n">
        <f aca="false">IF(C2280=1,MIN($F$506,MAX(0,$B$2180-I2280)),0)</f>
        <v>300000000</v>
      </c>
      <c r="K2280" s="7" t="n">
        <f aca="false">IF(D2280=1,MIN($F$505,MAX(0,$B$2180-SUM(I2280:J2280))),0)</f>
        <v>0</v>
      </c>
      <c r="L2280" s="7" t="n">
        <f aca="false">IF(E2280=1,MIN($F$504,MAX(0,$B$2180-SUM(I2280:K2280))),0)</f>
        <v>0</v>
      </c>
      <c r="M2280" s="7" t="n">
        <f aca="false">IF(F2280=1,MIN($F$503,MAX(0,$B$2180-SUM(I2280:L2280))),0)</f>
        <v>0</v>
      </c>
      <c r="N2280" s="7" t="n">
        <f aca="false">IF(G2280=1,MIN($F$502,MAX(0,$B$2180-SUM(I2280:M2280))),0)</f>
        <v>15000000</v>
      </c>
      <c r="O2280" s="7" t="n">
        <f aca="false">IF(H2280=1,MIN($F$501,MAX(0,$B$2180-SUM(I2280:N2280))),0)</f>
        <v>0</v>
      </c>
      <c r="P2280" s="7" t="n">
        <f aca="false">MAX(0,$B$2180-SUM(I2280:O2280))</f>
        <v>1655000000</v>
      </c>
      <c r="Q2280" s="7" t="n">
        <f aca="false">($B$483+$B$484)+$B$22+(1-B2280)*$B$478+(1-C2280)*$E$506+(1-D2280)*$E$505+(1-E2280)*$E$504+(1-F2280)*$E$503+(1-G2280)*$E$502+(1-H2280)*$E$501</f>
        <v>21446834.4613554</v>
      </c>
      <c r="R2280" s="7" t="n">
        <f aca="false">P2280&gt;$B$12*Q2280</f>
        <v>1</v>
      </c>
      <c r="S2280" s="7" t="n">
        <f aca="false">IF(R2280,(P2280+$B$12*$B$13)/(Q2280+$B$13),IF(Q2280&gt;0,P2280/Q2280,0))</f>
        <v>69.2158290347234</v>
      </c>
      <c r="T2280" s="7" t="n">
        <f aca="false">IF(R2280,$B$13*(S2280-$B$12),0)</f>
        <v>170539572.586808</v>
      </c>
      <c r="U2280" s="7" t="n">
        <f aca="false">($B$483+$B$484)*S2280</f>
        <v>21218215.2507225</v>
      </c>
      <c r="V2280" s="7" t="n">
        <f aca="false">$B$22*S2280</f>
        <v>622942461.31251</v>
      </c>
      <c r="W2280" s="7" t="n">
        <f aca="false">IF(B2280=1,I2280,S2280*$B$478)</f>
        <v>30000000</v>
      </c>
      <c r="X2280" s="7" t="n">
        <f aca="false">IF(C2280=1,J2280,S2280*$E$506)</f>
        <v>300000000</v>
      </c>
      <c r="Y2280" s="7" t="n">
        <f aca="false">IF(D2280=1,K2280,S2280*$E$505)</f>
        <v>120455128.888836</v>
      </c>
      <c r="Z2280" s="7" t="n">
        <f aca="false">IF(E2280=1,L2280,S2280*$E$504)</f>
        <v>166117989.683336</v>
      </c>
      <c r="AA2280" s="7" t="n">
        <f aca="false">IF(F2280=1,M2280,S2280*$E$503)</f>
        <v>207647487.10417</v>
      </c>
      <c r="AB2280" s="7" t="n">
        <f aca="false">IF(G2280=1,N2280,S2280*$E$502)</f>
        <v>15000000</v>
      </c>
      <c r="AC2280" s="7" t="n">
        <f aca="false">IF(H2280=1,O2280,S2280*$E$501)</f>
        <v>346079145.173617</v>
      </c>
      <c r="AD2280" s="7" t="n">
        <f aca="false">INDEX($W$2182:$W$2309,MATCH($A2280+(1-B2280)*64,$A$2182:$A$2309,0))</f>
        <v>30000000</v>
      </c>
      <c r="AE2280" s="7" t="n">
        <f aca="false">INDEX($W$2182:$W$2309,MATCH($A2280-B2280*64,$A$2182:$A$2309,0))</f>
        <v>63764523.0494772</v>
      </c>
      <c r="AF2280" s="7" t="n">
        <f aca="false">INDEX($X$2182:$X$2309,MATCH($A2280+(1-C2280)*32,$A$2182:$A$2309,0))</f>
        <v>300000000</v>
      </c>
      <c r="AG2280" s="7" t="n">
        <f aca="false">INDEX($X$2182:$X$2309,MATCH($A2280-C2280*32,$A$2182:$A$2309,0))</f>
        <v>400347327.592567</v>
      </c>
      <c r="AH2280" s="7" t="n">
        <f aca="false">INDEX($Y$2182:$Y$2309,MATCH($A2280+(1-D2280)*16,$A$2182:$A$2309,0))</f>
        <v>100000000</v>
      </c>
      <c r="AI2280" s="7" t="n">
        <f aca="false">INDEX($Y$2182:$Y$2309,MATCH($A2280-D2280*16,$A$2182:$A$2309,0))</f>
        <v>120455128.888836</v>
      </c>
      <c r="AJ2280" s="7" t="n">
        <f aca="false">INDEX($Z$2182:$Z$2309,MATCH($A2280+(1-E2280)*8,$A$2182:$A$2309,0))</f>
        <v>60000000</v>
      </c>
      <c r="AK2280" s="7" t="n">
        <f aca="false">INDEX($Z$2182:$Z$2309,MATCH($A2280-E2280*8,$A$2182:$A$2309,0))</f>
        <v>166117989.683336</v>
      </c>
      <c r="AL2280" s="7" t="n">
        <f aca="false">INDEX($AA$2182:$AA$2309,MATCH($A2280+(1-F2280)*4,$A$2182:$A$2309,0))</f>
        <v>30000000</v>
      </c>
      <c r="AM2280" s="7" t="n">
        <f aca="false">INDEX($AA$2182:$AA$2309,MATCH($A2280-F2280*4,$A$2182:$A$2309,0))</f>
        <v>207647487.10417</v>
      </c>
      <c r="AN2280" s="7" t="n">
        <f aca="false">INDEX($AB$2182:$AB$2309,MATCH($A2280+(1-G2280)*2,$A$2182:$A$2309,0))</f>
        <v>15000000</v>
      </c>
      <c r="AO2280" s="7" t="n">
        <f aca="false">INDEX($AB$2182:$AB$2309,MATCH($A2280-G2280*2,$A$2182:$A$2309,0))</f>
        <v>288891692.497986</v>
      </c>
      <c r="AP2280" s="7" t="n">
        <f aca="false">INDEX($AC$2182:$AC$2309,MATCH($A2280+(1-H2280)*1,$A$2182:$A$2309,0))</f>
        <v>5000000</v>
      </c>
      <c r="AQ2280" s="7" t="n">
        <f aca="false">INDEX($AC$2182:$AC$2309,MATCH($A2280-H2280*1,$A$2182:$A$2309,0))</f>
        <v>346079145.173617</v>
      </c>
      <c r="AR2280" s="14" t="b">
        <f aca="false">AND(IF(B2280=1,AD2280&gt;=AE2280,AE2280&gt;AD2280),IF(C2280=1,AF2280&gt;=AG2280,AG2280&gt;AF2280),IF(D2280=1,AH2280&gt;=AI2280,AI2280&gt;AH2280),IF(E2280=1,AJ2280&gt;=AK2280,AK2280&gt;AJ2280),IF(F2280=1,AL2280&gt;=AM2280,AM2280&gt;AL2280),IF(G2280=1,AN2280&gt;=AO2280,AO2280&gt;AN2280),IF(H2280=1,AP2280&gt;=AQ2280,AQ2280&gt;AP2280))</f>
        <v>0</v>
      </c>
      <c r="AS2280" s="2"/>
      <c r="AT2280" s="2"/>
      <c r="AU2280" s="2"/>
      <c r="AV2280" s="2"/>
      <c r="AW2280" s="2"/>
      <c r="AX2280" s="2"/>
    </row>
    <row r="2281" customFormat="false" ht="15" hidden="false" customHeight="false" outlineLevel="0" collapsed="false">
      <c r="A2281" s="6" t="n">
        <f aca="false">ROW()-2182</f>
        <v>99</v>
      </c>
      <c r="B2281" s="6" t="n">
        <f aca="false">MOD(INT($A2281/64),2)</f>
        <v>1</v>
      </c>
      <c r="C2281" s="6" t="n">
        <f aca="false">MOD(INT($A2281/32),2)</f>
        <v>1</v>
      </c>
      <c r="D2281" s="6" t="n">
        <f aca="false">MOD(INT($A2281/16),2)</f>
        <v>0</v>
      </c>
      <c r="E2281" s="6" t="n">
        <f aca="false">MOD(INT($A2281/8),2)</f>
        <v>0</v>
      </c>
      <c r="F2281" s="6" t="n">
        <f aca="false">MOD(INT($A2281/4),2)</f>
        <v>0</v>
      </c>
      <c r="G2281" s="6" t="n">
        <f aca="false">MOD(INT($A2281/2),2)</f>
        <v>1</v>
      </c>
      <c r="H2281" s="6" t="n">
        <f aca="false">MOD(INT($A2281/1),2)</f>
        <v>1</v>
      </c>
      <c r="I2281" s="7" t="n">
        <f aca="false">IF(B2281=1,MIN($B$6,$B$2180),0)</f>
        <v>30000000</v>
      </c>
      <c r="J2281" s="7" t="n">
        <f aca="false">IF(C2281=1,MIN($F$506,MAX(0,$B$2180-I2281)),0)</f>
        <v>300000000</v>
      </c>
      <c r="K2281" s="7" t="n">
        <f aca="false">IF(D2281=1,MIN($F$505,MAX(0,$B$2180-SUM(I2281:J2281))),0)</f>
        <v>0</v>
      </c>
      <c r="L2281" s="7" t="n">
        <f aca="false">IF(E2281=1,MIN($F$504,MAX(0,$B$2180-SUM(I2281:K2281))),0)</f>
        <v>0</v>
      </c>
      <c r="M2281" s="7" t="n">
        <f aca="false">IF(F2281=1,MIN($F$503,MAX(0,$B$2180-SUM(I2281:L2281))),0)</f>
        <v>0</v>
      </c>
      <c r="N2281" s="7" t="n">
        <f aca="false">IF(G2281=1,MIN($F$502,MAX(0,$B$2180-SUM(I2281:M2281))),0)</f>
        <v>15000000</v>
      </c>
      <c r="O2281" s="7" t="n">
        <f aca="false">IF(H2281=1,MIN($F$501,MAX(0,$B$2180-SUM(I2281:N2281))),0)</f>
        <v>5000000</v>
      </c>
      <c r="P2281" s="7" t="n">
        <f aca="false">MAX(0,$B$2180-SUM(I2281:O2281))</f>
        <v>1650000000</v>
      </c>
      <c r="Q2281" s="7" t="n">
        <f aca="false">($B$483+$B$484)+$B$22+(1-B2281)*$B$478+(1-C2281)*$E$506+(1-D2281)*$E$505+(1-E2281)*$E$504+(1-F2281)*$E$503+(1-G2281)*$E$502+(1-H2281)*$E$501</f>
        <v>16446834.4613554</v>
      </c>
      <c r="R2281" s="7" t="n">
        <f aca="false">P2281&gt;$B$12*Q2281</f>
        <v>1</v>
      </c>
      <c r="S2281" s="7" t="n">
        <f aca="false">IF(R2281,(P2281+$B$12*$B$13)/(Q2281+$B$13),IF(Q2281&gt;0,P2281/Q2281,0))</f>
        <v>87.2177356787748</v>
      </c>
      <c r="T2281" s="7" t="n">
        <f aca="false">IF(R2281,$B$13*(S2281-$B$12),0)</f>
        <v>215544339.196937</v>
      </c>
      <c r="U2281" s="7" t="n">
        <f aca="false">($B$483+$B$484)*S2281</f>
        <v>26736726.4846957</v>
      </c>
      <c r="V2281" s="7" t="n">
        <f aca="false">$B$22*S2281</f>
        <v>784959621.108973</v>
      </c>
      <c r="W2281" s="7" t="n">
        <f aca="false">IF(B2281=1,I2281,S2281*$B$478)</f>
        <v>30000000</v>
      </c>
      <c r="X2281" s="7" t="n">
        <f aca="false">IF(C2281=1,J2281,S2281*$E$506)</f>
        <v>300000000</v>
      </c>
      <c r="Y2281" s="7" t="n">
        <f aca="false">IF(D2281=1,K2281,S2281*$E$505)</f>
        <v>151783540.544011</v>
      </c>
      <c r="Z2281" s="7" t="n">
        <f aca="false">IF(E2281=1,L2281,S2281*$E$504)</f>
        <v>209322565.629059</v>
      </c>
      <c r="AA2281" s="7" t="n">
        <f aca="false">IF(F2281=1,M2281,S2281*$E$503)</f>
        <v>261653207.036324</v>
      </c>
      <c r="AB2281" s="7" t="n">
        <f aca="false">IF(G2281=1,N2281,S2281*$E$502)</f>
        <v>15000000</v>
      </c>
      <c r="AC2281" s="7" t="n">
        <f aca="false">IF(H2281=1,O2281,S2281*$E$501)</f>
        <v>5000000</v>
      </c>
      <c r="AD2281" s="7" t="n">
        <f aca="false">INDEX($W$2182:$W$2309,MATCH($A2281+(1-B2281)*64,$A$2182:$A$2309,0))</f>
        <v>30000000</v>
      </c>
      <c r="AE2281" s="7" t="n">
        <f aca="false">INDEX($W$2182:$W$2309,MATCH($A2281-B2281*64,$A$2182:$A$2309,0))</f>
        <v>79559612.4139867</v>
      </c>
      <c r="AF2281" s="7" t="n">
        <f aca="false">INDEX($X$2182:$X$2309,MATCH($A2281+(1-C2281)*32,$A$2182:$A$2309,0))</f>
        <v>300000000</v>
      </c>
      <c r="AG2281" s="7" t="n">
        <f aca="false">INDEX($X$2182:$X$2309,MATCH($A2281-C2281*32,$A$2182:$A$2309,0))</f>
        <v>478860024.886445</v>
      </c>
      <c r="AH2281" s="7" t="n">
        <f aca="false">INDEX($Y$2182:$Y$2309,MATCH($A2281+(1-D2281)*16,$A$2182:$A$2309,0))</f>
        <v>100000000</v>
      </c>
      <c r="AI2281" s="7" t="n">
        <f aca="false">INDEX($Y$2182:$Y$2309,MATCH($A2281-D2281*16,$A$2182:$A$2309,0))</f>
        <v>151783540.544011</v>
      </c>
      <c r="AJ2281" s="7" t="n">
        <f aca="false">INDEX($Z$2182:$Z$2309,MATCH($A2281+(1-E2281)*8,$A$2182:$A$2309,0))</f>
        <v>60000000</v>
      </c>
      <c r="AK2281" s="7" t="n">
        <f aca="false">INDEX($Z$2182:$Z$2309,MATCH($A2281-E2281*8,$A$2182:$A$2309,0))</f>
        <v>209322565.629059</v>
      </c>
      <c r="AL2281" s="7" t="n">
        <f aca="false">INDEX($AA$2182:$AA$2309,MATCH($A2281+(1-F2281)*4,$A$2182:$A$2309,0))</f>
        <v>30000000</v>
      </c>
      <c r="AM2281" s="7" t="n">
        <f aca="false">INDEX($AA$2182:$AA$2309,MATCH($A2281-F2281*4,$A$2182:$A$2309,0))</f>
        <v>261653207.036324</v>
      </c>
      <c r="AN2281" s="7" t="n">
        <f aca="false">INDEX($AB$2182:$AB$2309,MATCH($A2281+(1-G2281)*2,$A$2182:$A$2309,0))</f>
        <v>15000000</v>
      </c>
      <c r="AO2281" s="7" t="n">
        <f aca="false">INDEX($AB$2182:$AB$2309,MATCH($A2281-G2281*2,$A$2182:$A$2309,0))</f>
        <v>348167103.817198</v>
      </c>
      <c r="AP2281" s="7" t="n">
        <f aca="false">INDEX($AC$2182:$AC$2309,MATCH($A2281+(1-H2281)*1,$A$2182:$A$2309,0))</f>
        <v>5000000</v>
      </c>
      <c r="AQ2281" s="7" t="n">
        <f aca="false">INDEX($AC$2182:$AC$2309,MATCH($A2281-H2281*1,$A$2182:$A$2309,0))</f>
        <v>346079145.173617</v>
      </c>
      <c r="AR2281" s="14" t="b">
        <f aca="false">AND(IF(B2281=1,AD2281&gt;=AE2281,AE2281&gt;AD2281),IF(C2281=1,AF2281&gt;=AG2281,AG2281&gt;AF2281),IF(D2281=1,AH2281&gt;=AI2281,AI2281&gt;AH2281),IF(E2281=1,AJ2281&gt;=AK2281,AK2281&gt;AJ2281),IF(F2281=1,AL2281&gt;=AM2281,AM2281&gt;AL2281),IF(G2281=1,AN2281&gt;=AO2281,AO2281&gt;AN2281),IF(H2281=1,AP2281&gt;=AQ2281,AQ2281&gt;AP2281))</f>
        <v>0</v>
      </c>
      <c r="AS2281" s="2"/>
      <c r="AT2281" s="2"/>
      <c r="AU2281" s="2"/>
      <c r="AV2281" s="2"/>
      <c r="AW2281" s="2"/>
      <c r="AX2281" s="2"/>
    </row>
    <row r="2282" customFormat="false" ht="15" hidden="false" customHeight="false" outlineLevel="0" collapsed="false">
      <c r="A2282" s="6" t="n">
        <f aca="false">ROW()-2182</f>
        <v>100</v>
      </c>
      <c r="B2282" s="6" t="n">
        <f aca="false">MOD(INT($A2282/64),2)</f>
        <v>1</v>
      </c>
      <c r="C2282" s="6" t="n">
        <f aca="false">MOD(INT($A2282/32),2)</f>
        <v>1</v>
      </c>
      <c r="D2282" s="6" t="n">
        <f aca="false">MOD(INT($A2282/16),2)</f>
        <v>0</v>
      </c>
      <c r="E2282" s="6" t="n">
        <f aca="false">MOD(INT($A2282/8),2)</f>
        <v>0</v>
      </c>
      <c r="F2282" s="6" t="n">
        <f aca="false">MOD(INT($A2282/4),2)</f>
        <v>1</v>
      </c>
      <c r="G2282" s="6" t="n">
        <f aca="false">MOD(INT($A2282/2),2)</f>
        <v>0</v>
      </c>
      <c r="H2282" s="6" t="n">
        <f aca="false">MOD(INT($A2282/1),2)</f>
        <v>0</v>
      </c>
      <c r="I2282" s="7" t="n">
        <f aca="false">IF(B2282=1,MIN($B$6,$B$2180),0)</f>
        <v>30000000</v>
      </c>
      <c r="J2282" s="7" t="n">
        <f aca="false">IF(C2282=1,MIN($F$506,MAX(0,$B$2180-I2282)),0)</f>
        <v>300000000</v>
      </c>
      <c r="K2282" s="7" t="n">
        <f aca="false">IF(D2282=1,MIN($F$505,MAX(0,$B$2180-SUM(I2282:J2282))),0)</f>
        <v>0</v>
      </c>
      <c r="L2282" s="7" t="n">
        <f aca="false">IF(E2282=1,MIN($F$504,MAX(0,$B$2180-SUM(I2282:K2282))),0)</f>
        <v>0</v>
      </c>
      <c r="M2282" s="7" t="n">
        <f aca="false">IF(F2282=1,MIN($F$503,MAX(0,$B$2180-SUM(I2282:L2282))),0)</f>
        <v>30000000</v>
      </c>
      <c r="N2282" s="7" t="n">
        <f aca="false">IF(G2282=1,MIN($F$502,MAX(0,$B$2180-SUM(I2282:M2282))),0)</f>
        <v>0</v>
      </c>
      <c r="O2282" s="7" t="n">
        <f aca="false">IF(H2282=1,MIN($F$501,MAX(0,$B$2180-SUM(I2282:N2282))),0)</f>
        <v>0</v>
      </c>
      <c r="P2282" s="7" t="n">
        <f aca="false">MAX(0,$B$2180-SUM(I2282:O2282))</f>
        <v>1640000000</v>
      </c>
      <c r="Q2282" s="7" t="n">
        <f aca="false">($B$483+$B$484)+$B$22+(1-B2282)*$B$478+(1-C2282)*$E$506+(1-D2282)*$E$505+(1-E2282)*$E$504+(1-F2282)*$E$503+(1-G2282)*$E$502+(1-H2282)*$E$501</f>
        <v>23446834.4613554</v>
      </c>
      <c r="R2282" s="7" t="n">
        <f aca="false">P2282&gt;$B$12*Q2282</f>
        <v>1</v>
      </c>
      <c r="S2282" s="7" t="n">
        <f aca="false">IF(R2282,(P2282+$B$12*$B$13)/(Q2282+$B$13),IF(Q2282&gt;0,P2282/Q2282,0))</f>
        <v>63.3025197137746</v>
      </c>
      <c r="T2282" s="7" t="n">
        <f aca="false">IF(R2282,$B$13*(S2282-$B$12),0)</f>
        <v>155756299.284437</v>
      </c>
      <c r="U2282" s="7" t="n">
        <f aca="false">($B$483+$B$484)*S2282</f>
        <v>19405481.4907461</v>
      </c>
      <c r="V2282" s="7" t="n">
        <f aca="false">$B$22*S2282</f>
        <v>569722677.423972</v>
      </c>
      <c r="W2282" s="7" t="n">
        <f aca="false">IF(B2282=1,I2282,S2282*$B$478)</f>
        <v>30000000</v>
      </c>
      <c r="X2282" s="7" t="n">
        <f aca="false">IF(C2282=1,J2282,S2282*$E$506)</f>
        <v>300000000</v>
      </c>
      <c r="Y2282" s="7" t="n">
        <f aca="false">IF(D2282=1,K2282,S2282*$E$505)</f>
        <v>110164297.35004</v>
      </c>
      <c r="Z2282" s="7" t="n">
        <f aca="false">IF(E2282=1,L2282,S2282*$E$504)</f>
        <v>151926047.313059</v>
      </c>
      <c r="AA2282" s="7" t="n">
        <f aca="false">IF(F2282=1,M2282,S2282*$E$503)</f>
        <v>30000000</v>
      </c>
      <c r="AB2282" s="7" t="n">
        <f aca="false">IF(G2282=1,N2282,S2282*$E$502)</f>
        <v>316512598.568873</v>
      </c>
      <c r="AC2282" s="7" t="n">
        <f aca="false">IF(H2282=1,O2282,S2282*$E$501)</f>
        <v>316512598.568873</v>
      </c>
      <c r="AD2282" s="7" t="n">
        <f aca="false">INDEX($W$2182:$W$2309,MATCH($A2282+(1-B2282)*64,$A$2182:$A$2309,0))</f>
        <v>30000000</v>
      </c>
      <c r="AE2282" s="7" t="n">
        <f aca="false">INDEX($W$2182:$W$2309,MATCH($A2282-B2282*64,$A$2182:$A$2309,0))</f>
        <v>58496780.3915254</v>
      </c>
      <c r="AF2282" s="7" t="n">
        <f aca="false">INDEX($X$2182:$X$2309,MATCH($A2282+(1-C2282)*32,$A$2182:$A$2309,0))</f>
        <v>300000000</v>
      </c>
      <c r="AG2282" s="7" t="n">
        <f aca="false">INDEX($X$2182:$X$2309,MATCH($A2282-C2282*32,$A$2182:$A$2309,0))</f>
        <v>372529702.348008</v>
      </c>
      <c r="AH2282" s="7" t="n">
        <f aca="false">INDEX($Y$2182:$Y$2309,MATCH($A2282+(1-D2282)*16,$A$2182:$A$2309,0))</f>
        <v>100000000</v>
      </c>
      <c r="AI2282" s="7" t="n">
        <f aca="false">INDEX($Y$2182:$Y$2309,MATCH($A2282-D2282*16,$A$2182:$A$2309,0))</f>
        <v>110164297.35004</v>
      </c>
      <c r="AJ2282" s="7" t="n">
        <f aca="false">INDEX($Z$2182:$Z$2309,MATCH($A2282+(1-E2282)*8,$A$2182:$A$2309,0))</f>
        <v>60000000</v>
      </c>
      <c r="AK2282" s="7" t="n">
        <f aca="false">INDEX($Z$2182:$Z$2309,MATCH($A2282-E2282*8,$A$2182:$A$2309,0))</f>
        <v>151926047.313059</v>
      </c>
      <c r="AL2282" s="7" t="n">
        <f aca="false">INDEX($AA$2182:$AA$2309,MATCH($A2282+(1-F2282)*4,$A$2182:$A$2309,0))</f>
        <v>30000000</v>
      </c>
      <c r="AM2282" s="7" t="n">
        <f aca="false">INDEX($AA$2182:$AA$2309,MATCH($A2282-F2282*4,$A$2182:$A$2309,0))</f>
        <v>173335015.498792</v>
      </c>
      <c r="AN2282" s="7" t="n">
        <f aca="false">INDEX($AB$2182:$AB$2309,MATCH($A2282+(1-G2282)*2,$A$2182:$A$2309,0))</f>
        <v>15000000</v>
      </c>
      <c r="AO2282" s="7" t="n">
        <f aca="false">INDEX($AB$2182:$AB$2309,MATCH($A2282-G2282*2,$A$2182:$A$2309,0))</f>
        <v>316512598.568873</v>
      </c>
      <c r="AP2282" s="7" t="n">
        <f aca="false">INDEX($AC$2182:$AC$2309,MATCH($A2282+(1-H2282)*1,$A$2182:$A$2309,0))</f>
        <v>5000000</v>
      </c>
      <c r="AQ2282" s="7" t="n">
        <f aca="false">INDEX($AC$2182:$AC$2309,MATCH($A2282-H2282*1,$A$2182:$A$2309,0))</f>
        <v>316512598.568873</v>
      </c>
      <c r="AR2282" s="14" t="b">
        <f aca="false">AND(IF(B2282=1,AD2282&gt;=AE2282,AE2282&gt;AD2282),IF(C2282=1,AF2282&gt;=AG2282,AG2282&gt;AF2282),IF(D2282=1,AH2282&gt;=AI2282,AI2282&gt;AH2282),IF(E2282=1,AJ2282&gt;=AK2282,AK2282&gt;AJ2282),IF(F2282=1,AL2282&gt;=AM2282,AM2282&gt;AL2282),IF(G2282=1,AN2282&gt;=AO2282,AO2282&gt;AN2282),IF(H2282=1,AP2282&gt;=AQ2282,AQ2282&gt;AP2282))</f>
        <v>0</v>
      </c>
      <c r="AS2282" s="2"/>
      <c r="AT2282" s="2"/>
      <c r="AU2282" s="2"/>
      <c r="AV2282" s="2"/>
      <c r="AW2282" s="2"/>
      <c r="AX2282" s="2"/>
    </row>
    <row r="2283" customFormat="false" ht="15" hidden="false" customHeight="false" outlineLevel="0" collapsed="false">
      <c r="A2283" s="6" t="n">
        <f aca="false">ROW()-2182</f>
        <v>101</v>
      </c>
      <c r="B2283" s="6" t="n">
        <f aca="false">MOD(INT($A2283/64),2)</f>
        <v>1</v>
      </c>
      <c r="C2283" s="6" t="n">
        <f aca="false">MOD(INT($A2283/32),2)</f>
        <v>1</v>
      </c>
      <c r="D2283" s="6" t="n">
        <f aca="false">MOD(INT($A2283/16),2)</f>
        <v>0</v>
      </c>
      <c r="E2283" s="6" t="n">
        <f aca="false">MOD(INT($A2283/8),2)</f>
        <v>0</v>
      </c>
      <c r="F2283" s="6" t="n">
        <f aca="false">MOD(INT($A2283/4),2)</f>
        <v>1</v>
      </c>
      <c r="G2283" s="6" t="n">
        <f aca="false">MOD(INT($A2283/2),2)</f>
        <v>0</v>
      </c>
      <c r="H2283" s="6" t="n">
        <f aca="false">MOD(INT($A2283/1),2)</f>
        <v>1</v>
      </c>
      <c r="I2283" s="7" t="n">
        <f aca="false">IF(B2283=1,MIN($B$6,$B$2180),0)</f>
        <v>30000000</v>
      </c>
      <c r="J2283" s="7" t="n">
        <f aca="false">IF(C2283=1,MIN($F$506,MAX(0,$B$2180-I2283)),0)</f>
        <v>300000000</v>
      </c>
      <c r="K2283" s="7" t="n">
        <f aca="false">IF(D2283=1,MIN($F$505,MAX(0,$B$2180-SUM(I2283:J2283))),0)</f>
        <v>0</v>
      </c>
      <c r="L2283" s="7" t="n">
        <f aca="false">IF(E2283=1,MIN($F$504,MAX(0,$B$2180-SUM(I2283:K2283))),0)</f>
        <v>0</v>
      </c>
      <c r="M2283" s="7" t="n">
        <f aca="false">IF(F2283=1,MIN($F$503,MAX(0,$B$2180-SUM(I2283:L2283))),0)</f>
        <v>30000000</v>
      </c>
      <c r="N2283" s="7" t="n">
        <f aca="false">IF(G2283=1,MIN($F$502,MAX(0,$B$2180-SUM(I2283:M2283))),0)</f>
        <v>0</v>
      </c>
      <c r="O2283" s="7" t="n">
        <f aca="false">IF(H2283=1,MIN($F$501,MAX(0,$B$2180-SUM(I2283:N2283))),0)</f>
        <v>5000000</v>
      </c>
      <c r="P2283" s="7" t="n">
        <f aca="false">MAX(0,$B$2180-SUM(I2283:O2283))</f>
        <v>1635000000</v>
      </c>
      <c r="Q2283" s="7" t="n">
        <f aca="false">($B$483+$B$484)+$B$22+(1-B2283)*$B$478+(1-C2283)*$E$506+(1-D2283)*$E$505+(1-E2283)*$E$504+(1-F2283)*$E$503+(1-G2283)*$E$502+(1-H2283)*$E$501</f>
        <v>18446834.4613554</v>
      </c>
      <c r="R2283" s="7" t="n">
        <f aca="false">P2283&gt;$B$12*Q2283</f>
        <v>1</v>
      </c>
      <c r="S2283" s="7" t="n">
        <f aca="false">IF(R2283,(P2283+$B$12*$B$13)/(Q2283+$B$13),IF(Q2283&gt;0,P2283/Q2283,0))</f>
        <v>78.1741032527375</v>
      </c>
      <c r="T2283" s="7" t="n">
        <f aca="false">IF(R2283,$B$13*(S2283-$B$12),0)</f>
        <v>192935258.131844</v>
      </c>
      <c r="U2283" s="7" t="n">
        <f aca="false">($B$483+$B$484)*S2283</f>
        <v>23964387.5249498</v>
      </c>
      <c r="V2283" s="7" t="n">
        <f aca="false">$B$22*S2283</f>
        <v>703566929.274637</v>
      </c>
      <c r="W2283" s="7" t="n">
        <f aca="false">IF(B2283=1,I2283,S2283*$B$478)</f>
        <v>30000000</v>
      </c>
      <c r="X2283" s="7" t="n">
        <f aca="false">IF(C2283=1,J2283,S2283*$E$506)</f>
        <v>300000000</v>
      </c>
      <c r="Y2283" s="7" t="n">
        <f aca="false">IF(D2283=1,K2283,S2283*$E$505)</f>
        <v>136045060.998312</v>
      </c>
      <c r="Z2283" s="7" t="n">
        <f aca="false">IF(E2283=1,L2283,S2283*$E$504)</f>
        <v>187617847.80657</v>
      </c>
      <c r="AA2283" s="7" t="n">
        <f aca="false">IF(F2283=1,M2283,S2283*$E$503)</f>
        <v>30000000</v>
      </c>
      <c r="AB2283" s="7" t="n">
        <f aca="false">IF(G2283=1,N2283,S2283*$E$502)</f>
        <v>390870516.263687</v>
      </c>
      <c r="AC2283" s="7" t="n">
        <f aca="false">IF(H2283=1,O2283,S2283*$E$501)</f>
        <v>5000000</v>
      </c>
      <c r="AD2283" s="7" t="n">
        <f aca="false">INDEX($W$2182:$W$2309,MATCH($A2283+(1-B2283)*64,$A$2182:$A$2309,0))</f>
        <v>30000000</v>
      </c>
      <c r="AE2283" s="7" t="n">
        <f aca="false">INDEX($W$2182:$W$2309,MATCH($A2283-B2283*64,$A$2182:$A$2309,0))</f>
        <v>71645171.9297155</v>
      </c>
      <c r="AF2283" s="7" t="n">
        <f aca="false">INDEX($X$2182:$X$2309,MATCH($A2283+(1-C2283)*32,$A$2182:$A$2309,0))</f>
        <v>300000000</v>
      </c>
      <c r="AG2283" s="7" t="n">
        <f aca="false">INDEX($X$2182:$X$2309,MATCH($A2283-C2283*32,$A$2182:$A$2309,0))</f>
        <v>440117159.840287</v>
      </c>
      <c r="AH2283" s="7" t="n">
        <f aca="false">INDEX($Y$2182:$Y$2309,MATCH($A2283+(1-D2283)*16,$A$2182:$A$2309,0))</f>
        <v>100000000</v>
      </c>
      <c r="AI2283" s="7" t="n">
        <f aca="false">INDEX($Y$2182:$Y$2309,MATCH($A2283-D2283*16,$A$2182:$A$2309,0))</f>
        <v>136045060.998312</v>
      </c>
      <c r="AJ2283" s="7" t="n">
        <f aca="false">INDEX($Z$2182:$Z$2309,MATCH($A2283+(1-E2283)*8,$A$2182:$A$2309,0))</f>
        <v>60000000</v>
      </c>
      <c r="AK2283" s="7" t="n">
        <f aca="false">INDEX($Z$2182:$Z$2309,MATCH($A2283-E2283*8,$A$2182:$A$2309,0))</f>
        <v>187617847.80657</v>
      </c>
      <c r="AL2283" s="7" t="n">
        <f aca="false">INDEX($AA$2182:$AA$2309,MATCH($A2283+(1-F2283)*4,$A$2182:$A$2309,0))</f>
        <v>30000000</v>
      </c>
      <c r="AM2283" s="7" t="n">
        <f aca="false">INDEX($AA$2182:$AA$2309,MATCH($A2283-F2283*4,$A$2182:$A$2309,0))</f>
        <v>208900262.290319</v>
      </c>
      <c r="AN2283" s="7" t="n">
        <f aca="false">INDEX($AB$2182:$AB$2309,MATCH($A2283+(1-G2283)*2,$A$2182:$A$2309,0))</f>
        <v>15000000</v>
      </c>
      <c r="AO2283" s="7" t="n">
        <f aca="false">INDEX($AB$2182:$AB$2309,MATCH($A2283-G2283*2,$A$2182:$A$2309,0))</f>
        <v>390870516.263687</v>
      </c>
      <c r="AP2283" s="7" t="n">
        <f aca="false">INDEX($AC$2182:$AC$2309,MATCH($A2283+(1-H2283)*1,$A$2182:$A$2309,0))</f>
        <v>5000000</v>
      </c>
      <c r="AQ2283" s="7" t="n">
        <f aca="false">INDEX($AC$2182:$AC$2309,MATCH($A2283-H2283*1,$A$2182:$A$2309,0))</f>
        <v>316512598.568873</v>
      </c>
      <c r="AR2283" s="14" t="b">
        <f aca="false">AND(IF(B2283=1,AD2283&gt;=AE2283,AE2283&gt;AD2283),IF(C2283=1,AF2283&gt;=AG2283,AG2283&gt;AF2283),IF(D2283=1,AH2283&gt;=AI2283,AI2283&gt;AH2283),IF(E2283=1,AJ2283&gt;=AK2283,AK2283&gt;AJ2283),IF(F2283=1,AL2283&gt;=AM2283,AM2283&gt;AL2283),IF(G2283=1,AN2283&gt;=AO2283,AO2283&gt;AN2283),IF(H2283=1,AP2283&gt;=AQ2283,AQ2283&gt;AP2283))</f>
        <v>0</v>
      </c>
      <c r="AS2283" s="2"/>
      <c r="AT2283" s="2"/>
      <c r="AU2283" s="2"/>
      <c r="AV2283" s="2"/>
      <c r="AW2283" s="2"/>
      <c r="AX2283" s="2"/>
    </row>
    <row r="2284" customFormat="false" ht="15" hidden="false" customHeight="false" outlineLevel="0" collapsed="false">
      <c r="A2284" s="6" t="n">
        <f aca="false">ROW()-2182</f>
        <v>102</v>
      </c>
      <c r="B2284" s="6" t="n">
        <f aca="false">MOD(INT($A2284/64),2)</f>
        <v>1</v>
      </c>
      <c r="C2284" s="6" t="n">
        <f aca="false">MOD(INT($A2284/32),2)</f>
        <v>1</v>
      </c>
      <c r="D2284" s="6" t="n">
        <f aca="false">MOD(INT($A2284/16),2)</f>
        <v>0</v>
      </c>
      <c r="E2284" s="6" t="n">
        <f aca="false">MOD(INT($A2284/8),2)</f>
        <v>0</v>
      </c>
      <c r="F2284" s="6" t="n">
        <f aca="false">MOD(INT($A2284/4),2)</f>
        <v>1</v>
      </c>
      <c r="G2284" s="6" t="n">
        <f aca="false">MOD(INT($A2284/2),2)</f>
        <v>1</v>
      </c>
      <c r="H2284" s="6" t="n">
        <f aca="false">MOD(INT($A2284/1),2)</f>
        <v>0</v>
      </c>
      <c r="I2284" s="7" t="n">
        <f aca="false">IF(B2284=1,MIN($B$6,$B$2180),0)</f>
        <v>30000000</v>
      </c>
      <c r="J2284" s="7" t="n">
        <f aca="false">IF(C2284=1,MIN($F$506,MAX(0,$B$2180-I2284)),0)</f>
        <v>300000000</v>
      </c>
      <c r="K2284" s="7" t="n">
        <f aca="false">IF(D2284=1,MIN($F$505,MAX(0,$B$2180-SUM(I2284:J2284))),0)</f>
        <v>0</v>
      </c>
      <c r="L2284" s="7" t="n">
        <f aca="false">IF(E2284=1,MIN($F$504,MAX(0,$B$2180-SUM(I2284:K2284))),0)</f>
        <v>0</v>
      </c>
      <c r="M2284" s="7" t="n">
        <f aca="false">IF(F2284=1,MIN($F$503,MAX(0,$B$2180-SUM(I2284:L2284))),0)</f>
        <v>30000000</v>
      </c>
      <c r="N2284" s="7" t="n">
        <f aca="false">IF(G2284=1,MIN($F$502,MAX(0,$B$2180-SUM(I2284:M2284))),0)</f>
        <v>15000000</v>
      </c>
      <c r="O2284" s="7" t="n">
        <f aca="false">IF(H2284=1,MIN($F$501,MAX(0,$B$2180-SUM(I2284:N2284))),0)</f>
        <v>0</v>
      </c>
      <c r="P2284" s="7" t="n">
        <f aca="false">MAX(0,$B$2180-SUM(I2284:O2284))</f>
        <v>1625000000</v>
      </c>
      <c r="Q2284" s="7" t="n">
        <f aca="false">($B$483+$B$484)+$B$22+(1-B2284)*$B$478+(1-C2284)*$E$506+(1-D2284)*$E$505+(1-E2284)*$E$504+(1-F2284)*$E$503+(1-G2284)*$E$502+(1-H2284)*$E$501</f>
        <v>18446834.4613554</v>
      </c>
      <c r="R2284" s="7" t="n">
        <f aca="false">P2284&gt;$B$12*Q2284</f>
        <v>1</v>
      </c>
      <c r="S2284" s="7" t="n">
        <f aca="false">IF(R2284,(P2284+$B$12*$B$13)/(Q2284+$B$13),IF(Q2284&gt;0,P2284/Q2284,0))</f>
        <v>77.696704148904</v>
      </c>
      <c r="T2284" s="7" t="n">
        <f aca="false">IF(R2284,$B$13*(S2284-$B$12),0)</f>
        <v>191741760.37226</v>
      </c>
      <c r="U2284" s="7" t="n">
        <f aca="false">($B$483+$B$484)*S2284</f>
        <v>23818040.1202173</v>
      </c>
      <c r="V2284" s="7" t="n">
        <f aca="false">$B$22*S2284</f>
        <v>699270337.340136</v>
      </c>
      <c r="W2284" s="7" t="n">
        <f aca="false">IF(B2284=1,I2284,S2284*$B$478)</f>
        <v>30000000</v>
      </c>
      <c r="X2284" s="7" t="n">
        <f aca="false">IF(C2284=1,J2284,S2284*$E$506)</f>
        <v>300000000</v>
      </c>
      <c r="Y2284" s="7" t="n">
        <f aca="false">IF(D2284=1,K2284,S2284*$E$505)</f>
        <v>135214251.465498</v>
      </c>
      <c r="Z2284" s="7" t="n">
        <f aca="false">IF(E2284=1,L2284,S2284*$E$504)</f>
        <v>186472089.95737</v>
      </c>
      <c r="AA2284" s="7" t="n">
        <f aca="false">IF(F2284=1,M2284,S2284*$E$503)</f>
        <v>30000000</v>
      </c>
      <c r="AB2284" s="7" t="n">
        <f aca="false">IF(G2284=1,N2284,S2284*$E$502)</f>
        <v>15000000</v>
      </c>
      <c r="AC2284" s="7" t="n">
        <f aca="false">IF(H2284=1,O2284,S2284*$E$501)</f>
        <v>388483520.74452</v>
      </c>
      <c r="AD2284" s="7" t="n">
        <f aca="false">INDEX($W$2182:$W$2309,MATCH($A2284+(1-B2284)*64,$A$2182:$A$2309,0))</f>
        <v>30000000</v>
      </c>
      <c r="AE2284" s="7" t="n">
        <f aca="false">INDEX($W$2182:$W$2309,MATCH($A2284-B2284*64,$A$2182:$A$2309,0))</f>
        <v>71215515.7262389</v>
      </c>
      <c r="AF2284" s="7" t="n">
        <f aca="false">INDEX($X$2182:$X$2309,MATCH($A2284+(1-C2284)*32,$A$2182:$A$2309,0))</f>
        <v>300000000</v>
      </c>
      <c r="AG2284" s="7" t="n">
        <f aca="false">INDEX($X$2182:$X$2309,MATCH($A2284-C2284*32,$A$2182:$A$2309,0))</f>
        <v>437845587.402402</v>
      </c>
      <c r="AH2284" s="7" t="n">
        <f aca="false">INDEX($Y$2182:$Y$2309,MATCH($A2284+(1-D2284)*16,$A$2182:$A$2309,0))</f>
        <v>100000000</v>
      </c>
      <c r="AI2284" s="7" t="n">
        <f aca="false">INDEX($Y$2182:$Y$2309,MATCH($A2284-D2284*16,$A$2182:$A$2309,0))</f>
        <v>135214251.465498</v>
      </c>
      <c r="AJ2284" s="7" t="n">
        <f aca="false">INDEX($Z$2182:$Z$2309,MATCH($A2284+(1-E2284)*8,$A$2182:$A$2309,0))</f>
        <v>60000000</v>
      </c>
      <c r="AK2284" s="7" t="n">
        <f aca="false">INDEX($Z$2182:$Z$2309,MATCH($A2284-E2284*8,$A$2182:$A$2309,0))</f>
        <v>186472089.95737</v>
      </c>
      <c r="AL2284" s="7" t="n">
        <f aca="false">INDEX($AA$2182:$AA$2309,MATCH($A2284+(1-F2284)*4,$A$2182:$A$2309,0))</f>
        <v>30000000</v>
      </c>
      <c r="AM2284" s="7" t="n">
        <f aca="false">INDEX($AA$2182:$AA$2309,MATCH($A2284-F2284*4,$A$2182:$A$2309,0))</f>
        <v>207647487.10417</v>
      </c>
      <c r="AN2284" s="7" t="n">
        <f aca="false">INDEX($AB$2182:$AB$2309,MATCH($A2284+(1-G2284)*2,$A$2182:$A$2309,0))</f>
        <v>15000000</v>
      </c>
      <c r="AO2284" s="7" t="n">
        <f aca="false">INDEX($AB$2182:$AB$2309,MATCH($A2284-G2284*2,$A$2182:$A$2309,0))</f>
        <v>316512598.568873</v>
      </c>
      <c r="AP2284" s="7" t="n">
        <f aca="false">INDEX($AC$2182:$AC$2309,MATCH($A2284+(1-H2284)*1,$A$2182:$A$2309,0))</f>
        <v>5000000</v>
      </c>
      <c r="AQ2284" s="7" t="n">
        <f aca="false">INDEX($AC$2182:$AC$2309,MATCH($A2284-H2284*1,$A$2182:$A$2309,0))</f>
        <v>388483520.74452</v>
      </c>
      <c r="AR2284" s="14" t="b">
        <f aca="false">AND(IF(B2284=1,AD2284&gt;=AE2284,AE2284&gt;AD2284),IF(C2284=1,AF2284&gt;=AG2284,AG2284&gt;AF2284),IF(D2284=1,AH2284&gt;=AI2284,AI2284&gt;AH2284),IF(E2284=1,AJ2284&gt;=AK2284,AK2284&gt;AJ2284),IF(F2284=1,AL2284&gt;=AM2284,AM2284&gt;AL2284),IF(G2284=1,AN2284&gt;=AO2284,AO2284&gt;AN2284),IF(H2284=1,AP2284&gt;=AQ2284,AQ2284&gt;AP2284))</f>
        <v>0</v>
      </c>
      <c r="AS2284" s="2"/>
      <c r="AT2284" s="2"/>
      <c r="AU2284" s="2"/>
      <c r="AV2284" s="2"/>
      <c r="AW2284" s="2"/>
      <c r="AX2284" s="2"/>
    </row>
    <row r="2285" customFormat="false" ht="15" hidden="false" customHeight="false" outlineLevel="0" collapsed="false">
      <c r="A2285" s="6" t="n">
        <f aca="false">ROW()-2182</f>
        <v>103</v>
      </c>
      <c r="B2285" s="6" t="n">
        <f aca="false">MOD(INT($A2285/64),2)</f>
        <v>1</v>
      </c>
      <c r="C2285" s="6" t="n">
        <f aca="false">MOD(INT($A2285/32),2)</f>
        <v>1</v>
      </c>
      <c r="D2285" s="6" t="n">
        <f aca="false">MOD(INT($A2285/16),2)</f>
        <v>0</v>
      </c>
      <c r="E2285" s="6" t="n">
        <f aca="false">MOD(INT($A2285/8),2)</f>
        <v>0</v>
      </c>
      <c r="F2285" s="6" t="n">
        <f aca="false">MOD(INT($A2285/4),2)</f>
        <v>1</v>
      </c>
      <c r="G2285" s="6" t="n">
        <f aca="false">MOD(INT($A2285/2),2)</f>
        <v>1</v>
      </c>
      <c r="H2285" s="6" t="n">
        <f aca="false">MOD(INT($A2285/1),2)</f>
        <v>1</v>
      </c>
      <c r="I2285" s="7" t="n">
        <f aca="false">IF(B2285=1,MIN($B$6,$B$2180),0)</f>
        <v>30000000</v>
      </c>
      <c r="J2285" s="7" t="n">
        <f aca="false">IF(C2285=1,MIN($F$506,MAX(0,$B$2180-I2285)),0)</f>
        <v>300000000</v>
      </c>
      <c r="K2285" s="7" t="n">
        <f aca="false">IF(D2285=1,MIN($F$505,MAX(0,$B$2180-SUM(I2285:J2285))),0)</f>
        <v>0</v>
      </c>
      <c r="L2285" s="7" t="n">
        <f aca="false">IF(E2285=1,MIN($F$504,MAX(0,$B$2180-SUM(I2285:K2285))),0)</f>
        <v>0</v>
      </c>
      <c r="M2285" s="7" t="n">
        <f aca="false">IF(F2285=1,MIN($F$503,MAX(0,$B$2180-SUM(I2285:L2285))),0)</f>
        <v>30000000</v>
      </c>
      <c r="N2285" s="7" t="n">
        <f aca="false">IF(G2285=1,MIN($F$502,MAX(0,$B$2180-SUM(I2285:M2285))),0)</f>
        <v>15000000</v>
      </c>
      <c r="O2285" s="7" t="n">
        <f aca="false">IF(H2285=1,MIN($F$501,MAX(0,$B$2180-SUM(I2285:N2285))),0)</f>
        <v>5000000</v>
      </c>
      <c r="P2285" s="7" t="n">
        <f aca="false">MAX(0,$B$2180-SUM(I2285:O2285))</f>
        <v>1620000000</v>
      </c>
      <c r="Q2285" s="7" t="n">
        <f aca="false">($B$483+$B$484)+$B$22+(1-B2285)*$B$478+(1-C2285)*$E$506+(1-D2285)*$E$505+(1-E2285)*$E$504+(1-F2285)*$E$503+(1-G2285)*$E$502+(1-H2285)*$E$501</f>
        <v>13446834.4613554</v>
      </c>
      <c r="R2285" s="7" t="n">
        <f aca="false">P2285&gt;$B$12*Q2285</f>
        <v>1</v>
      </c>
      <c r="S2285" s="7" t="n">
        <f aca="false">IF(R2285,(P2285+$B$12*$B$13)/(Q2285+$B$13),IF(Q2285&gt;0,P2285/Q2285,0))</f>
        <v>101.744330759303</v>
      </c>
      <c r="T2285" s="7" t="n">
        <f aca="false">IF(R2285,$B$13*(S2285-$B$12),0)</f>
        <v>251860826.898258</v>
      </c>
      <c r="U2285" s="7" t="n">
        <f aca="false">($B$483+$B$484)*S2285</f>
        <v>31189875.7942865</v>
      </c>
      <c r="V2285" s="7" t="n">
        <f aca="false">$B$22*S2285</f>
        <v>915698976.833727</v>
      </c>
      <c r="W2285" s="7" t="n">
        <f aca="false">IF(B2285=1,I2285,S2285*$B$478)</f>
        <v>30000000</v>
      </c>
      <c r="X2285" s="7" t="n">
        <f aca="false">IF(C2285=1,J2285,S2285*$E$506)</f>
        <v>300000000</v>
      </c>
      <c r="Y2285" s="7" t="n">
        <f aca="false">IF(D2285=1,K2285,S2285*$E$505)</f>
        <v>177063926.651402</v>
      </c>
      <c r="Z2285" s="7" t="n">
        <f aca="false">IF(E2285=1,L2285,S2285*$E$504)</f>
        <v>244186393.822327</v>
      </c>
      <c r="AA2285" s="7" t="n">
        <f aca="false">IF(F2285=1,M2285,S2285*$E$503)</f>
        <v>30000000</v>
      </c>
      <c r="AB2285" s="7" t="n">
        <f aca="false">IF(G2285=1,N2285,S2285*$E$502)</f>
        <v>15000000</v>
      </c>
      <c r="AC2285" s="7" t="n">
        <f aca="false">IF(H2285=1,O2285,S2285*$E$501)</f>
        <v>5000000</v>
      </c>
      <c r="AD2285" s="7" t="n">
        <f aca="false">INDEX($W$2182:$W$2309,MATCH($A2285+(1-B2285)*64,$A$2182:$A$2309,0))</f>
        <v>30000000</v>
      </c>
      <c r="AE2285" s="7" t="n">
        <f aca="false">INDEX($W$2182:$W$2309,MATCH($A2285-B2285*64,$A$2182:$A$2309,0))</f>
        <v>92022689.1575523</v>
      </c>
      <c r="AF2285" s="7" t="n">
        <f aca="false">INDEX($X$2182:$X$2309,MATCH($A2285+(1-C2285)*32,$A$2182:$A$2309,0))</f>
        <v>300000000</v>
      </c>
      <c r="AG2285" s="7" t="n">
        <f aca="false">INDEX($X$2182:$X$2309,MATCH($A2285-C2285*32,$A$2182:$A$2309,0))</f>
        <v>535496753.351882</v>
      </c>
      <c r="AH2285" s="7" t="n">
        <f aca="false">INDEX($Y$2182:$Y$2309,MATCH($A2285+(1-D2285)*16,$A$2182:$A$2309,0))</f>
        <v>100000000</v>
      </c>
      <c r="AI2285" s="7" t="n">
        <f aca="false">INDEX($Y$2182:$Y$2309,MATCH($A2285-D2285*16,$A$2182:$A$2309,0))</f>
        <v>177063926.651402</v>
      </c>
      <c r="AJ2285" s="7" t="n">
        <f aca="false">INDEX($Z$2182:$Z$2309,MATCH($A2285+(1-E2285)*8,$A$2182:$A$2309,0))</f>
        <v>60000000</v>
      </c>
      <c r="AK2285" s="7" t="n">
        <f aca="false">INDEX($Z$2182:$Z$2309,MATCH($A2285-E2285*8,$A$2182:$A$2309,0))</f>
        <v>244186393.822327</v>
      </c>
      <c r="AL2285" s="7" t="n">
        <f aca="false">INDEX($AA$2182:$AA$2309,MATCH($A2285+(1-F2285)*4,$A$2182:$A$2309,0))</f>
        <v>30000000</v>
      </c>
      <c r="AM2285" s="7" t="n">
        <f aca="false">INDEX($AA$2182:$AA$2309,MATCH($A2285-F2285*4,$A$2182:$A$2309,0))</f>
        <v>261653207.036324</v>
      </c>
      <c r="AN2285" s="7" t="n">
        <f aca="false">INDEX($AB$2182:$AB$2309,MATCH($A2285+(1-G2285)*2,$A$2182:$A$2309,0))</f>
        <v>15000000</v>
      </c>
      <c r="AO2285" s="7" t="n">
        <f aca="false">INDEX($AB$2182:$AB$2309,MATCH($A2285-G2285*2,$A$2182:$A$2309,0))</f>
        <v>390870516.263687</v>
      </c>
      <c r="AP2285" s="7" t="n">
        <f aca="false">INDEX($AC$2182:$AC$2309,MATCH($A2285+(1-H2285)*1,$A$2182:$A$2309,0))</f>
        <v>5000000</v>
      </c>
      <c r="AQ2285" s="7" t="n">
        <f aca="false">INDEX($AC$2182:$AC$2309,MATCH($A2285-H2285*1,$A$2182:$A$2309,0))</f>
        <v>388483520.74452</v>
      </c>
      <c r="AR2285" s="14" t="b">
        <f aca="false">AND(IF(B2285=1,AD2285&gt;=AE2285,AE2285&gt;AD2285),IF(C2285=1,AF2285&gt;=AG2285,AG2285&gt;AF2285),IF(D2285=1,AH2285&gt;=AI2285,AI2285&gt;AH2285),IF(E2285=1,AJ2285&gt;=AK2285,AK2285&gt;AJ2285),IF(F2285=1,AL2285&gt;=AM2285,AM2285&gt;AL2285),IF(G2285=1,AN2285&gt;=AO2285,AO2285&gt;AN2285),IF(H2285=1,AP2285&gt;=AQ2285,AQ2285&gt;AP2285))</f>
        <v>0</v>
      </c>
      <c r="AS2285" s="2"/>
      <c r="AT2285" s="2"/>
      <c r="AU2285" s="2"/>
      <c r="AV2285" s="2"/>
      <c r="AW2285" s="2"/>
      <c r="AX2285" s="2"/>
    </row>
    <row r="2286" customFormat="false" ht="15" hidden="false" customHeight="false" outlineLevel="0" collapsed="false">
      <c r="A2286" s="6" t="n">
        <f aca="false">ROW()-2182</f>
        <v>104</v>
      </c>
      <c r="B2286" s="6" t="n">
        <f aca="false">MOD(INT($A2286/64),2)</f>
        <v>1</v>
      </c>
      <c r="C2286" s="6" t="n">
        <f aca="false">MOD(INT($A2286/32),2)</f>
        <v>1</v>
      </c>
      <c r="D2286" s="6" t="n">
        <f aca="false">MOD(INT($A2286/16),2)</f>
        <v>0</v>
      </c>
      <c r="E2286" s="6" t="n">
        <f aca="false">MOD(INT($A2286/8),2)</f>
        <v>1</v>
      </c>
      <c r="F2286" s="6" t="n">
        <f aca="false">MOD(INT($A2286/4),2)</f>
        <v>0</v>
      </c>
      <c r="G2286" s="6" t="n">
        <f aca="false">MOD(INT($A2286/2),2)</f>
        <v>0</v>
      </c>
      <c r="H2286" s="6" t="n">
        <f aca="false">MOD(INT($A2286/1),2)</f>
        <v>0</v>
      </c>
      <c r="I2286" s="7" t="n">
        <f aca="false">IF(B2286=1,MIN($B$6,$B$2180),0)</f>
        <v>30000000</v>
      </c>
      <c r="J2286" s="7" t="n">
        <f aca="false">IF(C2286=1,MIN($F$506,MAX(0,$B$2180-I2286)),0)</f>
        <v>300000000</v>
      </c>
      <c r="K2286" s="7" t="n">
        <f aca="false">IF(D2286=1,MIN($F$505,MAX(0,$B$2180-SUM(I2286:J2286))),0)</f>
        <v>0</v>
      </c>
      <c r="L2286" s="7" t="n">
        <f aca="false">IF(E2286=1,MIN($F$504,MAX(0,$B$2180-SUM(I2286:K2286))),0)</f>
        <v>60000000</v>
      </c>
      <c r="M2286" s="7" t="n">
        <f aca="false">IF(F2286=1,MIN($F$503,MAX(0,$B$2180-SUM(I2286:L2286))),0)</f>
        <v>0</v>
      </c>
      <c r="N2286" s="7" t="n">
        <f aca="false">IF(G2286=1,MIN($F$502,MAX(0,$B$2180-SUM(I2286:M2286))),0)</f>
        <v>0</v>
      </c>
      <c r="O2286" s="7" t="n">
        <f aca="false">IF(H2286=1,MIN($F$501,MAX(0,$B$2180-SUM(I2286:N2286))),0)</f>
        <v>0</v>
      </c>
      <c r="P2286" s="7" t="n">
        <f aca="false">MAX(0,$B$2180-SUM(I2286:O2286))</f>
        <v>1610000000</v>
      </c>
      <c r="Q2286" s="7" t="n">
        <f aca="false">($B$483+$B$484)+$B$22+(1-B2286)*$B$478+(1-C2286)*$E$506+(1-D2286)*$E$505+(1-E2286)*$E$504+(1-F2286)*$E$503+(1-G2286)*$E$502+(1-H2286)*$E$501</f>
        <v>24046834.4613554</v>
      </c>
      <c r="R2286" s="7" t="n">
        <f aca="false">P2286&gt;$B$12*Q2286</f>
        <v>1</v>
      </c>
      <c r="S2286" s="7" t="n">
        <f aca="false">IF(R2286,(P2286+$B$12*$B$13)/(Q2286+$B$13),IF(Q2286&gt;0,P2286/Q2286,0))</f>
        <v>60.7417054695292</v>
      </c>
      <c r="T2286" s="7" t="n">
        <f aca="false">IF(R2286,$B$13*(S2286-$B$12),0)</f>
        <v>149354263.673823</v>
      </c>
      <c r="U2286" s="7" t="n">
        <f aca="false">($B$483+$B$484)*S2286</f>
        <v>18620460.0786027</v>
      </c>
      <c r="V2286" s="7" t="n">
        <f aca="false">$B$22*S2286</f>
        <v>546675349.225763</v>
      </c>
      <c r="W2286" s="7" t="n">
        <f aca="false">IF(B2286=1,I2286,S2286*$B$478)</f>
        <v>30000000</v>
      </c>
      <c r="X2286" s="7" t="n">
        <f aca="false">IF(C2286=1,J2286,S2286*$E$506)</f>
        <v>300000000</v>
      </c>
      <c r="Y2286" s="7" t="n">
        <f aca="false">IF(D2286=1,K2286,S2286*$E$505)</f>
        <v>105707755.917932</v>
      </c>
      <c r="Z2286" s="7" t="n">
        <f aca="false">IF(E2286=1,L2286,S2286*$E$504)</f>
        <v>60000000</v>
      </c>
      <c r="AA2286" s="7" t="n">
        <f aca="false">IF(F2286=1,M2286,S2286*$E$503)</f>
        <v>182225116.408588</v>
      </c>
      <c r="AB2286" s="7" t="n">
        <f aca="false">IF(G2286=1,N2286,S2286*$E$502)</f>
        <v>303708527.347646</v>
      </c>
      <c r="AC2286" s="7" t="n">
        <f aca="false">IF(H2286=1,O2286,S2286*$E$501)</f>
        <v>303708527.347646</v>
      </c>
      <c r="AD2286" s="7" t="n">
        <f aca="false">INDEX($W$2182:$W$2309,MATCH($A2286+(1-B2286)*64,$A$2182:$A$2309,0))</f>
        <v>30000000</v>
      </c>
      <c r="AE2286" s="7" t="n">
        <f aca="false">INDEX($W$2182:$W$2309,MATCH($A2286-B2286*64,$A$2182:$A$2309,0))</f>
        <v>56193528.3859165</v>
      </c>
      <c r="AF2286" s="7" t="n">
        <f aca="false">INDEX($X$2182:$X$2309,MATCH($A2286+(1-C2286)*32,$A$2182:$A$2309,0))</f>
        <v>300000000</v>
      </c>
      <c r="AG2286" s="7" t="n">
        <f aca="false">INDEX($X$2182:$X$2309,MATCH($A2286-C2286*32,$A$2182:$A$2309,0))</f>
        <v>360047251.047929</v>
      </c>
      <c r="AH2286" s="7" t="n">
        <f aca="false">INDEX($Y$2182:$Y$2309,MATCH($A2286+(1-D2286)*16,$A$2182:$A$2309,0))</f>
        <v>100000000</v>
      </c>
      <c r="AI2286" s="7" t="n">
        <f aca="false">INDEX($Y$2182:$Y$2309,MATCH($A2286-D2286*16,$A$2182:$A$2309,0))</f>
        <v>105707755.917932</v>
      </c>
      <c r="AJ2286" s="7" t="n">
        <f aca="false">INDEX($Z$2182:$Z$2309,MATCH($A2286+(1-E2286)*8,$A$2182:$A$2309,0))</f>
        <v>60000000</v>
      </c>
      <c r="AK2286" s="7" t="n">
        <f aca="false">INDEX($Z$2182:$Z$2309,MATCH($A2286-E2286*8,$A$2182:$A$2309,0))</f>
        <v>138668012.399033</v>
      </c>
      <c r="AL2286" s="7" t="n">
        <f aca="false">INDEX($AA$2182:$AA$2309,MATCH($A2286+(1-F2286)*4,$A$2182:$A$2309,0))</f>
        <v>30000000</v>
      </c>
      <c r="AM2286" s="7" t="n">
        <f aca="false">INDEX($AA$2182:$AA$2309,MATCH($A2286-F2286*4,$A$2182:$A$2309,0))</f>
        <v>182225116.408588</v>
      </c>
      <c r="AN2286" s="7" t="n">
        <f aca="false">INDEX($AB$2182:$AB$2309,MATCH($A2286+(1-G2286)*2,$A$2182:$A$2309,0))</f>
        <v>15000000</v>
      </c>
      <c r="AO2286" s="7" t="n">
        <f aca="false">INDEX($AB$2182:$AB$2309,MATCH($A2286-G2286*2,$A$2182:$A$2309,0))</f>
        <v>303708527.347646</v>
      </c>
      <c r="AP2286" s="7" t="n">
        <f aca="false">INDEX($AC$2182:$AC$2309,MATCH($A2286+(1-H2286)*1,$A$2182:$A$2309,0))</f>
        <v>5000000</v>
      </c>
      <c r="AQ2286" s="7" t="n">
        <f aca="false">INDEX($AC$2182:$AC$2309,MATCH($A2286-H2286*1,$A$2182:$A$2309,0))</f>
        <v>303708527.347646</v>
      </c>
      <c r="AR2286" s="14" t="b">
        <f aca="false">AND(IF(B2286=1,AD2286&gt;=AE2286,AE2286&gt;AD2286),IF(C2286=1,AF2286&gt;=AG2286,AG2286&gt;AF2286),IF(D2286=1,AH2286&gt;=AI2286,AI2286&gt;AH2286),IF(E2286=1,AJ2286&gt;=AK2286,AK2286&gt;AJ2286),IF(F2286=1,AL2286&gt;=AM2286,AM2286&gt;AL2286),IF(G2286=1,AN2286&gt;=AO2286,AO2286&gt;AN2286),IF(H2286=1,AP2286&gt;=AQ2286,AQ2286&gt;AP2286))</f>
        <v>0</v>
      </c>
      <c r="AS2286" s="2"/>
      <c r="AT2286" s="2"/>
      <c r="AU2286" s="2"/>
      <c r="AV2286" s="2"/>
      <c r="AW2286" s="2"/>
      <c r="AX2286" s="2"/>
    </row>
    <row r="2287" customFormat="false" ht="15" hidden="false" customHeight="false" outlineLevel="0" collapsed="false">
      <c r="A2287" s="6" t="n">
        <f aca="false">ROW()-2182</f>
        <v>105</v>
      </c>
      <c r="B2287" s="6" t="n">
        <f aca="false">MOD(INT($A2287/64),2)</f>
        <v>1</v>
      </c>
      <c r="C2287" s="6" t="n">
        <f aca="false">MOD(INT($A2287/32),2)</f>
        <v>1</v>
      </c>
      <c r="D2287" s="6" t="n">
        <f aca="false">MOD(INT($A2287/16),2)</f>
        <v>0</v>
      </c>
      <c r="E2287" s="6" t="n">
        <f aca="false">MOD(INT($A2287/8),2)</f>
        <v>1</v>
      </c>
      <c r="F2287" s="6" t="n">
        <f aca="false">MOD(INT($A2287/4),2)</f>
        <v>0</v>
      </c>
      <c r="G2287" s="6" t="n">
        <f aca="false">MOD(INT($A2287/2),2)</f>
        <v>0</v>
      </c>
      <c r="H2287" s="6" t="n">
        <f aca="false">MOD(INT($A2287/1),2)</f>
        <v>1</v>
      </c>
      <c r="I2287" s="7" t="n">
        <f aca="false">IF(B2287=1,MIN($B$6,$B$2180),0)</f>
        <v>30000000</v>
      </c>
      <c r="J2287" s="7" t="n">
        <f aca="false">IF(C2287=1,MIN($F$506,MAX(0,$B$2180-I2287)),0)</f>
        <v>300000000</v>
      </c>
      <c r="K2287" s="7" t="n">
        <f aca="false">IF(D2287=1,MIN($F$505,MAX(0,$B$2180-SUM(I2287:J2287))),0)</f>
        <v>0</v>
      </c>
      <c r="L2287" s="7" t="n">
        <f aca="false">IF(E2287=1,MIN($F$504,MAX(0,$B$2180-SUM(I2287:K2287))),0)</f>
        <v>60000000</v>
      </c>
      <c r="M2287" s="7" t="n">
        <f aca="false">IF(F2287=1,MIN($F$503,MAX(0,$B$2180-SUM(I2287:L2287))),0)</f>
        <v>0</v>
      </c>
      <c r="N2287" s="7" t="n">
        <f aca="false">IF(G2287=1,MIN($F$502,MAX(0,$B$2180-SUM(I2287:M2287))),0)</f>
        <v>0</v>
      </c>
      <c r="O2287" s="7" t="n">
        <f aca="false">IF(H2287=1,MIN($F$501,MAX(0,$B$2180-SUM(I2287:N2287))),0)</f>
        <v>5000000</v>
      </c>
      <c r="P2287" s="7" t="n">
        <f aca="false">MAX(0,$B$2180-SUM(I2287:O2287))</f>
        <v>1605000000</v>
      </c>
      <c r="Q2287" s="7" t="n">
        <f aca="false">($B$483+$B$484)+$B$22+(1-B2287)*$B$478+(1-C2287)*$E$506+(1-D2287)*$E$505+(1-E2287)*$E$504+(1-F2287)*$E$503+(1-G2287)*$E$502+(1-H2287)*$E$501</f>
        <v>19046834.4613554</v>
      </c>
      <c r="R2287" s="7" t="n">
        <f aca="false">P2287&gt;$B$12*Q2287</f>
        <v>1</v>
      </c>
      <c r="S2287" s="7" t="n">
        <f aca="false">IF(R2287,(P2287+$B$12*$B$13)/(Q2287+$B$13),IF(Q2287&gt;0,P2287/Q2287,0))</f>
        <v>74.6049264398014</v>
      </c>
      <c r="T2287" s="7" t="n">
        <f aca="false">IF(R2287,$B$13*(S2287-$B$12),0)</f>
        <v>184012316.099503</v>
      </c>
      <c r="U2287" s="7" t="n">
        <f aca="false">($B$483+$B$484)*S2287</f>
        <v>22870251.0688688</v>
      </c>
      <c r="V2287" s="7" t="n">
        <f aca="false">$B$22*S2287</f>
        <v>671444337.958212</v>
      </c>
      <c r="W2287" s="7" t="n">
        <f aca="false">IF(B2287=1,I2287,S2287*$B$478)</f>
        <v>30000000</v>
      </c>
      <c r="X2287" s="7" t="n">
        <f aca="false">IF(C2287=1,J2287,S2287*$E$506)</f>
        <v>300000000</v>
      </c>
      <c r="Y2287" s="7" t="n">
        <f aca="false">IF(D2287=1,K2287,S2287*$E$505)</f>
        <v>129833683.355005</v>
      </c>
      <c r="Z2287" s="7" t="n">
        <f aca="false">IF(E2287=1,L2287,S2287*$E$504)</f>
        <v>60000000</v>
      </c>
      <c r="AA2287" s="7" t="n">
        <f aca="false">IF(F2287=1,M2287,S2287*$E$503)</f>
        <v>223814779.319404</v>
      </c>
      <c r="AB2287" s="7" t="n">
        <f aca="false">IF(G2287=1,N2287,S2287*$E$502)</f>
        <v>373024632.199007</v>
      </c>
      <c r="AC2287" s="7" t="n">
        <f aca="false">IF(H2287=1,O2287,S2287*$E$501)</f>
        <v>5000000</v>
      </c>
      <c r="AD2287" s="7" t="n">
        <f aca="false">INDEX($W$2182:$W$2309,MATCH($A2287+(1-B2287)*64,$A$2182:$A$2309,0))</f>
        <v>30000000</v>
      </c>
      <c r="AE2287" s="7" t="n">
        <f aca="false">INDEX($W$2182:$W$2309,MATCH($A2287-B2287*64,$A$2182:$A$2309,0))</f>
        <v>68478972.715504</v>
      </c>
      <c r="AF2287" s="7" t="n">
        <f aca="false">INDEX($X$2182:$X$2309,MATCH($A2287+(1-C2287)*32,$A$2182:$A$2309,0))</f>
        <v>300000000</v>
      </c>
      <c r="AG2287" s="7" t="n">
        <f aca="false">INDEX($X$2182:$X$2309,MATCH($A2287-C2287*32,$A$2182:$A$2309,0))</f>
        <v>423918055.617506</v>
      </c>
      <c r="AH2287" s="7" t="n">
        <f aca="false">INDEX($Y$2182:$Y$2309,MATCH($A2287+(1-D2287)*16,$A$2182:$A$2309,0))</f>
        <v>100000000</v>
      </c>
      <c r="AI2287" s="7" t="n">
        <f aca="false">INDEX($Y$2182:$Y$2309,MATCH($A2287-D2287*16,$A$2182:$A$2309,0))</f>
        <v>129833683.355005</v>
      </c>
      <c r="AJ2287" s="7" t="n">
        <f aca="false">INDEX($Z$2182:$Z$2309,MATCH($A2287+(1-E2287)*8,$A$2182:$A$2309,0))</f>
        <v>60000000</v>
      </c>
      <c r="AK2287" s="7" t="n">
        <f aca="false">INDEX($Z$2182:$Z$2309,MATCH($A2287-E2287*8,$A$2182:$A$2309,0))</f>
        <v>167120209.832255</v>
      </c>
      <c r="AL2287" s="7" t="n">
        <f aca="false">INDEX($AA$2182:$AA$2309,MATCH($A2287+(1-F2287)*4,$A$2182:$A$2309,0))</f>
        <v>30000000</v>
      </c>
      <c r="AM2287" s="7" t="n">
        <f aca="false">INDEX($AA$2182:$AA$2309,MATCH($A2287-F2287*4,$A$2182:$A$2309,0))</f>
        <v>223814779.319404</v>
      </c>
      <c r="AN2287" s="7" t="n">
        <f aca="false">INDEX($AB$2182:$AB$2309,MATCH($A2287+(1-G2287)*2,$A$2182:$A$2309,0))</f>
        <v>15000000</v>
      </c>
      <c r="AO2287" s="7" t="n">
        <f aca="false">INDEX($AB$2182:$AB$2309,MATCH($A2287-G2287*2,$A$2182:$A$2309,0))</f>
        <v>373024632.199007</v>
      </c>
      <c r="AP2287" s="7" t="n">
        <f aca="false">INDEX($AC$2182:$AC$2309,MATCH($A2287+(1-H2287)*1,$A$2182:$A$2309,0))</f>
        <v>5000000</v>
      </c>
      <c r="AQ2287" s="7" t="n">
        <f aca="false">INDEX($AC$2182:$AC$2309,MATCH($A2287-H2287*1,$A$2182:$A$2309,0))</f>
        <v>303708527.347646</v>
      </c>
      <c r="AR2287" s="14" t="b">
        <f aca="false">AND(IF(B2287=1,AD2287&gt;=AE2287,AE2287&gt;AD2287),IF(C2287=1,AF2287&gt;=AG2287,AG2287&gt;AF2287),IF(D2287=1,AH2287&gt;=AI2287,AI2287&gt;AH2287),IF(E2287=1,AJ2287&gt;=AK2287,AK2287&gt;AJ2287),IF(F2287=1,AL2287&gt;=AM2287,AM2287&gt;AL2287),IF(G2287=1,AN2287&gt;=AO2287,AO2287&gt;AN2287),IF(H2287=1,AP2287&gt;=AQ2287,AQ2287&gt;AP2287))</f>
        <v>0</v>
      </c>
      <c r="AS2287" s="2"/>
      <c r="AT2287" s="2"/>
      <c r="AU2287" s="2"/>
      <c r="AV2287" s="2"/>
      <c r="AW2287" s="2"/>
      <c r="AX2287" s="2"/>
    </row>
    <row r="2288" customFormat="false" ht="15" hidden="false" customHeight="false" outlineLevel="0" collapsed="false">
      <c r="A2288" s="6" t="n">
        <f aca="false">ROW()-2182</f>
        <v>106</v>
      </c>
      <c r="B2288" s="6" t="n">
        <f aca="false">MOD(INT($A2288/64),2)</f>
        <v>1</v>
      </c>
      <c r="C2288" s="6" t="n">
        <f aca="false">MOD(INT($A2288/32),2)</f>
        <v>1</v>
      </c>
      <c r="D2288" s="6" t="n">
        <f aca="false">MOD(INT($A2288/16),2)</f>
        <v>0</v>
      </c>
      <c r="E2288" s="6" t="n">
        <f aca="false">MOD(INT($A2288/8),2)</f>
        <v>1</v>
      </c>
      <c r="F2288" s="6" t="n">
        <f aca="false">MOD(INT($A2288/4),2)</f>
        <v>0</v>
      </c>
      <c r="G2288" s="6" t="n">
        <f aca="false">MOD(INT($A2288/2),2)</f>
        <v>1</v>
      </c>
      <c r="H2288" s="6" t="n">
        <f aca="false">MOD(INT($A2288/1),2)</f>
        <v>0</v>
      </c>
      <c r="I2288" s="7" t="n">
        <f aca="false">IF(B2288=1,MIN($B$6,$B$2180),0)</f>
        <v>30000000</v>
      </c>
      <c r="J2288" s="7" t="n">
        <f aca="false">IF(C2288=1,MIN($F$506,MAX(0,$B$2180-I2288)),0)</f>
        <v>300000000</v>
      </c>
      <c r="K2288" s="7" t="n">
        <f aca="false">IF(D2288=1,MIN($F$505,MAX(0,$B$2180-SUM(I2288:J2288))),0)</f>
        <v>0</v>
      </c>
      <c r="L2288" s="7" t="n">
        <f aca="false">IF(E2288=1,MIN($F$504,MAX(0,$B$2180-SUM(I2288:K2288))),0)</f>
        <v>60000000</v>
      </c>
      <c r="M2288" s="7" t="n">
        <f aca="false">IF(F2288=1,MIN($F$503,MAX(0,$B$2180-SUM(I2288:L2288))),0)</f>
        <v>0</v>
      </c>
      <c r="N2288" s="7" t="n">
        <f aca="false">IF(G2288=1,MIN($F$502,MAX(0,$B$2180-SUM(I2288:M2288))),0)</f>
        <v>15000000</v>
      </c>
      <c r="O2288" s="7" t="n">
        <f aca="false">IF(H2288=1,MIN($F$501,MAX(0,$B$2180-SUM(I2288:N2288))),0)</f>
        <v>0</v>
      </c>
      <c r="P2288" s="7" t="n">
        <f aca="false">MAX(0,$B$2180-SUM(I2288:O2288))</f>
        <v>1595000000</v>
      </c>
      <c r="Q2288" s="7" t="n">
        <f aca="false">($B$483+$B$484)+$B$22+(1-B2288)*$B$478+(1-C2288)*$E$506+(1-D2288)*$E$505+(1-E2288)*$E$504+(1-F2288)*$E$503+(1-G2288)*$E$502+(1-H2288)*$E$501</f>
        <v>19046834.4613554</v>
      </c>
      <c r="R2288" s="7" t="n">
        <f aca="false">P2288&gt;$B$12*Q2288</f>
        <v>1</v>
      </c>
      <c r="S2288" s="7" t="n">
        <f aca="false">IF(R2288,(P2288+$B$12*$B$13)/(Q2288+$B$13),IF(Q2288&gt;0,P2288/Q2288,0))</f>
        <v>74.1408211431308</v>
      </c>
      <c r="T2288" s="7" t="n">
        <f aca="false">IF(R2288,$B$13*(S2288-$B$12),0)</f>
        <v>182852052.857827</v>
      </c>
      <c r="U2288" s="7" t="n">
        <f aca="false">($B$483+$B$484)*S2288</f>
        <v>22727978.9004777</v>
      </c>
      <c r="V2288" s="7" t="n">
        <f aca="false">$B$22*S2288</f>
        <v>667267390.288177</v>
      </c>
      <c r="W2288" s="7" t="n">
        <f aca="false">IF(B2288=1,I2288,S2288*$B$478)</f>
        <v>30000000</v>
      </c>
      <c r="X2288" s="7" t="n">
        <f aca="false">IF(C2288=1,J2288,S2288*$E$506)</f>
        <v>300000000</v>
      </c>
      <c r="Y2288" s="7" t="n">
        <f aca="false">IF(D2288=1,K2288,S2288*$E$505)</f>
        <v>129026008.808473</v>
      </c>
      <c r="Z2288" s="7" t="n">
        <f aca="false">IF(E2288=1,L2288,S2288*$E$504)</f>
        <v>60000000</v>
      </c>
      <c r="AA2288" s="7" t="n">
        <f aca="false">IF(F2288=1,M2288,S2288*$E$503)</f>
        <v>222422463.429392</v>
      </c>
      <c r="AB2288" s="7" t="n">
        <f aca="false">IF(G2288=1,N2288,S2288*$E$502)</f>
        <v>15000000</v>
      </c>
      <c r="AC2288" s="7" t="n">
        <f aca="false">IF(H2288=1,O2288,S2288*$E$501)</f>
        <v>370704105.715654</v>
      </c>
      <c r="AD2288" s="7" t="n">
        <f aca="false">INDEX($W$2182:$W$2309,MATCH($A2288+(1-B2288)*64,$A$2182:$A$2309,0))</f>
        <v>30000000</v>
      </c>
      <c r="AE2288" s="7" t="n">
        <f aca="false">INDEX($W$2182:$W$2309,MATCH($A2288-B2288*64,$A$2182:$A$2309,0))</f>
        <v>68060780.5157147</v>
      </c>
      <c r="AF2288" s="7" t="n">
        <f aca="false">INDEX($X$2182:$X$2309,MATCH($A2288+(1-C2288)*32,$A$2182:$A$2309,0))</f>
        <v>300000000</v>
      </c>
      <c r="AG2288" s="7" t="n">
        <f aca="false">INDEX($X$2182:$X$2309,MATCH($A2288-C2288*32,$A$2182:$A$2309,0))</f>
        <v>421695680.489761</v>
      </c>
      <c r="AH2288" s="7" t="n">
        <f aca="false">INDEX($Y$2182:$Y$2309,MATCH($A2288+(1-D2288)*16,$A$2182:$A$2309,0))</f>
        <v>100000000</v>
      </c>
      <c r="AI2288" s="7" t="n">
        <f aca="false">INDEX($Y$2182:$Y$2309,MATCH($A2288-D2288*16,$A$2182:$A$2309,0))</f>
        <v>129026008.808473</v>
      </c>
      <c r="AJ2288" s="7" t="n">
        <f aca="false">INDEX($Z$2182:$Z$2309,MATCH($A2288+(1-E2288)*8,$A$2182:$A$2309,0))</f>
        <v>60000000</v>
      </c>
      <c r="AK2288" s="7" t="n">
        <f aca="false">INDEX($Z$2182:$Z$2309,MATCH($A2288-E2288*8,$A$2182:$A$2309,0))</f>
        <v>166117989.683336</v>
      </c>
      <c r="AL2288" s="7" t="n">
        <f aca="false">INDEX($AA$2182:$AA$2309,MATCH($A2288+(1-F2288)*4,$A$2182:$A$2309,0))</f>
        <v>30000000</v>
      </c>
      <c r="AM2288" s="7" t="n">
        <f aca="false">INDEX($AA$2182:$AA$2309,MATCH($A2288-F2288*4,$A$2182:$A$2309,0))</f>
        <v>222422463.429392</v>
      </c>
      <c r="AN2288" s="7" t="n">
        <f aca="false">INDEX($AB$2182:$AB$2309,MATCH($A2288+(1-G2288)*2,$A$2182:$A$2309,0))</f>
        <v>15000000</v>
      </c>
      <c r="AO2288" s="7" t="n">
        <f aca="false">INDEX($AB$2182:$AB$2309,MATCH($A2288-G2288*2,$A$2182:$A$2309,0))</f>
        <v>303708527.347646</v>
      </c>
      <c r="AP2288" s="7" t="n">
        <f aca="false">INDEX($AC$2182:$AC$2309,MATCH($A2288+(1-H2288)*1,$A$2182:$A$2309,0))</f>
        <v>5000000</v>
      </c>
      <c r="AQ2288" s="7" t="n">
        <f aca="false">INDEX($AC$2182:$AC$2309,MATCH($A2288-H2288*1,$A$2182:$A$2309,0))</f>
        <v>370704105.715654</v>
      </c>
      <c r="AR2288" s="14" t="b">
        <f aca="false">AND(IF(B2288=1,AD2288&gt;=AE2288,AE2288&gt;AD2288),IF(C2288=1,AF2288&gt;=AG2288,AG2288&gt;AF2288),IF(D2288=1,AH2288&gt;=AI2288,AI2288&gt;AH2288),IF(E2288=1,AJ2288&gt;=AK2288,AK2288&gt;AJ2288),IF(F2288=1,AL2288&gt;=AM2288,AM2288&gt;AL2288),IF(G2288=1,AN2288&gt;=AO2288,AO2288&gt;AN2288),IF(H2288=1,AP2288&gt;=AQ2288,AQ2288&gt;AP2288))</f>
        <v>0</v>
      </c>
      <c r="AS2288" s="2"/>
      <c r="AT2288" s="2"/>
      <c r="AU2288" s="2"/>
      <c r="AV2288" s="2"/>
      <c r="AW2288" s="2"/>
      <c r="AX2288" s="2"/>
    </row>
    <row r="2289" customFormat="false" ht="15" hidden="false" customHeight="false" outlineLevel="0" collapsed="false">
      <c r="A2289" s="6" t="n">
        <f aca="false">ROW()-2182</f>
        <v>107</v>
      </c>
      <c r="B2289" s="6" t="n">
        <f aca="false">MOD(INT($A2289/64),2)</f>
        <v>1</v>
      </c>
      <c r="C2289" s="6" t="n">
        <f aca="false">MOD(INT($A2289/32),2)</f>
        <v>1</v>
      </c>
      <c r="D2289" s="6" t="n">
        <f aca="false">MOD(INT($A2289/16),2)</f>
        <v>0</v>
      </c>
      <c r="E2289" s="6" t="n">
        <f aca="false">MOD(INT($A2289/8),2)</f>
        <v>1</v>
      </c>
      <c r="F2289" s="6" t="n">
        <f aca="false">MOD(INT($A2289/4),2)</f>
        <v>0</v>
      </c>
      <c r="G2289" s="6" t="n">
        <f aca="false">MOD(INT($A2289/2),2)</f>
        <v>1</v>
      </c>
      <c r="H2289" s="6" t="n">
        <f aca="false">MOD(INT($A2289/1),2)</f>
        <v>1</v>
      </c>
      <c r="I2289" s="7" t="n">
        <f aca="false">IF(B2289=1,MIN($B$6,$B$2180),0)</f>
        <v>30000000</v>
      </c>
      <c r="J2289" s="7" t="n">
        <f aca="false">IF(C2289=1,MIN($F$506,MAX(0,$B$2180-I2289)),0)</f>
        <v>300000000</v>
      </c>
      <c r="K2289" s="7" t="n">
        <f aca="false">IF(D2289=1,MIN($F$505,MAX(0,$B$2180-SUM(I2289:J2289))),0)</f>
        <v>0</v>
      </c>
      <c r="L2289" s="7" t="n">
        <f aca="false">IF(E2289=1,MIN($F$504,MAX(0,$B$2180-SUM(I2289:K2289))),0)</f>
        <v>60000000</v>
      </c>
      <c r="M2289" s="7" t="n">
        <f aca="false">IF(F2289=1,MIN($F$503,MAX(0,$B$2180-SUM(I2289:L2289))),0)</f>
        <v>0</v>
      </c>
      <c r="N2289" s="7" t="n">
        <f aca="false">IF(G2289=1,MIN($F$502,MAX(0,$B$2180-SUM(I2289:M2289))),0)</f>
        <v>15000000</v>
      </c>
      <c r="O2289" s="7" t="n">
        <f aca="false">IF(H2289=1,MIN($F$501,MAX(0,$B$2180-SUM(I2289:N2289))),0)</f>
        <v>5000000</v>
      </c>
      <c r="P2289" s="7" t="n">
        <f aca="false">MAX(0,$B$2180-SUM(I2289:O2289))</f>
        <v>1590000000</v>
      </c>
      <c r="Q2289" s="7" t="n">
        <f aca="false">($B$483+$B$484)+$B$22+(1-B2289)*$B$478+(1-C2289)*$E$506+(1-D2289)*$E$505+(1-E2289)*$E$504+(1-F2289)*$E$503+(1-G2289)*$E$502+(1-H2289)*$E$501</f>
        <v>14046834.4613554</v>
      </c>
      <c r="R2289" s="7" t="n">
        <f aca="false">P2289&gt;$B$12*Q2289</f>
        <v>1</v>
      </c>
      <c r="S2289" s="7" t="n">
        <f aca="false">IF(R2289,(P2289+$B$12*$B$13)/(Q2289+$B$13),IF(Q2289&gt;0,P2289/Q2289,0))</f>
        <v>96.241973274056</v>
      </c>
      <c r="T2289" s="7" t="n">
        <f aca="false">IF(R2289,$B$13*(S2289-$B$12),0)</f>
        <v>238104933.18514</v>
      </c>
      <c r="U2289" s="7" t="n">
        <f aca="false">($B$483+$B$484)*S2289</f>
        <v>29503119.9302511</v>
      </c>
      <c r="V2289" s="7" t="n">
        <f aca="false">$B$22*S2289</f>
        <v>866177759.466504</v>
      </c>
      <c r="W2289" s="7" t="n">
        <f aca="false">IF(B2289=1,I2289,S2289*$B$478)</f>
        <v>30000000</v>
      </c>
      <c r="X2289" s="7" t="n">
        <f aca="false">IF(C2289=1,J2289,S2289*$E$506)</f>
        <v>300000000</v>
      </c>
      <c r="Y2289" s="7" t="n">
        <f aca="false">IF(D2289=1,K2289,S2289*$E$505)</f>
        <v>167488267.595937</v>
      </c>
      <c r="Z2289" s="7" t="n">
        <f aca="false">IF(E2289=1,L2289,S2289*$E$504)</f>
        <v>60000000</v>
      </c>
      <c r="AA2289" s="7" t="n">
        <f aca="false">IF(F2289=1,M2289,S2289*$E$503)</f>
        <v>288725919.822168</v>
      </c>
      <c r="AB2289" s="7" t="n">
        <f aca="false">IF(G2289=1,N2289,S2289*$E$502)</f>
        <v>15000000</v>
      </c>
      <c r="AC2289" s="7" t="n">
        <f aca="false">IF(H2289=1,O2289,S2289*$E$501)</f>
        <v>5000000</v>
      </c>
      <c r="AD2289" s="7" t="n">
        <f aca="false">INDEX($W$2182:$W$2309,MATCH($A2289+(1-B2289)*64,$A$2182:$A$2309,0))</f>
        <v>30000000</v>
      </c>
      <c r="AE2289" s="7" t="n">
        <f aca="false">INDEX($W$2182:$W$2309,MATCH($A2289-B2289*64,$A$2182:$A$2309,0))</f>
        <v>87252033.3435143</v>
      </c>
      <c r="AF2289" s="7" t="n">
        <f aca="false">INDEX($X$2182:$X$2309,MATCH($A2289+(1-C2289)*32,$A$2182:$A$2309,0))</f>
        <v>300000000</v>
      </c>
      <c r="AG2289" s="7" t="n">
        <f aca="false">INDEX($X$2182:$X$2309,MATCH($A2289-C2289*32,$A$2182:$A$2309,0))</f>
        <v>513209488.19408</v>
      </c>
      <c r="AH2289" s="7" t="n">
        <f aca="false">INDEX($Y$2182:$Y$2309,MATCH($A2289+(1-D2289)*16,$A$2182:$A$2309,0))</f>
        <v>100000000</v>
      </c>
      <c r="AI2289" s="7" t="n">
        <f aca="false">INDEX($Y$2182:$Y$2309,MATCH($A2289-D2289*16,$A$2182:$A$2309,0))</f>
        <v>167488267.595937</v>
      </c>
      <c r="AJ2289" s="7" t="n">
        <f aca="false">INDEX($Z$2182:$Z$2309,MATCH($A2289+(1-E2289)*8,$A$2182:$A$2309,0))</f>
        <v>60000000</v>
      </c>
      <c r="AK2289" s="7" t="n">
        <f aca="false">INDEX($Z$2182:$Z$2309,MATCH($A2289-E2289*8,$A$2182:$A$2309,0))</f>
        <v>209322565.629059</v>
      </c>
      <c r="AL2289" s="7" t="n">
        <f aca="false">INDEX($AA$2182:$AA$2309,MATCH($A2289+(1-F2289)*4,$A$2182:$A$2309,0))</f>
        <v>30000000</v>
      </c>
      <c r="AM2289" s="7" t="n">
        <f aca="false">INDEX($AA$2182:$AA$2309,MATCH($A2289-F2289*4,$A$2182:$A$2309,0))</f>
        <v>288725919.822168</v>
      </c>
      <c r="AN2289" s="7" t="n">
        <f aca="false">INDEX($AB$2182:$AB$2309,MATCH($A2289+(1-G2289)*2,$A$2182:$A$2309,0))</f>
        <v>15000000</v>
      </c>
      <c r="AO2289" s="7" t="n">
        <f aca="false">INDEX($AB$2182:$AB$2309,MATCH($A2289-G2289*2,$A$2182:$A$2309,0))</f>
        <v>373024632.199007</v>
      </c>
      <c r="AP2289" s="7" t="n">
        <f aca="false">INDEX($AC$2182:$AC$2309,MATCH($A2289+(1-H2289)*1,$A$2182:$A$2309,0))</f>
        <v>5000000</v>
      </c>
      <c r="AQ2289" s="7" t="n">
        <f aca="false">INDEX($AC$2182:$AC$2309,MATCH($A2289-H2289*1,$A$2182:$A$2309,0))</f>
        <v>370704105.715654</v>
      </c>
      <c r="AR2289" s="14" t="b">
        <f aca="false">AND(IF(B2289=1,AD2289&gt;=AE2289,AE2289&gt;AD2289),IF(C2289=1,AF2289&gt;=AG2289,AG2289&gt;AF2289),IF(D2289=1,AH2289&gt;=AI2289,AI2289&gt;AH2289),IF(E2289=1,AJ2289&gt;=AK2289,AK2289&gt;AJ2289),IF(F2289=1,AL2289&gt;=AM2289,AM2289&gt;AL2289),IF(G2289=1,AN2289&gt;=AO2289,AO2289&gt;AN2289),IF(H2289=1,AP2289&gt;=AQ2289,AQ2289&gt;AP2289))</f>
        <v>0</v>
      </c>
      <c r="AS2289" s="2"/>
      <c r="AT2289" s="2"/>
      <c r="AU2289" s="2"/>
      <c r="AV2289" s="2"/>
      <c r="AW2289" s="2"/>
      <c r="AX2289" s="2"/>
    </row>
    <row r="2290" customFormat="false" ht="15" hidden="false" customHeight="false" outlineLevel="0" collapsed="false">
      <c r="A2290" s="6" t="n">
        <f aca="false">ROW()-2182</f>
        <v>108</v>
      </c>
      <c r="B2290" s="6" t="n">
        <f aca="false">MOD(INT($A2290/64),2)</f>
        <v>1</v>
      </c>
      <c r="C2290" s="6" t="n">
        <f aca="false">MOD(INT($A2290/32),2)</f>
        <v>1</v>
      </c>
      <c r="D2290" s="6" t="n">
        <f aca="false">MOD(INT($A2290/16),2)</f>
        <v>0</v>
      </c>
      <c r="E2290" s="6" t="n">
        <f aca="false">MOD(INT($A2290/8),2)</f>
        <v>1</v>
      </c>
      <c r="F2290" s="6" t="n">
        <f aca="false">MOD(INT($A2290/4),2)</f>
        <v>1</v>
      </c>
      <c r="G2290" s="6" t="n">
        <f aca="false">MOD(INT($A2290/2),2)</f>
        <v>0</v>
      </c>
      <c r="H2290" s="6" t="n">
        <f aca="false">MOD(INT($A2290/1),2)</f>
        <v>0</v>
      </c>
      <c r="I2290" s="7" t="n">
        <f aca="false">IF(B2290=1,MIN($B$6,$B$2180),0)</f>
        <v>30000000</v>
      </c>
      <c r="J2290" s="7" t="n">
        <f aca="false">IF(C2290=1,MIN($F$506,MAX(0,$B$2180-I2290)),0)</f>
        <v>300000000</v>
      </c>
      <c r="K2290" s="7" t="n">
        <f aca="false">IF(D2290=1,MIN($F$505,MAX(0,$B$2180-SUM(I2290:J2290))),0)</f>
        <v>0</v>
      </c>
      <c r="L2290" s="7" t="n">
        <f aca="false">IF(E2290=1,MIN($F$504,MAX(0,$B$2180-SUM(I2290:K2290))),0)</f>
        <v>60000000</v>
      </c>
      <c r="M2290" s="7" t="n">
        <f aca="false">IF(F2290=1,MIN($F$503,MAX(0,$B$2180-SUM(I2290:L2290))),0)</f>
        <v>30000000</v>
      </c>
      <c r="N2290" s="7" t="n">
        <f aca="false">IF(G2290=1,MIN($F$502,MAX(0,$B$2180-SUM(I2290:M2290))),0)</f>
        <v>0</v>
      </c>
      <c r="O2290" s="7" t="n">
        <f aca="false">IF(H2290=1,MIN($F$501,MAX(0,$B$2180-SUM(I2290:N2290))),0)</f>
        <v>0</v>
      </c>
      <c r="P2290" s="7" t="n">
        <f aca="false">MAX(0,$B$2180-SUM(I2290:O2290))</f>
        <v>1580000000</v>
      </c>
      <c r="Q2290" s="7" t="n">
        <f aca="false">($B$483+$B$484)+$B$22+(1-B2290)*$B$478+(1-C2290)*$E$506+(1-D2290)*$E$505+(1-E2290)*$E$504+(1-F2290)*$E$503+(1-G2290)*$E$502+(1-H2290)*$E$501</f>
        <v>21046834.4613554</v>
      </c>
      <c r="R2290" s="7" t="n">
        <f aca="false">P2290&gt;$B$12*Q2290</f>
        <v>1</v>
      </c>
      <c r="S2290" s="7" t="n">
        <f aca="false">IF(R2290,(P2290+$B$12*$B$13)/(Q2290+$B$13),IF(Q2290&gt;0,P2290/Q2290,0))</f>
        <v>67.2064859757334</v>
      </c>
      <c r="T2290" s="7" t="n">
        <f aca="false">IF(R2290,$B$13*(S2290-$B$12),0)</f>
        <v>165516214.939333</v>
      </c>
      <c r="U2290" s="7" t="n">
        <f aca="false">($B$483+$B$484)*S2290</f>
        <v>20602248.1499483</v>
      </c>
      <c r="V2290" s="7" t="n">
        <f aca="false">$B$22*S2290</f>
        <v>604858373.7816</v>
      </c>
      <c r="W2290" s="7" t="n">
        <f aca="false">IF(B2290=1,I2290,S2290*$B$478)</f>
        <v>30000000</v>
      </c>
      <c r="X2290" s="7" t="n">
        <f aca="false">IF(C2290=1,J2290,S2290*$E$506)</f>
        <v>300000000</v>
      </c>
      <c r="Y2290" s="7" t="n">
        <f aca="false">IF(D2290=1,K2290,S2290*$E$505)</f>
        <v>116958303.371784</v>
      </c>
      <c r="Z2290" s="7" t="n">
        <f aca="false">IF(E2290=1,L2290,S2290*$E$504)</f>
        <v>60000000</v>
      </c>
      <c r="AA2290" s="7" t="n">
        <f aca="false">IF(F2290=1,M2290,S2290*$E$503)</f>
        <v>30000000</v>
      </c>
      <c r="AB2290" s="7" t="n">
        <f aca="false">IF(G2290=1,N2290,S2290*$E$502)</f>
        <v>336032429.878667</v>
      </c>
      <c r="AC2290" s="7" t="n">
        <f aca="false">IF(H2290=1,O2290,S2290*$E$501)</f>
        <v>336032429.878667</v>
      </c>
      <c r="AD2290" s="7" t="n">
        <f aca="false">INDEX($W$2182:$W$2309,MATCH($A2290+(1-B2290)*64,$A$2182:$A$2309,0))</f>
        <v>30000000</v>
      </c>
      <c r="AE2290" s="7" t="n">
        <f aca="false">INDEX($W$2182:$W$2309,MATCH($A2290-B2290*64,$A$2182:$A$2309,0))</f>
        <v>61925847.2973951</v>
      </c>
      <c r="AF2290" s="7" t="n">
        <f aca="false">INDEX($X$2182:$X$2309,MATCH($A2290+(1-C2290)*32,$A$2182:$A$2309,0))</f>
        <v>300000000</v>
      </c>
      <c r="AG2290" s="7" t="n">
        <f aca="false">INDEX($X$2182:$X$2309,MATCH($A2290-C2290*32,$A$2182:$A$2309,0))</f>
        <v>390193015.65914</v>
      </c>
      <c r="AH2290" s="7" t="n">
        <f aca="false">INDEX($Y$2182:$Y$2309,MATCH($A2290+(1-D2290)*16,$A$2182:$A$2309,0))</f>
        <v>100000000</v>
      </c>
      <c r="AI2290" s="7" t="n">
        <f aca="false">INDEX($Y$2182:$Y$2309,MATCH($A2290-D2290*16,$A$2182:$A$2309,0))</f>
        <v>116958303.371784</v>
      </c>
      <c r="AJ2290" s="7" t="n">
        <f aca="false">INDEX($Z$2182:$Z$2309,MATCH($A2290+(1-E2290)*8,$A$2182:$A$2309,0))</f>
        <v>60000000</v>
      </c>
      <c r="AK2290" s="7" t="n">
        <f aca="false">INDEX($Z$2182:$Z$2309,MATCH($A2290-E2290*8,$A$2182:$A$2309,0))</f>
        <v>151926047.313059</v>
      </c>
      <c r="AL2290" s="7" t="n">
        <f aca="false">INDEX($AA$2182:$AA$2309,MATCH($A2290+(1-F2290)*4,$A$2182:$A$2309,0))</f>
        <v>30000000</v>
      </c>
      <c r="AM2290" s="7" t="n">
        <f aca="false">INDEX($AA$2182:$AA$2309,MATCH($A2290-F2290*4,$A$2182:$A$2309,0))</f>
        <v>182225116.408588</v>
      </c>
      <c r="AN2290" s="7" t="n">
        <f aca="false">INDEX($AB$2182:$AB$2309,MATCH($A2290+(1-G2290)*2,$A$2182:$A$2309,0))</f>
        <v>15000000</v>
      </c>
      <c r="AO2290" s="7" t="n">
        <f aca="false">INDEX($AB$2182:$AB$2309,MATCH($A2290-G2290*2,$A$2182:$A$2309,0))</f>
        <v>336032429.878667</v>
      </c>
      <c r="AP2290" s="7" t="n">
        <f aca="false">INDEX($AC$2182:$AC$2309,MATCH($A2290+(1-H2290)*1,$A$2182:$A$2309,0))</f>
        <v>5000000</v>
      </c>
      <c r="AQ2290" s="7" t="n">
        <f aca="false">INDEX($AC$2182:$AC$2309,MATCH($A2290-H2290*1,$A$2182:$A$2309,0))</f>
        <v>336032429.878667</v>
      </c>
      <c r="AR2290" s="14" t="b">
        <f aca="false">AND(IF(B2290=1,AD2290&gt;=AE2290,AE2290&gt;AD2290),IF(C2290=1,AF2290&gt;=AG2290,AG2290&gt;AF2290),IF(D2290=1,AH2290&gt;=AI2290,AI2290&gt;AH2290),IF(E2290=1,AJ2290&gt;=AK2290,AK2290&gt;AJ2290),IF(F2290=1,AL2290&gt;=AM2290,AM2290&gt;AL2290),IF(G2290=1,AN2290&gt;=AO2290,AO2290&gt;AN2290),IF(H2290=1,AP2290&gt;=AQ2290,AQ2290&gt;AP2290))</f>
        <v>0</v>
      </c>
      <c r="AS2290" s="2"/>
      <c r="AT2290" s="2"/>
      <c r="AU2290" s="2"/>
      <c r="AV2290" s="2"/>
      <c r="AW2290" s="2"/>
      <c r="AX2290" s="2"/>
    </row>
    <row r="2291" customFormat="false" ht="15" hidden="false" customHeight="false" outlineLevel="0" collapsed="false">
      <c r="A2291" s="6" t="n">
        <f aca="false">ROW()-2182</f>
        <v>109</v>
      </c>
      <c r="B2291" s="6" t="n">
        <f aca="false">MOD(INT($A2291/64),2)</f>
        <v>1</v>
      </c>
      <c r="C2291" s="6" t="n">
        <f aca="false">MOD(INT($A2291/32),2)</f>
        <v>1</v>
      </c>
      <c r="D2291" s="6" t="n">
        <f aca="false">MOD(INT($A2291/16),2)</f>
        <v>0</v>
      </c>
      <c r="E2291" s="6" t="n">
        <f aca="false">MOD(INT($A2291/8),2)</f>
        <v>1</v>
      </c>
      <c r="F2291" s="6" t="n">
        <f aca="false">MOD(INT($A2291/4),2)</f>
        <v>1</v>
      </c>
      <c r="G2291" s="6" t="n">
        <f aca="false">MOD(INT($A2291/2),2)</f>
        <v>0</v>
      </c>
      <c r="H2291" s="6" t="n">
        <f aca="false">MOD(INT($A2291/1),2)</f>
        <v>1</v>
      </c>
      <c r="I2291" s="7" t="n">
        <f aca="false">IF(B2291=1,MIN($B$6,$B$2180),0)</f>
        <v>30000000</v>
      </c>
      <c r="J2291" s="7" t="n">
        <f aca="false">IF(C2291=1,MIN($F$506,MAX(0,$B$2180-I2291)),0)</f>
        <v>300000000</v>
      </c>
      <c r="K2291" s="7" t="n">
        <f aca="false">IF(D2291=1,MIN($F$505,MAX(0,$B$2180-SUM(I2291:J2291))),0)</f>
        <v>0</v>
      </c>
      <c r="L2291" s="7" t="n">
        <f aca="false">IF(E2291=1,MIN($F$504,MAX(0,$B$2180-SUM(I2291:K2291))),0)</f>
        <v>60000000</v>
      </c>
      <c r="M2291" s="7" t="n">
        <f aca="false">IF(F2291=1,MIN($F$503,MAX(0,$B$2180-SUM(I2291:L2291))),0)</f>
        <v>30000000</v>
      </c>
      <c r="N2291" s="7" t="n">
        <f aca="false">IF(G2291=1,MIN($F$502,MAX(0,$B$2180-SUM(I2291:M2291))),0)</f>
        <v>0</v>
      </c>
      <c r="O2291" s="7" t="n">
        <f aca="false">IF(H2291=1,MIN($F$501,MAX(0,$B$2180-SUM(I2291:N2291))),0)</f>
        <v>5000000</v>
      </c>
      <c r="P2291" s="7" t="n">
        <f aca="false">MAX(0,$B$2180-SUM(I2291:O2291))</f>
        <v>1575000000</v>
      </c>
      <c r="Q2291" s="7" t="n">
        <f aca="false">($B$483+$B$484)+$B$22+(1-B2291)*$B$478+(1-C2291)*$E$506+(1-D2291)*$E$505+(1-E2291)*$E$504+(1-F2291)*$E$503+(1-G2291)*$E$502+(1-H2291)*$E$501</f>
        <v>16046834.4613554</v>
      </c>
      <c r="R2291" s="7" t="n">
        <f aca="false">P2291&gt;$B$12*Q2291</f>
        <v>1</v>
      </c>
      <c r="S2291" s="7" t="n">
        <f aca="false">IF(R2291,(P2291+$B$12*$B$13)/(Q2291+$B$13),IF(Q2291&gt;0,P2291/Q2291,0))</f>
        <v>85.0549458068929</v>
      </c>
      <c r="T2291" s="7" t="n">
        <f aca="false">IF(R2291,$B$13*(S2291-$B$12),0)</f>
        <v>210137364.517232</v>
      </c>
      <c r="U2291" s="7" t="n">
        <f aca="false">($B$483+$B$484)*S2291</f>
        <v>26073720.0353956</v>
      </c>
      <c r="V2291" s="7" t="n">
        <f aca="false">$B$22*S2291</f>
        <v>765494512.262036</v>
      </c>
      <c r="W2291" s="7" t="n">
        <f aca="false">IF(B2291=1,I2291,S2291*$B$478)</f>
        <v>30000000</v>
      </c>
      <c r="X2291" s="7" t="n">
        <f aca="false">IF(C2291=1,J2291,S2291*$E$506)</f>
        <v>300000000</v>
      </c>
      <c r="Y2291" s="7" t="n">
        <f aca="false">IF(D2291=1,K2291,S2291*$E$505)</f>
        <v>148019674.150872</v>
      </c>
      <c r="Z2291" s="7" t="n">
        <f aca="false">IF(E2291=1,L2291,S2291*$E$504)</f>
        <v>60000000</v>
      </c>
      <c r="AA2291" s="7" t="n">
        <f aca="false">IF(F2291=1,M2291,S2291*$E$503)</f>
        <v>30000000</v>
      </c>
      <c r="AB2291" s="7" t="n">
        <f aca="false">IF(G2291=1,N2291,S2291*$E$502)</f>
        <v>425274729.034464</v>
      </c>
      <c r="AC2291" s="7" t="n">
        <f aca="false">IF(H2291=1,O2291,S2291*$E$501)</f>
        <v>5000000</v>
      </c>
      <c r="AD2291" s="7" t="n">
        <f aca="false">INDEX($W$2182:$W$2309,MATCH($A2291+(1-B2291)*64,$A$2182:$A$2309,0))</f>
        <v>30000000</v>
      </c>
      <c r="AE2291" s="7" t="n">
        <f aca="false">INDEX($W$2182:$W$2309,MATCH($A2291-B2291*64,$A$2182:$A$2309,0))</f>
        <v>77573386.5703213</v>
      </c>
      <c r="AF2291" s="7" t="n">
        <f aca="false">INDEX($X$2182:$X$2309,MATCH($A2291+(1-C2291)*32,$A$2182:$A$2309,0))</f>
        <v>300000000</v>
      </c>
      <c r="AG2291" s="7" t="n">
        <f aca="false">INDEX($X$2182:$X$2309,MATCH($A2291-C2291*32,$A$2182:$A$2309,0))</f>
        <v>467921759.722683</v>
      </c>
      <c r="AH2291" s="7" t="n">
        <f aca="false">INDEX($Y$2182:$Y$2309,MATCH($A2291+(1-D2291)*16,$A$2182:$A$2309,0))</f>
        <v>100000000</v>
      </c>
      <c r="AI2291" s="7" t="n">
        <f aca="false">INDEX($Y$2182:$Y$2309,MATCH($A2291-D2291*16,$A$2182:$A$2309,0))</f>
        <v>148019674.150872</v>
      </c>
      <c r="AJ2291" s="7" t="n">
        <f aca="false">INDEX($Z$2182:$Z$2309,MATCH($A2291+(1-E2291)*8,$A$2182:$A$2309,0))</f>
        <v>60000000</v>
      </c>
      <c r="AK2291" s="7" t="n">
        <f aca="false">INDEX($Z$2182:$Z$2309,MATCH($A2291-E2291*8,$A$2182:$A$2309,0))</f>
        <v>187617847.80657</v>
      </c>
      <c r="AL2291" s="7" t="n">
        <f aca="false">INDEX($AA$2182:$AA$2309,MATCH($A2291+(1-F2291)*4,$A$2182:$A$2309,0))</f>
        <v>30000000</v>
      </c>
      <c r="AM2291" s="7" t="n">
        <f aca="false">INDEX($AA$2182:$AA$2309,MATCH($A2291-F2291*4,$A$2182:$A$2309,0))</f>
        <v>223814779.319404</v>
      </c>
      <c r="AN2291" s="7" t="n">
        <f aca="false">INDEX($AB$2182:$AB$2309,MATCH($A2291+(1-G2291)*2,$A$2182:$A$2309,0))</f>
        <v>15000000</v>
      </c>
      <c r="AO2291" s="7" t="n">
        <f aca="false">INDEX($AB$2182:$AB$2309,MATCH($A2291-G2291*2,$A$2182:$A$2309,0))</f>
        <v>425274729.034464</v>
      </c>
      <c r="AP2291" s="7" t="n">
        <f aca="false">INDEX($AC$2182:$AC$2309,MATCH($A2291+(1-H2291)*1,$A$2182:$A$2309,0))</f>
        <v>5000000</v>
      </c>
      <c r="AQ2291" s="7" t="n">
        <f aca="false">INDEX($AC$2182:$AC$2309,MATCH($A2291-H2291*1,$A$2182:$A$2309,0))</f>
        <v>336032429.878667</v>
      </c>
      <c r="AR2291" s="14" t="b">
        <f aca="false">AND(IF(B2291=1,AD2291&gt;=AE2291,AE2291&gt;AD2291),IF(C2291=1,AF2291&gt;=AG2291,AG2291&gt;AF2291),IF(D2291=1,AH2291&gt;=AI2291,AI2291&gt;AH2291),IF(E2291=1,AJ2291&gt;=AK2291,AK2291&gt;AJ2291),IF(F2291=1,AL2291&gt;=AM2291,AM2291&gt;AL2291),IF(G2291=1,AN2291&gt;=AO2291,AO2291&gt;AN2291),IF(H2291=1,AP2291&gt;=AQ2291,AQ2291&gt;AP2291))</f>
        <v>0</v>
      </c>
      <c r="AS2291" s="2"/>
      <c r="AT2291" s="2"/>
      <c r="AU2291" s="2"/>
      <c r="AV2291" s="2"/>
      <c r="AW2291" s="2"/>
      <c r="AX2291" s="2"/>
    </row>
    <row r="2292" customFormat="false" ht="15" hidden="false" customHeight="false" outlineLevel="0" collapsed="false">
      <c r="A2292" s="6" t="n">
        <f aca="false">ROW()-2182</f>
        <v>110</v>
      </c>
      <c r="B2292" s="6" t="n">
        <f aca="false">MOD(INT($A2292/64),2)</f>
        <v>1</v>
      </c>
      <c r="C2292" s="6" t="n">
        <f aca="false">MOD(INT($A2292/32),2)</f>
        <v>1</v>
      </c>
      <c r="D2292" s="6" t="n">
        <f aca="false">MOD(INT($A2292/16),2)</f>
        <v>0</v>
      </c>
      <c r="E2292" s="6" t="n">
        <f aca="false">MOD(INT($A2292/8),2)</f>
        <v>1</v>
      </c>
      <c r="F2292" s="6" t="n">
        <f aca="false">MOD(INT($A2292/4),2)</f>
        <v>1</v>
      </c>
      <c r="G2292" s="6" t="n">
        <f aca="false">MOD(INT($A2292/2),2)</f>
        <v>1</v>
      </c>
      <c r="H2292" s="6" t="n">
        <f aca="false">MOD(INT($A2292/1),2)</f>
        <v>0</v>
      </c>
      <c r="I2292" s="7" t="n">
        <f aca="false">IF(B2292=1,MIN($B$6,$B$2180),0)</f>
        <v>30000000</v>
      </c>
      <c r="J2292" s="7" t="n">
        <f aca="false">IF(C2292=1,MIN($F$506,MAX(0,$B$2180-I2292)),0)</f>
        <v>300000000</v>
      </c>
      <c r="K2292" s="7" t="n">
        <f aca="false">IF(D2292=1,MIN($F$505,MAX(0,$B$2180-SUM(I2292:J2292))),0)</f>
        <v>0</v>
      </c>
      <c r="L2292" s="7" t="n">
        <f aca="false">IF(E2292=1,MIN($F$504,MAX(0,$B$2180-SUM(I2292:K2292))),0)</f>
        <v>60000000</v>
      </c>
      <c r="M2292" s="7" t="n">
        <f aca="false">IF(F2292=1,MIN($F$503,MAX(0,$B$2180-SUM(I2292:L2292))),0)</f>
        <v>30000000</v>
      </c>
      <c r="N2292" s="7" t="n">
        <f aca="false">IF(G2292=1,MIN($F$502,MAX(0,$B$2180-SUM(I2292:M2292))),0)</f>
        <v>15000000</v>
      </c>
      <c r="O2292" s="7" t="n">
        <f aca="false">IF(H2292=1,MIN($F$501,MAX(0,$B$2180-SUM(I2292:N2292))),0)</f>
        <v>0</v>
      </c>
      <c r="P2292" s="7" t="n">
        <f aca="false">MAX(0,$B$2180-SUM(I2292:O2292))</f>
        <v>1565000000</v>
      </c>
      <c r="Q2292" s="7" t="n">
        <f aca="false">($B$483+$B$484)+$B$22+(1-B2292)*$B$478+(1-C2292)*$E$506+(1-D2292)*$E$505+(1-E2292)*$E$504+(1-F2292)*$E$503+(1-G2292)*$E$502+(1-H2292)*$E$501</f>
        <v>16046834.4613554</v>
      </c>
      <c r="R2292" s="7" t="n">
        <f aca="false">P2292&gt;$B$12*Q2292</f>
        <v>1</v>
      </c>
      <c r="S2292" s="7" t="n">
        <f aca="false">IF(R2292,(P2292+$B$12*$B$13)/(Q2292+$B$13),IF(Q2292&gt;0,P2292/Q2292,0))</f>
        <v>84.5157702391788</v>
      </c>
      <c r="T2292" s="7" t="n">
        <f aca="false">IF(R2292,$B$13*(S2292-$B$12),0)</f>
        <v>208789425.597947</v>
      </c>
      <c r="U2292" s="7" t="n">
        <f aca="false">($B$483+$B$484)*S2292</f>
        <v>25908434.9638559</v>
      </c>
      <c r="V2292" s="7" t="n">
        <f aca="false">$B$22*S2292</f>
        <v>760641932.152609</v>
      </c>
      <c r="W2292" s="7" t="n">
        <f aca="false">IF(B2292=1,I2292,S2292*$B$478)</f>
        <v>30000000</v>
      </c>
      <c r="X2292" s="7" t="n">
        <f aca="false">IF(C2292=1,J2292,S2292*$E$506)</f>
        <v>300000000</v>
      </c>
      <c r="Y2292" s="7" t="n">
        <f aca="false">IF(D2292=1,K2292,S2292*$E$505)</f>
        <v>147081356.089694</v>
      </c>
      <c r="Z2292" s="7" t="n">
        <f aca="false">IF(E2292=1,L2292,S2292*$E$504)</f>
        <v>60000000</v>
      </c>
      <c r="AA2292" s="7" t="n">
        <f aca="false">IF(F2292=1,M2292,S2292*$E$503)</f>
        <v>30000000</v>
      </c>
      <c r="AB2292" s="7" t="n">
        <f aca="false">IF(G2292=1,N2292,S2292*$E$502)</f>
        <v>15000000</v>
      </c>
      <c r="AC2292" s="7" t="n">
        <f aca="false">IF(H2292=1,O2292,S2292*$E$501)</f>
        <v>422578851.195894</v>
      </c>
      <c r="AD2292" s="7" t="n">
        <f aca="false">INDEX($W$2182:$W$2309,MATCH($A2292+(1-B2292)*64,$A$2182:$A$2309,0))</f>
        <v>30000000</v>
      </c>
      <c r="AE2292" s="7" t="n">
        <f aca="false">INDEX($W$2182:$W$2309,MATCH($A2292-B2292*64,$A$2182:$A$2309,0))</f>
        <v>77090814.9586864</v>
      </c>
      <c r="AF2292" s="7" t="n">
        <f aca="false">INDEX($X$2182:$X$2309,MATCH($A2292+(1-C2292)*32,$A$2182:$A$2309,0))</f>
        <v>300000000</v>
      </c>
      <c r="AG2292" s="7" t="n">
        <f aca="false">INDEX($X$2182:$X$2309,MATCH($A2292-C2292*32,$A$2182:$A$2309,0))</f>
        <v>465429500.017103</v>
      </c>
      <c r="AH2292" s="7" t="n">
        <f aca="false">INDEX($Y$2182:$Y$2309,MATCH($A2292+(1-D2292)*16,$A$2182:$A$2309,0))</f>
        <v>100000000</v>
      </c>
      <c r="AI2292" s="7" t="n">
        <f aca="false">INDEX($Y$2182:$Y$2309,MATCH($A2292-D2292*16,$A$2182:$A$2309,0))</f>
        <v>147081356.089694</v>
      </c>
      <c r="AJ2292" s="7" t="n">
        <f aca="false">INDEX($Z$2182:$Z$2309,MATCH($A2292+(1-E2292)*8,$A$2182:$A$2309,0))</f>
        <v>60000000</v>
      </c>
      <c r="AK2292" s="7" t="n">
        <f aca="false">INDEX($Z$2182:$Z$2309,MATCH($A2292-E2292*8,$A$2182:$A$2309,0))</f>
        <v>186472089.95737</v>
      </c>
      <c r="AL2292" s="7" t="n">
        <f aca="false">INDEX($AA$2182:$AA$2309,MATCH($A2292+(1-F2292)*4,$A$2182:$A$2309,0))</f>
        <v>30000000</v>
      </c>
      <c r="AM2292" s="7" t="n">
        <f aca="false">INDEX($AA$2182:$AA$2309,MATCH($A2292-F2292*4,$A$2182:$A$2309,0))</f>
        <v>222422463.429392</v>
      </c>
      <c r="AN2292" s="7" t="n">
        <f aca="false">INDEX($AB$2182:$AB$2309,MATCH($A2292+(1-G2292)*2,$A$2182:$A$2309,0))</f>
        <v>15000000</v>
      </c>
      <c r="AO2292" s="7" t="n">
        <f aca="false">INDEX($AB$2182:$AB$2309,MATCH($A2292-G2292*2,$A$2182:$A$2309,0))</f>
        <v>336032429.878667</v>
      </c>
      <c r="AP2292" s="7" t="n">
        <f aca="false">INDEX($AC$2182:$AC$2309,MATCH($A2292+(1-H2292)*1,$A$2182:$A$2309,0))</f>
        <v>5000000</v>
      </c>
      <c r="AQ2292" s="7" t="n">
        <f aca="false">INDEX($AC$2182:$AC$2309,MATCH($A2292-H2292*1,$A$2182:$A$2309,0))</f>
        <v>422578851.195894</v>
      </c>
      <c r="AR2292" s="14" t="b">
        <f aca="false">AND(IF(B2292=1,AD2292&gt;=AE2292,AE2292&gt;AD2292),IF(C2292=1,AF2292&gt;=AG2292,AG2292&gt;AF2292),IF(D2292=1,AH2292&gt;=AI2292,AI2292&gt;AH2292),IF(E2292=1,AJ2292&gt;=AK2292,AK2292&gt;AJ2292),IF(F2292=1,AL2292&gt;=AM2292,AM2292&gt;AL2292),IF(G2292=1,AN2292&gt;=AO2292,AO2292&gt;AN2292),IF(H2292=1,AP2292&gt;=AQ2292,AQ2292&gt;AP2292))</f>
        <v>0</v>
      </c>
      <c r="AS2292" s="2"/>
      <c r="AT2292" s="2"/>
      <c r="AU2292" s="2"/>
      <c r="AV2292" s="2"/>
      <c r="AW2292" s="2"/>
      <c r="AX2292" s="2"/>
    </row>
    <row r="2293" customFormat="false" ht="15" hidden="false" customHeight="false" outlineLevel="0" collapsed="false">
      <c r="A2293" s="6" t="n">
        <f aca="false">ROW()-2182</f>
        <v>111</v>
      </c>
      <c r="B2293" s="6" t="n">
        <f aca="false">MOD(INT($A2293/64),2)</f>
        <v>1</v>
      </c>
      <c r="C2293" s="6" t="n">
        <f aca="false">MOD(INT($A2293/32),2)</f>
        <v>1</v>
      </c>
      <c r="D2293" s="6" t="n">
        <f aca="false">MOD(INT($A2293/16),2)</f>
        <v>0</v>
      </c>
      <c r="E2293" s="6" t="n">
        <f aca="false">MOD(INT($A2293/8),2)</f>
        <v>1</v>
      </c>
      <c r="F2293" s="6" t="n">
        <f aca="false">MOD(INT($A2293/4),2)</f>
        <v>1</v>
      </c>
      <c r="G2293" s="6" t="n">
        <f aca="false">MOD(INT($A2293/2),2)</f>
        <v>1</v>
      </c>
      <c r="H2293" s="6" t="n">
        <f aca="false">MOD(INT($A2293/1),2)</f>
        <v>1</v>
      </c>
      <c r="I2293" s="7" t="n">
        <f aca="false">IF(B2293=1,MIN($B$6,$B$2180),0)</f>
        <v>30000000</v>
      </c>
      <c r="J2293" s="7" t="n">
        <f aca="false">IF(C2293=1,MIN($F$506,MAX(0,$B$2180-I2293)),0)</f>
        <v>300000000</v>
      </c>
      <c r="K2293" s="7" t="n">
        <f aca="false">IF(D2293=1,MIN($F$505,MAX(0,$B$2180-SUM(I2293:J2293))),0)</f>
        <v>0</v>
      </c>
      <c r="L2293" s="7" t="n">
        <f aca="false">IF(E2293=1,MIN($F$504,MAX(0,$B$2180-SUM(I2293:K2293))),0)</f>
        <v>60000000</v>
      </c>
      <c r="M2293" s="7" t="n">
        <f aca="false">IF(F2293=1,MIN($F$503,MAX(0,$B$2180-SUM(I2293:L2293))),0)</f>
        <v>30000000</v>
      </c>
      <c r="N2293" s="7" t="n">
        <f aca="false">IF(G2293=1,MIN($F$502,MAX(0,$B$2180-SUM(I2293:M2293))),0)</f>
        <v>15000000</v>
      </c>
      <c r="O2293" s="7" t="n">
        <f aca="false">IF(H2293=1,MIN($F$501,MAX(0,$B$2180-SUM(I2293:N2293))),0)</f>
        <v>5000000</v>
      </c>
      <c r="P2293" s="7" t="n">
        <f aca="false">MAX(0,$B$2180-SUM(I2293:O2293))</f>
        <v>1560000000</v>
      </c>
      <c r="Q2293" s="7" t="n">
        <f aca="false">($B$483+$B$484)+$B$22+(1-B2293)*$B$478+(1-C2293)*$E$506+(1-D2293)*$E$505+(1-E2293)*$E$504+(1-F2293)*$E$503+(1-G2293)*$E$502+(1-H2293)*$E$501</f>
        <v>11046834.4613554</v>
      </c>
      <c r="R2293" s="7" t="n">
        <f aca="false">P2293&gt;$B$12*Q2293</f>
        <v>1</v>
      </c>
      <c r="S2293" s="7" t="n">
        <f aca="false">IF(R2293,(P2293+$B$12*$B$13)/(Q2293+$B$13),IF(Q2293&gt;0,P2293/Q2293,0))</f>
        <v>115.340598902075</v>
      </c>
      <c r="T2293" s="7" t="n">
        <f aca="false">IF(R2293,$B$13*(S2293-$B$12),0)</f>
        <v>285851497.255187</v>
      </c>
      <c r="U2293" s="7" t="n">
        <f aca="false">($B$483+$B$484)*S2293</f>
        <v>35357831.9985695</v>
      </c>
      <c r="V2293" s="7" t="n">
        <f aca="false">$B$22*S2293</f>
        <v>1038065390.11867</v>
      </c>
      <c r="W2293" s="7" t="n">
        <f aca="false">IF(B2293=1,I2293,S2293*$B$478)</f>
        <v>30000000</v>
      </c>
      <c r="X2293" s="7" t="n">
        <f aca="false">IF(C2293=1,J2293,S2293*$E$506)</f>
        <v>300000000</v>
      </c>
      <c r="Y2293" s="7" t="n">
        <f aca="false">IF(D2293=1,K2293,S2293*$E$505)</f>
        <v>200725280.627573</v>
      </c>
      <c r="Z2293" s="7" t="n">
        <f aca="false">IF(E2293=1,L2293,S2293*$E$504)</f>
        <v>60000000</v>
      </c>
      <c r="AA2293" s="7" t="n">
        <f aca="false">IF(F2293=1,M2293,S2293*$E$503)</f>
        <v>30000000</v>
      </c>
      <c r="AB2293" s="7" t="n">
        <f aca="false">IF(G2293=1,N2293,S2293*$E$502)</f>
        <v>15000000</v>
      </c>
      <c r="AC2293" s="7" t="n">
        <f aca="false">IF(H2293=1,O2293,S2293*$E$501)</f>
        <v>5000000</v>
      </c>
      <c r="AD2293" s="7" t="n">
        <f aca="false">INDEX($W$2182:$W$2309,MATCH($A2293+(1-B2293)*64,$A$2182:$A$2309,0))</f>
        <v>30000000</v>
      </c>
      <c r="AE2293" s="7" t="n">
        <f aca="false">INDEX($W$2182:$W$2309,MATCH($A2293-B2293*64,$A$2182:$A$2309,0))</f>
        <v>103372719.994675</v>
      </c>
      <c r="AF2293" s="7" t="n">
        <f aca="false">INDEX($X$2182:$X$2309,MATCH($A2293+(1-C2293)*32,$A$2182:$A$2309,0))</f>
        <v>300000000</v>
      </c>
      <c r="AG2293" s="7" t="n">
        <f aca="false">INDEX($X$2182:$X$2309,MATCH($A2293-C2293*32,$A$2182:$A$2309,0))</f>
        <v>581974778.234221</v>
      </c>
      <c r="AH2293" s="7" t="n">
        <f aca="false">INDEX($Y$2182:$Y$2309,MATCH($A2293+(1-D2293)*16,$A$2182:$A$2309,0))</f>
        <v>100000000</v>
      </c>
      <c r="AI2293" s="7" t="n">
        <f aca="false">INDEX($Y$2182:$Y$2309,MATCH($A2293-D2293*16,$A$2182:$A$2309,0))</f>
        <v>200725280.627573</v>
      </c>
      <c r="AJ2293" s="7" t="n">
        <f aca="false">INDEX($Z$2182:$Z$2309,MATCH($A2293+(1-E2293)*8,$A$2182:$A$2309,0))</f>
        <v>60000000</v>
      </c>
      <c r="AK2293" s="7" t="n">
        <f aca="false">INDEX($Z$2182:$Z$2309,MATCH($A2293-E2293*8,$A$2182:$A$2309,0))</f>
        <v>244186393.822327</v>
      </c>
      <c r="AL2293" s="7" t="n">
        <f aca="false">INDEX($AA$2182:$AA$2309,MATCH($A2293+(1-F2293)*4,$A$2182:$A$2309,0))</f>
        <v>30000000</v>
      </c>
      <c r="AM2293" s="7" t="n">
        <f aca="false">INDEX($AA$2182:$AA$2309,MATCH($A2293-F2293*4,$A$2182:$A$2309,0))</f>
        <v>288725919.822168</v>
      </c>
      <c r="AN2293" s="7" t="n">
        <f aca="false">INDEX($AB$2182:$AB$2309,MATCH($A2293+(1-G2293)*2,$A$2182:$A$2309,0))</f>
        <v>15000000</v>
      </c>
      <c r="AO2293" s="7" t="n">
        <f aca="false">INDEX($AB$2182:$AB$2309,MATCH($A2293-G2293*2,$A$2182:$A$2309,0))</f>
        <v>425274729.034464</v>
      </c>
      <c r="AP2293" s="7" t="n">
        <f aca="false">INDEX($AC$2182:$AC$2309,MATCH($A2293+(1-H2293)*1,$A$2182:$A$2309,0))</f>
        <v>5000000</v>
      </c>
      <c r="AQ2293" s="7" t="n">
        <f aca="false">INDEX($AC$2182:$AC$2309,MATCH($A2293-H2293*1,$A$2182:$A$2309,0))</f>
        <v>422578851.195894</v>
      </c>
      <c r="AR2293" s="14" t="b">
        <f aca="false">AND(IF(B2293=1,AD2293&gt;=AE2293,AE2293&gt;AD2293),IF(C2293=1,AF2293&gt;=AG2293,AG2293&gt;AF2293),IF(D2293=1,AH2293&gt;=AI2293,AI2293&gt;AH2293),IF(E2293=1,AJ2293&gt;=AK2293,AK2293&gt;AJ2293),IF(F2293=1,AL2293&gt;=AM2293,AM2293&gt;AL2293),IF(G2293=1,AN2293&gt;=AO2293,AO2293&gt;AN2293),IF(H2293=1,AP2293&gt;=AQ2293,AQ2293&gt;AP2293))</f>
        <v>0</v>
      </c>
      <c r="AS2293" s="2"/>
      <c r="AT2293" s="2"/>
      <c r="AU2293" s="2"/>
      <c r="AV2293" s="2"/>
      <c r="AW2293" s="2"/>
      <c r="AX2293" s="2"/>
    </row>
    <row r="2294" customFormat="false" ht="15" hidden="false" customHeight="false" outlineLevel="0" collapsed="false">
      <c r="A2294" s="6" t="n">
        <f aca="false">ROW()-2182</f>
        <v>112</v>
      </c>
      <c r="B2294" s="6" t="n">
        <f aca="false">MOD(INT($A2294/64),2)</f>
        <v>1</v>
      </c>
      <c r="C2294" s="6" t="n">
        <f aca="false">MOD(INT($A2294/32),2)</f>
        <v>1</v>
      </c>
      <c r="D2294" s="6" t="n">
        <f aca="false">MOD(INT($A2294/16),2)</f>
        <v>1</v>
      </c>
      <c r="E2294" s="6" t="n">
        <f aca="false">MOD(INT($A2294/8),2)</f>
        <v>0</v>
      </c>
      <c r="F2294" s="6" t="n">
        <f aca="false">MOD(INT($A2294/4),2)</f>
        <v>0</v>
      </c>
      <c r="G2294" s="6" t="n">
        <f aca="false">MOD(INT($A2294/2),2)</f>
        <v>0</v>
      </c>
      <c r="H2294" s="6" t="n">
        <f aca="false">MOD(INT($A2294/1),2)</f>
        <v>0</v>
      </c>
      <c r="I2294" s="7" t="n">
        <f aca="false">IF(B2294=1,MIN($B$6,$B$2180),0)</f>
        <v>30000000</v>
      </c>
      <c r="J2294" s="7" t="n">
        <f aca="false">IF(C2294=1,MIN($F$506,MAX(0,$B$2180-I2294)),0)</f>
        <v>300000000</v>
      </c>
      <c r="K2294" s="7" t="n">
        <f aca="false">IF(D2294=1,MIN($F$505,MAX(0,$B$2180-SUM(I2294:J2294))),0)</f>
        <v>100000000</v>
      </c>
      <c r="L2294" s="7" t="n">
        <f aca="false">IF(E2294=1,MIN($F$504,MAX(0,$B$2180-SUM(I2294:K2294))),0)</f>
        <v>0</v>
      </c>
      <c r="M2294" s="7" t="n">
        <f aca="false">IF(F2294=1,MIN($F$503,MAX(0,$B$2180-SUM(I2294:L2294))),0)</f>
        <v>0</v>
      </c>
      <c r="N2294" s="7" t="n">
        <f aca="false">IF(G2294=1,MIN($F$502,MAX(0,$B$2180-SUM(I2294:M2294))),0)</f>
        <v>0</v>
      </c>
      <c r="O2294" s="7" t="n">
        <f aca="false">IF(H2294=1,MIN($F$501,MAX(0,$B$2180-SUM(I2294:N2294))),0)</f>
        <v>0</v>
      </c>
      <c r="P2294" s="7" t="n">
        <f aca="false">MAX(0,$B$2180-SUM(I2294:O2294))</f>
        <v>1570000000</v>
      </c>
      <c r="Q2294" s="7" t="n">
        <f aca="false">($B$483+$B$484)+$B$22+(1-B2294)*$B$478+(1-C2294)*$E$506+(1-D2294)*$E$505+(1-E2294)*$E$504+(1-F2294)*$E$503+(1-G2294)*$E$502+(1-H2294)*$E$501</f>
        <v>24706551.4860781</v>
      </c>
      <c r="R2294" s="7" t="n">
        <f aca="false">P2294&gt;$B$12*Q2294</f>
        <v>1</v>
      </c>
      <c r="S2294" s="7" t="n">
        <f aca="false">IF(R2294,(P2294+$B$12*$B$13)/(Q2294+$B$13),IF(Q2294&gt;0,P2294/Q2294,0))</f>
        <v>57.7985784344872</v>
      </c>
      <c r="T2294" s="7" t="n">
        <f aca="false">IF(R2294,$B$13*(S2294-$B$12),0)</f>
        <v>141996446.086218</v>
      </c>
      <c r="U2294" s="7" t="n">
        <f aca="false">($B$483+$B$484)*S2294</f>
        <v>17718240.1122939</v>
      </c>
      <c r="V2294" s="7" t="n">
        <f aca="false">$B$22*S2294</f>
        <v>520187205.910385</v>
      </c>
      <c r="W2294" s="7" t="n">
        <f aca="false">IF(B2294=1,I2294,S2294*$B$478)</f>
        <v>30000000</v>
      </c>
      <c r="X2294" s="7" t="n">
        <f aca="false">IF(C2294=1,J2294,S2294*$E$506)</f>
        <v>300000000</v>
      </c>
      <c r="Y2294" s="7" t="n">
        <f aca="false">IF(D2294=1,K2294,S2294*$E$505)</f>
        <v>100000000</v>
      </c>
      <c r="Z2294" s="7" t="n">
        <f aca="false">IF(E2294=1,L2294,S2294*$E$504)</f>
        <v>138716588.242769</v>
      </c>
      <c r="AA2294" s="7" t="n">
        <f aca="false">IF(F2294=1,M2294,S2294*$E$503)</f>
        <v>173395735.303462</v>
      </c>
      <c r="AB2294" s="7" t="n">
        <f aca="false">IF(G2294=1,N2294,S2294*$E$502)</f>
        <v>288992892.172436</v>
      </c>
      <c r="AC2294" s="7" t="n">
        <f aca="false">IF(H2294=1,O2294,S2294*$E$501)</f>
        <v>288992892.172436</v>
      </c>
      <c r="AD2294" s="7" t="n">
        <f aca="false">INDEX($W$2182:$W$2309,MATCH($A2294+(1-B2294)*64,$A$2182:$A$2309,0))</f>
        <v>30000000</v>
      </c>
      <c r="AE2294" s="7" t="n">
        <f aca="false">INDEX($W$2182:$W$2309,MATCH($A2294-B2294*64,$A$2182:$A$2309,0))</f>
        <v>53540034.1697904</v>
      </c>
      <c r="AF2294" s="7" t="n">
        <f aca="false">INDEX($X$2182:$X$2309,MATCH($A2294+(1-C2294)*32,$A$2182:$A$2309,0))</f>
        <v>300000000</v>
      </c>
      <c r="AG2294" s="7" t="n">
        <f aca="false">INDEX($X$2182:$X$2309,MATCH($A2294-C2294*32,$A$2182:$A$2309,0))</f>
        <v>345546283.744531</v>
      </c>
      <c r="AH2294" s="7" t="n">
        <f aca="false">INDEX($Y$2182:$Y$2309,MATCH($A2294+(1-D2294)*16,$A$2182:$A$2309,0))</f>
        <v>100000000</v>
      </c>
      <c r="AI2294" s="7" t="n">
        <f aca="false">INDEX($Y$2182:$Y$2309,MATCH($A2294-D2294*16,$A$2182:$A$2309,0))</f>
        <v>100550658.83066</v>
      </c>
      <c r="AJ2294" s="7" t="n">
        <f aca="false">INDEX($Z$2182:$Z$2309,MATCH($A2294+(1-E2294)*8,$A$2182:$A$2309,0))</f>
        <v>60000000</v>
      </c>
      <c r="AK2294" s="7" t="n">
        <f aca="false">INDEX($Z$2182:$Z$2309,MATCH($A2294-E2294*8,$A$2182:$A$2309,0))</f>
        <v>138716588.242769</v>
      </c>
      <c r="AL2294" s="7" t="n">
        <f aca="false">INDEX($AA$2182:$AA$2309,MATCH($A2294+(1-F2294)*4,$A$2182:$A$2309,0))</f>
        <v>30000000</v>
      </c>
      <c r="AM2294" s="7" t="n">
        <f aca="false">INDEX($AA$2182:$AA$2309,MATCH($A2294-F2294*4,$A$2182:$A$2309,0))</f>
        <v>173395735.303462</v>
      </c>
      <c r="AN2294" s="7" t="n">
        <f aca="false">INDEX($AB$2182:$AB$2309,MATCH($A2294+(1-G2294)*2,$A$2182:$A$2309,0))</f>
        <v>15000000</v>
      </c>
      <c r="AO2294" s="7" t="n">
        <f aca="false">INDEX($AB$2182:$AB$2309,MATCH($A2294-G2294*2,$A$2182:$A$2309,0))</f>
        <v>288992892.172436</v>
      </c>
      <c r="AP2294" s="7" t="n">
        <f aca="false">INDEX($AC$2182:$AC$2309,MATCH($A2294+(1-H2294)*1,$A$2182:$A$2309,0))</f>
        <v>5000000</v>
      </c>
      <c r="AQ2294" s="7" t="n">
        <f aca="false">INDEX($AC$2182:$AC$2309,MATCH($A2294-H2294*1,$A$2182:$A$2309,0))</f>
        <v>288992892.172436</v>
      </c>
      <c r="AR2294" s="14" t="b">
        <f aca="false">AND(IF(B2294=1,AD2294&gt;=AE2294,AE2294&gt;AD2294),IF(C2294=1,AF2294&gt;=AG2294,AG2294&gt;AF2294),IF(D2294=1,AH2294&gt;=AI2294,AI2294&gt;AH2294),IF(E2294=1,AJ2294&gt;=AK2294,AK2294&gt;AJ2294),IF(F2294=1,AL2294&gt;=AM2294,AM2294&gt;AL2294),IF(G2294=1,AN2294&gt;=AO2294,AO2294&gt;AN2294),IF(H2294=1,AP2294&gt;=AQ2294,AQ2294&gt;AP2294))</f>
        <v>0</v>
      </c>
      <c r="AS2294" s="2"/>
      <c r="AT2294" s="2"/>
      <c r="AU2294" s="2"/>
      <c r="AV2294" s="2"/>
      <c r="AW2294" s="2"/>
      <c r="AX2294" s="2"/>
    </row>
    <row r="2295" customFormat="false" ht="15" hidden="false" customHeight="false" outlineLevel="0" collapsed="false">
      <c r="A2295" s="6" t="n">
        <f aca="false">ROW()-2182</f>
        <v>113</v>
      </c>
      <c r="B2295" s="6" t="n">
        <f aca="false">MOD(INT($A2295/64),2)</f>
        <v>1</v>
      </c>
      <c r="C2295" s="6" t="n">
        <f aca="false">MOD(INT($A2295/32),2)</f>
        <v>1</v>
      </c>
      <c r="D2295" s="6" t="n">
        <f aca="false">MOD(INT($A2295/16),2)</f>
        <v>1</v>
      </c>
      <c r="E2295" s="6" t="n">
        <f aca="false">MOD(INT($A2295/8),2)</f>
        <v>0</v>
      </c>
      <c r="F2295" s="6" t="n">
        <f aca="false">MOD(INT($A2295/4),2)</f>
        <v>0</v>
      </c>
      <c r="G2295" s="6" t="n">
        <f aca="false">MOD(INT($A2295/2),2)</f>
        <v>0</v>
      </c>
      <c r="H2295" s="6" t="n">
        <f aca="false">MOD(INT($A2295/1),2)</f>
        <v>1</v>
      </c>
      <c r="I2295" s="7" t="n">
        <f aca="false">IF(B2295=1,MIN($B$6,$B$2180),0)</f>
        <v>30000000</v>
      </c>
      <c r="J2295" s="7" t="n">
        <f aca="false">IF(C2295=1,MIN($F$506,MAX(0,$B$2180-I2295)),0)</f>
        <v>300000000</v>
      </c>
      <c r="K2295" s="7" t="n">
        <f aca="false">IF(D2295=1,MIN($F$505,MAX(0,$B$2180-SUM(I2295:J2295))),0)</f>
        <v>100000000</v>
      </c>
      <c r="L2295" s="7" t="n">
        <f aca="false">IF(E2295=1,MIN($F$504,MAX(0,$B$2180-SUM(I2295:K2295))),0)</f>
        <v>0</v>
      </c>
      <c r="M2295" s="7" t="n">
        <f aca="false">IF(F2295=1,MIN($F$503,MAX(0,$B$2180-SUM(I2295:L2295))),0)</f>
        <v>0</v>
      </c>
      <c r="N2295" s="7" t="n">
        <f aca="false">IF(G2295=1,MIN($F$502,MAX(0,$B$2180-SUM(I2295:M2295))),0)</f>
        <v>0</v>
      </c>
      <c r="O2295" s="7" t="n">
        <f aca="false">IF(H2295=1,MIN($F$501,MAX(0,$B$2180-SUM(I2295:N2295))),0)</f>
        <v>5000000</v>
      </c>
      <c r="P2295" s="7" t="n">
        <f aca="false">MAX(0,$B$2180-SUM(I2295:O2295))</f>
        <v>1565000000</v>
      </c>
      <c r="Q2295" s="7" t="n">
        <f aca="false">($B$483+$B$484)+$B$22+(1-B2295)*$B$478+(1-C2295)*$E$506+(1-D2295)*$E$505+(1-E2295)*$E$504+(1-F2295)*$E$503+(1-G2295)*$E$502+(1-H2295)*$E$501</f>
        <v>19706551.4860781</v>
      </c>
      <c r="R2295" s="7" t="n">
        <f aca="false">P2295&gt;$B$12*Q2295</f>
        <v>1</v>
      </c>
      <c r="S2295" s="7" t="n">
        <f aca="false">IF(R2295,(P2295+$B$12*$B$13)/(Q2295+$B$13),IF(Q2295&gt;0,P2295/Q2295,0))</f>
        <v>70.5872769566544</v>
      </c>
      <c r="T2295" s="7" t="n">
        <f aca="false">IF(R2295,$B$13*(S2295-$B$12),0)</f>
        <v>173968192.391636</v>
      </c>
      <c r="U2295" s="7" t="n">
        <f aca="false">($B$483+$B$484)*S2295</f>
        <v>21638634.6492691</v>
      </c>
      <c r="V2295" s="7" t="n">
        <f aca="false">$B$22*S2295</f>
        <v>635285492.609889</v>
      </c>
      <c r="W2295" s="7" t="n">
        <f aca="false">IF(B2295=1,I2295,S2295*$B$478)</f>
        <v>30000000</v>
      </c>
      <c r="X2295" s="7" t="n">
        <f aca="false">IF(C2295=1,J2295,S2295*$E$506)</f>
        <v>300000000</v>
      </c>
      <c r="Y2295" s="7" t="n">
        <f aca="false">IF(D2295=1,K2295,S2295*$E$505)</f>
        <v>100000000</v>
      </c>
      <c r="Z2295" s="7" t="n">
        <f aca="false">IF(E2295=1,L2295,S2295*$E$504)</f>
        <v>169409464.695971</v>
      </c>
      <c r="AA2295" s="7" t="n">
        <f aca="false">IF(F2295=1,M2295,S2295*$E$503)</f>
        <v>211761830.869963</v>
      </c>
      <c r="AB2295" s="7" t="n">
        <f aca="false">IF(G2295=1,N2295,S2295*$E$502)</f>
        <v>352936384.783272</v>
      </c>
      <c r="AC2295" s="7" t="n">
        <f aca="false">IF(H2295=1,O2295,S2295*$E$501)</f>
        <v>5000000</v>
      </c>
      <c r="AD2295" s="7" t="n">
        <f aca="false">INDEX($W$2182:$W$2309,MATCH($A2295+(1-B2295)*64,$A$2182:$A$2309,0))</f>
        <v>30000000</v>
      </c>
      <c r="AE2295" s="7" t="n">
        <f aca="false">INDEX($W$2182:$W$2309,MATCH($A2295-B2295*64,$A$2182:$A$2309,0))</f>
        <v>64902143.5531499</v>
      </c>
      <c r="AF2295" s="7" t="n">
        <f aca="false">INDEX($X$2182:$X$2309,MATCH($A2295+(1-C2295)*32,$A$2182:$A$2309,0))</f>
        <v>300000000</v>
      </c>
      <c r="AG2295" s="7" t="n">
        <f aca="false">INDEX($X$2182:$X$2309,MATCH($A2295-C2295*32,$A$2182:$A$2309,0))</f>
        <v>405375197.76963</v>
      </c>
      <c r="AH2295" s="7" t="n">
        <f aca="false">INDEX($Y$2182:$Y$2309,MATCH($A2295+(1-D2295)*16,$A$2182:$A$2309,0))</f>
        <v>100000000</v>
      </c>
      <c r="AI2295" s="7" t="n">
        <f aca="false">INDEX($Y$2182:$Y$2309,MATCH($A2295-D2295*16,$A$2182:$A$2309,0))</f>
        <v>121181856.664938</v>
      </c>
      <c r="AJ2295" s="7" t="n">
        <f aca="false">INDEX($Z$2182:$Z$2309,MATCH($A2295+(1-E2295)*8,$A$2182:$A$2309,0))</f>
        <v>60000000</v>
      </c>
      <c r="AK2295" s="7" t="n">
        <f aca="false">INDEX($Z$2182:$Z$2309,MATCH($A2295-E2295*8,$A$2182:$A$2309,0))</f>
        <v>169409464.695971</v>
      </c>
      <c r="AL2295" s="7" t="n">
        <f aca="false">INDEX($AA$2182:$AA$2309,MATCH($A2295+(1-F2295)*4,$A$2182:$A$2309,0))</f>
        <v>30000000</v>
      </c>
      <c r="AM2295" s="7" t="n">
        <f aca="false">INDEX($AA$2182:$AA$2309,MATCH($A2295-F2295*4,$A$2182:$A$2309,0))</f>
        <v>211761830.869963</v>
      </c>
      <c r="AN2295" s="7" t="n">
        <f aca="false">INDEX($AB$2182:$AB$2309,MATCH($A2295+(1-G2295)*2,$A$2182:$A$2309,0))</f>
        <v>15000000</v>
      </c>
      <c r="AO2295" s="7" t="n">
        <f aca="false">INDEX($AB$2182:$AB$2309,MATCH($A2295-G2295*2,$A$2182:$A$2309,0))</f>
        <v>352936384.783272</v>
      </c>
      <c r="AP2295" s="7" t="n">
        <f aca="false">INDEX($AC$2182:$AC$2309,MATCH($A2295+(1-H2295)*1,$A$2182:$A$2309,0))</f>
        <v>5000000</v>
      </c>
      <c r="AQ2295" s="7" t="n">
        <f aca="false">INDEX($AC$2182:$AC$2309,MATCH($A2295-H2295*1,$A$2182:$A$2309,0))</f>
        <v>288992892.172436</v>
      </c>
      <c r="AR2295" s="14" t="b">
        <f aca="false">AND(IF(B2295=1,AD2295&gt;=AE2295,AE2295&gt;AD2295),IF(C2295=1,AF2295&gt;=AG2295,AG2295&gt;AF2295),IF(D2295=1,AH2295&gt;=AI2295,AI2295&gt;AH2295),IF(E2295=1,AJ2295&gt;=AK2295,AK2295&gt;AJ2295),IF(F2295=1,AL2295&gt;=AM2295,AM2295&gt;AL2295),IF(G2295=1,AN2295&gt;=AO2295,AO2295&gt;AN2295),IF(H2295=1,AP2295&gt;=AQ2295,AQ2295&gt;AP2295))</f>
        <v>0</v>
      </c>
      <c r="AS2295" s="2"/>
      <c r="AT2295" s="2"/>
      <c r="AU2295" s="2"/>
      <c r="AV2295" s="2"/>
      <c r="AW2295" s="2"/>
      <c r="AX2295" s="2"/>
    </row>
    <row r="2296" customFormat="false" ht="15" hidden="false" customHeight="false" outlineLevel="0" collapsed="false">
      <c r="A2296" s="6" t="n">
        <f aca="false">ROW()-2182</f>
        <v>114</v>
      </c>
      <c r="B2296" s="6" t="n">
        <f aca="false">MOD(INT($A2296/64),2)</f>
        <v>1</v>
      </c>
      <c r="C2296" s="6" t="n">
        <f aca="false">MOD(INT($A2296/32),2)</f>
        <v>1</v>
      </c>
      <c r="D2296" s="6" t="n">
        <f aca="false">MOD(INT($A2296/16),2)</f>
        <v>1</v>
      </c>
      <c r="E2296" s="6" t="n">
        <f aca="false">MOD(INT($A2296/8),2)</f>
        <v>0</v>
      </c>
      <c r="F2296" s="6" t="n">
        <f aca="false">MOD(INT($A2296/4),2)</f>
        <v>0</v>
      </c>
      <c r="G2296" s="6" t="n">
        <f aca="false">MOD(INT($A2296/2),2)</f>
        <v>1</v>
      </c>
      <c r="H2296" s="6" t="n">
        <f aca="false">MOD(INT($A2296/1),2)</f>
        <v>0</v>
      </c>
      <c r="I2296" s="7" t="n">
        <f aca="false">IF(B2296=1,MIN($B$6,$B$2180),0)</f>
        <v>30000000</v>
      </c>
      <c r="J2296" s="7" t="n">
        <f aca="false">IF(C2296=1,MIN($F$506,MAX(0,$B$2180-I2296)),0)</f>
        <v>300000000</v>
      </c>
      <c r="K2296" s="7" t="n">
        <f aca="false">IF(D2296=1,MIN($F$505,MAX(0,$B$2180-SUM(I2296:J2296))),0)</f>
        <v>100000000</v>
      </c>
      <c r="L2296" s="7" t="n">
        <f aca="false">IF(E2296=1,MIN($F$504,MAX(0,$B$2180-SUM(I2296:K2296))),0)</f>
        <v>0</v>
      </c>
      <c r="M2296" s="7" t="n">
        <f aca="false">IF(F2296=1,MIN($F$503,MAX(0,$B$2180-SUM(I2296:L2296))),0)</f>
        <v>0</v>
      </c>
      <c r="N2296" s="7" t="n">
        <f aca="false">IF(G2296=1,MIN($F$502,MAX(0,$B$2180-SUM(I2296:M2296))),0)</f>
        <v>15000000</v>
      </c>
      <c r="O2296" s="7" t="n">
        <f aca="false">IF(H2296=1,MIN($F$501,MAX(0,$B$2180-SUM(I2296:N2296))),0)</f>
        <v>0</v>
      </c>
      <c r="P2296" s="7" t="n">
        <f aca="false">MAX(0,$B$2180-SUM(I2296:O2296))</f>
        <v>1555000000</v>
      </c>
      <c r="Q2296" s="7" t="n">
        <f aca="false">($B$483+$B$484)+$B$22+(1-B2296)*$B$478+(1-C2296)*$E$506+(1-D2296)*$E$505+(1-E2296)*$E$504+(1-F2296)*$E$503+(1-G2296)*$E$502+(1-H2296)*$E$501</f>
        <v>19706551.4860781</v>
      </c>
      <c r="R2296" s="7" t="n">
        <f aca="false">P2296&gt;$B$12*Q2296</f>
        <v>1</v>
      </c>
      <c r="S2296" s="7" t="n">
        <f aca="false">IF(R2296,(P2296+$B$12*$B$13)/(Q2296+$B$13),IF(Q2296&gt;0,P2296/Q2296,0))</f>
        <v>70.1369594003121</v>
      </c>
      <c r="T2296" s="7" t="n">
        <f aca="false">IF(R2296,$B$13*(S2296-$B$12),0)</f>
        <v>172842398.50078</v>
      </c>
      <c r="U2296" s="7" t="n">
        <f aca="false">($B$483+$B$484)*S2296</f>
        <v>21500589.1331653</v>
      </c>
      <c r="V2296" s="7" t="n">
        <f aca="false">$B$22*S2296</f>
        <v>631232634.602809</v>
      </c>
      <c r="W2296" s="7" t="n">
        <f aca="false">IF(B2296=1,I2296,S2296*$B$478)</f>
        <v>30000000</v>
      </c>
      <c r="X2296" s="7" t="n">
        <f aca="false">IF(C2296=1,J2296,S2296*$E$506)</f>
        <v>300000000</v>
      </c>
      <c r="Y2296" s="7" t="n">
        <f aca="false">IF(D2296=1,K2296,S2296*$E$505)</f>
        <v>100000000</v>
      </c>
      <c r="Z2296" s="7" t="n">
        <f aca="false">IF(E2296=1,L2296,S2296*$E$504)</f>
        <v>168328702.560749</v>
      </c>
      <c r="AA2296" s="7" t="n">
        <f aca="false">IF(F2296=1,M2296,S2296*$E$503)</f>
        <v>210410878.200936</v>
      </c>
      <c r="AB2296" s="7" t="n">
        <f aca="false">IF(G2296=1,N2296,S2296*$E$502)</f>
        <v>15000000</v>
      </c>
      <c r="AC2296" s="7" t="n">
        <f aca="false">IF(H2296=1,O2296,S2296*$E$501)</f>
        <v>350684797.00156</v>
      </c>
      <c r="AD2296" s="7" t="n">
        <f aca="false">INDEX($W$2182:$W$2309,MATCH($A2296+(1-B2296)*64,$A$2182:$A$2309,0))</f>
        <v>30000000</v>
      </c>
      <c r="AE2296" s="7" t="n">
        <f aca="false">INDEX($W$2182:$W$2309,MATCH($A2296-B2296*64,$A$2182:$A$2309,0))</f>
        <v>64495870.3540692</v>
      </c>
      <c r="AF2296" s="7" t="n">
        <f aca="false">INDEX($X$2182:$X$2309,MATCH($A2296+(1-C2296)*32,$A$2182:$A$2309,0))</f>
        <v>300000000</v>
      </c>
      <c r="AG2296" s="7" t="n">
        <f aca="false">INDEX($X$2182:$X$2309,MATCH($A2296-C2296*32,$A$2182:$A$2309,0))</f>
        <v>403204513.979699</v>
      </c>
      <c r="AH2296" s="7" t="n">
        <f aca="false">INDEX($Y$2182:$Y$2309,MATCH($A2296+(1-D2296)*16,$A$2182:$A$2309,0))</f>
        <v>100000000</v>
      </c>
      <c r="AI2296" s="7" t="n">
        <f aca="false">INDEX($Y$2182:$Y$2309,MATCH($A2296-D2296*16,$A$2182:$A$2309,0))</f>
        <v>120455128.888836</v>
      </c>
      <c r="AJ2296" s="7" t="n">
        <f aca="false">INDEX($Z$2182:$Z$2309,MATCH($A2296+(1-E2296)*8,$A$2182:$A$2309,0))</f>
        <v>60000000</v>
      </c>
      <c r="AK2296" s="7" t="n">
        <f aca="false">INDEX($Z$2182:$Z$2309,MATCH($A2296-E2296*8,$A$2182:$A$2309,0))</f>
        <v>168328702.560749</v>
      </c>
      <c r="AL2296" s="7" t="n">
        <f aca="false">INDEX($AA$2182:$AA$2309,MATCH($A2296+(1-F2296)*4,$A$2182:$A$2309,0))</f>
        <v>30000000</v>
      </c>
      <c r="AM2296" s="7" t="n">
        <f aca="false">INDEX($AA$2182:$AA$2309,MATCH($A2296-F2296*4,$A$2182:$A$2309,0))</f>
        <v>210410878.200936</v>
      </c>
      <c r="AN2296" s="7" t="n">
        <f aca="false">INDEX($AB$2182:$AB$2309,MATCH($A2296+(1-G2296)*2,$A$2182:$A$2309,0))</f>
        <v>15000000</v>
      </c>
      <c r="AO2296" s="7" t="n">
        <f aca="false">INDEX($AB$2182:$AB$2309,MATCH($A2296-G2296*2,$A$2182:$A$2309,0))</f>
        <v>288992892.172436</v>
      </c>
      <c r="AP2296" s="7" t="n">
        <f aca="false">INDEX($AC$2182:$AC$2309,MATCH($A2296+(1-H2296)*1,$A$2182:$A$2309,0))</f>
        <v>5000000</v>
      </c>
      <c r="AQ2296" s="7" t="n">
        <f aca="false">INDEX($AC$2182:$AC$2309,MATCH($A2296-H2296*1,$A$2182:$A$2309,0))</f>
        <v>350684797.00156</v>
      </c>
      <c r="AR2296" s="14" t="b">
        <f aca="false">AND(IF(B2296=1,AD2296&gt;=AE2296,AE2296&gt;AD2296),IF(C2296=1,AF2296&gt;=AG2296,AG2296&gt;AF2296),IF(D2296=1,AH2296&gt;=AI2296,AI2296&gt;AH2296),IF(E2296=1,AJ2296&gt;=AK2296,AK2296&gt;AJ2296),IF(F2296=1,AL2296&gt;=AM2296,AM2296&gt;AL2296),IF(G2296=1,AN2296&gt;=AO2296,AO2296&gt;AN2296),IF(H2296=1,AP2296&gt;=AQ2296,AQ2296&gt;AP2296))</f>
        <v>0</v>
      </c>
      <c r="AS2296" s="2"/>
      <c r="AT2296" s="2"/>
      <c r="AU2296" s="2"/>
      <c r="AV2296" s="2"/>
      <c r="AW2296" s="2"/>
      <c r="AX2296" s="2"/>
    </row>
    <row r="2297" customFormat="false" ht="15" hidden="false" customHeight="false" outlineLevel="0" collapsed="false">
      <c r="A2297" s="6" t="n">
        <f aca="false">ROW()-2182</f>
        <v>115</v>
      </c>
      <c r="B2297" s="6" t="n">
        <f aca="false">MOD(INT($A2297/64),2)</f>
        <v>1</v>
      </c>
      <c r="C2297" s="6" t="n">
        <f aca="false">MOD(INT($A2297/32),2)</f>
        <v>1</v>
      </c>
      <c r="D2297" s="6" t="n">
        <f aca="false">MOD(INT($A2297/16),2)</f>
        <v>1</v>
      </c>
      <c r="E2297" s="6" t="n">
        <f aca="false">MOD(INT($A2297/8),2)</f>
        <v>0</v>
      </c>
      <c r="F2297" s="6" t="n">
        <f aca="false">MOD(INT($A2297/4),2)</f>
        <v>0</v>
      </c>
      <c r="G2297" s="6" t="n">
        <f aca="false">MOD(INT($A2297/2),2)</f>
        <v>1</v>
      </c>
      <c r="H2297" s="6" t="n">
        <f aca="false">MOD(INT($A2297/1),2)</f>
        <v>1</v>
      </c>
      <c r="I2297" s="7" t="n">
        <f aca="false">IF(B2297=1,MIN($B$6,$B$2180),0)</f>
        <v>30000000</v>
      </c>
      <c r="J2297" s="7" t="n">
        <f aca="false">IF(C2297=1,MIN($F$506,MAX(0,$B$2180-I2297)),0)</f>
        <v>300000000</v>
      </c>
      <c r="K2297" s="7" t="n">
        <f aca="false">IF(D2297=1,MIN($F$505,MAX(0,$B$2180-SUM(I2297:J2297))),0)</f>
        <v>100000000</v>
      </c>
      <c r="L2297" s="7" t="n">
        <f aca="false">IF(E2297=1,MIN($F$504,MAX(0,$B$2180-SUM(I2297:K2297))),0)</f>
        <v>0</v>
      </c>
      <c r="M2297" s="7" t="n">
        <f aca="false">IF(F2297=1,MIN($F$503,MAX(0,$B$2180-SUM(I2297:L2297))),0)</f>
        <v>0</v>
      </c>
      <c r="N2297" s="7" t="n">
        <f aca="false">IF(G2297=1,MIN($F$502,MAX(0,$B$2180-SUM(I2297:M2297))),0)</f>
        <v>15000000</v>
      </c>
      <c r="O2297" s="7" t="n">
        <f aca="false">IF(H2297=1,MIN($F$501,MAX(0,$B$2180-SUM(I2297:N2297))),0)</f>
        <v>5000000</v>
      </c>
      <c r="P2297" s="7" t="n">
        <f aca="false">MAX(0,$B$2180-SUM(I2297:O2297))</f>
        <v>1550000000</v>
      </c>
      <c r="Q2297" s="7" t="n">
        <f aca="false">($B$483+$B$484)+$B$22+(1-B2297)*$B$478+(1-C2297)*$E$506+(1-D2297)*$E$505+(1-E2297)*$E$504+(1-F2297)*$E$503+(1-G2297)*$E$502+(1-H2297)*$E$501</f>
        <v>14706551.4860781</v>
      </c>
      <c r="R2297" s="7" t="n">
        <f aca="false">P2297&gt;$B$12*Q2297</f>
        <v>1</v>
      </c>
      <c r="S2297" s="7" t="n">
        <f aca="false">IF(R2297,(P2297+$B$12*$B$13)/(Q2297+$B$13),IF(Q2297&gt;0,P2297/Q2297,0))</f>
        <v>90.2272603116397</v>
      </c>
      <c r="T2297" s="7" t="n">
        <f aca="false">IF(R2297,$B$13*(S2297-$B$12),0)</f>
        <v>223068150.779099</v>
      </c>
      <c r="U2297" s="7" t="n">
        <f aca="false">($B$483+$B$484)*S2297</f>
        <v>27659300.7332891</v>
      </c>
      <c r="V2297" s="7" t="n">
        <f aca="false">$B$22*S2297</f>
        <v>812045342.804757</v>
      </c>
      <c r="W2297" s="7" t="n">
        <f aca="false">IF(B2297=1,I2297,S2297*$B$478)</f>
        <v>30000000</v>
      </c>
      <c r="X2297" s="7" t="n">
        <f aca="false">IF(C2297=1,J2297,S2297*$E$506)</f>
        <v>300000000</v>
      </c>
      <c r="Y2297" s="7" t="n">
        <f aca="false">IF(D2297=1,K2297,S2297*$E$505)</f>
        <v>100000000</v>
      </c>
      <c r="Z2297" s="7" t="n">
        <f aca="false">IF(E2297=1,L2297,S2297*$E$504)</f>
        <v>216545424.747935</v>
      </c>
      <c r="AA2297" s="7" t="n">
        <f aca="false">IF(F2297=1,M2297,S2297*$E$503)</f>
        <v>270681780.934919</v>
      </c>
      <c r="AB2297" s="7" t="n">
        <f aca="false">IF(G2297=1,N2297,S2297*$E$502)</f>
        <v>15000000</v>
      </c>
      <c r="AC2297" s="7" t="n">
        <f aca="false">IF(H2297=1,O2297,S2297*$E$501)</f>
        <v>5000000</v>
      </c>
      <c r="AD2297" s="7" t="n">
        <f aca="false">INDEX($W$2182:$W$2309,MATCH($A2297+(1-B2297)*64,$A$2182:$A$2309,0))</f>
        <v>30000000</v>
      </c>
      <c r="AE2297" s="7" t="n">
        <f aca="false">INDEX($W$2182:$W$2309,MATCH($A2297-B2297*64,$A$2182:$A$2309,0))</f>
        <v>82007207.4398647</v>
      </c>
      <c r="AF2297" s="7" t="n">
        <f aca="false">INDEX($X$2182:$X$2309,MATCH($A2297+(1-C2297)*32,$A$2182:$A$2309,0))</f>
        <v>300000000</v>
      </c>
      <c r="AG2297" s="7" t="n">
        <f aca="false">INDEX($X$2182:$X$2309,MATCH($A2297-C2297*32,$A$2182:$A$2309,0))</f>
        <v>488176915.993442</v>
      </c>
      <c r="AH2297" s="7" t="n">
        <f aca="false">INDEX($Y$2182:$Y$2309,MATCH($A2297+(1-D2297)*16,$A$2182:$A$2309,0))</f>
        <v>100000000</v>
      </c>
      <c r="AI2297" s="7" t="n">
        <f aca="false">INDEX($Y$2182:$Y$2309,MATCH($A2297-D2297*16,$A$2182:$A$2309,0))</f>
        <v>151783540.544011</v>
      </c>
      <c r="AJ2297" s="7" t="n">
        <f aca="false">INDEX($Z$2182:$Z$2309,MATCH($A2297+(1-E2297)*8,$A$2182:$A$2309,0))</f>
        <v>60000000</v>
      </c>
      <c r="AK2297" s="7" t="n">
        <f aca="false">INDEX($Z$2182:$Z$2309,MATCH($A2297-E2297*8,$A$2182:$A$2309,0))</f>
        <v>216545424.747935</v>
      </c>
      <c r="AL2297" s="7" t="n">
        <f aca="false">INDEX($AA$2182:$AA$2309,MATCH($A2297+(1-F2297)*4,$A$2182:$A$2309,0))</f>
        <v>30000000</v>
      </c>
      <c r="AM2297" s="7" t="n">
        <f aca="false">INDEX($AA$2182:$AA$2309,MATCH($A2297-F2297*4,$A$2182:$A$2309,0))</f>
        <v>270681780.934919</v>
      </c>
      <c r="AN2297" s="7" t="n">
        <f aca="false">INDEX($AB$2182:$AB$2309,MATCH($A2297+(1-G2297)*2,$A$2182:$A$2309,0))</f>
        <v>15000000</v>
      </c>
      <c r="AO2297" s="7" t="n">
        <f aca="false">INDEX($AB$2182:$AB$2309,MATCH($A2297-G2297*2,$A$2182:$A$2309,0))</f>
        <v>352936384.783272</v>
      </c>
      <c r="AP2297" s="7" t="n">
        <f aca="false">INDEX($AC$2182:$AC$2309,MATCH($A2297+(1-H2297)*1,$A$2182:$A$2309,0))</f>
        <v>5000000</v>
      </c>
      <c r="AQ2297" s="7" t="n">
        <f aca="false">INDEX($AC$2182:$AC$2309,MATCH($A2297-H2297*1,$A$2182:$A$2309,0))</f>
        <v>350684797.00156</v>
      </c>
      <c r="AR2297" s="14" t="b">
        <f aca="false">AND(IF(B2297=1,AD2297&gt;=AE2297,AE2297&gt;AD2297),IF(C2297=1,AF2297&gt;=AG2297,AG2297&gt;AF2297),IF(D2297=1,AH2297&gt;=AI2297,AI2297&gt;AH2297),IF(E2297=1,AJ2297&gt;=AK2297,AK2297&gt;AJ2297),IF(F2297=1,AL2297&gt;=AM2297,AM2297&gt;AL2297),IF(G2297=1,AN2297&gt;=AO2297,AO2297&gt;AN2297),IF(H2297=1,AP2297&gt;=AQ2297,AQ2297&gt;AP2297))</f>
        <v>0</v>
      </c>
      <c r="AS2297" s="2"/>
      <c r="AT2297" s="2"/>
      <c r="AU2297" s="2"/>
      <c r="AV2297" s="2"/>
      <c r="AW2297" s="2"/>
      <c r="AX2297" s="2"/>
    </row>
    <row r="2298" customFormat="false" ht="15" hidden="false" customHeight="false" outlineLevel="0" collapsed="false">
      <c r="A2298" s="6" t="n">
        <f aca="false">ROW()-2182</f>
        <v>116</v>
      </c>
      <c r="B2298" s="6" t="n">
        <f aca="false">MOD(INT($A2298/64),2)</f>
        <v>1</v>
      </c>
      <c r="C2298" s="6" t="n">
        <f aca="false">MOD(INT($A2298/32),2)</f>
        <v>1</v>
      </c>
      <c r="D2298" s="6" t="n">
        <f aca="false">MOD(INT($A2298/16),2)</f>
        <v>1</v>
      </c>
      <c r="E2298" s="6" t="n">
        <f aca="false">MOD(INT($A2298/8),2)</f>
        <v>0</v>
      </c>
      <c r="F2298" s="6" t="n">
        <f aca="false">MOD(INT($A2298/4),2)</f>
        <v>1</v>
      </c>
      <c r="G2298" s="6" t="n">
        <f aca="false">MOD(INT($A2298/2),2)</f>
        <v>0</v>
      </c>
      <c r="H2298" s="6" t="n">
        <f aca="false">MOD(INT($A2298/1),2)</f>
        <v>0</v>
      </c>
      <c r="I2298" s="7" t="n">
        <f aca="false">IF(B2298=1,MIN($B$6,$B$2180),0)</f>
        <v>30000000</v>
      </c>
      <c r="J2298" s="7" t="n">
        <f aca="false">IF(C2298=1,MIN($F$506,MAX(0,$B$2180-I2298)),0)</f>
        <v>300000000</v>
      </c>
      <c r="K2298" s="7" t="n">
        <f aca="false">IF(D2298=1,MIN($F$505,MAX(0,$B$2180-SUM(I2298:J2298))),0)</f>
        <v>100000000</v>
      </c>
      <c r="L2298" s="7" t="n">
        <f aca="false">IF(E2298=1,MIN($F$504,MAX(0,$B$2180-SUM(I2298:K2298))),0)</f>
        <v>0</v>
      </c>
      <c r="M2298" s="7" t="n">
        <f aca="false">IF(F2298=1,MIN($F$503,MAX(0,$B$2180-SUM(I2298:L2298))),0)</f>
        <v>30000000</v>
      </c>
      <c r="N2298" s="7" t="n">
        <f aca="false">IF(G2298=1,MIN($F$502,MAX(0,$B$2180-SUM(I2298:M2298))),0)</f>
        <v>0</v>
      </c>
      <c r="O2298" s="7" t="n">
        <f aca="false">IF(H2298=1,MIN($F$501,MAX(0,$B$2180-SUM(I2298:N2298))),0)</f>
        <v>0</v>
      </c>
      <c r="P2298" s="7" t="n">
        <f aca="false">MAX(0,$B$2180-SUM(I2298:O2298))</f>
        <v>1540000000</v>
      </c>
      <c r="Q2298" s="7" t="n">
        <f aca="false">($B$483+$B$484)+$B$22+(1-B2298)*$B$478+(1-C2298)*$E$506+(1-D2298)*$E$505+(1-E2298)*$E$504+(1-F2298)*$E$503+(1-G2298)*$E$502+(1-H2298)*$E$501</f>
        <v>21706551.4860781</v>
      </c>
      <c r="R2298" s="7" t="n">
        <f aca="false">P2298&gt;$B$12*Q2298</f>
        <v>1</v>
      </c>
      <c r="S2298" s="7" t="n">
        <f aca="false">IF(R2298,(P2298+$B$12*$B$13)/(Q2298+$B$13),IF(Q2298&gt;0,P2298/Q2298,0))</f>
        <v>63.7224183249372</v>
      </c>
      <c r="T2298" s="7" t="n">
        <f aca="false">IF(R2298,$B$13*(S2298-$B$12),0)</f>
        <v>156806045.812343</v>
      </c>
      <c r="U2298" s="7" t="n">
        <f aca="false">($B$483+$B$484)*S2298</f>
        <v>19534202.0340001</v>
      </c>
      <c r="V2298" s="7" t="n">
        <f aca="false">$B$22*S2298</f>
        <v>573501764.924435</v>
      </c>
      <c r="W2298" s="7" t="n">
        <f aca="false">IF(B2298=1,I2298,S2298*$B$478)</f>
        <v>30000000</v>
      </c>
      <c r="X2298" s="7" t="n">
        <f aca="false">IF(C2298=1,J2298,S2298*$E$506)</f>
        <v>300000000</v>
      </c>
      <c r="Y2298" s="7" t="n">
        <f aca="false">IF(D2298=1,K2298,S2298*$E$505)</f>
        <v>100000000</v>
      </c>
      <c r="Z2298" s="7" t="n">
        <f aca="false">IF(E2298=1,L2298,S2298*$E$504)</f>
        <v>152933803.979849</v>
      </c>
      <c r="AA2298" s="7" t="n">
        <f aca="false">IF(F2298=1,M2298,S2298*$E$503)</f>
        <v>30000000</v>
      </c>
      <c r="AB2298" s="7" t="n">
        <f aca="false">IF(G2298=1,N2298,S2298*$E$502)</f>
        <v>318612091.624686</v>
      </c>
      <c r="AC2298" s="7" t="n">
        <f aca="false">IF(H2298=1,O2298,S2298*$E$501)</f>
        <v>318612091.624686</v>
      </c>
      <c r="AD2298" s="7" t="n">
        <f aca="false">INDEX($W$2182:$W$2309,MATCH($A2298+(1-B2298)*64,$A$2182:$A$2309,0))</f>
        <v>30000000</v>
      </c>
      <c r="AE2298" s="7" t="n">
        <f aca="false">INDEX($W$2182:$W$2309,MATCH($A2298-B2298*64,$A$2182:$A$2309,0))</f>
        <v>58805410.1314684</v>
      </c>
      <c r="AF2298" s="7" t="n">
        <f aca="false">INDEX($X$2182:$X$2309,MATCH($A2298+(1-C2298)*32,$A$2182:$A$2309,0))</f>
        <v>300000000</v>
      </c>
      <c r="AG2298" s="7" t="n">
        <f aca="false">INDEX($X$2182:$X$2309,MATCH($A2298-C2298*32,$A$2182:$A$2309,0))</f>
        <v>373604314.020418</v>
      </c>
      <c r="AH2298" s="7" t="n">
        <f aca="false">INDEX($Y$2182:$Y$2309,MATCH($A2298+(1-D2298)*16,$A$2182:$A$2309,0))</f>
        <v>100000000</v>
      </c>
      <c r="AI2298" s="7" t="n">
        <f aca="false">INDEX($Y$2182:$Y$2309,MATCH($A2298-D2298*16,$A$2182:$A$2309,0))</f>
        <v>110164297.35004</v>
      </c>
      <c r="AJ2298" s="7" t="n">
        <f aca="false">INDEX($Z$2182:$Z$2309,MATCH($A2298+(1-E2298)*8,$A$2182:$A$2309,0))</f>
        <v>60000000</v>
      </c>
      <c r="AK2298" s="7" t="n">
        <f aca="false">INDEX($Z$2182:$Z$2309,MATCH($A2298-E2298*8,$A$2182:$A$2309,0))</f>
        <v>152933803.979849</v>
      </c>
      <c r="AL2298" s="7" t="n">
        <f aca="false">INDEX($AA$2182:$AA$2309,MATCH($A2298+(1-F2298)*4,$A$2182:$A$2309,0))</f>
        <v>30000000</v>
      </c>
      <c r="AM2298" s="7" t="n">
        <f aca="false">INDEX($AA$2182:$AA$2309,MATCH($A2298-F2298*4,$A$2182:$A$2309,0))</f>
        <v>173395735.303462</v>
      </c>
      <c r="AN2298" s="7" t="n">
        <f aca="false">INDEX($AB$2182:$AB$2309,MATCH($A2298+(1-G2298)*2,$A$2182:$A$2309,0))</f>
        <v>15000000</v>
      </c>
      <c r="AO2298" s="7" t="n">
        <f aca="false">INDEX($AB$2182:$AB$2309,MATCH($A2298-G2298*2,$A$2182:$A$2309,0))</f>
        <v>318612091.624686</v>
      </c>
      <c r="AP2298" s="7" t="n">
        <f aca="false">INDEX($AC$2182:$AC$2309,MATCH($A2298+(1-H2298)*1,$A$2182:$A$2309,0))</f>
        <v>5000000</v>
      </c>
      <c r="AQ2298" s="7" t="n">
        <f aca="false">INDEX($AC$2182:$AC$2309,MATCH($A2298-H2298*1,$A$2182:$A$2309,0))</f>
        <v>318612091.624686</v>
      </c>
      <c r="AR2298" s="14" t="b">
        <f aca="false">AND(IF(B2298=1,AD2298&gt;=AE2298,AE2298&gt;AD2298),IF(C2298=1,AF2298&gt;=AG2298,AG2298&gt;AF2298),IF(D2298=1,AH2298&gt;=AI2298,AI2298&gt;AH2298),IF(E2298=1,AJ2298&gt;=AK2298,AK2298&gt;AJ2298),IF(F2298=1,AL2298&gt;=AM2298,AM2298&gt;AL2298),IF(G2298=1,AN2298&gt;=AO2298,AO2298&gt;AN2298),IF(H2298=1,AP2298&gt;=AQ2298,AQ2298&gt;AP2298))</f>
        <v>0</v>
      </c>
      <c r="AS2298" s="2"/>
      <c r="AT2298" s="2"/>
      <c r="AU2298" s="2"/>
      <c r="AV2298" s="2"/>
      <c r="AW2298" s="2"/>
      <c r="AX2298" s="2"/>
    </row>
    <row r="2299" customFormat="false" ht="15" hidden="false" customHeight="false" outlineLevel="0" collapsed="false">
      <c r="A2299" s="6" t="n">
        <f aca="false">ROW()-2182</f>
        <v>117</v>
      </c>
      <c r="B2299" s="6" t="n">
        <f aca="false">MOD(INT($A2299/64),2)</f>
        <v>1</v>
      </c>
      <c r="C2299" s="6" t="n">
        <f aca="false">MOD(INT($A2299/32),2)</f>
        <v>1</v>
      </c>
      <c r="D2299" s="6" t="n">
        <f aca="false">MOD(INT($A2299/16),2)</f>
        <v>1</v>
      </c>
      <c r="E2299" s="6" t="n">
        <f aca="false">MOD(INT($A2299/8),2)</f>
        <v>0</v>
      </c>
      <c r="F2299" s="6" t="n">
        <f aca="false">MOD(INT($A2299/4),2)</f>
        <v>1</v>
      </c>
      <c r="G2299" s="6" t="n">
        <f aca="false">MOD(INT($A2299/2),2)</f>
        <v>0</v>
      </c>
      <c r="H2299" s="6" t="n">
        <f aca="false">MOD(INT($A2299/1),2)</f>
        <v>1</v>
      </c>
      <c r="I2299" s="7" t="n">
        <f aca="false">IF(B2299=1,MIN($B$6,$B$2180),0)</f>
        <v>30000000</v>
      </c>
      <c r="J2299" s="7" t="n">
        <f aca="false">IF(C2299=1,MIN($F$506,MAX(0,$B$2180-I2299)),0)</f>
        <v>300000000</v>
      </c>
      <c r="K2299" s="7" t="n">
        <f aca="false">IF(D2299=1,MIN($F$505,MAX(0,$B$2180-SUM(I2299:J2299))),0)</f>
        <v>100000000</v>
      </c>
      <c r="L2299" s="7" t="n">
        <f aca="false">IF(E2299=1,MIN($F$504,MAX(0,$B$2180-SUM(I2299:K2299))),0)</f>
        <v>0</v>
      </c>
      <c r="M2299" s="7" t="n">
        <f aca="false">IF(F2299=1,MIN($F$503,MAX(0,$B$2180-SUM(I2299:L2299))),0)</f>
        <v>30000000</v>
      </c>
      <c r="N2299" s="7" t="n">
        <f aca="false">IF(G2299=1,MIN($F$502,MAX(0,$B$2180-SUM(I2299:M2299))),0)</f>
        <v>0</v>
      </c>
      <c r="O2299" s="7" t="n">
        <f aca="false">IF(H2299=1,MIN($F$501,MAX(0,$B$2180-SUM(I2299:N2299))),0)</f>
        <v>5000000</v>
      </c>
      <c r="P2299" s="7" t="n">
        <f aca="false">MAX(0,$B$2180-SUM(I2299:O2299))</f>
        <v>1535000000</v>
      </c>
      <c r="Q2299" s="7" t="n">
        <f aca="false">($B$483+$B$484)+$B$22+(1-B2299)*$B$478+(1-C2299)*$E$506+(1-D2299)*$E$505+(1-E2299)*$E$504+(1-F2299)*$E$503+(1-G2299)*$E$502+(1-H2299)*$E$501</f>
        <v>16706551.4860781</v>
      </c>
      <c r="R2299" s="7" t="n">
        <f aca="false">P2299&gt;$B$12*Q2299</f>
        <v>1</v>
      </c>
      <c r="S2299" s="7" t="n">
        <f aca="false">IF(R2299,(P2299+$B$12*$B$13)/(Q2299+$B$13),IF(Q2299&gt;0,P2299/Q2299,0))</f>
        <v>80.0508098038557</v>
      </c>
      <c r="T2299" s="7" t="n">
        <f aca="false">IF(R2299,$B$13*(S2299-$B$12),0)</f>
        <v>197627024.509639</v>
      </c>
      <c r="U2299" s="7" t="n">
        <f aca="false">($B$483+$B$484)*S2299</f>
        <v>24539694.7071276</v>
      </c>
      <c r="V2299" s="7" t="n">
        <f aca="false">$B$22*S2299</f>
        <v>720457288.234701</v>
      </c>
      <c r="W2299" s="7" t="n">
        <f aca="false">IF(B2299=1,I2299,S2299*$B$478)</f>
        <v>30000000</v>
      </c>
      <c r="X2299" s="7" t="n">
        <f aca="false">IF(C2299=1,J2299,S2299*$E$506)</f>
        <v>300000000</v>
      </c>
      <c r="Y2299" s="7" t="n">
        <f aca="false">IF(D2299=1,K2299,S2299*$E$505)</f>
        <v>100000000</v>
      </c>
      <c r="Z2299" s="7" t="n">
        <f aca="false">IF(E2299=1,L2299,S2299*$E$504)</f>
        <v>192121943.529254</v>
      </c>
      <c r="AA2299" s="7" t="n">
        <f aca="false">IF(F2299=1,M2299,S2299*$E$503)</f>
        <v>30000000</v>
      </c>
      <c r="AB2299" s="7" t="n">
        <f aca="false">IF(G2299=1,N2299,S2299*$E$502)</f>
        <v>400254049.019278</v>
      </c>
      <c r="AC2299" s="7" t="n">
        <f aca="false">IF(H2299=1,O2299,S2299*$E$501)</f>
        <v>5000000</v>
      </c>
      <c r="AD2299" s="7" t="n">
        <f aca="false">INDEX($W$2182:$W$2309,MATCH($A2299+(1-B2299)*64,$A$2182:$A$2309,0))</f>
        <v>30000000</v>
      </c>
      <c r="AE2299" s="7" t="n">
        <f aca="false">INDEX($W$2182:$W$2309,MATCH($A2299-B2299*64,$A$2182:$A$2309,0))</f>
        <v>73166147.489236</v>
      </c>
      <c r="AF2299" s="7" t="n">
        <f aca="false">INDEX($X$2182:$X$2309,MATCH($A2299+(1-C2299)*32,$A$2182:$A$2309,0))</f>
        <v>300000000</v>
      </c>
      <c r="AG2299" s="7" t="n">
        <f aca="false">INDEX($X$2182:$X$2309,MATCH($A2299-C2299*32,$A$2182:$A$2309,0))</f>
        <v>446041069.21839</v>
      </c>
      <c r="AH2299" s="7" t="n">
        <f aca="false">INDEX($Y$2182:$Y$2309,MATCH($A2299+(1-D2299)*16,$A$2182:$A$2309,0))</f>
        <v>100000000</v>
      </c>
      <c r="AI2299" s="7" t="n">
        <f aca="false">INDEX($Y$2182:$Y$2309,MATCH($A2299-D2299*16,$A$2182:$A$2309,0))</f>
        <v>136045060.998312</v>
      </c>
      <c r="AJ2299" s="7" t="n">
        <f aca="false">INDEX($Z$2182:$Z$2309,MATCH($A2299+(1-E2299)*8,$A$2182:$A$2309,0))</f>
        <v>60000000</v>
      </c>
      <c r="AK2299" s="7" t="n">
        <f aca="false">INDEX($Z$2182:$Z$2309,MATCH($A2299-E2299*8,$A$2182:$A$2309,0))</f>
        <v>192121943.529254</v>
      </c>
      <c r="AL2299" s="7" t="n">
        <f aca="false">INDEX($AA$2182:$AA$2309,MATCH($A2299+(1-F2299)*4,$A$2182:$A$2309,0))</f>
        <v>30000000</v>
      </c>
      <c r="AM2299" s="7" t="n">
        <f aca="false">INDEX($AA$2182:$AA$2309,MATCH($A2299-F2299*4,$A$2182:$A$2309,0))</f>
        <v>211761830.869963</v>
      </c>
      <c r="AN2299" s="7" t="n">
        <f aca="false">INDEX($AB$2182:$AB$2309,MATCH($A2299+(1-G2299)*2,$A$2182:$A$2309,0))</f>
        <v>15000000</v>
      </c>
      <c r="AO2299" s="7" t="n">
        <f aca="false">INDEX($AB$2182:$AB$2309,MATCH($A2299-G2299*2,$A$2182:$A$2309,0))</f>
        <v>400254049.019278</v>
      </c>
      <c r="AP2299" s="7" t="n">
        <f aca="false">INDEX($AC$2182:$AC$2309,MATCH($A2299+(1-H2299)*1,$A$2182:$A$2309,0))</f>
        <v>5000000</v>
      </c>
      <c r="AQ2299" s="7" t="n">
        <f aca="false">INDEX($AC$2182:$AC$2309,MATCH($A2299-H2299*1,$A$2182:$A$2309,0))</f>
        <v>318612091.624686</v>
      </c>
      <c r="AR2299" s="14" t="b">
        <f aca="false">AND(IF(B2299=1,AD2299&gt;=AE2299,AE2299&gt;AD2299),IF(C2299=1,AF2299&gt;=AG2299,AG2299&gt;AF2299),IF(D2299=1,AH2299&gt;=AI2299,AI2299&gt;AH2299),IF(E2299=1,AJ2299&gt;=AK2299,AK2299&gt;AJ2299),IF(F2299=1,AL2299&gt;=AM2299,AM2299&gt;AL2299),IF(G2299=1,AN2299&gt;=AO2299,AO2299&gt;AN2299),IF(H2299=1,AP2299&gt;=AQ2299,AQ2299&gt;AP2299))</f>
        <v>0</v>
      </c>
      <c r="AS2299" s="2"/>
      <c r="AT2299" s="2"/>
      <c r="AU2299" s="2"/>
      <c r="AV2299" s="2"/>
      <c r="AW2299" s="2"/>
      <c r="AX2299" s="2"/>
    </row>
    <row r="2300" customFormat="false" ht="15" hidden="false" customHeight="false" outlineLevel="0" collapsed="false">
      <c r="A2300" s="6" t="n">
        <f aca="false">ROW()-2182</f>
        <v>118</v>
      </c>
      <c r="B2300" s="6" t="n">
        <f aca="false">MOD(INT($A2300/64),2)</f>
        <v>1</v>
      </c>
      <c r="C2300" s="6" t="n">
        <f aca="false">MOD(INT($A2300/32),2)</f>
        <v>1</v>
      </c>
      <c r="D2300" s="6" t="n">
        <f aca="false">MOD(INT($A2300/16),2)</f>
        <v>1</v>
      </c>
      <c r="E2300" s="6" t="n">
        <f aca="false">MOD(INT($A2300/8),2)</f>
        <v>0</v>
      </c>
      <c r="F2300" s="6" t="n">
        <f aca="false">MOD(INT($A2300/4),2)</f>
        <v>1</v>
      </c>
      <c r="G2300" s="6" t="n">
        <f aca="false">MOD(INT($A2300/2),2)</f>
        <v>1</v>
      </c>
      <c r="H2300" s="6" t="n">
        <f aca="false">MOD(INT($A2300/1),2)</f>
        <v>0</v>
      </c>
      <c r="I2300" s="7" t="n">
        <f aca="false">IF(B2300=1,MIN($B$6,$B$2180),0)</f>
        <v>30000000</v>
      </c>
      <c r="J2300" s="7" t="n">
        <f aca="false">IF(C2300=1,MIN($F$506,MAX(0,$B$2180-I2300)),0)</f>
        <v>300000000</v>
      </c>
      <c r="K2300" s="7" t="n">
        <f aca="false">IF(D2300=1,MIN($F$505,MAX(0,$B$2180-SUM(I2300:J2300))),0)</f>
        <v>100000000</v>
      </c>
      <c r="L2300" s="7" t="n">
        <f aca="false">IF(E2300=1,MIN($F$504,MAX(0,$B$2180-SUM(I2300:K2300))),0)</f>
        <v>0</v>
      </c>
      <c r="M2300" s="7" t="n">
        <f aca="false">IF(F2300=1,MIN($F$503,MAX(0,$B$2180-SUM(I2300:L2300))),0)</f>
        <v>30000000</v>
      </c>
      <c r="N2300" s="7" t="n">
        <f aca="false">IF(G2300=1,MIN($F$502,MAX(0,$B$2180-SUM(I2300:M2300))),0)</f>
        <v>15000000</v>
      </c>
      <c r="O2300" s="7" t="n">
        <f aca="false">IF(H2300=1,MIN($F$501,MAX(0,$B$2180-SUM(I2300:N2300))),0)</f>
        <v>0</v>
      </c>
      <c r="P2300" s="7" t="n">
        <f aca="false">MAX(0,$B$2180-SUM(I2300:O2300))</f>
        <v>1525000000</v>
      </c>
      <c r="Q2300" s="7" t="n">
        <f aca="false">($B$483+$B$484)+$B$22+(1-B2300)*$B$478+(1-C2300)*$E$506+(1-D2300)*$E$505+(1-E2300)*$E$504+(1-F2300)*$E$503+(1-G2300)*$E$502+(1-H2300)*$E$501</f>
        <v>16706551.4860781</v>
      </c>
      <c r="R2300" s="7" t="n">
        <f aca="false">P2300&gt;$B$12*Q2300</f>
        <v>1</v>
      </c>
      <c r="S2300" s="7" t="n">
        <f aca="false">IF(R2300,(P2300+$B$12*$B$13)/(Q2300+$B$13),IF(Q2300&gt;0,P2300/Q2300,0))</f>
        <v>79.5301541303347</v>
      </c>
      <c r="T2300" s="7" t="n">
        <f aca="false">IF(R2300,$B$13*(S2300-$B$12),0)</f>
        <v>196325385.325837</v>
      </c>
      <c r="U2300" s="7" t="n">
        <f aca="false">($B$483+$B$484)*S2300</f>
        <v>24380086.9366748</v>
      </c>
      <c r="V2300" s="7" t="n">
        <f aca="false">$B$22*S2300</f>
        <v>715771387.173012</v>
      </c>
      <c r="W2300" s="7" t="n">
        <f aca="false">IF(B2300=1,I2300,S2300*$B$478)</f>
        <v>30000000</v>
      </c>
      <c r="X2300" s="7" t="n">
        <f aca="false">IF(C2300=1,J2300,S2300*$E$506)</f>
        <v>300000000</v>
      </c>
      <c r="Y2300" s="7" t="n">
        <f aca="false">IF(D2300=1,K2300,S2300*$E$505)</f>
        <v>100000000</v>
      </c>
      <c r="Z2300" s="7" t="n">
        <f aca="false">IF(E2300=1,L2300,S2300*$E$504)</f>
        <v>190872369.912803</v>
      </c>
      <c r="AA2300" s="7" t="n">
        <f aca="false">IF(F2300=1,M2300,S2300*$E$503)</f>
        <v>30000000</v>
      </c>
      <c r="AB2300" s="7" t="n">
        <f aca="false">IF(G2300=1,N2300,S2300*$E$502)</f>
        <v>15000000</v>
      </c>
      <c r="AC2300" s="7" t="n">
        <f aca="false">IF(H2300=1,O2300,S2300*$E$501)</f>
        <v>397650770.651673</v>
      </c>
      <c r="AD2300" s="7" t="n">
        <f aca="false">INDEX($W$2182:$W$2309,MATCH($A2300+(1-B2300)*64,$A$2182:$A$2309,0))</f>
        <v>30000000</v>
      </c>
      <c r="AE2300" s="7" t="n">
        <f aca="false">INDEX($W$2182:$W$2309,MATCH($A2300-B2300*64,$A$2182:$A$2309,0))</f>
        <v>72699377.8082839</v>
      </c>
      <c r="AF2300" s="7" t="n">
        <f aca="false">INDEX($X$2182:$X$2309,MATCH($A2300+(1-C2300)*32,$A$2182:$A$2309,0))</f>
        <v>300000000</v>
      </c>
      <c r="AG2300" s="7" t="n">
        <f aca="false">INDEX($X$2182:$X$2309,MATCH($A2300-C2300*32,$A$2182:$A$2309,0))</f>
        <v>443613634.828085</v>
      </c>
      <c r="AH2300" s="7" t="n">
        <f aca="false">INDEX($Y$2182:$Y$2309,MATCH($A2300+(1-D2300)*16,$A$2182:$A$2309,0))</f>
        <v>100000000</v>
      </c>
      <c r="AI2300" s="7" t="n">
        <f aca="false">INDEX($Y$2182:$Y$2309,MATCH($A2300-D2300*16,$A$2182:$A$2309,0))</f>
        <v>135214251.465498</v>
      </c>
      <c r="AJ2300" s="7" t="n">
        <f aca="false">INDEX($Z$2182:$Z$2309,MATCH($A2300+(1-E2300)*8,$A$2182:$A$2309,0))</f>
        <v>60000000</v>
      </c>
      <c r="AK2300" s="7" t="n">
        <f aca="false">INDEX($Z$2182:$Z$2309,MATCH($A2300-E2300*8,$A$2182:$A$2309,0))</f>
        <v>190872369.912803</v>
      </c>
      <c r="AL2300" s="7" t="n">
        <f aca="false">INDEX($AA$2182:$AA$2309,MATCH($A2300+(1-F2300)*4,$A$2182:$A$2309,0))</f>
        <v>30000000</v>
      </c>
      <c r="AM2300" s="7" t="n">
        <f aca="false">INDEX($AA$2182:$AA$2309,MATCH($A2300-F2300*4,$A$2182:$A$2309,0))</f>
        <v>210410878.200936</v>
      </c>
      <c r="AN2300" s="7" t="n">
        <f aca="false">INDEX($AB$2182:$AB$2309,MATCH($A2300+(1-G2300)*2,$A$2182:$A$2309,0))</f>
        <v>15000000</v>
      </c>
      <c r="AO2300" s="7" t="n">
        <f aca="false">INDEX($AB$2182:$AB$2309,MATCH($A2300-G2300*2,$A$2182:$A$2309,0))</f>
        <v>318612091.624686</v>
      </c>
      <c r="AP2300" s="7" t="n">
        <f aca="false">INDEX($AC$2182:$AC$2309,MATCH($A2300+(1-H2300)*1,$A$2182:$A$2309,0))</f>
        <v>5000000</v>
      </c>
      <c r="AQ2300" s="7" t="n">
        <f aca="false">INDEX($AC$2182:$AC$2309,MATCH($A2300-H2300*1,$A$2182:$A$2309,0))</f>
        <v>397650770.651673</v>
      </c>
      <c r="AR2300" s="14" t="b">
        <f aca="false">AND(IF(B2300=1,AD2300&gt;=AE2300,AE2300&gt;AD2300),IF(C2300=1,AF2300&gt;=AG2300,AG2300&gt;AF2300),IF(D2300=1,AH2300&gt;=AI2300,AI2300&gt;AH2300),IF(E2300=1,AJ2300&gt;=AK2300,AK2300&gt;AJ2300),IF(F2300=1,AL2300&gt;=AM2300,AM2300&gt;AL2300),IF(G2300=1,AN2300&gt;=AO2300,AO2300&gt;AN2300),IF(H2300=1,AP2300&gt;=AQ2300,AQ2300&gt;AP2300))</f>
        <v>0</v>
      </c>
      <c r="AS2300" s="2"/>
      <c r="AT2300" s="2"/>
      <c r="AU2300" s="2"/>
      <c r="AV2300" s="2"/>
      <c r="AW2300" s="2"/>
      <c r="AX2300" s="2"/>
    </row>
    <row r="2301" customFormat="false" ht="15" hidden="false" customHeight="false" outlineLevel="0" collapsed="false">
      <c r="A2301" s="6" t="n">
        <f aca="false">ROW()-2182</f>
        <v>119</v>
      </c>
      <c r="B2301" s="6" t="n">
        <f aca="false">MOD(INT($A2301/64),2)</f>
        <v>1</v>
      </c>
      <c r="C2301" s="6" t="n">
        <f aca="false">MOD(INT($A2301/32),2)</f>
        <v>1</v>
      </c>
      <c r="D2301" s="6" t="n">
        <f aca="false">MOD(INT($A2301/16),2)</f>
        <v>1</v>
      </c>
      <c r="E2301" s="6" t="n">
        <f aca="false">MOD(INT($A2301/8),2)</f>
        <v>0</v>
      </c>
      <c r="F2301" s="6" t="n">
        <f aca="false">MOD(INT($A2301/4),2)</f>
        <v>1</v>
      </c>
      <c r="G2301" s="6" t="n">
        <f aca="false">MOD(INT($A2301/2),2)</f>
        <v>1</v>
      </c>
      <c r="H2301" s="6" t="n">
        <f aca="false">MOD(INT($A2301/1),2)</f>
        <v>1</v>
      </c>
      <c r="I2301" s="7" t="n">
        <f aca="false">IF(B2301=1,MIN($B$6,$B$2180),0)</f>
        <v>30000000</v>
      </c>
      <c r="J2301" s="7" t="n">
        <f aca="false">IF(C2301=1,MIN($F$506,MAX(0,$B$2180-I2301)),0)</f>
        <v>300000000</v>
      </c>
      <c r="K2301" s="7" t="n">
        <f aca="false">IF(D2301=1,MIN($F$505,MAX(0,$B$2180-SUM(I2301:J2301))),0)</f>
        <v>100000000</v>
      </c>
      <c r="L2301" s="7" t="n">
        <f aca="false">IF(E2301=1,MIN($F$504,MAX(0,$B$2180-SUM(I2301:K2301))),0)</f>
        <v>0</v>
      </c>
      <c r="M2301" s="7" t="n">
        <f aca="false">IF(F2301=1,MIN($F$503,MAX(0,$B$2180-SUM(I2301:L2301))),0)</f>
        <v>30000000</v>
      </c>
      <c r="N2301" s="7" t="n">
        <f aca="false">IF(G2301=1,MIN($F$502,MAX(0,$B$2180-SUM(I2301:M2301))),0)</f>
        <v>15000000</v>
      </c>
      <c r="O2301" s="7" t="n">
        <f aca="false">IF(H2301=1,MIN($F$501,MAX(0,$B$2180-SUM(I2301:N2301))),0)</f>
        <v>5000000</v>
      </c>
      <c r="P2301" s="7" t="n">
        <f aca="false">MAX(0,$B$2180-SUM(I2301:O2301))</f>
        <v>1520000000</v>
      </c>
      <c r="Q2301" s="7" t="n">
        <f aca="false">($B$483+$B$484)+$B$22+(1-B2301)*$B$478+(1-C2301)*$E$506+(1-D2301)*$E$505+(1-E2301)*$E$504+(1-F2301)*$E$503+(1-G2301)*$E$502+(1-H2301)*$E$501</f>
        <v>11706551.4860781</v>
      </c>
      <c r="R2301" s="7" t="n">
        <f aca="false">P2301&gt;$B$12*Q2301</f>
        <v>1</v>
      </c>
      <c r="S2301" s="7" t="n">
        <f aca="false">IF(R2301,(P2301+$B$12*$B$13)/(Q2301+$B$13),IF(Q2301&gt;0,P2301/Q2301,0))</f>
        <v>107.168865117759</v>
      </c>
      <c r="T2301" s="7" t="n">
        <f aca="false">IF(R2301,$B$13*(S2301-$B$12),0)</f>
        <v>265422162.794397</v>
      </c>
      <c r="U2301" s="7" t="n">
        <f aca="false">($B$483+$B$484)*S2301</f>
        <v>32852774.8631529</v>
      </c>
      <c r="V2301" s="7" t="n">
        <f aca="false">$B$22*S2301</f>
        <v>964519786.059829</v>
      </c>
      <c r="W2301" s="7" t="n">
        <f aca="false">IF(B2301=1,I2301,S2301*$B$478)</f>
        <v>30000000</v>
      </c>
      <c r="X2301" s="7" t="n">
        <f aca="false">IF(C2301=1,J2301,S2301*$E$506)</f>
        <v>300000000</v>
      </c>
      <c r="Y2301" s="7" t="n">
        <f aca="false">IF(D2301=1,K2301,S2301*$E$505)</f>
        <v>100000000</v>
      </c>
      <c r="Z2301" s="7" t="n">
        <f aca="false">IF(E2301=1,L2301,S2301*$E$504)</f>
        <v>257205276.282621</v>
      </c>
      <c r="AA2301" s="7" t="n">
        <f aca="false">IF(F2301=1,M2301,S2301*$E$503)</f>
        <v>30000000</v>
      </c>
      <c r="AB2301" s="7" t="n">
        <f aca="false">IF(G2301=1,N2301,S2301*$E$502)</f>
        <v>15000000</v>
      </c>
      <c r="AC2301" s="7" t="n">
        <f aca="false">IF(H2301=1,O2301,S2301*$E$501)</f>
        <v>5000000</v>
      </c>
      <c r="AD2301" s="7" t="n">
        <f aca="false">INDEX($W$2182:$W$2309,MATCH($A2301+(1-B2301)*64,$A$2182:$A$2309,0))</f>
        <v>30000000</v>
      </c>
      <c r="AE2301" s="7" t="n">
        <f aca="false">INDEX($W$2182:$W$2309,MATCH($A2301-B2301*64,$A$2182:$A$2309,0))</f>
        <v>96386977.9928671</v>
      </c>
      <c r="AF2301" s="7" t="n">
        <f aca="false">INDEX($X$2182:$X$2309,MATCH($A2301+(1-C2301)*32,$A$2182:$A$2309,0))</f>
        <v>300000000</v>
      </c>
      <c r="AG2301" s="7" t="n">
        <f aca="false">INDEX($X$2182:$X$2309,MATCH($A2301-C2301*32,$A$2182:$A$2309,0))</f>
        <v>551026507.456145</v>
      </c>
      <c r="AH2301" s="7" t="n">
        <f aca="false">INDEX($Y$2182:$Y$2309,MATCH($A2301+(1-D2301)*16,$A$2182:$A$2309,0))</f>
        <v>100000000</v>
      </c>
      <c r="AI2301" s="7" t="n">
        <f aca="false">INDEX($Y$2182:$Y$2309,MATCH($A2301-D2301*16,$A$2182:$A$2309,0))</f>
        <v>177063926.651402</v>
      </c>
      <c r="AJ2301" s="7" t="n">
        <f aca="false">INDEX($Z$2182:$Z$2309,MATCH($A2301+(1-E2301)*8,$A$2182:$A$2309,0))</f>
        <v>60000000</v>
      </c>
      <c r="AK2301" s="7" t="n">
        <f aca="false">INDEX($Z$2182:$Z$2309,MATCH($A2301-E2301*8,$A$2182:$A$2309,0))</f>
        <v>257205276.282621</v>
      </c>
      <c r="AL2301" s="7" t="n">
        <f aca="false">INDEX($AA$2182:$AA$2309,MATCH($A2301+(1-F2301)*4,$A$2182:$A$2309,0))</f>
        <v>30000000</v>
      </c>
      <c r="AM2301" s="7" t="n">
        <f aca="false">INDEX($AA$2182:$AA$2309,MATCH($A2301-F2301*4,$A$2182:$A$2309,0))</f>
        <v>270681780.934919</v>
      </c>
      <c r="AN2301" s="7" t="n">
        <f aca="false">INDEX($AB$2182:$AB$2309,MATCH($A2301+(1-G2301)*2,$A$2182:$A$2309,0))</f>
        <v>15000000</v>
      </c>
      <c r="AO2301" s="7" t="n">
        <f aca="false">INDEX($AB$2182:$AB$2309,MATCH($A2301-G2301*2,$A$2182:$A$2309,0))</f>
        <v>400254049.019278</v>
      </c>
      <c r="AP2301" s="7" t="n">
        <f aca="false">INDEX($AC$2182:$AC$2309,MATCH($A2301+(1-H2301)*1,$A$2182:$A$2309,0))</f>
        <v>5000000</v>
      </c>
      <c r="AQ2301" s="7" t="n">
        <f aca="false">INDEX($AC$2182:$AC$2309,MATCH($A2301-H2301*1,$A$2182:$A$2309,0))</f>
        <v>397650770.651673</v>
      </c>
      <c r="AR2301" s="14" t="b">
        <f aca="false">AND(IF(B2301=1,AD2301&gt;=AE2301,AE2301&gt;AD2301),IF(C2301=1,AF2301&gt;=AG2301,AG2301&gt;AF2301),IF(D2301=1,AH2301&gt;=AI2301,AI2301&gt;AH2301),IF(E2301=1,AJ2301&gt;=AK2301,AK2301&gt;AJ2301),IF(F2301=1,AL2301&gt;=AM2301,AM2301&gt;AL2301),IF(G2301=1,AN2301&gt;=AO2301,AO2301&gt;AN2301),IF(H2301=1,AP2301&gt;=AQ2301,AQ2301&gt;AP2301))</f>
        <v>0</v>
      </c>
      <c r="AS2301" s="2"/>
      <c r="AT2301" s="2"/>
      <c r="AU2301" s="2"/>
      <c r="AV2301" s="2"/>
      <c r="AW2301" s="2"/>
      <c r="AX2301" s="2"/>
    </row>
    <row r="2302" customFormat="false" ht="15" hidden="false" customHeight="false" outlineLevel="0" collapsed="false">
      <c r="A2302" s="6" t="n">
        <f aca="false">ROW()-2182</f>
        <v>120</v>
      </c>
      <c r="B2302" s="6" t="n">
        <f aca="false">MOD(INT($A2302/64),2)</f>
        <v>1</v>
      </c>
      <c r="C2302" s="6" t="n">
        <f aca="false">MOD(INT($A2302/32),2)</f>
        <v>1</v>
      </c>
      <c r="D2302" s="6" t="n">
        <f aca="false">MOD(INT($A2302/16),2)</f>
        <v>1</v>
      </c>
      <c r="E2302" s="6" t="n">
        <f aca="false">MOD(INT($A2302/8),2)</f>
        <v>1</v>
      </c>
      <c r="F2302" s="6" t="n">
        <f aca="false">MOD(INT($A2302/4),2)</f>
        <v>0</v>
      </c>
      <c r="G2302" s="6" t="n">
        <f aca="false">MOD(INT($A2302/2),2)</f>
        <v>0</v>
      </c>
      <c r="H2302" s="6" t="n">
        <f aca="false">MOD(INT($A2302/1),2)</f>
        <v>0</v>
      </c>
      <c r="I2302" s="7" t="n">
        <f aca="false">IF(B2302=1,MIN($B$6,$B$2180),0)</f>
        <v>30000000</v>
      </c>
      <c r="J2302" s="7" t="n">
        <f aca="false">IF(C2302=1,MIN($F$506,MAX(0,$B$2180-I2302)),0)</f>
        <v>300000000</v>
      </c>
      <c r="K2302" s="7" t="n">
        <f aca="false">IF(D2302=1,MIN($F$505,MAX(0,$B$2180-SUM(I2302:J2302))),0)</f>
        <v>100000000</v>
      </c>
      <c r="L2302" s="7" t="n">
        <f aca="false">IF(E2302=1,MIN($F$504,MAX(0,$B$2180-SUM(I2302:K2302))),0)</f>
        <v>60000000</v>
      </c>
      <c r="M2302" s="7" t="n">
        <f aca="false">IF(F2302=1,MIN($F$503,MAX(0,$B$2180-SUM(I2302:L2302))),0)</f>
        <v>0</v>
      </c>
      <c r="N2302" s="7" t="n">
        <f aca="false">IF(G2302=1,MIN($F$502,MAX(0,$B$2180-SUM(I2302:M2302))),0)</f>
        <v>0</v>
      </c>
      <c r="O2302" s="7" t="n">
        <f aca="false">IF(H2302=1,MIN($F$501,MAX(0,$B$2180-SUM(I2302:N2302))),0)</f>
        <v>0</v>
      </c>
      <c r="P2302" s="7" t="n">
        <f aca="false">MAX(0,$B$2180-SUM(I2302:O2302))</f>
        <v>1510000000</v>
      </c>
      <c r="Q2302" s="7" t="n">
        <f aca="false">($B$483+$B$484)+$B$22+(1-B2302)*$B$478+(1-C2302)*$E$506+(1-D2302)*$E$505+(1-E2302)*$E$504+(1-F2302)*$E$503+(1-G2302)*$E$502+(1-H2302)*$E$501</f>
        <v>22306551.4860781</v>
      </c>
      <c r="R2302" s="7" t="n">
        <f aca="false">P2302&gt;$B$12*Q2302</f>
        <v>1</v>
      </c>
      <c r="S2302" s="7" t="n">
        <f aca="false">IF(R2302,(P2302+$B$12*$B$13)/(Q2302+$B$13),IF(Q2302&gt;0,P2302/Q2302,0))</f>
        <v>60.9717961341319</v>
      </c>
      <c r="T2302" s="7" t="n">
        <f aca="false">IF(R2302,$B$13*(S2302-$B$12),0)</f>
        <v>149929490.33533</v>
      </c>
      <c r="U2302" s="7" t="n">
        <f aca="false">($B$483+$B$484)*S2302</f>
        <v>18690994.7137693</v>
      </c>
      <c r="V2302" s="7" t="n">
        <f aca="false">$B$22*S2302</f>
        <v>548746165.207187</v>
      </c>
      <c r="W2302" s="7" t="n">
        <f aca="false">IF(B2302=1,I2302,S2302*$B$478)</f>
        <v>30000000</v>
      </c>
      <c r="X2302" s="7" t="n">
        <f aca="false">IF(C2302=1,J2302,S2302*$E$506)</f>
        <v>300000000</v>
      </c>
      <c r="Y2302" s="7" t="n">
        <f aca="false">IF(D2302=1,K2302,S2302*$E$505)</f>
        <v>100000000</v>
      </c>
      <c r="Z2302" s="7" t="n">
        <f aca="false">IF(E2302=1,L2302,S2302*$E$504)</f>
        <v>60000000</v>
      </c>
      <c r="AA2302" s="7" t="n">
        <f aca="false">IF(F2302=1,M2302,S2302*$E$503)</f>
        <v>182915388.402396</v>
      </c>
      <c r="AB2302" s="7" t="n">
        <f aca="false">IF(G2302=1,N2302,S2302*$E$502)</f>
        <v>304858980.670659</v>
      </c>
      <c r="AC2302" s="7" t="n">
        <f aca="false">IF(H2302=1,O2302,S2302*$E$501)</f>
        <v>304858980.670659</v>
      </c>
      <c r="AD2302" s="7" t="n">
        <f aca="false">INDEX($W$2182:$W$2309,MATCH($A2302+(1-B2302)*64,$A$2182:$A$2309,0))</f>
        <v>30000000</v>
      </c>
      <c r="AE2302" s="7" t="n">
        <f aca="false">INDEX($W$2182:$W$2309,MATCH($A2302-B2302*64,$A$2182:$A$2309,0))</f>
        <v>56339284.9275879</v>
      </c>
      <c r="AF2302" s="7" t="n">
        <f aca="false">INDEX($X$2182:$X$2309,MATCH($A2302+(1-C2302)*32,$A$2182:$A$2309,0))</f>
        <v>300000000</v>
      </c>
      <c r="AG2302" s="7" t="n">
        <f aca="false">INDEX($X$2182:$X$2309,MATCH($A2302-C2302*32,$A$2182:$A$2309,0))</f>
        <v>360399467.512416</v>
      </c>
      <c r="AH2302" s="7" t="n">
        <f aca="false">INDEX($Y$2182:$Y$2309,MATCH($A2302+(1-D2302)*16,$A$2182:$A$2309,0))</f>
        <v>100000000</v>
      </c>
      <c r="AI2302" s="7" t="n">
        <f aca="false">INDEX($Y$2182:$Y$2309,MATCH($A2302-D2302*16,$A$2182:$A$2309,0))</f>
        <v>105707755.917932</v>
      </c>
      <c r="AJ2302" s="7" t="n">
        <f aca="false">INDEX($Z$2182:$Z$2309,MATCH($A2302+(1-E2302)*8,$A$2182:$A$2309,0))</f>
        <v>60000000</v>
      </c>
      <c r="AK2302" s="7" t="n">
        <f aca="false">INDEX($Z$2182:$Z$2309,MATCH($A2302-E2302*8,$A$2182:$A$2309,0))</f>
        <v>138716588.242769</v>
      </c>
      <c r="AL2302" s="7" t="n">
        <f aca="false">INDEX($AA$2182:$AA$2309,MATCH($A2302+(1-F2302)*4,$A$2182:$A$2309,0))</f>
        <v>30000000</v>
      </c>
      <c r="AM2302" s="7" t="n">
        <f aca="false">INDEX($AA$2182:$AA$2309,MATCH($A2302-F2302*4,$A$2182:$A$2309,0))</f>
        <v>182915388.402396</v>
      </c>
      <c r="AN2302" s="7" t="n">
        <f aca="false">INDEX($AB$2182:$AB$2309,MATCH($A2302+(1-G2302)*2,$A$2182:$A$2309,0))</f>
        <v>15000000</v>
      </c>
      <c r="AO2302" s="7" t="n">
        <f aca="false">INDEX($AB$2182:$AB$2309,MATCH($A2302-G2302*2,$A$2182:$A$2309,0))</f>
        <v>304858980.670659</v>
      </c>
      <c r="AP2302" s="7" t="n">
        <f aca="false">INDEX($AC$2182:$AC$2309,MATCH($A2302+(1-H2302)*1,$A$2182:$A$2309,0))</f>
        <v>5000000</v>
      </c>
      <c r="AQ2302" s="7" t="n">
        <f aca="false">INDEX($AC$2182:$AC$2309,MATCH($A2302-H2302*1,$A$2182:$A$2309,0))</f>
        <v>304858980.670659</v>
      </c>
      <c r="AR2302" s="14" t="b">
        <f aca="false">AND(IF(B2302=1,AD2302&gt;=AE2302,AE2302&gt;AD2302),IF(C2302=1,AF2302&gt;=AG2302,AG2302&gt;AF2302),IF(D2302=1,AH2302&gt;=AI2302,AI2302&gt;AH2302),IF(E2302=1,AJ2302&gt;=AK2302,AK2302&gt;AJ2302),IF(F2302=1,AL2302&gt;=AM2302,AM2302&gt;AL2302),IF(G2302=1,AN2302&gt;=AO2302,AO2302&gt;AN2302),IF(H2302=1,AP2302&gt;=AQ2302,AQ2302&gt;AP2302))</f>
        <v>0</v>
      </c>
      <c r="AS2302" s="2"/>
      <c r="AT2302" s="2"/>
      <c r="AU2302" s="2"/>
      <c r="AV2302" s="2"/>
      <c r="AW2302" s="2"/>
      <c r="AX2302" s="2"/>
    </row>
    <row r="2303" customFormat="false" ht="15" hidden="false" customHeight="false" outlineLevel="0" collapsed="false">
      <c r="A2303" s="6" t="n">
        <f aca="false">ROW()-2182</f>
        <v>121</v>
      </c>
      <c r="B2303" s="6" t="n">
        <f aca="false">MOD(INT($A2303/64),2)</f>
        <v>1</v>
      </c>
      <c r="C2303" s="6" t="n">
        <f aca="false">MOD(INT($A2303/32),2)</f>
        <v>1</v>
      </c>
      <c r="D2303" s="6" t="n">
        <f aca="false">MOD(INT($A2303/16),2)</f>
        <v>1</v>
      </c>
      <c r="E2303" s="6" t="n">
        <f aca="false">MOD(INT($A2303/8),2)</f>
        <v>1</v>
      </c>
      <c r="F2303" s="6" t="n">
        <f aca="false">MOD(INT($A2303/4),2)</f>
        <v>0</v>
      </c>
      <c r="G2303" s="6" t="n">
        <f aca="false">MOD(INT($A2303/2),2)</f>
        <v>0</v>
      </c>
      <c r="H2303" s="6" t="n">
        <f aca="false">MOD(INT($A2303/1),2)</f>
        <v>1</v>
      </c>
      <c r="I2303" s="7" t="n">
        <f aca="false">IF(B2303=1,MIN($B$6,$B$2180),0)</f>
        <v>30000000</v>
      </c>
      <c r="J2303" s="7" t="n">
        <f aca="false">IF(C2303=1,MIN($F$506,MAX(0,$B$2180-I2303)),0)</f>
        <v>300000000</v>
      </c>
      <c r="K2303" s="7" t="n">
        <f aca="false">IF(D2303=1,MIN($F$505,MAX(0,$B$2180-SUM(I2303:J2303))),0)</f>
        <v>100000000</v>
      </c>
      <c r="L2303" s="7" t="n">
        <f aca="false">IF(E2303=1,MIN($F$504,MAX(0,$B$2180-SUM(I2303:K2303))),0)</f>
        <v>60000000</v>
      </c>
      <c r="M2303" s="7" t="n">
        <f aca="false">IF(F2303=1,MIN($F$503,MAX(0,$B$2180-SUM(I2303:L2303))),0)</f>
        <v>0</v>
      </c>
      <c r="N2303" s="7" t="n">
        <f aca="false">IF(G2303=1,MIN($F$502,MAX(0,$B$2180-SUM(I2303:M2303))),0)</f>
        <v>0</v>
      </c>
      <c r="O2303" s="7" t="n">
        <f aca="false">IF(H2303=1,MIN($F$501,MAX(0,$B$2180-SUM(I2303:N2303))),0)</f>
        <v>5000000</v>
      </c>
      <c r="P2303" s="7" t="n">
        <f aca="false">MAX(0,$B$2180-SUM(I2303:O2303))</f>
        <v>1505000000</v>
      </c>
      <c r="Q2303" s="7" t="n">
        <f aca="false">($B$483+$B$484)+$B$22+(1-B2303)*$B$478+(1-C2303)*$E$506+(1-D2303)*$E$505+(1-E2303)*$E$504+(1-F2303)*$E$503+(1-G2303)*$E$502+(1-H2303)*$E$501</f>
        <v>17306551.4860781</v>
      </c>
      <c r="R2303" s="7" t="n">
        <f aca="false">P2303&gt;$B$12*Q2303</f>
        <v>1</v>
      </c>
      <c r="S2303" s="7" t="n">
        <f aca="false">IF(R2303,(P2303+$B$12*$B$13)/(Q2303+$B$13),IF(Q2303&gt;0,P2303/Q2303,0))</f>
        <v>76.1111797305862</v>
      </c>
      <c r="T2303" s="7" t="n">
        <f aca="false">IF(R2303,$B$13*(S2303-$B$12),0)</f>
        <v>187777949.326466</v>
      </c>
      <c r="U2303" s="7" t="n">
        <f aca="false">($B$483+$B$484)*S2303</f>
        <v>23331995.2535689</v>
      </c>
      <c r="V2303" s="7" t="n">
        <f aca="false">$B$22*S2303</f>
        <v>685000617.575276</v>
      </c>
      <c r="W2303" s="7" t="n">
        <f aca="false">IF(B2303=1,I2303,S2303*$B$478)</f>
        <v>30000000</v>
      </c>
      <c r="X2303" s="7" t="n">
        <f aca="false">IF(C2303=1,J2303,S2303*$E$506)</f>
        <v>300000000</v>
      </c>
      <c r="Y2303" s="7" t="n">
        <f aca="false">IF(D2303=1,K2303,S2303*$E$505)</f>
        <v>100000000</v>
      </c>
      <c r="Z2303" s="7" t="n">
        <f aca="false">IF(E2303=1,L2303,S2303*$E$504)</f>
        <v>60000000</v>
      </c>
      <c r="AA2303" s="7" t="n">
        <f aca="false">IF(F2303=1,M2303,S2303*$E$503)</f>
        <v>228333539.191759</v>
      </c>
      <c r="AB2303" s="7" t="n">
        <f aca="false">IF(G2303=1,N2303,S2303*$E$502)</f>
        <v>380555898.652931</v>
      </c>
      <c r="AC2303" s="7" t="n">
        <f aca="false">IF(H2303=1,O2303,S2303*$E$501)</f>
        <v>5000000</v>
      </c>
      <c r="AD2303" s="7" t="n">
        <f aca="false">INDEX($W$2182:$W$2309,MATCH($A2303+(1-B2303)*64,$A$2182:$A$2309,0))</f>
        <v>30000000</v>
      </c>
      <c r="AE2303" s="7" t="n">
        <f aca="false">INDEX($W$2182:$W$2309,MATCH($A2303-B2303*64,$A$2182:$A$2309,0))</f>
        <v>69690376.6071262</v>
      </c>
      <c r="AF2303" s="7" t="n">
        <f aca="false">INDEX($X$2182:$X$2309,MATCH($A2303+(1-C2303)*32,$A$2182:$A$2309,0))</f>
        <v>300000000</v>
      </c>
      <c r="AG2303" s="7" t="n">
        <f aca="false">INDEX($X$2182:$X$2309,MATCH($A2303-C2303*32,$A$2182:$A$2309,0))</f>
        <v>428619264.926961</v>
      </c>
      <c r="AH2303" s="7" t="n">
        <f aca="false">INDEX($Y$2182:$Y$2309,MATCH($A2303+(1-D2303)*16,$A$2182:$A$2309,0))</f>
        <v>100000000</v>
      </c>
      <c r="AI2303" s="7" t="n">
        <f aca="false">INDEX($Y$2182:$Y$2309,MATCH($A2303-D2303*16,$A$2182:$A$2309,0))</f>
        <v>129833683.355005</v>
      </c>
      <c r="AJ2303" s="7" t="n">
        <f aca="false">INDEX($Z$2182:$Z$2309,MATCH($A2303+(1-E2303)*8,$A$2182:$A$2309,0))</f>
        <v>60000000</v>
      </c>
      <c r="AK2303" s="7" t="n">
        <f aca="false">INDEX($Z$2182:$Z$2309,MATCH($A2303-E2303*8,$A$2182:$A$2309,0))</f>
        <v>169409464.695971</v>
      </c>
      <c r="AL2303" s="7" t="n">
        <f aca="false">INDEX($AA$2182:$AA$2309,MATCH($A2303+(1-F2303)*4,$A$2182:$A$2309,0))</f>
        <v>30000000</v>
      </c>
      <c r="AM2303" s="7" t="n">
        <f aca="false">INDEX($AA$2182:$AA$2309,MATCH($A2303-F2303*4,$A$2182:$A$2309,0))</f>
        <v>228333539.191759</v>
      </c>
      <c r="AN2303" s="7" t="n">
        <f aca="false">INDEX($AB$2182:$AB$2309,MATCH($A2303+(1-G2303)*2,$A$2182:$A$2309,0))</f>
        <v>15000000</v>
      </c>
      <c r="AO2303" s="7" t="n">
        <f aca="false">INDEX($AB$2182:$AB$2309,MATCH($A2303-G2303*2,$A$2182:$A$2309,0))</f>
        <v>380555898.652931</v>
      </c>
      <c r="AP2303" s="7" t="n">
        <f aca="false">INDEX($AC$2182:$AC$2309,MATCH($A2303+(1-H2303)*1,$A$2182:$A$2309,0))</f>
        <v>5000000</v>
      </c>
      <c r="AQ2303" s="7" t="n">
        <f aca="false">INDEX($AC$2182:$AC$2309,MATCH($A2303-H2303*1,$A$2182:$A$2309,0))</f>
        <v>304858980.670659</v>
      </c>
      <c r="AR2303" s="14" t="b">
        <f aca="false">AND(IF(B2303=1,AD2303&gt;=AE2303,AE2303&gt;AD2303),IF(C2303=1,AF2303&gt;=AG2303,AG2303&gt;AF2303),IF(D2303=1,AH2303&gt;=AI2303,AI2303&gt;AH2303),IF(E2303=1,AJ2303&gt;=AK2303,AK2303&gt;AJ2303),IF(F2303=1,AL2303&gt;=AM2303,AM2303&gt;AL2303),IF(G2303=1,AN2303&gt;=AO2303,AO2303&gt;AN2303),IF(H2303=1,AP2303&gt;=AQ2303,AQ2303&gt;AP2303))</f>
        <v>0</v>
      </c>
      <c r="AS2303" s="2"/>
      <c r="AT2303" s="2"/>
      <c r="AU2303" s="2"/>
      <c r="AV2303" s="2"/>
      <c r="AW2303" s="2"/>
      <c r="AX2303" s="2"/>
    </row>
    <row r="2304" customFormat="false" ht="15" hidden="false" customHeight="false" outlineLevel="0" collapsed="false">
      <c r="A2304" s="6" t="n">
        <f aca="false">ROW()-2182</f>
        <v>122</v>
      </c>
      <c r="B2304" s="6" t="n">
        <f aca="false">MOD(INT($A2304/64),2)</f>
        <v>1</v>
      </c>
      <c r="C2304" s="6" t="n">
        <f aca="false">MOD(INT($A2304/32),2)</f>
        <v>1</v>
      </c>
      <c r="D2304" s="6" t="n">
        <f aca="false">MOD(INT($A2304/16),2)</f>
        <v>1</v>
      </c>
      <c r="E2304" s="6" t="n">
        <f aca="false">MOD(INT($A2304/8),2)</f>
        <v>1</v>
      </c>
      <c r="F2304" s="6" t="n">
        <f aca="false">MOD(INT($A2304/4),2)</f>
        <v>0</v>
      </c>
      <c r="G2304" s="6" t="n">
        <f aca="false">MOD(INT($A2304/2),2)</f>
        <v>1</v>
      </c>
      <c r="H2304" s="6" t="n">
        <f aca="false">MOD(INT($A2304/1),2)</f>
        <v>0</v>
      </c>
      <c r="I2304" s="7" t="n">
        <f aca="false">IF(B2304=1,MIN($B$6,$B$2180),0)</f>
        <v>30000000</v>
      </c>
      <c r="J2304" s="7" t="n">
        <f aca="false">IF(C2304=1,MIN($F$506,MAX(0,$B$2180-I2304)),0)</f>
        <v>300000000</v>
      </c>
      <c r="K2304" s="7" t="n">
        <f aca="false">IF(D2304=1,MIN($F$505,MAX(0,$B$2180-SUM(I2304:J2304))),0)</f>
        <v>100000000</v>
      </c>
      <c r="L2304" s="7" t="n">
        <f aca="false">IF(E2304=1,MIN($F$504,MAX(0,$B$2180-SUM(I2304:K2304))),0)</f>
        <v>60000000</v>
      </c>
      <c r="M2304" s="7" t="n">
        <f aca="false">IF(F2304=1,MIN($F$503,MAX(0,$B$2180-SUM(I2304:L2304))),0)</f>
        <v>0</v>
      </c>
      <c r="N2304" s="7" t="n">
        <f aca="false">IF(G2304=1,MIN($F$502,MAX(0,$B$2180-SUM(I2304:M2304))),0)</f>
        <v>15000000</v>
      </c>
      <c r="O2304" s="7" t="n">
        <f aca="false">IF(H2304=1,MIN($F$501,MAX(0,$B$2180-SUM(I2304:N2304))),0)</f>
        <v>0</v>
      </c>
      <c r="P2304" s="7" t="n">
        <f aca="false">MAX(0,$B$2180-SUM(I2304:O2304))</f>
        <v>1495000000</v>
      </c>
      <c r="Q2304" s="7" t="n">
        <f aca="false">($B$483+$B$484)+$B$22+(1-B2304)*$B$478+(1-C2304)*$E$506+(1-D2304)*$E$505+(1-E2304)*$E$504+(1-F2304)*$E$503+(1-G2304)*$E$502+(1-H2304)*$E$501</f>
        <v>17306551.4860781</v>
      </c>
      <c r="R2304" s="7" t="n">
        <f aca="false">P2304&gt;$B$12*Q2304</f>
        <v>1</v>
      </c>
      <c r="S2304" s="7" t="n">
        <f aca="false">IF(R2304,(P2304+$B$12*$B$13)/(Q2304+$B$13),IF(Q2304&gt;0,P2304/Q2304,0))</f>
        <v>75.6062962829538</v>
      </c>
      <c r="T2304" s="7" t="n">
        <f aca="false">IF(R2304,$B$13*(S2304-$B$12),0)</f>
        <v>186515740.707384</v>
      </c>
      <c r="U2304" s="7" t="n">
        <f aca="false">($B$483+$B$484)*S2304</f>
        <v>23177222.4824009</v>
      </c>
      <c r="V2304" s="7" t="n">
        <f aca="false">$B$22*S2304</f>
        <v>680456666.546584</v>
      </c>
      <c r="W2304" s="7" t="n">
        <f aca="false">IF(B2304=1,I2304,S2304*$B$478)</f>
        <v>30000000</v>
      </c>
      <c r="X2304" s="7" t="n">
        <f aca="false">IF(C2304=1,J2304,S2304*$E$506)</f>
        <v>300000000</v>
      </c>
      <c r="Y2304" s="7" t="n">
        <f aca="false">IF(D2304=1,K2304,S2304*$E$505)</f>
        <v>100000000</v>
      </c>
      <c r="Z2304" s="7" t="n">
        <f aca="false">IF(E2304=1,L2304,S2304*$E$504)</f>
        <v>60000000</v>
      </c>
      <c r="AA2304" s="7" t="n">
        <f aca="false">IF(F2304=1,M2304,S2304*$E$503)</f>
        <v>226818888.848861</v>
      </c>
      <c r="AB2304" s="7" t="n">
        <f aca="false">IF(G2304=1,N2304,S2304*$E$502)</f>
        <v>15000000</v>
      </c>
      <c r="AC2304" s="7" t="n">
        <f aca="false">IF(H2304=1,O2304,S2304*$E$501)</f>
        <v>378031481.414769</v>
      </c>
      <c r="AD2304" s="7" t="n">
        <f aca="false">INDEX($W$2182:$W$2309,MATCH($A2304+(1-B2304)*64,$A$2182:$A$2309,0))</f>
        <v>30000000</v>
      </c>
      <c r="AE2304" s="7" t="n">
        <f aca="false">INDEX($W$2182:$W$2309,MATCH($A2304-B2304*64,$A$2182:$A$2309,0))</f>
        <v>69237105.864966</v>
      </c>
      <c r="AF2304" s="7" t="n">
        <f aca="false">INDEX($X$2182:$X$2309,MATCH($A2304+(1-C2304)*32,$A$2182:$A$2309,0))</f>
        <v>300000000</v>
      </c>
      <c r="AG2304" s="7" t="n">
        <f aca="false">INDEX($X$2182:$X$2309,MATCH($A2304-C2304*32,$A$2182:$A$2309,0))</f>
        <v>426247927.361666</v>
      </c>
      <c r="AH2304" s="7" t="n">
        <f aca="false">INDEX($Y$2182:$Y$2309,MATCH($A2304+(1-D2304)*16,$A$2182:$A$2309,0))</f>
        <v>100000000</v>
      </c>
      <c r="AI2304" s="7" t="n">
        <f aca="false">INDEX($Y$2182:$Y$2309,MATCH($A2304-D2304*16,$A$2182:$A$2309,0))</f>
        <v>129026008.808473</v>
      </c>
      <c r="AJ2304" s="7" t="n">
        <f aca="false">INDEX($Z$2182:$Z$2309,MATCH($A2304+(1-E2304)*8,$A$2182:$A$2309,0))</f>
        <v>60000000</v>
      </c>
      <c r="AK2304" s="7" t="n">
        <f aca="false">INDEX($Z$2182:$Z$2309,MATCH($A2304-E2304*8,$A$2182:$A$2309,0))</f>
        <v>168328702.560749</v>
      </c>
      <c r="AL2304" s="7" t="n">
        <f aca="false">INDEX($AA$2182:$AA$2309,MATCH($A2304+(1-F2304)*4,$A$2182:$A$2309,0))</f>
        <v>30000000</v>
      </c>
      <c r="AM2304" s="7" t="n">
        <f aca="false">INDEX($AA$2182:$AA$2309,MATCH($A2304-F2304*4,$A$2182:$A$2309,0))</f>
        <v>226818888.848861</v>
      </c>
      <c r="AN2304" s="7" t="n">
        <f aca="false">INDEX($AB$2182:$AB$2309,MATCH($A2304+(1-G2304)*2,$A$2182:$A$2309,0))</f>
        <v>15000000</v>
      </c>
      <c r="AO2304" s="7" t="n">
        <f aca="false">INDEX($AB$2182:$AB$2309,MATCH($A2304-G2304*2,$A$2182:$A$2309,0))</f>
        <v>304858980.670659</v>
      </c>
      <c r="AP2304" s="7" t="n">
        <f aca="false">INDEX($AC$2182:$AC$2309,MATCH($A2304+(1-H2304)*1,$A$2182:$A$2309,0))</f>
        <v>5000000</v>
      </c>
      <c r="AQ2304" s="7" t="n">
        <f aca="false">INDEX($AC$2182:$AC$2309,MATCH($A2304-H2304*1,$A$2182:$A$2309,0))</f>
        <v>378031481.414769</v>
      </c>
      <c r="AR2304" s="14" t="b">
        <f aca="false">AND(IF(B2304=1,AD2304&gt;=AE2304,AE2304&gt;AD2304),IF(C2304=1,AF2304&gt;=AG2304,AG2304&gt;AF2304),IF(D2304=1,AH2304&gt;=AI2304,AI2304&gt;AH2304),IF(E2304=1,AJ2304&gt;=AK2304,AK2304&gt;AJ2304),IF(F2304=1,AL2304&gt;=AM2304,AM2304&gt;AL2304),IF(G2304=1,AN2304&gt;=AO2304,AO2304&gt;AN2304),IF(H2304=1,AP2304&gt;=AQ2304,AQ2304&gt;AP2304))</f>
        <v>0</v>
      </c>
      <c r="AS2304" s="2"/>
      <c r="AT2304" s="2"/>
      <c r="AU2304" s="2"/>
      <c r="AV2304" s="2"/>
      <c r="AW2304" s="2"/>
      <c r="AX2304" s="2"/>
    </row>
    <row r="2305" customFormat="false" ht="15" hidden="false" customHeight="false" outlineLevel="0" collapsed="false">
      <c r="A2305" s="6" t="n">
        <f aca="false">ROW()-2182</f>
        <v>123</v>
      </c>
      <c r="B2305" s="6" t="n">
        <f aca="false">MOD(INT($A2305/64),2)</f>
        <v>1</v>
      </c>
      <c r="C2305" s="6" t="n">
        <f aca="false">MOD(INT($A2305/32),2)</f>
        <v>1</v>
      </c>
      <c r="D2305" s="6" t="n">
        <f aca="false">MOD(INT($A2305/16),2)</f>
        <v>1</v>
      </c>
      <c r="E2305" s="6" t="n">
        <f aca="false">MOD(INT($A2305/8),2)</f>
        <v>1</v>
      </c>
      <c r="F2305" s="6" t="n">
        <f aca="false">MOD(INT($A2305/4),2)</f>
        <v>0</v>
      </c>
      <c r="G2305" s="6" t="n">
        <f aca="false">MOD(INT($A2305/2),2)</f>
        <v>1</v>
      </c>
      <c r="H2305" s="6" t="n">
        <f aca="false">MOD(INT($A2305/1),2)</f>
        <v>1</v>
      </c>
      <c r="I2305" s="7" t="n">
        <f aca="false">IF(B2305=1,MIN($B$6,$B$2180),0)</f>
        <v>30000000</v>
      </c>
      <c r="J2305" s="7" t="n">
        <f aca="false">IF(C2305=1,MIN($F$506,MAX(0,$B$2180-I2305)),0)</f>
        <v>300000000</v>
      </c>
      <c r="K2305" s="7" t="n">
        <f aca="false">IF(D2305=1,MIN($F$505,MAX(0,$B$2180-SUM(I2305:J2305))),0)</f>
        <v>100000000</v>
      </c>
      <c r="L2305" s="7" t="n">
        <f aca="false">IF(E2305=1,MIN($F$504,MAX(0,$B$2180-SUM(I2305:K2305))),0)</f>
        <v>60000000</v>
      </c>
      <c r="M2305" s="7" t="n">
        <f aca="false">IF(F2305=1,MIN($F$503,MAX(0,$B$2180-SUM(I2305:L2305))),0)</f>
        <v>0</v>
      </c>
      <c r="N2305" s="7" t="n">
        <f aca="false">IF(G2305=1,MIN($F$502,MAX(0,$B$2180-SUM(I2305:M2305))),0)</f>
        <v>15000000</v>
      </c>
      <c r="O2305" s="7" t="n">
        <f aca="false">IF(H2305=1,MIN($F$501,MAX(0,$B$2180-SUM(I2305:N2305))),0)</f>
        <v>5000000</v>
      </c>
      <c r="P2305" s="7" t="n">
        <f aca="false">MAX(0,$B$2180-SUM(I2305:O2305))</f>
        <v>1490000000</v>
      </c>
      <c r="Q2305" s="7" t="n">
        <f aca="false">($B$483+$B$484)+$B$22+(1-B2305)*$B$478+(1-C2305)*$E$506+(1-D2305)*$E$505+(1-E2305)*$E$504+(1-F2305)*$E$503+(1-G2305)*$E$502+(1-H2305)*$E$501</f>
        <v>12306551.4860781</v>
      </c>
      <c r="R2305" s="7" t="n">
        <f aca="false">P2305&gt;$B$12*Q2305</f>
        <v>1</v>
      </c>
      <c r="S2305" s="7" t="n">
        <f aca="false">IF(R2305,(P2305+$B$12*$B$13)/(Q2305+$B$13),IF(Q2305&gt;0,P2305/Q2305,0))</f>
        <v>100.799973674041</v>
      </c>
      <c r="T2305" s="7" t="n">
        <f aca="false">IF(R2305,$B$13*(S2305-$B$12),0)</f>
        <v>249499934.185102</v>
      </c>
      <c r="U2305" s="7" t="n">
        <f aca="false">($B$483+$B$484)*S2305</f>
        <v>30900381.726411</v>
      </c>
      <c r="V2305" s="7" t="n">
        <f aca="false">$B$22*S2305</f>
        <v>907199763.066366</v>
      </c>
      <c r="W2305" s="7" t="n">
        <f aca="false">IF(B2305=1,I2305,S2305*$B$478)</f>
        <v>30000000</v>
      </c>
      <c r="X2305" s="7" t="n">
        <f aca="false">IF(C2305=1,J2305,S2305*$E$506)</f>
        <v>300000000</v>
      </c>
      <c r="Y2305" s="7" t="n">
        <f aca="false">IF(D2305=1,K2305,S2305*$E$505)</f>
        <v>100000000</v>
      </c>
      <c r="Z2305" s="7" t="n">
        <f aca="false">IF(E2305=1,L2305,S2305*$E$504)</f>
        <v>60000000</v>
      </c>
      <c r="AA2305" s="7" t="n">
        <f aca="false">IF(F2305=1,M2305,S2305*$E$503)</f>
        <v>302399921.022122</v>
      </c>
      <c r="AB2305" s="7" t="n">
        <f aca="false">IF(G2305=1,N2305,S2305*$E$502)</f>
        <v>15000000</v>
      </c>
      <c r="AC2305" s="7" t="n">
        <f aca="false">IF(H2305=1,O2305,S2305*$E$501)</f>
        <v>5000000</v>
      </c>
      <c r="AD2305" s="7" t="n">
        <f aca="false">INDEX($W$2182:$W$2309,MATCH($A2305+(1-B2305)*64,$A$2182:$A$2309,0))</f>
        <v>30000000</v>
      </c>
      <c r="AE2305" s="7" t="n">
        <f aca="false">INDEX($W$2182:$W$2309,MATCH($A2305-B2305*64,$A$2182:$A$2309,0))</f>
        <v>90922799.6633849</v>
      </c>
      <c r="AF2305" s="7" t="n">
        <f aca="false">INDEX($X$2182:$X$2309,MATCH($A2305+(1-C2305)*32,$A$2182:$A$2309,0))</f>
        <v>300000000</v>
      </c>
      <c r="AG2305" s="7" t="n">
        <f aca="false">INDEX($X$2182:$X$2309,MATCH($A2305-C2305*32,$A$2182:$A$2309,0))</f>
        <v>526444569.163319</v>
      </c>
      <c r="AH2305" s="7" t="n">
        <f aca="false">INDEX($Y$2182:$Y$2309,MATCH($A2305+(1-D2305)*16,$A$2182:$A$2309,0))</f>
        <v>100000000</v>
      </c>
      <c r="AI2305" s="7" t="n">
        <f aca="false">INDEX($Y$2182:$Y$2309,MATCH($A2305-D2305*16,$A$2182:$A$2309,0))</f>
        <v>167488267.595937</v>
      </c>
      <c r="AJ2305" s="7" t="n">
        <f aca="false">INDEX($Z$2182:$Z$2309,MATCH($A2305+(1-E2305)*8,$A$2182:$A$2309,0))</f>
        <v>60000000</v>
      </c>
      <c r="AK2305" s="7" t="n">
        <f aca="false">INDEX($Z$2182:$Z$2309,MATCH($A2305-E2305*8,$A$2182:$A$2309,0))</f>
        <v>216545424.747935</v>
      </c>
      <c r="AL2305" s="7" t="n">
        <f aca="false">INDEX($AA$2182:$AA$2309,MATCH($A2305+(1-F2305)*4,$A$2182:$A$2309,0))</f>
        <v>30000000</v>
      </c>
      <c r="AM2305" s="7" t="n">
        <f aca="false">INDEX($AA$2182:$AA$2309,MATCH($A2305-F2305*4,$A$2182:$A$2309,0))</f>
        <v>302399921.022122</v>
      </c>
      <c r="AN2305" s="7" t="n">
        <f aca="false">INDEX($AB$2182:$AB$2309,MATCH($A2305+(1-G2305)*2,$A$2182:$A$2309,0))</f>
        <v>15000000</v>
      </c>
      <c r="AO2305" s="7" t="n">
        <f aca="false">INDEX($AB$2182:$AB$2309,MATCH($A2305-G2305*2,$A$2182:$A$2309,0))</f>
        <v>380555898.652931</v>
      </c>
      <c r="AP2305" s="7" t="n">
        <f aca="false">INDEX($AC$2182:$AC$2309,MATCH($A2305+(1-H2305)*1,$A$2182:$A$2309,0))</f>
        <v>5000000</v>
      </c>
      <c r="AQ2305" s="7" t="n">
        <f aca="false">INDEX($AC$2182:$AC$2309,MATCH($A2305-H2305*1,$A$2182:$A$2309,0))</f>
        <v>378031481.414769</v>
      </c>
      <c r="AR2305" s="14" t="b">
        <f aca="false">AND(IF(B2305=1,AD2305&gt;=AE2305,AE2305&gt;AD2305),IF(C2305=1,AF2305&gt;=AG2305,AG2305&gt;AF2305),IF(D2305=1,AH2305&gt;=AI2305,AI2305&gt;AH2305),IF(E2305=1,AJ2305&gt;=AK2305,AK2305&gt;AJ2305),IF(F2305=1,AL2305&gt;=AM2305,AM2305&gt;AL2305),IF(G2305=1,AN2305&gt;=AO2305,AO2305&gt;AN2305),IF(H2305=1,AP2305&gt;=AQ2305,AQ2305&gt;AP2305))</f>
        <v>0</v>
      </c>
      <c r="AS2305" s="2"/>
      <c r="AT2305" s="2"/>
      <c r="AU2305" s="2"/>
      <c r="AV2305" s="2"/>
      <c r="AW2305" s="2"/>
      <c r="AX2305" s="2"/>
    </row>
    <row r="2306" customFormat="false" ht="15" hidden="false" customHeight="false" outlineLevel="0" collapsed="false">
      <c r="A2306" s="6" t="n">
        <f aca="false">ROW()-2182</f>
        <v>124</v>
      </c>
      <c r="B2306" s="6" t="n">
        <f aca="false">MOD(INT($A2306/64),2)</f>
        <v>1</v>
      </c>
      <c r="C2306" s="6" t="n">
        <f aca="false">MOD(INT($A2306/32),2)</f>
        <v>1</v>
      </c>
      <c r="D2306" s="6" t="n">
        <f aca="false">MOD(INT($A2306/16),2)</f>
        <v>1</v>
      </c>
      <c r="E2306" s="6" t="n">
        <f aca="false">MOD(INT($A2306/8),2)</f>
        <v>1</v>
      </c>
      <c r="F2306" s="6" t="n">
        <f aca="false">MOD(INT($A2306/4),2)</f>
        <v>1</v>
      </c>
      <c r="G2306" s="6" t="n">
        <f aca="false">MOD(INT($A2306/2),2)</f>
        <v>0</v>
      </c>
      <c r="H2306" s="6" t="n">
        <f aca="false">MOD(INT($A2306/1),2)</f>
        <v>0</v>
      </c>
      <c r="I2306" s="7" t="n">
        <f aca="false">IF(B2306=1,MIN($B$6,$B$2180),0)</f>
        <v>30000000</v>
      </c>
      <c r="J2306" s="7" t="n">
        <f aca="false">IF(C2306=1,MIN($F$506,MAX(0,$B$2180-I2306)),0)</f>
        <v>300000000</v>
      </c>
      <c r="K2306" s="7" t="n">
        <f aca="false">IF(D2306=1,MIN($F$505,MAX(0,$B$2180-SUM(I2306:J2306))),0)</f>
        <v>100000000</v>
      </c>
      <c r="L2306" s="7" t="n">
        <f aca="false">IF(E2306=1,MIN($F$504,MAX(0,$B$2180-SUM(I2306:K2306))),0)</f>
        <v>60000000</v>
      </c>
      <c r="M2306" s="7" t="n">
        <f aca="false">IF(F2306=1,MIN($F$503,MAX(0,$B$2180-SUM(I2306:L2306))),0)</f>
        <v>30000000</v>
      </c>
      <c r="N2306" s="7" t="n">
        <f aca="false">IF(G2306=1,MIN($F$502,MAX(0,$B$2180-SUM(I2306:M2306))),0)</f>
        <v>0</v>
      </c>
      <c r="O2306" s="7" t="n">
        <f aca="false">IF(H2306=1,MIN($F$501,MAX(0,$B$2180-SUM(I2306:N2306))),0)</f>
        <v>0</v>
      </c>
      <c r="P2306" s="7" t="n">
        <f aca="false">MAX(0,$B$2180-SUM(I2306:O2306))</f>
        <v>1480000000</v>
      </c>
      <c r="Q2306" s="7" t="n">
        <f aca="false">($B$483+$B$484)+$B$22+(1-B2306)*$B$478+(1-C2306)*$E$506+(1-D2306)*$E$505+(1-E2306)*$E$504+(1-F2306)*$E$503+(1-G2306)*$E$502+(1-H2306)*$E$501</f>
        <v>19306551.4860781</v>
      </c>
      <c r="R2306" s="7" t="n">
        <f aca="false">P2306&gt;$B$12*Q2306</f>
        <v>1</v>
      </c>
      <c r="S2306" s="7" t="n">
        <f aca="false">IF(R2306,(P2306+$B$12*$B$13)/(Q2306+$B$13),IF(Q2306&gt;0,P2306/Q2306,0))</f>
        <v>67.9841560893509</v>
      </c>
      <c r="T2306" s="7" t="n">
        <f aca="false">IF(R2306,$B$13*(S2306-$B$12),0)</f>
        <v>167460390.223377</v>
      </c>
      <c r="U2306" s="7" t="n">
        <f aca="false">($B$483+$B$484)*S2306</f>
        <v>20840644.0789563</v>
      </c>
      <c r="V2306" s="7" t="n">
        <f aca="false">$B$22*S2306</f>
        <v>611857404.804158</v>
      </c>
      <c r="W2306" s="7" t="n">
        <f aca="false">IF(B2306=1,I2306,S2306*$B$478)</f>
        <v>30000000</v>
      </c>
      <c r="X2306" s="7" t="n">
        <f aca="false">IF(C2306=1,J2306,S2306*$E$506)</f>
        <v>300000000</v>
      </c>
      <c r="Y2306" s="7" t="n">
        <f aca="false">IF(D2306=1,K2306,S2306*$E$505)</f>
        <v>100000000</v>
      </c>
      <c r="Z2306" s="7" t="n">
        <f aca="false">IF(E2306=1,L2306,S2306*$E$504)</f>
        <v>60000000</v>
      </c>
      <c r="AA2306" s="7" t="n">
        <f aca="false">IF(F2306=1,M2306,S2306*$E$503)</f>
        <v>30000000</v>
      </c>
      <c r="AB2306" s="7" t="n">
        <f aca="false">IF(G2306=1,N2306,S2306*$E$502)</f>
        <v>339920780.446754</v>
      </c>
      <c r="AC2306" s="7" t="n">
        <f aca="false">IF(H2306=1,O2306,S2306*$E$501)</f>
        <v>339920780.446754</v>
      </c>
      <c r="AD2306" s="7" t="n">
        <f aca="false">INDEX($W$2182:$W$2309,MATCH($A2306+(1-B2306)*64,$A$2182:$A$2309,0))</f>
        <v>30000000</v>
      </c>
      <c r="AE2306" s="7" t="n">
        <f aca="false">INDEX($W$2182:$W$2309,MATCH($A2306-B2306*64,$A$2182:$A$2309,0))</f>
        <v>62529385.0634443</v>
      </c>
      <c r="AF2306" s="7" t="n">
        <f aca="false">INDEX($X$2182:$X$2309,MATCH($A2306+(1-C2306)*32,$A$2182:$A$2309,0))</f>
        <v>300000000</v>
      </c>
      <c r="AG2306" s="7" t="n">
        <f aca="false">INDEX($X$2182:$X$2309,MATCH($A2306-C2306*32,$A$2182:$A$2309,0))</f>
        <v>392459124.411852</v>
      </c>
      <c r="AH2306" s="7" t="n">
        <f aca="false">INDEX($Y$2182:$Y$2309,MATCH($A2306+(1-D2306)*16,$A$2182:$A$2309,0))</f>
        <v>100000000</v>
      </c>
      <c r="AI2306" s="7" t="n">
        <f aca="false">INDEX($Y$2182:$Y$2309,MATCH($A2306-D2306*16,$A$2182:$A$2309,0))</f>
        <v>116958303.371784</v>
      </c>
      <c r="AJ2306" s="7" t="n">
        <f aca="false">INDEX($Z$2182:$Z$2309,MATCH($A2306+(1-E2306)*8,$A$2182:$A$2309,0))</f>
        <v>60000000</v>
      </c>
      <c r="AK2306" s="7" t="n">
        <f aca="false">INDEX($Z$2182:$Z$2309,MATCH($A2306-E2306*8,$A$2182:$A$2309,0))</f>
        <v>152933803.979849</v>
      </c>
      <c r="AL2306" s="7" t="n">
        <f aca="false">INDEX($AA$2182:$AA$2309,MATCH($A2306+(1-F2306)*4,$A$2182:$A$2309,0))</f>
        <v>30000000</v>
      </c>
      <c r="AM2306" s="7" t="n">
        <f aca="false">INDEX($AA$2182:$AA$2309,MATCH($A2306-F2306*4,$A$2182:$A$2309,0))</f>
        <v>182915388.402396</v>
      </c>
      <c r="AN2306" s="7" t="n">
        <f aca="false">INDEX($AB$2182:$AB$2309,MATCH($A2306+(1-G2306)*2,$A$2182:$A$2309,0))</f>
        <v>15000000</v>
      </c>
      <c r="AO2306" s="7" t="n">
        <f aca="false">INDEX($AB$2182:$AB$2309,MATCH($A2306-G2306*2,$A$2182:$A$2309,0))</f>
        <v>339920780.446754</v>
      </c>
      <c r="AP2306" s="7" t="n">
        <f aca="false">INDEX($AC$2182:$AC$2309,MATCH($A2306+(1-H2306)*1,$A$2182:$A$2309,0))</f>
        <v>5000000</v>
      </c>
      <c r="AQ2306" s="7" t="n">
        <f aca="false">INDEX($AC$2182:$AC$2309,MATCH($A2306-H2306*1,$A$2182:$A$2309,0))</f>
        <v>339920780.446754</v>
      </c>
      <c r="AR2306" s="14" t="b">
        <f aca="false">AND(IF(B2306=1,AD2306&gt;=AE2306,AE2306&gt;AD2306),IF(C2306=1,AF2306&gt;=AG2306,AG2306&gt;AF2306),IF(D2306=1,AH2306&gt;=AI2306,AI2306&gt;AH2306),IF(E2306=1,AJ2306&gt;=AK2306,AK2306&gt;AJ2306),IF(F2306=1,AL2306&gt;=AM2306,AM2306&gt;AL2306),IF(G2306=1,AN2306&gt;=AO2306,AO2306&gt;AN2306),IF(H2306=1,AP2306&gt;=AQ2306,AQ2306&gt;AP2306))</f>
        <v>0</v>
      </c>
      <c r="AS2306" s="2"/>
      <c r="AT2306" s="2"/>
      <c r="AU2306" s="2"/>
      <c r="AV2306" s="2"/>
      <c r="AW2306" s="2"/>
      <c r="AX2306" s="2"/>
    </row>
    <row r="2307" customFormat="false" ht="15" hidden="false" customHeight="false" outlineLevel="0" collapsed="false">
      <c r="A2307" s="6" t="n">
        <f aca="false">ROW()-2182</f>
        <v>125</v>
      </c>
      <c r="B2307" s="6" t="n">
        <f aca="false">MOD(INT($A2307/64),2)</f>
        <v>1</v>
      </c>
      <c r="C2307" s="6" t="n">
        <f aca="false">MOD(INT($A2307/32),2)</f>
        <v>1</v>
      </c>
      <c r="D2307" s="6" t="n">
        <f aca="false">MOD(INT($A2307/16),2)</f>
        <v>1</v>
      </c>
      <c r="E2307" s="6" t="n">
        <f aca="false">MOD(INT($A2307/8),2)</f>
        <v>1</v>
      </c>
      <c r="F2307" s="6" t="n">
        <f aca="false">MOD(INT($A2307/4),2)</f>
        <v>1</v>
      </c>
      <c r="G2307" s="6" t="n">
        <f aca="false">MOD(INT($A2307/2),2)</f>
        <v>0</v>
      </c>
      <c r="H2307" s="6" t="n">
        <f aca="false">MOD(INT($A2307/1),2)</f>
        <v>1</v>
      </c>
      <c r="I2307" s="7" t="n">
        <f aca="false">IF(B2307=1,MIN($B$6,$B$2180),0)</f>
        <v>30000000</v>
      </c>
      <c r="J2307" s="7" t="n">
        <f aca="false">IF(C2307=1,MIN($F$506,MAX(0,$B$2180-I2307)),0)</f>
        <v>300000000</v>
      </c>
      <c r="K2307" s="7" t="n">
        <f aca="false">IF(D2307=1,MIN($F$505,MAX(0,$B$2180-SUM(I2307:J2307))),0)</f>
        <v>100000000</v>
      </c>
      <c r="L2307" s="7" t="n">
        <f aca="false">IF(E2307=1,MIN($F$504,MAX(0,$B$2180-SUM(I2307:K2307))),0)</f>
        <v>60000000</v>
      </c>
      <c r="M2307" s="7" t="n">
        <f aca="false">IF(F2307=1,MIN($F$503,MAX(0,$B$2180-SUM(I2307:L2307))),0)</f>
        <v>30000000</v>
      </c>
      <c r="N2307" s="7" t="n">
        <f aca="false">IF(G2307=1,MIN($F$502,MAX(0,$B$2180-SUM(I2307:M2307))),0)</f>
        <v>0</v>
      </c>
      <c r="O2307" s="7" t="n">
        <f aca="false">IF(H2307=1,MIN($F$501,MAX(0,$B$2180-SUM(I2307:N2307))),0)</f>
        <v>5000000</v>
      </c>
      <c r="P2307" s="7" t="n">
        <f aca="false">MAX(0,$B$2180-SUM(I2307:O2307))</f>
        <v>1475000000</v>
      </c>
      <c r="Q2307" s="7" t="n">
        <f aca="false">($B$483+$B$484)+$B$22+(1-B2307)*$B$478+(1-C2307)*$E$506+(1-D2307)*$E$505+(1-E2307)*$E$504+(1-F2307)*$E$503+(1-G2307)*$E$502+(1-H2307)*$E$501</f>
        <v>14306551.4860781</v>
      </c>
      <c r="R2307" s="7" t="n">
        <f aca="false">P2307&gt;$B$12*Q2307</f>
        <v>1</v>
      </c>
      <c r="S2307" s="7" t="n">
        <f aca="false">IF(R2307,(P2307+$B$12*$B$13)/(Q2307+$B$13),IF(Q2307&gt;0,P2307/Q2307,0))</f>
        <v>87.9121455239585</v>
      </c>
      <c r="T2307" s="7" t="n">
        <f aca="false">IF(R2307,$B$13*(S2307-$B$12),0)</f>
        <v>217280363.809896</v>
      </c>
      <c r="U2307" s="7" t="n">
        <f aca="false">($B$483+$B$484)*S2307</f>
        <v>26949598.8546841</v>
      </c>
      <c r="V2307" s="7" t="n">
        <f aca="false">$B$22*S2307</f>
        <v>791209309.715627</v>
      </c>
      <c r="W2307" s="7" t="n">
        <f aca="false">IF(B2307=1,I2307,S2307*$B$478)</f>
        <v>30000000</v>
      </c>
      <c r="X2307" s="7" t="n">
        <f aca="false">IF(C2307=1,J2307,S2307*$E$506)</f>
        <v>300000000</v>
      </c>
      <c r="Y2307" s="7" t="n">
        <f aca="false">IF(D2307=1,K2307,S2307*$E$505)</f>
        <v>100000000</v>
      </c>
      <c r="Z2307" s="7" t="n">
        <f aca="false">IF(E2307=1,L2307,S2307*$E$504)</f>
        <v>60000000</v>
      </c>
      <c r="AA2307" s="7" t="n">
        <f aca="false">IF(F2307=1,M2307,S2307*$E$503)</f>
        <v>30000000</v>
      </c>
      <c r="AB2307" s="7" t="n">
        <f aca="false">IF(G2307=1,N2307,S2307*$E$502)</f>
        <v>439560727.619793</v>
      </c>
      <c r="AC2307" s="7" t="n">
        <f aca="false">IF(H2307=1,O2307,S2307*$E$501)</f>
        <v>5000000</v>
      </c>
      <c r="AD2307" s="7" t="n">
        <f aca="false">INDEX($W$2182:$W$2309,MATCH($A2307+(1-B2307)*64,$A$2182:$A$2309,0))</f>
        <v>30000000</v>
      </c>
      <c r="AE2307" s="7" t="n">
        <f aca="false">INDEX($W$2182:$W$2309,MATCH($A2307-B2307*64,$A$2182:$A$2309,0))</f>
        <v>79881376.9313826</v>
      </c>
      <c r="AF2307" s="7" t="n">
        <f aca="false">INDEX($X$2182:$X$2309,MATCH($A2307+(1-C2307)*32,$A$2182:$A$2309,0))</f>
        <v>300000000</v>
      </c>
      <c r="AG2307" s="7" t="n">
        <f aca="false">INDEX($X$2182:$X$2309,MATCH($A2307-C2307*32,$A$2182:$A$2309,0))</f>
        <v>476571982.834394</v>
      </c>
      <c r="AH2307" s="7" t="n">
        <f aca="false">INDEX($Y$2182:$Y$2309,MATCH($A2307+(1-D2307)*16,$A$2182:$A$2309,0))</f>
        <v>100000000</v>
      </c>
      <c r="AI2307" s="7" t="n">
        <f aca="false">INDEX($Y$2182:$Y$2309,MATCH($A2307-D2307*16,$A$2182:$A$2309,0))</f>
        <v>148019674.150872</v>
      </c>
      <c r="AJ2307" s="7" t="n">
        <f aca="false">INDEX($Z$2182:$Z$2309,MATCH($A2307+(1-E2307)*8,$A$2182:$A$2309,0))</f>
        <v>60000000</v>
      </c>
      <c r="AK2307" s="7" t="n">
        <f aca="false">INDEX($Z$2182:$Z$2309,MATCH($A2307-E2307*8,$A$2182:$A$2309,0))</f>
        <v>192121943.529254</v>
      </c>
      <c r="AL2307" s="7" t="n">
        <f aca="false">INDEX($AA$2182:$AA$2309,MATCH($A2307+(1-F2307)*4,$A$2182:$A$2309,0))</f>
        <v>30000000</v>
      </c>
      <c r="AM2307" s="7" t="n">
        <f aca="false">INDEX($AA$2182:$AA$2309,MATCH($A2307-F2307*4,$A$2182:$A$2309,0))</f>
        <v>228333539.191759</v>
      </c>
      <c r="AN2307" s="7" t="n">
        <f aca="false">INDEX($AB$2182:$AB$2309,MATCH($A2307+(1-G2307)*2,$A$2182:$A$2309,0))</f>
        <v>15000000</v>
      </c>
      <c r="AO2307" s="7" t="n">
        <f aca="false">INDEX($AB$2182:$AB$2309,MATCH($A2307-G2307*2,$A$2182:$A$2309,0))</f>
        <v>439560727.619793</v>
      </c>
      <c r="AP2307" s="7" t="n">
        <f aca="false">INDEX($AC$2182:$AC$2309,MATCH($A2307+(1-H2307)*1,$A$2182:$A$2309,0))</f>
        <v>5000000</v>
      </c>
      <c r="AQ2307" s="7" t="n">
        <f aca="false">INDEX($AC$2182:$AC$2309,MATCH($A2307-H2307*1,$A$2182:$A$2309,0))</f>
        <v>339920780.446754</v>
      </c>
      <c r="AR2307" s="14" t="b">
        <f aca="false">AND(IF(B2307=1,AD2307&gt;=AE2307,AE2307&gt;AD2307),IF(C2307=1,AF2307&gt;=AG2307,AG2307&gt;AF2307),IF(D2307=1,AH2307&gt;=AI2307,AI2307&gt;AH2307),IF(E2307=1,AJ2307&gt;=AK2307,AK2307&gt;AJ2307),IF(F2307=1,AL2307&gt;=AM2307,AM2307&gt;AL2307),IF(G2307=1,AN2307&gt;=AO2307,AO2307&gt;AN2307),IF(H2307=1,AP2307&gt;=AQ2307,AQ2307&gt;AP2307))</f>
        <v>0</v>
      </c>
      <c r="AS2307" s="2"/>
      <c r="AT2307" s="2"/>
      <c r="AU2307" s="2"/>
      <c r="AV2307" s="2"/>
      <c r="AW2307" s="2"/>
      <c r="AX2307" s="2"/>
    </row>
    <row r="2308" customFormat="false" ht="15" hidden="false" customHeight="false" outlineLevel="0" collapsed="false">
      <c r="A2308" s="6" t="n">
        <f aca="false">ROW()-2182</f>
        <v>126</v>
      </c>
      <c r="B2308" s="6" t="n">
        <f aca="false">MOD(INT($A2308/64),2)</f>
        <v>1</v>
      </c>
      <c r="C2308" s="6" t="n">
        <f aca="false">MOD(INT($A2308/32),2)</f>
        <v>1</v>
      </c>
      <c r="D2308" s="6" t="n">
        <f aca="false">MOD(INT($A2308/16),2)</f>
        <v>1</v>
      </c>
      <c r="E2308" s="6" t="n">
        <f aca="false">MOD(INT($A2308/8),2)</f>
        <v>1</v>
      </c>
      <c r="F2308" s="6" t="n">
        <f aca="false">MOD(INT($A2308/4),2)</f>
        <v>1</v>
      </c>
      <c r="G2308" s="6" t="n">
        <f aca="false">MOD(INT($A2308/2),2)</f>
        <v>1</v>
      </c>
      <c r="H2308" s="6" t="n">
        <f aca="false">MOD(INT($A2308/1),2)</f>
        <v>0</v>
      </c>
      <c r="I2308" s="7" t="n">
        <f aca="false">IF(B2308=1,MIN($B$6,$B$2180),0)</f>
        <v>30000000</v>
      </c>
      <c r="J2308" s="7" t="n">
        <f aca="false">IF(C2308=1,MIN($F$506,MAX(0,$B$2180-I2308)),0)</f>
        <v>300000000</v>
      </c>
      <c r="K2308" s="7" t="n">
        <f aca="false">IF(D2308=1,MIN($F$505,MAX(0,$B$2180-SUM(I2308:J2308))),0)</f>
        <v>100000000</v>
      </c>
      <c r="L2308" s="7" t="n">
        <f aca="false">IF(E2308=1,MIN($F$504,MAX(0,$B$2180-SUM(I2308:K2308))),0)</f>
        <v>60000000</v>
      </c>
      <c r="M2308" s="7" t="n">
        <f aca="false">IF(F2308=1,MIN($F$503,MAX(0,$B$2180-SUM(I2308:L2308))),0)</f>
        <v>30000000</v>
      </c>
      <c r="N2308" s="7" t="n">
        <f aca="false">IF(G2308=1,MIN($F$502,MAX(0,$B$2180-SUM(I2308:M2308))),0)</f>
        <v>15000000</v>
      </c>
      <c r="O2308" s="7" t="n">
        <f aca="false">IF(H2308=1,MIN($F$501,MAX(0,$B$2180-SUM(I2308:N2308))),0)</f>
        <v>0</v>
      </c>
      <c r="P2308" s="7" t="n">
        <f aca="false">MAX(0,$B$2180-SUM(I2308:O2308))</f>
        <v>1465000000</v>
      </c>
      <c r="Q2308" s="7" t="n">
        <f aca="false">($B$483+$B$484)+$B$22+(1-B2308)*$B$478+(1-C2308)*$E$506+(1-D2308)*$E$505+(1-E2308)*$E$504+(1-F2308)*$E$503+(1-G2308)*$E$502+(1-H2308)*$E$501</f>
        <v>14306551.4860781</v>
      </c>
      <c r="R2308" s="7" t="n">
        <f aca="false">P2308&gt;$B$12*Q2308</f>
        <v>1</v>
      </c>
      <c r="S2308" s="7" t="n">
        <f aca="false">IF(R2308,(P2308+$B$12*$B$13)/(Q2308+$B$13),IF(Q2308&gt;0,P2308/Q2308,0))</f>
        <v>87.3171394628827</v>
      </c>
      <c r="T2308" s="7" t="n">
        <f aca="false">IF(R2308,$B$13*(S2308-$B$12),0)</f>
        <v>215792848.657207</v>
      </c>
      <c r="U2308" s="7" t="n">
        <f aca="false">($B$483+$B$484)*S2308</f>
        <v>26767198.8624358</v>
      </c>
      <c r="V2308" s="7" t="n">
        <f aca="false">$B$22*S2308</f>
        <v>785854255.165944</v>
      </c>
      <c r="W2308" s="7" t="n">
        <f aca="false">IF(B2308=1,I2308,S2308*$B$478)</f>
        <v>30000000</v>
      </c>
      <c r="X2308" s="7" t="n">
        <f aca="false">IF(C2308=1,J2308,S2308*$E$506)</f>
        <v>300000000</v>
      </c>
      <c r="Y2308" s="7" t="n">
        <f aca="false">IF(D2308=1,K2308,S2308*$E$505)</f>
        <v>100000000</v>
      </c>
      <c r="Z2308" s="7" t="n">
        <f aca="false">IF(E2308=1,L2308,S2308*$E$504)</f>
        <v>60000000</v>
      </c>
      <c r="AA2308" s="7" t="n">
        <f aca="false">IF(F2308=1,M2308,S2308*$E$503)</f>
        <v>30000000</v>
      </c>
      <c r="AB2308" s="7" t="n">
        <f aca="false">IF(G2308=1,N2308,S2308*$E$502)</f>
        <v>15000000</v>
      </c>
      <c r="AC2308" s="7" t="n">
        <f aca="false">IF(H2308=1,O2308,S2308*$E$501)</f>
        <v>436585697.314413</v>
      </c>
      <c r="AD2308" s="7" t="n">
        <f aca="false">INDEX($W$2182:$W$2309,MATCH($A2308+(1-B2308)*64,$A$2182:$A$2309,0))</f>
        <v>30000000</v>
      </c>
      <c r="AE2308" s="7" t="n">
        <f aca="false">INDEX($W$2182:$W$2309,MATCH($A2308-B2308*64,$A$2182:$A$2309,0))</f>
        <v>79351483.8837449</v>
      </c>
      <c r="AF2308" s="7" t="n">
        <f aca="false">INDEX($X$2182:$X$2309,MATCH($A2308+(1-C2308)*32,$A$2182:$A$2309,0))</f>
        <v>300000000</v>
      </c>
      <c r="AG2308" s="7" t="n">
        <f aca="false">INDEX($X$2182:$X$2309,MATCH($A2308-C2308*32,$A$2182:$A$2309,0))</f>
        <v>473890846.503399</v>
      </c>
      <c r="AH2308" s="7" t="n">
        <f aca="false">INDEX($Y$2182:$Y$2309,MATCH($A2308+(1-D2308)*16,$A$2182:$A$2309,0))</f>
        <v>100000000</v>
      </c>
      <c r="AI2308" s="7" t="n">
        <f aca="false">INDEX($Y$2182:$Y$2309,MATCH($A2308-D2308*16,$A$2182:$A$2309,0))</f>
        <v>147081356.089694</v>
      </c>
      <c r="AJ2308" s="7" t="n">
        <f aca="false">INDEX($Z$2182:$Z$2309,MATCH($A2308+(1-E2308)*8,$A$2182:$A$2309,0))</f>
        <v>60000000</v>
      </c>
      <c r="AK2308" s="7" t="n">
        <f aca="false">INDEX($Z$2182:$Z$2309,MATCH($A2308-E2308*8,$A$2182:$A$2309,0))</f>
        <v>190872369.912803</v>
      </c>
      <c r="AL2308" s="7" t="n">
        <f aca="false">INDEX($AA$2182:$AA$2309,MATCH($A2308+(1-F2308)*4,$A$2182:$A$2309,0))</f>
        <v>30000000</v>
      </c>
      <c r="AM2308" s="7" t="n">
        <f aca="false">INDEX($AA$2182:$AA$2309,MATCH($A2308-F2308*4,$A$2182:$A$2309,0))</f>
        <v>226818888.848861</v>
      </c>
      <c r="AN2308" s="7" t="n">
        <f aca="false">INDEX($AB$2182:$AB$2309,MATCH($A2308+(1-G2308)*2,$A$2182:$A$2309,0))</f>
        <v>15000000</v>
      </c>
      <c r="AO2308" s="7" t="n">
        <f aca="false">INDEX($AB$2182:$AB$2309,MATCH($A2308-G2308*2,$A$2182:$A$2309,0))</f>
        <v>339920780.446754</v>
      </c>
      <c r="AP2308" s="7" t="n">
        <f aca="false">INDEX($AC$2182:$AC$2309,MATCH($A2308+(1-H2308)*1,$A$2182:$A$2309,0))</f>
        <v>5000000</v>
      </c>
      <c r="AQ2308" s="7" t="n">
        <f aca="false">INDEX($AC$2182:$AC$2309,MATCH($A2308-H2308*1,$A$2182:$A$2309,0))</f>
        <v>436585697.314413</v>
      </c>
      <c r="AR2308" s="14" t="b">
        <f aca="false">AND(IF(B2308=1,AD2308&gt;=AE2308,AE2308&gt;AD2308),IF(C2308=1,AF2308&gt;=AG2308,AG2308&gt;AF2308),IF(D2308=1,AH2308&gt;=AI2308,AI2308&gt;AH2308),IF(E2308=1,AJ2308&gt;=AK2308,AK2308&gt;AJ2308),IF(F2308=1,AL2308&gt;=AM2308,AM2308&gt;AL2308),IF(G2308=1,AN2308&gt;=AO2308,AO2308&gt;AN2308),IF(H2308=1,AP2308&gt;=AQ2308,AQ2308&gt;AP2308))</f>
        <v>0</v>
      </c>
      <c r="AS2308" s="2"/>
      <c r="AT2308" s="2"/>
      <c r="AU2308" s="2"/>
      <c r="AV2308" s="2"/>
      <c r="AW2308" s="2"/>
      <c r="AX2308" s="2"/>
    </row>
    <row r="2309" customFormat="false" ht="15" hidden="false" customHeight="false" outlineLevel="0" collapsed="false">
      <c r="A2309" s="6" t="n">
        <f aca="false">ROW()-2182</f>
        <v>127</v>
      </c>
      <c r="B2309" s="6" t="n">
        <f aca="false">MOD(INT($A2309/64),2)</f>
        <v>1</v>
      </c>
      <c r="C2309" s="6" t="n">
        <f aca="false">MOD(INT($A2309/32),2)</f>
        <v>1</v>
      </c>
      <c r="D2309" s="6" t="n">
        <f aca="false">MOD(INT($A2309/16),2)</f>
        <v>1</v>
      </c>
      <c r="E2309" s="6" t="n">
        <f aca="false">MOD(INT($A2309/8),2)</f>
        <v>1</v>
      </c>
      <c r="F2309" s="6" t="n">
        <f aca="false">MOD(INT($A2309/4),2)</f>
        <v>1</v>
      </c>
      <c r="G2309" s="6" t="n">
        <f aca="false">MOD(INT($A2309/2),2)</f>
        <v>1</v>
      </c>
      <c r="H2309" s="6" t="n">
        <f aca="false">MOD(INT($A2309/1),2)</f>
        <v>1</v>
      </c>
      <c r="I2309" s="7" t="n">
        <f aca="false">IF(B2309=1,MIN($B$6,$B$2180),0)</f>
        <v>30000000</v>
      </c>
      <c r="J2309" s="7" t="n">
        <f aca="false">IF(C2309=1,MIN($F$506,MAX(0,$B$2180-I2309)),0)</f>
        <v>300000000</v>
      </c>
      <c r="K2309" s="7" t="n">
        <f aca="false">IF(D2309=1,MIN($F$505,MAX(0,$B$2180-SUM(I2309:J2309))),0)</f>
        <v>100000000</v>
      </c>
      <c r="L2309" s="7" t="n">
        <f aca="false">IF(E2309=1,MIN($F$504,MAX(0,$B$2180-SUM(I2309:K2309))),0)</f>
        <v>60000000</v>
      </c>
      <c r="M2309" s="7" t="n">
        <f aca="false">IF(F2309=1,MIN($F$503,MAX(0,$B$2180-SUM(I2309:L2309))),0)</f>
        <v>30000000</v>
      </c>
      <c r="N2309" s="7" t="n">
        <f aca="false">IF(G2309=1,MIN($F$502,MAX(0,$B$2180-SUM(I2309:M2309))),0)</f>
        <v>15000000</v>
      </c>
      <c r="O2309" s="7" t="n">
        <f aca="false">IF(H2309=1,MIN($F$501,MAX(0,$B$2180-SUM(I2309:N2309))),0)</f>
        <v>5000000</v>
      </c>
      <c r="P2309" s="7" t="n">
        <f aca="false">MAX(0,$B$2180-SUM(I2309:O2309))</f>
        <v>1460000000</v>
      </c>
      <c r="Q2309" s="7" t="n">
        <f aca="false">($B$483+$B$484)+$B$22+(1-B2309)*$B$478+(1-C2309)*$E$506+(1-D2309)*$E$505+(1-E2309)*$E$504+(1-F2309)*$E$503+(1-G2309)*$E$502+(1-H2309)*$E$501</f>
        <v>9306551.4860781</v>
      </c>
      <c r="R2309" s="7" t="n">
        <f aca="false">P2309&gt;$B$12*Q2309</f>
        <v>1</v>
      </c>
      <c r="S2309" s="7" t="n">
        <f aca="false">IF(R2309,(P2309+$B$12*$B$13)/(Q2309+$B$13),IF(Q2309&gt;0,P2309/Q2309,0))</f>
        <v>123.871902962057</v>
      </c>
      <c r="T2309" s="7" t="n">
        <f aca="false">IF(R2309,$B$13*(S2309-$B$12),0)</f>
        <v>307179757.405143</v>
      </c>
      <c r="U2309" s="7" t="n">
        <f aca="false">($B$483+$B$484)*S2309</f>
        <v>37973115.9363414</v>
      </c>
      <c r="V2309" s="7" t="n">
        <f aca="false">$B$22*S2309</f>
        <v>1114847126.65852</v>
      </c>
      <c r="W2309" s="7" t="n">
        <f aca="false">IF(B2309=1,I2309,S2309*$B$478)</f>
        <v>30000000</v>
      </c>
      <c r="X2309" s="7" t="n">
        <f aca="false">IF(C2309=1,J2309,S2309*$E$506)</f>
        <v>300000000</v>
      </c>
      <c r="Y2309" s="7" t="n">
        <f aca="false">IF(D2309=1,K2309,S2309*$E$505)</f>
        <v>100000000</v>
      </c>
      <c r="Z2309" s="7" t="n">
        <f aca="false">IF(E2309=1,L2309,S2309*$E$504)</f>
        <v>60000000</v>
      </c>
      <c r="AA2309" s="7" t="n">
        <f aca="false">IF(F2309=1,M2309,S2309*$E$503)</f>
        <v>30000000</v>
      </c>
      <c r="AB2309" s="7" t="n">
        <f aca="false">IF(G2309=1,N2309,S2309*$E$502)</f>
        <v>15000000</v>
      </c>
      <c r="AC2309" s="7" t="n">
        <f aca="false">IF(H2309=1,O2309,S2309*$E$501)</f>
        <v>5000000</v>
      </c>
      <c r="AD2309" s="7" t="n">
        <f aca="false">INDEX($W$2182:$W$2309,MATCH($A2309+(1-B2309)*64,$A$2182:$A$2309,0))</f>
        <v>30000000</v>
      </c>
      <c r="AE2309" s="7" t="n">
        <f aca="false">INDEX($W$2182:$W$2309,MATCH($A2309-B2309*64,$A$2182:$A$2309,0))</f>
        <v>110108286.552796</v>
      </c>
      <c r="AF2309" s="7" t="n">
        <f aca="false">INDEX($X$2182:$X$2309,MATCH($A2309+(1-C2309)*32,$A$2182:$A$2309,0))</f>
        <v>300000000</v>
      </c>
      <c r="AG2309" s="7" t="n">
        <f aca="false">INDEX($X$2182:$X$2309,MATCH($A2309-C2309*32,$A$2182:$A$2309,0))</f>
        <v>604082171.085636</v>
      </c>
      <c r="AH2309" s="7" t="n">
        <f aca="false">INDEX($Y$2182:$Y$2309,MATCH($A2309+(1-D2309)*16,$A$2182:$A$2309,0))</f>
        <v>100000000</v>
      </c>
      <c r="AI2309" s="7" t="n">
        <f aca="false">INDEX($Y$2182:$Y$2309,MATCH($A2309-D2309*16,$A$2182:$A$2309,0))</f>
        <v>200725280.627573</v>
      </c>
      <c r="AJ2309" s="7" t="n">
        <f aca="false">INDEX($Z$2182:$Z$2309,MATCH($A2309+(1-E2309)*8,$A$2182:$A$2309,0))</f>
        <v>60000000</v>
      </c>
      <c r="AK2309" s="7" t="n">
        <f aca="false">INDEX($Z$2182:$Z$2309,MATCH($A2309-E2309*8,$A$2182:$A$2309,0))</f>
        <v>257205276.282621</v>
      </c>
      <c r="AL2309" s="7" t="n">
        <f aca="false">INDEX($AA$2182:$AA$2309,MATCH($A2309+(1-F2309)*4,$A$2182:$A$2309,0))</f>
        <v>30000000</v>
      </c>
      <c r="AM2309" s="7" t="n">
        <f aca="false">INDEX($AA$2182:$AA$2309,MATCH($A2309-F2309*4,$A$2182:$A$2309,0))</f>
        <v>302399921.022122</v>
      </c>
      <c r="AN2309" s="7" t="n">
        <f aca="false">INDEX($AB$2182:$AB$2309,MATCH($A2309+(1-G2309)*2,$A$2182:$A$2309,0))</f>
        <v>15000000</v>
      </c>
      <c r="AO2309" s="7" t="n">
        <f aca="false">INDEX($AB$2182:$AB$2309,MATCH($A2309-G2309*2,$A$2182:$A$2309,0))</f>
        <v>439560727.619793</v>
      </c>
      <c r="AP2309" s="7" t="n">
        <f aca="false">INDEX($AC$2182:$AC$2309,MATCH($A2309+(1-H2309)*1,$A$2182:$A$2309,0))</f>
        <v>5000000</v>
      </c>
      <c r="AQ2309" s="7" t="n">
        <f aca="false">INDEX($AC$2182:$AC$2309,MATCH($A2309-H2309*1,$A$2182:$A$2309,0))</f>
        <v>436585697.314413</v>
      </c>
      <c r="AR2309" s="14" t="b">
        <f aca="false">AND(IF(B2309=1,AD2309&gt;=AE2309,AE2309&gt;AD2309),IF(C2309=1,AF2309&gt;=AG2309,AG2309&gt;AF2309),IF(D2309=1,AH2309&gt;=AI2309,AI2309&gt;AH2309),IF(E2309=1,AJ2309&gt;=AK2309,AK2309&gt;AJ2309),IF(F2309=1,AL2309&gt;=AM2309,AM2309&gt;AL2309),IF(G2309=1,AN2309&gt;=AO2309,AO2309&gt;AN2309),IF(H2309=1,AP2309&gt;=AQ2309,AQ2309&gt;AP2309))</f>
        <v>0</v>
      </c>
      <c r="AS2309" s="2"/>
      <c r="AT2309" s="2"/>
      <c r="AU2309" s="2"/>
      <c r="AV2309" s="2"/>
      <c r="AW2309" s="2"/>
      <c r="AX2309" s="2"/>
    </row>
    <row r="2310" customFormat="false" ht="15" hidden="false" customHeight="false" outlineLevel="0" collapsed="false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</row>
    <row r="2311" customFormat="false" ht="15" hidden="false" customHeight="false" outlineLevel="0" collapsed="false">
      <c r="A2311" s="6" t="s">
        <v>320</v>
      </c>
      <c r="B2311" s="6" t="n">
        <f aca="false">MATCH(TRUE(),AR2182:AR2309,0)</f>
        <v>17</v>
      </c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</row>
    <row r="2312" customFormat="false" ht="15" hidden="false" customHeight="false" outlineLevel="0" collapsed="false">
      <c r="A2312" s="6" t="s">
        <v>321</v>
      </c>
      <c r="B2312" s="6" t="n">
        <f aca="false">INDEX(A2182:A2309,B2311)</f>
        <v>16</v>
      </c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</row>
    <row r="2313" customFormat="false" ht="15" hidden="false" customHeight="false" outlineLevel="0" collapsed="false">
      <c r="A2313" s="6" t="s">
        <v>298</v>
      </c>
      <c r="B2313" s="7" t="n">
        <f aca="false">INDEX(W2182:W2309,$B$2311)</f>
        <v>52154913.4403962</v>
      </c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</row>
    <row r="2314" customFormat="false" ht="15" hidden="false" customHeight="false" outlineLevel="0" collapsed="false">
      <c r="A2314" s="6" t="s">
        <v>299</v>
      </c>
      <c r="B2314" s="7" t="n">
        <f aca="false">INDEX(X2182:X2309,$B$2311)</f>
        <v>341457873.594458</v>
      </c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</row>
    <row r="2315" customFormat="false" ht="15" hidden="false" customHeight="false" outlineLevel="0" collapsed="false">
      <c r="A2315" s="6" t="s">
        <v>300</v>
      </c>
      <c r="B2315" s="7" t="n">
        <f aca="false">INDEX(Y2182:Y2309,$B$2311)</f>
        <v>100000000</v>
      </c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</row>
    <row r="2316" customFormat="false" ht="15" hidden="false" customHeight="false" outlineLevel="0" collapsed="false">
      <c r="A2316" s="6" t="s">
        <v>301</v>
      </c>
      <c r="B2316" s="7" t="n">
        <f aca="false">INDEX(Z2182:Z2309,$B$2311)</f>
        <v>133105046.884366</v>
      </c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</row>
    <row r="2317" customFormat="false" ht="15" hidden="false" customHeight="false" outlineLevel="0" collapsed="false">
      <c r="A2317" s="6" t="s">
        <v>302</v>
      </c>
      <c r="B2317" s="7" t="n">
        <f aca="false">INDEX(AA2182:AA2309,$B$2311)</f>
        <v>166381308.605458</v>
      </c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</row>
    <row r="2318" customFormat="false" ht="15" hidden="false" customHeight="false" outlineLevel="0" collapsed="false">
      <c r="A2318" s="6" t="s">
        <v>303</v>
      </c>
      <c r="B2318" s="7" t="n">
        <f aca="false">INDEX(AB2182:AB2309,$B$2311)</f>
        <v>277302181.009096</v>
      </c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</row>
    <row r="2319" customFormat="false" ht="15" hidden="false" customHeight="false" outlineLevel="0" collapsed="false">
      <c r="A2319" s="6" t="s">
        <v>304</v>
      </c>
      <c r="B2319" s="7" t="n">
        <f aca="false">INDEX(AC2182:AC2309,$B$2311)</f>
        <v>277302181.009096</v>
      </c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</row>
    <row r="2320" customFormat="false" ht="15" hidden="false" customHeight="false" outlineLevel="0" collapsed="false">
      <c r="A2320" s="6" t="s">
        <v>296</v>
      </c>
      <c r="B2320" s="7" t="n">
        <f aca="false">INDEX(U2182:U2309,$B$2311)</f>
        <v>17001479.1362076</v>
      </c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</row>
    <row r="2321" customFormat="false" ht="15" hidden="false" customHeight="false" outlineLevel="0" collapsed="false">
      <c r="A2321" s="6" t="s">
        <v>322</v>
      </c>
      <c r="B2321" s="7" t="n">
        <f aca="false">INDEX(V2182:V2309,$B$2311)</f>
        <v>499143925.816373</v>
      </c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</row>
    <row r="2322" customFormat="false" ht="15" hidden="false" customHeight="false" outlineLevel="0" collapsed="false">
      <c r="A2322" s="6" t="s">
        <v>323</v>
      </c>
      <c r="B2322" s="7" t="n">
        <f aca="false">INDEX(T2182:T2309,$B$2311)</f>
        <v>136151090.504548</v>
      </c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</row>
    <row r="2323" customFormat="false" ht="15" hidden="false" customHeight="false" outlineLevel="0" collapsed="false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</row>
    <row r="2324" customFormat="false" ht="15" hidden="false" customHeight="false" outlineLevel="0" collapsed="false">
      <c r="A2324" s="6" t="s">
        <v>324</v>
      </c>
      <c r="B2324" s="6" t="n">
        <f aca="false">INDEX(B2182:B2309,$B$2311)</f>
        <v>0</v>
      </c>
      <c r="C2324" s="7" t="n">
        <f aca="false">INDEX(AD2182:AD2309,$B$2311)</f>
        <v>30000000</v>
      </c>
      <c r="D2324" s="7" t="n">
        <f aca="false">INDEX(AE2182:AE2309,$B$2311)</f>
        <v>52154913.4403962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</row>
    <row r="2325" customFormat="false" ht="15" hidden="false" customHeight="false" outlineLevel="0" collapsed="false">
      <c r="A2325" s="6" t="s">
        <v>325</v>
      </c>
      <c r="B2325" s="6" t="n">
        <f aca="false">INDEX(C2182:C2309,$B$2311)</f>
        <v>0</v>
      </c>
      <c r="C2325" s="7" t="n">
        <f aca="false">INDEX(AF2182:AF2309,$B$2311)</f>
        <v>300000000</v>
      </c>
      <c r="D2325" s="7" t="n">
        <f aca="false">INDEX(AG2182:AG2309,$B$2311)</f>
        <v>341457873.594458</v>
      </c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</row>
    <row r="2326" customFormat="false" ht="15" hidden="false" customHeight="false" outlineLevel="0" collapsed="false">
      <c r="A2326" s="6" t="s">
        <v>326</v>
      </c>
      <c r="B2326" s="6" t="n">
        <f aca="false">INDEX(D2182:D2309,$B$2311)</f>
        <v>1</v>
      </c>
      <c r="C2326" s="7" t="n">
        <f aca="false">INDEX(AH2182:AH2309,$B$2311)</f>
        <v>100000000</v>
      </c>
      <c r="D2326" s="7" t="n">
        <f aca="false">INDEX(AI2182:AI2309,$B$2311)</f>
        <v>96685026.7903515</v>
      </c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</row>
    <row r="2327" customFormat="false" ht="15" hidden="false" customHeight="false" outlineLevel="0" collapsed="false">
      <c r="A2327" s="6" t="s">
        <v>327</v>
      </c>
      <c r="B2327" s="6" t="n">
        <f aca="false">INDEX(E2182:E2309,$B$2311)</f>
        <v>0</v>
      </c>
      <c r="C2327" s="7" t="n">
        <f aca="false">INDEX(AJ2182:AJ2309,$B$2311)</f>
        <v>60000000</v>
      </c>
      <c r="D2327" s="7" t="n">
        <f aca="false">INDEX(AK2182:AK2309,$B$2311)</f>
        <v>133105046.884366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</row>
    <row r="2328" customFormat="false" ht="15" hidden="false" customHeight="false" outlineLevel="0" collapsed="false">
      <c r="A2328" s="6" t="s">
        <v>328</v>
      </c>
      <c r="B2328" s="6" t="n">
        <f aca="false">INDEX(F2182:F2309,$B$2311)</f>
        <v>0</v>
      </c>
      <c r="C2328" s="7" t="n">
        <f aca="false">INDEX(AL2182:AL2309,$B$2311)</f>
        <v>30000000</v>
      </c>
      <c r="D2328" s="7" t="n">
        <f aca="false">INDEX(AM2182:AM2309,$B$2311)</f>
        <v>166381308.605458</v>
      </c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</row>
    <row r="2329" customFormat="false" ht="15" hidden="false" customHeight="false" outlineLevel="0" collapsed="false">
      <c r="A2329" s="6" t="s">
        <v>329</v>
      </c>
      <c r="B2329" s="6" t="n">
        <f aca="false">INDEX(G2182:G2309,$B$2311)</f>
        <v>0</v>
      </c>
      <c r="C2329" s="7" t="n">
        <f aca="false">INDEX(AN2182:AN2309,$B$2311)</f>
        <v>15000000</v>
      </c>
      <c r="D2329" s="7" t="n">
        <f aca="false">INDEX(AO2182:AO2309,$B$2311)</f>
        <v>277302181.009096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</row>
    <row r="2330" customFormat="false" ht="15" hidden="false" customHeight="false" outlineLevel="0" collapsed="false">
      <c r="A2330" s="6" t="s">
        <v>330</v>
      </c>
      <c r="B2330" s="6" t="n">
        <f aca="false">INDEX(H2182:H2309,$B$2311)</f>
        <v>0</v>
      </c>
      <c r="C2330" s="7" t="n">
        <f aca="false">INDEX(AP2182:AP2309,$B$2311)</f>
        <v>5000000</v>
      </c>
      <c r="D2330" s="7" t="n">
        <f aca="false">INDEX(AQ2182:AQ2309,$B$2311)</f>
        <v>277302181.009096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</row>
    <row r="2331" customFormat="false" ht="15" hidden="false" customHeight="false" outlineLevel="0" collapsed="false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</row>
    <row r="2332" customFormat="false" ht="15" hidden="false" customHeight="false" outlineLevel="0" collapsed="false">
      <c r="A2332" s="6" t="s">
        <v>190</v>
      </c>
      <c r="B2332" s="7" t="n">
        <f aca="false">SUM(B2313:B2322)</f>
        <v>2000000000</v>
      </c>
      <c r="C2332" s="7" t="n">
        <f aca="false">$B$2180-$B$2332</f>
        <v>0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</row>
    <row r="2333" customFormat="false" ht="15" hidden="false" customHeight="false" outlineLevel="0" collapsed="false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</row>
    <row r="2334" customFormat="false" ht="15" hidden="false" customHeight="false" outlineLevel="0" collapsed="false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</row>
    <row r="2335" customFormat="false" ht="15" hidden="false" customHeight="false" outlineLevel="0" collapsed="false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</row>
    <row r="2336" customFormat="false" ht="15" hidden="false" customHeight="false" outlineLevel="0" collapsed="false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</row>
    <row r="2337" customFormat="false" ht="15" hidden="false" customHeight="false" outlineLevel="0" collapsed="false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</row>
    <row r="2338" customFormat="false" ht="15" hidden="false" customHeight="false" outlineLevel="0" collapsed="false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</row>
    <row r="2339" customFormat="false" ht="15" hidden="false" customHeight="false" outlineLevel="0" collapsed="false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</row>
    <row r="2340" customFormat="false" ht="15" hidden="false" customHeight="false" outlineLevel="0" collapsed="false">
      <c r="A2340" s="3" t="s">
        <v>339</v>
      </c>
      <c r="B2340" s="15" t="n">
        <f aca="false">$B$32</f>
        <v>2000000000</v>
      </c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</row>
    <row r="2341" customFormat="false" ht="15" hidden="false" customHeight="false" outlineLevel="0" collapsed="false">
      <c r="A2341" s="5" t="s">
        <v>283</v>
      </c>
      <c r="B2341" s="5" t="s">
        <v>205</v>
      </c>
      <c r="C2341" s="5" t="s">
        <v>89</v>
      </c>
      <c r="D2341" s="5" t="s">
        <v>88</v>
      </c>
      <c r="E2341" s="5" t="s">
        <v>87</v>
      </c>
      <c r="F2341" s="5" t="s">
        <v>86</v>
      </c>
      <c r="G2341" s="5" t="s">
        <v>85</v>
      </c>
      <c r="H2341" s="5" t="s">
        <v>82</v>
      </c>
      <c r="I2341" s="5" t="s">
        <v>284</v>
      </c>
      <c r="J2341" s="5" t="s">
        <v>285</v>
      </c>
      <c r="K2341" s="5" t="s">
        <v>286</v>
      </c>
      <c r="L2341" s="5" t="s">
        <v>287</v>
      </c>
      <c r="M2341" s="5" t="s">
        <v>288</v>
      </c>
      <c r="N2341" s="5" t="s">
        <v>289</v>
      </c>
      <c r="O2341" s="5" t="s">
        <v>290</v>
      </c>
      <c r="P2341" s="5" t="s">
        <v>291</v>
      </c>
      <c r="Q2341" s="5" t="s">
        <v>292</v>
      </c>
      <c r="R2341" s="5" t="s">
        <v>293</v>
      </c>
      <c r="S2341" s="5" t="s">
        <v>294</v>
      </c>
      <c r="T2341" s="5" t="s">
        <v>295</v>
      </c>
      <c r="U2341" s="5" t="s">
        <v>296</v>
      </c>
      <c r="V2341" s="5" t="s">
        <v>297</v>
      </c>
      <c r="W2341" s="5" t="s">
        <v>298</v>
      </c>
      <c r="X2341" s="5" t="s">
        <v>299</v>
      </c>
      <c r="Y2341" s="5" t="s">
        <v>300</v>
      </c>
      <c r="Z2341" s="5" t="s">
        <v>301</v>
      </c>
      <c r="AA2341" s="5" t="s">
        <v>302</v>
      </c>
      <c r="AB2341" s="5" t="s">
        <v>303</v>
      </c>
      <c r="AC2341" s="5" t="s">
        <v>304</v>
      </c>
      <c r="AD2341" s="5" t="s">
        <v>305</v>
      </c>
      <c r="AE2341" s="5" t="s">
        <v>306</v>
      </c>
      <c r="AF2341" s="5" t="s">
        <v>307</v>
      </c>
      <c r="AG2341" s="5" t="s">
        <v>308</v>
      </c>
      <c r="AH2341" s="5" t="s">
        <v>309</v>
      </c>
      <c r="AI2341" s="5" t="s">
        <v>310</v>
      </c>
      <c r="AJ2341" s="5" t="s">
        <v>311</v>
      </c>
      <c r="AK2341" s="5" t="s">
        <v>312</v>
      </c>
      <c r="AL2341" s="5" t="s">
        <v>313</v>
      </c>
      <c r="AM2341" s="5" t="s">
        <v>314</v>
      </c>
      <c r="AN2341" s="5" t="s">
        <v>315</v>
      </c>
      <c r="AO2341" s="5" t="s">
        <v>316</v>
      </c>
      <c r="AP2341" s="5" t="s">
        <v>317</v>
      </c>
      <c r="AQ2341" s="5" t="s">
        <v>318</v>
      </c>
      <c r="AR2341" s="5" t="s">
        <v>319</v>
      </c>
      <c r="AS2341" s="2"/>
      <c r="AT2341" s="2"/>
      <c r="AU2341" s="2"/>
      <c r="AV2341" s="2"/>
      <c r="AW2341" s="2"/>
      <c r="AX2341" s="2"/>
    </row>
    <row r="2342" customFormat="false" ht="15" hidden="false" customHeight="false" outlineLevel="0" collapsed="false">
      <c r="A2342" s="6" t="n">
        <f aca="false">ROW()-2342</f>
        <v>0</v>
      </c>
      <c r="B2342" s="6" t="n">
        <f aca="false">MOD(INT($A2342/64),2)</f>
        <v>0</v>
      </c>
      <c r="C2342" s="6" t="n">
        <f aca="false">MOD(INT($A2342/32),2)</f>
        <v>0</v>
      </c>
      <c r="D2342" s="6" t="n">
        <f aca="false">MOD(INT($A2342/16),2)</f>
        <v>0</v>
      </c>
      <c r="E2342" s="6" t="n">
        <f aca="false">MOD(INT($A2342/8),2)</f>
        <v>0</v>
      </c>
      <c r="F2342" s="6" t="n">
        <f aca="false">MOD(INT($A2342/4),2)</f>
        <v>0</v>
      </c>
      <c r="G2342" s="6" t="n">
        <f aca="false">MOD(INT($A2342/2),2)</f>
        <v>0</v>
      </c>
      <c r="H2342" s="6" t="n">
        <f aca="false">MOD(INT($A2342/1),2)</f>
        <v>0</v>
      </c>
      <c r="I2342" s="7" t="n">
        <f aca="false">IF(B2342=1,MIN($B$6,$B$2340),0)</f>
        <v>0</v>
      </c>
      <c r="J2342" s="7" t="n">
        <f aca="false">IF(C2342=1,MIN($F$576,MAX(0,$B$2340-I2342)),0)</f>
        <v>0</v>
      </c>
      <c r="K2342" s="7" t="n">
        <f aca="false">IF(D2342=1,MIN($F$575,MAX(0,$B$2340-SUM(I2342:J2342))),0)</f>
        <v>0</v>
      </c>
      <c r="L2342" s="7" t="n">
        <f aca="false">IF(E2342=1,MIN($F$574,MAX(0,$B$2340-SUM(I2342:K2342))),0)</f>
        <v>0</v>
      </c>
      <c r="M2342" s="7" t="n">
        <f aca="false">IF(F2342=1,MIN($F$573,MAX(0,$B$2340-SUM(I2342:L2342))),0)</f>
        <v>0</v>
      </c>
      <c r="N2342" s="7" t="n">
        <f aca="false">IF(G2342=1,MIN($F$572,MAX(0,$B$2340-SUM(I2342:M2342))),0)</f>
        <v>0</v>
      </c>
      <c r="O2342" s="7" t="n">
        <f aca="false">IF(H2342=1,MIN($F$571,MAX(0,$B$2340-SUM(I2342:N2342))),0)</f>
        <v>0</v>
      </c>
      <c r="P2342" s="7" t="n">
        <f aca="false">MAX(0,$B$2340-SUM(I2342:O2342))</f>
        <v>2000000000</v>
      </c>
      <c r="Q2342" s="7" t="n">
        <f aca="false">($B$553+$B$554)+$B$22+(1-B2342)*$B$548+(1-C2342)*$E$576+(1-D2342)*$E$575+(1-E2342)*$E$574+(1-F2342)*$E$573+(1-G2342)*$E$572+(1-H2342)*$E$571</f>
        <v>33354101.3672325</v>
      </c>
      <c r="R2342" s="7" t="n">
        <f aca="false">P2342&gt;$B$12*Q2342</f>
        <v>1</v>
      </c>
      <c r="S2342" s="7" t="n">
        <f aca="false">IF(R2342,(P2342+$B$12*$B$13)/(Q2342+$B$13),IF(Q2342&gt;0,P2342/Q2342,0))</f>
        <v>55.8513509930027</v>
      </c>
      <c r="T2342" s="7" t="n">
        <f aca="false">IF(R2342,$B$13*(S2342-$B$12),0)</f>
        <v>137128377.482507</v>
      </c>
      <c r="U2342" s="7" t="n">
        <f aca="false">($B$553+$B$554)*S2342</f>
        <v>15714224.1396311</v>
      </c>
      <c r="V2342" s="7" t="n">
        <f aca="false">$B$22*S2342</f>
        <v>502662158.937025</v>
      </c>
      <c r="W2342" s="7" t="n">
        <f aca="false">IF(B2342=1,I2342,S2342*$B$548)</f>
        <v>44920945.8046176</v>
      </c>
      <c r="X2342" s="7" t="n">
        <f aca="false">IF(C2342=1,J2342,S2342*$E$576)</f>
        <v>342618555.744885</v>
      </c>
      <c r="Y2342" s="7" t="n">
        <f aca="false">IF(D2342=1,K2342,S2342*$E$575)</f>
        <v>96844932.599092</v>
      </c>
      <c r="Z2342" s="7" t="n">
        <f aca="false">IF(E2342=1,L2342,S2342*$E$574)</f>
        <v>134043242.383207</v>
      </c>
      <c r="AA2342" s="7" t="n">
        <f aca="false">IF(F2342=1,M2342,S2342*$E$573)</f>
        <v>167554052.979008</v>
      </c>
      <c r="AB2342" s="7" t="n">
        <f aca="false">IF(G2342=1,N2342,S2342*$E$572)</f>
        <v>279256754.965014</v>
      </c>
      <c r="AC2342" s="7" t="n">
        <f aca="false">IF(H2342=1,O2342,S2342*$E$571)</f>
        <v>279256754.965014</v>
      </c>
      <c r="AD2342" s="7" t="n">
        <f aca="false">INDEX($W$2342:$W$2469,MATCH($A2342+(1-B2342)*64,$A$2342:$A$2469,0))</f>
        <v>30000000</v>
      </c>
      <c r="AE2342" s="7" t="n">
        <f aca="false">INDEX($W$2342:$W$2469,MATCH($A2342-B2342*64,$A$2342:$A$2469,0))</f>
        <v>44920945.8046176</v>
      </c>
      <c r="AF2342" s="7" t="n">
        <f aca="false">INDEX($X$2342:$X$2469,MATCH($A2342+(1-C2342)*32,$A$2342:$A$2469,0))</f>
        <v>300000000</v>
      </c>
      <c r="AG2342" s="7" t="n">
        <f aca="false">INDEX($X$2342:$X$2469,MATCH($A2342-C2342*32,$A$2342:$A$2469,0))</f>
        <v>342618555.744885</v>
      </c>
      <c r="AH2342" s="7" t="n">
        <f aca="false">INDEX($Y$2342:$Y$2469,MATCH($A2342+(1-D2342)*16,$A$2342:$A$2469,0))</f>
        <v>100000000</v>
      </c>
      <c r="AI2342" s="7" t="n">
        <f aca="false">INDEX($Y$2342:$Y$2469,MATCH($A2342-D2342*16,$A$2342:$A$2469,0))</f>
        <v>96844932.599092</v>
      </c>
      <c r="AJ2342" s="7" t="n">
        <f aca="false">INDEX($Z$2342:$Z$2469,MATCH($A2342+(1-E2342)*8,$A$2342:$A$2469,0))</f>
        <v>60000000</v>
      </c>
      <c r="AK2342" s="7" t="n">
        <f aca="false">INDEX($Z$2342:$Z$2469,MATCH($A2342-E2342*8,$A$2342:$A$2469,0))</f>
        <v>134043242.383207</v>
      </c>
      <c r="AL2342" s="7" t="n">
        <f aca="false">INDEX($AA$2342:$AA$2469,MATCH($A2342+(1-F2342)*4,$A$2342:$A$2469,0))</f>
        <v>30000000</v>
      </c>
      <c r="AM2342" s="7" t="n">
        <f aca="false">INDEX($AA$2342:$AA$2469,MATCH($A2342-F2342*4,$A$2342:$A$2469,0))</f>
        <v>167554052.979008</v>
      </c>
      <c r="AN2342" s="7" t="n">
        <f aca="false">INDEX($AB$2342:$AB$2469,MATCH($A2342+(1-G2342)*2,$A$2342:$A$2469,0))</f>
        <v>15000000</v>
      </c>
      <c r="AO2342" s="7" t="n">
        <f aca="false">INDEX($AB$2342:$AB$2469,MATCH($A2342-G2342*2,$A$2342:$A$2469,0))</f>
        <v>279256754.965014</v>
      </c>
      <c r="AP2342" s="7" t="n">
        <f aca="false">INDEX($AC$2342:$AC$2469,MATCH($A2342+(1-H2342)*1,$A$2342:$A$2469,0))</f>
        <v>5000000</v>
      </c>
      <c r="AQ2342" s="7" t="n">
        <f aca="false">INDEX($AC$2342:$AC$2469,MATCH($A2342-H2342*1,$A$2342:$A$2469,0))</f>
        <v>279256754.965014</v>
      </c>
      <c r="AR2342" s="14" t="b">
        <f aca="false">AND(IF(B2342=1,AD2342&gt;=AE2342,AE2342&gt;AD2342),IF(C2342=1,AF2342&gt;=AG2342,AG2342&gt;AF2342),IF(D2342=1,AH2342&gt;=AI2342,AI2342&gt;AH2342),IF(E2342=1,AJ2342&gt;=AK2342,AK2342&gt;AJ2342),IF(F2342=1,AL2342&gt;=AM2342,AM2342&gt;AL2342),IF(G2342=1,AN2342&gt;=AO2342,AO2342&gt;AN2342),IF(H2342=1,AP2342&gt;=AQ2342,AQ2342&gt;AP2342))</f>
        <v>0</v>
      </c>
      <c r="AS2342" s="2"/>
      <c r="AT2342" s="2"/>
      <c r="AU2342" s="2"/>
      <c r="AV2342" s="2"/>
      <c r="AW2342" s="2"/>
      <c r="AX2342" s="2"/>
    </row>
    <row r="2343" customFormat="false" ht="15" hidden="false" customHeight="false" outlineLevel="0" collapsed="false">
      <c r="A2343" s="6" t="n">
        <f aca="false">ROW()-2342</f>
        <v>1</v>
      </c>
      <c r="B2343" s="6" t="n">
        <f aca="false">MOD(INT($A2343/64),2)</f>
        <v>0</v>
      </c>
      <c r="C2343" s="6" t="n">
        <f aca="false">MOD(INT($A2343/32),2)</f>
        <v>0</v>
      </c>
      <c r="D2343" s="6" t="n">
        <f aca="false">MOD(INT($A2343/16),2)</f>
        <v>0</v>
      </c>
      <c r="E2343" s="6" t="n">
        <f aca="false">MOD(INT($A2343/8),2)</f>
        <v>0</v>
      </c>
      <c r="F2343" s="6" t="n">
        <f aca="false">MOD(INT($A2343/4),2)</f>
        <v>0</v>
      </c>
      <c r="G2343" s="6" t="n">
        <f aca="false">MOD(INT($A2343/2),2)</f>
        <v>0</v>
      </c>
      <c r="H2343" s="6" t="n">
        <f aca="false">MOD(INT($A2343/1),2)</f>
        <v>1</v>
      </c>
      <c r="I2343" s="7" t="n">
        <f aca="false">IF(B2343=1,MIN($B$6,$B$2340),0)</f>
        <v>0</v>
      </c>
      <c r="J2343" s="7" t="n">
        <f aca="false">IF(C2343=1,MIN($F$576,MAX(0,$B$2340-I2343)),0)</f>
        <v>0</v>
      </c>
      <c r="K2343" s="7" t="n">
        <f aca="false">IF(D2343=1,MIN($F$575,MAX(0,$B$2340-SUM(I2343:J2343))),0)</f>
        <v>0</v>
      </c>
      <c r="L2343" s="7" t="n">
        <f aca="false">IF(E2343=1,MIN($F$574,MAX(0,$B$2340-SUM(I2343:K2343))),0)</f>
        <v>0</v>
      </c>
      <c r="M2343" s="7" t="n">
        <f aca="false">IF(F2343=1,MIN($F$573,MAX(0,$B$2340-SUM(I2343:L2343))),0)</f>
        <v>0</v>
      </c>
      <c r="N2343" s="7" t="n">
        <f aca="false">IF(G2343=1,MIN($F$572,MAX(0,$B$2340-SUM(I2343:M2343))),0)</f>
        <v>0</v>
      </c>
      <c r="O2343" s="7" t="n">
        <f aca="false">IF(H2343=1,MIN($F$571,MAX(0,$B$2340-SUM(I2343:N2343))),0)</f>
        <v>5000000</v>
      </c>
      <c r="P2343" s="7" t="n">
        <f aca="false">MAX(0,$B$2340-SUM(I2343:O2343))</f>
        <v>1995000000</v>
      </c>
      <c r="Q2343" s="7" t="n">
        <f aca="false">($B$553+$B$554)+$B$22+(1-B2343)*$B$548+(1-C2343)*$E$576+(1-D2343)*$E$575+(1-E2343)*$E$574+(1-F2343)*$E$573+(1-G2343)*$E$572+(1-H2343)*$E$571</f>
        <v>28354101.3672325</v>
      </c>
      <c r="R2343" s="7" t="n">
        <f aca="false">P2343&gt;$B$12*Q2343</f>
        <v>1</v>
      </c>
      <c r="S2343" s="7" t="n">
        <f aca="false">IF(R2343,(P2343+$B$12*$B$13)/(Q2343+$B$13),IF(Q2343&gt;0,P2343/Q2343,0))</f>
        <v>64.7401775285984</v>
      </c>
      <c r="T2343" s="7" t="n">
        <f aca="false">IF(R2343,$B$13*(S2343-$B$12),0)</f>
        <v>159350443.821496</v>
      </c>
      <c r="U2343" s="7" t="n">
        <f aca="false">($B$553+$B$554)*S2343</f>
        <v>18215166.5525756</v>
      </c>
      <c r="V2343" s="7" t="n">
        <f aca="false">$B$22*S2343</f>
        <v>582661597.757385</v>
      </c>
      <c r="W2343" s="7" t="n">
        <f aca="false">IF(B2343=1,I2343,S2343*$B$548)</f>
        <v>52070181.9103327</v>
      </c>
      <c r="X2343" s="7" t="n">
        <f aca="false">IF(C2343=1,J2343,S2343*$E$576)</f>
        <v>397146814.341068</v>
      </c>
      <c r="Y2343" s="7" t="n">
        <f aca="false">IF(D2343=1,K2343,S2343*$E$575)</f>
        <v>112257949.319719</v>
      </c>
      <c r="Z2343" s="7" t="n">
        <f aca="false">IF(E2343=1,L2343,S2343*$E$574)</f>
        <v>155376426.068636</v>
      </c>
      <c r="AA2343" s="7" t="n">
        <f aca="false">IF(F2343=1,M2343,S2343*$E$573)</f>
        <v>194220532.585795</v>
      </c>
      <c r="AB2343" s="7" t="n">
        <f aca="false">IF(G2343=1,N2343,S2343*$E$572)</f>
        <v>323700887.642992</v>
      </c>
      <c r="AC2343" s="7" t="n">
        <f aca="false">IF(H2343=1,O2343,S2343*$E$571)</f>
        <v>5000000</v>
      </c>
      <c r="AD2343" s="7" t="n">
        <f aca="false">INDEX($W$2342:$W$2469,MATCH($A2343+(1-B2343)*64,$A$2342:$A$2469,0))</f>
        <v>30000000</v>
      </c>
      <c r="AE2343" s="7" t="n">
        <f aca="false">INDEX($W$2342:$W$2469,MATCH($A2343-B2343*64,$A$2342:$A$2469,0))</f>
        <v>52070181.9103327</v>
      </c>
      <c r="AF2343" s="7" t="n">
        <f aca="false">INDEX($X$2342:$X$2469,MATCH($A2343+(1-C2343)*32,$A$2342:$A$2469,0))</f>
        <v>300000000</v>
      </c>
      <c r="AG2343" s="7" t="n">
        <f aca="false">INDEX($X$2342:$X$2469,MATCH($A2343-C2343*32,$A$2342:$A$2469,0))</f>
        <v>397146814.341068</v>
      </c>
      <c r="AH2343" s="7" t="n">
        <f aca="false">INDEX($Y$2342:$Y$2469,MATCH($A2343+(1-D2343)*16,$A$2342:$A$2469,0))</f>
        <v>100000000</v>
      </c>
      <c r="AI2343" s="7" t="n">
        <f aca="false">INDEX($Y$2342:$Y$2469,MATCH($A2343-D2343*16,$A$2342:$A$2469,0))</f>
        <v>112257949.319719</v>
      </c>
      <c r="AJ2343" s="7" t="n">
        <f aca="false">INDEX($Z$2342:$Z$2469,MATCH($A2343+(1-E2343)*8,$A$2342:$A$2469,0))</f>
        <v>60000000</v>
      </c>
      <c r="AK2343" s="7" t="n">
        <f aca="false">INDEX($Z$2342:$Z$2469,MATCH($A2343-E2343*8,$A$2342:$A$2469,0))</f>
        <v>155376426.068636</v>
      </c>
      <c r="AL2343" s="7" t="n">
        <f aca="false">INDEX($AA$2342:$AA$2469,MATCH($A2343+(1-F2343)*4,$A$2342:$A$2469,0))</f>
        <v>30000000</v>
      </c>
      <c r="AM2343" s="7" t="n">
        <f aca="false">INDEX($AA$2342:$AA$2469,MATCH($A2343-F2343*4,$A$2342:$A$2469,0))</f>
        <v>194220532.585795</v>
      </c>
      <c r="AN2343" s="7" t="n">
        <f aca="false">INDEX($AB$2342:$AB$2469,MATCH($A2343+(1-G2343)*2,$A$2342:$A$2469,0))</f>
        <v>15000000</v>
      </c>
      <c r="AO2343" s="7" t="n">
        <f aca="false">INDEX($AB$2342:$AB$2469,MATCH($A2343-G2343*2,$A$2342:$A$2469,0))</f>
        <v>323700887.642992</v>
      </c>
      <c r="AP2343" s="7" t="n">
        <f aca="false">INDEX($AC$2342:$AC$2469,MATCH($A2343+(1-H2343)*1,$A$2342:$A$2469,0))</f>
        <v>5000000</v>
      </c>
      <c r="AQ2343" s="7" t="n">
        <f aca="false">INDEX($AC$2342:$AC$2469,MATCH($A2343-H2343*1,$A$2342:$A$2469,0))</f>
        <v>279256754.965014</v>
      </c>
      <c r="AR2343" s="14" t="b">
        <f aca="false">AND(IF(B2343=1,AD2343&gt;=AE2343,AE2343&gt;AD2343),IF(C2343=1,AF2343&gt;=AG2343,AG2343&gt;AF2343),IF(D2343=1,AH2343&gt;=AI2343,AI2343&gt;AH2343),IF(E2343=1,AJ2343&gt;=AK2343,AK2343&gt;AJ2343),IF(F2343=1,AL2343&gt;=AM2343,AM2343&gt;AL2343),IF(G2343=1,AN2343&gt;=AO2343,AO2343&gt;AN2343),IF(H2343=1,AP2343&gt;=AQ2343,AQ2343&gt;AP2343))</f>
        <v>0</v>
      </c>
      <c r="AS2343" s="2"/>
      <c r="AT2343" s="2"/>
      <c r="AU2343" s="2"/>
      <c r="AV2343" s="2"/>
      <c r="AW2343" s="2"/>
      <c r="AX2343" s="2"/>
    </row>
    <row r="2344" customFormat="false" ht="15" hidden="false" customHeight="false" outlineLevel="0" collapsed="false">
      <c r="A2344" s="6" t="n">
        <f aca="false">ROW()-2342</f>
        <v>2</v>
      </c>
      <c r="B2344" s="6" t="n">
        <f aca="false">MOD(INT($A2344/64),2)</f>
        <v>0</v>
      </c>
      <c r="C2344" s="6" t="n">
        <f aca="false">MOD(INT($A2344/32),2)</f>
        <v>0</v>
      </c>
      <c r="D2344" s="6" t="n">
        <f aca="false">MOD(INT($A2344/16),2)</f>
        <v>0</v>
      </c>
      <c r="E2344" s="6" t="n">
        <f aca="false">MOD(INT($A2344/8),2)</f>
        <v>0</v>
      </c>
      <c r="F2344" s="6" t="n">
        <f aca="false">MOD(INT($A2344/4),2)</f>
        <v>0</v>
      </c>
      <c r="G2344" s="6" t="n">
        <f aca="false">MOD(INT($A2344/2),2)</f>
        <v>1</v>
      </c>
      <c r="H2344" s="6" t="n">
        <f aca="false">MOD(INT($A2344/1),2)</f>
        <v>0</v>
      </c>
      <c r="I2344" s="7" t="n">
        <f aca="false">IF(B2344=1,MIN($B$6,$B$2340),0)</f>
        <v>0</v>
      </c>
      <c r="J2344" s="7" t="n">
        <f aca="false">IF(C2344=1,MIN($F$576,MAX(0,$B$2340-I2344)),0)</f>
        <v>0</v>
      </c>
      <c r="K2344" s="7" t="n">
        <f aca="false">IF(D2344=1,MIN($F$575,MAX(0,$B$2340-SUM(I2344:J2344))),0)</f>
        <v>0</v>
      </c>
      <c r="L2344" s="7" t="n">
        <f aca="false">IF(E2344=1,MIN($F$574,MAX(0,$B$2340-SUM(I2344:K2344))),0)</f>
        <v>0</v>
      </c>
      <c r="M2344" s="7" t="n">
        <f aca="false">IF(F2344=1,MIN($F$573,MAX(0,$B$2340-SUM(I2344:L2344))),0)</f>
        <v>0</v>
      </c>
      <c r="N2344" s="7" t="n">
        <f aca="false">IF(G2344=1,MIN($F$572,MAX(0,$B$2340-SUM(I2344:M2344))),0)</f>
        <v>15000000</v>
      </c>
      <c r="O2344" s="7" t="n">
        <f aca="false">IF(H2344=1,MIN($F$571,MAX(0,$B$2340-SUM(I2344:N2344))),0)</f>
        <v>0</v>
      </c>
      <c r="P2344" s="7" t="n">
        <f aca="false">MAX(0,$B$2340-SUM(I2344:O2344))</f>
        <v>1985000000</v>
      </c>
      <c r="Q2344" s="7" t="n">
        <f aca="false">($B$553+$B$554)+$B$22+(1-B2344)*$B$548+(1-C2344)*$E$576+(1-D2344)*$E$575+(1-E2344)*$E$574+(1-F2344)*$E$573+(1-G2344)*$E$572+(1-H2344)*$E$571</f>
        <v>28354101.3672325</v>
      </c>
      <c r="R2344" s="7" t="n">
        <f aca="false">P2344&gt;$B$12*Q2344</f>
        <v>1</v>
      </c>
      <c r="S2344" s="7" t="n">
        <f aca="false">IF(R2344,(P2344+$B$12*$B$13)/(Q2344+$B$13),IF(Q2344&gt;0,P2344/Q2344,0))</f>
        <v>64.4160715084302</v>
      </c>
      <c r="T2344" s="7" t="n">
        <f aca="false">IF(R2344,$B$13*(S2344-$B$12),0)</f>
        <v>158540178.771075</v>
      </c>
      <c r="U2344" s="7" t="n">
        <f aca="false">($B$553+$B$554)*S2344</f>
        <v>18123976.7325377</v>
      </c>
      <c r="V2344" s="7" t="n">
        <f aca="false">$B$22*S2344</f>
        <v>579744643.575872</v>
      </c>
      <c r="W2344" s="7" t="n">
        <f aca="false">IF(B2344=1,I2344,S2344*$B$548)</f>
        <v>51809505.1548366</v>
      </c>
      <c r="X2344" s="7" t="n">
        <f aca="false">IF(C2344=1,J2344,S2344*$E$576)</f>
        <v>395158594.99518</v>
      </c>
      <c r="Y2344" s="7" t="n">
        <f aca="false">IF(D2344=1,K2344,S2344*$E$575)</f>
        <v>111695957.082825</v>
      </c>
      <c r="Z2344" s="7" t="n">
        <f aca="false">IF(E2344=1,L2344,S2344*$E$574)</f>
        <v>154598571.620232</v>
      </c>
      <c r="AA2344" s="7" t="n">
        <f aca="false">IF(F2344=1,M2344,S2344*$E$573)</f>
        <v>193248214.525291</v>
      </c>
      <c r="AB2344" s="7" t="n">
        <f aca="false">IF(G2344=1,N2344,S2344*$E$572)</f>
        <v>15000000</v>
      </c>
      <c r="AC2344" s="7" t="n">
        <f aca="false">IF(H2344=1,O2344,S2344*$E$571)</f>
        <v>322080357.542151</v>
      </c>
      <c r="AD2344" s="7" t="n">
        <f aca="false">INDEX($W$2342:$W$2469,MATCH($A2344+(1-B2344)*64,$A$2342:$A$2469,0))</f>
        <v>30000000</v>
      </c>
      <c r="AE2344" s="7" t="n">
        <f aca="false">INDEX($W$2342:$W$2469,MATCH($A2344-B2344*64,$A$2342:$A$2469,0))</f>
        <v>51809505.1548366</v>
      </c>
      <c r="AF2344" s="7" t="n">
        <f aca="false">INDEX($X$2342:$X$2469,MATCH($A2344+(1-C2344)*32,$A$2342:$A$2469,0))</f>
        <v>300000000</v>
      </c>
      <c r="AG2344" s="7" t="n">
        <f aca="false">INDEX($X$2342:$X$2469,MATCH($A2344-C2344*32,$A$2342:$A$2469,0))</f>
        <v>395158594.99518</v>
      </c>
      <c r="AH2344" s="7" t="n">
        <f aca="false">INDEX($Y$2342:$Y$2469,MATCH($A2344+(1-D2344)*16,$A$2342:$A$2469,0))</f>
        <v>100000000</v>
      </c>
      <c r="AI2344" s="7" t="n">
        <f aca="false">INDEX($Y$2342:$Y$2469,MATCH($A2344-D2344*16,$A$2342:$A$2469,0))</f>
        <v>111695957.082825</v>
      </c>
      <c r="AJ2344" s="7" t="n">
        <f aca="false">INDEX($Z$2342:$Z$2469,MATCH($A2344+(1-E2344)*8,$A$2342:$A$2469,0))</f>
        <v>60000000</v>
      </c>
      <c r="AK2344" s="7" t="n">
        <f aca="false">INDEX($Z$2342:$Z$2469,MATCH($A2344-E2344*8,$A$2342:$A$2469,0))</f>
        <v>154598571.620232</v>
      </c>
      <c r="AL2344" s="7" t="n">
        <f aca="false">INDEX($AA$2342:$AA$2469,MATCH($A2344+(1-F2344)*4,$A$2342:$A$2469,0))</f>
        <v>30000000</v>
      </c>
      <c r="AM2344" s="7" t="n">
        <f aca="false">INDEX($AA$2342:$AA$2469,MATCH($A2344-F2344*4,$A$2342:$A$2469,0))</f>
        <v>193248214.525291</v>
      </c>
      <c r="AN2344" s="7" t="n">
        <f aca="false">INDEX($AB$2342:$AB$2469,MATCH($A2344+(1-G2344)*2,$A$2342:$A$2469,0))</f>
        <v>15000000</v>
      </c>
      <c r="AO2344" s="7" t="n">
        <f aca="false">INDEX($AB$2342:$AB$2469,MATCH($A2344-G2344*2,$A$2342:$A$2469,0))</f>
        <v>279256754.965014</v>
      </c>
      <c r="AP2344" s="7" t="n">
        <f aca="false">INDEX($AC$2342:$AC$2469,MATCH($A2344+(1-H2344)*1,$A$2342:$A$2469,0))</f>
        <v>5000000</v>
      </c>
      <c r="AQ2344" s="7" t="n">
        <f aca="false">INDEX($AC$2342:$AC$2469,MATCH($A2344-H2344*1,$A$2342:$A$2469,0))</f>
        <v>322080357.542151</v>
      </c>
      <c r="AR2344" s="14" t="b">
        <f aca="false">AND(IF(B2344=1,AD2344&gt;=AE2344,AE2344&gt;AD2344),IF(C2344=1,AF2344&gt;=AG2344,AG2344&gt;AF2344),IF(D2344=1,AH2344&gt;=AI2344,AI2344&gt;AH2344),IF(E2344=1,AJ2344&gt;=AK2344,AK2344&gt;AJ2344),IF(F2344=1,AL2344&gt;=AM2344,AM2344&gt;AL2344),IF(G2344=1,AN2344&gt;=AO2344,AO2344&gt;AN2344),IF(H2344=1,AP2344&gt;=AQ2344,AQ2344&gt;AP2344))</f>
        <v>0</v>
      </c>
      <c r="AS2344" s="2"/>
      <c r="AT2344" s="2"/>
      <c r="AU2344" s="2"/>
      <c r="AV2344" s="2"/>
      <c r="AW2344" s="2"/>
      <c r="AX2344" s="2"/>
    </row>
    <row r="2345" customFormat="false" ht="15" hidden="false" customHeight="false" outlineLevel="0" collapsed="false">
      <c r="A2345" s="6" t="n">
        <f aca="false">ROW()-2342</f>
        <v>3</v>
      </c>
      <c r="B2345" s="6" t="n">
        <f aca="false">MOD(INT($A2345/64),2)</f>
        <v>0</v>
      </c>
      <c r="C2345" s="6" t="n">
        <f aca="false">MOD(INT($A2345/32),2)</f>
        <v>0</v>
      </c>
      <c r="D2345" s="6" t="n">
        <f aca="false">MOD(INT($A2345/16),2)</f>
        <v>0</v>
      </c>
      <c r="E2345" s="6" t="n">
        <f aca="false">MOD(INT($A2345/8),2)</f>
        <v>0</v>
      </c>
      <c r="F2345" s="6" t="n">
        <f aca="false">MOD(INT($A2345/4),2)</f>
        <v>0</v>
      </c>
      <c r="G2345" s="6" t="n">
        <f aca="false">MOD(INT($A2345/2),2)</f>
        <v>1</v>
      </c>
      <c r="H2345" s="6" t="n">
        <f aca="false">MOD(INT($A2345/1),2)</f>
        <v>1</v>
      </c>
      <c r="I2345" s="7" t="n">
        <f aca="false">IF(B2345=1,MIN($B$6,$B$2340),0)</f>
        <v>0</v>
      </c>
      <c r="J2345" s="7" t="n">
        <f aca="false">IF(C2345=1,MIN($F$576,MAX(0,$B$2340-I2345)),0)</f>
        <v>0</v>
      </c>
      <c r="K2345" s="7" t="n">
        <f aca="false">IF(D2345=1,MIN($F$575,MAX(0,$B$2340-SUM(I2345:J2345))),0)</f>
        <v>0</v>
      </c>
      <c r="L2345" s="7" t="n">
        <f aca="false">IF(E2345=1,MIN($F$574,MAX(0,$B$2340-SUM(I2345:K2345))),0)</f>
        <v>0</v>
      </c>
      <c r="M2345" s="7" t="n">
        <f aca="false">IF(F2345=1,MIN($F$573,MAX(0,$B$2340-SUM(I2345:L2345))),0)</f>
        <v>0</v>
      </c>
      <c r="N2345" s="7" t="n">
        <f aca="false">IF(G2345=1,MIN($F$572,MAX(0,$B$2340-SUM(I2345:M2345))),0)</f>
        <v>15000000</v>
      </c>
      <c r="O2345" s="7" t="n">
        <f aca="false">IF(H2345=1,MIN($F$571,MAX(0,$B$2340-SUM(I2345:N2345))),0)</f>
        <v>5000000</v>
      </c>
      <c r="P2345" s="7" t="n">
        <f aca="false">MAX(0,$B$2340-SUM(I2345:O2345))</f>
        <v>1980000000</v>
      </c>
      <c r="Q2345" s="7" t="n">
        <f aca="false">($B$553+$B$554)+$B$22+(1-B2345)*$B$548+(1-C2345)*$E$576+(1-D2345)*$E$575+(1-E2345)*$E$574+(1-F2345)*$E$573+(1-G2345)*$E$572+(1-H2345)*$E$571</f>
        <v>23354101.3672325</v>
      </c>
      <c r="R2345" s="7" t="n">
        <f aca="false">P2345&gt;$B$12*Q2345</f>
        <v>1</v>
      </c>
      <c r="S2345" s="7" t="n">
        <f aca="false">IF(R2345,(P2345+$B$12*$B$13)/(Q2345+$B$13),IF(Q2345&gt;0,P2345/Q2345,0))</f>
        <v>76.6802903663333</v>
      </c>
      <c r="T2345" s="7" t="n">
        <f aca="false">IF(R2345,$B$13*(S2345-$B$12),0)</f>
        <v>189200725.915833</v>
      </c>
      <c r="U2345" s="7" t="n">
        <f aca="false">($B$553+$B$554)*S2345</f>
        <v>21574612.7619997</v>
      </c>
      <c r="V2345" s="7" t="n">
        <f aca="false">$B$22*S2345</f>
        <v>690122613.297</v>
      </c>
      <c r="W2345" s="7" t="n">
        <f aca="false">IF(B2345=1,I2345,S2345*$B$548)</f>
        <v>61673551.4286834</v>
      </c>
      <c r="X2345" s="7" t="n">
        <f aca="false">IF(C2345=1,J2345,S2345*$E$576)</f>
        <v>470393103.699551</v>
      </c>
      <c r="Y2345" s="7" t="n">
        <f aca="false">IF(D2345=1,K2345,S2345*$E$575)</f>
        <v>132961824.918733</v>
      </c>
      <c r="Z2345" s="7" t="n">
        <f aca="false">IF(E2345=1,L2345,S2345*$E$574)</f>
        <v>184032696.8792</v>
      </c>
      <c r="AA2345" s="7" t="n">
        <f aca="false">IF(F2345=1,M2345,S2345*$E$573)</f>
        <v>230040871.099</v>
      </c>
      <c r="AB2345" s="7" t="n">
        <f aca="false">IF(G2345=1,N2345,S2345*$E$572)</f>
        <v>15000000</v>
      </c>
      <c r="AC2345" s="7" t="n">
        <f aca="false">IF(H2345=1,O2345,S2345*$E$571)</f>
        <v>5000000</v>
      </c>
      <c r="AD2345" s="7" t="n">
        <f aca="false">INDEX($W$2342:$W$2469,MATCH($A2345+(1-B2345)*64,$A$2342:$A$2469,0))</f>
        <v>30000000</v>
      </c>
      <c r="AE2345" s="7" t="n">
        <f aca="false">INDEX($W$2342:$W$2469,MATCH($A2345-B2345*64,$A$2342:$A$2469,0))</f>
        <v>61673551.4286834</v>
      </c>
      <c r="AF2345" s="7" t="n">
        <f aca="false">INDEX($X$2342:$X$2469,MATCH($A2345+(1-C2345)*32,$A$2342:$A$2469,0))</f>
        <v>300000000</v>
      </c>
      <c r="AG2345" s="7" t="n">
        <f aca="false">INDEX($X$2342:$X$2469,MATCH($A2345-C2345*32,$A$2342:$A$2469,0))</f>
        <v>470393103.699551</v>
      </c>
      <c r="AH2345" s="7" t="n">
        <f aca="false">INDEX($Y$2342:$Y$2469,MATCH($A2345+(1-D2345)*16,$A$2342:$A$2469,0))</f>
        <v>100000000</v>
      </c>
      <c r="AI2345" s="7" t="n">
        <f aca="false">INDEX($Y$2342:$Y$2469,MATCH($A2345-D2345*16,$A$2342:$A$2469,0))</f>
        <v>132961824.918733</v>
      </c>
      <c r="AJ2345" s="7" t="n">
        <f aca="false">INDEX($Z$2342:$Z$2469,MATCH($A2345+(1-E2345)*8,$A$2342:$A$2469,0))</f>
        <v>60000000</v>
      </c>
      <c r="AK2345" s="7" t="n">
        <f aca="false">INDEX($Z$2342:$Z$2469,MATCH($A2345-E2345*8,$A$2342:$A$2469,0))</f>
        <v>184032696.8792</v>
      </c>
      <c r="AL2345" s="7" t="n">
        <f aca="false">INDEX($AA$2342:$AA$2469,MATCH($A2345+(1-F2345)*4,$A$2342:$A$2469,0))</f>
        <v>30000000</v>
      </c>
      <c r="AM2345" s="7" t="n">
        <f aca="false">INDEX($AA$2342:$AA$2469,MATCH($A2345-F2345*4,$A$2342:$A$2469,0))</f>
        <v>230040871.099</v>
      </c>
      <c r="AN2345" s="7" t="n">
        <f aca="false">INDEX($AB$2342:$AB$2469,MATCH($A2345+(1-G2345)*2,$A$2342:$A$2469,0))</f>
        <v>15000000</v>
      </c>
      <c r="AO2345" s="7" t="n">
        <f aca="false">INDEX($AB$2342:$AB$2469,MATCH($A2345-G2345*2,$A$2342:$A$2469,0))</f>
        <v>323700887.642992</v>
      </c>
      <c r="AP2345" s="7" t="n">
        <f aca="false">INDEX($AC$2342:$AC$2469,MATCH($A2345+(1-H2345)*1,$A$2342:$A$2469,0))</f>
        <v>5000000</v>
      </c>
      <c r="AQ2345" s="7" t="n">
        <f aca="false">INDEX($AC$2342:$AC$2469,MATCH($A2345-H2345*1,$A$2342:$A$2469,0))</f>
        <v>322080357.542151</v>
      </c>
      <c r="AR2345" s="14" t="b">
        <f aca="false">AND(IF(B2345=1,AD2345&gt;=AE2345,AE2345&gt;AD2345),IF(C2345=1,AF2345&gt;=AG2345,AG2345&gt;AF2345),IF(D2345=1,AH2345&gt;=AI2345,AI2345&gt;AH2345),IF(E2345=1,AJ2345&gt;=AK2345,AK2345&gt;AJ2345),IF(F2345=1,AL2345&gt;=AM2345,AM2345&gt;AL2345),IF(G2345=1,AN2345&gt;=AO2345,AO2345&gt;AN2345),IF(H2345=1,AP2345&gt;=AQ2345,AQ2345&gt;AP2345))</f>
        <v>0</v>
      </c>
      <c r="AS2345" s="2"/>
      <c r="AT2345" s="2"/>
      <c r="AU2345" s="2"/>
      <c r="AV2345" s="2"/>
      <c r="AW2345" s="2"/>
      <c r="AX2345" s="2"/>
    </row>
    <row r="2346" customFormat="false" ht="15" hidden="false" customHeight="false" outlineLevel="0" collapsed="false">
      <c r="A2346" s="6" t="n">
        <f aca="false">ROW()-2342</f>
        <v>4</v>
      </c>
      <c r="B2346" s="6" t="n">
        <f aca="false">MOD(INT($A2346/64),2)</f>
        <v>0</v>
      </c>
      <c r="C2346" s="6" t="n">
        <f aca="false">MOD(INT($A2346/32),2)</f>
        <v>0</v>
      </c>
      <c r="D2346" s="6" t="n">
        <f aca="false">MOD(INT($A2346/16),2)</f>
        <v>0</v>
      </c>
      <c r="E2346" s="6" t="n">
        <f aca="false">MOD(INT($A2346/8),2)</f>
        <v>0</v>
      </c>
      <c r="F2346" s="6" t="n">
        <f aca="false">MOD(INT($A2346/4),2)</f>
        <v>1</v>
      </c>
      <c r="G2346" s="6" t="n">
        <f aca="false">MOD(INT($A2346/2),2)</f>
        <v>0</v>
      </c>
      <c r="H2346" s="6" t="n">
        <f aca="false">MOD(INT($A2346/1),2)</f>
        <v>0</v>
      </c>
      <c r="I2346" s="7" t="n">
        <f aca="false">IF(B2346=1,MIN($B$6,$B$2340),0)</f>
        <v>0</v>
      </c>
      <c r="J2346" s="7" t="n">
        <f aca="false">IF(C2346=1,MIN($F$576,MAX(0,$B$2340-I2346)),0)</f>
        <v>0</v>
      </c>
      <c r="K2346" s="7" t="n">
        <f aca="false">IF(D2346=1,MIN($F$575,MAX(0,$B$2340-SUM(I2346:J2346))),0)</f>
        <v>0</v>
      </c>
      <c r="L2346" s="7" t="n">
        <f aca="false">IF(E2346=1,MIN($F$574,MAX(0,$B$2340-SUM(I2346:K2346))),0)</f>
        <v>0</v>
      </c>
      <c r="M2346" s="7" t="n">
        <f aca="false">IF(F2346=1,MIN($F$573,MAX(0,$B$2340-SUM(I2346:L2346))),0)</f>
        <v>30000000</v>
      </c>
      <c r="N2346" s="7" t="n">
        <f aca="false">IF(G2346=1,MIN($F$572,MAX(0,$B$2340-SUM(I2346:M2346))),0)</f>
        <v>0</v>
      </c>
      <c r="O2346" s="7" t="n">
        <f aca="false">IF(H2346=1,MIN($F$571,MAX(0,$B$2340-SUM(I2346:N2346))),0)</f>
        <v>0</v>
      </c>
      <c r="P2346" s="7" t="n">
        <f aca="false">MAX(0,$B$2340-SUM(I2346:O2346))</f>
        <v>1970000000</v>
      </c>
      <c r="Q2346" s="7" t="n">
        <f aca="false">($B$553+$B$554)+$B$22+(1-B2346)*$B$548+(1-C2346)*$E$576+(1-D2346)*$E$575+(1-E2346)*$E$574+(1-F2346)*$E$573+(1-G2346)*$E$572+(1-H2346)*$E$571</f>
        <v>30354101.3672325</v>
      </c>
      <c r="R2346" s="7" t="n">
        <f aca="false">P2346&gt;$B$12*Q2346</f>
        <v>1</v>
      </c>
      <c r="S2346" s="7" t="n">
        <f aca="false">IF(R2346,(P2346+$B$12*$B$13)/(Q2346+$B$13),IF(Q2346&gt;0,P2346/Q2346,0))</f>
        <v>60.0381662536448</v>
      </c>
      <c r="T2346" s="7" t="n">
        <f aca="false">IF(R2346,$B$13*(S2346-$B$12),0)</f>
        <v>147595415.634112</v>
      </c>
      <c r="U2346" s="7" t="n">
        <f aca="false">($B$553+$B$554)*S2346</f>
        <v>16892218.0872655</v>
      </c>
      <c r="V2346" s="7" t="n">
        <f aca="false">$B$22*S2346</f>
        <v>540343496.282803</v>
      </c>
      <c r="W2346" s="7" t="n">
        <f aca="false">IF(B2346=1,I2346,S2346*$B$548)</f>
        <v>48288379.1446063</v>
      </c>
      <c r="X2346" s="7" t="n">
        <f aca="false">IF(C2346=1,J2346,S2346*$E$576)</f>
        <v>368302457.248925</v>
      </c>
      <c r="Y2346" s="7" t="n">
        <f aca="false">IF(D2346=1,K2346,S2346*$E$575)</f>
        <v>104104772.057094</v>
      </c>
      <c r="Z2346" s="7" t="n">
        <f aca="false">IF(E2346=1,L2346,S2346*$E$574)</f>
        <v>144091599.008747</v>
      </c>
      <c r="AA2346" s="7" t="n">
        <f aca="false">IF(F2346=1,M2346,S2346*$E$573)</f>
        <v>30000000</v>
      </c>
      <c r="AB2346" s="7" t="n">
        <f aca="false">IF(G2346=1,N2346,S2346*$E$572)</f>
        <v>300190831.268224</v>
      </c>
      <c r="AC2346" s="7" t="n">
        <f aca="false">IF(H2346=1,O2346,S2346*$E$571)</f>
        <v>300190831.268224</v>
      </c>
      <c r="AD2346" s="7" t="n">
        <f aca="false">INDEX($W$2342:$W$2469,MATCH($A2346+(1-B2346)*64,$A$2342:$A$2469,0))</f>
        <v>30000000</v>
      </c>
      <c r="AE2346" s="7" t="n">
        <f aca="false">INDEX($W$2342:$W$2469,MATCH($A2346-B2346*64,$A$2342:$A$2469,0))</f>
        <v>48288379.1446063</v>
      </c>
      <c r="AF2346" s="7" t="n">
        <f aca="false">INDEX($X$2342:$X$2469,MATCH($A2346+(1-C2346)*32,$A$2342:$A$2469,0))</f>
        <v>300000000</v>
      </c>
      <c r="AG2346" s="7" t="n">
        <f aca="false">INDEX($X$2342:$X$2469,MATCH($A2346-C2346*32,$A$2342:$A$2469,0))</f>
        <v>368302457.248925</v>
      </c>
      <c r="AH2346" s="7" t="n">
        <f aca="false">INDEX($Y$2342:$Y$2469,MATCH($A2346+(1-D2346)*16,$A$2342:$A$2469,0))</f>
        <v>100000000</v>
      </c>
      <c r="AI2346" s="7" t="n">
        <f aca="false">INDEX($Y$2342:$Y$2469,MATCH($A2346-D2346*16,$A$2342:$A$2469,0))</f>
        <v>104104772.057094</v>
      </c>
      <c r="AJ2346" s="7" t="n">
        <f aca="false">INDEX($Z$2342:$Z$2469,MATCH($A2346+(1-E2346)*8,$A$2342:$A$2469,0))</f>
        <v>60000000</v>
      </c>
      <c r="AK2346" s="7" t="n">
        <f aca="false">INDEX($Z$2342:$Z$2469,MATCH($A2346-E2346*8,$A$2342:$A$2469,0))</f>
        <v>144091599.008747</v>
      </c>
      <c r="AL2346" s="7" t="n">
        <f aca="false">INDEX($AA$2342:$AA$2469,MATCH($A2346+(1-F2346)*4,$A$2342:$A$2469,0))</f>
        <v>30000000</v>
      </c>
      <c r="AM2346" s="7" t="n">
        <f aca="false">INDEX($AA$2342:$AA$2469,MATCH($A2346-F2346*4,$A$2342:$A$2469,0))</f>
        <v>167554052.979008</v>
      </c>
      <c r="AN2346" s="7" t="n">
        <f aca="false">INDEX($AB$2342:$AB$2469,MATCH($A2346+(1-G2346)*2,$A$2342:$A$2469,0))</f>
        <v>15000000</v>
      </c>
      <c r="AO2346" s="7" t="n">
        <f aca="false">INDEX($AB$2342:$AB$2469,MATCH($A2346-G2346*2,$A$2342:$A$2469,0))</f>
        <v>300190831.268224</v>
      </c>
      <c r="AP2346" s="7" t="n">
        <f aca="false">INDEX($AC$2342:$AC$2469,MATCH($A2346+(1-H2346)*1,$A$2342:$A$2469,0))</f>
        <v>5000000</v>
      </c>
      <c r="AQ2346" s="7" t="n">
        <f aca="false">INDEX($AC$2342:$AC$2469,MATCH($A2346-H2346*1,$A$2342:$A$2469,0))</f>
        <v>300190831.268224</v>
      </c>
      <c r="AR2346" s="14" t="b">
        <f aca="false">AND(IF(B2346=1,AD2346&gt;=AE2346,AE2346&gt;AD2346),IF(C2346=1,AF2346&gt;=AG2346,AG2346&gt;AF2346),IF(D2346=1,AH2346&gt;=AI2346,AI2346&gt;AH2346),IF(E2346=1,AJ2346&gt;=AK2346,AK2346&gt;AJ2346),IF(F2346=1,AL2346&gt;=AM2346,AM2346&gt;AL2346),IF(G2346=1,AN2346&gt;=AO2346,AO2346&gt;AN2346),IF(H2346=1,AP2346&gt;=AQ2346,AQ2346&gt;AP2346))</f>
        <v>0</v>
      </c>
      <c r="AS2346" s="2"/>
      <c r="AT2346" s="2"/>
      <c r="AU2346" s="2"/>
      <c r="AV2346" s="2"/>
      <c r="AW2346" s="2"/>
      <c r="AX2346" s="2"/>
    </row>
    <row r="2347" customFormat="false" ht="15" hidden="false" customHeight="false" outlineLevel="0" collapsed="false">
      <c r="A2347" s="6" t="n">
        <f aca="false">ROW()-2342</f>
        <v>5</v>
      </c>
      <c r="B2347" s="6" t="n">
        <f aca="false">MOD(INT($A2347/64),2)</f>
        <v>0</v>
      </c>
      <c r="C2347" s="6" t="n">
        <f aca="false">MOD(INT($A2347/32),2)</f>
        <v>0</v>
      </c>
      <c r="D2347" s="6" t="n">
        <f aca="false">MOD(INT($A2347/16),2)</f>
        <v>0</v>
      </c>
      <c r="E2347" s="6" t="n">
        <f aca="false">MOD(INT($A2347/8),2)</f>
        <v>0</v>
      </c>
      <c r="F2347" s="6" t="n">
        <f aca="false">MOD(INT($A2347/4),2)</f>
        <v>1</v>
      </c>
      <c r="G2347" s="6" t="n">
        <f aca="false">MOD(INT($A2347/2),2)</f>
        <v>0</v>
      </c>
      <c r="H2347" s="6" t="n">
        <f aca="false">MOD(INT($A2347/1),2)</f>
        <v>1</v>
      </c>
      <c r="I2347" s="7" t="n">
        <f aca="false">IF(B2347=1,MIN($B$6,$B$2340),0)</f>
        <v>0</v>
      </c>
      <c r="J2347" s="7" t="n">
        <f aca="false">IF(C2347=1,MIN($F$576,MAX(0,$B$2340-I2347)),0)</f>
        <v>0</v>
      </c>
      <c r="K2347" s="7" t="n">
        <f aca="false">IF(D2347=1,MIN($F$575,MAX(0,$B$2340-SUM(I2347:J2347))),0)</f>
        <v>0</v>
      </c>
      <c r="L2347" s="7" t="n">
        <f aca="false">IF(E2347=1,MIN($F$574,MAX(0,$B$2340-SUM(I2347:K2347))),0)</f>
        <v>0</v>
      </c>
      <c r="M2347" s="7" t="n">
        <f aca="false">IF(F2347=1,MIN($F$573,MAX(0,$B$2340-SUM(I2347:L2347))),0)</f>
        <v>30000000</v>
      </c>
      <c r="N2347" s="7" t="n">
        <f aca="false">IF(G2347=1,MIN($F$572,MAX(0,$B$2340-SUM(I2347:M2347))),0)</f>
        <v>0</v>
      </c>
      <c r="O2347" s="7" t="n">
        <f aca="false">IF(H2347=1,MIN($F$571,MAX(0,$B$2340-SUM(I2347:N2347))),0)</f>
        <v>5000000</v>
      </c>
      <c r="P2347" s="7" t="n">
        <f aca="false">MAX(0,$B$2340-SUM(I2347:O2347))</f>
        <v>1965000000</v>
      </c>
      <c r="Q2347" s="7" t="n">
        <f aca="false">($B$553+$B$554)+$B$22+(1-B2347)*$B$548+(1-C2347)*$E$576+(1-D2347)*$E$575+(1-E2347)*$E$574+(1-F2347)*$E$573+(1-G2347)*$E$572+(1-H2347)*$E$571</f>
        <v>25354101.3672325</v>
      </c>
      <c r="R2347" s="7" t="n">
        <f aca="false">P2347&gt;$B$12*Q2347</f>
        <v>1</v>
      </c>
      <c r="S2347" s="7" t="n">
        <f aca="false">IF(R2347,(P2347+$B$12*$B$13)/(Q2347+$B$13),IF(Q2347&gt;0,P2347/Q2347,0))</f>
        <v>70.6359172769639</v>
      </c>
      <c r="T2347" s="7" t="n">
        <f aca="false">IF(R2347,$B$13*(S2347-$B$12),0)</f>
        <v>174089793.19241</v>
      </c>
      <c r="U2347" s="7" t="n">
        <f aca="false">($B$553+$B$554)*S2347</f>
        <v>19873980.0678719</v>
      </c>
      <c r="V2347" s="7" t="n">
        <f aca="false">$B$22*S2347</f>
        <v>635723255.492675</v>
      </c>
      <c r="W2347" s="7" t="n">
        <f aca="false">IF(B2347=1,I2347,S2347*$B$548)</f>
        <v>56812094.1650181</v>
      </c>
      <c r="X2347" s="7" t="n">
        <f aca="false">IF(C2347=1,J2347,S2347*$E$576)</f>
        <v>433314065.476779</v>
      </c>
      <c r="Y2347" s="7" t="n">
        <f aca="false">IF(D2347=1,K2347,S2347*$E$575)</f>
        <v>122481023.755713</v>
      </c>
      <c r="Z2347" s="7" t="n">
        <f aca="false">IF(E2347=1,L2347,S2347*$E$574)</f>
        <v>169526201.464713</v>
      </c>
      <c r="AA2347" s="7" t="n">
        <f aca="false">IF(F2347=1,M2347,S2347*$E$573)</f>
        <v>30000000</v>
      </c>
      <c r="AB2347" s="7" t="n">
        <f aca="false">IF(G2347=1,N2347,S2347*$E$572)</f>
        <v>353179586.38482</v>
      </c>
      <c r="AC2347" s="7" t="n">
        <f aca="false">IF(H2347=1,O2347,S2347*$E$571)</f>
        <v>5000000</v>
      </c>
      <c r="AD2347" s="7" t="n">
        <f aca="false">INDEX($W$2342:$W$2469,MATCH($A2347+(1-B2347)*64,$A$2342:$A$2469,0))</f>
        <v>30000000</v>
      </c>
      <c r="AE2347" s="7" t="n">
        <f aca="false">INDEX($W$2342:$W$2469,MATCH($A2347-B2347*64,$A$2342:$A$2469,0))</f>
        <v>56812094.1650181</v>
      </c>
      <c r="AF2347" s="7" t="n">
        <f aca="false">INDEX($X$2342:$X$2469,MATCH($A2347+(1-C2347)*32,$A$2342:$A$2469,0))</f>
        <v>300000000</v>
      </c>
      <c r="AG2347" s="7" t="n">
        <f aca="false">INDEX($X$2342:$X$2469,MATCH($A2347-C2347*32,$A$2342:$A$2469,0))</f>
        <v>433314065.476779</v>
      </c>
      <c r="AH2347" s="7" t="n">
        <f aca="false">INDEX($Y$2342:$Y$2469,MATCH($A2347+(1-D2347)*16,$A$2342:$A$2469,0))</f>
        <v>100000000</v>
      </c>
      <c r="AI2347" s="7" t="n">
        <f aca="false">INDEX($Y$2342:$Y$2469,MATCH($A2347-D2347*16,$A$2342:$A$2469,0))</f>
        <v>122481023.755713</v>
      </c>
      <c r="AJ2347" s="7" t="n">
        <f aca="false">INDEX($Z$2342:$Z$2469,MATCH($A2347+(1-E2347)*8,$A$2342:$A$2469,0))</f>
        <v>60000000</v>
      </c>
      <c r="AK2347" s="7" t="n">
        <f aca="false">INDEX($Z$2342:$Z$2469,MATCH($A2347-E2347*8,$A$2342:$A$2469,0))</f>
        <v>169526201.464713</v>
      </c>
      <c r="AL2347" s="7" t="n">
        <f aca="false">INDEX($AA$2342:$AA$2469,MATCH($A2347+(1-F2347)*4,$A$2342:$A$2469,0))</f>
        <v>30000000</v>
      </c>
      <c r="AM2347" s="7" t="n">
        <f aca="false">INDEX($AA$2342:$AA$2469,MATCH($A2347-F2347*4,$A$2342:$A$2469,0))</f>
        <v>194220532.585795</v>
      </c>
      <c r="AN2347" s="7" t="n">
        <f aca="false">INDEX($AB$2342:$AB$2469,MATCH($A2347+(1-G2347)*2,$A$2342:$A$2469,0))</f>
        <v>15000000</v>
      </c>
      <c r="AO2347" s="7" t="n">
        <f aca="false">INDEX($AB$2342:$AB$2469,MATCH($A2347-G2347*2,$A$2342:$A$2469,0))</f>
        <v>353179586.38482</v>
      </c>
      <c r="AP2347" s="7" t="n">
        <f aca="false">INDEX($AC$2342:$AC$2469,MATCH($A2347+(1-H2347)*1,$A$2342:$A$2469,0))</f>
        <v>5000000</v>
      </c>
      <c r="AQ2347" s="7" t="n">
        <f aca="false">INDEX($AC$2342:$AC$2469,MATCH($A2347-H2347*1,$A$2342:$A$2469,0))</f>
        <v>300190831.268224</v>
      </c>
      <c r="AR2347" s="14" t="b">
        <f aca="false">AND(IF(B2347=1,AD2347&gt;=AE2347,AE2347&gt;AD2347),IF(C2347=1,AF2347&gt;=AG2347,AG2347&gt;AF2347),IF(D2347=1,AH2347&gt;=AI2347,AI2347&gt;AH2347),IF(E2347=1,AJ2347&gt;=AK2347,AK2347&gt;AJ2347),IF(F2347=1,AL2347&gt;=AM2347,AM2347&gt;AL2347),IF(G2347=1,AN2347&gt;=AO2347,AO2347&gt;AN2347),IF(H2347=1,AP2347&gt;=AQ2347,AQ2347&gt;AP2347))</f>
        <v>0</v>
      </c>
      <c r="AS2347" s="2"/>
      <c r="AT2347" s="2"/>
      <c r="AU2347" s="2"/>
      <c r="AV2347" s="2"/>
      <c r="AW2347" s="2"/>
      <c r="AX2347" s="2"/>
    </row>
    <row r="2348" customFormat="false" ht="15" hidden="false" customHeight="false" outlineLevel="0" collapsed="false">
      <c r="A2348" s="6" t="n">
        <f aca="false">ROW()-2342</f>
        <v>6</v>
      </c>
      <c r="B2348" s="6" t="n">
        <f aca="false">MOD(INT($A2348/64),2)</f>
        <v>0</v>
      </c>
      <c r="C2348" s="6" t="n">
        <f aca="false">MOD(INT($A2348/32),2)</f>
        <v>0</v>
      </c>
      <c r="D2348" s="6" t="n">
        <f aca="false">MOD(INT($A2348/16),2)</f>
        <v>0</v>
      </c>
      <c r="E2348" s="6" t="n">
        <f aca="false">MOD(INT($A2348/8),2)</f>
        <v>0</v>
      </c>
      <c r="F2348" s="6" t="n">
        <f aca="false">MOD(INT($A2348/4),2)</f>
        <v>1</v>
      </c>
      <c r="G2348" s="6" t="n">
        <f aca="false">MOD(INT($A2348/2),2)</f>
        <v>1</v>
      </c>
      <c r="H2348" s="6" t="n">
        <f aca="false">MOD(INT($A2348/1),2)</f>
        <v>0</v>
      </c>
      <c r="I2348" s="7" t="n">
        <f aca="false">IF(B2348=1,MIN($B$6,$B$2340),0)</f>
        <v>0</v>
      </c>
      <c r="J2348" s="7" t="n">
        <f aca="false">IF(C2348=1,MIN($F$576,MAX(0,$B$2340-I2348)),0)</f>
        <v>0</v>
      </c>
      <c r="K2348" s="7" t="n">
        <f aca="false">IF(D2348=1,MIN($F$575,MAX(0,$B$2340-SUM(I2348:J2348))),0)</f>
        <v>0</v>
      </c>
      <c r="L2348" s="7" t="n">
        <f aca="false">IF(E2348=1,MIN($F$574,MAX(0,$B$2340-SUM(I2348:K2348))),0)</f>
        <v>0</v>
      </c>
      <c r="M2348" s="7" t="n">
        <f aca="false">IF(F2348=1,MIN($F$573,MAX(0,$B$2340-SUM(I2348:L2348))),0)</f>
        <v>30000000</v>
      </c>
      <c r="N2348" s="7" t="n">
        <f aca="false">IF(G2348=1,MIN($F$572,MAX(0,$B$2340-SUM(I2348:M2348))),0)</f>
        <v>15000000</v>
      </c>
      <c r="O2348" s="7" t="n">
        <f aca="false">IF(H2348=1,MIN($F$571,MAX(0,$B$2340-SUM(I2348:N2348))),0)</f>
        <v>0</v>
      </c>
      <c r="P2348" s="7" t="n">
        <f aca="false">MAX(0,$B$2340-SUM(I2348:O2348))</f>
        <v>1955000000</v>
      </c>
      <c r="Q2348" s="7" t="n">
        <f aca="false">($B$553+$B$554)+$B$22+(1-B2348)*$B$548+(1-C2348)*$E$576+(1-D2348)*$E$575+(1-E2348)*$E$574+(1-F2348)*$E$573+(1-G2348)*$E$572+(1-H2348)*$E$571</f>
        <v>25354101.3672325</v>
      </c>
      <c r="R2348" s="7" t="n">
        <f aca="false">P2348&gt;$B$12*Q2348</f>
        <v>1</v>
      </c>
      <c r="S2348" s="7" t="n">
        <f aca="false">IF(R2348,(P2348+$B$12*$B$13)/(Q2348+$B$13),IF(Q2348&gt;0,P2348/Q2348,0))</f>
        <v>70.276903720283</v>
      </c>
      <c r="T2348" s="7" t="n">
        <f aca="false">IF(R2348,$B$13*(S2348-$B$12),0)</f>
        <v>173192259.300708</v>
      </c>
      <c r="U2348" s="7" t="n">
        <f aca="false">($B$553+$B$554)*S2348</f>
        <v>19772968.7333465</v>
      </c>
      <c r="V2348" s="7" t="n">
        <f aca="false">$B$22*S2348</f>
        <v>632492133.482547</v>
      </c>
      <c r="W2348" s="7" t="n">
        <f aca="false">IF(B2348=1,I2348,S2348*$B$548)</f>
        <v>56523341.4627817</v>
      </c>
      <c r="X2348" s="7" t="n">
        <f aca="false">IF(C2348=1,J2348,S2348*$E$576)</f>
        <v>431111706.821243</v>
      </c>
      <c r="Y2348" s="7" t="n">
        <f aca="false">IF(D2348=1,K2348,S2348*$E$575)</f>
        <v>121858502.66928</v>
      </c>
      <c r="Z2348" s="7" t="n">
        <f aca="false">IF(E2348=1,L2348,S2348*$E$574)</f>
        <v>168664568.928679</v>
      </c>
      <c r="AA2348" s="7" t="n">
        <f aca="false">IF(F2348=1,M2348,S2348*$E$573)</f>
        <v>30000000</v>
      </c>
      <c r="AB2348" s="7" t="n">
        <f aca="false">IF(G2348=1,N2348,S2348*$E$572)</f>
        <v>15000000</v>
      </c>
      <c r="AC2348" s="7" t="n">
        <f aca="false">IF(H2348=1,O2348,S2348*$E$571)</f>
        <v>351384518.601415</v>
      </c>
      <c r="AD2348" s="7" t="n">
        <f aca="false">INDEX($W$2342:$W$2469,MATCH($A2348+(1-B2348)*64,$A$2342:$A$2469,0))</f>
        <v>30000000</v>
      </c>
      <c r="AE2348" s="7" t="n">
        <f aca="false">INDEX($W$2342:$W$2469,MATCH($A2348-B2348*64,$A$2342:$A$2469,0))</f>
        <v>56523341.4627817</v>
      </c>
      <c r="AF2348" s="7" t="n">
        <f aca="false">INDEX($X$2342:$X$2469,MATCH($A2348+(1-C2348)*32,$A$2342:$A$2469,0))</f>
        <v>300000000</v>
      </c>
      <c r="AG2348" s="7" t="n">
        <f aca="false">INDEX($X$2342:$X$2469,MATCH($A2348-C2348*32,$A$2342:$A$2469,0))</f>
        <v>431111706.821243</v>
      </c>
      <c r="AH2348" s="7" t="n">
        <f aca="false">INDEX($Y$2342:$Y$2469,MATCH($A2348+(1-D2348)*16,$A$2342:$A$2469,0))</f>
        <v>100000000</v>
      </c>
      <c r="AI2348" s="7" t="n">
        <f aca="false">INDEX($Y$2342:$Y$2469,MATCH($A2348-D2348*16,$A$2342:$A$2469,0))</f>
        <v>121858502.66928</v>
      </c>
      <c r="AJ2348" s="7" t="n">
        <f aca="false">INDEX($Z$2342:$Z$2469,MATCH($A2348+(1-E2348)*8,$A$2342:$A$2469,0))</f>
        <v>60000000</v>
      </c>
      <c r="AK2348" s="7" t="n">
        <f aca="false">INDEX($Z$2342:$Z$2469,MATCH($A2348-E2348*8,$A$2342:$A$2469,0))</f>
        <v>168664568.928679</v>
      </c>
      <c r="AL2348" s="7" t="n">
        <f aca="false">INDEX($AA$2342:$AA$2469,MATCH($A2348+(1-F2348)*4,$A$2342:$A$2469,0))</f>
        <v>30000000</v>
      </c>
      <c r="AM2348" s="7" t="n">
        <f aca="false">INDEX($AA$2342:$AA$2469,MATCH($A2348-F2348*4,$A$2342:$A$2469,0))</f>
        <v>193248214.525291</v>
      </c>
      <c r="AN2348" s="7" t="n">
        <f aca="false">INDEX($AB$2342:$AB$2469,MATCH($A2348+(1-G2348)*2,$A$2342:$A$2469,0))</f>
        <v>15000000</v>
      </c>
      <c r="AO2348" s="7" t="n">
        <f aca="false">INDEX($AB$2342:$AB$2469,MATCH($A2348-G2348*2,$A$2342:$A$2469,0))</f>
        <v>300190831.268224</v>
      </c>
      <c r="AP2348" s="7" t="n">
        <f aca="false">INDEX($AC$2342:$AC$2469,MATCH($A2348+(1-H2348)*1,$A$2342:$A$2469,0))</f>
        <v>5000000</v>
      </c>
      <c r="AQ2348" s="7" t="n">
        <f aca="false">INDEX($AC$2342:$AC$2469,MATCH($A2348-H2348*1,$A$2342:$A$2469,0))</f>
        <v>351384518.601415</v>
      </c>
      <c r="AR2348" s="14" t="b">
        <f aca="false">AND(IF(B2348=1,AD2348&gt;=AE2348,AE2348&gt;AD2348),IF(C2348=1,AF2348&gt;=AG2348,AG2348&gt;AF2348),IF(D2348=1,AH2348&gt;=AI2348,AI2348&gt;AH2348),IF(E2348=1,AJ2348&gt;=AK2348,AK2348&gt;AJ2348),IF(F2348=1,AL2348&gt;=AM2348,AM2348&gt;AL2348),IF(G2348=1,AN2348&gt;=AO2348,AO2348&gt;AN2348),IF(H2348=1,AP2348&gt;=AQ2348,AQ2348&gt;AP2348))</f>
        <v>0</v>
      </c>
      <c r="AS2348" s="2"/>
      <c r="AT2348" s="2"/>
      <c r="AU2348" s="2"/>
      <c r="AV2348" s="2"/>
      <c r="AW2348" s="2"/>
      <c r="AX2348" s="2"/>
    </row>
    <row r="2349" customFormat="false" ht="15" hidden="false" customHeight="false" outlineLevel="0" collapsed="false">
      <c r="A2349" s="6" t="n">
        <f aca="false">ROW()-2342</f>
        <v>7</v>
      </c>
      <c r="B2349" s="6" t="n">
        <f aca="false">MOD(INT($A2349/64),2)</f>
        <v>0</v>
      </c>
      <c r="C2349" s="6" t="n">
        <f aca="false">MOD(INT($A2349/32),2)</f>
        <v>0</v>
      </c>
      <c r="D2349" s="6" t="n">
        <f aca="false">MOD(INT($A2349/16),2)</f>
        <v>0</v>
      </c>
      <c r="E2349" s="6" t="n">
        <f aca="false">MOD(INT($A2349/8),2)</f>
        <v>0</v>
      </c>
      <c r="F2349" s="6" t="n">
        <f aca="false">MOD(INT($A2349/4),2)</f>
        <v>1</v>
      </c>
      <c r="G2349" s="6" t="n">
        <f aca="false">MOD(INT($A2349/2),2)</f>
        <v>1</v>
      </c>
      <c r="H2349" s="6" t="n">
        <f aca="false">MOD(INT($A2349/1),2)</f>
        <v>1</v>
      </c>
      <c r="I2349" s="7" t="n">
        <f aca="false">IF(B2349=1,MIN($B$6,$B$2340),0)</f>
        <v>0</v>
      </c>
      <c r="J2349" s="7" t="n">
        <f aca="false">IF(C2349=1,MIN($F$576,MAX(0,$B$2340-I2349)),0)</f>
        <v>0</v>
      </c>
      <c r="K2349" s="7" t="n">
        <f aca="false">IF(D2349=1,MIN($F$575,MAX(0,$B$2340-SUM(I2349:J2349))),0)</f>
        <v>0</v>
      </c>
      <c r="L2349" s="7" t="n">
        <f aca="false">IF(E2349=1,MIN($F$574,MAX(0,$B$2340-SUM(I2349:K2349))),0)</f>
        <v>0</v>
      </c>
      <c r="M2349" s="7" t="n">
        <f aca="false">IF(F2349=1,MIN($F$573,MAX(0,$B$2340-SUM(I2349:L2349))),0)</f>
        <v>30000000</v>
      </c>
      <c r="N2349" s="7" t="n">
        <f aca="false">IF(G2349=1,MIN($F$572,MAX(0,$B$2340-SUM(I2349:M2349))),0)</f>
        <v>15000000</v>
      </c>
      <c r="O2349" s="7" t="n">
        <f aca="false">IF(H2349=1,MIN($F$571,MAX(0,$B$2340-SUM(I2349:N2349))),0)</f>
        <v>5000000</v>
      </c>
      <c r="P2349" s="7" t="n">
        <f aca="false">MAX(0,$B$2340-SUM(I2349:O2349))</f>
        <v>1950000000</v>
      </c>
      <c r="Q2349" s="7" t="n">
        <f aca="false">($B$553+$B$554)+$B$22+(1-B2349)*$B$548+(1-C2349)*$E$576+(1-D2349)*$E$575+(1-E2349)*$E$574+(1-F2349)*$E$573+(1-G2349)*$E$572+(1-H2349)*$E$571</f>
        <v>20354101.3672325</v>
      </c>
      <c r="R2349" s="7" t="n">
        <f aca="false">P2349&gt;$B$12*Q2349</f>
        <v>1</v>
      </c>
      <c r="S2349" s="7" t="n">
        <f aca="false">IF(R2349,(P2349+$B$12*$B$13)/(Q2349+$B$13),IF(Q2349&gt;0,P2349/Q2349,0))</f>
        <v>85.4332431901889</v>
      </c>
      <c r="T2349" s="7" t="n">
        <f aca="false">IF(R2349,$B$13*(S2349-$B$12),0)</f>
        <v>211083107.975472</v>
      </c>
      <c r="U2349" s="7" t="n">
        <f aca="false">($B$553+$B$554)*S2349</f>
        <v>24037326.0198207</v>
      </c>
      <c r="V2349" s="7" t="n">
        <f aca="false">$B$22*S2349</f>
        <v>768899188.7117</v>
      </c>
      <c r="W2349" s="7" t="n">
        <f aca="false">IF(B2349=1,I2349,S2349*$B$548)</f>
        <v>68713505.0276582</v>
      </c>
      <c r="X2349" s="7" t="n">
        <f aca="false">IF(C2349=1,J2349,S2349*$E$576)</f>
        <v>524087848.798703</v>
      </c>
      <c r="Y2349" s="7" t="n">
        <f aca="false">IF(D2349=1,K2349,S2349*$E$575)</f>
        <v>148139239.810193</v>
      </c>
      <c r="Z2349" s="7" t="n">
        <f aca="false">IF(E2349=1,L2349,S2349*$E$574)</f>
        <v>205039783.656453</v>
      </c>
      <c r="AA2349" s="7" t="n">
        <f aca="false">IF(F2349=1,M2349,S2349*$E$573)</f>
        <v>30000000</v>
      </c>
      <c r="AB2349" s="7" t="n">
        <f aca="false">IF(G2349=1,N2349,S2349*$E$572)</f>
        <v>15000000</v>
      </c>
      <c r="AC2349" s="7" t="n">
        <f aca="false">IF(H2349=1,O2349,S2349*$E$571)</f>
        <v>5000000</v>
      </c>
      <c r="AD2349" s="7" t="n">
        <f aca="false">INDEX($W$2342:$W$2469,MATCH($A2349+(1-B2349)*64,$A$2342:$A$2469,0))</f>
        <v>30000000</v>
      </c>
      <c r="AE2349" s="7" t="n">
        <f aca="false">INDEX($W$2342:$W$2469,MATCH($A2349-B2349*64,$A$2342:$A$2469,0))</f>
        <v>68713505.0276582</v>
      </c>
      <c r="AF2349" s="7" t="n">
        <f aca="false">INDEX($X$2342:$X$2469,MATCH($A2349+(1-C2349)*32,$A$2342:$A$2469,0))</f>
        <v>300000000</v>
      </c>
      <c r="AG2349" s="7" t="n">
        <f aca="false">INDEX($X$2342:$X$2469,MATCH($A2349-C2349*32,$A$2342:$A$2469,0))</f>
        <v>524087848.798703</v>
      </c>
      <c r="AH2349" s="7" t="n">
        <f aca="false">INDEX($Y$2342:$Y$2469,MATCH($A2349+(1-D2349)*16,$A$2342:$A$2469,0))</f>
        <v>100000000</v>
      </c>
      <c r="AI2349" s="7" t="n">
        <f aca="false">INDEX($Y$2342:$Y$2469,MATCH($A2349-D2349*16,$A$2342:$A$2469,0))</f>
        <v>148139239.810193</v>
      </c>
      <c r="AJ2349" s="7" t="n">
        <f aca="false">INDEX($Z$2342:$Z$2469,MATCH($A2349+(1-E2349)*8,$A$2342:$A$2469,0))</f>
        <v>60000000</v>
      </c>
      <c r="AK2349" s="7" t="n">
        <f aca="false">INDEX($Z$2342:$Z$2469,MATCH($A2349-E2349*8,$A$2342:$A$2469,0))</f>
        <v>205039783.656453</v>
      </c>
      <c r="AL2349" s="7" t="n">
        <f aca="false">INDEX($AA$2342:$AA$2469,MATCH($A2349+(1-F2349)*4,$A$2342:$A$2469,0))</f>
        <v>30000000</v>
      </c>
      <c r="AM2349" s="7" t="n">
        <f aca="false">INDEX($AA$2342:$AA$2469,MATCH($A2349-F2349*4,$A$2342:$A$2469,0))</f>
        <v>230040871.099</v>
      </c>
      <c r="AN2349" s="7" t="n">
        <f aca="false">INDEX($AB$2342:$AB$2469,MATCH($A2349+(1-G2349)*2,$A$2342:$A$2469,0))</f>
        <v>15000000</v>
      </c>
      <c r="AO2349" s="7" t="n">
        <f aca="false">INDEX($AB$2342:$AB$2469,MATCH($A2349-G2349*2,$A$2342:$A$2469,0))</f>
        <v>353179586.38482</v>
      </c>
      <c r="AP2349" s="7" t="n">
        <f aca="false">INDEX($AC$2342:$AC$2469,MATCH($A2349+(1-H2349)*1,$A$2342:$A$2469,0))</f>
        <v>5000000</v>
      </c>
      <c r="AQ2349" s="7" t="n">
        <f aca="false">INDEX($AC$2342:$AC$2469,MATCH($A2349-H2349*1,$A$2342:$A$2469,0))</f>
        <v>351384518.601415</v>
      </c>
      <c r="AR2349" s="14" t="b">
        <f aca="false">AND(IF(B2349=1,AD2349&gt;=AE2349,AE2349&gt;AD2349),IF(C2349=1,AF2349&gt;=AG2349,AG2349&gt;AF2349),IF(D2349=1,AH2349&gt;=AI2349,AI2349&gt;AH2349),IF(E2349=1,AJ2349&gt;=AK2349,AK2349&gt;AJ2349),IF(F2349=1,AL2349&gt;=AM2349,AM2349&gt;AL2349),IF(G2349=1,AN2349&gt;=AO2349,AO2349&gt;AN2349),IF(H2349=1,AP2349&gt;=AQ2349,AQ2349&gt;AP2349))</f>
        <v>0</v>
      </c>
      <c r="AS2349" s="2"/>
      <c r="AT2349" s="2"/>
      <c r="AU2349" s="2"/>
      <c r="AV2349" s="2"/>
      <c r="AW2349" s="2"/>
      <c r="AX2349" s="2"/>
    </row>
    <row r="2350" customFormat="false" ht="15" hidden="false" customHeight="false" outlineLevel="0" collapsed="false">
      <c r="A2350" s="6" t="n">
        <f aca="false">ROW()-2342</f>
        <v>8</v>
      </c>
      <c r="B2350" s="6" t="n">
        <f aca="false">MOD(INT($A2350/64),2)</f>
        <v>0</v>
      </c>
      <c r="C2350" s="6" t="n">
        <f aca="false">MOD(INT($A2350/32),2)</f>
        <v>0</v>
      </c>
      <c r="D2350" s="6" t="n">
        <f aca="false">MOD(INT($A2350/16),2)</f>
        <v>0</v>
      </c>
      <c r="E2350" s="6" t="n">
        <f aca="false">MOD(INT($A2350/8),2)</f>
        <v>1</v>
      </c>
      <c r="F2350" s="6" t="n">
        <f aca="false">MOD(INT($A2350/4),2)</f>
        <v>0</v>
      </c>
      <c r="G2350" s="6" t="n">
        <f aca="false">MOD(INT($A2350/2),2)</f>
        <v>0</v>
      </c>
      <c r="H2350" s="6" t="n">
        <f aca="false">MOD(INT($A2350/1),2)</f>
        <v>0</v>
      </c>
      <c r="I2350" s="7" t="n">
        <f aca="false">IF(B2350=1,MIN($B$6,$B$2340),0)</f>
        <v>0</v>
      </c>
      <c r="J2350" s="7" t="n">
        <f aca="false">IF(C2350=1,MIN($F$576,MAX(0,$B$2340-I2350)),0)</f>
        <v>0</v>
      </c>
      <c r="K2350" s="7" t="n">
        <f aca="false">IF(D2350=1,MIN($F$575,MAX(0,$B$2340-SUM(I2350:J2350))),0)</f>
        <v>0</v>
      </c>
      <c r="L2350" s="7" t="n">
        <f aca="false">IF(E2350=1,MIN($F$574,MAX(0,$B$2340-SUM(I2350:K2350))),0)</f>
        <v>60000000</v>
      </c>
      <c r="M2350" s="7" t="n">
        <f aca="false">IF(F2350=1,MIN($F$573,MAX(0,$B$2340-SUM(I2350:L2350))),0)</f>
        <v>0</v>
      </c>
      <c r="N2350" s="7" t="n">
        <f aca="false">IF(G2350=1,MIN($F$572,MAX(0,$B$2340-SUM(I2350:M2350))),0)</f>
        <v>0</v>
      </c>
      <c r="O2350" s="7" t="n">
        <f aca="false">IF(H2350=1,MIN($F$571,MAX(0,$B$2340-SUM(I2350:N2350))),0)</f>
        <v>0</v>
      </c>
      <c r="P2350" s="7" t="n">
        <f aca="false">MAX(0,$B$2340-SUM(I2350:O2350))</f>
        <v>1940000000</v>
      </c>
      <c r="Q2350" s="7" t="n">
        <f aca="false">($B$553+$B$554)+$B$22+(1-B2350)*$B$548+(1-C2350)*$E$576+(1-D2350)*$E$575+(1-E2350)*$E$574+(1-F2350)*$E$573+(1-G2350)*$E$572+(1-H2350)*$E$571</f>
        <v>30954101.3672325</v>
      </c>
      <c r="R2350" s="7" t="n">
        <f aca="false">P2350&gt;$B$12*Q2350</f>
        <v>1</v>
      </c>
      <c r="S2350" s="7" t="n">
        <f aca="false">IF(R2350,(P2350+$B$12*$B$13)/(Q2350+$B$13),IF(Q2350&gt;0,P2350/Q2350,0))</f>
        <v>58.06462946581</v>
      </c>
      <c r="T2350" s="7" t="n">
        <f aca="false">IF(R2350,$B$13*(S2350-$B$12),0)</f>
        <v>142661573.664525</v>
      </c>
      <c r="U2350" s="7" t="n">
        <f aca="false">($B$553+$B$554)*S2350</f>
        <v>16336947.7333625</v>
      </c>
      <c r="V2350" s="7" t="n">
        <f aca="false">$B$22*S2350</f>
        <v>522581665.19229</v>
      </c>
      <c r="W2350" s="7" t="n">
        <f aca="false">IF(B2350=1,I2350,S2350*$B$548)</f>
        <v>46701073.9583655</v>
      </c>
      <c r="X2350" s="7" t="n">
        <f aca="false">IF(C2350=1,J2350,S2350*$E$576)</f>
        <v>356195850.838597</v>
      </c>
      <c r="Y2350" s="7" t="n">
        <f aca="false">IF(D2350=1,K2350,S2350*$E$575)</f>
        <v>100682705.557331</v>
      </c>
      <c r="Z2350" s="7" t="n">
        <f aca="false">IF(E2350=1,L2350,S2350*$E$574)</f>
        <v>60000000</v>
      </c>
      <c r="AA2350" s="7" t="n">
        <f aca="false">IF(F2350=1,M2350,S2350*$E$573)</f>
        <v>174193888.39743</v>
      </c>
      <c r="AB2350" s="7" t="n">
        <f aca="false">IF(G2350=1,N2350,S2350*$E$572)</f>
        <v>290323147.32905</v>
      </c>
      <c r="AC2350" s="7" t="n">
        <f aca="false">IF(H2350=1,O2350,S2350*$E$571)</f>
        <v>290323147.32905</v>
      </c>
      <c r="AD2350" s="7" t="n">
        <f aca="false">INDEX($W$2342:$W$2469,MATCH($A2350+(1-B2350)*64,$A$2342:$A$2469,0))</f>
        <v>30000000</v>
      </c>
      <c r="AE2350" s="7" t="n">
        <f aca="false">INDEX($W$2342:$W$2469,MATCH($A2350-B2350*64,$A$2342:$A$2469,0))</f>
        <v>46701073.9583655</v>
      </c>
      <c r="AF2350" s="7" t="n">
        <f aca="false">INDEX($X$2342:$X$2469,MATCH($A2350+(1-C2350)*32,$A$2342:$A$2469,0))</f>
        <v>300000000</v>
      </c>
      <c r="AG2350" s="7" t="n">
        <f aca="false">INDEX($X$2342:$X$2469,MATCH($A2350-C2350*32,$A$2342:$A$2469,0))</f>
        <v>356195850.838597</v>
      </c>
      <c r="AH2350" s="7" t="n">
        <f aca="false">INDEX($Y$2342:$Y$2469,MATCH($A2350+(1-D2350)*16,$A$2342:$A$2469,0))</f>
        <v>100000000</v>
      </c>
      <c r="AI2350" s="7" t="n">
        <f aca="false">INDEX($Y$2342:$Y$2469,MATCH($A2350-D2350*16,$A$2342:$A$2469,0))</f>
        <v>100682705.557331</v>
      </c>
      <c r="AJ2350" s="7" t="n">
        <f aca="false">INDEX($Z$2342:$Z$2469,MATCH($A2350+(1-E2350)*8,$A$2342:$A$2469,0))</f>
        <v>60000000</v>
      </c>
      <c r="AK2350" s="7" t="n">
        <f aca="false">INDEX($Z$2342:$Z$2469,MATCH($A2350-E2350*8,$A$2342:$A$2469,0))</f>
        <v>134043242.383207</v>
      </c>
      <c r="AL2350" s="7" t="n">
        <f aca="false">INDEX($AA$2342:$AA$2469,MATCH($A2350+(1-F2350)*4,$A$2342:$A$2469,0))</f>
        <v>30000000</v>
      </c>
      <c r="AM2350" s="7" t="n">
        <f aca="false">INDEX($AA$2342:$AA$2469,MATCH($A2350-F2350*4,$A$2342:$A$2469,0))</f>
        <v>174193888.39743</v>
      </c>
      <c r="AN2350" s="7" t="n">
        <f aca="false">INDEX($AB$2342:$AB$2469,MATCH($A2350+(1-G2350)*2,$A$2342:$A$2469,0))</f>
        <v>15000000</v>
      </c>
      <c r="AO2350" s="7" t="n">
        <f aca="false">INDEX($AB$2342:$AB$2469,MATCH($A2350-G2350*2,$A$2342:$A$2469,0))</f>
        <v>290323147.32905</v>
      </c>
      <c r="AP2350" s="7" t="n">
        <f aca="false">INDEX($AC$2342:$AC$2469,MATCH($A2350+(1-H2350)*1,$A$2342:$A$2469,0))</f>
        <v>5000000</v>
      </c>
      <c r="AQ2350" s="7" t="n">
        <f aca="false">INDEX($AC$2342:$AC$2469,MATCH($A2350-H2350*1,$A$2342:$A$2469,0))</f>
        <v>290323147.32905</v>
      </c>
      <c r="AR2350" s="14" t="b">
        <f aca="false">AND(IF(B2350=1,AD2350&gt;=AE2350,AE2350&gt;AD2350),IF(C2350=1,AF2350&gt;=AG2350,AG2350&gt;AF2350),IF(D2350=1,AH2350&gt;=AI2350,AI2350&gt;AH2350),IF(E2350=1,AJ2350&gt;=AK2350,AK2350&gt;AJ2350),IF(F2350=1,AL2350&gt;=AM2350,AM2350&gt;AL2350),IF(G2350=1,AN2350&gt;=AO2350,AO2350&gt;AN2350),IF(H2350=1,AP2350&gt;=AQ2350,AQ2350&gt;AP2350))</f>
        <v>0</v>
      </c>
      <c r="AS2350" s="2"/>
      <c r="AT2350" s="2"/>
      <c r="AU2350" s="2"/>
      <c r="AV2350" s="2"/>
      <c r="AW2350" s="2"/>
      <c r="AX2350" s="2"/>
    </row>
    <row r="2351" customFormat="false" ht="15" hidden="false" customHeight="false" outlineLevel="0" collapsed="false">
      <c r="A2351" s="6" t="n">
        <f aca="false">ROW()-2342</f>
        <v>9</v>
      </c>
      <c r="B2351" s="6" t="n">
        <f aca="false">MOD(INT($A2351/64),2)</f>
        <v>0</v>
      </c>
      <c r="C2351" s="6" t="n">
        <f aca="false">MOD(INT($A2351/32),2)</f>
        <v>0</v>
      </c>
      <c r="D2351" s="6" t="n">
        <f aca="false">MOD(INT($A2351/16),2)</f>
        <v>0</v>
      </c>
      <c r="E2351" s="6" t="n">
        <f aca="false">MOD(INT($A2351/8),2)</f>
        <v>1</v>
      </c>
      <c r="F2351" s="6" t="n">
        <f aca="false">MOD(INT($A2351/4),2)</f>
        <v>0</v>
      </c>
      <c r="G2351" s="6" t="n">
        <f aca="false">MOD(INT($A2351/2),2)</f>
        <v>0</v>
      </c>
      <c r="H2351" s="6" t="n">
        <f aca="false">MOD(INT($A2351/1),2)</f>
        <v>1</v>
      </c>
      <c r="I2351" s="7" t="n">
        <f aca="false">IF(B2351=1,MIN($B$6,$B$2340),0)</f>
        <v>0</v>
      </c>
      <c r="J2351" s="7" t="n">
        <f aca="false">IF(C2351=1,MIN($F$576,MAX(0,$B$2340-I2351)),0)</f>
        <v>0</v>
      </c>
      <c r="K2351" s="7" t="n">
        <f aca="false">IF(D2351=1,MIN($F$575,MAX(0,$B$2340-SUM(I2351:J2351))),0)</f>
        <v>0</v>
      </c>
      <c r="L2351" s="7" t="n">
        <f aca="false">IF(E2351=1,MIN($F$574,MAX(0,$B$2340-SUM(I2351:K2351))),0)</f>
        <v>60000000</v>
      </c>
      <c r="M2351" s="7" t="n">
        <f aca="false">IF(F2351=1,MIN($F$573,MAX(0,$B$2340-SUM(I2351:L2351))),0)</f>
        <v>0</v>
      </c>
      <c r="N2351" s="7" t="n">
        <f aca="false">IF(G2351=1,MIN($F$572,MAX(0,$B$2340-SUM(I2351:M2351))),0)</f>
        <v>0</v>
      </c>
      <c r="O2351" s="7" t="n">
        <f aca="false">IF(H2351=1,MIN($F$571,MAX(0,$B$2340-SUM(I2351:N2351))),0)</f>
        <v>5000000</v>
      </c>
      <c r="P2351" s="7" t="n">
        <f aca="false">MAX(0,$B$2340-SUM(I2351:O2351))</f>
        <v>1935000000</v>
      </c>
      <c r="Q2351" s="7" t="n">
        <f aca="false">($B$553+$B$554)+$B$22+(1-B2351)*$B$548+(1-C2351)*$E$576+(1-D2351)*$E$575+(1-E2351)*$E$574+(1-F2351)*$E$573+(1-G2351)*$E$572+(1-H2351)*$E$571</f>
        <v>25954101.3672325</v>
      </c>
      <c r="R2351" s="7" t="n">
        <f aca="false">P2351&gt;$B$12*Q2351</f>
        <v>1</v>
      </c>
      <c r="S2351" s="7" t="n">
        <f aca="false">IF(R2351,(P2351+$B$12*$B$13)/(Q2351+$B$13),IF(Q2351&gt;0,P2351/Q2351,0))</f>
        <v>68.0921170201218</v>
      </c>
      <c r="T2351" s="7" t="n">
        <f aca="false">IF(R2351,$B$13*(S2351-$B$12),0)</f>
        <v>167730292.550304</v>
      </c>
      <c r="U2351" s="7" t="n">
        <f aca="false">($B$553+$B$554)*S2351</f>
        <v>19158261.527644</v>
      </c>
      <c r="V2351" s="7" t="n">
        <f aca="false">$B$22*S2351</f>
        <v>612829053.181096</v>
      </c>
      <c r="W2351" s="7" t="n">
        <f aca="false">IF(B2351=1,I2351,S2351*$B$548)</f>
        <v>54766129.0908752</v>
      </c>
      <c r="X2351" s="7" t="n">
        <f aca="false">IF(C2351=1,J2351,S2351*$E$576)</f>
        <v>417709193.712587</v>
      </c>
      <c r="Y2351" s="7" t="n">
        <f aca="false">IF(D2351=1,K2351,S2351*$E$575)</f>
        <v>118070133.77652</v>
      </c>
      <c r="Z2351" s="7" t="n">
        <f aca="false">IF(E2351=1,L2351,S2351*$E$574)</f>
        <v>60000000</v>
      </c>
      <c r="AA2351" s="7" t="n">
        <f aca="false">IF(F2351=1,M2351,S2351*$E$573)</f>
        <v>204276351.060365</v>
      </c>
      <c r="AB2351" s="7" t="n">
        <f aca="false">IF(G2351=1,N2351,S2351*$E$572)</f>
        <v>340460585.100609</v>
      </c>
      <c r="AC2351" s="7" t="n">
        <f aca="false">IF(H2351=1,O2351,S2351*$E$571)</f>
        <v>5000000</v>
      </c>
      <c r="AD2351" s="7" t="n">
        <f aca="false">INDEX($W$2342:$W$2469,MATCH($A2351+(1-B2351)*64,$A$2342:$A$2469,0))</f>
        <v>30000000</v>
      </c>
      <c r="AE2351" s="7" t="n">
        <f aca="false">INDEX($W$2342:$W$2469,MATCH($A2351-B2351*64,$A$2342:$A$2469,0))</f>
        <v>54766129.0908752</v>
      </c>
      <c r="AF2351" s="7" t="n">
        <f aca="false">INDEX($X$2342:$X$2469,MATCH($A2351+(1-C2351)*32,$A$2342:$A$2469,0))</f>
        <v>300000000</v>
      </c>
      <c r="AG2351" s="7" t="n">
        <f aca="false">INDEX($X$2342:$X$2469,MATCH($A2351-C2351*32,$A$2342:$A$2469,0))</f>
        <v>417709193.712587</v>
      </c>
      <c r="AH2351" s="7" t="n">
        <f aca="false">INDEX($Y$2342:$Y$2469,MATCH($A2351+(1-D2351)*16,$A$2342:$A$2469,0))</f>
        <v>100000000</v>
      </c>
      <c r="AI2351" s="7" t="n">
        <f aca="false">INDEX($Y$2342:$Y$2469,MATCH($A2351-D2351*16,$A$2342:$A$2469,0))</f>
        <v>118070133.77652</v>
      </c>
      <c r="AJ2351" s="7" t="n">
        <f aca="false">INDEX($Z$2342:$Z$2469,MATCH($A2351+(1-E2351)*8,$A$2342:$A$2469,0))</f>
        <v>60000000</v>
      </c>
      <c r="AK2351" s="7" t="n">
        <f aca="false">INDEX($Z$2342:$Z$2469,MATCH($A2351-E2351*8,$A$2342:$A$2469,0))</f>
        <v>155376426.068636</v>
      </c>
      <c r="AL2351" s="7" t="n">
        <f aca="false">INDEX($AA$2342:$AA$2469,MATCH($A2351+(1-F2351)*4,$A$2342:$A$2469,0))</f>
        <v>30000000</v>
      </c>
      <c r="AM2351" s="7" t="n">
        <f aca="false">INDEX($AA$2342:$AA$2469,MATCH($A2351-F2351*4,$A$2342:$A$2469,0))</f>
        <v>204276351.060365</v>
      </c>
      <c r="AN2351" s="7" t="n">
        <f aca="false">INDEX($AB$2342:$AB$2469,MATCH($A2351+(1-G2351)*2,$A$2342:$A$2469,0))</f>
        <v>15000000</v>
      </c>
      <c r="AO2351" s="7" t="n">
        <f aca="false">INDEX($AB$2342:$AB$2469,MATCH($A2351-G2351*2,$A$2342:$A$2469,0))</f>
        <v>340460585.100609</v>
      </c>
      <c r="AP2351" s="7" t="n">
        <f aca="false">INDEX($AC$2342:$AC$2469,MATCH($A2351+(1-H2351)*1,$A$2342:$A$2469,0))</f>
        <v>5000000</v>
      </c>
      <c r="AQ2351" s="7" t="n">
        <f aca="false">INDEX($AC$2342:$AC$2469,MATCH($A2351-H2351*1,$A$2342:$A$2469,0))</f>
        <v>290323147.32905</v>
      </c>
      <c r="AR2351" s="14" t="b">
        <f aca="false">AND(IF(B2351=1,AD2351&gt;=AE2351,AE2351&gt;AD2351),IF(C2351=1,AF2351&gt;=AG2351,AG2351&gt;AF2351),IF(D2351=1,AH2351&gt;=AI2351,AI2351&gt;AH2351),IF(E2351=1,AJ2351&gt;=AK2351,AK2351&gt;AJ2351),IF(F2351=1,AL2351&gt;=AM2351,AM2351&gt;AL2351),IF(G2351=1,AN2351&gt;=AO2351,AO2351&gt;AN2351),IF(H2351=1,AP2351&gt;=AQ2351,AQ2351&gt;AP2351))</f>
        <v>0</v>
      </c>
      <c r="AS2351" s="2"/>
      <c r="AT2351" s="2"/>
      <c r="AU2351" s="2"/>
      <c r="AV2351" s="2"/>
      <c r="AW2351" s="2"/>
      <c r="AX2351" s="2"/>
    </row>
    <row r="2352" customFormat="false" ht="15" hidden="false" customHeight="false" outlineLevel="0" collapsed="false">
      <c r="A2352" s="6" t="n">
        <f aca="false">ROW()-2342</f>
        <v>10</v>
      </c>
      <c r="B2352" s="6" t="n">
        <f aca="false">MOD(INT($A2352/64),2)</f>
        <v>0</v>
      </c>
      <c r="C2352" s="6" t="n">
        <f aca="false">MOD(INT($A2352/32),2)</f>
        <v>0</v>
      </c>
      <c r="D2352" s="6" t="n">
        <f aca="false">MOD(INT($A2352/16),2)</f>
        <v>0</v>
      </c>
      <c r="E2352" s="6" t="n">
        <f aca="false">MOD(INT($A2352/8),2)</f>
        <v>1</v>
      </c>
      <c r="F2352" s="6" t="n">
        <f aca="false">MOD(INT($A2352/4),2)</f>
        <v>0</v>
      </c>
      <c r="G2352" s="6" t="n">
        <f aca="false">MOD(INT($A2352/2),2)</f>
        <v>1</v>
      </c>
      <c r="H2352" s="6" t="n">
        <f aca="false">MOD(INT($A2352/1),2)</f>
        <v>0</v>
      </c>
      <c r="I2352" s="7" t="n">
        <f aca="false">IF(B2352=1,MIN($B$6,$B$2340),0)</f>
        <v>0</v>
      </c>
      <c r="J2352" s="7" t="n">
        <f aca="false">IF(C2352=1,MIN($F$576,MAX(0,$B$2340-I2352)),0)</f>
        <v>0</v>
      </c>
      <c r="K2352" s="7" t="n">
        <f aca="false">IF(D2352=1,MIN($F$575,MAX(0,$B$2340-SUM(I2352:J2352))),0)</f>
        <v>0</v>
      </c>
      <c r="L2352" s="7" t="n">
        <f aca="false">IF(E2352=1,MIN($F$574,MAX(0,$B$2340-SUM(I2352:K2352))),0)</f>
        <v>60000000</v>
      </c>
      <c r="M2352" s="7" t="n">
        <f aca="false">IF(F2352=1,MIN($F$573,MAX(0,$B$2340-SUM(I2352:L2352))),0)</f>
        <v>0</v>
      </c>
      <c r="N2352" s="7" t="n">
        <f aca="false">IF(G2352=1,MIN($F$572,MAX(0,$B$2340-SUM(I2352:M2352))),0)</f>
        <v>15000000</v>
      </c>
      <c r="O2352" s="7" t="n">
        <f aca="false">IF(H2352=1,MIN($F$571,MAX(0,$B$2340-SUM(I2352:N2352))),0)</f>
        <v>0</v>
      </c>
      <c r="P2352" s="7" t="n">
        <f aca="false">MAX(0,$B$2340-SUM(I2352:O2352))</f>
        <v>1925000000</v>
      </c>
      <c r="Q2352" s="7" t="n">
        <f aca="false">($B$553+$B$554)+$B$22+(1-B2352)*$B$548+(1-C2352)*$E$576+(1-D2352)*$E$575+(1-E2352)*$E$574+(1-F2352)*$E$573+(1-G2352)*$E$572+(1-H2352)*$E$571</f>
        <v>25954101.3672325</v>
      </c>
      <c r="R2352" s="7" t="n">
        <f aca="false">P2352&gt;$B$12*Q2352</f>
        <v>1</v>
      </c>
      <c r="S2352" s="7" t="n">
        <f aca="false">IF(R2352,(P2352+$B$12*$B$13)/(Q2352+$B$13),IF(Q2352&gt;0,P2352/Q2352,0))</f>
        <v>67.7406738355018</v>
      </c>
      <c r="T2352" s="7" t="n">
        <f aca="false">IF(R2352,$B$13*(S2352-$B$12),0)</f>
        <v>166851684.588754</v>
      </c>
      <c r="U2352" s="7" t="n">
        <f aca="false">($B$553+$B$554)*S2352</f>
        <v>19059380.1778239</v>
      </c>
      <c r="V2352" s="7" t="n">
        <f aca="false">$B$22*S2352</f>
        <v>609666064.519516</v>
      </c>
      <c r="W2352" s="7" t="n">
        <f aca="false">IF(B2352=1,I2352,S2352*$B$548)</f>
        <v>54483465.1987933</v>
      </c>
      <c r="X2352" s="7" t="n">
        <f aca="false">IF(C2352=1,J2352,S2352*$E$576)</f>
        <v>415553275.293425</v>
      </c>
      <c r="Y2352" s="7" t="n">
        <f aca="false">IF(D2352=1,K2352,S2352*$E$575)</f>
        <v>117460739.537673</v>
      </c>
      <c r="Z2352" s="7" t="n">
        <f aca="false">IF(E2352=1,L2352,S2352*$E$574)</f>
        <v>60000000</v>
      </c>
      <c r="AA2352" s="7" t="n">
        <f aca="false">IF(F2352=1,M2352,S2352*$E$573)</f>
        <v>203222021.506505</v>
      </c>
      <c r="AB2352" s="7" t="n">
        <f aca="false">IF(G2352=1,N2352,S2352*$E$572)</f>
        <v>15000000</v>
      </c>
      <c r="AC2352" s="7" t="n">
        <f aca="false">IF(H2352=1,O2352,S2352*$E$571)</f>
        <v>338703369.177509</v>
      </c>
      <c r="AD2352" s="7" t="n">
        <f aca="false">INDEX($W$2342:$W$2469,MATCH($A2352+(1-B2352)*64,$A$2342:$A$2469,0))</f>
        <v>30000000</v>
      </c>
      <c r="AE2352" s="7" t="n">
        <f aca="false">INDEX($W$2342:$W$2469,MATCH($A2352-B2352*64,$A$2342:$A$2469,0))</f>
        <v>54483465.1987933</v>
      </c>
      <c r="AF2352" s="7" t="n">
        <f aca="false">INDEX($X$2342:$X$2469,MATCH($A2352+(1-C2352)*32,$A$2342:$A$2469,0))</f>
        <v>300000000</v>
      </c>
      <c r="AG2352" s="7" t="n">
        <f aca="false">INDEX($X$2342:$X$2469,MATCH($A2352-C2352*32,$A$2342:$A$2469,0))</f>
        <v>415553275.293425</v>
      </c>
      <c r="AH2352" s="7" t="n">
        <f aca="false">INDEX($Y$2342:$Y$2469,MATCH($A2352+(1-D2352)*16,$A$2342:$A$2469,0))</f>
        <v>100000000</v>
      </c>
      <c r="AI2352" s="7" t="n">
        <f aca="false">INDEX($Y$2342:$Y$2469,MATCH($A2352-D2352*16,$A$2342:$A$2469,0))</f>
        <v>117460739.537673</v>
      </c>
      <c r="AJ2352" s="7" t="n">
        <f aca="false">INDEX($Z$2342:$Z$2469,MATCH($A2352+(1-E2352)*8,$A$2342:$A$2469,0))</f>
        <v>60000000</v>
      </c>
      <c r="AK2352" s="7" t="n">
        <f aca="false">INDEX($Z$2342:$Z$2469,MATCH($A2352-E2352*8,$A$2342:$A$2469,0))</f>
        <v>154598571.620232</v>
      </c>
      <c r="AL2352" s="7" t="n">
        <f aca="false">INDEX($AA$2342:$AA$2469,MATCH($A2352+(1-F2352)*4,$A$2342:$A$2469,0))</f>
        <v>30000000</v>
      </c>
      <c r="AM2352" s="7" t="n">
        <f aca="false">INDEX($AA$2342:$AA$2469,MATCH($A2352-F2352*4,$A$2342:$A$2469,0))</f>
        <v>203222021.506505</v>
      </c>
      <c r="AN2352" s="7" t="n">
        <f aca="false">INDEX($AB$2342:$AB$2469,MATCH($A2352+(1-G2352)*2,$A$2342:$A$2469,0))</f>
        <v>15000000</v>
      </c>
      <c r="AO2352" s="7" t="n">
        <f aca="false">INDEX($AB$2342:$AB$2469,MATCH($A2352-G2352*2,$A$2342:$A$2469,0))</f>
        <v>290323147.32905</v>
      </c>
      <c r="AP2352" s="7" t="n">
        <f aca="false">INDEX($AC$2342:$AC$2469,MATCH($A2352+(1-H2352)*1,$A$2342:$A$2469,0))</f>
        <v>5000000</v>
      </c>
      <c r="AQ2352" s="7" t="n">
        <f aca="false">INDEX($AC$2342:$AC$2469,MATCH($A2352-H2352*1,$A$2342:$A$2469,0))</f>
        <v>338703369.177509</v>
      </c>
      <c r="AR2352" s="14" t="b">
        <f aca="false">AND(IF(B2352=1,AD2352&gt;=AE2352,AE2352&gt;AD2352),IF(C2352=1,AF2352&gt;=AG2352,AG2352&gt;AF2352),IF(D2352=1,AH2352&gt;=AI2352,AI2352&gt;AH2352),IF(E2352=1,AJ2352&gt;=AK2352,AK2352&gt;AJ2352),IF(F2352=1,AL2352&gt;=AM2352,AM2352&gt;AL2352),IF(G2352=1,AN2352&gt;=AO2352,AO2352&gt;AN2352),IF(H2352=1,AP2352&gt;=AQ2352,AQ2352&gt;AP2352))</f>
        <v>0</v>
      </c>
      <c r="AS2352" s="2"/>
      <c r="AT2352" s="2"/>
      <c r="AU2352" s="2"/>
      <c r="AV2352" s="2"/>
      <c r="AW2352" s="2"/>
      <c r="AX2352" s="2"/>
    </row>
    <row r="2353" customFormat="false" ht="15" hidden="false" customHeight="false" outlineLevel="0" collapsed="false">
      <c r="A2353" s="6" t="n">
        <f aca="false">ROW()-2342</f>
        <v>11</v>
      </c>
      <c r="B2353" s="6" t="n">
        <f aca="false">MOD(INT($A2353/64),2)</f>
        <v>0</v>
      </c>
      <c r="C2353" s="6" t="n">
        <f aca="false">MOD(INT($A2353/32),2)</f>
        <v>0</v>
      </c>
      <c r="D2353" s="6" t="n">
        <f aca="false">MOD(INT($A2353/16),2)</f>
        <v>0</v>
      </c>
      <c r="E2353" s="6" t="n">
        <f aca="false">MOD(INT($A2353/8),2)</f>
        <v>1</v>
      </c>
      <c r="F2353" s="6" t="n">
        <f aca="false">MOD(INT($A2353/4),2)</f>
        <v>0</v>
      </c>
      <c r="G2353" s="6" t="n">
        <f aca="false">MOD(INT($A2353/2),2)</f>
        <v>1</v>
      </c>
      <c r="H2353" s="6" t="n">
        <f aca="false">MOD(INT($A2353/1),2)</f>
        <v>1</v>
      </c>
      <c r="I2353" s="7" t="n">
        <f aca="false">IF(B2353=1,MIN($B$6,$B$2340),0)</f>
        <v>0</v>
      </c>
      <c r="J2353" s="7" t="n">
        <f aca="false">IF(C2353=1,MIN($F$576,MAX(0,$B$2340-I2353)),0)</f>
        <v>0</v>
      </c>
      <c r="K2353" s="7" t="n">
        <f aca="false">IF(D2353=1,MIN($F$575,MAX(0,$B$2340-SUM(I2353:J2353))),0)</f>
        <v>0</v>
      </c>
      <c r="L2353" s="7" t="n">
        <f aca="false">IF(E2353=1,MIN($F$574,MAX(0,$B$2340-SUM(I2353:K2353))),0)</f>
        <v>60000000</v>
      </c>
      <c r="M2353" s="7" t="n">
        <f aca="false">IF(F2353=1,MIN($F$573,MAX(0,$B$2340-SUM(I2353:L2353))),0)</f>
        <v>0</v>
      </c>
      <c r="N2353" s="7" t="n">
        <f aca="false">IF(G2353=1,MIN($F$572,MAX(0,$B$2340-SUM(I2353:M2353))),0)</f>
        <v>15000000</v>
      </c>
      <c r="O2353" s="7" t="n">
        <f aca="false">IF(H2353=1,MIN($F$571,MAX(0,$B$2340-SUM(I2353:N2353))),0)</f>
        <v>5000000</v>
      </c>
      <c r="P2353" s="7" t="n">
        <f aca="false">MAX(0,$B$2340-SUM(I2353:O2353))</f>
        <v>1920000000</v>
      </c>
      <c r="Q2353" s="7" t="n">
        <f aca="false">($B$553+$B$554)+$B$22+(1-B2353)*$B$548+(1-C2353)*$E$576+(1-D2353)*$E$575+(1-E2353)*$E$574+(1-F2353)*$E$573+(1-G2353)*$E$572+(1-H2353)*$E$571</f>
        <v>20954101.3672325</v>
      </c>
      <c r="R2353" s="7" t="n">
        <f aca="false">P2353&gt;$B$12*Q2353</f>
        <v>1</v>
      </c>
      <c r="S2353" s="7" t="n">
        <f aca="false">IF(R2353,(P2353+$B$12*$B$13)/(Q2353+$B$13),IF(Q2353&gt;0,P2353/Q2353,0))</f>
        <v>81.9686062534849</v>
      </c>
      <c r="T2353" s="7" t="n">
        <f aca="false">IF(R2353,$B$13*(S2353-$B$12),0)</f>
        <v>202421515.633712</v>
      </c>
      <c r="U2353" s="7" t="n">
        <f aca="false">($B$553+$B$554)*S2353</f>
        <v>23062522.7175222</v>
      </c>
      <c r="V2353" s="7" t="n">
        <f aca="false">$B$22*S2353</f>
        <v>737717456.281364</v>
      </c>
      <c r="W2353" s="7" t="n">
        <f aca="false">IF(B2353=1,I2353,S2353*$B$548)</f>
        <v>65926915.8888233</v>
      </c>
      <c r="X2353" s="7" t="n">
        <f aca="false">IF(C2353=1,J2353,S2353*$E$576)</f>
        <v>502834130.091296</v>
      </c>
      <c r="Y2353" s="7" t="n">
        <f aca="false">IF(D2353=1,K2353,S2353*$E$575)</f>
        <v>142131640.626827</v>
      </c>
      <c r="Z2353" s="7" t="n">
        <f aca="false">IF(E2353=1,L2353,S2353*$E$574)</f>
        <v>60000000</v>
      </c>
      <c r="AA2353" s="7" t="n">
        <f aca="false">IF(F2353=1,M2353,S2353*$E$573)</f>
        <v>245905818.760455</v>
      </c>
      <c r="AB2353" s="7" t="n">
        <f aca="false">IF(G2353=1,N2353,S2353*$E$572)</f>
        <v>15000000</v>
      </c>
      <c r="AC2353" s="7" t="n">
        <f aca="false">IF(H2353=1,O2353,S2353*$E$571)</f>
        <v>5000000</v>
      </c>
      <c r="AD2353" s="7" t="n">
        <f aca="false">INDEX($W$2342:$W$2469,MATCH($A2353+(1-B2353)*64,$A$2342:$A$2469,0))</f>
        <v>30000000</v>
      </c>
      <c r="AE2353" s="7" t="n">
        <f aca="false">INDEX($W$2342:$W$2469,MATCH($A2353-B2353*64,$A$2342:$A$2469,0))</f>
        <v>65926915.8888233</v>
      </c>
      <c r="AF2353" s="7" t="n">
        <f aca="false">INDEX($X$2342:$X$2469,MATCH($A2353+(1-C2353)*32,$A$2342:$A$2469,0))</f>
        <v>300000000</v>
      </c>
      <c r="AG2353" s="7" t="n">
        <f aca="false">INDEX($X$2342:$X$2469,MATCH($A2353-C2353*32,$A$2342:$A$2469,0))</f>
        <v>502834130.091296</v>
      </c>
      <c r="AH2353" s="7" t="n">
        <f aca="false">INDEX($Y$2342:$Y$2469,MATCH($A2353+(1-D2353)*16,$A$2342:$A$2469,0))</f>
        <v>100000000</v>
      </c>
      <c r="AI2353" s="7" t="n">
        <f aca="false">INDEX($Y$2342:$Y$2469,MATCH($A2353-D2353*16,$A$2342:$A$2469,0))</f>
        <v>142131640.626827</v>
      </c>
      <c r="AJ2353" s="7" t="n">
        <f aca="false">INDEX($Z$2342:$Z$2469,MATCH($A2353+(1-E2353)*8,$A$2342:$A$2469,0))</f>
        <v>60000000</v>
      </c>
      <c r="AK2353" s="7" t="n">
        <f aca="false">INDEX($Z$2342:$Z$2469,MATCH($A2353-E2353*8,$A$2342:$A$2469,0))</f>
        <v>184032696.8792</v>
      </c>
      <c r="AL2353" s="7" t="n">
        <f aca="false">INDEX($AA$2342:$AA$2469,MATCH($A2353+(1-F2353)*4,$A$2342:$A$2469,0))</f>
        <v>30000000</v>
      </c>
      <c r="AM2353" s="7" t="n">
        <f aca="false">INDEX($AA$2342:$AA$2469,MATCH($A2353-F2353*4,$A$2342:$A$2469,0))</f>
        <v>245905818.760455</v>
      </c>
      <c r="AN2353" s="7" t="n">
        <f aca="false">INDEX($AB$2342:$AB$2469,MATCH($A2353+(1-G2353)*2,$A$2342:$A$2469,0))</f>
        <v>15000000</v>
      </c>
      <c r="AO2353" s="7" t="n">
        <f aca="false">INDEX($AB$2342:$AB$2469,MATCH($A2353-G2353*2,$A$2342:$A$2469,0))</f>
        <v>340460585.100609</v>
      </c>
      <c r="AP2353" s="7" t="n">
        <f aca="false">INDEX($AC$2342:$AC$2469,MATCH($A2353+(1-H2353)*1,$A$2342:$A$2469,0))</f>
        <v>5000000</v>
      </c>
      <c r="AQ2353" s="7" t="n">
        <f aca="false">INDEX($AC$2342:$AC$2469,MATCH($A2353-H2353*1,$A$2342:$A$2469,0))</f>
        <v>338703369.177509</v>
      </c>
      <c r="AR2353" s="14" t="b">
        <f aca="false">AND(IF(B2353=1,AD2353&gt;=AE2353,AE2353&gt;AD2353),IF(C2353=1,AF2353&gt;=AG2353,AG2353&gt;AF2353),IF(D2353=1,AH2353&gt;=AI2353,AI2353&gt;AH2353),IF(E2353=1,AJ2353&gt;=AK2353,AK2353&gt;AJ2353),IF(F2353=1,AL2353&gt;=AM2353,AM2353&gt;AL2353),IF(G2353=1,AN2353&gt;=AO2353,AO2353&gt;AN2353),IF(H2353=1,AP2353&gt;=AQ2353,AQ2353&gt;AP2353))</f>
        <v>0</v>
      </c>
      <c r="AS2353" s="2"/>
      <c r="AT2353" s="2"/>
      <c r="AU2353" s="2"/>
      <c r="AV2353" s="2"/>
      <c r="AW2353" s="2"/>
      <c r="AX2353" s="2"/>
    </row>
    <row r="2354" customFormat="false" ht="15" hidden="false" customHeight="false" outlineLevel="0" collapsed="false">
      <c r="A2354" s="6" t="n">
        <f aca="false">ROW()-2342</f>
        <v>12</v>
      </c>
      <c r="B2354" s="6" t="n">
        <f aca="false">MOD(INT($A2354/64),2)</f>
        <v>0</v>
      </c>
      <c r="C2354" s="6" t="n">
        <f aca="false">MOD(INT($A2354/32),2)</f>
        <v>0</v>
      </c>
      <c r="D2354" s="6" t="n">
        <f aca="false">MOD(INT($A2354/16),2)</f>
        <v>0</v>
      </c>
      <c r="E2354" s="6" t="n">
        <f aca="false">MOD(INT($A2354/8),2)</f>
        <v>1</v>
      </c>
      <c r="F2354" s="6" t="n">
        <f aca="false">MOD(INT($A2354/4),2)</f>
        <v>1</v>
      </c>
      <c r="G2354" s="6" t="n">
        <f aca="false">MOD(INT($A2354/2),2)</f>
        <v>0</v>
      </c>
      <c r="H2354" s="6" t="n">
        <f aca="false">MOD(INT($A2354/1),2)</f>
        <v>0</v>
      </c>
      <c r="I2354" s="7" t="n">
        <f aca="false">IF(B2354=1,MIN($B$6,$B$2340),0)</f>
        <v>0</v>
      </c>
      <c r="J2354" s="7" t="n">
        <f aca="false">IF(C2354=1,MIN($F$576,MAX(0,$B$2340-I2354)),0)</f>
        <v>0</v>
      </c>
      <c r="K2354" s="7" t="n">
        <f aca="false">IF(D2354=1,MIN($F$575,MAX(0,$B$2340-SUM(I2354:J2354))),0)</f>
        <v>0</v>
      </c>
      <c r="L2354" s="7" t="n">
        <f aca="false">IF(E2354=1,MIN($F$574,MAX(0,$B$2340-SUM(I2354:K2354))),0)</f>
        <v>60000000</v>
      </c>
      <c r="M2354" s="7" t="n">
        <f aca="false">IF(F2354=1,MIN($F$573,MAX(0,$B$2340-SUM(I2354:L2354))),0)</f>
        <v>30000000</v>
      </c>
      <c r="N2354" s="7" t="n">
        <f aca="false">IF(G2354=1,MIN($F$572,MAX(0,$B$2340-SUM(I2354:M2354))),0)</f>
        <v>0</v>
      </c>
      <c r="O2354" s="7" t="n">
        <f aca="false">IF(H2354=1,MIN($F$571,MAX(0,$B$2340-SUM(I2354:N2354))),0)</f>
        <v>0</v>
      </c>
      <c r="P2354" s="7" t="n">
        <f aca="false">MAX(0,$B$2340-SUM(I2354:O2354))</f>
        <v>1910000000</v>
      </c>
      <c r="Q2354" s="7" t="n">
        <f aca="false">($B$553+$B$554)+$B$22+(1-B2354)*$B$548+(1-C2354)*$E$576+(1-D2354)*$E$575+(1-E2354)*$E$574+(1-F2354)*$E$573+(1-G2354)*$E$572+(1-H2354)*$E$571</f>
        <v>27954101.3672325</v>
      </c>
      <c r="R2354" s="7" t="n">
        <f aca="false">P2354&gt;$B$12*Q2354</f>
        <v>1</v>
      </c>
      <c r="S2354" s="7" t="n">
        <f aca="false">IF(R2354,(P2354+$B$12*$B$13)/(Q2354+$B$13),IF(Q2354&gt;0,P2354/Q2354,0))</f>
        <v>62.7994232020841</v>
      </c>
      <c r="T2354" s="7" t="n">
        <f aca="false">IF(R2354,$B$13*(S2354-$B$12),0)</f>
        <v>154498558.00521</v>
      </c>
      <c r="U2354" s="7" t="n">
        <f aca="false">($B$553+$B$554)*S2354</f>
        <v>17669119.8062646</v>
      </c>
      <c r="V2354" s="7" t="n">
        <f aca="false">$B$22*S2354</f>
        <v>565194808.818757</v>
      </c>
      <c r="W2354" s="7" t="n">
        <f aca="false">IF(B2354=1,I2354,S2354*$B$548)</f>
        <v>50509243.4841101</v>
      </c>
      <c r="X2354" s="7" t="n">
        <f aca="false">IF(C2354=1,J2354,S2354*$E$576)</f>
        <v>385241311.025861</v>
      </c>
      <c r="Y2354" s="7" t="n">
        <f aca="false">IF(D2354=1,K2354,S2354*$E$575)</f>
        <v>108892726.838956</v>
      </c>
      <c r="Z2354" s="7" t="n">
        <f aca="false">IF(E2354=1,L2354,S2354*$E$574)</f>
        <v>60000000</v>
      </c>
      <c r="AA2354" s="7" t="n">
        <f aca="false">IF(F2354=1,M2354,S2354*$E$573)</f>
        <v>30000000</v>
      </c>
      <c r="AB2354" s="7" t="n">
        <f aca="false">IF(G2354=1,N2354,S2354*$E$572)</f>
        <v>313997116.010421</v>
      </c>
      <c r="AC2354" s="7" t="n">
        <f aca="false">IF(H2354=1,O2354,S2354*$E$571)</f>
        <v>313997116.010421</v>
      </c>
      <c r="AD2354" s="7" t="n">
        <f aca="false">INDEX($W$2342:$W$2469,MATCH($A2354+(1-B2354)*64,$A$2342:$A$2469,0))</f>
        <v>30000000</v>
      </c>
      <c r="AE2354" s="7" t="n">
        <f aca="false">INDEX($W$2342:$W$2469,MATCH($A2354-B2354*64,$A$2342:$A$2469,0))</f>
        <v>50509243.4841101</v>
      </c>
      <c r="AF2354" s="7" t="n">
        <f aca="false">INDEX($X$2342:$X$2469,MATCH($A2354+(1-C2354)*32,$A$2342:$A$2469,0))</f>
        <v>300000000</v>
      </c>
      <c r="AG2354" s="7" t="n">
        <f aca="false">INDEX($X$2342:$X$2469,MATCH($A2354-C2354*32,$A$2342:$A$2469,0))</f>
        <v>385241311.025861</v>
      </c>
      <c r="AH2354" s="7" t="n">
        <f aca="false">INDEX($Y$2342:$Y$2469,MATCH($A2354+(1-D2354)*16,$A$2342:$A$2469,0))</f>
        <v>100000000</v>
      </c>
      <c r="AI2354" s="7" t="n">
        <f aca="false">INDEX($Y$2342:$Y$2469,MATCH($A2354-D2354*16,$A$2342:$A$2469,0))</f>
        <v>108892726.838956</v>
      </c>
      <c r="AJ2354" s="7" t="n">
        <f aca="false">INDEX($Z$2342:$Z$2469,MATCH($A2354+(1-E2354)*8,$A$2342:$A$2469,0))</f>
        <v>60000000</v>
      </c>
      <c r="AK2354" s="7" t="n">
        <f aca="false">INDEX($Z$2342:$Z$2469,MATCH($A2354-E2354*8,$A$2342:$A$2469,0))</f>
        <v>144091599.008747</v>
      </c>
      <c r="AL2354" s="7" t="n">
        <f aca="false">INDEX($AA$2342:$AA$2469,MATCH($A2354+(1-F2354)*4,$A$2342:$A$2469,0))</f>
        <v>30000000</v>
      </c>
      <c r="AM2354" s="7" t="n">
        <f aca="false">INDEX($AA$2342:$AA$2469,MATCH($A2354-F2354*4,$A$2342:$A$2469,0))</f>
        <v>174193888.39743</v>
      </c>
      <c r="AN2354" s="7" t="n">
        <f aca="false">INDEX($AB$2342:$AB$2469,MATCH($A2354+(1-G2354)*2,$A$2342:$A$2469,0))</f>
        <v>15000000</v>
      </c>
      <c r="AO2354" s="7" t="n">
        <f aca="false">INDEX($AB$2342:$AB$2469,MATCH($A2354-G2354*2,$A$2342:$A$2469,0))</f>
        <v>313997116.010421</v>
      </c>
      <c r="AP2354" s="7" t="n">
        <f aca="false">INDEX($AC$2342:$AC$2469,MATCH($A2354+(1-H2354)*1,$A$2342:$A$2469,0))</f>
        <v>5000000</v>
      </c>
      <c r="AQ2354" s="7" t="n">
        <f aca="false">INDEX($AC$2342:$AC$2469,MATCH($A2354-H2354*1,$A$2342:$A$2469,0))</f>
        <v>313997116.010421</v>
      </c>
      <c r="AR2354" s="14" t="b">
        <f aca="false">AND(IF(B2354=1,AD2354&gt;=AE2354,AE2354&gt;AD2354),IF(C2354=1,AF2354&gt;=AG2354,AG2354&gt;AF2354),IF(D2354=1,AH2354&gt;=AI2354,AI2354&gt;AH2354),IF(E2354=1,AJ2354&gt;=AK2354,AK2354&gt;AJ2354),IF(F2354=1,AL2354&gt;=AM2354,AM2354&gt;AL2354),IF(G2354=1,AN2354&gt;=AO2354,AO2354&gt;AN2354),IF(H2354=1,AP2354&gt;=AQ2354,AQ2354&gt;AP2354))</f>
        <v>0</v>
      </c>
      <c r="AS2354" s="2"/>
      <c r="AT2354" s="2"/>
      <c r="AU2354" s="2"/>
      <c r="AV2354" s="2"/>
      <c r="AW2354" s="2"/>
      <c r="AX2354" s="2"/>
    </row>
    <row r="2355" customFormat="false" ht="15" hidden="false" customHeight="false" outlineLevel="0" collapsed="false">
      <c r="A2355" s="6" t="n">
        <f aca="false">ROW()-2342</f>
        <v>13</v>
      </c>
      <c r="B2355" s="6" t="n">
        <f aca="false">MOD(INT($A2355/64),2)</f>
        <v>0</v>
      </c>
      <c r="C2355" s="6" t="n">
        <f aca="false">MOD(INT($A2355/32),2)</f>
        <v>0</v>
      </c>
      <c r="D2355" s="6" t="n">
        <f aca="false">MOD(INT($A2355/16),2)</f>
        <v>0</v>
      </c>
      <c r="E2355" s="6" t="n">
        <f aca="false">MOD(INT($A2355/8),2)</f>
        <v>1</v>
      </c>
      <c r="F2355" s="6" t="n">
        <f aca="false">MOD(INT($A2355/4),2)</f>
        <v>1</v>
      </c>
      <c r="G2355" s="6" t="n">
        <f aca="false">MOD(INT($A2355/2),2)</f>
        <v>0</v>
      </c>
      <c r="H2355" s="6" t="n">
        <f aca="false">MOD(INT($A2355/1),2)</f>
        <v>1</v>
      </c>
      <c r="I2355" s="7" t="n">
        <f aca="false">IF(B2355=1,MIN($B$6,$B$2340),0)</f>
        <v>0</v>
      </c>
      <c r="J2355" s="7" t="n">
        <f aca="false">IF(C2355=1,MIN($F$576,MAX(0,$B$2340-I2355)),0)</f>
        <v>0</v>
      </c>
      <c r="K2355" s="7" t="n">
        <f aca="false">IF(D2355=1,MIN($F$575,MAX(0,$B$2340-SUM(I2355:J2355))),0)</f>
        <v>0</v>
      </c>
      <c r="L2355" s="7" t="n">
        <f aca="false">IF(E2355=1,MIN($F$574,MAX(0,$B$2340-SUM(I2355:K2355))),0)</f>
        <v>60000000</v>
      </c>
      <c r="M2355" s="7" t="n">
        <f aca="false">IF(F2355=1,MIN($F$573,MAX(0,$B$2340-SUM(I2355:L2355))),0)</f>
        <v>30000000</v>
      </c>
      <c r="N2355" s="7" t="n">
        <f aca="false">IF(G2355=1,MIN($F$572,MAX(0,$B$2340-SUM(I2355:M2355))),0)</f>
        <v>0</v>
      </c>
      <c r="O2355" s="7" t="n">
        <f aca="false">IF(H2355=1,MIN($F$571,MAX(0,$B$2340-SUM(I2355:N2355))),0)</f>
        <v>5000000</v>
      </c>
      <c r="P2355" s="7" t="n">
        <f aca="false">MAX(0,$B$2340-SUM(I2355:O2355))</f>
        <v>1905000000</v>
      </c>
      <c r="Q2355" s="7" t="n">
        <f aca="false">($B$553+$B$554)+$B$22+(1-B2355)*$B$548+(1-C2355)*$E$576+(1-D2355)*$E$575+(1-E2355)*$E$574+(1-F2355)*$E$573+(1-G2355)*$E$572+(1-H2355)*$E$571</f>
        <v>22954101.3672325</v>
      </c>
      <c r="R2355" s="7" t="n">
        <f aca="false">P2355&gt;$B$12*Q2355</f>
        <v>1</v>
      </c>
      <c r="S2355" s="7" t="n">
        <f aca="false">IF(R2355,(P2355+$B$12*$B$13)/(Q2355+$B$13),IF(Q2355&gt;0,P2355/Q2355,0))</f>
        <v>74.9388074039636</v>
      </c>
      <c r="T2355" s="7" t="n">
        <f aca="false">IF(R2355,$B$13*(S2355-$B$12),0)</f>
        <v>184847018.509909</v>
      </c>
      <c r="U2355" s="7" t="n">
        <f aca="false">($B$553+$B$554)*S2355</f>
        <v>21084632.6071874</v>
      </c>
      <c r="V2355" s="7" t="n">
        <f aca="false">$B$22*S2355</f>
        <v>674449266.635672</v>
      </c>
      <c r="W2355" s="7" t="n">
        <f aca="false">IF(B2355=1,I2355,S2355*$B$548)</f>
        <v>60272885.9052643</v>
      </c>
      <c r="X2355" s="7" t="n">
        <f aca="false">IF(C2355=1,J2355,S2355*$E$576)</f>
        <v>459710025.012767</v>
      </c>
      <c r="Y2355" s="7" t="n">
        <f aca="false">IF(D2355=1,K2355,S2355*$E$575)</f>
        <v>129942134.309382</v>
      </c>
      <c r="Z2355" s="7" t="n">
        <f aca="false">IF(E2355=1,L2355,S2355*$E$574)</f>
        <v>60000000</v>
      </c>
      <c r="AA2355" s="7" t="n">
        <f aca="false">IF(F2355=1,M2355,S2355*$E$573)</f>
        <v>30000000</v>
      </c>
      <c r="AB2355" s="7" t="n">
        <f aca="false">IF(G2355=1,N2355,S2355*$E$572)</f>
        <v>374694037.019818</v>
      </c>
      <c r="AC2355" s="7" t="n">
        <f aca="false">IF(H2355=1,O2355,S2355*$E$571)</f>
        <v>5000000</v>
      </c>
      <c r="AD2355" s="7" t="n">
        <f aca="false">INDEX($W$2342:$W$2469,MATCH($A2355+(1-B2355)*64,$A$2342:$A$2469,0))</f>
        <v>30000000</v>
      </c>
      <c r="AE2355" s="7" t="n">
        <f aca="false">INDEX($W$2342:$W$2469,MATCH($A2355-B2355*64,$A$2342:$A$2469,0))</f>
        <v>60272885.9052643</v>
      </c>
      <c r="AF2355" s="7" t="n">
        <f aca="false">INDEX($X$2342:$X$2469,MATCH($A2355+(1-C2355)*32,$A$2342:$A$2469,0))</f>
        <v>300000000</v>
      </c>
      <c r="AG2355" s="7" t="n">
        <f aca="false">INDEX($X$2342:$X$2469,MATCH($A2355-C2355*32,$A$2342:$A$2469,0))</f>
        <v>459710025.012767</v>
      </c>
      <c r="AH2355" s="7" t="n">
        <f aca="false">INDEX($Y$2342:$Y$2469,MATCH($A2355+(1-D2355)*16,$A$2342:$A$2469,0))</f>
        <v>100000000</v>
      </c>
      <c r="AI2355" s="7" t="n">
        <f aca="false">INDEX($Y$2342:$Y$2469,MATCH($A2355-D2355*16,$A$2342:$A$2469,0))</f>
        <v>129942134.309382</v>
      </c>
      <c r="AJ2355" s="7" t="n">
        <f aca="false">INDEX($Z$2342:$Z$2469,MATCH($A2355+(1-E2355)*8,$A$2342:$A$2469,0))</f>
        <v>60000000</v>
      </c>
      <c r="AK2355" s="7" t="n">
        <f aca="false">INDEX($Z$2342:$Z$2469,MATCH($A2355-E2355*8,$A$2342:$A$2469,0))</f>
        <v>169526201.464713</v>
      </c>
      <c r="AL2355" s="7" t="n">
        <f aca="false">INDEX($AA$2342:$AA$2469,MATCH($A2355+(1-F2355)*4,$A$2342:$A$2469,0))</f>
        <v>30000000</v>
      </c>
      <c r="AM2355" s="7" t="n">
        <f aca="false">INDEX($AA$2342:$AA$2469,MATCH($A2355-F2355*4,$A$2342:$A$2469,0))</f>
        <v>204276351.060365</v>
      </c>
      <c r="AN2355" s="7" t="n">
        <f aca="false">INDEX($AB$2342:$AB$2469,MATCH($A2355+(1-G2355)*2,$A$2342:$A$2469,0))</f>
        <v>15000000</v>
      </c>
      <c r="AO2355" s="7" t="n">
        <f aca="false">INDEX($AB$2342:$AB$2469,MATCH($A2355-G2355*2,$A$2342:$A$2469,0))</f>
        <v>374694037.019818</v>
      </c>
      <c r="AP2355" s="7" t="n">
        <f aca="false">INDEX($AC$2342:$AC$2469,MATCH($A2355+(1-H2355)*1,$A$2342:$A$2469,0))</f>
        <v>5000000</v>
      </c>
      <c r="AQ2355" s="7" t="n">
        <f aca="false">INDEX($AC$2342:$AC$2469,MATCH($A2355-H2355*1,$A$2342:$A$2469,0))</f>
        <v>313997116.010421</v>
      </c>
      <c r="AR2355" s="14" t="b">
        <f aca="false">AND(IF(B2355=1,AD2355&gt;=AE2355,AE2355&gt;AD2355),IF(C2355=1,AF2355&gt;=AG2355,AG2355&gt;AF2355),IF(D2355=1,AH2355&gt;=AI2355,AI2355&gt;AH2355),IF(E2355=1,AJ2355&gt;=AK2355,AK2355&gt;AJ2355),IF(F2355=1,AL2355&gt;=AM2355,AM2355&gt;AL2355),IF(G2355=1,AN2355&gt;=AO2355,AO2355&gt;AN2355),IF(H2355=1,AP2355&gt;=AQ2355,AQ2355&gt;AP2355))</f>
        <v>0</v>
      </c>
      <c r="AS2355" s="2"/>
      <c r="AT2355" s="2"/>
      <c r="AU2355" s="2"/>
      <c r="AV2355" s="2"/>
      <c r="AW2355" s="2"/>
      <c r="AX2355" s="2"/>
    </row>
    <row r="2356" customFormat="false" ht="15" hidden="false" customHeight="false" outlineLevel="0" collapsed="false">
      <c r="A2356" s="6" t="n">
        <f aca="false">ROW()-2342</f>
        <v>14</v>
      </c>
      <c r="B2356" s="6" t="n">
        <f aca="false">MOD(INT($A2356/64),2)</f>
        <v>0</v>
      </c>
      <c r="C2356" s="6" t="n">
        <f aca="false">MOD(INT($A2356/32),2)</f>
        <v>0</v>
      </c>
      <c r="D2356" s="6" t="n">
        <f aca="false">MOD(INT($A2356/16),2)</f>
        <v>0</v>
      </c>
      <c r="E2356" s="6" t="n">
        <f aca="false">MOD(INT($A2356/8),2)</f>
        <v>1</v>
      </c>
      <c r="F2356" s="6" t="n">
        <f aca="false">MOD(INT($A2356/4),2)</f>
        <v>1</v>
      </c>
      <c r="G2356" s="6" t="n">
        <f aca="false">MOD(INT($A2356/2),2)</f>
        <v>1</v>
      </c>
      <c r="H2356" s="6" t="n">
        <f aca="false">MOD(INT($A2356/1),2)</f>
        <v>0</v>
      </c>
      <c r="I2356" s="7" t="n">
        <f aca="false">IF(B2356=1,MIN($B$6,$B$2340),0)</f>
        <v>0</v>
      </c>
      <c r="J2356" s="7" t="n">
        <f aca="false">IF(C2356=1,MIN($F$576,MAX(0,$B$2340-I2356)),0)</f>
        <v>0</v>
      </c>
      <c r="K2356" s="7" t="n">
        <f aca="false">IF(D2356=1,MIN($F$575,MAX(0,$B$2340-SUM(I2356:J2356))),0)</f>
        <v>0</v>
      </c>
      <c r="L2356" s="7" t="n">
        <f aca="false">IF(E2356=1,MIN($F$574,MAX(0,$B$2340-SUM(I2356:K2356))),0)</f>
        <v>60000000</v>
      </c>
      <c r="M2356" s="7" t="n">
        <f aca="false">IF(F2356=1,MIN($F$573,MAX(0,$B$2340-SUM(I2356:L2356))),0)</f>
        <v>30000000</v>
      </c>
      <c r="N2356" s="7" t="n">
        <f aca="false">IF(G2356=1,MIN($F$572,MAX(0,$B$2340-SUM(I2356:M2356))),0)</f>
        <v>15000000</v>
      </c>
      <c r="O2356" s="7" t="n">
        <f aca="false">IF(H2356=1,MIN($F$571,MAX(0,$B$2340-SUM(I2356:N2356))),0)</f>
        <v>0</v>
      </c>
      <c r="P2356" s="7" t="n">
        <f aca="false">MAX(0,$B$2340-SUM(I2356:O2356))</f>
        <v>1895000000</v>
      </c>
      <c r="Q2356" s="7" t="n">
        <f aca="false">($B$553+$B$554)+$B$22+(1-B2356)*$B$548+(1-C2356)*$E$576+(1-D2356)*$E$575+(1-E2356)*$E$574+(1-F2356)*$E$573+(1-G2356)*$E$572+(1-H2356)*$E$571</f>
        <v>22954101.3672325</v>
      </c>
      <c r="R2356" s="7" t="n">
        <f aca="false">P2356&gt;$B$12*Q2356</f>
        <v>1</v>
      </c>
      <c r="S2356" s="7" t="n">
        <f aca="false">IF(R2356,(P2356+$B$12*$B$13)/(Q2356+$B$13),IF(Q2356&gt;0,P2356/Q2356,0))</f>
        <v>74.5459434070883</v>
      </c>
      <c r="T2356" s="7" t="n">
        <f aca="false">IF(R2356,$B$13*(S2356-$B$12),0)</f>
        <v>183864858.517721</v>
      </c>
      <c r="U2356" s="7" t="n">
        <f aca="false">($B$553+$B$554)*S2356</f>
        <v>20974097.1806753</v>
      </c>
      <c r="V2356" s="7" t="n">
        <f aca="false">$B$22*S2356</f>
        <v>670913490.663795</v>
      </c>
      <c r="W2356" s="7" t="n">
        <f aca="false">IF(B2356=1,I2356,S2356*$B$548)</f>
        <v>59956907.4732577</v>
      </c>
      <c r="X2356" s="7" t="n">
        <f aca="false">IF(C2356=1,J2356,S2356*$E$576)</f>
        <v>457300011.775479</v>
      </c>
      <c r="Y2356" s="7" t="n">
        <f aca="false">IF(D2356=1,K2356,S2356*$E$575)</f>
        <v>129260917.353632</v>
      </c>
      <c r="Z2356" s="7" t="n">
        <f aca="false">IF(E2356=1,L2356,S2356*$E$574)</f>
        <v>60000000</v>
      </c>
      <c r="AA2356" s="7" t="n">
        <f aca="false">IF(F2356=1,M2356,S2356*$E$573)</f>
        <v>30000000</v>
      </c>
      <c r="AB2356" s="7" t="n">
        <f aca="false">IF(G2356=1,N2356,S2356*$E$572)</f>
        <v>15000000</v>
      </c>
      <c r="AC2356" s="7" t="n">
        <f aca="false">IF(H2356=1,O2356,S2356*$E$571)</f>
        <v>372729717.035441</v>
      </c>
      <c r="AD2356" s="7" t="n">
        <f aca="false">INDEX($W$2342:$W$2469,MATCH($A2356+(1-B2356)*64,$A$2342:$A$2469,0))</f>
        <v>30000000</v>
      </c>
      <c r="AE2356" s="7" t="n">
        <f aca="false">INDEX($W$2342:$W$2469,MATCH($A2356-B2356*64,$A$2342:$A$2469,0))</f>
        <v>59956907.4732577</v>
      </c>
      <c r="AF2356" s="7" t="n">
        <f aca="false">INDEX($X$2342:$X$2469,MATCH($A2356+(1-C2356)*32,$A$2342:$A$2469,0))</f>
        <v>300000000</v>
      </c>
      <c r="AG2356" s="7" t="n">
        <f aca="false">INDEX($X$2342:$X$2469,MATCH($A2356-C2356*32,$A$2342:$A$2469,0))</f>
        <v>457300011.775479</v>
      </c>
      <c r="AH2356" s="7" t="n">
        <f aca="false">INDEX($Y$2342:$Y$2469,MATCH($A2356+(1-D2356)*16,$A$2342:$A$2469,0))</f>
        <v>100000000</v>
      </c>
      <c r="AI2356" s="7" t="n">
        <f aca="false">INDEX($Y$2342:$Y$2469,MATCH($A2356-D2356*16,$A$2342:$A$2469,0))</f>
        <v>129260917.353632</v>
      </c>
      <c r="AJ2356" s="7" t="n">
        <f aca="false">INDEX($Z$2342:$Z$2469,MATCH($A2356+(1-E2356)*8,$A$2342:$A$2469,0))</f>
        <v>60000000</v>
      </c>
      <c r="AK2356" s="7" t="n">
        <f aca="false">INDEX($Z$2342:$Z$2469,MATCH($A2356-E2356*8,$A$2342:$A$2469,0))</f>
        <v>168664568.928679</v>
      </c>
      <c r="AL2356" s="7" t="n">
        <f aca="false">INDEX($AA$2342:$AA$2469,MATCH($A2356+(1-F2356)*4,$A$2342:$A$2469,0))</f>
        <v>30000000</v>
      </c>
      <c r="AM2356" s="7" t="n">
        <f aca="false">INDEX($AA$2342:$AA$2469,MATCH($A2356-F2356*4,$A$2342:$A$2469,0))</f>
        <v>203222021.506505</v>
      </c>
      <c r="AN2356" s="7" t="n">
        <f aca="false">INDEX($AB$2342:$AB$2469,MATCH($A2356+(1-G2356)*2,$A$2342:$A$2469,0))</f>
        <v>15000000</v>
      </c>
      <c r="AO2356" s="7" t="n">
        <f aca="false">INDEX($AB$2342:$AB$2469,MATCH($A2356-G2356*2,$A$2342:$A$2469,0))</f>
        <v>313997116.010421</v>
      </c>
      <c r="AP2356" s="7" t="n">
        <f aca="false">INDEX($AC$2342:$AC$2469,MATCH($A2356+(1-H2356)*1,$A$2342:$A$2469,0))</f>
        <v>5000000</v>
      </c>
      <c r="AQ2356" s="7" t="n">
        <f aca="false">INDEX($AC$2342:$AC$2469,MATCH($A2356-H2356*1,$A$2342:$A$2469,0))</f>
        <v>372729717.035441</v>
      </c>
      <c r="AR2356" s="14" t="b">
        <f aca="false">AND(IF(B2356=1,AD2356&gt;=AE2356,AE2356&gt;AD2356),IF(C2356=1,AF2356&gt;=AG2356,AG2356&gt;AF2356),IF(D2356=1,AH2356&gt;=AI2356,AI2356&gt;AH2356),IF(E2356=1,AJ2356&gt;=AK2356,AK2356&gt;AJ2356),IF(F2356=1,AL2356&gt;=AM2356,AM2356&gt;AL2356),IF(G2356=1,AN2356&gt;=AO2356,AO2356&gt;AN2356),IF(H2356=1,AP2356&gt;=AQ2356,AQ2356&gt;AP2356))</f>
        <v>0</v>
      </c>
      <c r="AS2356" s="2"/>
      <c r="AT2356" s="2"/>
      <c r="AU2356" s="2"/>
      <c r="AV2356" s="2"/>
      <c r="AW2356" s="2"/>
      <c r="AX2356" s="2"/>
    </row>
    <row r="2357" customFormat="false" ht="15" hidden="false" customHeight="false" outlineLevel="0" collapsed="false">
      <c r="A2357" s="6" t="n">
        <f aca="false">ROW()-2342</f>
        <v>15</v>
      </c>
      <c r="B2357" s="6" t="n">
        <f aca="false">MOD(INT($A2357/64),2)</f>
        <v>0</v>
      </c>
      <c r="C2357" s="6" t="n">
        <f aca="false">MOD(INT($A2357/32),2)</f>
        <v>0</v>
      </c>
      <c r="D2357" s="6" t="n">
        <f aca="false">MOD(INT($A2357/16),2)</f>
        <v>0</v>
      </c>
      <c r="E2357" s="6" t="n">
        <f aca="false">MOD(INT($A2357/8),2)</f>
        <v>1</v>
      </c>
      <c r="F2357" s="6" t="n">
        <f aca="false">MOD(INT($A2357/4),2)</f>
        <v>1</v>
      </c>
      <c r="G2357" s="6" t="n">
        <f aca="false">MOD(INT($A2357/2),2)</f>
        <v>1</v>
      </c>
      <c r="H2357" s="6" t="n">
        <f aca="false">MOD(INT($A2357/1),2)</f>
        <v>1</v>
      </c>
      <c r="I2357" s="7" t="n">
        <f aca="false">IF(B2357=1,MIN($B$6,$B$2340),0)</f>
        <v>0</v>
      </c>
      <c r="J2357" s="7" t="n">
        <f aca="false">IF(C2357=1,MIN($F$576,MAX(0,$B$2340-I2357)),0)</f>
        <v>0</v>
      </c>
      <c r="K2357" s="7" t="n">
        <f aca="false">IF(D2357=1,MIN($F$575,MAX(0,$B$2340-SUM(I2357:J2357))),0)</f>
        <v>0</v>
      </c>
      <c r="L2357" s="7" t="n">
        <f aca="false">IF(E2357=1,MIN($F$574,MAX(0,$B$2340-SUM(I2357:K2357))),0)</f>
        <v>60000000</v>
      </c>
      <c r="M2357" s="7" t="n">
        <f aca="false">IF(F2357=1,MIN($F$573,MAX(0,$B$2340-SUM(I2357:L2357))),0)</f>
        <v>30000000</v>
      </c>
      <c r="N2357" s="7" t="n">
        <f aca="false">IF(G2357=1,MIN($F$572,MAX(0,$B$2340-SUM(I2357:M2357))),0)</f>
        <v>15000000</v>
      </c>
      <c r="O2357" s="7" t="n">
        <f aca="false">IF(H2357=1,MIN($F$571,MAX(0,$B$2340-SUM(I2357:N2357))),0)</f>
        <v>5000000</v>
      </c>
      <c r="P2357" s="7" t="n">
        <f aca="false">MAX(0,$B$2340-SUM(I2357:O2357))</f>
        <v>1890000000</v>
      </c>
      <c r="Q2357" s="7" t="n">
        <f aca="false">($B$553+$B$554)+$B$22+(1-B2357)*$B$548+(1-C2357)*$E$576+(1-D2357)*$E$575+(1-E2357)*$E$574+(1-F2357)*$E$573+(1-G2357)*$E$572+(1-H2357)*$E$571</f>
        <v>17954101.3672325</v>
      </c>
      <c r="R2357" s="7" t="n">
        <f aca="false">P2357&gt;$B$12*Q2357</f>
        <v>1</v>
      </c>
      <c r="S2357" s="7" t="n">
        <f aca="false">IF(R2357,(P2357+$B$12*$B$13)/(Q2357+$B$13),IF(Q2357&gt;0,P2357/Q2357,0))</f>
        <v>92.5242310098155</v>
      </c>
      <c r="T2357" s="7" t="n">
        <f aca="false">IF(R2357,$B$13*(S2357-$B$12),0)</f>
        <v>228810577.524539</v>
      </c>
      <c r="U2357" s="7" t="n">
        <f aca="false">($B$553+$B$554)*S2357</f>
        <v>26032432.1361073</v>
      </c>
      <c r="V2357" s="7" t="n">
        <f aca="false">$B$22*S2357</f>
        <v>832718079.08834</v>
      </c>
      <c r="W2357" s="7" t="n">
        <f aca="false">IF(B2357=1,I2357,S2357*$B$548)</f>
        <v>74416748.9758047</v>
      </c>
      <c r="X2357" s="7" t="n">
        <f aca="false">IF(C2357=1,J2357,S2357*$E$576)</f>
        <v>567587315.908629</v>
      </c>
      <c r="Y2357" s="7" t="n">
        <f aca="false">IF(D2357=1,K2357,S2357*$E$575)</f>
        <v>160434846.366581</v>
      </c>
      <c r="Z2357" s="7" t="n">
        <f aca="false">IF(E2357=1,L2357,S2357*$E$574)</f>
        <v>60000000</v>
      </c>
      <c r="AA2357" s="7" t="n">
        <f aca="false">IF(F2357=1,M2357,S2357*$E$573)</f>
        <v>30000000</v>
      </c>
      <c r="AB2357" s="7" t="n">
        <f aca="false">IF(G2357=1,N2357,S2357*$E$572)</f>
        <v>15000000</v>
      </c>
      <c r="AC2357" s="7" t="n">
        <f aca="false">IF(H2357=1,O2357,S2357*$E$571)</f>
        <v>5000000</v>
      </c>
      <c r="AD2357" s="7" t="n">
        <f aca="false">INDEX($W$2342:$W$2469,MATCH($A2357+(1-B2357)*64,$A$2342:$A$2469,0))</f>
        <v>30000000</v>
      </c>
      <c r="AE2357" s="7" t="n">
        <f aca="false">INDEX($W$2342:$W$2469,MATCH($A2357-B2357*64,$A$2342:$A$2469,0))</f>
        <v>74416748.9758047</v>
      </c>
      <c r="AF2357" s="7" t="n">
        <f aca="false">INDEX($X$2342:$X$2469,MATCH($A2357+(1-C2357)*32,$A$2342:$A$2469,0))</f>
        <v>300000000</v>
      </c>
      <c r="AG2357" s="7" t="n">
        <f aca="false">INDEX($X$2342:$X$2469,MATCH($A2357-C2357*32,$A$2342:$A$2469,0))</f>
        <v>567587315.908629</v>
      </c>
      <c r="AH2357" s="7" t="n">
        <f aca="false">INDEX($Y$2342:$Y$2469,MATCH($A2357+(1-D2357)*16,$A$2342:$A$2469,0))</f>
        <v>100000000</v>
      </c>
      <c r="AI2357" s="7" t="n">
        <f aca="false">INDEX($Y$2342:$Y$2469,MATCH($A2357-D2357*16,$A$2342:$A$2469,0))</f>
        <v>160434846.366581</v>
      </c>
      <c r="AJ2357" s="7" t="n">
        <f aca="false">INDEX($Z$2342:$Z$2469,MATCH($A2357+(1-E2357)*8,$A$2342:$A$2469,0))</f>
        <v>60000000</v>
      </c>
      <c r="AK2357" s="7" t="n">
        <f aca="false">INDEX($Z$2342:$Z$2469,MATCH($A2357-E2357*8,$A$2342:$A$2469,0))</f>
        <v>205039783.656453</v>
      </c>
      <c r="AL2357" s="7" t="n">
        <f aca="false">INDEX($AA$2342:$AA$2469,MATCH($A2357+(1-F2357)*4,$A$2342:$A$2469,0))</f>
        <v>30000000</v>
      </c>
      <c r="AM2357" s="7" t="n">
        <f aca="false">INDEX($AA$2342:$AA$2469,MATCH($A2357-F2357*4,$A$2342:$A$2469,0))</f>
        <v>245905818.760455</v>
      </c>
      <c r="AN2357" s="7" t="n">
        <f aca="false">INDEX($AB$2342:$AB$2469,MATCH($A2357+(1-G2357)*2,$A$2342:$A$2469,0))</f>
        <v>15000000</v>
      </c>
      <c r="AO2357" s="7" t="n">
        <f aca="false">INDEX($AB$2342:$AB$2469,MATCH($A2357-G2357*2,$A$2342:$A$2469,0))</f>
        <v>374694037.019818</v>
      </c>
      <c r="AP2357" s="7" t="n">
        <f aca="false">INDEX($AC$2342:$AC$2469,MATCH($A2357+(1-H2357)*1,$A$2342:$A$2469,0))</f>
        <v>5000000</v>
      </c>
      <c r="AQ2357" s="7" t="n">
        <f aca="false">INDEX($AC$2342:$AC$2469,MATCH($A2357-H2357*1,$A$2342:$A$2469,0))</f>
        <v>372729717.035441</v>
      </c>
      <c r="AR2357" s="14" t="b">
        <f aca="false">AND(IF(B2357=1,AD2357&gt;=AE2357,AE2357&gt;AD2357),IF(C2357=1,AF2357&gt;=AG2357,AG2357&gt;AF2357),IF(D2357=1,AH2357&gt;=AI2357,AI2357&gt;AH2357),IF(E2357=1,AJ2357&gt;=AK2357,AK2357&gt;AJ2357),IF(F2357=1,AL2357&gt;=AM2357,AM2357&gt;AL2357),IF(G2357=1,AN2357&gt;=AO2357,AO2357&gt;AN2357),IF(H2357=1,AP2357&gt;=AQ2357,AQ2357&gt;AP2357))</f>
        <v>0</v>
      </c>
      <c r="AS2357" s="2"/>
      <c r="AT2357" s="2"/>
      <c r="AU2357" s="2"/>
      <c r="AV2357" s="2"/>
      <c r="AW2357" s="2"/>
      <c r="AX2357" s="2"/>
    </row>
    <row r="2358" customFormat="false" ht="15" hidden="false" customHeight="false" outlineLevel="0" collapsed="false">
      <c r="A2358" s="6" t="n">
        <f aca="false">ROW()-2342</f>
        <v>16</v>
      </c>
      <c r="B2358" s="6" t="n">
        <f aca="false">MOD(INT($A2358/64),2)</f>
        <v>0</v>
      </c>
      <c r="C2358" s="6" t="n">
        <f aca="false">MOD(INT($A2358/32),2)</f>
        <v>0</v>
      </c>
      <c r="D2358" s="6" t="n">
        <f aca="false">MOD(INT($A2358/16),2)</f>
        <v>1</v>
      </c>
      <c r="E2358" s="6" t="n">
        <f aca="false">MOD(INT($A2358/8),2)</f>
        <v>0</v>
      </c>
      <c r="F2358" s="6" t="n">
        <f aca="false">MOD(INT($A2358/4),2)</f>
        <v>0</v>
      </c>
      <c r="G2358" s="6" t="n">
        <f aca="false">MOD(INT($A2358/2),2)</f>
        <v>0</v>
      </c>
      <c r="H2358" s="6" t="n">
        <f aca="false">MOD(INT($A2358/1),2)</f>
        <v>0</v>
      </c>
      <c r="I2358" s="7" t="n">
        <f aca="false">IF(B2358=1,MIN($B$6,$B$2340),0)</f>
        <v>0</v>
      </c>
      <c r="J2358" s="7" t="n">
        <f aca="false">IF(C2358=1,MIN($F$576,MAX(0,$B$2340-I2358)),0)</f>
        <v>0</v>
      </c>
      <c r="K2358" s="7" t="n">
        <f aca="false">IF(D2358=1,MIN($F$575,MAX(0,$B$2340-SUM(I2358:J2358))),0)</f>
        <v>100000000</v>
      </c>
      <c r="L2358" s="7" t="n">
        <f aca="false">IF(E2358=1,MIN($F$574,MAX(0,$B$2340-SUM(I2358:K2358))),0)</f>
        <v>0</v>
      </c>
      <c r="M2358" s="7" t="n">
        <f aca="false">IF(F2358=1,MIN($F$573,MAX(0,$B$2340-SUM(I2358:L2358))),0)</f>
        <v>0</v>
      </c>
      <c r="N2358" s="7" t="n">
        <f aca="false">IF(G2358=1,MIN($F$572,MAX(0,$B$2340-SUM(I2358:M2358))),0)</f>
        <v>0</v>
      </c>
      <c r="O2358" s="7" t="n">
        <f aca="false">IF(H2358=1,MIN($F$571,MAX(0,$B$2340-SUM(I2358:N2358))),0)</f>
        <v>0</v>
      </c>
      <c r="P2358" s="7" t="n">
        <f aca="false">MAX(0,$B$2340-SUM(I2358:O2358))</f>
        <v>1900000000</v>
      </c>
      <c r="Q2358" s="7" t="n">
        <f aca="false">($B$553+$B$554)+$B$22+(1-B2358)*$B$548+(1-C2358)*$E$576+(1-D2358)*$E$575+(1-E2358)*$E$574+(1-F2358)*$E$573+(1-G2358)*$E$572+(1-H2358)*$E$571</f>
        <v>31620124.8227577</v>
      </c>
      <c r="R2358" s="7" t="n">
        <f aca="false">P2358&gt;$B$12*Q2358</f>
        <v>1</v>
      </c>
      <c r="S2358" s="7" t="n">
        <f aca="false">IF(R2358,(P2358+$B$12*$B$13)/(Q2358+$B$13),IF(Q2358&gt;0,P2358/Q2358,0))</f>
        <v>55.7588815950361</v>
      </c>
      <c r="T2358" s="7" t="n">
        <f aca="false">IF(R2358,$B$13*(S2358-$B$12),0)</f>
        <v>136897203.98759</v>
      </c>
      <c r="U2358" s="7" t="n">
        <f aca="false">($B$553+$B$554)*S2358</f>
        <v>15688207.1352101</v>
      </c>
      <c r="V2358" s="7" t="n">
        <f aca="false">$B$22*S2358</f>
        <v>501829934.355325</v>
      </c>
      <c r="W2358" s="7" t="n">
        <f aca="false">IF(B2358=1,I2358,S2358*$B$548)</f>
        <v>44846573.157568</v>
      </c>
      <c r="X2358" s="7" t="n">
        <f aca="false">IF(C2358=1,J2358,S2358*$E$576)</f>
        <v>342051304.800752</v>
      </c>
      <c r="Y2358" s="7" t="n">
        <f aca="false">IF(D2358=1,K2358,S2358*$E$575)</f>
        <v>100000000</v>
      </c>
      <c r="Z2358" s="7" t="n">
        <f aca="false">IF(E2358=1,L2358,S2358*$E$574)</f>
        <v>133821315.828087</v>
      </c>
      <c r="AA2358" s="7" t="n">
        <f aca="false">IF(F2358=1,M2358,S2358*$E$573)</f>
        <v>167276644.785108</v>
      </c>
      <c r="AB2358" s="7" t="n">
        <f aca="false">IF(G2358=1,N2358,S2358*$E$572)</f>
        <v>278794407.97518</v>
      </c>
      <c r="AC2358" s="7" t="n">
        <f aca="false">IF(H2358=1,O2358,S2358*$E$571)</f>
        <v>278794407.97518</v>
      </c>
      <c r="AD2358" s="7" t="n">
        <f aca="false">INDEX($W$2342:$W$2469,MATCH($A2358+(1-B2358)*64,$A$2342:$A$2469,0))</f>
        <v>30000000</v>
      </c>
      <c r="AE2358" s="7" t="n">
        <f aca="false">INDEX($W$2342:$W$2469,MATCH($A2358-B2358*64,$A$2342:$A$2469,0))</f>
        <v>44846573.157568</v>
      </c>
      <c r="AF2358" s="7" t="n">
        <f aca="false">INDEX($X$2342:$X$2469,MATCH($A2358+(1-C2358)*32,$A$2342:$A$2469,0))</f>
        <v>300000000</v>
      </c>
      <c r="AG2358" s="7" t="n">
        <f aca="false">INDEX($X$2342:$X$2469,MATCH($A2358-C2358*32,$A$2342:$A$2469,0))</f>
        <v>342051304.800752</v>
      </c>
      <c r="AH2358" s="7" t="n">
        <f aca="false">INDEX($Y$2342:$Y$2469,MATCH($A2358+(1-D2358)*16,$A$2342:$A$2469,0))</f>
        <v>100000000</v>
      </c>
      <c r="AI2358" s="7" t="n">
        <f aca="false">INDEX($Y$2342:$Y$2469,MATCH($A2358-D2358*16,$A$2342:$A$2469,0))</f>
        <v>96844932.599092</v>
      </c>
      <c r="AJ2358" s="7" t="n">
        <f aca="false">INDEX($Z$2342:$Z$2469,MATCH($A2358+(1-E2358)*8,$A$2342:$A$2469,0))</f>
        <v>60000000</v>
      </c>
      <c r="AK2358" s="7" t="n">
        <f aca="false">INDEX($Z$2342:$Z$2469,MATCH($A2358-E2358*8,$A$2342:$A$2469,0))</f>
        <v>133821315.828087</v>
      </c>
      <c r="AL2358" s="7" t="n">
        <f aca="false">INDEX($AA$2342:$AA$2469,MATCH($A2358+(1-F2358)*4,$A$2342:$A$2469,0))</f>
        <v>30000000</v>
      </c>
      <c r="AM2358" s="7" t="n">
        <f aca="false">INDEX($AA$2342:$AA$2469,MATCH($A2358-F2358*4,$A$2342:$A$2469,0))</f>
        <v>167276644.785108</v>
      </c>
      <c r="AN2358" s="7" t="n">
        <f aca="false">INDEX($AB$2342:$AB$2469,MATCH($A2358+(1-G2358)*2,$A$2342:$A$2469,0))</f>
        <v>15000000</v>
      </c>
      <c r="AO2358" s="7" t="n">
        <f aca="false">INDEX($AB$2342:$AB$2469,MATCH($A2358-G2358*2,$A$2342:$A$2469,0))</f>
        <v>278794407.97518</v>
      </c>
      <c r="AP2358" s="7" t="n">
        <f aca="false">INDEX($AC$2342:$AC$2469,MATCH($A2358+(1-H2358)*1,$A$2342:$A$2469,0))</f>
        <v>5000000</v>
      </c>
      <c r="AQ2358" s="7" t="n">
        <f aca="false">INDEX($AC$2342:$AC$2469,MATCH($A2358-H2358*1,$A$2342:$A$2469,0))</f>
        <v>278794407.97518</v>
      </c>
      <c r="AR2358" s="14" t="b">
        <f aca="false">AND(IF(B2358=1,AD2358&gt;=AE2358,AE2358&gt;AD2358),IF(C2358=1,AF2358&gt;=AG2358,AG2358&gt;AF2358),IF(D2358=1,AH2358&gt;=AI2358,AI2358&gt;AH2358),IF(E2358=1,AJ2358&gt;=AK2358,AK2358&gt;AJ2358),IF(F2358=1,AL2358&gt;=AM2358,AM2358&gt;AL2358),IF(G2358=1,AN2358&gt;=AO2358,AO2358&gt;AN2358),IF(H2358=1,AP2358&gt;=AQ2358,AQ2358&gt;AP2358))</f>
        <v>1</v>
      </c>
      <c r="AS2358" s="2"/>
      <c r="AT2358" s="2"/>
      <c r="AU2358" s="2"/>
      <c r="AV2358" s="2"/>
      <c r="AW2358" s="2"/>
      <c r="AX2358" s="2"/>
    </row>
    <row r="2359" customFormat="false" ht="15" hidden="false" customHeight="false" outlineLevel="0" collapsed="false">
      <c r="A2359" s="6" t="n">
        <f aca="false">ROW()-2342</f>
        <v>17</v>
      </c>
      <c r="B2359" s="6" t="n">
        <f aca="false">MOD(INT($A2359/64),2)</f>
        <v>0</v>
      </c>
      <c r="C2359" s="6" t="n">
        <f aca="false">MOD(INT($A2359/32),2)</f>
        <v>0</v>
      </c>
      <c r="D2359" s="6" t="n">
        <f aca="false">MOD(INT($A2359/16),2)</f>
        <v>1</v>
      </c>
      <c r="E2359" s="6" t="n">
        <f aca="false">MOD(INT($A2359/8),2)</f>
        <v>0</v>
      </c>
      <c r="F2359" s="6" t="n">
        <f aca="false">MOD(INT($A2359/4),2)</f>
        <v>0</v>
      </c>
      <c r="G2359" s="6" t="n">
        <f aca="false">MOD(INT($A2359/2),2)</f>
        <v>0</v>
      </c>
      <c r="H2359" s="6" t="n">
        <f aca="false">MOD(INT($A2359/1),2)</f>
        <v>1</v>
      </c>
      <c r="I2359" s="7" t="n">
        <f aca="false">IF(B2359=1,MIN($B$6,$B$2340),0)</f>
        <v>0</v>
      </c>
      <c r="J2359" s="7" t="n">
        <f aca="false">IF(C2359=1,MIN($F$576,MAX(0,$B$2340-I2359)),0)</f>
        <v>0</v>
      </c>
      <c r="K2359" s="7" t="n">
        <f aca="false">IF(D2359=1,MIN($F$575,MAX(0,$B$2340-SUM(I2359:J2359))),0)</f>
        <v>100000000</v>
      </c>
      <c r="L2359" s="7" t="n">
        <f aca="false">IF(E2359=1,MIN($F$574,MAX(0,$B$2340-SUM(I2359:K2359))),0)</f>
        <v>0</v>
      </c>
      <c r="M2359" s="7" t="n">
        <f aca="false">IF(F2359=1,MIN($F$573,MAX(0,$B$2340-SUM(I2359:L2359))),0)</f>
        <v>0</v>
      </c>
      <c r="N2359" s="7" t="n">
        <f aca="false">IF(G2359=1,MIN($F$572,MAX(0,$B$2340-SUM(I2359:M2359))),0)</f>
        <v>0</v>
      </c>
      <c r="O2359" s="7" t="n">
        <f aca="false">IF(H2359=1,MIN($F$571,MAX(0,$B$2340-SUM(I2359:N2359))),0)</f>
        <v>5000000</v>
      </c>
      <c r="P2359" s="7" t="n">
        <f aca="false">MAX(0,$B$2340-SUM(I2359:O2359))</f>
        <v>1895000000</v>
      </c>
      <c r="Q2359" s="7" t="n">
        <f aca="false">($B$553+$B$554)+$B$22+(1-B2359)*$B$548+(1-C2359)*$E$576+(1-D2359)*$E$575+(1-E2359)*$E$574+(1-F2359)*$E$573+(1-G2359)*$E$572+(1-H2359)*$E$571</f>
        <v>26620124.8227577</v>
      </c>
      <c r="R2359" s="7" t="n">
        <f aca="false">P2359&gt;$B$12*Q2359</f>
        <v>1</v>
      </c>
      <c r="S2359" s="7" t="n">
        <f aca="false">IF(R2359,(P2359+$B$12*$B$13)/(Q2359+$B$13),IF(Q2359&gt;0,P2359/Q2359,0))</f>
        <v>65.1611217860261</v>
      </c>
      <c r="T2359" s="7" t="n">
        <f aca="false">IF(R2359,$B$13*(S2359-$B$12),0)</f>
        <v>160402804.465065</v>
      </c>
      <c r="U2359" s="7" t="n">
        <f aca="false">($B$553+$B$554)*S2359</f>
        <v>18333602.584899</v>
      </c>
      <c r="V2359" s="7" t="n">
        <f aca="false">$B$22*S2359</f>
        <v>586450096.074235</v>
      </c>
      <c r="W2359" s="7" t="n">
        <f aca="false">IF(B2359=1,I2359,S2359*$B$548)</f>
        <v>52408745.1471834</v>
      </c>
      <c r="X2359" s="7" t="n">
        <f aca="false">IF(C2359=1,J2359,S2359*$E$576)</f>
        <v>399729085.153945</v>
      </c>
      <c r="Y2359" s="7" t="n">
        <f aca="false">IF(D2359=1,K2359,S2359*$E$575)</f>
        <v>100000000</v>
      </c>
      <c r="Z2359" s="7" t="n">
        <f aca="false">IF(E2359=1,L2359,S2359*$E$574)</f>
        <v>156386692.286463</v>
      </c>
      <c r="AA2359" s="7" t="n">
        <f aca="false">IF(F2359=1,M2359,S2359*$E$573)</f>
        <v>195483365.358078</v>
      </c>
      <c r="AB2359" s="7" t="n">
        <f aca="false">IF(G2359=1,N2359,S2359*$E$572)</f>
        <v>325805608.930131</v>
      </c>
      <c r="AC2359" s="7" t="n">
        <f aca="false">IF(H2359=1,O2359,S2359*$E$571)</f>
        <v>5000000</v>
      </c>
      <c r="AD2359" s="7" t="n">
        <f aca="false">INDEX($W$2342:$W$2469,MATCH($A2359+(1-B2359)*64,$A$2342:$A$2469,0))</f>
        <v>30000000</v>
      </c>
      <c r="AE2359" s="7" t="n">
        <f aca="false">INDEX($W$2342:$W$2469,MATCH($A2359-B2359*64,$A$2342:$A$2469,0))</f>
        <v>52408745.1471834</v>
      </c>
      <c r="AF2359" s="7" t="n">
        <f aca="false">INDEX($X$2342:$X$2469,MATCH($A2359+(1-C2359)*32,$A$2342:$A$2469,0))</f>
        <v>300000000</v>
      </c>
      <c r="AG2359" s="7" t="n">
        <f aca="false">INDEX($X$2342:$X$2469,MATCH($A2359-C2359*32,$A$2342:$A$2469,0))</f>
        <v>399729085.153945</v>
      </c>
      <c r="AH2359" s="7" t="n">
        <f aca="false">INDEX($Y$2342:$Y$2469,MATCH($A2359+(1-D2359)*16,$A$2342:$A$2469,0))</f>
        <v>100000000</v>
      </c>
      <c r="AI2359" s="7" t="n">
        <f aca="false">INDEX($Y$2342:$Y$2469,MATCH($A2359-D2359*16,$A$2342:$A$2469,0))</f>
        <v>112257949.319719</v>
      </c>
      <c r="AJ2359" s="7" t="n">
        <f aca="false">INDEX($Z$2342:$Z$2469,MATCH($A2359+(1-E2359)*8,$A$2342:$A$2469,0))</f>
        <v>60000000</v>
      </c>
      <c r="AK2359" s="7" t="n">
        <f aca="false">INDEX($Z$2342:$Z$2469,MATCH($A2359-E2359*8,$A$2342:$A$2469,0))</f>
        <v>156386692.286463</v>
      </c>
      <c r="AL2359" s="7" t="n">
        <f aca="false">INDEX($AA$2342:$AA$2469,MATCH($A2359+(1-F2359)*4,$A$2342:$A$2469,0))</f>
        <v>30000000</v>
      </c>
      <c r="AM2359" s="7" t="n">
        <f aca="false">INDEX($AA$2342:$AA$2469,MATCH($A2359-F2359*4,$A$2342:$A$2469,0))</f>
        <v>195483365.358078</v>
      </c>
      <c r="AN2359" s="7" t="n">
        <f aca="false">INDEX($AB$2342:$AB$2469,MATCH($A2359+(1-G2359)*2,$A$2342:$A$2469,0))</f>
        <v>15000000</v>
      </c>
      <c r="AO2359" s="7" t="n">
        <f aca="false">INDEX($AB$2342:$AB$2469,MATCH($A2359-G2359*2,$A$2342:$A$2469,0))</f>
        <v>325805608.930131</v>
      </c>
      <c r="AP2359" s="7" t="n">
        <f aca="false">INDEX($AC$2342:$AC$2469,MATCH($A2359+(1-H2359)*1,$A$2342:$A$2469,0))</f>
        <v>5000000</v>
      </c>
      <c r="AQ2359" s="7" t="n">
        <f aca="false">INDEX($AC$2342:$AC$2469,MATCH($A2359-H2359*1,$A$2342:$A$2469,0))</f>
        <v>278794407.97518</v>
      </c>
      <c r="AR2359" s="14" t="b">
        <f aca="false">AND(IF(B2359=1,AD2359&gt;=AE2359,AE2359&gt;AD2359),IF(C2359=1,AF2359&gt;=AG2359,AG2359&gt;AF2359),IF(D2359=1,AH2359&gt;=AI2359,AI2359&gt;AH2359),IF(E2359=1,AJ2359&gt;=AK2359,AK2359&gt;AJ2359),IF(F2359=1,AL2359&gt;=AM2359,AM2359&gt;AL2359),IF(G2359=1,AN2359&gt;=AO2359,AO2359&gt;AN2359),IF(H2359=1,AP2359&gt;=AQ2359,AQ2359&gt;AP2359))</f>
        <v>0</v>
      </c>
      <c r="AS2359" s="2"/>
      <c r="AT2359" s="2"/>
      <c r="AU2359" s="2"/>
      <c r="AV2359" s="2"/>
      <c r="AW2359" s="2"/>
      <c r="AX2359" s="2"/>
    </row>
    <row r="2360" customFormat="false" ht="15" hidden="false" customHeight="false" outlineLevel="0" collapsed="false">
      <c r="A2360" s="6" t="n">
        <f aca="false">ROW()-2342</f>
        <v>18</v>
      </c>
      <c r="B2360" s="6" t="n">
        <f aca="false">MOD(INT($A2360/64),2)</f>
        <v>0</v>
      </c>
      <c r="C2360" s="6" t="n">
        <f aca="false">MOD(INT($A2360/32),2)</f>
        <v>0</v>
      </c>
      <c r="D2360" s="6" t="n">
        <f aca="false">MOD(INT($A2360/16),2)</f>
        <v>1</v>
      </c>
      <c r="E2360" s="6" t="n">
        <f aca="false">MOD(INT($A2360/8),2)</f>
        <v>0</v>
      </c>
      <c r="F2360" s="6" t="n">
        <f aca="false">MOD(INT($A2360/4),2)</f>
        <v>0</v>
      </c>
      <c r="G2360" s="6" t="n">
        <f aca="false">MOD(INT($A2360/2),2)</f>
        <v>1</v>
      </c>
      <c r="H2360" s="6" t="n">
        <f aca="false">MOD(INT($A2360/1),2)</f>
        <v>0</v>
      </c>
      <c r="I2360" s="7" t="n">
        <f aca="false">IF(B2360=1,MIN($B$6,$B$2340),0)</f>
        <v>0</v>
      </c>
      <c r="J2360" s="7" t="n">
        <f aca="false">IF(C2360=1,MIN($F$576,MAX(0,$B$2340-I2360)),0)</f>
        <v>0</v>
      </c>
      <c r="K2360" s="7" t="n">
        <f aca="false">IF(D2360=1,MIN($F$575,MAX(0,$B$2340-SUM(I2360:J2360))),0)</f>
        <v>100000000</v>
      </c>
      <c r="L2360" s="7" t="n">
        <f aca="false">IF(E2360=1,MIN($F$574,MAX(0,$B$2340-SUM(I2360:K2360))),0)</f>
        <v>0</v>
      </c>
      <c r="M2360" s="7" t="n">
        <f aca="false">IF(F2360=1,MIN($F$573,MAX(0,$B$2340-SUM(I2360:L2360))),0)</f>
        <v>0</v>
      </c>
      <c r="N2360" s="7" t="n">
        <f aca="false">IF(G2360=1,MIN($F$572,MAX(0,$B$2340-SUM(I2360:M2360))),0)</f>
        <v>15000000</v>
      </c>
      <c r="O2360" s="7" t="n">
        <f aca="false">IF(H2360=1,MIN($F$571,MAX(0,$B$2340-SUM(I2360:N2360))),0)</f>
        <v>0</v>
      </c>
      <c r="P2360" s="7" t="n">
        <f aca="false">MAX(0,$B$2340-SUM(I2360:O2360))</f>
        <v>1885000000</v>
      </c>
      <c r="Q2360" s="7" t="n">
        <f aca="false">($B$553+$B$554)+$B$22+(1-B2360)*$B$548+(1-C2360)*$E$576+(1-D2360)*$E$575+(1-E2360)*$E$574+(1-F2360)*$E$573+(1-G2360)*$E$572+(1-H2360)*$E$571</f>
        <v>26620124.8227577</v>
      </c>
      <c r="R2360" s="7" t="n">
        <f aca="false">P2360&gt;$B$12*Q2360</f>
        <v>1</v>
      </c>
      <c r="S2360" s="7" t="n">
        <f aca="false">IF(R2360,(P2360+$B$12*$B$13)/(Q2360+$B$13),IF(Q2360&gt;0,P2360/Q2360,0))</f>
        <v>64.8177166646242</v>
      </c>
      <c r="T2360" s="7" t="n">
        <f aca="false">IF(R2360,$B$13*(S2360-$B$12),0)</f>
        <v>159544291.66156</v>
      </c>
      <c r="U2360" s="7" t="n">
        <f aca="false">($B$553+$B$554)*S2360</f>
        <v>18236982.8084305</v>
      </c>
      <c r="V2360" s="7" t="n">
        <f aca="false">$B$22*S2360</f>
        <v>583359449.981618</v>
      </c>
      <c r="W2360" s="7" t="n">
        <f aca="false">IF(B2360=1,I2360,S2360*$B$548)</f>
        <v>52132546.2267766</v>
      </c>
      <c r="X2360" s="7" t="n">
        <f aca="false">IF(C2360=1,J2360,S2360*$E$576)</f>
        <v>397622476.009524</v>
      </c>
      <c r="Y2360" s="7" t="n">
        <f aca="false">IF(D2360=1,K2360,S2360*$E$575)</f>
        <v>100000000</v>
      </c>
      <c r="Z2360" s="7" t="n">
        <f aca="false">IF(E2360=1,L2360,S2360*$E$574)</f>
        <v>155562519.995098</v>
      </c>
      <c r="AA2360" s="7" t="n">
        <f aca="false">IF(F2360=1,M2360,S2360*$E$573)</f>
        <v>194453149.993872</v>
      </c>
      <c r="AB2360" s="7" t="n">
        <f aca="false">IF(G2360=1,N2360,S2360*$E$572)</f>
        <v>15000000</v>
      </c>
      <c r="AC2360" s="7" t="n">
        <f aca="false">IF(H2360=1,O2360,S2360*$E$571)</f>
        <v>324088583.323121</v>
      </c>
      <c r="AD2360" s="7" t="n">
        <f aca="false">INDEX($W$2342:$W$2469,MATCH($A2360+(1-B2360)*64,$A$2342:$A$2469,0))</f>
        <v>30000000</v>
      </c>
      <c r="AE2360" s="7" t="n">
        <f aca="false">INDEX($W$2342:$W$2469,MATCH($A2360-B2360*64,$A$2342:$A$2469,0))</f>
        <v>52132546.2267766</v>
      </c>
      <c r="AF2360" s="7" t="n">
        <f aca="false">INDEX($X$2342:$X$2469,MATCH($A2360+(1-C2360)*32,$A$2342:$A$2469,0))</f>
        <v>300000000</v>
      </c>
      <c r="AG2360" s="7" t="n">
        <f aca="false">INDEX($X$2342:$X$2469,MATCH($A2360-C2360*32,$A$2342:$A$2469,0))</f>
        <v>397622476.009524</v>
      </c>
      <c r="AH2360" s="7" t="n">
        <f aca="false">INDEX($Y$2342:$Y$2469,MATCH($A2360+(1-D2360)*16,$A$2342:$A$2469,0))</f>
        <v>100000000</v>
      </c>
      <c r="AI2360" s="7" t="n">
        <f aca="false">INDEX($Y$2342:$Y$2469,MATCH($A2360-D2360*16,$A$2342:$A$2469,0))</f>
        <v>111695957.082825</v>
      </c>
      <c r="AJ2360" s="7" t="n">
        <f aca="false">INDEX($Z$2342:$Z$2469,MATCH($A2360+(1-E2360)*8,$A$2342:$A$2469,0))</f>
        <v>60000000</v>
      </c>
      <c r="AK2360" s="7" t="n">
        <f aca="false">INDEX($Z$2342:$Z$2469,MATCH($A2360-E2360*8,$A$2342:$A$2469,0))</f>
        <v>155562519.995098</v>
      </c>
      <c r="AL2360" s="7" t="n">
        <f aca="false">INDEX($AA$2342:$AA$2469,MATCH($A2360+(1-F2360)*4,$A$2342:$A$2469,0))</f>
        <v>30000000</v>
      </c>
      <c r="AM2360" s="7" t="n">
        <f aca="false">INDEX($AA$2342:$AA$2469,MATCH($A2360-F2360*4,$A$2342:$A$2469,0))</f>
        <v>194453149.993872</v>
      </c>
      <c r="AN2360" s="7" t="n">
        <f aca="false">INDEX($AB$2342:$AB$2469,MATCH($A2360+(1-G2360)*2,$A$2342:$A$2469,0))</f>
        <v>15000000</v>
      </c>
      <c r="AO2360" s="7" t="n">
        <f aca="false">INDEX($AB$2342:$AB$2469,MATCH($A2360-G2360*2,$A$2342:$A$2469,0))</f>
        <v>278794407.97518</v>
      </c>
      <c r="AP2360" s="7" t="n">
        <f aca="false">INDEX($AC$2342:$AC$2469,MATCH($A2360+(1-H2360)*1,$A$2342:$A$2469,0))</f>
        <v>5000000</v>
      </c>
      <c r="AQ2360" s="7" t="n">
        <f aca="false">INDEX($AC$2342:$AC$2469,MATCH($A2360-H2360*1,$A$2342:$A$2469,0))</f>
        <v>324088583.323121</v>
      </c>
      <c r="AR2360" s="14" t="b">
        <f aca="false">AND(IF(B2360=1,AD2360&gt;=AE2360,AE2360&gt;AD2360),IF(C2360=1,AF2360&gt;=AG2360,AG2360&gt;AF2360),IF(D2360=1,AH2360&gt;=AI2360,AI2360&gt;AH2360),IF(E2360=1,AJ2360&gt;=AK2360,AK2360&gt;AJ2360),IF(F2360=1,AL2360&gt;=AM2360,AM2360&gt;AL2360),IF(G2360=1,AN2360&gt;=AO2360,AO2360&gt;AN2360),IF(H2360=1,AP2360&gt;=AQ2360,AQ2360&gt;AP2360))</f>
        <v>0</v>
      </c>
      <c r="AS2360" s="2"/>
      <c r="AT2360" s="2"/>
      <c r="AU2360" s="2"/>
      <c r="AV2360" s="2"/>
      <c r="AW2360" s="2"/>
      <c r="AX2360" s="2"/>
    </row>
    <row r="2361" customFormat="false" ht="15" hidden="false" customHeight="false" outlineLevel="0" collapsed="false">
      <c r="A2361" s="6" t="n">
        <f aca="false">ROW()-2342</f>
        <v>19</v>
      </c>
      <c r="B2361" s="6" t="n">
        <f aca="false">MOD(INT($A2361/64),2)</f>
        <v>0</v>
      </c>
      <c r="C2361" s="6" t="n">
        <f aca="false">MOD(INT($A2361/32),2)</f>
        <v>0</v>
      </c>
      <c r="D2361" s="6" t="n">
        <f aca="false">MOD(INT($A2361/16),2)</f>
        <v>1</v>
      </c>
      <c r="E2361" s="6" t="n">
        <f aca="false">MOD(INT($A2361/8),2)</f>
        <v>0</v>
      </c>
      <c r="F2361" s="6" t="n">
        <f aca="false">MOD(INT($A2361/4),2)</f>
        <v>0</v>
      </c>
      <c r="G2361" s="6" t="n">
        <f aca="false">MOD(INT($A2361/2),2)</f>
        <v>1</v>
      </c>
      <c r="H2361" s="6" t="n">
        <f aca="false">MOD(INT($A2361/1),2)</f>
        <v>1</v>
      </c>
      <c r="I2361" s="7" t="n">
        <f aca="false">IF(B2361=1,MIN($B$6,$B$2340),0)</f>
        <v>0</v>
      </c>
      <c r="J2361" s="7" t="n">
        <f aca="false">IF(C2361=1,MIN($F$576,MAX(0,$B$2340-I2361)),0)</f>
        <v>0</v>
      </c>
      <c r="K2361" s="7" t="n">
        <f aca="false">IF(D2361=1,MIN($F$575,MAX(0,$B$2340-SUM(I2361:J2361))),0)</f>
        <v>100000000</v>
      </c>
      <c r="L2361" s="7" t="n">
        <f aca="false">IF(E2361=1,MIN($F$574,MAX(0,$B$2340-SUM(I2361:K2361))),0)</f>
        <v>0</v>
      </c>
      <c r="M2361" s="7" t="n">
        <f aca="false">IF(F2361=1,MIN($F$573,MAX(0,$B$2340-SUM(I2361:L2361))),0)</f>
        <v>0</v>
      </c>
      <c r="N2361" s="7" t="n">
        <f aca="false">IF(G2361=1,MIN($F$572,MAX(0,$B$2340-SUM(I2361:M2361))),0)</f>
        <v>15000000</v>
      </c>
      <c r="O2361" s="7" t="n">
        <f aca="false">IF(H2361=1,MIN($F$571,MAX(0,$B$2340-SUM(I2361:N2361))),0)</f>
        <v>5000000</v>
      </c>
      <c r="P2361" s="7" t="n">
        <f aca="false">MAX(0,$B$2340-SUM(I2361:O2361))</f>
        <v>1880000000</v>
      </c>
      <c r="Q2361" s="7" t="n">
        <f aca="false">($B$553+$B$554)+$B$22+(1-B2361)*$B$548+(1-C2361)*$E$576+(1-D2361)*$E$575+(1-E2361)*$E$574+(1-F2361)*$E$573+(1-G2361)*$E$572+(1-H2361)*$E$571</f>
        <v>21620124.8227577</v>
      </c>
      <c r="R2361" s="7" t="n">
        <f aca="false">P2361&gt;$B$12*Q2361</f>
        <v>1</v>
      </c>
      <c r="S2361" s="7" t="n">
        <f aca="false">IF(R2361,(P2361+$B$12*$B$13)/(Q2361+$B$13),IF(Q2361&gt;0,P2361/Q2361,0))</f>
        <v>78.046859783405</v>
      </c>
      <c r="T2361" s="7" t="n">
        <f aca="false">IF(R2361,$B$13*(S2361-$B$12),0)</f>
        <v>192617149.458513</v>
      </c>
      <c r="U2361" s="7" t="n">
        <f aca="false">($B$553+$B$554)*S2361</f>
        <v>21959107.993367</v>
      </c>
      <c r="V2361" s="7" t="n">
        <f aca="false">$B$22*S2361</f>
        <v>702421738.050645</v>
      </c>
      <c r="W2361" s="7" t="n">
        <f aca="false">IF(B2361=1,I2361,S2361*$B$548)</f>
        <v>62772675.9732305</v>
      </c>
      <c r="X2361" s="7" t="n">
        <f aca="false">IF(C2361=1,J2361,S2361*$E$576)</f>
        <v>478776285.693858</v>
      </c>
      <c r="Y2361" s="7" t="n">
        <f aca="false">IF(D2361=1,K2361,S2361*$E$575)</f>
        <v>100000000</v>
      </c>
      <c r="Z2361" s="7" t="n">
        <f aca="false">IF(E2361=1,L2361,S2361*$E$574)</f>
        <v>187312463.480172</v>
      </c>
      <c r="AA2361" s="7" t="n">
        <f aca="false">IF(F2361=1,M2361,S2361*$E$573)</f>
        <v>234140579.350215</v>
      </c>
      <c r="AB2361" s="7" t="n">
        <f aca="false">IF(G2361=1,N2361,S2361*$E$572)</f>
        <v>15000000</v>
      </c>
      <c r="AC2361" s="7" t="n">
        <f aca="false">IF(H2361=1,O2361,S2361*$E$571)</f>
        <v>5000000</v>
      </c>
      <c r="AD2361" s="7" t="n">
        <f aca="false">INDEX($W$2342:$W$2469,MATCH($A2361+(1-B2361)*64,$A$2342:$A$2469,0))</f>
        <v>30000000</v>
      </c>
      <c r="AE2361" s="7" t="n">
        <f aca="false">INDEX($W$2342:$W$2469,MATCH($A2361-B2361*64,$A$2342:$A$2469,0))</f>
        <v>62772675.9732305</v>
      </c>
      <c r="AF2361" s="7" t="n">
        <f aca="false">INDEX($X$2342:$X$2469,MATCH($A2361+(1-C2361)*32,$A$2342:$A$2469,0))</f>
        <v>300000000</v>
      </c>
      <c r="AG2361" s="7" t="n">
        <f aca="false">INDEX($X$2342:$X$2469,MATCH($A2361-C2361*32,$A$2342:$A$2469,0))</f>
        <v>478776285.693858</v>
      </c>
      <c r="AH2361" s="7" t="n">
        <f aca="false">INDEX($Y$2342:$Y$2469,MATCH($A2361+(1-D2361)*16,$A$2342:$A$2469,0))</f>
        <v>100000000</v>
      </c>
      <c r="AI2361" s="7" t="n">
        <f aca="false">INDEX($Y$2342:$Y$2469,MATCH($A2361-D2361*16,$A$2342:$A$2469,0))</f>
        <v>132961824.918733</v>
      </c>
      <c r="AJ2361" s="7" t="n">
        <f aca="false">INDEX($Z$2342:$Z$2469,MATCH($A2361+(1-E2361)*8,$A$2342:$A$2469,0))</f>
        <v>60000000</v>
      </c>
      <c r="AK2361" s="7" t="n">
        <f aca="false">INDEX($Z$2342:$Z$2469,MATCH($A2361-E2361*8,$A$2342:$A$2469,0))</f>
        <v>187312463.480172</v>
      </c>
      <c r="AL2361" s="7" t="n">
        <f aca="false">INDEX($AA$2342:$AA$2469,MATCH($A2361+(1-F2361)*4,$A$2342:$A$2469,0))</f>
        <v>30000000</v>
      </c>
      <c r="AM2361" s="7" t="n">
        <f aca="false">INDEX($AA$2342:$AA$2469,MATCH($A2361-F2361*4,$A$2342:$A$2469,0))</f>
        <v>234140579.350215</v>
      </c>
      <c r="AN2361" s="7" t="n">
        <f aca="false">INDEX($AB$2342:$AB$2469,MATCH($A2361+(1-G2361)*2,$A$2342:$A$2469,0))</f>
        <v>15000000</v>
      </c>
      <c r="AO2361" s="7" t="n">
        <f aca="false">INDEX($AB$2342:$AB$2469,MATCH($A2361-G2361*2,$A$2342:$A$2469,0))</f>
        <v>325805608.930131</v>
      </c>
      <c r="AP2361" s="7" t="n">
        <f aca="false">INDEX($AC$2342:$AC$2469,MATCH($A2361+(1-H2361)*1,$A$2342:$A$2469,0))</f>
        <v>5000000</v>
      </c>
      <c r="AQ2361" s="7" t="n">
        <f aca="false">INDEX($AC$2342:$AC$2469,MATCH($A2361-H2361*1,$A$2342:$A$2469,0))</f>
        <v>324088583.323121</v>
      </c>
      <c r="AR2361" s="14" t="b">
        <f aca="false">AND(IF(B2361=1,AD2361&gt;=AE2361,AE2361&gt;AD2361),IF(C2361=1,AF2361&gt;=AG2361,AG2361&gt;AF2361),IF(D2361=1,AH2361&gt;=AI2361,AI2361&gt;AH2361),IF(E2361=1,AJ2361&gt;=AK2361,AK2361&gt;AJ2361),IF(F2361=1,AL2361&gt;=AM2361,AM2361&gt;AL2361),IF(G2361=1,AN2361&gt;=AO2361,AO2361&gt;AN2361),IF(H2361=1,AP2361&gt;=AQ2361,AQ2361&gt;AP2361))</f>
        <v>0</v>
      </c>
      <c r="AS2361" s="2"/>
      <c r="AT2361" s="2"/>
      <c r="AU2361" s="2"/>
      <c r="AV2361" s="2"/>
      <c r="AW2361" s="2"/>
      <c r="AX2361" s="2"/>
    </row>
    <row r="2362" customFormat="false" ht="15" hidden="false" customHeight="false" outlineLevel="0" collapsed="false">
      <c r="A2362" s="6" t="n">
        <f aca="false">ROW()-2342</f>
        <v>20</v>
      </c>
      <c r="B2362" s="6" t="n">
        <f aca="false">MOD(INT($A2362/64),2)</f>
        <v>0</v>
      </c>
      <c r="C2362" s="6" t="n">
        <f aca="false">MOD(INT($A2362/32),2)</f>
        <v>0</v>
      </c>
      <c r="D2362" s="6" t="n">
        <f aca="false">MOD(INT($A2362/16),2)</f>
        <v>1</v>
      </c>
      <c r="E2362" s="6" t="n">
        <f aca="false">MOD(INT($A2362/8),2)</f>
        <v>0</v>
      </c>
      <c r="F2362" s="6" t="n">
        <f aca="false">MOD(INT($A2362/4),2)</f>
        <v>1</v>
      </c>
      <c r="G2362" s="6" t="n">
        <f aca="false">MOD(INT($A2362/2),2)</f>
        <v>0</v>
      </c>
      <c r="H2362" s="6" t="n">
        <f aca="false">MOD(INT($A2362/1),2)</f>
        <v>0</v>
      </c>
      <c r="I2362" s="7" t="n">
        <f aca="false">IF(B2362=1,MIN($B$6,$B$2340),0)</f>
        <v>0</v>
      </c>
      <c r="J2362" s="7" t="n">
        <f aca="false">IF(C2362=1,MIN($F$576,MAX(0,$B$2340-I2362)),0)</f>
        <v>0</v>
      </c>
      <c r="K2362" s="7" t="n">
        <f aca="false">IF(D2362=1,MIN($F$575,MAX(0,$B$2340-SUM(I2362:J2362))),0)</f>
        <v>100000000</v>
      </c>
      <c r="L2362" s="7" t="n">
        <f aca="false">IF(E2362=1,MIN($F$574,MAX(0,$B$2340-SUM(I2362:K2362))),0)</f>
        <v>0</v>
      </c>
      <c r="M2362" s="7" t="n">
        <f aca="false">IF(F2362=1,MIN($F$573,MAX(0,$B$2340-SUM(I2362:L2362))),0)</f>
        <v>30000000</v>
      </c>
      <c r="N2362" s="7" t="n">
        <f aca="false">IF(G2362=1,MIN($F$572,MAX(0,$B$2340-SUM(I2362:M2362))),0)</f>
        <v>0</v>
      </c>
      <c r="O2362" s="7" t="n">
        <f aca="false">IF(H2362=1,MIN($F$571,MAX(0,$B$2340-SUM(I2362:N2362))),0)</f>
        <v>0</v>
      </c>
      <c r="P2362" s="7" t="n">
        <f aca="false">MAX(0,$B$2340-SUM(I2362:O2362))</f>
        <v>1870000000</v>
      </c>
      <c r="Q2362" s="7" t="n">
        <f aca="false">($B$553+$B$554)+$B$22+(1-B2362)*$B$548+(1-C2362)*$E$576+(1-D2362)*$E$575+(1-E2362)*$E$574+(1-F2362)*$E$573+(1-G2362)*$E$572+(1-H2362)*$E$571</f>
        <v>28620124.8227577</v>
      </c>
      <c r="R2362" s="7" t="n">
        <f aca="false">P2362&gt;$B$12*Q2362</f>
        <v>1</v>
      </c>
      <c r="S2362" s="7" t="n">
        <f aca="false">IF(R2362,(P2362+$B$12*$B$13)/(Q2362+$B$13),IF(Q2362&gt;0,P2362/Q2362,0))</f>
        <v>60.1700671403048</v>
      </c>
      <c r="T2362" s="7" t="n">
        <f aca="false">IF(R2362,$B$13*(S2362-$B$12),0)</f>
        <v>147925167.850762</v>
      </c>
      <c r="U2362" s="7" t="n">
        <f aca="false">($B$553+$B$554)*S2362</f>
        <v>16929329.4562895</v>
      </c>
      <c r="V2362" s="7" t="n">
        <f aca="false">$B$22*S2362</f>
        <v>541530604.262743</v>
      </c>
      <c r="W2362" s="7" t="n">
        <f aca="false">IF(B2362=1,I2362,S2362*$B$548)</f>
        <v>48394466.3291756</v>
      </c>
      <c r="X2362" s="7" t="n">
        <f aca="false">IF(C2362=1,J2362,S2362*$E$576)</f>
        <v>369111599.56125</v>
      </c>
      <c r="Y2362" s="7" t="n">
        <f aca="false">IF(D2362=1,K2362,S2362*$E$575)</f>
        <v>100000000</v>
      </c>
      <c r="Z2362" s="7" t="n">
        <f aca="false">IF(E2362=1,L2362,S2362*$E$574)</f>
        <v>144408161.136732</v>
      </c>
      <c r="AA2362" s="7" t="n">
        <f aca="false">IF(F2362=1,M2362,S2362*$E$573)</f>
        <v>30000000</v>
      </c>
      <c r="AB2362" s="7" t="n">
        <f aca="false">IF(G2362=1,N2362,S2362*$E$572)</f>
        <v>300850335.701524</v>
      </c>
      <c r="AC2362" s="7" t="n">
        <f aca="false">IF(H2362=1,O2362,S2362*$E$571)</f>
        <v>300850335.701524</v>
      </c>
      <c r="AD2362" s="7" t="n">
        <f aca="false">INDEX($W$2342:$W$2469,MATCH($A2362+(1-B2362)*64,$A$2342:$A$2469,0))</f>
        <v>30000000</v>
      </c>
      <c r="AE2362" s="7" t="n">
        <f aca="false">INDEX($W$2342:$W$2469,MATCH($A2362-B2362*64,$A$2342:$A$2469,0))</f>
        <v>48394466.3291756</v>
      </c>
      <c r="AF2362" s="7" t="n">
        <f aca="false">INDEX($X$2342:$X$2469,MATCH($A2362+(1-C2362)*32,$A$2342:$A$2469,0))</f>
        <v>300000000</v>
      </c>
      <c r="AG2362" s="7" t="n">
        <f aca="false">INDEX($X$2342:$X$2469,MATCH($A2362-C2362*32,$A$2342:$A$2469,0))</f>
        <v>369111599.56125</v>
      </c>
      <c r="AH2362" s="7" t="n">
        <f aca="false">INDEX($Y$2342:$Y$2469,MATCH($A2362+(1-D2362)*16,$A$2342:$A$2469,0))</f>
        <v>100000000</v>
      </c>
      <c r="AI2362" s="7" t="n">
        <f aca="false">INDEX($Y$2342:$Y$2469,MATCH($A2362-D2362*16,$A$2342:$A$2469,0))</f>
        <v>104104772.057094</v>
      </c>
      <c r="AJ2362" s="7" t="n">
        <f aca="false">INDEX($Z$2342:$Z$2469,MATCH($A2362+(1-E2362)*8,$A$2342:$A$2469,0))</f>
        <v>60000000</v>
      </c>
      <c r="AK2362" s="7" t="n">
        <f aca="false">INDEX($Z$2342:$Z$2469,MATCH($A2362-E2362*8,$A$2342:$A$2469,0))</f>
        <v>144408161.136732</v>
      </c>
      <c r="AL2362" s="7" t="n">
        <f aca="false">INDEX($AA$2342:$AA$2469,MATCH($A2362+(1-F2362)*4,$A$2342:$A$2469,0))</f>
        <v>30000000</v>
      </c>
      <c r="AM2362" s="7" t="n">
        <f aca="false">INDEX($AA$2342:$AA$2469,MATCH($A2362-F2362*4,$A$2342:$A$2469,0))</f>
        <v>167276644.785108</v>
      </c>
      <c r="AN2362" s="7" t="n">
        <f aca="false">INDEX($AB$2342:$AB$2469,MATCH($A2362+(1-G2362)*2,$A$2342:$A$2469,0))</f>
        <v>15000000</v>
      </c>
      <c r="AO2362" s="7" t="n">
        <f aca="false">INDEX($AB$2342:$AB$2469,MATCH($A2362-G2362*2,$A$2342:$A$2469,0))</f>
        <v>300850335.701524</v>
      </c>
      <c r="AP2362" s="7" t="n">
        <f aca="false">INDEX($AC$2342:$AC$2469,MATCH($A2362+(1-H2362)*1,$A$2342:$A$2469,0))</f>
        <v>5000000</v>
      </c>
      <c r="AQ2362" s="7" t="n">
        <f aca="false">INDEX($AC$2342:$AC$2469,MATCH($A2362-H2362*1,$A$2342:$A$2469,0))</f>
        <v>300850335.701524</v>
      </c>
      <c r="AR2362" s="14" t="b">
        <f aca="false">AND(IF(B2362=1,AD2362&gt;=AE2362,AE2362&gt;AD2362),IF(C2362=1,AF2362&gt;=AG2362,AG2362&gt;AF2362),IF(D2362=1,AH2362&gt;=AI2362,AI2362&gt;AH2362),IF(E2362=1,AJ2362&gt;=AK2362,AK2362&gt;AJ2362),IF(F2362=1,AL2362&gt;=AM2362,AM2362&gt;AL2362),IF(G2362=1,AN2362&gt;=AO2362,AO2362&gt;AN2362),IF(H2362=1,AP2362&gt;=AQ2362,AQ2362&gt;AP2362))</f>
        <v>0</v>
      </c>
      <c r="AS2362" s="2"/>
      <c r="AT2362" s="2"/>
      <c r="AU2362" s="2"/>
      <c r="AV2362" s="2"/>
      <c r="AW2362" s="2"/>
      <c r="AX2362" s="2"/>
    </row>
    <row r="2363" customFormat="false" ht="15" hidden="false" customHeight="false" outlineLevel="0" collapsed="false">
      <c r="A2363" s="6" t="n">
        <f aca="false">ROW()-2342</f>
        <v>21</v>
      </c>
      <c r="B2363" s="6" t="n">
        <f aca="false">MOD(INT($A2363/64),2)</f>
        <v>0</v>
      </c>
      <c r="C2363" s="6" t="n">
        <f aca="false">MOD(INT($A2363/32),2)</f>
        <v>0</v>
      </c>
      <c r="D2363" s="6" t="n">
        <f aca="false">MOD(INT($A2363/16),2)</f>
        <v>1</v>
      </c>
      <c r="E2363" s="6" t="n">
        <f aca="false">MOD(INT($A2363/8),2)</f>
        <v>0</v>
      </c>
      <c r="F2363" s="6" t="n">
        <f aca="false">MOD(INT($A2363/4),2)</f>
        <v>1</v>
      </c>
      <c r="G2363" s="6" t="n">
        <f aca="false">MOD(INT($A2363/2),2)</f>
        <v>0</v>
      </c>
      <c r="H2363" s="6" t="n">
        <f aca="false">MOD(INT($A2363/1),2)</f>
        <v>1</v>
      </c>
      <c r="I2363" s="7" t="n">
        <f aca="false">IF(B2363=1,MIN($B$6,$B$2340),0)</f>
        <v>0</v>
      </c>
      <c r="J2363" s="7" t="n">
        <f aca="false">IF(C2363=1,MIN($F$576,MAX(0,$B$2340-I2363)),0)</f>
        <v>0</v>
      </c>
      <c r="K2363" s="7" t="n">
        <f aca="false">IF(D2363=1,MIN($F$575,MAX(0,$B$2340-SUM(I2363:J2363))),0)</f>
        <v>100000000</v>
      </c>
      <c r="L2363" s="7" t="n">
        <f aca="false">IF(E2363=1,MIN($F$574,MAX(0,$B$2340-SUM(I2363:K2363))),0)</f>
        <v>0</v>
      </c>
      <c r="M2363" s="7" t="n">
        <f aca="false">IF(F2363=1,MIN($F$573,MAX(0,$B$2340-SUM(I2363:L2363))),0)</f>
        <v>30000000</v>
      </c>
      <c r="N2363" s="7" t="n">
        <f aca="false">IF(G2363=1,MIN($F$572,MAX(0,$B$2340-SUM(I2363:M2363))),0)</f>
        <v>0</v>
      </c>
      <c r="O2363" s="7" t="n">
        <f aca="false">IF(H2363=1,MIN($F$571,MAX(0,$B$2340-SUM(I2363:N2363))),0)</f>
        <v>5000000</v>
      </c>
      <c r="P2363" s="7" t="n">
        <f aca="false">MAX(0,$B$2340-SUM(I2363:O2363))</f>
        <v>1865000000</v>
      </c>
      <c r="Q2363" s="7" t="n">
        <f aca="false">($B$553+$B$554)+$B$22+(1-B2363)*$B$548+(1-C2363)*$E$576+(1-D2363)*$E$575+(1-E2363)*$E$574+(1-F2363)*$E$573+(1-G2363)*$E$572+(1-H2363)*$E$571</f>
        <v>23620124.8227577</v>
      </c>
      <c r="R2363" s="7" t="n">
        <f aca="false">P2363&gt;$B$12*Q2363</f>
        <v>1</v>
      </c>
      <c r="S2363" s="7" t="n">
        <f aca="false">IF(R2363,(P2363+$B$12*$B$13)/(Q2363+$B$13),IF(Q2363&gt;0,P2363/Q2363,0))</f>
        <v>71.4965955435595</v>
      </c>
      <c r="T2363" s="7" t="n">
        <f aca="false">IF(R2363,$B$13*(S2363-$B$12),0)</f>
        <v>176241488.858899</v>
      </c>
      <c r="U2363" s="7" t="n">
        <f aca="false">($B$553+$B$554)*S2363</f>
        <v>20116138.7793969</v>
      </c>
      <c r="V2363" s="7" t="n">
        <f aca="false">$B$22*S2363</f>
        <v>643469359.892036</v>
      </c>
      <c r="W2363" s="7" t="n">
        <f aca="false">IF(B2363=1,I2363,S2363*$B$548)</f>
        <v>57504333.1365302</v>
      </c>
      <c r="X2363" s="7" t="n">
        <f aca="false">IF(C2363=1,J2363,S2363*$E$576)</f>
        <v>438593872.310798</v>
      </c>
      <c r="Y2363" s="7" t="n">
        <f aca="false">IF(D2363=1,K2363,S2363*$E$575)</f>
        <v>100000000</v>
      </c>
      <c r="Z2363" s="7" t="n">
        <f aca="false">IF(E2363=1,L2363,S2363*$E$574)</f>
        <v>171591829.304543</v>
      </c>
      <c r="AA2363" s="7" t="n">
        <f aca="false">IF(F2363=1,M2363,S2363*$E$573)</f>
        <v>30000000</v>
      </c>
      <c r="AB2363" s="7" t="n">
        <f aca="false">IF(G2363=1,N2363,S2363*$E$572)</f>
        <v>357482977.717798</v>
      </c>
      <c r="AC2363" s="7" t="n">
        <f aca="false">IF(H2363=1,O2363,S2363*$E$571)</f>
        <v>5000000</v>
      </c>
      <c r="AD2363" s="7" t="n">
        <f aca="false">INDEX($W$2342:$W$2469,MATCH($A2363+(1-B2363)*64,$A$2342:$A$2469,0))</f>
        <v>30000000</v>
      </c>
      <c r="AE2363" s="7" t="n">
        <f aca="false">INDEX($W$2342:$W$2469,MATCH($A2363-B2363*64,$A$2342:$A$2469,0))</f>
        <v>57504333.1365302</v>
      </c>
      <c r="AF2363" s="7" t="n">
        <f aca="false">INDEX($X$2342:$X$2469,MATCH($A2363+(1-C2363)*32,$A$2342:$A$2469,0))</f>
        <v>300000000</v>
      </c>
      <c r="AG2363" s="7" t="n">
        <f aca="false">INDEX($X$2342:$X$2469,MATCH($A2363-C2363*32,$A$2342:$A$2469,0))</f>
        <v>438593872.310798</v>
      </c>
      <c r="AH2363" s="7" t="n">
        <f aca="false">INDEX($Y$2342:$Y$2469,MATCH($A2363+(1-D2363)*16,$A$2342:$A$2469,0))</f>
        <v>100000000</v>
      </c>
      <c r="AI2363" s="7" t="n">
        <f aca="false">INDEX($Y$2342:$Y$2469,MATCH($A2363-D2363*16,$A$2342:$A$2469,0))</f>
        <v>122481023.755713</v>
      </c>
      <c r="AJ2363" s="7" t="n">
        <f aca="false">INDEX($Z$2342:$Z$2469,MATCH($A2363+(1-E2363)*8,$A$2342:$A$2469,0))</f>
        <v>60000000</v>
      </c>
      <c r="AK2363" s="7" t="n">
        <f aca="false">INDEX($Z$2342:$Z$2469,MATCH($A2363-E2363*8,$A$2342:$A$2469,0))</f>
        <v>171591829.304543</v>
      </c>
      <c r="AL2363" s="7" t="n">
        <f aca="false">INDEX($AA$2342:$AA$2469,MATCH($A2363+(1-F2363)*4,$A$2342:$A$2469,0))</f>
        <v>30000000</v>
      </c>
      <c r="AM2363" s="7" t="n">
        <f aca="false">INDEX($AA$2342:$AA$2469,MATCH($A2363-F2363*4,$A$2342:$A$2469,0))</f>
        <v>195483365.358078</v>
      </c>
      <c r="AN2363" s="7" t="n">
        <f aca="false">INDEX($AB$2342:$AB$2469,MATCH($A2363+(1-G2363)*2,$A$2342:$A$2469,0))</f>
        <v>15000000</v>
      </c>
      <c r="AO2363" s="7" t="n">
        <f aca="false">INDEX($AB$2342:$AB$2469,MATCH($A2363-G2363*2,$A$2342:$A$2469,0))</f>
        <v>357482977.717798</v>
      </c>
      <c r="AP2363" s="7" t="n">
        <f aca="false">INDEX($AC$2342:$AC$2469,MATCH($A2363+(1-H2363)*1,$A$2342:$A$2469,0))</f>
        <v>5000000</v>
      </c>
      <c r="AQ2363" s="7" t="n">
        <f aca="false">INDEX($AC$2342:$AC$2469,MATCH($A2363-H2363*1,$A$2342:$A$2469,0))</f>
        <v>300850335.701524</v>
      </c>
      <c r="AR2363" s="14" t="b">
        <f aca="false">AND(IF(B2363=1,AD2363&gt;=AE2363,AE2363&gt;AD2363),IF(C2363=1,AF2363&gt;=AG2363,AG2363&gt;AF2363),IF(D2363=1,AH2363&gt;=AI2363,AI2363&gt;AH2363),IF(E2363=1,AJ2363&gt;=AK2363,AK2363&gt;AJ2363),IF(F2363=1,AL2363&gt;=AM2363,AM2363&gt;AL2363),IF(G2363=1,AN2363&gt;=AO2363,AO2363&gt;AN2363),IF(H2363=1,AP2363&gt;=AQ2363,AQ2363&gt;AP2363))</f>
        <v>0</v>
      </c>
      <c r="AS2363" s="2"/>
      <c r="AT2363" s="2"/>
      <c r="AU2363" s="2"/>
      <c r="AV2363" s="2"/>
      <c r="AW2363" s="2"/>
      <c r="AX2363" s="2"/>
    </row>
    <row r="2364" customFormat="false" ht="15" hidden="false" customHeight="false" outlineLevel="0" collapsed="false">
      <c r="A2364" s="6" t="n">
        <f aca="false">ROW()-2342</f>
        <v>22</v>
      </c>
      <c r="B2364" s="6" t="n">
        <f aca="false">MOD(INT($A2364/64),2)</f>
        <v>0</v>
      </c>
      <c r="C2364" s="6" t="n">
        <f aca="false">MOD(INT($A2364/32),2)</f>
        <v>0</v>
      </c>
      <c r="D2364" s="6" t="n">
        <f aca="false">MOD(INT($A2364/16),2)</f>
        <v>1</v>
      </c>
      <c r="E2364" s="6" t="n">
        <f aca="false">MOD(INT($A2364/8),2)</f>
        <v>0</v>
      </c>
      <c r="F2364" s="6" t="n">
        <f aca="false">MOD(INT($A2364/4),2)</f>
        <v>1</v>
      </c>
      <c r="G2364" s="6" t="n">
        <f aca="false">MOD(INT($A2364/2),2)</f>
        <v>1</v>
      </c>
      <c r="H2364" s="6" t="n">
        <f aca="false">MOD(INT($A2364/1),2)</f>
        <v>0</v>
      </c>
      <c r="I2364" s="7" t="n">
        <f aca="false">IF(B2364=1,MIN($B$6,$B$2340),0)</f>
        <v>0</v>
      </c>
      <c r="J2364" s="7" t="n">
        <f aca="false">IF(C2364=1,MIN($F$576,MAX(0,$B$2340-I2364)),0)</f>
        <v>0</v>
      </c>
      <c r="K2364" s="7" t="n">
        <f aca="false">IF(D2364=1,MIN($F$575,MAX(0,$B$2340-SUM(I2364:J2364))),0)</f>
        <v>100000000</v>
      </c>
      <c r="L2364" s="7" t="n">
        <f aca="false">IF(E2364=1,MIN($F$574,MAX(0,$B$2340-SUM(I2364:K2364))),0)</f>
        <v>0</v>
      </c>
      <c r="M2364" s="7" t="n">
        <f aca="false">IF(F2364=1,MIN($F$573,MAX(0,$B$2340-SUM(I2364:L2364))),0)</f>
        <v>30000000</v>
      </c>
      <c r="N2364" s="7" t="n">
        <f aca="false">IF(G2364=1,MIN($F$572,MAX(0,$B$2340-SUM(I2364:M2364))),0)</f>
        <v>15000000</v>
      </c>
      <c r="O2364" s="7" t="n">
        <f aca="false">IF(H2364=1,MIN($F$571,MAX(0,$B$2340-SUM(I2364:N2364))),0)</f>
        <v>0</v>
      </c>
      <c r="P2364" s="7" t="n">
        <f aca="false">MAX(0,$B$2340-SUM(I2364:O2364))</f>
        <v>1855000000</v>
      </c>
      <c r="Q2364" s="7" t="n">
        <f aca="false">($B$553+$B$554)+$B$22+(1-B2364)*$B$548+(1-C2364)*$E$576+(1-D2364)*$E$575+(1-E2364)*$E$574+(1-F2364)*$E$573+(1-G2364)*$E$572+(1-H2364)*$E$571</f>
        <v>23620124.8227577</v>
      </c>
      <c r="R2364" s="7" t="n">
        <f aca="false">P2364&gt;$B$12*Q2364</f>
        <v>1</v>
      </c>
      <c r="S2364" s="7" t="n">
        <f aca="false">IF(R2364,(P2364+$B$12*$B$13)/(Q2364+$B$13),IF(Q2364&gt;0,P2364/Q2364,0))</f>
        <v>71.1137489810773</v>
      </c>
      <c r="T2364" s="7" t="n">
        <f aca="false">IF(R2364,$B$13*(S2364-$B$12),0)</f>
        <v>175284372.452693</v>
      </c>
      <c r="U2364" s="7" t="n">
        <f aca="false">($B$553+$B$554)*S2364</f>
        <v>20008421.8381417</v>
      </c>
      <c r="V2364" s="7" t="n">
        <f aca="false">$B$22*S2364</f>
        <v>640023740.829696</v>
      </c>
      <c r="W2364" s="7" t="n">
        <f aca="false">IF(B2364=1,I2364,S2364*$B$548)</f>
        <v>57196411.6739517</v>
      </c>
      <c r="X2364" s="7" t="n">
        <f aca="false">IF(C2364=1,J2364,S2364*$E$576)</f>
        <v>436245310.745546</v>
      </c>
      <c r="Y2364" s="7" t="n">
        <f aca="false">IF(D2364=1,K2364,S2364*$E$575)</f>
        <v>100000000</v>
      </c>
      <c r="Z2364" s="7" t="n">
        <f aca="false">IF(E2364=1,L2364,S2364*$E$574)</f>
        <v>170672997.554586</v>
      </c>
      <c r="AA2364" s="7" t="n">
        <f aca="false">IF(F2364=1,M2364,S2364*$E$573)</f>
        <v>30000000</v>
      </c>
      <c r="AB2364" s="7" t="n">
        <f aca="false">IF(G2364=1,N2364,S2364*$E$572)</f>
        <v>15000000</v>
      </c>
      <c r="AC2364" s="7" t="n">
        <f aca="false">IF(H2364=1,O2364,S2364*$E$571)</f>
        <v>355568744.905386</v>
      </c>
      <c r="AD2364" s="7" t="n">
        <f aca="false">INDEX($W$2342:$W$2469,MATCH($A2364+(1-B2364)*64,$A$2342:$A$2469,0))</f>
        <v>30000000</v>
      </c>
      <c r="AE2364" s="7" t="n">
        <f aca="false">INDEX($W$2342:$W$2469,MATCH($A2364-B2364*64,$A$2342:$A$2469,0))</f>
        <v>57196411.6739517</v>
      </c>
      <c r="AF2364" s="7" t="n">
        <f aca="false">INDEX($X$2342:$X$2469,MATCH($A2364+(1-C2364)*32,$A$2342:$A$2469,0))</f>
        <v>300000000</v>
      </c>
      <c r="AG2364" s="7" t="n">
        <f aca="false">INDEX($X$2342:$X$2469,MATCH($A2364-C2364*32,$A$2342:$A$2469,0))</f>
        <v>436245310.745546</v>
      </c>
      <c r="AH2364" s="7" t="n">
        <f aca="false">INDEX($Y$2342:$Y$2469,MATCH($A2364+(1-D2364)*16,$A$2342:$A$2469,0))</f>
        <v>100000000</v>
      </c>
      <c r="AI2364" s="7" t="n">
        <f aca="false">INDEX($Y$2342:$Y$2469,MATCH($A2364-D2364*16,$A$2342:$A$2469,0))</f>
        <v>121858502.66928</v>
      </c>
      <c r="AJ2364" s="7" t="n">
        <f aca="false">INDEX($Z$2342:$Z$2469,MATCH($A2364+(1-E2364)*8,$A$2342:$A$2469,0))</f>
        <v>60000000</v>
      </c>
      <c r="AK2364" s="7" t="n">
        <f aca="false">INDEX($Z$2342:$Z$2469,MATCH($A2364-E2364*8,$A$2342:$A$2469,0))</f>
        <v>170672997.554586</v>
      </c>
      <c r="AL2364" s="7" t="n">
        <f aca="false">INDEX($AA$2342:$AA$2469,MATCH($A2364+(1-F2364)*4,$A$2342:$A$2469,0))</f>
        <v>30000000</v>
      </c>
      <c r="AM2364" s="7" t="n">
        <f aca="false">INDEX($AA$2342:$AA$2469,MATCH($A2364-F2364*4,$A$2342:$A$2469,0))</f>
        <v>194453149.993872</v>
      </c>
      <c r="AN2364" s="7" t="n">
        <f aca="false">INDEX($AB$2342:$AB$2469,MATCH($A2364+(1-G2364)*2,$A$2342:$A$2469,0))</f>
        <v>15000000</v>
      </c>
      <c r="AO2364" s="7" t="n">
        <f aca="false">INDEX($AB$2342:$AB$2469,MATCH($A2364-G2364*2,$A$2342:$A$2469,0))</f>
        <v>300850335.701524</v>
      </c>
      <c r="AP2364" s="7" t="n">
        <f aca="false">INDEX($AC$2342:$AC$2469,MATCH($A2364+(1-H2364)*1,$A$2342:$A$2469,0))</f>
        <v>5000000</v>
      </c>
      <c r="AQ2364" s="7" t="n">
        <f aca="false">INDEX($AC$2342:$AC$2469,MATCH($A2364-H2364*1,$A$2342:$A$2469,0))</f>
        <v>355568744.905386</v>
      </c>
      <c r="AR2364" s="14" t="b">
        <f aca="false">AND(IF(B2364=1,AD2364&gt;=AE2364,AE2364&gt;AD2364),IF(C2364=1,AF2364&gt;=AG2364,AG2364&gt;AF2364),IF(D2364=1,AH2364&gt;=AI2364,AI2364&gt;AH2364),IF(E2364=1,AJ2364&gt;=AK2364,AK2364&gt;AJ2364),IF(F2364=1,AL2364&gt;=AM2364,AM2364&gt;AL2364),IF(G2364=1,AN2364&gt;=AO2364,AO2364&gt;AN2364),IF(H2364=1,AP2364&gt;=AQ2364,AQ2364&gt;AP2364))</f>
        <v>0</v>
      </c>
      <c r="AS2364" s="2"/>
      <c r="AT2364" s="2"/>
      <c r="AU2364" s="2"/>
      <c r="AV2364" s="2"/>
      <c r="AW2364" s="2"/>
      <c r="AX2364" s="2"/>
    </row>
    <row r="2365" customFormat="false" ht="15" hidden="false" customHeight="false" outlineLevel="0" collapsed="false">
      <c r="A2365" s="6" t="n">
        <f aca="false">ROW()-2342</f>
        <v>23</v>
      </c>
      <c r="B2365" s="6" t="n">
        <f aca="false">MOD(INT($A2365/64),2)</f>
        <v>0</v>
      </c>
      <c r="C2365" s="6" t="n">
        <f aca="false">MOD(INT($A2365/32),2)</f>
        <v>0</v>
      </c>
      <c r="D2365" s="6" t="n">
        <f aca="false">MOD(INT($A2365/16),2)</f>
        <v>1</v>
      </c>
      <c r="E2365" s="6" t="n">
        <f aca="false">MOD(INT($A2365/8),2)</f>
        <v>0</v>
      </c>
      <c r="F2365" s="6" t="n">
        <f aca="false">MOD(INT($A2365/4),2)</f>
        <v>1</v>
      </c>
      <c r="G2365" s="6" t="n">
        <f aca="false">MOD(INT($A2365/2),2)</f>
        <v>1</v>
      </c>
      <c r="H2365" s="6" t="n">
        <f aca="false">MOD(INT($A2365/1),2)</f>
        <v>1</v>
      </c>
      <c r="I2365" s="7" t="n">
        <f aca="false">IF(B2365=1,MIN($B$6,$B$2340),0)</f>
        <v>0</v>
      </c>
      <c r="J2365" s="7" t="n">
        <f aca="false">IF(C2365=1,MIN($F$576,MAX(0,$B$2340-I2365)),0)</f>
        <v>0</v>
      </c>
      <c r="K2365" s="7" t="n">
        <f aca="false">IF(D2365=1,MIN($F$575,MAX(0,$B$2340-SUM(I2365:J2365))),0)</f>
        <v>100000000</v>
      </c>
      <c r="L2365" s="7" t="n">
        <f aca="false">IF(E2365=1,MIN($F$574,MAX(0,$B$2340-SUM(I2365:K2365))),0)</f>
        <v>0</v>
      </c>
      <c r="M2365" s="7" t="n">
        <f aca="false">IF(F2365=1,MIN($F$573,MAX(0,$B$2340-SUM(I2365:L2365))),0)</f>
        <v>30000000</v>
      </c>
      <c r="N2365" s="7" t="n">
        <f aca="false">IF(G2365=1,MIN($F$572,MAX(0,$B$2340-SUM(I2365:M2365))),0)</f>
        <v>15000000</v>
      </c>
      <c r="O2365" s="7" t="n">
        <f aca="false">IF(H2365=1,MIN($F$571,MAX(0,$B$2340-SUM(I2365:N2365))),0)</f>
        <v>5000000</v>
      </c>
      <c r="P2365" s="7" t="n">
        <f aca="false">MAX(0,$B$2340-SUM(I2365:O2365))</f>
        <v>1850000000</v>
      </c>
      <c r="Q2365" s="7" t="n">
        <f aca="false">($B$553+$B$554)+$B$22+(1-B2365)*$B$548+(1-C2365)*$E$576+(1-D2365)*$E$575+(1-E2365)*$E$574+(1-F2365)*$E$573+(1-G2365)*$E$572+(1-H2365)*$E$571</f>
        <v>18620124.8227577</v>
      </c>
      <c r="R2365" s="7" t="n">
        <f aca="false">P2365&gt;$B$12*Q2365</f>
        <v>1</v>
      </c>
      <c r="S2365" s="7" t="n">
        <f aca="false">IF(R2365,(P2365+$B$12*$B$13)/(Q2365+$B$13),IF(Q2365&gt;0,P2365/Q2365,0))</f>
        <v>87.7125497858735</v>
      </c>
      <c r="T2365" s="7" t="n">
        <f aca="false">IF(R2365,$B$13*(S2365-$B$12),0)</f>
        <v>216781374.464684</v>
      </c>
      <c r="U2365" s="7" t="n">
        <f aca="false">($B$553+$B$554)*S2365</f>
        <v>24678627.1538258</v>
      </c>
      <c r="V2365" s="7" t="n">
        <f aca="false">$B$22*S2365</f>
        <v>789412948.072861</v>
      </c>
      <c r="W2365" s="7" t="n">
        <f aca="false">IF(B2365=1,I2365,S2365*$B$548)</f>
        <v>70546739.2509392</v>
      </c>
      <c r="X2365" s="7" t="n">
        <f aca="false">IF(C2365=1,J2365,S2365*$E$576)</f>
        <v>538070191.571594</v>
      </c>
      <c r="Y2365" s="7" t="n">
        <f aca="false">IF(D2365=1,K2365,S2365*$E$575)</f>
        <v>100000000</v>
      </c>
      <c r="Z2365" s="7" t="n">
        <f aca="false">IF(E2365=1,L2365,S2365*$E$574)</f>
        <v>210510119.486096</v>
      </c>
      <c r="AA2365" s="7" t="n">
        <f aca="false">IF(F2365=1,M2365,S2365*$E$573)</f>
        <v>30000000</v>
      </c>
      <c r="AB2365" s="7" t="n">
        <f aca="false">IF(G2365=1,N2365,S2365*$E$572)</f>
        <v>15000000</v>
      </c>
      <c r="AC2365" s="7" t="n">
        <f aca="false">IF(H2365=1,O2365,S2365*$E$571)</f>
        <v>5000000</v>
      </c>
      <c r="AD2365" s="7" t="n">
        <f aca="false">INDEX($W$2342:$W$2469,MATCH($A2365+(1-B2365)*64,$A$2342:$A$2469,0))</f>
        <v>30000000</v>
      </c>
      <c r="AE2365" s="7" t="n">
        <f aca="false">INDEX($W$2342:$W$2469,MATCH($A2365-B2365*64,$A$2342:$A$2469,0))</f>
        <v>70546739.2509392</v>
      </c>
      <c r="AF2365" s="7" t="n">
        <f aca="false">INDEX($X$2342:$X$2469,MATCH($A2365+(1-C2365)*32,$A$2342:$A$2469,0))</f>
        <v>300000000</v>
      </c>
      <c r="AG2365" s="7" t="n">
        <f aca="false">INDEX($X$2342:$X$2469,MATCH($A2365-C2365*32,$A$2342:$A$2469,0))</f>
        <v>538070191.571594</v>
      </c>
      <c r="AH2365" s="7" t="n">
        <f aca="false">INDEX($Y$2342:$Y$2469,MATCH($A2365+(1-D2365)*16,$A$2342:$A$2469,0))</f>
        <v>100000000</v>
      </c>
      <c r="AI2365" s="7" t="n">
        <f aca="false">INDEX($Y$2342:$Y$2469,MATCH($A2365-D2365*16,$A$2342:$A$2469,0))</f>
        <v>148139239.810193</v>
      </c>
      <c r="AJ2365" s="7" t="n">
        <f aca="false">INDEX($Z$2342:$Z$2469,MATCH($A2365+(1-E2365)*8,$A$2342:$A$2469,0))</f>
        <v>60000000</v>
      </c>
      <c r="AK2365" s="7" t="n">
        <f aca="false">INDEX($Z$2342:$Z$2469,MATCH($A2365-E2365*8,$A$2342:$A$2469,0))</f>
        <v>210510119.486096</v>
      </c>
      <c r="AL2365" s="7" t="n">
        <f aca="false">INDEX($AA$2342:$AA$2469,MATCH($A2365+(1-F2365)*4,$A$2342:$A$2469,0))</f>
        <v>30000000</v>
      </c>
      <c r="AM2365" s="7" t="n">
        <f aca="false">INDEX($AA$2342:$AA$2469,MATCH($A2365-F2365*4,$A$2342:$A$2469,0))</f>
        <v>234140579.350215</v>
      </c>
      <c r="AN2365" s="7" t="n">
        <f aca="false">INDEX($AB$2342:$AB$2469,MATCH($A2365+(1-G2365)*2,$A$2342:$A$2469,0))</f>
        <v>15000000</v>
      </c>
      <c r="AO2365" s="7" t="n">
        <f aca="false">INDEX($AB$2342:$AB$2469,MATCH($A2365-G2365*2,$A$2342:$A$2469,0))</f>
        <v>357482977.717798</v>
      </c>
      <c r="AP2365" s="7" t="n">
        <f aca="false">INDEX($AC$2342:$AC$2469,MATCH($A2365+(1-H2365)*1,$A$2342:$A$2469,0))</f>
        <v>5000000</v>
      </c>
      <c r="AQ2365" s="7" t="n">
        <f aca="false">INDEX($AC$2342:$AC$2469,MATCH($A2365-H2365*1,$A$2342:$A$2469,0))</f>
        <v>355568744.905386</v>
      </c>
      <c r="AR2365" s="14" t="b">
        <f aca="false">AND(IF(B2365=1,AD2365&gt;=AE2365,AE2365&gt;AD2365),IF(C2365=1,AF2365&gt;=AG2365,AG2365&gt;AF2365),IF(D2365=1,AH2365&gt;=AI2365,AI2365&gt;AH2365),IF(E2365=1,AJ2365&gt;=AK2365,AK2365&gt;AJ2365),IF(F2365=1,AL2365&gt;=AM2365,AM2365&gt;AL2365),IF(G2365=1,AN2365&gt;=AO2365,AO2365&gt;AN2365),IF(H2365=1,AP2365&gt;=AQ2365,AQ2365&gt;AP2365))</f>
        <v>0</v>
      </c>
      <c r="AS2365" s="2"/>
      <c r="AT2365" s="2"/>
      <c r="AU2365" s="2"/>
      <c r="AV2365" s="2"/>
      <c r="AW2365" s="2"/>
      <c r="AX2365" s="2"/>
    </row>
    <row r="2366" customFormat="false" ht="15" hidden="false" customHeight="false" outlineLevel="0" collapsed="false">
      <c r="A2366" s="6" t="n">
        <f aca="false">ROW()-2342</f>
        <v>24</v>
      </c>
      <c r="B2366" s="6" t="n">
        <f aca="false">MOD(INT($A2366/64),2)</f>
        <v>0</v>
      </c>
      <c r="C2366" s="6" t="n">
        <f aca="false">MOD(INT($A2366/32),2)</f>
        <v>0</v>
      </c>
      <c r="D2366" s="6" t="n">
        <f aca="false">MOD(INT($A2366/16),2)</f>
        <v>1</v>
      </c>
      <c r="E2366" s="6" t="n">
        <f aca="false">MOD(INT($A2366/8),2)</f>
        <v>1</v>
      </c>
      <c r="F2366" s="6" t="n">
        <f aca="false">MOD(INT($A2366/4),2)</f>
        <v>0</v>
      </c>
      <c r="G2366" s="6" t="n">
        <f aca="false">MOD(INT($A2366/2),2)</f>
        <v>0</v>
      </c>
      <c r="H2366" s="6" t="n">
        <f aca="false">MOD(INT($A2366/1),2)</f>
        <v>0</v>
      </c>
      <c r="I2366" s="7" t="n">
        <f aca="false">IF(B2366=1,MIN($B$6,$B$2340),0)</f>
        <v>0</v>
      </c>
      <c r="J2366" s="7" t="n">
        <f aca="false">IF(C2366=1,MIN($F$576,MAX(0,$B$2340-I2366)),0)</f>
        <v>0</v>
      </c>
      <c r="K2366" s="7" t="n">
        <f aca="false">IF(D2366=1,MIN($F$575,MAX(0,$B$2340-SUM(I2366:J2366))),0)</f>
        <v>100000000</v>
      </c>
      <c r="L2366" s="7" t="n">
        <f aca="false">IF(E2366=1,MIN($F$574,MAX(0,$B$2340-SUM(I2366:K2366))),0)</f>
        <v>60000000</v>
      </c>
      <c r="M2366" s="7" t="n">
        <f aca="false">IF(F2366=1,MIN($F$573,MAX(0,$B$2340-SUM(I2366:L2366))),0)</f>
        <v>0</v>
      </c>
      <c r="N2366" s="7" t="n">
        <f aca="false">IF(G2366=1,MIN($F$572,MAX(0,$B$2340-SUM(I2366:M2366))),0)</f>
        <v>0</v>
      </c>
      <c r="O2366" s="7" t="n">
        <f aca="false">IF(H2366=1,MIN($F$571,MAX(0,$B$2340-SUM(I2366:N2366))),0)</f>
        <v>0</v>
      </c>
      <c r="P2366" s="7" t="n">
        <f aca="false">MAX(0,$B$2340-SUM(I2366:O2366))</f>
        <v>1840000000</v>
      </c>
      <c r="Q2366" s="7" t="n">
        <f aca="false">($B$553+$B$554)+$B$22+(1-B2366)*$B$548+(1-C2366)*$E$576+(1-D2366)*$E$575+(1-E2366)*$E$574+(1-F2366)*$E$573+(1-G2366)*$E$572+(1-H2366)*$E$571</f>
        <v>29220124.8227577</v>
      </c>
      <c r="R2366" s="7" t="n">
        <f aca="false">P2366&gt;$B$12*Q2366</f>
        <v>1</v>
      </c>
      <c r="S2366" s="7" t="n">
        <f aca="false">IF(R2366,(P2366+$B$12*$B$13)/(Q2366+$B$13),IF(Q2366&gt;0,P2366/Q2366,0))</f>
        <v>58.0861522549271</v>
      </c>
      <c r="T2366" s="7" t="n">
        <f aca="false">IF(R2366,$B$13*(S2366-$B$12),0)</f>
        <v>142715380.637318</v>
      </c>
      <c r="U2366" s="7" t="n">
        <f aca="false">($B$553+$B$554)*S2366</f>
        <v>16343003.3421577</v>
      </c>
      <c r="V2366" s="7" t="n">
        <f aca="false">$B$22*S2366</f>
        <v>522775370.294344</v>
      </c>
      <c r="W2366" s="7" t="n">
        <f aca="false">IF(B2366=1,I2366,S2366*$B$548)</f>
        <v>46718384.6236638</v>
      </c>
      <c r="X2366" s="7" t="n">
        <f aca="false">IF(C2366=1,J2366,S2366*$E$576)</f>
        <v>356327881.788463</v>
      </c>
      <c r="Y2366" s="7" t="n">
        <f aca="false">IF(D2366=1,K2366,S2366*$E$575)</f>
        <v>100000000</v>
      </c>
      <c r="Z2366" s="7" t="n">
        <f aca="false">IF(E2366=1,L2366,S2366*$E$574)</f>
        <v>60000000</v>
      </c>
      <c r="AA2366" s="7" t="n">
        <f aca="false">IF(F2366=1,M2366,S2366*$E$573)</f>
        <v>174258456.764781</v>
      </c>
      <c r="AB2366" s="7" t="n">
        <f aca="false">IF(G2366=1,N2366,S2366*$E$572)</f>
        <v>290430761.274636</v>
      </c>
      <c r="AC2366" s="7" t="n">
        <f aca="false">IF(H2366=1,O2366,S2366*$E$571)</f>
        <v>290430761.274636</v>
      </c>
      <c r="AD2366" s="7" t="n">
        <f aca="false">INDEX($W$2342:$W$2469,MATCH($A2366+(1-B2366)*64,$A$2342:$A$2469,0))</f>
        <v>30000000</v>
      </c>
      <c r="AE2366" s="7" t="n">
        <f aca="false">INDEX($W$2342:$W$2469,MATCH($A2366-B2366*64,$A$2342:$A$2469,0))</f>
        <v>46718384.6236638</v>
      </c>
      <c r="AF2366" s="7" t="n">
        <f aca="false">INDEX($X$2342:$X$2469,MATCH($A2366+(1-C2366)*32,$A$2342:$A$2469,0))</f>
        <v>300000000</v>
      </c>
      <c r="AG2366" s="7" t="n">
        <f aca="false">INDEX($X$2342:$X$2469,MATCH($A2366-C2366*32,$A$2342:$A$2469,0))</f>
        <v>356327881.788463</v>
      </c>
      <c r="AH2366" s="7" t="n">
        <f aca="false">INDEX($Y$2342:$Y$2469,MATCH($A2366+(1-D2366)*16,$A$2342:$A$2469,0))</f>
        <v>100000000</v>
      </c>
      <c r="AI2366" s="7" t="n">
        <f aca="false">INDEX($Y$2342:$Y$2469,MATCH($A2366-D2366*16,$A$2342:$A$2469,0))</f>
        <v>100682705.557331</v>
      </c>
      <c r="AJ2366" s="7" t="n">
        <f aca="false">INDEX($Z$2342:$Z$2469,MATCH($A2366+(1-E2366)*8,$A$2342:$A$2469,0))</f>
        <v>60000000</v>
      </c>
      <c r="AK2366" s="7" t="n">
        <f aca="false">INDEX($Z$2342:$Z$2469,MATCH($A2366-E2366*8,$A$2342:$A$2469,0))</f>
        <v>133821315.828087</v>
      </c>
      <c r="AL2366" s="7" t="n">
        <f aca="false">INDEX($AA$2342:$AA$2469,MATCH($A2366+(1-F2366)*4,$A$2342:$A$2469,0))</f>
        <v>30000000</v>
      </c>
      <c r="AM2366" s="7" t="n">
        <f aca="false">INDEX($AA$2342:$AA$2469,MATCH($A2366-F2366*4,$A$2342:$A$2469,0))</f>
        <v>174258456.764781</v>
      </c>
      <c r="AN2366" s="7" t="n">
        <f aca="false">INDEX($AB$2342:$AB$2469,MATCH($A2366+(1-G2366)*2,$A$2342:$A$2469,0))</f>
        <v>15000000</v>
      </c>
      <c r="AO2366" s="7" t="n">
        <f aca="false">INDEX($AB$2342:$AB$2469,MATCH($A2366-G2366*2,$A$2342:$A$2469,0))</f>
        <v>290430761.274636</v>
      </c>
      <c r="AP2366" s="7" t="n">
        <f aca="false">INDEX($AC$2342:$AC$2469,MATCH($A2366+(1-H2366)*1,$A$2342:$A$2469,0))</f>
        <v>5000000</v>
      </c>
      <c r="AQ2366" s="7" t="n">
        <f aca="false">INDEX($AC$2342:$AC$2469,MATCH($A2366-H2366*1,$A$2342:$A$2469,0))</f>
        <v>290430761.274636</v>
      </c>
      <c r="AR2366" s="14" t="b">
        <f aca="false">AND(IF(B2366=1,AD2366&gt;=AE2366,AE2366&gt;AD2366),IF(C2366=1,AF2366&gt;=AG2366,AG2366&gt;AF2366),IF(D2366=1,AH2366&gt;=AI2366,AI2366&gt;AH2366),IF(E2366=1,AJ2366&gt;=AK2366,AK2366&gt;AJ2366),IF(F2366=1,AL2366&gt;=AM2366,AM2366&gt;AL2366),IF(G2366=1,AN2366&gt;=AO2366,AO2366&gt;AN2366),IF(H2366=1,AP2366&gt;=AQ2366,AQ2366&gt;AP2366))</f>
        <v>0</v>
      </c>
      <c r="AS2366" s="2"/>
      <c r="AT2366" s="2"/>
      <c r="AU2366" s="2"/>
      <c r="AV2366" s="2"/>
      <c r="AW2366" s="2"/>
      <c r="AX2366" s="2"/>
    </row>
    <row r="2367" customFormat="false" ht="15" hidden="false" customHeight="false" outlineLevel="0" collapsed="false">
      <c r="A2367" s="6" t="n">
        <f aca="false">ROW()-2342</f>
        <v>25</v>
      </c>
      <c r="B2367" s="6" t="n">
        <f aca="false">MOD(INT($A2367/64),2)</f>
        <v>0</v>
      </c>
      <c r="C2367" s="6" t="n">
        <f aca="false">MOD(INT($A2367/32),2)</f>
        <v>0</v>
      </c>
      <c r="D2367" s="6" t="n">
        <f aca="false">MOD(INT($A2367/16),2)</f>
        <v>1</v>
      </c>
      <c r="E2367" s="6" t="n">
        <f aca="false">MOD(INT($A2367/8),2)</f>
        <v>1</v>
      </c>
      <c r="F2367" s="6" t="n">
        <f aca="false">MOD(INT($A2367/4),2)</f>
        <v>0</v>
      </c>
      <c r="G2367" s="6" t="n">
        <f aca="false">MOD(INT($A2367/2),2)</f>
        <v>0</v>
      </c>
      <c r="H2367" s="6" t="n">
        <f aca="false">MOD(INT($A2367/1),2)</f>
        <v>1</v>
      </c>
      <c r="I2367" s="7" t="n">
        <f aca="false">IF(B2367=1,MIN($B$6,$B$2340),0)</f>
        <v>0</v>
      </c>
      <c r="J2367" s="7" t="n">
        <f aca="false">IF(C2367=1,MIN($F$576,MAX(0,$B$2340-I2367)),0)</f>
        <v>0</v>
      </c>
      <c r="K2367" s="7" t="n">
        <f aca="false">IF(D2367=1,MIN($F$575,MAX(0,$B$2340-SUM(I2367:J2367))),0)</f>
        <v>100000000</v>
      </c>
      <c r="L2367" s="7" t="n">
        <f aca="false">IF(E2367=1,MIN($F$574,MAX(0,$B$2340-SUM(I2367:K2367))),0)</f>
        <v>60000000</v>
      </c>
      <c r="M2367" s="7" t="n">
        <f aca="false">IF(F2367=1,MIN($F$573,MAX(0,$B$2340-SUM(I2367:L2367))),0)</f>
        <v>0</v>
      </c>
      <c r="N2367" s="7" t="n">
        <f aca="false">IF(G2367=1,MIN($F$572,MAX(0,$B$2340-SUM(I2367:M2367))),0)</f>
        <v>0</v>
      </c>
      <c r="O2367" s="7" t="n">
        <f aca="false">IF(H2367=1,MIN($F$571,MAX(0,$B$2340-SUM(I2367:N2367))),0)</f>
        <v>5000000</v>
      </c>
      <c r="P2367" s="7" t="n">
        <f aca="false">MAX(0,$B$2340-SUM(I2367:O2367))</f>
        <v>1835000000</v>
      </c>
      <c r="Q2367" s="7" t="n">
        <f aca="false">($B$553+$B$554)+$B$22+(1-B2367)*$B$548+(1-C2367)*$E$576+(1-D2367)*$E$575+(1-E2367)*$E$574+(1-F2367)*$E$573+(1-G2367)*$E$572+(1-H2367)*$E$571</f>
        <v>24220124.8227577</v>
      </c>
      <c r="R2367" s="7" t="n">
        <f aca="false">P2367&gt;$B$12*Q2367</f>
        <v>1</v>
      </c>
      <c r="S2367" s="7" t="n">
        <f aca="false">IF(R2367,(P2367+$B$12*$B$13)/(Q2367+$B$13),IF(Q2367&gt;0,P2367/Q2367,0))</f>
        <v>68.7683913225954</v>
      </c>
      <c r="T2367" s="7" t="n">
        <f aca="false">IF(R2367,$B$13*(S2367-$B$12),0)</f>
        <v>169420978.306489</v>
      </c>
      <c r="U2367" s="7" t="n">
        <f aca="false">($B$553+$B$554)*S2367</f>
        <v>19348536.7095331</v>
      </c>
      <c r="V2367" s="7" t="n">
        <f aca="false">$B$22*S2367</f>
        <v>618915521.903359</v>
      </c>
      <c r="W2367" s="7" t="n">
        <f aca="false">IF(B2367=1,I2367,S2367*$B$548)</f>
        <v>55310052.9306814</v>
      </c>
      <c r="X2367" s="7" t="n">
        <f aca="false">IF(C2367=1,J2367,S2367*$E$576)</f>
        <v>421857779.569175</v>
      </c>
      <c r="Y2367" s="7" t="n">
        <f aca="false">IF(D2367=1,K2367,S2367*$E$575)</f>
        <v>100000000</v>
      </c>
      <c r="Z2367" s="7" t="n">
        <f aca="false">IF(E2367=1,L2367,S2367*$E$574)</f>
        <v>60000000</v>
      </c>
      <c r="AA2367" s="7" t="n">
        <f aca="false">IF(F2367=1,M2367,S2367*$E$573)</f>
        <v>206305173.967786</v>
      </c>
      <c r="AB2367" s="7" t="n">
        <f aca="false">IF(G2367=1,N2367,S2367*$E$572)</f>
        <v>343841956.612977</v>
      </c>
      <c r="AC2367" s="7" t="n">
        <f aca="false">IF(H2367=1,O2367,S2367*$E$571)</f>
        <v>5000000</v>
      </c>
      <c r="AD2367" s="7" t="n">
        <f aca="false">INDEX($W$2342:$W$2469,MATCH($A2367+(1-B2367)*64,$A$2342:$A$2469,0))</f>
        <v>30000000</v>
      </c>
      <c r="AE2367" s="7" t="n">
        <f aca="false">INDEX($W$2342:$W$2469,MATCH($A2367-B2367*64,$A$2342:$A$2469,0))</f>
        <v>55310052.9306814</v>
      </c>
      <c r="AF2367" s="7" t="n">
        <f aca="false">INDEX($X$2342:$X$2469,MATCH($A2367+(1-C2367)*32,$A$2342:$A$2469,0))</f>
        <v>300000000</v>
      </c>
      <c r="AG2367" s="7" t="n">
        <f aca="false">INDEX($X$2342:$X$2469,MATCH($A2367-C2367*32,$A$2342:$A$2469,0))</f>
        <v>421857779.569175</v>
      </c>
      <c r="AH2367" s="7" t="n">
        <f aca="false">INDEX($Y$2342:$Y$2469,MATCH($A2367+(1-D2367)*16,$A$2342:$A$2469,0))</f>
        <v>100000000</v>
      </c>
      <c r="AI2367" s="7" t="n">
        <f aca="false">INDEX($Y$2342:$Y$2469,MATCH($A2367-D2367*16,$A$2342:$A$2469,0))</f>
        <v>118070133.77652</v>
      </c>
      <c r="AJ2367" s="7" t="n">
        <f aca="false">INDEX($Z$2342:$Z$2469,MATCH($A2367+(1-E2367)*8,$A$2342:$A$2469,0))</f>
        <v>60000000</v>
      </c>
      <c r="AK2367" s="7" t="n">
        <f aca="false">INDEX($Z$2342:$Z$2469,MATCH($A2367-E2367*8,$A$2342:$A$2469,0))</f>
        <v>156386692.286463</v>
      </c>
      <c r="AL2367" s="7" t="n">
        <f aca="false">INDEX($AA$2342:$AA$2469,MATCH($A2367+(1-F2367)*4,$A$2342:$A$2469,0))</f>
        <v>30000000</v>
      </c>
      <c r="AM2367" s="7" t="n">
        <f aca="false">INDEX($AA$2342:$AA$2469,MATCH($A2367-F2367*4,$A$2342:$A$2469,0))</f>
        <v>206305173.967786</v>
      </c>
      <c r="AN2367" s="7" t="n">
        <f aca="false">INDEX($AB$2342:$AB$2469,MATCH($A2367+(1-G2367)*2,$A$2342:$A$2469,0))</f>
        <v>15000000</v>
      </c>
      <c r="AO2367" s="7" t="n">
        <f aca="false">INDEX($AB$2342:$AB$2469,MATCH($A2367-G2367*2,$A$2342:$A$2469,0))</f>
        <v>343841956.612977</v>
      </c>
      <c r="AP2367" s="7" t="n">
        <f aca="false">INDEX($AC$2342:$AC$2469,MATCH($A2367+(1-H2367)*1,$A$2342:$A$2469,0))</f>
        <v>5000000</v>
      </c>
      <c r="AQ2367" s="7" t="n">
        <f aca="false">INDEX($AC$2342:$AC$2469,MATCH($A2367-H2367*1,$A$2342:$A$2469,0))</f>
        <v>290430761.274636</v>
      </c>
      <c r="AR2367" s="14" t="b">
        <f aca="false">AND(IF(B2367=1,AD2367&gt;=AE2367,AE2367&gt;AD2367),IF(C2367=1,AF2367&gt;=AG2367,AG2367&gt;AF2367),IF(D2367=1,AH2367&gt;=AI2367,AI2367&gt;AH2367),IF(E2367=1,AJ2367&gt;=AK2367,AK2367&gt;AJ2367),IF(F2367=1,AL2367&gt;=AM2367,AM2367&gt;AL2367),IF(G2367=1,AN2367&gt;=AO2367,AO2367&gt;AN2367),IF(H2367=1,AP2367&gt;=AQ2367,AQ2367&gt;AP2367))</f>
        <v>0</v>
      </c>
      <c r="AS2367" s="2"/>
      <c r="AT2367" s="2"/>
      <c r="AU2367" s="2"/>
      <c r="AV2367" s="2"/>
      <c r="AW2367" s="2"/>
      <c r="AX2367" s="2"/>
    </row>
    <row r="2368" customFormat="false" ht="15" hidden="false" customHeight="false" outlineLevel="0" collapsed="false">
      <c r="A2368" s="6" t="n">
        <f aca="false">ROW()-2342</f>
        <v>26</v>
      </c>
      <c r="B2368" s="6" t="n">
        <f aca="false">MOD(INT($A2368/64),2)</f>
        <v>0</v>
      </c>
      <c r="C2368" s="6" t="n">
        <f aca="false">MOD(INT($A2368/32),2)</f>
        <v>0</v>
      </c>
      <c r="D2368" s="6" t="n">
        <f aca="false">MOD(INT($A2368/16),2)</f>
        <v>1</v>
      </c>
      <c r="E2368" s="6" t="n">
        <f aca="false">MOD(INT($A2368/8),2)</f>
        <v>1</v>
      </c>
      <c r="F2368" s="6" t="n">
        <f aca="false">MOD(INT($A2368/4),2)</f>
        <v>0</v>
      </c>
      <c r="G2368" s="6" t="n">
        <f aca="false">MOD(INT($A2368/2),2)</f>
        <v>1</v>
      </c>
      <c r="H2368" s="6" t="n">
        <f aca="false">MOD(INT($A2368/1),2)</f>
        <v>0</v>
      </c>
      <c r="I2368" s="7" t="n">
        <f aca="false">IF(B2368=1,MIN($B$6,$B$2340),0)</f>
        <v>0</v>
      </c>
      <c r="J2368" s="7" t="n">
        <f aca="false">IF(C2368=1,MIN($F$576,MAX(0,$B$2340-I2368)),0)</f>
        <v>0</v>
      </c>
      <c r="K2368" s="7" t="n">
        <f aca="false">IF(D2368=1,MIN($F$575,MAX(0,$B$2340-SUM(I2368:J2368))),0)</f>
        <v>100000000</v>
      </c>
      <c r="L2368" s="7" t="n">
        <f aca="false">IF(E2368=1,MIN($F$574,MAX(0,$B$2340-SUM(I2368:K2368))),0)</f>
        <v>60000000</v>
      </c>
      <c r="M2368" s="7" t="n">
        <f aca="false">IF(F2368=1,MIN($F$573,MAX(0,$B$2340-SUM(I2368:L2368))),0)</f>
        <v>0</v>
      </c>
      <c r="N2368" s="7" t="n">
        <f aca="false">IF(G2368=1,MIN($F$572,MAX(0,$B$2340-SUM(I2368:M2368))),0)</f>
        <v>15000000</v>
      </c>
      <c r="O2368" s="7" t="n">
        <f aca="false">IF(H2368=1,MIN($F$571,MAX(0,$B$2340-SUM(I2368:N2368))),0)</f>
        <v>0</v>
      </c>
      <c r="P2368" s="7" t="n">
        <f aca="false">MAX(0,$B$2340-SUM(I2368:O2368))</f>
        <v>1825000000</v>
      </c>
      <c r="Q2368" s="7" t="n">
        <f aca="false">($B$553+$B$554)+$B$22+(1-B2368)*$B$548+(1-C2368)*$E$576+(1-D2368)*$E$575+(1-E2368)*$E$574+(1-F2368)*$E$573+(1-G2368)*$E$572+(1-H2368)*$E$571</f>
        <v>24220124.8227577</v>
      </c>
      <c r="R2368" s="7" t="n">
        <f aca="false">P2368&gt;$B$12*Q2368</f>
        <v>1</v>
      </c>
      <c r="S2368" s="7" t="n">
        <f aca="false">IF(R2368,(P2368+$B$12*$B$13)/(Q2368+$B$13),IF(Q2368&gt;0,P2368/Q2368,0))</f>
        <v>68.394141573901</v>
      </c>
      <c r="T2368" s="7" t="n">
        <f aca="false">IF(R2368,$B$13*(S2368-$B$12),0)</f>
        <v>168485353.934753</v>
      </c>
      <c r="U2368" s="7" t="n">
        <f aca="false">($B$553+$B$554)*S2368</f>
        <v>19243238.5505696</v>
      </c>
      <c r="V2368" s="7" t="n">
        <f aca="false">$B$22*S2368</f>
        <v>615547274.165109</v>
      </c>
      <c r="W2368" s="7" t="n">
        <f aca="false">IF(B2368=1,I2368,S2368*$B$548)</f>
        <v>55009045.8399022</v>
      </c>
      <c r="X2368" s="7" t="n">
        <f aca="false">IF(C2368=1,J2368,S2368*$E$576)</f>
        <v>419561954.918458</v>
      </c>
      <c r="Y2368" s="7" t="n">
        <f aca="false">IF(D2368=1,K2368,S2368*$E$575)</f>
        <v>100000000</v>
      </c>
      <c r="Z2368" s="7" t="n">
        <f aca="false">IF(E2368=1,L2368,S2368*$E$574)</f>
        <v>60000000</v>
      </c>
      <c r="AA2368" s="7" t="n">
        <f aca="false">IF(F2368=1,M2368,S2368*$E$573)</f>
        <v>205182424.721703</v>
      </c>
      <c r="AB2368" s="7" t="n">
        <f aca="false">IF(G2368=1,N2368,S2368*$E$572)</f>
        <v>15000000</v>
      </c>
      <c r="AC2368" s="7" t="n">
        <f aca="false">IF(H2368=1,O2368,S2368*$E$571)</f>
        <v>341970707.869505</v>
      </c>
      <c r="AD2368" s="7" t="n">
        <f aca="false">INDEX($W$2342:$W$2469,MATCH($A2368+(1-B2368)*64,$A$2342:$A$2469,0))</f>
        <v>30000000</v>
      </c>
      <c r="AE2368" s="7" t="n">
        <f aca="false">INDEX($W$2342:$W$2469,MATCH($A2368-B2368*64,$A$2342:$A$2469,0))</f>
        <v>55009045.8399022</v>
      </c>
      <c r="AF2368" s="7" t="n">
        <f aca="false">INDEX($X$2342:$X$2469,MATCH($A2368+(1-C2368)*32,$A$2342:$A$2469,0))</f>
        <v>300000000</v>
      </c>
      <c r="AG2368" s="7" t="n">
        <f aca="false">INDEX($X$2342:$X$2469,MATCH($A2368-C2368*32,$A$2342:$A$2469,0))</f>
        <v>419561954.918458</v>
      </c>
      <c r="AH2368" s="7" t="n">
        <f aca="false">INDEX($Y$2342:$Y$2469,MATCH($A2368+(1-D2368)*16,$A$2342:$A$2469,0))</f>
        <v>100000000</v>
      </c>
      <c r="AI2368" s="7" t="n">
        <f aca="false">INDEX($Y$2342:$Y$2469,MATCH($A2368-D2368*16,$A$2342:$A$2469,0))</f>
        <v>117460739.537673</v>
      </c>
      <c r="AJ2368" s="7" t="n">
        <f aca="false">INDEX($Z$2342:$Z$2469,MATCH($A2368+(1-E2368)*8,$A$2342:$A$2469,0))</f>
        <v>60000000</v>
      </c>
      <c r="AK2368" s="7" t="n">
        <f aca="false">INDEX($Z$2342:$Z$2469,MATCH($A2368-E2368*8,$A$2342:$A$2469,0))</f>
        <v>155562519.995098</v>
      </c>
      <c r="AL2368" s="7" t="n">
        <f aca="false">INDEX($AA$2342:$AA$2469,MATCH($A2368+(1-F2368)*4,$A$2342:$A$2469,0))</f>
        <v>30000000</v>
      </c>
      <c r="AM2368" s="7" t="n">
        <f aca="false">INDEX($AA$2342:$AA$2469,MATCH($A2368-F2368*4,$A$2342:$A$2469,0))</f>
        <v>205182424.721703</v>
      </c>
      <c r="AN2368" s="7" t="n">
        <f aca="false">INDEX($AB$2342:$AB$2469,MATCH($A2368+(1-G2368)*2,$A$2342:$A$2469,0))</f>
        <v>15000000</v>
      </c>
      <c r="AO2368" s="7" t="n">
        <f aca="false">INDEX($AB$2342:$AB$2469,MATCH($A2368-G2368*2,$A$2342:$A$2469,0))</f>
        <v>290430761.274636</v>
      </c>
      <c r="AP2368" s="7" t="n">
        <f aca="false">INDEX($AC$2342:$AC$2469,MATCH($A2368+(1-H2368)*1,$A$2342:$A$2469,0))</f>
        <v>5000000</v>
      </c>
      <c r="AQ2368" s="7" t="n">
        <f aca="false">INDEX($AC$2342:$AC$2469,MATCH($A2368-H2368*1,$A$2342:$A$2469,0))</f>
        <v>341970707.869505</v>
      </c>
      <c r="AR2368" s="14" t="b">
        <f aca="false">AND(IF(B2368=1,AD2368&gt;=AE2368,AE2368&gt;AD2368),IF(C2368=1,AF2368&gt;=AG2368,AG2368&gt;AF2368),IF(D2368=1,AH2368&gt;=AI2368,AI2368&gt;AH2368),IF(E2368=1,AJ2368&gt;=AK2368,AK2368&gt;AJ2368),IF(F2368=1,AL2368&gt;=AM2368,AM2368&gt;AL2368),IF(G2368=1,AN2368&gt;=AO2368,AO2368&gt;AN2368),IF(H2368=1,AP2368&gt;=AQ2368,AQ2368&gt;AP2368))</f>
        <v>0</v>
      </c>
      <c r="AS2368" s="2"/>
      <c r="AT2368" s="2"/>
      <c r="AU2368" s="2"/>
      <c r="AV2368" s="2"/>
      <c r="AW2368" s="2"/>
      <c r="AX2368" s="2"/>
    </row>
    <row r="2369" customFormat="false" ht="15" hidden="false" customHeight="false" outlineLevel="0" collapsed="false">
      <c r="A2369" s="6" t="n">
        <f aca="false">ROW()-2342</f>
        <v>27</v>
      </c>
      <c r="B2369" s="6" t="n">
        <f aca="false">MOD(INT($A2369/64),2)</f>
        <v>0</v>
      </c>
      <c r="C2369" s="6" t="n">
        <f aca="false">MOD(INT($A2369/32),2)</f>
        <v>0</v>
      </c>
      <c r="D2369" s="6" t="n">
        <f aca="false">MOD(INT($A2369/16),2)</f>
        <v>1</v>
      </c>
      <c r="E2369" s="6" t="n">
        <f aca="false">MOD(INT($A2369/8),2)</f>
        <v>1</v>
      </c>
      <c r="F2369" s="6" t="n">
        <f aca="false">MOD(INT($A2369/4),2)</f>
        <v>0</v>
      </c>
      <c r="G2369" s="6" t="n">
        <f aca="false">MOD(INT($A2369/2),2)</f>
        <v>1</v>
      </c>
      <c r="H2369" s="6" t="n">
        <f aca="false">MOD(INT($A2369/1),2)</f>
        <v>1</v>
      </c>
      <c r="I2369" s="7" t="n">
        <f aca="false">IF(B2369=1,MIN($B$6,$B$2340),0)</f>
        <v>0</v>
      </c>
      <c r="J2369" s="7" t="n">
        <f aca="false">IF(C2369=1,MIN($F$576,MAX(0,$B$2340-I2369)),0)</f>
        <v>0</v>
      </c>
      <c r="K2369" s="7" t="n">
        <f aca="false">IF(D2369=1,MIN($F$575,MAX(0,$B$2340-SUM(I2369:J2369))),0)</f>
        <v>100000000</v>
      </c>
      <c r="L2369" s="7" t="n">
        <f aca="false">IF(E2369=1,MIN($F$574,MAX(0,$B$2340-SUM(I2369:K2369))),0)</f>
        <v>60000000</v>
      </c>
      <c r="M2369" s="7" t="n">
        <f aca="false">IF(F2369=1,MIN($F$573,MAX(0,$B$2340-SUM(I2369:L2369))),0)</f>
        <v>0</v>
      </c>
      <c r="N2369" s="7" t="n">
        <f aca="false">IF(G2369=1,MIN($F$572,MAX(0,$B$2340-SUM(I2369:M2369))),0)</f>
        <v>15000000</v>
      </c>
      <c r="O2369" s="7" t="n">
        <f aca="false">IF(H2369=1,MIN($F$571,MAX(0,$B$2340-SUM(I2369:N2369))),0)</f>
        <v>5000000</v>
      </c>
      <c r="P2369" s="7" t="n">
        <f aca="false">MAX(0,$B$2340-SUM(I2369:O2369))</f>
        <v>1820000000</v>
      </c>
      <c r="Q2369" s="7" t="n">
        <f aca="false">($B$553+$B$554)+$B$22+(1-B2369)*$B$548+(1-C2369)*$E$576+(1-D2369)*$E$575+(1-E2369)*$E$574+(1-F2369)*$E$573+(1-G2369)*$E$572+(1-H2369)*$E$571</f>
        <v>19220124.8227577</v>
      </c>
      <c r="R2369" s="7" t="n">
        <f aca="false">P2369&gt;$B$12*Q2369</f>
        <v>1</v>
      </c>
      <c r="S2369" s="7" t="n">
        <f aca="false">IF(R2369,(P2369+$B$12*$B$13)/(Q2369+$B$13),IF(Q2369&gt;0,P2369/Q2369,0))</f>
        <v>83.9083575657188</v>
      </c>
      <c r="T2369" s="7" t="n">
        <f aca="false">IF(R2369,$B$13*(S2369-$B$12),0)</f>
        <v>207270893.914297</v>
      </c>
      <c r="U2369" s="7" t="n">
        <f aca="false">($B$553+$B$554)*S2369</f>
        <v>23608287.2577462</v>
      </c>
      <c r="V2369" s="7" t="n">
        <f aca="false">$B$22*S2369</f>
        <v>755175218.091469</v>
      </c>
      <c r="W2369" s="7" t="n">
        <f aca="false">IF(B2369=1,I2369,S2369*$B$548)</f>
        <v>67487047.5959723</v>
      </c>
      <c r="X2369" s="7" t="n">
        <f aca="false">IF(C2369=1,J2369,S2369*$E$576)</f>
        <v>514733480.44336</v>
      </c>
      <c r="Y2369" s="7" t="n">
        <f aca="false">IF(D2369=1,K2369,S2369*$E$575)</f>
        <v>100000000</v>
      </c>
      <c r="Z2369" s="7" t="n">
        <f aca="false">IF(E2369=1,L2369,S2369*$E$574)</f>
        <v>60000000</v>
      </c>
      <c r="AA2369" s="7" t="n">
        <f aca="false">IF(F2369=1,M2369,S2369*$E$573)</f>
        <v>251725072.697156</v>
      </c>
      <c r="AB2369" s="7" t="n">
        <f aca="false">IF(G2369=1,N2369,S2369*$E$572)</f>
        <v>15000000</v>
      </c>
      <c r="AC2369" s="7" t="n">
        <f aca="false">IF(H2369=1,O2369,S2369*$E$571)</f>
        <v>5000000</v>
      </c>
      <c r="AD2369" s="7" t="n">
        <f aca="false">INDEX($W$2342:$W$2469,MATCH($A2369+(1-B2369)*64,$A$2342:$A$2469,0))</f>
        <v>30000000</v>
      </c>
      <c r="AE2369" s="7" t="n">
        <f aca="false">INDEX($W$2342:$W$2469,MATCH($A2369-B2369*64,$A$2342:$A$2469,0))</f>
        <v>67487047.5959723</v>
      </c>
      <c r="AF2369" s="7" t="n">
        <f aca="false">INDEX($X$2342:$X$2469,MATCH($A2369+(1-C2369)*32,$A$2342:$A$2469,0))</f>
        <v>300000000</v>
      </c>
      <c r="AG2369" s="7" t="n">
        <f aca="false">INDEX($X$2342:$X$2469,MATCH($A2369-C2369*32,$A$2342:$A$2469,0))</f>
        <v>514733480.44336</v>
      </c>
      <c r="AH2369" s="7" t="n">
        <f aca="false">INDEX($Y$2342:$Y$2469,MATCH($A2369+(1-D2369)*16,$A$2342:$A$2469,0))</f>
        <v>100000000</v>
      </c>
      <c r="AI2369" s="7" t="n">
        <f aca="false">INDEX($Y$2342:$Y$2469,MATCH($A2369-D2369*16,$A$2342:$A$2469,0))</f>
        <v>142131640.626827</v>
      </c>
      <c r="AJ2369" s="7" t="n">
        <f aca="false">INDEX($Z$2342:$Z$2469,MATCH($A2369+(1-E2369)*8,$A$2342:$A$2469,0))</f>
        <v>60000000</v>
      </c>
      <c r="AK2369" s="7" t="n">
        <f aca="false">INDEX($Z$2342:$Z$2469,MATCH($A2369-E2369*8,$A$2342:$A$2469,0))</f>
        <v>187312463.480172</v>
      </c>
      <c r="AL2369" s="7" t="n">
        <f aca="false">INDEX($AA$2342:$AA$2469,MATCH($A2369+(1-F2369)*4,$A$2342:$A$2469,0))</f>
        <v>30000000</v>
      </c>
      <c r="AM2369" s="7" t="n">
        <f aca="false">INDEX($AA$2342:$AA$2469,MATCH($A2369-F2369*4,$A$2342:$A$2469,0))</f>
        <v>251725072.697156</v>
      </c>
      <c r="AN2369" s="7" t="n">
        <f aca="false">INDEX($AB$2342:$AB$2469,MATCH($A2369+(1-G2369)*2,$A$2342:$A$2469,0))</f>
        <v>15000000</v>
      </c>
      <c r="AO2369" s="7" t="n">
        <f aca="false">INDEX($AB$2342:$AB$2469,MATCH($A2369-G2369*2,$A$2342:$A$2469,0))</f>
        <v>343841956.612977</v>
      </c>
      <c r="AP2369" s="7" t="n">
        <f aca="false">INDEX($AC$2342:$AC$2469,MATCH($A2369+(1-H2369)*1,$A$2342:$A$2469,0))</f>
        <v>5000000</v>
      </c>
      <c r="AQ2369" s="7" t="n">
        <f aca="false">INDEX($AC$2342:$AC$2469,MATCH($A2369-H2369*1,$A$2342:$A$2469,0))</f>
        <v>341970707.869505</v>
      </c>
      <c r="AR2369" s="14" t="b">
        <f aca="false">AND(IF(B2369=1,AD2369&gt;=AE2369,AE2369&gt;AD2369),IF(C2369=1,AF2369&gt;=AG2369,AG2369&gt;AF2369),IF(D2369=1,AH2369&gt;=AI2369,AI2369&gt;AH2369),IF(E2369=1,AJ2369&gt;=AK2369,AK2369&gt;AJ2369),IF(F2369=1,AL2369&gt;=AM2369,AM2369&gt;AL2369),IF(G2369=1,AN2369&gt;=AO2369,AO2369&gt;AN2369),IF(H2369=1,AP2369&gt;=AQ2369,AQ2369&gt;AP2369))</f>
        <v>0</v>
      </c>
      <c r="AS2369" s="2"/>
      <c r="AT2369" s="2"/>
      <c r="AU2369" s="2"/>
      <c r="AV2369" s="2"/>
      <c r="AW2369" s="2"/>
      <c r="AX2369" s="2"/>
    </row>
    <row r="2370" customFormat="false" ht="15" hidden="false" customHeight="false" outlineLevel="0" collapsed="false">
      <c r="A2370" s="6" t="n">
        <f aca="false">ROW()-2342</f>
        <v>28</v>
      </c>
      <c r="B2370" s="6" t="n">
        <f aca="false">MOD(INT($A2370/64),2)</f>
        <v>0</v>
      </c>
      <c r="C2370" s="6" t="n">
        <f aca="false">MOD(INT($A2370/32),2)</f>
        <v>0</v>
      </c>
      <c r="D2370" s="6" t="n">
        <f aca="false">MOD(INT($A2370/16),2)</f>
        <v>1</v>
      </c>
      <c r="E2370" s="6" t="n">
        <f aca="false">MOD(INT($A2370/8),2)</f>
        <v>1</v>
      </c>
      <c r="F2370" s="6" t="n">
        <f aca="false">MOD(INT($A2370/4),2)</f>
        <v>1</v>
      </c>
      <c r="G2370" s="6" t="n">
        <f aca="false">MOD(INT($A2370/2),2)</f>
        <v>0</v>
      </c>
      <c r="H2370" s="6" t="n">
        <f aca="false">MOD(INT($A2370/1),2)</f>
        <v>0</v>
      </c>
      <c r="I2370" s="7" t="n">
        <f aca="false">IF(B2370=1,MIN($B$6,$B$2340),0)</f>
        <v>0</v>
      </c>
      <c r="J2370" s="7" t="n">
        <f aca="false">IF(C2370=1,MIN($F$576,MAX(0,$B$2340-I2370)),0)</f>
        <v>0</v>
      </c>
      <c r="K2370" s="7" t="n">
        <f aca="false">IF(D2370=1,MIN($F$575,MAX(0,$B$2340-SUM(I2370:J2370))),0)</f>
        <v>100000000</v>
      </c>
      <c r="L2370" s="7" t="n">
        <f aca="false">IF(E2370=1,MIN($F$574,MAX(0,$B$2340-SUM(I2370:K2370))),0)</f>
        <v>60000000</v>
      </c>
      <c r="M2370" s="7" t="n">
        <f aca="false">IF(F2370=1,MIN($F$573,MAX(0,$B$2340-SUM(I2370:L2370))),0)</f>
        <v>30000000</v>
      </c>
      <c r="N2370" s="7" t="n">
        <f aca="false">IF(G2370=1,MIN($F$572,MAX(0,$B$2340-SUM(I2370:M2370))),0)</f>
        <v>0</v>
      </c>
      <c r="O2370" s="7" t="n">
        <f aca="false">IF(H2370=1,MIN($F$571,MAX(0,$B$2340-SUM(I2370:N2370))),0)</f>
        <v>0</v>
      </c>
      <c r="P2370" s="7" t="n">
        <f aca="false">MAX(0,$B$2340-SUM(I2370:O2370))</f>
        <v>1810000000</v>
      </c>
      <c r="Q2370" s="7" t="n">
        <f aca="false">($B$553+$B$554)+$B$22+(1-B2370)*$B$548+(1-C2370)*$E$576+(1-D2370)*$E$575+(1-E2370)*$E$574+(1-F2370)*$E$573+(1-G2370)*$E$572+(1-H2370)*$E$571</f>
        <v>26220124.8227577</v>
      </c>
      <c r="R2370" s="7" t="n">
        <f aca="false">P2370&gt;$B$12*Q2370</f>
        <v>1</v>
      </c>
      <c r="S2370" s="7" t="n">
        <f aca="false">IF(R2370,(P2370+$B$12*$B$13)/(Q2370+$B$13),IF(Q2370&gt;0,P2370/Q2370,0))</f>
        <v>63.1090571919723</v>
      </c>
      <c r="T2370" s="7" t="n">
        <f aca="false">IF(R2370,$B$13*(S2370-$B$12),0)</f>
        <v>155272642.979931</v>
      </c>
      <c r="U2370" s="7" t="n">
        <f aca="false">($B$553+$B$554)*S2370</f>
        <v>17756237.8048778</v>
      </c>
      <c r="V2370" s="7" t="n">
        <f aca="false">$B$22*S2370</f>
        <v>567981514.72775</v>
      </c>
      <c r="W2370" s="7" t="n">
        <f aca="false">IF(B2370=1,I2370,S2370*$B$548)</f>
        <v>50758280.4622984</v>
      </c>
      <c r="X2370" s="7" t="n">
        <f aca="false">IF(C2370=1,J2370,S2370*$E$576)</f>
        <v>387140752.105421</v>
      </c>
      <c r="Y2370" s="7" t="n">
        <f aca="false">IF(D2370=1,K2370,S2370*$E$575)</f>
        <v>100000000</v>
      </c>
      <c r="Z2370" s="7" t="n">
        <f aca="false">IF(E2370=1,L2370,S2370*$E$574)</f>
        <v>60000000</v>
      </c>
      <c r="AA2370" s="7" t="n">
        <f aca="false">IF(F2370=1,M2370,S2370*$E$573)</f>
        <v>30000000</v>
      </c>
      <c r="AB2370" s="7" t="n">
        <f aca="false">IF(G2370=1,N2370,S2370*$E$572)</f>
        <v>315545285.959861</v>
      </c>
      <c r="AC2370" s="7" t="n">
        <f aca="false">IF(H2370=1,O2370,S2370*$E$571)</f>
        <v>315545285.959861</v>
      </c>
      <c r="AD2370" s="7" t="n">
        <f aca="false">INDEX($W$2342:$W$2469,MATCH($A2370+(1-B2370)*64,$A$2342:$A$2469,0))</f>
        <v>30000000</v>
      </c>
      <c r="AE2370" s="7" t="n">
        <f aca="false">INDEX($W$2342:$W$2469,MATCH($A2370-B2370*64,$A$2342:$A$2469,0))</f>
        <v>50758280.4622984</v>
      </c>
      <c r="AF2370" s="7" t="n">
        <f aca="false">INDEX($X$2342:$X$2469,MATCH($A2370+(1-C2370)*32,$A$2342:$A$2469,0))</f>
        <v>300000000</v>
      </c>
      <c r="AG2370" s="7" t="n">
        <f aca="false">INDEX($X$2342:$X$2469,MATCH($A2370-C2370*32,$A$2342:$A$2469,0))</f>
        <v>387140752.105421</v>
      </c>
      <c r="AH2370" s="7" t="n">
        <f aca="false">INDEX($Y$2342:$Y$2469,MATCH($A2370+(1-D2370)*16,$A$2342:$A$2469,0))</f>
        <v>100000000</v>
      </c>
      <c r="AI2370" s="7" t="n">
        <f aca="false">INDEX($Y$2342:$Y$2469,MATCH($A2370-D2370*16,$A$2342:$A$2469,0))</f>
        <v>108892726.838956</v>
      </c>
      <c r="AJ2370" s="7" t="n">
        <f aca="false">INDEX($Z$2342:$Z$2469,MATCH($A2370+(1-E2370)*8,$A$2342:$A$2469,0))</f>
        <v>60000000</v>
      </c>
      <c r="AK2370" s="7" t="n">
        <f aca="false">INDEX($Z$2342:$Z$2469,MATCH($A2370-E2370*8,$A$2342:$A$2469,0))</f>
        <v>144408161.136732</v>
      </c>
      <c r="AL2370" s="7" t="n">
        <f aca="false">INDEX($AA$2342:$AA$2469,MATCH($A2370+(1-F2370)*4,$A$2342:$A$2469,0))</f>
        <v>30000000</v>
      </c>
      <c r="AM2370" s="7" t="n">
        <f aca="false">INDEX($AA$2342:$AA$2469,MATCH($A2370-F2370*4,$A$2342:$A$2469,0))</f>
        <v>174258456.764781</v>
      </c>
      <c r="AN2370" s="7" t="n">
        <f aca="false">INDEX($AB$2342:$AB$2469,MATCH($A2370+(1-G2370)*2,$A$2342:$A$2469,0))</f>
        <v>15000000</v>
      </c>
      <c r="AO2370" s="7" t="n">
        <f aca="false">INDEX($AB$2342:$AB$2469,MATCH($A2370-G2370*2,$A$2342:$A$2469,0))</f>
        <v>315545285.959861</v>
      </c>
      <c r="AP2370" s="7" t="n">
        <f aca="false">INDEX($AC$2342:$AC$2469,MATCH($A2370+(1-H2370)*1,$A$2342:$A$2469,0))</f>
        <v>5000000</v>
      </c>
      <c r="AQ2370" s="7" t="n">
        <f aca="false">INDEX($AC$2342:$AC$2469,MATCH($A2370-H2370*1,$A$2342:$A$2469,0))</f>
        <v>315545285.959861</v>
      </c>
      <c r="AR2370" s="14" t="b">
        <f aca="false">AND(IF(B2370=1,AD2370&gt;=AE2370,AE2370&gt;AD2370),IF(C2370=1,AF2370&gt;=AG2370,AG2370&gt;AF2370),IF(D2370=1,AH2370&gt;=AI2370,AI2370&gt;AH2370),IF(E2370=1,AJ2370&gt;=AK2370,AK2370&gt;AJ2370),IF(F2370=1,AL2370&gt;=AM2370,AM2370&gt;AL2370),IF(G2370=1,AN2370&gt;=AO2370,AO2370&gt;AN2370),IF(H2370=1,AP2370&gt;=AQ2370,AQ2370&gt;AP2370))</f>
        <v>0</v>
      </c>
      <c r="AS2370" s="2"/>
      <c r="AT2370" s="2"/>
      <c r="AU2370" s="2"/>
      <c r="AV2370" s="2"/>
      <c r="AW2370" s="2"/>
      <c r="AX2370" s="2"/>
    </row>
    <row r="2371" customFormat="false" ht="15" hidden="false" customHeight="false" outlineLevel="0" collapsed="false">
      <c r="A2371" s="6" t="n">
        <f aca="false">ROW()-2342</f>
        <v>29</v>
      </c>
      <c r="B2371" s="6" t="n">
        <f aca="false">MOD(INT($A2371/64),2)</f>
        <v>0</v>
      </c>
      <c r="C2371" s="6" t="n">
        <f aca="false">MOD(INT($A2371/32),2)</f>
        <v>0</v>
      </c>
      <c r="D2371" s="6" t="n">
        <f aca="false">MOD(INT($A2371/16),2)</f>
        <v>1</v>
      </c>
      <c r="E2371" s="6" t="n">
        <f aca="false">MOD(INT($A2371/8),2)</f>
        <v>1</v>
      </c>
      <c r="F2371" s="6" t="n">
        <f aca="false">MOD(INT($A2371/4),2)</f>
        <v>1</v>
      </c>
      <c r="G2371" s="6" t="n">
        <f aca="false">MOD(INT($A2371/2),2)</f>
        <v>0</v>
      </c>
      <c r="H2371" s="6" t="n">
        <f aca="false">MOD(INT($A2371/1),2)</f>
        <v>1</v>
      </c>
      <c r="I2371" s="7" t="n">
        <f aca="false">IF(B2371=1,MIN($B$6,$B$2340),0)</f>
        <v>0</v>
      </c>
      <c r="J2371" s="7" t="n">
        <f aca="false">IF(C2371=1,MIN($F$576,MAX(0,$B$2340-I2371)),0)</f>
        <v>0</v>
      </c>
      <c r="K2371" s="7" t="n">
        <f aca="false">IF(D2371=1,MIN($F$575,MAX(0,$B$2340-SUM(I2371:J2371))),0)</f>
        <v>100000000</v>
      </c>
      <c r="L2371" s="7" t="n">
        <f aca="false">IF(E2371=1,MIN($F$574,MAX(0,$B$2340-SUM(I2371:K2371))),0)</f>
        <v>60000000</v>
      </c>
      <c r="M2371" s="7" t="n">
        <f aca="false">IF(F2371=1,MIN($F$573,MAX(0,$B$2340-SUM(I2371:L2371))),0)</f>
        <v>30000000</v>
      </c>
      <c r="N2371" s="7" t="n">
        <f aca="false">IF(G2371=1,MIN($F$572,MAX(0,$B$2340-SUM(I2371:M2371))),0)</f>
        <v>0</v>
      </c>
      <c r="O2371" s="7" t="n">
        <f aca="false">IF(H2371=1,MIN($F$571,MAX(0,$B$2340-SUM(I2371:N2371))),0)</f>
        <v>5000000</v>
      </c>
      <c r="P2371" s="7" t="n">
        <f aca="false">MAX(0,$B$2340-SUM(I2371:O2371))</f>
        <v>1805000000</v>
      </c>
      <c r="Q2371" s="7" t="n">
        <f aca="false">($B$553+$B$554)+$B$22+(1-B2371)*$B$548+(1-C2371)*$E$576+(1-D2371)*$E$575+(1-E2371)*$E$574+(1-F2371)*$E$573+(1-G2371)*$E$572+(1-H2371)*$E$571</f>
        <v>21220124.8227577</v>
      </c>
      <c r="R2371" s="7" t="n">
        <f aca="false">P2371&gt;$B$12*Q2371</f>
        <v>1</v>
      </c>
      <c r="S2371" s="7" t="n">
        <f aca="false">IF(R2371,(P2371+$B$12*$B$13)/(Q2371+$B$13),IF(Q2371&gt;0,P2371/Q2371,0))</f>
        <v>76.2011167102222</v>
      </c>
      <c r="T2371" s="7" t="n">
        <f aca="false">IF(R2371,$B$13*(S2371-$B$12),0)</f>
        <v>188002791.775555</v>
      </c>
      <c r="U2371" s="7" t="n">
        <f aca="false">($B$553+$B$554)*S2371</f>
        <v>21439793.4228062</v>
      </c>
      <c r="V2371" s="7" t="n">
        <f aca="false">$B$22*S2371</f>
        <v>685810050.391999</v>
      </c>
      <c r="W2371" s="7" t="n">
        <f aca="false">IF(B2371=1,I2371,S2371*$B$548)</f>
        <v>61288154.5948652</v>
      </c>
      <c r="X2371" s="7" t="n">
        <f aca="false">IF(C2371=1,J2371,S2371*$E$576)</f>
        <v>467453626.263663</v>
      </c>
      <c r="Y2371" s="7" t="n">
        <f aca="false">IF(D2371=1,K2371,S2371*$E$575)</f>
        <v>100000000</v>
      </c>
      <c r="Z2371" s="7" t="n">
        <f aca="false">IF(E2371=1,L2371,S2371*$E$574)</f>
        <v>60000000</v>
      </c>
      <c r="AA2371" s="7" t="n">
        <f aca="false">IF(F2371=1,M2371,S2371*$E$573)</f>
        <v>30000000</v>
      </c>
      <c r="AB2371" s="7" t="n">
        <f aca="false">IF(G2371=1,N2371,S2371*$E$572)</f>
        <v>381005583.551111</v>
      </c>
      <c r="AC2371" s="7" t="n">
        <f aca="false">IF(H2371=1,O2371,S2371*$E$571)</f>
        <v>5000000</v>
      </c>
      <c r="AD2371" s="7" t="n">
        <f aca="false">INDEX($W$2342:$W$2469,MATCH($A2371+(1-B2371)*64,$A$2342:$A$2469,0))</f>
        <v>30000000</v>
      </c>
      <c r="AE2371" s="7" t="n">
        <f aca="false">INDEX($W$2342:$W$2469,MATCH($A2371-B2371*64,$A$2342:$A$2469,0))</f>
        <v>61288154.5948652</v>
      </c>
      <c r="AF2371" s="7" t="n">
        <f aca="false">INDEX($X$2342:$X$2469,MATCH($A2371+(1-C2371)*32,$A$2342:$A$2469,0))</f>
        <v>300000000</v>
      </c>
      <c r="AG2371" s="7" t="n">
        <f aca="false">INDEX($X$2342:$X$2469,MATCH($A2371-C2371*32,$A$2342:$A$2469,0))</f>
        <v>467453626.263663</v>
      </c>
      <c r="AH2371" s="7" t="n">
        <f aca="false">INDEX($Y$2342:$Y$2469,MATCH($A2371+(1-D2371)*16,$A$2342:$A$2469,0))</f>
        <v>100000000</v>
      </c>
      <c r="AI2371" s="7" t="n">
        <f aca="false">INDEX($Y$2342:$Y$2469,MATCH($A2371-D2371*16,$A$2342:$A$2469,0))</f>
        <v>129942134.309382</v>
      </c>
      <c r="AJ2371" s="7" t="n">
        <f aca="false">INDEX($Z$2342:$Z$2469,MATCH($A2371+(1-E2371)*8,$A$2342:$A$2469,0))</f>
        <v>60000000</v>
      </c>
      <c r="AK2371" s="7" t="n">
        <f aca="false">INDEX($Z$2342:$Z$2469,MATCH($A2371-E2371*8,$A$2342:$A$2469,0))</f>
        <v>171591829.304543</v>
      </c>
      <c r="AL2371" s="7" t="n">
        <f aca="false">INDEX($AA$2342:$AA$2469,MATCH($A2371+(1-F2371)*4,$A$2342:$A$2469,0))</f>
        <v>30000000</v>
      </c>
      <c r="AM2371" s="7" t="n">
        <f aca="false">INDEX($AA$2342:$AA$2469,MATCH($A2371-F2371*4,$A$2342:$A$2469,0))</f>
        <v>206305173.967786</v>
      </c>
      <c r="AN2371" s="7" t="n">
        <f aca="false">INDEX($AB$2342:$AB$2469,MATCH($A2371+(1-G2371)*2,$A$2342:$A$2469,0))</f>
        <v>15000000</v>
      </c>
      <c r="AO2371" s="7" t="n">
        <f aca="false">INDEX($AB$2342:$AB$2469,MATCH($A2371-G2371*2,$A$2342:$A$2469,0))</f>
        <v>381005583.551111</v>
      </c>
      <c r="AP2371" s="7" t="n">
        <f aca="false">INDEX($AC$2342:$AC$2469,MATCH($A2371+(1-H2371)*1,$A$2342:$A$2469,0))</f>
        <v>5000000</v>
      </c>
      <c r="AQ2371" s="7" t="n">
        <f aca="false">INDEX($AC$2342:$AC$2469,MATCH($A2371-H2371*1,$A$2342:$A$2469,0))</f>
        <v>315545285.959861</v>
      </c>
      <c r="AR2371" s="14" t="b">
        <f aca="false">AND(IF(B2371=1,AD2371&gt;=AE2371,AE2371&gt;AD2371),IF(C2371=1,AF2371&gt;=AG2371,AG2371&gt;AF2371),IF(D2371=1,AH2371&gt;=AI2371,AI2371&gt;AH2371),IF(E2371=1,AJ2371&gt;=AK2371,AK2371&gt;AJ2371),IF(F2371=1,AL2371&gt;=AM2371,AM2371&gt;AL2371),IF(G2371=1,AN2371&gt;=AO2371,AO2371&gt;AN2371),IF(H2371=1,AP2371&gt;=AQ2371,AQ2371&gt;AP2371))</f>
        <v>0</v>
      </c>
      <c r="AS2371" s="2"/>
      <c r="AT2371" s="2"/>
      <c r="AU2371" s="2"/>
      <c r="AV2371" s="2"/>
      <c r="AW2371" s="2"/>
      <c r="AX2371" s="2"/>
    </row>
    <row r="2372" customFormat="false" ht="15" hidden="false" customHeight="false" outlineLevel="0" collapsed="false">
      <c r="A2372" s="6" t="n">
        <f aca="false">ROW()-2342</f>
        <v>30</v>
      </c>
      <c r="B2372" s="6" t="n">
        <f aca="false">MOD(INT($A2372/64),2)</f>
        <v>0</v>
      </c>
      <c r="C2372" s="6" t="n">
        <f aca="false">MOD(INT($A2372/32),2)</f>
        <v>0</v>
      </c>
      <c r="D2372" s="6" t="n">
        <f aca="false">MOD(INT($A2372/16),2)</f>
        <v>1</v>
      </c>
      <c r="E2372" s="6" t="n">
        <f aca="false">MOD(INT($A2372/8),2)</f>
        <v>1</v>
      </c>
      <c r="F2372" s="6" t="n">
        <f aca="false">MOD(INT($A2372/4),2)</f>
        <v>1</v>
      </c>
      <c r="G2372" s="6" t="n">
        <f aca="false">MOD(INT($A2372/2),2)</f>
        <v>1</v>
      </c>
      <c r="H2372" s="6" t="n">
        <f aca="false">MOD(INT($A2372/1),2)</f>
        <v>0</v>
      </c>
      <c r="I2372" s="7" t="n">
        <f aca="false">IF(B2372=1,MIN($B$6,$B$2340),0)</f>
        <v>0</v>
      </c>
      <c r="J2372" s="7" t="n">
        <f aca="false">IF(C2372=1,MIN($F$576,MAX(0,$B$2340-I2372)),0)</f>
        <v>0</v>
      </c>
      <c r="K2372" s="7" t="n">
        <f aca="false">IF(D2372=1,MIN($F$575,MAX(0,$B$2340-SUM(I2372:J2372))),0)</f>
        <v>100000000</v>
      </c>
      <c r="L2372" s="7" t="n">
        <f aca="false">IF(E2372=1,MIN($F$574,MAX(0,$B$2340-SUM(I2372:K2372))),0)</f>
        <v>60000000</v>
      </c>
      <c r="M2372" s="7" t="n">
        <f aca="false">IF(F2372=1,MIN($F$573,MAX(0,$B$2340-SUM(I2372:L2372))),0)</f>
        <v>30000000</v>
      </c>
      <c r="N2372" s="7" t="n">
        <f aca="false">IF(G2372=1,MIN($F$572,MAX(0,$B$2340-SUM(I2372:M2372))),0)</f>
        <v>15000000</v>
      </c>
      <c r="O2372" s="7" t="n">
        <f aca="false">IF(H2372=1,MIN($F$571,MAX(0,$B$2340-SUM(I2372:N2372))),0)</f>
        <v>0</v>
      </c>
      <c r="P2372" s="7" t="n">
        <f aca="false">MAX(0,$B$2340-SUM(I2372:O2372))</f>
        <v>1795000000</v>
      </c>
      <c r="Q2372" s="7" t="n">
        <f aca="false">($B$553+$B$554)+$B$22+(1-B2372)*$B$548+(1-C2372)*$E$576+(1-D2372)*$E$575+(1-E2372)*$E$574+(1-F2372)*$E$573+(1-G2372)*$E$572+(1-H2372)*$E$571</f>
        <v>21220124.8227577</v>
      </c>
      <c r="R2372" s="7" t="n">
        <f aca="false">P2372&gt;$B$12*Q2372</f>
        <v>1</v>
      </c>
      <c r="S2372" s="7" t="n">
        <f aca="false">IF(R2372,(P2372+$B$12*$B$13)/(Q2372+$B$13),IF(Q2372&gt;0,P2372/Q2372,0))</f>
        <v>75.7795337685335</v>
      </c>
      <c r="T2372" s="7" t="n">
        <f aca="false">IF(R2372,$B$13*(S2372-$B$12),0)</f>
        <v>186948834.421334</v>
      </c>
      <c r="U2372" s="7" t="n">
        <f aca="false">($B$553+$B$554)*S2372</f>
        <v>21321177.6915597</v>
      </c>
      <c r="V2372" s="7" t="n">
        <f aca="false">$B$22*S2372</f>
        <v>682015803.916802</v>
      </c>
      <c r="W2372" s="7" t="n">
        <f aca="false">IF(B2372=1,I2372,S2372*$B$548)</f>
        <v>60949077.6676461</v>
      </c>
      <c r="X2372" s="7" t="n">
        <f aca="false">IF(C2372=1,J2372,S2372*$E$576)</f>
        <v>464867437.459991</v>
      </c>
      <c r="Y2372" s="7" t="n">
        <f aca="false">IF(D2372=1,K2372,S2372*$E$575)</f>
        <v>100000000</v>
      </c>
      <c r="Z2372" s="7" t="n">
        <f aca="false">IF(E2372=1,L2372,S2372*$E$574)</f>
        <v>60000000</v>
      </c>
      <c r="AA2372" s="7" t="n">
        <f aca="false">IF(F2372=1,M2372,S2372*$E$573)</f>
        <v>30000000</v>
      </c>
      <c r="AB2372" s="7" t="n">
        <f aca="false">IF(G2372=1,N2372,S2372*$E$572)</f>
        <v>15000000</v>
      </c>
      <c r="AC2372" s="7" t="n">
        <f aca="false">IF(H2372=1,O2372,S2372*$E$571)</f>
        <v>378897668.842668</v>
      </c>
      <c r="AD2372" s="7" t="n">
        <f aca="false">INDEX($W$2342:$W$2469,MATCH($A2372+(1-B2372)*64,$A$2342:$A$2469,0))</f>
        <v>30000000</v>
      </c>
      <c r="AE2372" s="7" t="n">
        <f aca="false">INDEX($W$2342:$W$2469,MATCH($A2372-B2372*64,$A$2342:$A$2469,0))</f>
        <v>60949077.6676461</v>
      </c>
      <c r="AF2372" s="7" t="n">
        <f aca="false">INDEX($X$2342:$X$2469,MATCH($A2372+(1-C2372)*32,$A$2342:$A$2469,0))</f>
        <v>300000000</v>
      </c>
      <c r="AG2372" s="7" t="n">
        <f aca="false">INDEX($X$2342:$X$2469,MATCH($A2372-C2372*32,$A$2342:$A$2469,0))</f>
        <v>464867437.459991</v>
      </c>
      <c r="AH2372" s="7" t="n">
        <f aca="false">INDEX($Y$2342:$Y$2469,MATCH($A2372+(1-D2372)*16,$A$2342:$A$2469,0))</f>
        <v>100000000</v>
      </c>
      <c r="AI2372" s="7" t="n">
        <f aca="false">INDEX($Y$2342:$Y$2469,MATCH($A2372-D2372*16,$A$2342:$A$2469,0))</f>
        <v>129260917.353632</v>
      </c>
      <c r="AJ2372" s="7" t="n">
        <f aca="false">INDEX($Z$2342:$Z$2469,MATCH($A2372+(1-E2372)*8,$A$2342:$A$2469,0))</f>
        <v>60000000</v>
      </c>
      <c r="AK2372" s="7" t="n">
        <f aca="false">INDEX($Z$2342:$Z$2469,MATCH($A2372-E2372*8,$A$2342:$A$2469,0))</f>
        <v>170672997.554586</v>
      </c>
      <c r="AL2372" s="7" t="n">
        <f aca="false">INDEX($AA$2342:$AA$2469,MATCH($A2372+(1-F2372)*4,$A$2342:$A$2469,0))</f>
        <v>30000000</v>
      </c>
      <c r="AM2372" s="7" t="n">
        <f aca="false">INDEX($AA$2342:$AA$2469,MATCH($A2372-F2372*4,$A$2342:$A$2469,0))</f>
        <v>205182424.721703</v>
      </c>
      <c r="AN2372" s="7" t="n">
        <f aca="false">INDEX($AB$2342:$AB$2469,MATCH($A2372+(1-G2372)*2,$A$2342:$A$2469,0))</f>
        <v>15000000</v>
      </c>
      <c r="AO2372" s="7" t="n">
        <f aca="false">INDEX($AB$2342:$AB$2469,MATCH($A2372-G2372*2,$A$2342:$A$2469,0))</f>
        <v>315545285.959861</v>
      </c>
      <c r="AP2372" s="7" t="n">
        <f aca="false">INDEX($AC$2342:$AC$2469,MATCH($A2372+(1-H2372)*1,$A$2342:$A$2469,0))</f>
        <v>5000000</v>
      </c>
      <c r="AQ2372" s="7" t="n">
        <f aca="false">INDEX($AC$2342:$AC$2469,MATCH($A2372-H2372*1,$A$2342:$A$2469,0))</f>
        <v>378897668.842668</v>
      </c>
      <c r="AR2372" s="14" t="b">
        <f aca="false">AND(IF(B2372=1,AD2372&gt;=AE2372,AE2372&gt;AD2372),IF(C2372=1,AF2372&gt;=AG2372,AG2372&gt;AF2372),IF(D2372=1,AH2372&gt;=AI2372,AI2372&gt;AH2372),IF(E2372=1,AJ2372&gt;=AK2372,AK2372&gt;AJ2372),IF(F2372=1,AL2372&gt;=AM2372,AM2372&gt;AL2372),IF(G2372=1,AN2372&gt;=AO2372,AO2372&gt;AN2372),IF(H2372=1,AP2372&gt;=AQ2372,AQ2372&gt;AP2372))</f>
        <v>0</v>
      </c>
      <c r="AS2372" s="2"/>
      <c r="AT2372" s="2"/>
      <c r="AU2372" s="2"/>
      <c r="AV2372" s="2"/>
      <c r="AW2372" s="2"/>
      <c r="AX2372" s="2"/>
    </row>
    <row r="2373" customFormat="false" ht="15" hidden="false" customHeight="false" outlineLevel="0" collapsed="false">
      <c r="A2373" s="6" t="n">
        <f aca="false">ROW()-2342</f>
        <v>31</v>
      </c>
      <c r="B2373" s="6" t="n">
        <f aca="false">MOD(INT($A2373/64),2)</f>
        <v>0</v>
      </c>
      <c r="C2373" s="6" t="n">
        <f aca="false">MOD(INT($A2373/32),2)</f>
        <v>0</v>
      </c>
      <c r="D2373" s="6" t="n">
        <f aca="false">MOD(INT($A2373/16),2)</f>
        <v>1</v>
      </c>
      <c r="E2373" s="6" t="n">
        <f aca="false">MOD(INT($A2373/8),2)</f>
        <v>1</v>
      </c>
      <c r="F2373" s="6" t="n">
        <f aca="false">MOD(INT($A2373/4),2)</f>
        <v>1</v>
      </c>
      <c r="G2373" s="6" t="n">
        <f aca="false">MOD(INT($A2373/2),2)</f>
        <v>1</v>
      </c>
      <c r="H2373" s="6" t="n">
        <f aca="false">MOD(INT($A2373/1),2)</f>
        <v>1</v>
      </c>
      <c r="I2373" s="7" t="n">
        <f aca="false">IF(B2373=1,MIN($B$6,$B$2340),0)</f>
        <v>0</v>
      </c>
      <c r="J2373" s="7" t="n">
        <f aca="false">IF(C2373=1,MIN($F$576,MAX(0,$B$2340-I2373)),0)</f>
        <v>0</v>
      </c>
      <c r="K2373" s="7" t="n">
        <f aca="false">IF(D2373=1,MIN($F$575,MAX(0,$B$2340-SUM(I2373:J2373))),0)</f>
        <v>100000000</v>
      </c>
      <c r="L2373" s="7" t="n">
        <f aca="false">IF(E2373=1,MIN($F$574,MAX(0,$B$2340-SUM(I2373:K2373))),0)</f>
        <v>60000000</v>
      </c>
      <c r="M2373" s="7" t="n">
        <f aca="false">IF(F2373=1,MIN($F$573,MAX(0,$B$2340-SUM(I2373:L2373))),0)</f>
        <v>30000000</v>
      </c>
      <c r="N2373" s="7" t="n">
        <f aca="false">IF(G2373=1,MIN($F$572,MAX(0,$B$2340-SUM(I2373:M2373))),0)</f>
        <v>15000000</v>
      </c>
      <c r="O2373" s="7" t="n">
        <f aca="false">IF(H2373=1,MIN($F$571,MAX(0,$B$2340-SUM(I2373:N2373))),0)</f>
        <v>5000000</v>
      </c>
      <c r="P2373" s="7" t="n">
        <f aca="false">MAX(0,$B$2340-SUM(I2373:O2373))</f>
        <v>1790000000</v>
      </c>
      <c r="Q2373" s="7" t="n">
        <f aca="false">($B$553+$B$554)+$B$22+(1-B2373)*$B$548+(1-C2373)*$E$576+(1-D2373)*$E$575+(1-E2373)*$E$574+(1-F2373)*$E$573+(1-G2373)*$E$572+(1-H2373)*$E$571</f>
        <v>16220124.8227577</v>
      </c>
      <c r="R2373" s="7" t="n">
        <f aca="false">P2373&gt;$B$12*Q2373</f>
        <v>1</v>
      </c>
      <c r="S2373" s="7" t="n">
        <f aca="false">IF(R2373,(P2373+$B$12*$B$13)/(Q2373+$B$13),IF(Q2373&gt;0,P2373/Q2373,0))</f>
        <v>95.7525666613552</v>
      </c>
      <c r="T2373" s="7" t="n">
        <f aca="false">IF(R2373,$B$13*(S2373-$B$12),0)</f>
        <v>236881416.653388</v>
      </c>
      <c r="U2373" s="7" t="n">
        <f aca="false">($B$553+$B$554)*S2373</f>
        <v>26940750.1825698</v>
      </c>
      <c r="V2373" s="7" t="n">
        <f aca="false">$B$22*S2373</f>
        <v>861773099.952197</v>
      </c>
      <c r="W2373" s="7" t="n">
        <f aca="false">IF(B2373=1,I2373,S2373*$B$548)</f>
        <v>77013282.2424771</v>
      </c>
      <c r="X2373" s="7" t="n">
        <f aca="false">IF(C2373=1,J2373,S2373*$E$576)</f>
        <v>587391450.969369</v>
      </c>
      <c r="Y2373" s="7" t="n">
        <f aca="false">IF(D2373=1,K2373,S2373*$E$575)</f>
        <v>100000000</v>
      </c>
      <c r="Z2373" s="7" t="n">
        <f aca="false">IF(E2373=1,L2373,S2373*$E$574)</f>
        <v>60000000</v>
      </c>
      <c r="AA2373" s="7" t="n">
        <f aca="false">IF(F2373=1,M2373,S2373*$E$573)</f>
        <v>30000000</v>
      </c>
      <c r="AB2373" s="7" t="n">
        <f aca="false">IF(G2373=1,N2373,S2373*$E$572)</f>
        <v>15000000</v>
      </c>
      <c r="AC2373" s="7" t="n">
        <f aca="false">IF(H2373=1,O2373,S2373*$E$571)</f>
        <v>5000000</v>
      </c>
      <c r="AD2373" s="7" t="n">
        <f aca="false">INDEX($W$2342:$W$2469,MATCH($A2373+(1-B2373)*64,$A$2342:$A$2469,0))</f>
        <v>30000000</v>
      </c>
      <c r="AE2373" s="7" t="n">
        <f aca="false">INDEX($W$2342:$W$2469,MATCH($A2373-B2373*64,$A$2342:$A$2469,0))</f>
        <v>77013282.2424771</v>
      </c>
      <c r="AF2373" s="7" t="n">
        <f aca="false">INDEX($X$2342:$X$2469,MATCH($A2373+(1-C2373)*32,$A$2342:$A$2469,0))</f>
        <v>300000000</v>
      </c>
      <c r="AG2373" s="7" t="n">
        <f aca="false">INDEX($X$2342:$X$2469,MATCH($A2373-C2373*32,$A$2342:$A$2469,0))</f>
        <v>587391450.969369</v>
      </c>
      <c r="AH2373" s="7" t="n">
        <f aca="false">INDEX($Y$2342:$Y$2469,MATCH($A2373+(1-D2373)*16,$A$2342:$A$2469,0))</f>
        <v>100000000</v>
      </c>
      <c r="AI2373" s="7" t="n">
        <f aca="false">INDEX($Y$2342:$Y$2469,MATCH($A2373-D2373*16,$A$2342:$A$2469,0))</f>
        <v>160434846.366581</v>
      </c>
      <c r="AJ2373" s="7" t="n">
        <f aca="false">INDEX($Z$2342:$Z$2469,MATCH($A2373+(1-E2373)*8,$A$2342:$A$2469,0))</f>
        <v>60000000</v>
      </c>
      <c r="AK2373" s="7" t="n">
        <f aca="false">INDEX($Z$2342:$Z$2469,MATCH($A2373-E2373*8,$A$2342:$A$2469,0))</f>
        <v>210510119.486096</v>
      </c>
      <c r="AL2373" s="7" t="n">
        <f aca="false">INDEX($AA$2342:$AA$2469,MATCH($A2373+(1-F2373)*4,$A$2342:$A$2469,0))</f>
        <v>30000000</v>
      </c>
      <c r="AM2373" s="7" t="n">
        <f aca="false">INDEX($AA$2342:$AA$2469,MATCH($A2373-F2373*4,$A$2342:$A$2469,0))</f>
        <v>251725072.697156</v>
      </c>
      <c r="AN2373" s="7" t="n">
        <f aca="false">INDEX($AB$2342:$AB$2469,MATCH($A2373+(1-G2373)*2,$A$2342:$A$2469,0))</f>
        <v>15000000</v>
      </c>
      <c r="AO2373" s="7" t="n">
        <f aca="false">INDEX($AB$2342:$AB$2469,MATCH($A2373-G2373*2,$A$2342:$A$2469,0))</f>
        <v>381005583.551111</v>
      </c>
      <c r="AP2373" s="7" t="n">
        <f aca="false">INDEX($AC$2342:$AC$2469,MATCH($A2373+(1-H2373)*1,$A$2342:$A$2469,0))</f>
        <v>5000000</v>
      </c>
      <c r="AQ2373" s="7" t="n">
        <f aca="false">INDEX($AC$2342:$AC$2469,MATCH($A2373-H2373*1,$A$2342:$A$2469,0))</f>
        <v>378897668.842668</v>
      </c>
      <c r="AR2373" s="14" t="b">
        <f aca="false">AND(IF(B2373=1,AD2373&gt;=AE2373,AE2373&gt;AD2373),IF(C2373=1,AF2373&gt;=AG2373,AG2373&gt;AF2373),IF(D2373=1,AH2373&gt;=AI2373,AI2373&gt;AH2373),IF(E2373=1,AJ2373&gt;=AK2373,AK2373&gt;AJ2373),IF(F2373=1,AL2373&gt;=AM2373,AM2373&gt;AL2373),IF(G2373=1,AN2373&gt;=AO2373,AO2373&gt;AN2373),IF(H2373=1,AP2373&gt;=AQ2373,AQ2373&gt;AP2373))</f>
        <v>0</v>
      </c>
      <c r="AS2373" s="2"/>
      <c r="AT2373" s="2"/>
      <c r="AU2373" s="2"/>
      <c r="AV2373" s="2"/>
      <c r="AW2373" s="2"/>
      <c r="AX2373" s="2"/>
    </row>
    <row r="2374" customFormat="false" ht="15" hidden="false" customHeight="false" outlineLevel="0" collapsed="false">
      <c r="A2374" s="6" t="n">
        <f aca="false">ROW()-2342</f>
        <v>32</v>
      </c>
      <c r="B2374" s="6" t="n">
        <f aca="false">MOD(INT($A2374/64),2)</f>
        <v>0</v>
      </c>
      <c r="C2374" s="6" t="n">
        <f aca="false">MOD(INT($A2374/32),2)</f>
        <v>1</v>
      </c>
      <c r="D2374" s="6" t="n">
        <f aca="false">MOD(INT($A2374/16),2)</f>
        <v>0</v>
      </c>
      <c r="E2374" s="6" t="n">
        <f aca="false">MOD(INT($A2374/8),2)</f>
        <v>0</v>
      </c>
      <c r="F2374" s="6" t="n">
        <f aca="false">MOD(INT($A2374/4),2)</f>
        <v>0</v>
      </c>
      <c r="G2374" s="6" t="n">
        <f aca="false">MOD(INT($A2374/2),2)</f>
        <v>0</v>
      </c>
      <c r="H2374" s="6" t="n">
        <f aca="false">MOD(INT($A2374/1),2)</f>
        <v>0</v>
      </c>
      <c r="I2374" s="7" t="n">
        <f aca="false">IF(B2374=1,MIN($B$6,$B$2340),0)</f>
        <v>0</v>
      </c>
      <c r="J2374" s="7" t="n">
        <f aca="false">IF(C2374=1,MIN($F$576,MAX(0,$B$2340-I2374)),0)</f>
        <v>300000000</v>
      </c>
      <c r="K2374" s="7" t="n">
        <f aca="false">IF(D2374=1,MIN($F$575,MAX(0,$B$2340-SUM(I2374:J2374))),0)</f>
        <v>0</v>
      </c>
      <c r="L2374" s="7" t="n">
        <f aca="false">IF(E2374=1,MIN($F$574,MAX(0,$B$2340-SUM(I2374:K2374))),0)</f>
        <v>0</v>
      </c>
      <c r="M2374" s="7" t="n">
        <f aca="false">IF(F2374=1,MIN($F$573,MAX(0,$B$2340-SUM(I2374:L2374))),0)</f>
        <v>0</v>
      </c>
      <c r="N2374" s="7" t="n">
        <f aca="false">IF(G2374=1,MIN($F$572,MAX(0,$B$2340-SUM(I2374:M2374))),0)</f>
        <v>0</v>
      </c>
      <c r="O2374" s="7" t="n">
        <f aca="false">IF(H2374=1,MIN($F$571,MAX(0,$B$2340-SUM(I2374:N2374))),0)</f>
        <v>0</v>
      </c>
      <c r="P2374" s="7" t="n">
        <f aca="false">MAX(0,$B$2340-SUM(I2374:O2374))</f>
        <v>1700000000</v>
      </c>
      <c r="Q2374" s="7" t="n">
        <f aca="false">($B$553+$B$554)+$B$22+(1-B2374)*$B$548+(1-C2374)*$E$576+(1-D2374)*$E$575+(1-E2374)*$E$574+(1-F2374)*$E$573+(1-G2374)*$E$572+(1-H2374)*$E$571</f>
        <v>27219629.2434013</v>
      </c>
      <c r="R2374" s="7" t="n">
        <f aca="false">P2374&gt;$B$12*Q2374</f>
        <v>1</v>
      </c>
      <c r="S2374" s="7" t="n">
        <f aca="false">IF(R2374,(P2374+$B$12*$B$13)/(Q2374+$B$13),IF(Q2374&gt;0,P2374/Q2374,0))</f>
        <v>57.2853714310049</v>
      </c>
      <c r="T2374" s="7" t="n">
        <f aca="false">IF(R2374,$B$13*(S2374-$B$12),0)</f>
        <v>140713428.577512</v>
      </c>
      <c r="U2374" s="7" t="n">
        <f aca="false">($B$553+$B$554)*S2374</f>
        <v>16117697.2550156</v>
      </c>
      <c r="V2374" s="7" t="n">
        <f aca="false">$B$22*S2374</f>
        <v>515568342.879045</v>
      </c>
      <c r="W2374" s="7" t="n">
        <f aca="false">IF(B2374=1,I2374,S2374*$B$548)</f>
        <v>46074320.8480661</v>
      </c>
      <c r="X2374" s="7" t="n">
        <f aca="false">IF(C2374=1,J2374,S2374*$E$576)</f>
        <v>300000000</v>
      </c>
      <c r="Y2374" s="7" t="n">
        <f aca="false">IF(D2374=1,K2374,S2374*$E$575)</f>
        <v>99331490.4028852</v>
      </c>
      <c r="Z2374" s="7" t="n">
        <f aca="false">IF(E2374=1,L2374,S2374*$E$574)</f>
        <v>137484891.434412</v>
      </c>
      <c r="AA2374" s="7" t="n">
        <f aca="false">IF(F2374=1,M2374,S2374*$E$573)</f>
        <v>171856114.293015</v>
      </c>
      <c r="AB2374" s="7" t="n">
        <f aca="false">IF(G2374=1,N2374,S2374*$E$572)</f>
        <v>286426857.155025</v>
      </c>
      <c r="AC2374" s="7" t="n">
        <f aca="false">IF(H2374=1,O2374,S2374*$E$571)</f>
        <v>286426857.155025</v>
      </c>
      <c r="AD2374" s="7" t="n">
        <f aca="false">INDEX($W$2342:$W$2469,MATCH($A2374+(1-B2374)*64,$A$2342:$A$2469,0))</f>
        <v>30000000</v>
      </c>
      <c r="AE2374" s="7" t="n">
        <f aca="false">INDEX($W$2342:$W$2469,MATCH($A2374-B2374*64,$A$2342:$A$2469,0))</f>
        <v>46074320.8480661</v>
      </c>
      <c r="AF2374" s="7" t="n">
        <f aca="false">INDEX($X$2342:$X$2469,MATCH($A2374+(1-C2374)*32,$A$2342:$A$2469,0))</f>
        <v>300000000</v>
      </c>
      <c r="AG2374" s="7" t="n">
        <f aca="false">INDEX($X$2342:$X$2469,MATCH($A2374-C2374*32,$A$2342:$A$2469,0))</f>
        <v>342618555.744885</v>
      </c>
      <c r="AH2374" s="7" t="n">
        <f aca="false">INDEX($Y$2342:$Y$2469,MATCH($A2374+(1-D2374)*16,$A$2342:$A$2469,0))</f>
        <v>100000000</v>
      </c>
      <c r="AI2374" s="7" t="n">
        <f aca="false">INDEX($Y$2342:$Y$2469,MATCH($A2374-D2374*16,$A$2342:$A$2469,0))</f>
        <v>99331490.4028852</v>
      </c>
      <c r="AJ2374" s="7" t="n">
        <f aca="false">INDEX($Z$2342:$Z$2469,MATCH($A2374+(1-E2374)*8,$A$2342:$A$2469,0))</f>
        <v>60000000</v>
      </c>
      <c r="AK2374" s="7" t="n">
        <f aca="false">INDEX($Z$2342:$Z$2469,MATCH($A2374-E2374*8,$A$2342:$A$2469,0))</f>
        <v>137484891.434412</v>
      </c>
      <c r="AL2374" s="7" t="n">
        <f aca="false">INDEX($AA$2342:$AA$2469,MATCH($A2374+(1-F2374)*4,$A$2342:$A$2469,0))</f>
        <v>30000000</v>
      </c>
      <c r="AM2374" s="7" t="n">
        <f aca="false">INDEX($AA$2342:$AA$2469,MATCH($A2374-F2374*4,$A$2342:$A$2469,0))</f>
        <v>171856114.293015</v>
      </c>
      <c r="AN2374" s="7" t="n">
        <f aca="false">INDEX($AB$2342:$AB$2469,MATCH($A2374+(1-G2374)*2,$A$2342:$A$2469,0))</f>
        <v>15000000</v>
      </c>
      <c r="AO2374" s="7" t="n">
        <f aca="false">INDEX($AB$2342:$AB$2469,MATCH($A2374-G2374*2,$A$2342:$A$2469,0))</f>
        <v>286426857.155025</v>
      </c>
      <c r="AP2374" s="7" t="n">
        <f aca="false">INDEX($AC$2342:$AC$2469,MATCH($A2374+(1-H2374)*1,$A$2342:$A$2469,0))</f>
        <v>5000000</v>
      </c>
      <c r="AQ2374" s="7" t="n">
        <f aca="false">INDEX($AC$2342:$AC$2469,MATCH($A2374-H2374*1,$A$2342:$A$2469,0))</f>
        <v>286426857.155025</v>
      </c>
      <c r="AR2374" s="14" t="b">
        <f aca="false">AND(IF(B2374=1,AD2374&gt;=AE2374,AE2374&gt;AD2374),IF(C2374=1,AF2374&gt;=AG2374,AG2374&gt;AF2374),IF(D2374=1,AH2374&gt;=AI2374,AI2374&gt;AH2374),IF(E2374=1,AJ2374&gt;=AK2374,AK2374&gt;AJ2374),IF(F2374=1,AL2374&gt;=AM2374,AM2374&gt;AL2374),IF(G2374=1,AN2374&gt;=AO2374,AO2374&gt;AN2374),IF(H2374=1,AP2374&gt;=AQ2374,AQ2374&gt;AP2374))</f>
        <v>0</v>
      </c>
      <c r="AS2374" s="2"/>
      <c r="AT2374" s="2"/>
      <c r="AU2374" s="2"/>
      <c r="AV2374" s="2"/>
      <c r="AW2374" s="2"/>
      <c r="AX2374" s="2"/>
    </row>
    <row r="2375" customFormat="false" ht="15" hidden="false" customHeight="false" outlineLevel="0" collapsed="false">
      <c r="A2375" s="6" t="n">
        <f aca="false">ROW()-2342</f>
        <v>33</v>
      </c>
      <c r="B2375" s="6" t="n">
        <f aca="false">MOD(INT($A2375/64),2)</f>
        <v>0</v>
      </c>
      <c r="C2375" s="6" t="n">
        <f aca="false">MOD(INT($A2375/32),2)</f>
        <v>1</v>
      </c>
      <c r="D2375" s="6" t="n">
        <f aca="false">MOD(INT($A2375/16),2)</f>
        <v>0</v>
      </c>
      <c r="E2375" s="6" t="n">
        <f aca="false">MOD(INT($A2375/8),2)</f>
        <v>0</v>
      </c>
      <c r="F2375" s="6" t="n">
        <f aca="false">MOD(INT($A2375/4),2)</f>
        <v>0</v>
      </c>
      <c r="G2375" s="6" t="n">
        <f aca="false">MOD(INT($A2375/2),2)</f>
        <v>0</v>
      </c>
      <c r="H2375" s="6" t="n">
        <f aca="false">MOD(INT($A2375/1),2)</f>
        <v>1</v>
      </c>
      <c r="I2375" s="7" t="n">
        <f aca="false">IF(B2375=1,MIN($B$6,$B$2340),0)</f>
        <v>0</v>
      </c>
      <c r="J2375" s="7" t="n">
        <f aca="false">IF(C2375=1,MIN($F$576,MAX(0,$B$2340-I2375)),0)</f>
        <v>300000000</v>
      </c>
      <c r="K2375" s="7" t="n">
        <f aca="false">IF(D2375=1,MIN($F$575,MAX(0,$B$2340-SUM(I2375:J2375))),0)</f>
        <v>0</v>
      </c>
      <c r="L2375" s="7" t="n">
        <f aca="false">IF(E2375=1,MIN($F$574,MAX(0,$B$2340-SUM(I2375:K2375))),0)</f>
        <v>0</v>
      </c>
      <c r="M2375" s="7" t="n">
        <f aca="false">IF(F2375=1,MIN($F$573,MAX(0,$B$2340-SUM(I2375:L2375))),0)</f>
        <v>0</v>
      </c>
      <c r="N2375" s="7" t="n">
        <f aca="false">IF(G2375=1,MIN($F$572,MAX(0,$B$2340-SUM(I2375:M2375))),0)</f>
        <v>0</v>
      </c>
      <c r="O2375" s="7" t="n">
        <f aca="false">IF(H2375=1,MIN($F$571,MAX(0,$B$2340-SUM(I2375:N2375))),0)</f>
        <v>5000000</v>
      </c>
      <c r="P2375" s="7" t="n">
        <f aca="false">MAX(0,$B$2340-SUM(I2375:O2375))</f>
        <v>1695000000</v>
      </c>
      <c r="Q2375" s="7" t="n">
        <f aca="false">($B$553+$B$554)+$B$22+(1-B2375)*$B$548+(1-C2375)*$E$576+(1-D2375)*$E$575+(1-E2375)*$E$574+(1-F2375)*$E$573+(1-G2375)*$E$572+(1-H2375)*$E$571</f>
        <v>22219629.2434013</v>
      </c>
      <c r="R2375" s="7" t="n">
        <f aca="false">P2375&gt;$B$12*Q2375</f>
        <v>1</v>
      </c>
      <c r="S2375" s="7" t="n">
        <f aca="false">IF(R2375,(P2375+$B$12*$B$13)/(Q2375+$B$13),IF(Q2375&gt;0,P2375/Q2375,0))</f>
        <v>68.6701237824242</v>
      </c>
      <c r="T2375" s="7" t="n">
        <f aca="false">IF(R2375,$B$13*(S2375-$B$12),0)</f>
        <v>169175309.45606</v>
      </c>
      <c r="U2375" s="7" t="n">
        <f aca="false">($B$553+$B$554)*S2375</f>
        <v>19320888.351446</v>
      </c>
      <c r="V2375" s="7" t="n">
        <f aca="false">$B$22*S2375</f>
        <v>618031114.041818</v>
      </c>
      <c r="W2375" s="7" t="n">
        <f aca="false">IF(B2375=1,I2375,S2375*$B$548)</f>
        <v>55231016.8685647</v>
      </c>
      <c r="X2375" s="7" t="n">
        <f aca="false">IF(C2375=1,J2375,S2375*$E$576)</f>
        <v>300000000</v>
      </c>
      <c r="Y2375" s="7" t="n">
        <f aca="false">IF(D2375=1,K2375,S2375*$E$575)</f>
        <v>119072383.9449</v>
      </c>
      <c r="Z2375" s="7" t="n">
        <f aca="false">IF(E2375=1,L2375,S2375*$E$574)</f>
        <v>164808297.077818</v>
      </c>
      <c r="AA2375" s="7" t="n">
        <f aca="false">IF(F2375=1,M2375,S2375*$E$573)</f>
        <v>206010371.347273</v>
      </c>
      <c r="AB2375" s="7" t="n">
        <f aca="false">IF(G2375=1,N2375,S2375*$E$572)</f>
        <v>343350618.912121</v>
      </c>
      <c r="AC2375" s="7" t="n">
        <f aca="false">IF(H2375=1,O2375,S2375*$E$571)</f>
        <v>5000000</v>
      </c>
      <c r="AD2375" s="7" t="n">
        <f aca="false">INDEX($W$2342:$W$2469,MATCH($A2375+(1-B2375)*64,$A$2342:$A$2469,0))</f>
        <v>30000000</v>
      </c>
      <c r="AE2375" s="7" t="n">
        <f aca="false">INDEX($W$2342:$W$2469,MATCH($A2375-B2375*64,$A$2342:$A$2469,0))</f>
        <v>55231016.8685647</v>
      </c>
      <c r="AF2375" s="7" t="n">
        <f aca="false">INDEX($X$2342:$X$2469,MATCH($A2375+(1-C2375)*32,$A$2342:$A$2469,0))</f>
        <v>300000000</v>
      </c>
      <c r="AG2375" s="7" t="n">
        <f aca="false">INDEX($X$2342:$X$2469,MATCH($A2375-C2375*32,$A$2342:$A$2469,0))</f>
        <v>397146814.341068</v>
      </c>
      <c r="AH2375" s="7" t="n">
        <f aca="false">INDEX($Y$2342:$Y$2469,MATCH($A2375+(1-D2375)*16,$A$2342:$A$2469,0))</f>
        <v>100000000</v>
      </c>
      <c r="AI2375" s="7" t="n">
        <f aca="false">INDEX($Y$2342:$Y$2469,MATCH($A2375-D2375*16,$A$2342:$A$2469,0))</f>
        <v>119072383.9449</v>
      </c>
      <c r="AJ2375" s="7" t="n">
        <f aca="false">INDEX($Z$2342:$Z$2469,MATCH($A2375+(1-E2375)*8,$A$2342:$A$2469,0))</f>
        <v>60000000</v>
      </c>
      <c r="AK2375" s="7" t="n">
        <f aca="false">INDEX($Z$2342:$Z$2469,MATCH($A2375-E2375*8,$A$2342:$A$2469,0))</f>
        <v>164808297.077818</v>
      </c>
      <c r="AL2375" s="7" t="n">
        <f aca="false">INDEX($AA$2342:$AA$2469,MATCH($A2375+(1-F2375)*4,$A$2342:$A$2469,0))</f>
        <v>30000000</v>
      </c>
      <c r="AM2375" s="7" t="n">
        <f aca="false">INDEX($AA$2342:$AA$2469,MATCH($A2375-F2375*4,$A$2342:$A$2469,0))</f>
        <v>206010371.347273</v>
      </c>
      <c r="AN2375" s="7" t="n">
        <f aca="false">INDEX($AB$2342:$AB$2469,MATCH($A2375+(1-G2375)*2,$A$2342:$A$2469,0))</f>
        <v>15000000</v>
      </c>
      <c r="AO2375" s="7" t="n">
        <f aca="false">INDEX($AB$2342:$AB$2469,MATCH($A2375-G2375*2,$A$2342:$A$2469,0))</f>
        <v>343350618.912121</v>
      </c>
      <c r="AP2375" s="7" t="n">
        <f aca="false">INDEX($AC$2342:$AC$2469,MATCH($A2375+(1-H2375)*1,$A$2342:$A$2469,0))</f>
        <v>5000000</v>
      </c>
      <c r="AQ2375" s="7" t="n">
        <f aca="false">INDEX($AC$2342:$AC$2469,MATCH($A2375-H2375*1,$A$2342:$A$2469,0))</f>
        <v>286426857.155025</v>
      </c>
      <c r="AR2375" s="14" t="b">
        <f aca="false">AND(IF(B2375=1,AD2375&gt;=AE2375,AE2375&gt;AD2375),IF(C2375=1,AF2375&gt;=AG2375,AG2375&gt;AF2375),IF(D2375=1,AH2375&gt;=AI2375,AI2375&gt;AH2375),IF(E2375=1,AJ2375&gt;=AK2375,AK2375&gt;AJ2375),IF(F2375=1,AL2375&gt;=AM2375,AM2375&gt;AL2375),IF(G2375=1,AN2375&gt;=AO2375,AO2375&gt;AN2375),IF(H2375=1,AP2375&gt;=AQ2375,AQ2375&gt;AP2375))</f>
        <v>0</v>
      </c>
      <c r="AS2375" s="2"/>
      <c r="AT2375" s="2"/>
      <c r="AU2375" s="2"/>
      <c r="AV2375" s="2"/>
      <c r="AW2375" s="2"/>
      <c r="AX2375" s="2"/>
    </row>
    <row r="2376" customFormat="false" ht="15" hidden="false" customHeight="false" outlineLevel="0" collapsed="false">
      <c r="A2376" s="6" t="n">
        <f aca="false">ROW()-2342</f>
        <v>34</v>
      </c>
      <c r="B2376" s="6" t="n">
        <f aca="false">MOD(INT($A2376/64),2)</f>
        <v>0</v>
      </c>
      <c r="C2376" s="6" t="n">
        <f aca="false">MOD(INT($A2376/32),2)</f>
        <v>1</v>
      </c>
      <c r="D2376" s="6" t="n">
        <f aca="false">MOD(INT($A2376/16),2)</f>
        <v>0</v>
      </c>
      <c r="E2376" s="6" t="n">
        <f aca="false">MOD(INT($A2376/8),2)</f>
        <v>0</v>
      </c>
      <c r="F2376" s="6" t="n">
        <f aca="false">MOD(INT($A2376/4),2)</f>
        <v>0</v>
      </c>
      <c r="G2376" s="6" t="n">
        <f aca="false">MOD(INT($A2376/2),2)</f>
        <v>1</v>
      </c>
      <c r="H2376" s="6" t="n">
        <f aca="false">MOD(INT($A2376/1),2)</f>
        <v>0</v>
      </c>
      <c r="I2376" s="7" t="n">
        <f aca="false">IF(B2376=1,MIN($B$6,$B$2340),0)</f>
        <v>0</v>
      </c>
      <c r="J2376" s="7" t="n">
        <f aca="false">IF(C2376=1,MIN($F$576,MAX(0,$B$2340-I2376)),0)</f>
        <v>300000000</v>
      </c>
      <c r="K2376" s="7" t="n">
        <f aca="false">IF(D2376=1,MIN($F$575,MAX(0,$B$2340-SUM(I2376:J2376))),0)</f>
        <v>0</v>
      </c>
      <c r="L2376" s="7" t="n">
        <f aca="false">IF(E2376=1,MIN($F$574,MAX(0,$B$2340-SUM(I2376:K2376))),0)</f>
        <v>0</v>
      </c>
      <c r="M2376" s="7" t="n">
        <f aca="false">IF(F2376=1,MIN($F$573,MAX(0,$B$2340-SUM(I2376:L2376))),0)</f>
        <v>0</v>
      </c>
      <c r="N2376" s="7" t="n">
        <f aca="false">IF(G2376=1,MIN($F$572,MAX(0,$B$2340-SUM(I2376:M2376))),0)</f>
        <v>15000000</v>
      </c>
      <c r="O2376" s="7" t="n">
        <f aca="false">IF(H2376=1,MIN($F$571,MAX(0,$B$2340-SUM(I2376:N2376))),0)</f>
        <v>0</v>
      </c>
      <c r="P2376" s="7" t="n">
        <f aca="false">MAX(0,$B$2340-SUM(I2376:O2376))</f>
        <v>1685000000</v>
      </c>
      <c r="Q2376" s="7" t="n">
        <f aca="false">($B$553+$B$554)+$B$22+(1-B2376)*$B$548+(1-C2376)*$E$576+(1-D2376)*$E$575+(1-E2376)*$E$574+(1-F2376)*$E$573+(1-G2376)*$E$572+(1-H2376)*$E$571</f>
        <v>22219629.2434013</v>
      </c>
      <c r="R2376" s="7" t="n">
        <f aca="false">P2376&gt;$B$12*Q2376</f>
        <v>1</v>
      </c>
      <c r="S2376" s="7" t="n">
        <f aca="false">IF(R2376,(P2376+$B$12*$B$13)/(Q2376+$B$13),IF(Q2376&gt;0,P2376/Q2376,0))</f>
        <v>68.2655869707457</v>
      </c>
      <c r="T2376" s="7" t="n">
        <f aca="false">IF(R2376,$B$13*(S2376-$B$12),0)</f>
        <v>168163967.426864</v>
      </c>
      <c r="U2376" s="7" t="n">
        <f aca="false">($B$553+$B$554)*S2376</f>
        <v>19207068.6851635</v>
      </c>
      <c r="V2376" s="7" t="n">
        <f aca="false">$B$22*S2376</f>
        <v>614390282.736711</v>
      </c>
      <c r="W2376" s="7" t="n">
        <f aca="false">IF(B2376=1,I2376,S2376*$B$548)</f>
        <v>54905650.0534332</v>
      </c>
      <c r="X2376" s="7" t="n">
        <f aca="false">IF(C2376=1,J2376,S2376*$E$576)</f>
        <v>300000000</v>
      </c>
      <c r="Y2376" s="7" t="n">
        <f aca="false">IF(D2376=1,K2376,S2376*$E$575)</f>
        <v>118370926.602073</v>
      </c>
      <c r="Z2376" s="7" t="n">
        <f aca="false">IF(E2376=1,L2376,S2376*$E$574)</f>
        <v>163837408.72979</v>
      </c>
      <c r="AA2376" s="7" t="n">
        <f aca="false">IF(F2376=1,M2376,S2376*$E$573)</f>
        <v>204796760.912237</v>
      </c>
      <c r="AB2376" s="7" t="n">
        <f aca="false">IF(G2376=1,N2376,S2376*$E$572)</f>
        <v>15000000</v>
      </c>
      <c r="AC2376" s="7" t="n">
        <f aca="false">IF(H2376=1,O2376,S2376*$E$571)</f>
        <v>341327934.853728</v>
      </c>
      <c r="AD2376" s="7" t="n">
        <f aca="false">INDEX($W$2342:$W$2469,MATCH($A2376+(1-B2376)*64,$A$2342:$A$2469,0))</f>
        <v>30000000</v>
      </c>
      <c r="AE2376" s="7" t="n">
        <f aca="false">INDEX($W$2342:$W$2469,MATCH($A2376-B2376*64,$A$2342:$A$2469,0))</f>
        <v>54905650.0534332</v>
      </c>
      <c r="AF2376" s="7" t="n">
        <f aca="false">INDEX($X$2342:$X$2469,MATCH($A2376+(1-C2376)*32,$A$2342:$A$2469,0))</f>
        <v>300000000</v>
      </c>
      <c r="AG2376" s="7" t="n">
        <f aca="false">INDEX($X$2342:$X$2469,MATCH($A2376-C2376*32,$A$2342:$A$2469,0))</f>
        <v>395158594.99518</v>
      </c>
      <c r="AH2376" s="7" t="n">
        <f aca="false">INDEX($Y$2342:$Y$2469,MATCH($A2376+(1-D2376)*16,$A$2342:$A$2469,0))</f>
        <v>100000000</v>
      </c>
      <c r="AI2376" s="7" t="n">
        <f aca="false">INDEX($Y$2342:$Y$2469,MATCH($A2376-D2376*16,$A$2342:$A$2469,0))</f>
        <v>118370926.602073</v>
      </c>
      <c r="AJ2376" s="7" t="n">
        <f aca="false">INDEX($Z$2342:$Z$2469,MATCH($A2376+(1-E2376)*8,$A$2342:$A$2469,0))</f>
        <v>60000000</v>
      </c>
      <c r="AK2376" s="7" t="n">
        <f aca="false">INDEX($Z$2342:$Z$2469,MATCH($A2376-E2376*8,$A$2342:$A$2469,0))</f>
        <v>163837408.72979</v>
      </c>
      <c r="AL2376" s="7" t="n">
        <f aca="false">INDEX($AA$2342:$AA$2469,MATCH($A2376+(1-F2376)*4,$A$2342:$A$2469,0))</f>
        <v>30000000</v>
      </c>
      <c r="AM2376" s="7" t="n">
        <f aca="false">INDEX($AA$2342:$AA$2469,MATCH($A2376-F2376*4,$A$2342:$A$2469,0))</f>
        <v>204796760.912237</v>
      </c>
      <c r="AN2376" s="7" t="n">
        <f aca="false">INDEX($AB$2342:$AB$2469,MATCH($A2376+(1-G2376)*2,$A$2342:$A$2469,0))</f>
        <v>15000000</v>
      </c>
      <c r="AO2376" s="7" t="n">
        <f aca="false">INDEX($AB$2342:$AB$2469,MATCH($A2376-G2376*2,$A$2342:$A$2469,0))</f>
        <v>286426857.155025</v>
      </c>
      <c r="AP2376" s="7" t="n">
        <f aca="false">INDEX($AC$2342:$AC$2469,MATCH($A2376+(1-H2376)*1,$A$2342:$A$2469,0))</f>
        <v>5000000</v>
      </c>
      <c r="AQ2376" s="7" t="n">
        <f aca="false">INDEX($AC$2342:$AC$2469,MATCH($A2376-H2376*1,$A$2342:$A$2469,0))</f>
        <v>341327934.853728</v>
      </c>
      <c r="AR2376" s="14" t="b">
        <f aca="false">AND(IF(B2376=1,AD2376&gt;=AE2376,AE2376&gt;AD2376),IF(C2376=1,AF2376&gt;=AG2376,AG2376&gt;AF2376),IF(D2376=1,AH2376&gt;=AI2376,AI2376&gt;AH2376),IF(E2376=1,AJ2376&gt;=AK2376,AK2376&gt;AJ2376),IF(F2376=1,AL2376&gt;=AM2376,AM2376&gt;AL2376),IF(G2376=1,AN2376&gt;=AO2376,AO2376&gt;AN2376),IF(H2376=1,AP2376&gt;=AQ2376,AQ2376&gt;AP2376))</f>
        <v>0</v>
      </c>
      <c r="AS2376" s="2"/>
      <c r="AT2376" s="2"/>
      <c r="AU2376" s="2"/>
      <c r="AV2376" s="2"/>
      <c r="AW2376" s="2"/>
      <c r="AX2376" s="2"/>
    </row>
    <row r="2377" customFormat="false" ht="15" hidden="false" customHeight="false" outlineLevel="0" collapsed="false">
      <c r="A2377" s="6" t="n">
        <f aca="false">ROW()-2342</f>
        <v>35</v>
      </c>
      <c r="B2377" s="6" t="n">
        <f aca="false">MOD(INT($A2377/64),2)</f>
        <v>0</v>
      </c>
      <c r="C2377" s="6" t="n">
        <f aca="false">MOD(INT($A2377/32),2)</f>
        <v>1</v>
      </c>
      <c r="D2377" s="6" t="n">
        <f aca="false">MOD(INT($A2377/16),2)</f>
        <v>0</v>
      </c>
      <c r="E2377" s="6" t="n">
        <f aca="false">MOD(INT($A2377/8),2)</f>
        <v>0</v>
      </c>
      <c r="F2377" s="6" t="n">
        <f aca="false">MOD(INT($A2377/4),2)</f>
        <v>0</v>
      </c>
      <c r="G2377" s="6" t="n">
        <f aca="false">MOD(INT($A2377/2),2)</f>
        <v>1</v>
      </c>
      <c r="H2377" s="6" t="n">
        <f aca="false">MOD(INT($A2377/1),2)</f>
        <v>1</v>
      </c>
      <c r="I2377" s="7" t="n">
        <f aca="false">IF(B2377=1,MIN($B$6,$B$2340),0)</f>
        <v>0</v>
      </c>
      <c r="J2377" s="7" t="n">
        <f aca="false">IF(C2377=1,MIN($F$576,MAX(0,$B$2340-I2377)),0)</f>
        <v>300000000</v>
      </c>
      <c r="K2377" s="7" t="n">
        <f aca="false">IF(D2377=1,MIN($F$575,MAX(0,$B$2340-SUM(I2377:J2377))),0)</f>
        <v>0</v>
      </c>
      <c r="L2377" s="7" t="n">
        <f aca="false">IF(E2377=1,MIN($F$574,MAX(0,$B$2340-SUM(I2377:K2377))),0)</f>
        <v>0</v>
      </c>
      <c r="M2377" s="7" t="n">
        <f aca="false">IF(F2377=1,MIN($F$573,MAX(0,$B$2340-SUM(I2377:L2377))),0)</f>
        <v>0</v>
      </c>
      <c r="N2377" s="7" t="n">
        <f aca="false">IF(G2377=1,MIN($F$572,MAX(0,$B$2340-SUM(I2377:M2377))),0)</f>
        <v>15000000</v>
      </c>
      <c r="O2377" s="7" t="n">
        <f aca="false">IF(H2377=1,MIN($F$571,MAX(0,$B$2340-SUM(I2377:N2377))),0)</f>
        <v>5000000</v>
      </c>
      <c r="P2377" s="7" t="n">
        <f aca="false">MAX(0,$B$2340-SUM(I2377:O2377))</f>
        <v>1680000000</v>
      </c>
      <c r="Q2377" s="7" t="n">
        <f aca="false">($B$553+$B$554)+$B$22+(1-B2377)*$B$548+(1-C2377)*$E$576+(1-D2377)*$E$575+(1-E2377)*$E$574+(1-F2377)*$E$573+(1-G2377)*$E$572+(1-H2377)*$E$571</f>
        <v>17219629.2434013</v>
      </c>
      <c r="R2377" s="7" t="n">
        <f aca="false">P2377&gt;$B$12*Q2377</f>
        <v>1</v>
      </c>
      <c r="S2377" s="7" t="n">
        <f aca="false">IF(R2377,(P2377+$B$12*$B$13)/(Q2377+$B$13),IF(Q2377&gt;0,P2377/Q2377,0))</f>
        <v>85.3210767419985</v>
      </c>
      <c r="T2377" s="7" t="n">
        <f aca="false">IF(R2377,$B$13*(S2377-$B$12),0)</f>
        <v>210802691.854996</v>
      </c>
      <c r="U2377" s="7" t="n">
        <f aca="false">($B$553+$B$554)*S2377</f>
        <v>24005767.0928391</v>
      </c>
      <c r="V2377" s="7" t="n">
        <f aca="false">$B$22*S2377</f>
        <v>767889690.677986</v>
      </c>
      <c r="W2377" s="7" t="n">
        <f aca="false">IF(B2377=1,I2377,S2377*$B$548)</f>
        <v>68623290.1474328</v>
      </c>
      <c r="X2377" s="7" t="n">
        <f aca="false">IF(C2377=1,J2377,S2377*$E$576)</f>
        <v>300000000</v>
      </c>
      <c r="Y2377" s="7" t="n">
        <f aca="false">IF(D2377=1,K2377,S2377*$E$575)</f>
        <v>147944745.819954</v>
      </c>
      <c r="Z2377" s="7" t="n">
        <f aca="false">IF(E2377=1,L2377,S2377*$E$574)</f>
        <v>204770584.180796</v>
      </c>
      <c r="AA2377" s="7" t="n">
        <f aca="false">IF(F2377=1,M2377,S2377*$E$573)</f>
        <v>255963230.225995</v>
      </c>
      <c r="AB2377" s="7" t="n">
        <f aca="false">IF(G2377=1,N2377,S2377*$E$572)</f>
        <v>15000000</v>
      </c>
      <c r="AC2377" s="7" t="n">
        <f aca="false">IF(H2377=1,O2377,S2377*$E$571)</f>
        <v>5000000</v>
      </c>
      <c r="AD2377" s="7" t="n">
        <f aca="false">INDEX($W$2342:$W$2469,MATCH($A2377+(1-B2377)*64,$A$2342:$A$2469,0))</f>
        <v>30000000</v>
      </c>
      <c r="AE2377" s="7" t="n">
        <f aca="false">INDEX($W$2342:$W$2469,MATCH($A2377-B2377*64,$A$2342:$A$2469,0))</f>
        <v>68623290.1474328</v>
      </c>
      <c r="AF2377" s="7" t="n">
        <f aca="false">INDEX($X$2342:$X$2469,MATCH($A2377+(1-C2377)*32,$A$2342:$A$2469,0))</f>
        <v>300000000</v>
      </c>
      <c r="AG2377" s="7" t="n">
        <f aca="false">INDEX($X$2342:$X$2469,MATCH($A2377-C2377*32,$A$2342:$A$2469,0))</f>
        <v>470393103.699551</v>
      </c>
      <c r="AH2377" s="7" t="n">
        <f aca="false">INDEX($Y$2342:$Y$2469,MATCH($A2377+(1-D2377)*16,$A$2342:$A$2469,0))</f>
        <v>100000000</v>
      </c>
      <c r="AI2377" s="7" t="n">
        <f aca="false">INDEX($Y$2342:$Y$2469,MATCH($A2377-D2377*16,$A$2342:$A$2469,0))</f>
        <v>147944745.819954</v>
      </c>
      <c r="AJ2377" s="7" t="n">
        <f aca="false">INDEX($Z$2342:$Z$2469,MATCH($A2377+(1-E2377)*8,$A$2342:$A$2469,0))</f>
        <v>60000000</v>
      </c>
      <c r="AK2377" s="7" t="n">
        <f aca="false">INDEX($Z$2342:$Z$2469,MATCH($A2377-E2377*8,$A$2342:$A$2469,0))</f>
        <v>204770584.180796</v>
      </c>
      <c r="AL2377" s="7" t="n">
        <f aca="false">INDEX($AA$2342:$AA$2469,MATCH($A2377+(1-F2377)*4,$A$2342:$A$2469,0))</f>
        <v>30000000</v>
      </c>
      <c r="AM2377" s="7" t="n">
        <f aca="false">INDEX($AA$2342:$AA$2469,MATCH($A2377-F2377*4,$A$2342:$A$2469,0))</f>
        <v>255963230.225995</v>
      </c>
      <c r="AN2377" s="7" t="n">
        <f aca="false">INDEX($AB$2342:$AB$2469,MATCH($A2377+(1-G2377)*2,$A$2342:$A$2469,0))</f>
        <v>15000000</v>
      </c>
      <c r="AO2377" s="7" t="n">
        <f aca="false">INDEX($AB$2342:$AB$2469,MATCH($A2377-G2377*2,$A$2342:$A$2469,0))</f>
        <v>343350618.912121</v>
      </c>
      <c r="AP2377" s="7" t="n">
        <f aca="false">INDEX($AC$2342:$AC$2469,MATCH($A2377+(1-H2377)*1,$A$2342:$A$2469,0))</f>
        <v>5000000</v>
      </c>
      <c r="AQ2377" s="7" t="n">
        <f aca="false">INDEX($AC$2342:$AC$2469,MATCH($A2377-H2377*1,$A$2342:$A$2469,0))</f>
        <v>341327934.853728</v>
      </c>
      <c r="AR2377" s="14" t="b">
        <f aca="false">AND(IF(B2377=1,AD2377&gt;=AE2377,AE2377&gt;AD2377),IF(C2377=1,AF2377&gt;=AG2377,AG2377&gt;AF2377),IF(D2377=1,AH2377&gt;=AI2377,AI2377&gt;AH2377),IF(E2377=1,AJ2377&gt;=AK2377,AK2377&gt;AJ2377),IF(F2377=1,AL2377&gt;=AM2377,AM2377&gt;AL2377),IF(G2377=1,AN2377&gt;=AO2377,AO2377&gt;AN2377),IF(H2377=1,AP2377&gt;=AQ2377,AQ2377&gt;AP2377))</f>
        <v>0</v>
      </c>
      <c r="AS2377" s="2"/>
      <c r="AT2377" s="2"/>
      <c r="AU2377" s="2"/>
      <c r="AV2377" s="2"/>
      <c r="AW2377" s="2"/>
      <c r="AX2377" s="2"/>
    </row>
    <row r="2378" customFormat="false" ht="15" hidden="false" customHeight="false" outlineLevel="0" collapsed="false">
      <c r="A2378" s="6" t="n">
        <f aca="false">ROW()-2342</f>
        <v>36</v>
      </c>
      <c r="B2378" s="6" t="n">
        <f aca="false">MOD(INT($A2378/64),2)</f>
        <v>0</v>
      </c>
      <c r="C2378" s="6" t="n">
        <f aca="false">MOD(INT($A2378/32),2)</f>
        <v>1</v>
      </c>
      <c r="D2378" s="6" t="n">
        <f aca="false">MOD(INT($A2378/16),2)</f>
        <v>0</v>
      </c>
      <c r="E2378" s="6" t="n">
        <f aca="false">MOD(INT($A2378/8),2)</f>
        <v>0</v>
      </c>
      <c r="F2378" s="6" t="n">
        <f aca="false">MOD(INT($A2378/4),2)</f>
        <v>1</v>
      </c>
      <c r="G2378" s="6" t="n">
        <f aca="false">MOD(INT($A2378/2),2)</f>
        <v>0</v>
      </c>
      <c r="H2378" s="6" t="n">
        <f aca="false">MOD(INT($A2378/1),2)</f>
        <v>0</v>
      </c>
      <c r="I2378" s="7" t="n">
        <f aca="false">IF(B2378=1,MIN($B$6,$B$2340),0)</f>
        <v>0</v>
      </c>
      <c r="J2378" s="7" t="n">
        <f aca="false">IF(C2378=1,MIN($F$576,MAX(0,$B$2340-I2378)),0)</f>
        <v>300000000</v>
      </c>
      <c r="K2378" s="7" t="n">
        <f aca="false">IF(D2378=1,MIN($F$575,MAX(0,$B$2340-SUM(I2378:J2378))),0)</f>
        <v>0</v>
      </c>
      <c r="L2378" s="7" t="n">
        <f aca="false">IF(E2378=1,MIN($F$574,MAX(0,$B$2340-SUM(I2378:K2378))),0)</f>
        <v>0</v>
      </c>
      <c r="M2378" s="7" t="n">
        <f aca="false">IF(F2378=1,MIN($F$573,MAX(0,$B$2340-SUM(I2378:L2378))),0)</f>
        <v>30000000</v>
      </c>
      <c r="N2378" s="7" t="n">
        <f aca="false">IF(G2378=1,MIN($F$572,MAX(0,$B$2340-SUM(I2378:M2378))),0)</f>
        <v>0</v>
      </c>
      <c r="O2378" s="7" t="n">
        <f aca="false">IF(H2378=1,MIN($F$571,MAX(0,$B$2340-SUM(I2378:N2378))),0)</f>
        <v>0</v>
      </c>
      <c r="P2378" s="7" t="n">
        <f aca="false">MAX(0,$B$2340-SUM(I2378:O2378))</f>
        <v>1670000000</v>
      </c>
      <c r="Q2378" s="7" t="n">
        <f aca="false">($B$553+$B$554)+$B$22+(1-B2378)*$B$548+(1-C2378)*$E$576+(1-D2378)*$E$575+(1-E2378)*$E$574+(1-F2378)*$E$573+(1-G2378)*$E$572+(1-H2378)*$E$571</f>
        <v>24219629.2434013</v>
      </c>
      <c r="R2378" s="7" t="n">
        <f aca="false">P2378&gt;$B$12*Q2378</f>
        <v>1</v>
      </c>
      <c r="S2378" s="7" t="n">
        <f aca="false">IF(R2378,(P2378+$B$12*$B$13)/(Q2378+$B$13),IF(Q2378&gt;0,P2378/Q2378,0))</f>
        <v>62.5944314108715</v>
      </c>
      <c r="T2378" s="7" t="n">
        <f aca="false">IF(R2378,$B$13*(S2378-$B$12),0)</f>
        <v>153986078.527179</v>
      </c>
      <c r="U2378" s="7" t="n">
        <f aca="false">($B$553+$B$554)*S2378</f>
        <v>17611443.7268748</v>
      </c>
      <c r="V2378" s="7" t="n">
        <f aca="false">$B$22*S2378</f>
        <v>563349882.697844</v>
      </c>
      <c r="W2378" s="7" t="n">
        <f aca="false">IF(B2378=1,I2378,S2378*$B$548)</f>
        <v>50344369.6721121</v>
      </c>
      <c r="X2378" s="7" t="n">
        <f aca="false">IF(C2378=1,J2378,S2378*$E$576)</f>
        <v>300000000</v>
      </c>
      <c r="Y2378" s="7" t="n">
        <f aca="false">IF(D2378=1,K2378,S2378*$E$575)</f>
        <v>108537275.881183</v>
      </c>
      <c r="Z2378" s="7" t="n">
        <f aca="false">IF(E2378=1,L2378,S2378*$E$574)</f>
        <v>150226635.386092</v>
      </c>
      <c r="AA2378" s="7" t="n">
        <f aca="false">IF(F2378=1,M2378,S2378*$E$573)</f>
        <v>30000000</v>
      </c>
      <c r="AB2378" s="7" t="n">
        <f aca="false">IF(G2378=1,N2378,S2378*$E$572)</f>
        <v>312972157.054358</v>
      </c>
      <c r="AC2378" s="7" t="n">
        <f aca="false">IF(H2378=1,O2378,S2378*$E$571)</f>
        <v>312972157.054358</v>
      </c>
      <c r="AD2378" s="7" t="n">
        <f aca="false">INDEX($W$2342:$W$2469,MATCH($A2378+(1-B2378)*64,$A$2342:$A$2469,0))</f>
        <v>30000000</v>
      </c>
      <c r="AE2378" s="7" t="n">
        <f aca="false">INDEX($W$2342:$W$2469,MATCH($A2378-B2378*64,$A$2342:$A$2469,0))</f>
        <v>50344369.6721121</v>
      </c>
      <c r="AF2378" s="7" t="n">
        <f aca="false">INDEX($X$2342:$X$2469,MATCH($A2378+(1-C2378)*32,$A$2342:$A$2469,0))</f>
        <v>300000000</v>
      </c>
      <c r="AG2378" s="7" t="n">
        <f aca="false">INDEX($X$2342:$X$2469,MATCH($A2378-C2378*32,$A$2342:$A$2469,0))</f>
        <v>368302457.248925</v>
      </c>
      <c r="AH2378" s="7" t="n">
        <f aca="false">INDEX($Y$2342:$Y$2469,MATCH($A2378+(1-D2378)*16,$A$2342:$A$2469,0))</f>
        <v>100000000</v>
      </c>
      <c r="AI2378" s="7" t="n">
        <f aca="false">INDEX($Y$2342:$Y$2469,MATCH($A2378-D2378*16,$A$2342:$A$2469,0))</f>
        <v>108537275.881183</v>
      </c>
      <c r="AJ2378" s="7" t="n">
        <f aca="false">INDEX($Z$2342:$Z$2469,MATCH($A2378+(1-E2378)*8,$A$2342:$A$2469,0))</f>
        <v>60000000</v>
      </c>
      <c r="AK2378" s="7" t="n">
        <f aca="false">INDEX($Z$2342:$Z$2469,MATCH($A2378-E2378*8,$A$2342:$A$2469,0))</f>
        <v>150226635.386092</v>
      </c>
      <c r="AL2378" s="7" t="n">
        <f aca="false">INDEX($AA$2342:$AA$2469,MATCH($A2378+(1-F2378)*4,$A$2342:$A$2469,0))</f>
        <v>30000000</v>
      </c>
      <c r="AM2378" s="7" t="n">
        <f aca="false">INDEX($AA$2342:$AA$2469,MATCH($A2378-F2378*4,$A$2342:$A$2469,0))</f>
        <v>171856114.293015</v>
      </c>
      <c r="AN2378" s="7" t="n">
        <f aca="false">INDEX($AB$2342:$AB$2469,MATCH($A2378+(1-G2378)*2,$A$2342:$A$2469,0))</f>
        <v>15000000</v>
      </c>
      <c r="AO2378" s="7" t="n">
        <f aca="false">INDEX($AB$2342:$AB$2469,MATCH($A2378-G2378*2,$A$2342:$A$2469,0))</f>
        <v>312972157.054358</v>
      </c>
      <c r="AP2378" s="7" t="n">
        <f aca="false">INDEX($AC$2342:$AC$2469,MATCH($A2378+(1-H2378)*1,$A$2342:$A$2469,0))</f>
        <v>5000000</v>
      </c>
      <c r="AQ2378" s="7" t="n">
        <f aca="false">INDEX($AC$2342:$AC$2469,MATCH($A2378-H2378*1,$A$2342:$A$2469,0))</f>
        <v>312972157.054358</v>
      </c>
      <c r="AR2378" s="14" t="b">
        <f aca="false">AND(IF(B2378=1,AD2378&gt;=AE2378,AE2378&gt;AD2378),IF(C2378=1,AF2378&gt;=AG2378,AG2378&gt;AF2378),IF(D2378=1,AH2378&gt;=AI2378,AI2378&gt;AH2378),IF(E2378=1,AJ2378&gt;=AK2378,AK2378&gt;AJ2378),IF(F2378=1,AL2378&gt;=AM2378,AM2378&gt;AL2378),IF(G2378=1,AN2378&gt;=AO2378,AO2378&gt;AN2378),IF(H2378=1,AP2378&gt;=AQ2378,AQ2378&gt;AP2378))</f>
        <v>0</v>
      </c>
      <c r="AS2378" s="2"/>
      <c r="AT2378" s="2"/>
      <c r="AU2378" s="2"/>
      <c r="AV2378" s="2"/>
      <c r="AW2378" s="2"/>
      <c r="AX2378" s="2"/>
    </row>
    <row r="2379" customFormat="false" ht="15" hidden="false" customHeight="false" outlineLevel="0" collapsed="false">
      <c r="A2379" s="6" t="n">
        <f aca="false">ROW()-2342</f>
        <v>37</v>
      </c>
      <c r="B2379" s="6" t="n">
        <f aca="false">MOD(INT($A2379/64),2)</f>
        <v>0</v>
      </c>
      <c r="C2379" s="6" t="n">
        <f aca="false">MOD(INT($A2379/32),2)</f>
        <v>1</v>
      </c>
      <c r="D2379" s="6" t="n">
        <f aca="false">MOD(INT($A2379/16),2)</f>
        <v>0</v>
      </c>
      <c r="E2379" s="6" t="n">
        <f aca="false">MOD(INT($A2379/8),2)</f>
        <v>0</v>
      </c>
      <c r="F2379" s="6" t="n">
        <f aca="false">MOD(INT($A2379/4),2)</f>
        <v>1</v>
      </c>
      <c r="G2379" s="6" t="n">
        <f aca="false">MOD(INT($A2379/2),2)</f>
        <v>0</v>
      </c>
      <c r="H2379" s="6" t="n">
        <f aca="false">MOD(INT($A2379/1),2)</f>
        <v>1</v>
      </c>
      <c r="I2379" s="7" t="n">
        <f aca="false">IF(B2379=1,MIN($B$6,$B$2340),0)</f>
        <v>0</v>
      </c>
      <c r="J2379" s="7" t="n">
        <f aca="false">IF(C2379=1,MIN($F$576,MAX(0,$B$2340-I2379)),0)</f>
        <v>300000000</v>
      </c>
      <c r="K2379" s="7" t="n">
        <f aca="false">IF(D2379=1,MIN($F$575,MAX(0,$B$2340-SUM(I2379:J2379))),0)</f>
        <v>0</v>
      </c>
      <c r="L2379" s="7" t="n">
        <f aca="false">IF(E2379=1,MIN($F$574,MAX(0,$B$2340-SUM(I2379:K2379))),0)</f>
        <v>0</v>
      </c>
      <c r="M2379" s="7" t="n">
        <f aca="false">IF(F2379=1,MIN($F$573,MAX(0,$B$2340-SUM(I2379:L2379))),0)</f>
        <v>30000000</v>
      </c>
      <c r="N2379" s="7" t="n">
        <f aca="false">IF(G2379=1,MIN($F$572,MAX(0,$B$2340-SUM(I2379:M2379))),0)</f>
        <v>0</v>
      </c>
      <c r="O2379" s="7" t="n">
        <f aca="false">IF(H2379=1,MIN($F$571,MAX(0,$B$2340-SUM(I2379:N2379))),0)</f>
        <v>5000000</v>
      </c>
      <c r="P2379" s="7" t="n">
        <f aca="false">MAX(0,$B$2340-SUM(I2379:O2379))</f>
        <v>1665000000</v>
      </c>
      <c r="Q2379" s="7" t="n">
        <f aca="false">($B$553+$B$554)+$B$22+(1-B2379)*$B$548+(1-C2379)*$E$576+(1-D2379)*$E$575+(1-E2379)*$E$574+(1-F2379)*$E$573+(1-G2379)*$E$572+(1-H2379)*$E$571</f>
        <v>19219629.2434013</v>
      </c>
      <c r="R2379" s="7" t="n">
        <f aca="false">P2379&gt;$B$12*Q2379</f>
        <v>1</v>
      </c>
      <c r="S2379" s="7" t="n">
        <f aca="false">IF(R2379,(P2379+$B$12*$B$13)/(Q2379+$B$13),IF(Q2379&gt;0,P2379/Q2379,0))</f>
        <v>76.7738703692011</v>
      </c>
      <c r="T2379" s="7" t="n">
        <f aca="false">IF(R2379,$B$13*(S2379-$B$12),0)</f>
        <v>189434675.923003</v>
      </c>
      <c r="U2379" s="7" t="n">
        <f aca="false">($B$553+$B$554)*S2379</f>
        <v>21600942.243989</v>
      </c>
      <c r="V2379" s="7" t="n">
        <f aca="false">$B$22*S2379</f>
        <v>690964833.32281</v>
      </c>
      <c r="W2379" s="7" t="n">
        <f aca="false">IF(B2379=1,I2379,S2379*$B$548)</f>
        <v>61748817.329373</v>
      </c>
      <c r="X2379" s="7" t="n">
        <f aca="false">IF(C2379=1,J2379,S2379*$E$576)</f>
        <v>300000000</v>
      </c>
      <c r="Y2379" s="7" t="n">
        <f aca="false">IF(D2379=1,K2379,S2379*$E$575)</f>
        <v>133124090.448738</v>
      </c>
      <c r="Z2379" s="7" t="n">
        <f aca="false">IF(E2379=1,L2379,S2379*$E$574)</f>
        <v>184257288.886083</v>
      </c>
      <c r="AA2379" s="7" t="n">
        <f aca="false">IF(F2379=1,M2379,S2379*$E$573)</f>
        <v>30000000</v>
      </c>
      <c r="AB2379" s="7" t="n">
        <f aca="false">IF(G2379=1,N2379,S2379*$E$572)</f>
        <v>383869351.846005</v>
      </c>
      <c r="AC2379" s="7" t="n">
        <f aca="false">IF(H2379=1,O2379,S2379*$E$571)</f>
        <v>5000000</v>
      </c>
      <c r="AD2379" s="7" t="n">
        <f aca="false">INDEX($W$2342:$W$2469,MATCH($A2379+(1-B2379)*64,$A$2342:$A$2469,0))</f>
        <v>30000000</v>
      </c>
      <c r="AE2379" s="7" t="n">
        <f aca="false">INDEX($W$2342:$W$2469,MATCH($A2379-B2379*64,$A$2342:$A$2469,0))</f>
        <v>61748817.329373</v>
      </c>
      <c r="AF2379" s="7" t="n">
        <f aca="false">INDEX($X$2342:$X$2469,MATCH($A2379+(1-C2379)*32,$A$2342:$A$2469,0))</f>
        <v>300000000</v>
      </c>
      <c r="AG2379" s="7" t="n">
        <f aca="false">INDEX($X$2342:$X$2469,MATCH($A2379-C2379*32,$A$2342:$A$2469,0))</f>
        <v>433314065.476779</v>
      </c>
      <c r="AH2379" s="7" t="n">
        <f aca="false">INDEX($Y$2342:$Y$2469,MATCH($A2379+(1-D2379)*16,$A$2342:$A$2469,0))</f>
        <v>100000000</v>
      </c>
      <c r="AI2379" s="7" t="n">
        <f aca="false">INDEX($Y$2342:$Y$2469,MATCH($A2379-D2379*16,$A$2342:$A$2469,0))</f>
        <v>133124090.448738</v>
      </c>
      <c r="AJ2379" s="7" t="n">
        <f aca="false">INDEX($Z$2342:$Z$2469,MATCH($A2379+(1-E2379)*8,$A$2342:$A$2469,0))</f>
        <v>60000000</v>
      </c>
      <c r="AK2379" s="7" t="n">
        <f aca="false">INDEX($Z$2342:$Z$2469,MATCH($A2379-E2379*8,$A$2342:$A$2469,0))</f>
        <v>184257288.886083</v>
      </c>
      <c r="AL2379" s="7" t="n">
        <f aca="false">INDEX($AA$2342:$AA$2469,MATCH($A2379+(1-F2379)*4,$A$2342:$A$2469,0))</f>
        <v>30000000</v>
      </c>
      <c r="AM2379" s="7" t="n">
        <f aca="false">INDEX($AA$2342:$AA$2469,MATCH($A2379-F2379*4,$A$2342:$A$2469,0))</f>
        <v>206010371.347273</v>
      </c>
      <c r="AN2379" s="7" t="n">
        <f aca="false">INDEX($AB$2342:$AB$2469,MATCH($A2379+(1-G2379)*2,$A$2342:$A$2469,0))</f>
        <v>15000000</v>
      </c>
      <c r="AO2379" s="7" t="n">
        <f aca="false">INDEX($AB$2342:$AB$2469,MATCH($A2379-G2379*2,$A$2342:$A$2469,0))</f>
        <v>383869351.846005</v>
      </c>
      <c r="AP2379" s="7" t="n">
        <f aca="false">INDEX($AC$2342:$AC$2469,MATCH($A2379+(1-H2379)*1,$A$2342:$A$2469,0))</f>
        <v>5000000</v>
      </c>
      <c r="AQ2379" s="7" t="n">
        <f aca="false">INDEX($AC$2342:$AC$2469,MATCH($A2379-H2379*1,$A$2342:$A$2469,0))</f>
        <v>312972157.054358</v>
      </c>
      <c r="AR2379" s="14" t="b">
        <f aca="false">AND(IF(B2379=1,AD2379&gt;=AE2379,AE2379&gt;AD2379),IF(C2379=1,AF2379&gt;=AG2379,AG2379&gt;AF2379),IF(D2379=1,AH2379&gt;=AI2379,AI2379&gt;AH2379),IF(E2379=1,AJ2379&gt;=AK2379,AK2379&gt;AJ2379),IF(F2379=1,AL2379&gt;=AM2379,AM2379&gt;AL2379),IF(G2379=1,AN2379&gt;=AO2379,AO2379&gt;AN2379),IF(H2379=1,AP2379&gt;=AQ2379,AQ2379&gt;AP2379))</f>
        <v>0</v>
      </c>
      <c r="AS2379" s="2"/>
      <c r="AT2379" s="2"/>
      <c r="AU2379" s="2"/>
      <c r="AV2379" s="2"/>
      <c r="AW2379" s="2"/>
      <c r="AX2379" s="2"/>
    </row>
    <row r="2380" customFormat="false" ht="15" hidden="false" customHeight="false" outlineLevel="0" collapsed="false">
      <c r="A2380" s="6" t="n">
        <f aca="false">ROW()-2342</f>
        <v>38</v>
      </c>
      <c r="B2380" s="6" t="n">
        <f aca="false">MOD(INT($A2380/64),2)</f>
        <v>0</v>
      </c>
      <c r="C2380" s="6" t="n">
        <f aca="false">MOD(INT($A2380/32),2)</f>
        <v>1</v>
      </c>
      <c r="D2380" s="6" t="n">
        <f aca="false">MOD(INT($A2380/16),2)</f>
        <v>0</v>
      </c>
      <c r="E2380" s="6" t="n">
        <f aca="false">MOD(INT($A2380/8),2)</f>
        <v>0</v>
      </c>
      <c r="F2380" s="6" t="n">
        <f aca="false">MOD(INT($A2380/4),2)</f>
        <v>1</v>
      </c>
      <c r="G2380" s="6" t="n">
        <f aca="false">MOD(INT($A2380/2),2)</f>
        <v>1</v>
      </c>
      <c r="H2380" s="6" t="n">
        <f aca="false">MOD(INT($A2380/1),2)</f>
        <v>0</v>
      </c>
      <c r="I2380" s="7" t="n">
        <f aca="false">IF(B2380=1,MIN($B$6,$B$2340),0)</f>
        <v>0</v>
      </c>
      <c r="J2380" s="7" t="n">
        <f aca="false">IF(C2380=1,MIN($F$576,MAX(0,$B$2340-I2380)),0)</f>
        <v>300000000</v>
      </c>
      <c r="K2380" s="7" t="n">
        <f aca="false">IF(D2380=1,MIN($F$575,MAX(0,$B$2340-SUM(I2380:J2380))),0)</f>
        <v>0</v>
      </c>
      <c r="L2380" s="7" t="n">
        <f aca="false">IF(E2380=1,MIN($F$574,MAX(0,$B$2340-SUM(I2380:K2380))),0)</f>
        <v>0</v>
      </c>
      <c r="M2380" s="7" t="n">
        <f aca="false">IF(F2380=1,MIN($F$573,MAX(0,$B$2340-SUM(I2380:L2380))),0)</f>
        <v>30000000</v>
      </c>
      <c r="N2380" s="7" t="n">
        <f aca="false">IF(G2380=1,MIN($F$572,MAX(0,$B$2340-SUM(I2380:M2380))),0)</f>
        <v>15000000</v>
      </c>
      <c r="O2380" s="7" t="n">
        <f aca="false">IF(H2380=1,MIN($F$571,MAX(0,$B$2340-SUM(I2380:N2380))),0)</f>
        <v>0</v>
      </c>
      <c r="P2380" s="7" t="n">
        <f aca="false">MAX(0,$B$2340-SUM(I2380:O2380))</f>
        <v>1655000000</v>
      </c>
      <c r="Q2380" s="7" t="n">
        <f aca="false">($B$553+$B$554)+$B$22+(1-B2380)*$B$548+(1-C2380)*$E$576+(1-D2380)*$E$575+(1-E2380)*$E$574+(1-F2380)*$E$573+(1-G2380)*$E$572+(1-H2380)*$E$571</f>
        <v>19219629.2434013</v>
      </c>
      <c r="R2380" s="7" t="n">
        <f aca="false">P2380&gt;$B$12*Q2380</f>
        <v>1</v>
      </c>
      <c r="S2380" s="7" t="n">
        <f aca="false">IF(R2380,(P2380+$B$12*$B$13)/(Q2380+$B$13),IF(Q2380&gt;0,P2380/Q2380,0))</f>
        <v>76.3134573534937</v>
      </c>
      <c r="T2380" s="7" t="n">
        <f aca="false">IF(R2380,$B$13*(S2380-$B$12),0)</f>
        <v>188283643.383734</v>
      </c>
      <c r="U2380" s="7" t="n">
        <f aca="false">($B$553+$B$554)*S2380</f>
        <v>21471401.3609666</v>
      </c>
      <c r="V2380" s="7" t="n">
        <f aca="false">$B$22*S2380</f>
        <v>686821116.181443</v>
      </c>
      <c r="W2380" s="7" t="n">
        <f aca="false">IF(B2380=1,I2380,S2380*$B$548)</f>
        <v>61378509.5792718</v>
      </c>
      <c r="X2380" s="7" t="n">
        <f aca="false">IF(C2380=1,J2380,S2380*$E$576)</f>
        <v>300000000</v>
      </c>
      <c r="Y2380" s="7" t="n">
        <f aca="false">IF(D2380=1,K2380,S2380*$E$575)</f>
        <v>132325745.078731</v>
      </c>
      <c r="Z2380" s="7" t="n">
        <f aca="false">IF(E2380=1,L2380,S2380*$E$574)</f>
        <v>183152297.648385</v>
      </c>
      <c r="AA2380" s="7" t="n">
        <f aca="false">IF(F2380=1,M2380,S2380*$E$573)</f>
        <v>30000000</v>
      </c>
      <c r="AB2380" s="7" t="n">
        <f aca="false">IF(G2380=1,N2380,S2380*$E$572)</f>
        <v>15000000</v>
      </c>
      <c r="AC2380" s="7" t="n">
        <f aca="false">IF(H2380=1,O2380,S2380*$E$571)</f>
        <v>381567286.767469</v>
      </c>
      <c r="AD2380" s="7" t="n">
        <f aca="false">INDEX($W$2342:$W$2469,MATCH($A2380+(1-B2380)*64,$A$2342:$A$2469,0))</f>
        <v>30000000</v>
      </c>
      <c r="AE2380" s="7" t="n">
        <f aca="false">INDEX($W$2342:$W$2469,MATCH($A2380-B2380*64,$A$2342:$A$2469,0))</f>
        <v>61378509.5792718</v>
      </c>
      <c r="AF2380" s="7" t="n">
        <f aca="false">INDEX($X$2342:$X$2469,MATCH($A2380+(1-C2380)*32,$A$2342:$A$2469,0))</f>
        <v>300000000</v>
      </c>
      <c r="AG2380" s="7" t="n">
        <f aca="false">INDEX($X$2342:$X$2469,MATCH($A2380-C2380*32,$A$2342:$A$2469,0))</f>
        <v>431111706.821243</v>
      </c>
      <c r="AH2380" s="7" t="n">
        <f aca="false">INDEX($Y$2342:$Y$2469,MATCH($A2380+(1-D2380)*16,$A$2342:$A$2469,0))</f>
        <v>100000000</v>
      </c>
      <c r="AI2380" s="7" t="n">
        <f aca="false">INDEX($Y$2342:$Y$2469,MATCH($A2380-D2380*16,$A$2342:$A$2469,0))</f>
        <v>132325745.078731</v>
      </c>
      <c r="AJ2380" s="7" t="n">
        <f aca="false">INDEX($Z$2342:$Z$2469,MATCH($A2380+(1-E2380)*8,$A$2342:$A$2469,0))</f>
        <v>60000000</v>
      </c>
      <c r="AK2380" s="7" t="n">
        <f aca="false">INDEX($Z$2342:$Z$2469,MATCH($A2380-E2380*8,$A$2342:$A$2469,0))</f>
        <v>183152297.648385</v>
      </c>
      <c r="AL2380" s="7" t="n">
        <f aca="false">INDEX($AA$2342:$AA$2469,MATCH($A2380+(1-F2380)*4,$A$2342:$A$2469,0))</f>
        <v>30000000</v>
      </c>
      <c r="AM2380" s="7" t="n">
        <f aca="false">INDEX($AA$2342:$AA$2469,MATCH($A2380-F2380*4,$A$2342:$A$2469,0))</f>
        <v>204796760.912237</v>
      </c>
      <c r="AN2380" s="7" t="n">
        <f aca="false">INDEX($AB$2342:$AB$2469,MATCH($A2380+(1-G2380)*2,$A$2342:$A$2469,0))</f>
        <v>15000000</v>
      </c>
      <c r="AO2380" s="7" t="n">
        <f aca="false">INDEX($AB$2342:$AB$2469,MATCH($A2380-G2380*2,$A$2342:$A$2469,0))</f>
        <v>312972157.054358</v>
      </c>
      <c r="AP2380" s="7" t="n">
        <f aca="false">INDEX($AC$2342:$AC$2469,MATCH($A2380+(1-H2380)*1,$A$2342:$A$2469,0))</f>
        <v>5000000</v>
      </c>
      <c r="AQ2380" s="7" t="n">
        <f aca="false">INDEX($AC$2342:$AC$2469,MATCH($A2380-H2380*1,$A$2342:$A$2469,0))</f>
        <v>381567286.767469</v>
      </c>
      <c r="AR2380" s="14" t="b">
        <f aca="false">AND(IF(B2380=1,AD2380&gt;=AE2380,AE2380&gt;AD2380),IF(C2380=1,AF2380&gt;=AG2380,AG2380&gt;AF2380),IF(D2380=1,AH2380&gt;=AI2380,AI2380&gt;AH2380),IF(E2380=1,AJ2380&gt;=AK2380,AK2380&gt;AJ2380),IF(F2380=1,AL2380&gt;=AM2380,AM2380&gt;AL2380),IF(G2380=1,AN2380&gt;=AO2380,AO2380&gt;AN2380),IF(H2380=1,AP2380&gt;=AQ2380,AQ2380&gt;AP2380))</f>
        <v>0</v>
      </c>
      <c r="AS2380" s="2"/>
      <c r="AT2380" s="2"/>
      <c r="AU2380" s="2"/>
      <c r="AV2380" s="2"/>
      <c r="AW2380" s="2"/>
      <c r="AX2380" s="2"/>
    </row>
    <row r="2381" customFormat="false" ht="15" hidden="false" customHeight="false" outlineLevel="0" collapsed="false">
      <c r="A2381" s="6" t="n">
        <f aca="false">ROW()-2342</f>
        <v>39</v>
      </c>
      <c r="B2381" s="6" t="n">
        <f aca="false">MOD(INT($A2381/64),2)</f>
        <v>0</v>
      </c>
      <c r="C2381" s="6" t="n">
        <f aca="false">MOD(INT($A2381/32),2)</f>
        <v>1</v>
      </c>
      <c r="D2381" s="6" t="n">
        <f aca="false">MOD(INT($A2381/16),2)</f>
        <v>0</v>
      </c>
      <c r="E2381" s="6" t="n">
        <f aca="false">MOD(INT($A2381/8),2)</f>
        <v>0</v>
      </c>
      <c r="F2381" s="6" t="n">
        <f aca="false">MOD(INT($A2381/4),2)</f>
        <v>1</v>
      </c>
      <c r="G2381" s="6" t="n">
        <f aca="false">MOD(INT($A2381/2),2)</f>
        <v>1</v>
      </c>
      <c r="H2381" s="6" t="n">
        <f aca="false">MOD(INT($A2381/1),2)</f>
        <v>1</v>
      </c>
      <c r="I2381" s="7" t="n">
        <f aca="false">IF(B2381=1,MIN($B$6,$B$2340),0)</f>
        <v>0</v>
      </c>
      <c r="J2381" s="7" t="n">
        <f aca="false">IF(C2381=1,MIN($F$576,MAX(0,$B$2340-I2381)),0)</f>
        <v>300000000</v>
      </c>
      <c r="K2381" s="7" t="n">
        <f aca="false">IF(D2381=1,MIN($F$575,MAX(0,$B$2340-SUM(I2381:J2381))),0)</f>
        <v>0</v>
      </c>
      <c r="L2381" s="7" t="n">
        <f aca="false">IF(E2381=1,MIN($F$574,MAX(0,$B$2340-SUM(I2381:K2381))),0)</f>
        <v>0</v>
      </c>
      <c r="M2381" s="7" t="n">
        <f aca="false">IF(F2381=1,MIN($F$573,MAX(0,$B$2340-SUM(I2381:L2381))),0)</f>
        <v>30000000</v>
      </c>
      <c r="N2381" s="7" t="n">
        <f aca="false">IF(G2381=1,MIN($F$572,MAX(0,$B$2340-SUM(I2381:M2381))),0)</f>
        <v>15000000</v>
      </c>
      <c r="O2381" s="7" t="n">
        <f aca="false">IF(H2381=1,MIN($F$571,MAX(0,$B$2340-SUM(I2381:N2381))),0)</f>
        <v>5000000</v>
      </c>
      <c r="P2381" s="7" t="n">
        <f aca="false">MAX(0,$B$2340-SUM(I2381:O2381))</f>
        <v>1650000000</v>
      </c>
      <c r="Q2381" s="7" t="n">
        <f aca="false">($B$553+$B$554)+$B$22+(1-B2381)*$B$548+(1-C2381)*$E$576+(1-D2381)*$E$575+(1-E2381)*$E$574+(1-F2381)*$E$573+(1-G2381)*$E$572+(1-H2381)*$E$571</f>
        <v>14219629.2434013</v>
      </c>
      <c r="R2381" s="7" t="n">
        <f aca="false">P2381&gt;$B$12*Q2381</f>
        <v>1</v>
      </c>
      <c r="S2381" s="7" t="n">
        <f aca="false">IF(R2381,(P2381+$B$12*$B$13)/(Q2381+$B$13),IF(Q2381&gt;0,P2381/Q2381,0))</f>
        <v>98.8359236884507</v>
      </c>
      <c r="T2381" s="7" t="n">
        <f aca="false">IF(R2381,$B$13*(S2381-$B$12),0)</f>
        <v>244589809.221127</v>
      </c>
      <c r="U2381" s="7" t="n">
        <f aca="false">($B$553+$B$554)*S2381</f>
        <v>27808277.3339247</v>
      </c>
      <c r="V2381" s="7" t="n">
        <f aca="false">$B$22*S2381</f>
        <v>889523313.196056</v>
      </c>
      <c r="W2381" s="7" t="n">
        <f aca="false">IF(B2381=1,I2381,S2381*$B$548)</f>
        <v>79493209.9693426</v>
      </c>
      <c r="X2381" s="7" t="n">
        <f aca="false">IF(C2381=1,J2381,S2381*$E$576)</f>
        <v>300000000</v>
      </c>
      <c r="Y2381" s="7" t="n">
        <f aca="false">IF(D2381=1,K2381,S2381*$E$575)</f>
        <v>171379173.427268</v>
      </c>
      <c r="Z2381" s="7" t="n">
        <f aca="false">IF(E2381=1,L2381,S2381*$E$574)</f>
        <v>237206216.852282</v>
      </c>
      <c r="AA2381" s="7" t="n">
        <f aca="false">IF(F2381=1,M2381,S2381*$E$573)</f>
        <v>30000000</v>
      </c>
      <c r="AB2381" s="7" t="n">
        <f aca="false">IF(G2381=1,N2381,S2381*$E$572)</f>
        <v>15000000</v>
      </c>
      <c r="AC2381" s="7" t="n">
        <f aca="false">IF(H2381=1,O2381,S2381*$E$571)</f>
        <v>5000000</v>
      </c>
      <c r="AD2381" s="7" t="n">
        <f aca="false">INDEX($W$2342:$W$2469,MATCH($A2381+(1-B2381)*64,$A$2342:$A$2469,0))</f>
        <v>30000000</v>
      </c>
      <c r="AE2381" s="7" t="n">
        <f aca="false">INDEX($W$2342:$W$2469,MATCH($A2381-B2381*64,$A$2342:$A$2469,0))</f>
        <v>79493209.9693426</v>
      </c>
      <c r="AF2381" s="7" t="n">
        <f aca="false">INDEX($X$2342:$X$2469,MATCH($A2381+(1-C2381)*32,$A$2342:$A$2469,0))</f>
        <v>300000000</v>
      </c>
      <c r="AG2381" s="7" t="n">
        <f aca="false">INDEX($X$2342:$X$2469,MATCH($A2381-C2381*32,$A$2342:$A$2469,0))</f>
        <v>524087848.798703</v>
      </c>
      <c r="AH2381" s="7" t="n">
        <f aca="false">INDEX($Y$2342:$Y$2469,MATCH($A2381+(1-D2381)*16,$A$2342:$A$2469,0))</f>
        <v>100000000</v>
      </c>
      <c r="AI2381" s="7" t="n">
        <f aca="false">INDEX($Y$2342:$Y$2469,MATCH($A2381-D2381*16,$A$2342:$A$2469,0))</f>
        <v>171379173.427268</v>
      </c>
      <c r="AJ2381" s="7" t="n">
        <f aca="false">INDEX($Z$2342:$Z$2469,MATCH($A2381+(1-E2381)*8,$A$2342:$A$2469,0))</f>
        <v>60000000</v>
      </c>
      <c r="AK2381" s="7" t="n">
        <f aca="false">INDEX($Z$2342:$Z$2469,MATCH($A2381-E2381*8,$A$2342:$A$2469,0))</f>
        <v>237206216.852282</v>
      </c>
      <c r="AL2381" s="7" t="n">
        <f aca="false">INDEX($AA$2342:$AA$2469,MATCH($A2381+(1-F2381)*4,$A$2342:$A$2469,0))</f>
        <v>30000000</v>
      </c>
      <c r="AM2381" s="7" t="n">
        <f aca="false">INDEX($AA$2342:$AA$2469,MATCH($A2381-F2381*4,$A$2342:$A$2469,0))</f>
        <v>255963230.225995</v>
      </c>
      <c r="AN2381" s="7" t="n">
        <f aca="false">INDEX($AB$2342:$AB$2469,MATCH($A2381+(1-G2381)*2,$A$2342:$A$2469,0))</f>
        <v>15000000</v>
      </c>
      <c r="AO2381" s="7" t="n">
        <f aca="false">INDEX($AB$2342:$AB$2469,MATCH($A2381-G2381*2,$A$2342:$A$2469,0))</f>
        <v>383869351.846005</v>
      </c>
      <c r="AP2381" s="7" t="n">
        <f aca="false">INDEX($AC$2342:$AC$2469,MATCH($A2381+(1-H2381)*1,$A$2342:$A$2469,0))</f>
        <v>5000000</v>
      </c>
      <c r="AQ2381" s="7" t="n">
        <f aca="false">INDEX($AC$2342:$AC$2469,MATCH($A2381-H2381*1,$A$2342:$A$2469,0))</f>
        <v>381567286.767469</v>
      </c>
      <c r="AR2381" s="14" t="b">
        <f aca="false">AND(IF(B2381=1,AD2381&gt;=AE2381,AE2381&gt;AD2381),IF(C2381=1,AF2381&gt;=AG2381,AG2381&gt;AF2381),IF(D2381=1,AH2381&gt;=AI2381,AI2381&gt;AH2381),IF(E2381=1,AJ2381&gt;=AK2381,AK2381&gt;AJ2381),IF(F2381=1,AL2381&gt;=AM2381,AM2381&gt;AL2381),IF(G2381=1,AN2381&gt;=AO2381,AO2381&gt;AN2381),IF(H2381=1,AP2381&gt;=AQ2381,AQ2381&gt;AP2381))</f>
        <v>0</v>
      </c>
      <c r="AS2381" s="2"/>
      <c r="AT2381" s="2"/>
      <c r="AU2381" s="2"/>
      <c r="AV2381" s="2"/>
      <c r="AW2381" s="2"/>
      <c r="AX2381" s="2"/>
    </row>
    <row r="2382" customFormat="false" ht="15" hidden="false" customHeight="false" outlineLevel="0" collapsed="false">
      <c r="A2382" s="6" t="n">
        <f aca="false">ROW()-2342</f>
        <v>40</v>
      </c>
      <c r="B2382" s="6" t="n">
        <f aca="false">MOD(INT($A2382/64),2)</f>
        <v>0</v>
      </c>
      <c r="C2382" s="6" t="n">
        <f aca="false">MOD(INT($A2382/32),2)</f>
        <v>1</v>
      </c>
      <c r="D2382" s="6" t="n">
        <f aca="false">MOD(INT($A2382/16),2)</f>
        <v>0</v>
      </c>
      <c r="E2382" s="6" t="n">
        <f aca="false">MOD(INT($A2382/8),2)</f>
        <v>1</v>
      </c>
      <c r="F2382" s="6" t="n">
        <f aca="false">MOD(INT($A2382/4),2)</f>
        <v>0</v>
      </c>
      <c r="G2382" s="6" t="n">
        <f aca="false">MOD(INT($A2382/2),2)</f>
        <v>0</v>
      </c>
      <c r="H2382" s="6" t="n">
        <f aca="false">MOD(INT($A2382/1),2)</f>
        <v>0</v>
      </c>
      <c r="I2382" s="7" t="n">
        <f aca="false">IF(B2382=1,MIN($B$6,$B$2340),0)</f>
        <v>0</v>
      </c>
      <c r="J2382" s="7" t="n">
        <f aca="false">IF(C2382=1,MIN($F$576,MAX(0,$B$2340-I2382)),0)</f>
        <v>300000000</v>
      </c>
      <c r="K2382" s="7" t="n">
        <f aca="false">IF(D2382=1,MIN($F$575,MAX(0,$B$2340-SUM(I2382:J2382))),0)</f>
        <v>0</v>
      </c>
      <c r="L2382" s="7" t="n">
        <f aca="false">IF(E2382=1,MIN($F$574,MAX(0,$B$2340-SUM(I2382:K2382))),0)</f>
        <v>60000000</v>
      </c>
      <c r="M2382" s="7" t="n">
        <f aca="false">IF(F2382=1,MIN($F$573,MAX(0,$B$2340-SUM(I2382:L2382))),0)</f>
        <v>0</v>
      </c>
      <c r="N2382" s="7" t="n">
        <f aca="false">IF(G2382=1,MIN($F$572,MAX(0,$B$2340-SUM(I2382:M2382))),0)</f>
        <v>0</v>
      </c>
      <c r="O2382" s="7" t="n">
        <f aca="false">IF(H2382=1,MIN($F$571,MAX(0,$B$2340-SUM(I2382:N2382))),0)</f>
        <v>0</v>
      </c>
      <c r="P2382" s="7" t="n">
        <f aca="false">MAX(0,$B$2340-SUM(I2382:O2382))</f>
        <v>1640000000</v>
      </c>
      <c r="Q2382" s="7" t="n">
        <f aca="false">($B$553+$B$554)+$B$22+(1-B2382)*$B$548+(1-C2382)*$E$576+(1-D2382)*$E$575+(1-E2382)*$E$574+(1-F2382)*$E$573+(1-G2382)*$E$572+(1-H2382)*$E$571</f>
        <v>24819629.2434013</v>
      </c>
      <c r="R2382" s="7" t="n">
        <f aca="false">P2382&gt;$B$12*Q2382</f>
        <v>1</v>
      </c>
      <c r="S2382" s="7" t="n">
        <f aca="false">IF(R2382,(P2382+$B$12*$B$13)/(Q2382+$B$13),IF(Q2382&gt;0,P2382/Q2382,0))</f>
        <v>60.1216065330288</v>
      </c>
      <c r="T2382" s="7" t="n">
        <f aca="false">IF(R2382,$B$13*(S2382-$B$12),0)</f>
        <v>147804016.332572</v>
      </c>
      <c r="U2382" s="7" t="n">
        <f aca="false">($B$553+$B$554)*S2382</f>
        <v>16915694.6769844</v>
      </c>
      <c r="V2382" s="7" t="n">
        <f aca="false">$B$22*S2382</f>
        <v>541094458.797259</v>
      </c>
      <c r="W2382" s="7" t="n">
        <f aca="false">IF(B2382=1,I2382,S2382*$B$548)</f>
        <v>48355489.7193998</v>
      </c>
      <c r="X2382" s="7" t="n">
        <f aca="false">IF(C2382=1,J2382,S2382*$E$576)</f>
        <v>300000000</v>
      </c>
      <c r="Y2382" s="7" t="n">
        <f aca="false">IF(D2382=1,K2382,S2382*$E$575)</f>
        <v>104249455.54441</v>
      </c>
      <c r="Z2382" s="7" t="n">
        <f aca="false">IF(E2382=1,L2382,S2382*$E$574)</f>
        <v>60000000</v>
      </c>
      <c r="AA2382" s="7" t="n">
        <f aca="false">IF(F2382=1,M2382,S2382*$E$573)</f>
        <v>180364819.599086</v>
      </c>
      <c r="AB2382" s="7" t="n">
        <f aca="false">IF(G2382=1,N2382,S2382*$E$572)</f>
        <v>300608032.665144</v>
      </c>
      <c r="AC2382" s="7" t="n">
        <f aca="false">IF(H2382=1,O2382,S2382*$E$571)</f>
        <v>300608032.665144</v>
      </c>
      <c r="AD2382" s="7" t="n">
        <f aca="false">INDEX($W$2342:$W$2469,MATCH($A2382+(1-B2382)*64,$A$2342:$A$2469,0))</f>
        <v>30000000</v>
      </c>
      <c r="AE2382" s="7" t="n">
        <f aca="false">INDEX($W$2342:$W$2469,MATCH($A2382-B2382*64,$A$2342:$A$2469,0))</f>
        <v>48355489.7193998</v>
      </c>
      <c r="AF2382" s="7" t="n">
        <f aca="false">INDEX($X$2342:$X$2469,MATCH($A2382+(1-C2382)*32,$A$2342:$A$2469,0))</f>
        <v>300000000</v>
      </c>
      <c r="AG2382" s="7" t="n">
        <f aca="false">INDEX($X$2342:$X$2469,MATCH($A2382-C2382*32,$A$2342:$A$2469,0))</f>
        <v>356195850.838597</v>
      </c>
      <c r="AH2382" s="7" t="n">
        <f aca="false">INDEX($Y$2342:$Y$2469,MATCH($A2382+(1-D2382)*16,$A$2342:$A$2469,0))</f>
        <v>100000000</v>
      </c>
      <c r="AI2382" s="7" t="n">
        <f aca="false">INDEX($Y$2342:$Y$2469,MATCH($A2382-D2382*16,$A$2342:$A$2469,0))</f>
        <v>104249455.54441</v>
      </c>
      <c r="AJ2382" s="7" t="n">
        <f aca="false">INDEX($Z$2342:$Z$2469,MATCH($A2382+(1-E2382)*8,$A$2342:$A$2469,0))</f>
        <v>60000000</v>
      </c>
      <c r="AK2382" s="7" t="n">
        <f aca="false">INDEX($Z$2342:$Z$2469,MATCH($A2382-E2382*8,$A$2342:$A$2469,0))</f>
        <v>137484891.434412</v>
      </c>
      <c r="AL2382" s="7" t="n">
        <f aca="false">INDEX($AA$2342:$AA$2469,MATCH($A2382+(1-F2382)*4,$A$2342:$A$2469,0))</f>
        <v>30000000</v>
      </c>
      <c r="AM2382" s="7" t="n">
        <f aca="false">INDEX($AA$2342:$AA$2469,MATCH($A2382-F2382*4,$A$2342:$A$2469,0))</f>
        <v>180364819.599086</v>
      </c>
      <c r="AN2382" s="7" t="n">
        <f aca="false">INDEX($AB$2342:$AB$2469,MATCH($A2382+(1-G2382)*2,$A$2342:$A$2469,0))</f>
        <v>15000000</v>
      </c>
      <c r="AO2382" s="7" t="n">
        <f aca="false">INDEX($AB$2342:$AB$2469,MATCH($A2382-G2382*2,$A$2342:$A$2469,0))</f>
        <v>300608032.665144</v>
      </c>
      <c r="AP2382" s="7" t="n">
        <f aca="false">INDEX($AC$2342:$AC$2469,MATCH($A2382+(1-H2382)*1,$A$2342:$A$2469,0))</f>
        <v>5000000</v>
      </c>
      <c r="AQ2382" s="7" t="n">
        <f aca="false">INDEX($AC$2342:$AC$2469,MATCH($A2382-H2382*1,$A$2342:$A$2469,0))</f>
        <v>300608032.665144</v>
      </c>
      <c r="AR2382" s="14" t="b">
        <f aca="false">AND(IF(B2382=1,AD2382&gt;=AE2382,AE2382&gt;AD2382),IF(C2382=1,AF2382&gt;=AG2382,AG2382&gt;AF2382),IF(D2382=1,AH2382&gt;=AI2382,AI2382&gt;AH2382),IF(E2382=1,AJ2382&gt;=AK2382,AK2382&gt;AJ2382),IF(F2382=1,AL2382&gt;=AM2382,AM2382&gt;AL2382),IF(G2382=1,AN2382&gt;=AO2382,AO2382&gt;AN2382),IF(H2382=1,AP2382&gt;=AQ2382,AQ2382&gt;AP2382))</f>
        <v>0</v>
      </c>
      <c r="AS2382" s="2"/>
      <c r="AT2382" s="2"/>
      <c r="AU2382" s="2"/>
      <c r="AV2382" s="2"/>
      <c r="AW2382" s="2"/>
      <c r="AX2382" s="2"/>
    </row>
    <row r="2383" customFormat="false" ht="15" hidden="false" customHeight="false" outlineLevel="0" collapsed="false">
      <c r="A2383" s="6" t="n">
        <f aca="false">ROW()-2342</f>
        <v>41</v>
      </c>
      <c r="B2383" s="6" t="n">
        <f aca="false">MOD(INT($A2383/64),2)</f>
        <v>0</v>
      </c>
      <c r="C2383" s="6" t="n">
        <f aca="false">MOD(INT($A2383/32),2)</f>
        <v>1</v>
      </c>
      <c r="D2383" s="6" t="n">
        <f aca="false">MOD(INT($A2383/16),2)</f>
        <v>0</v>
      </c>
      <c r="E2383" s="6" t="n">
        <f aca="false">MOD(INT($A2383/8),2)</f>
        <v>1</v>
      </c>
      <c r="F2383" s="6" t="n">
        <f aca="false">MOD(INT($A2383/4),2)</f>
        <v>0</v>
      </c>
      <c r="G2383" s="6" t="n">
        <f aca="false">MOD(INT($A2383/2),2)</f>
        <v>0</v>
      </c>
      <c r="H2383" s="6" t="n">
        <f aca="false">MOD(INT($A2383/1),2)</f>
        <v>1</v>
      </c>
      <c r="I2383" s="7" t="n">
        <f aca="false">IF(B2383=1,MIN($B$6,$B$2340),0)</f>
        <v>0</v>
      </c>
      <c r="J2383" s="7" t="n">
        <f aca="false">IF(C2383=1,MIN($F$576,MAX(0,$B$2340-I2383)),0)</f>
        <v>300000000</v>
      </c>
      <c r="K2383" s="7" t="n">
        <f aca="false">IF(D2383=1,MIN($F$575,MAX(0,$B$2340-SUM(I2383:J2383))),0)</f>
        <v>0</v>
      </c>
      <c r="L2383" s="7" t="n">
        <f aca="false">IF(E2383=1,MIN($F$574,MAX(0,$B$2340-SUM(I2383:K2383))),0)</f>
        <v>60000000</v>
      </c>
      <c r="M2383" s="7" t="n">
        <f aca="false">IF(F2383=1,MIN($F$573,MAX(0,$B$2340-SUM(I2383:L2383))),0)</f>
        <v>0</v>
      </c>
      <c r="N2383" s="7" t="n">
        <f aca="false">IF(G2383=1,MIN($F$572,MAX(0,$B$2340-SUM(I2383:M2383))),0)</f>
        <v>0</v>
      </c>
      <c r="O2383" s="7" t="n">
        <f aca="false">IF(H2383=1,MIN($F$571,MAX(0,$B$2340-SUM(I2383:N2383))),0)</f>
        <v>5000000</v>
      </c>
      <c r="P2383" s="7" t="n">
        <f aca="false">MAX(0,$B$2340-SUM(I2383:O2383))</f>
        <v>1635000000</v>
      </c>
      <c r="Q2383" s="7" t="n">
        <f aca="false">($B$553+$B$554)+$B$22+(1-B2383)*$B$548+(1-C2383)*$E$576+(1-D2383)*$E$575+(1-E2383)*$E$574+(1-F2383)*$E$573+(1-G2383)*$E$572+(1-H2383)*$E$571</f>
        <v>19819629.2434013</v>
      </c>
      <c r="R2383" s="7" t="n">
        <f aca="false">P2383&gt;$B$12*Q2383</f>
        <v>1</v>
      </c>
      <c r="S2383" s="7" t="n">
        <f aca="false">IF(R2383,(P2383+$B$12*$B$13)/(Q2383+$B$13),IF(Q2383&gt;0,P2383/Q2383,0))</f>
        <v>73.3659140186712</v>
      </c>
      <c r="T2383" s="7" t="n">
        <f aca="false">IF(R2383,$B$13*(S2383-$B$12),0)</f>
        <v>180914785.046678</v>
      </c>
      <c r="U2383" s="7" t="n">
        <f aca="false">($B$553+$B$554)*S2383</f>
        <v>20642086.4777782</v>
      </c>
      <c r="V2383" s="7" t="n">
        <f aca="false">$B$22*S2383</f>
        <v>660293226.168041</v>
      </c>
      <c r="W2383" s="7" t="n">
        <f aca="false">IF(B2383=1,I2383,S2383*$B$548)</f>
        <v>59007816.0858071</v>
      </c>
      <c r="X2383" s="7" t="n">
        <f aca="false">IF(C2383=1,J2383,S2383*$E$576)</f>
        <v>300000000</v>
      </c>
      <c r="Y2383" s="7" t="n">
        <f aca="false">IF(D2383=1,K2383,S2383*$E$575)</f>
        <v>127214774.072326</v>
      </c>
      <c r="Z2383" s="7" t="n">
        <f aca="false">IF(E2383=1,L2383,S2383*$E$574)</f>
        <v>60000000</v>
      </c>
      <c r="AA2383" s="7" t="n">
        <f aca="false">IF(F2383=1,M2383,S2383*$E$573)</f>
        <v>220097742.056014</v>
      </c>
      <c r="AB2383" s="7" t="n">
        <f aca="false">IF(G2383=1,N2383,S2383*$E$572)</f>
        <v>366829570.093356</v>
      </c>
      <c r="AC2383" s="7" t="n">
        <f aca="false">IF(H2383=1,O2383,S2383*$E$571)</f>
        <v>5000000</v>
      </c>
      <c r="AD2383" s="7" t="n">
        <f aca="false">INDEX($W$2342:$W$2469,MATCH($A2383+(1-B2383)*64,$A$2342:$A$2469,0))</f>
        <v>30000000</v>
      </c>
      <c r="AE2383" s="7" t="n">
        <f aca="false">INDEX($W$2342:$W$2469,MATCH($A2383-B2383*64,$A$2342:$A$2469,0))</f>
        <v>59007816.0858071</v>
      </c>
      <c r="AF2383" s="7" t="n">
        <f aca="false">INDEX($X$2342:$X$2469,MATCH($A2383+(1-C2383)*32,$A$2342:$A$2469,0))</f>
        <v>300000000</v>
      </c>
      <c r="AG2383" s="7" t="n">
        <f aca="false">INDEX($X$2342:$X$2469,MATCH($A2383-C2383*32,$A$2342:$A$2469,0))</f>
        <v>417709193.712587</v>
      </c>
      <c r="AH2383" s="7" t="n">
        <f aca="false">INDEX($Y$2342:$Y$2469,MATCH($A2383+(1-D2383)*16,$A$2342:$A$2469,0))</f>
        <v>100000000</v>
      </c>
      <c r="AI2383" s="7" t="n">
        <f aca="false">INDEX($Y$2342:$Y$2469,MATCH($A2383-D2383*16,$A$2342:$A$2469,0))</f>
        <v>127214774.072326</v>
      </c>
      <c r="AJ2383" s="7" t="n">
        <f aca="false">INDEX($Z$2342:$Z$2469,MATCH($A2383+(1-E2383)*8,$A$2342:$A$2469,0))</f>
        <v>60000000</v>
      </c>
      <c r="AK2383" s="7" t="n">
        <f aca="false">INDEX($Z$2342:$Z$2469,MATCH($A2383-E2383*8,$A$2342:$A$2469,0))</f>
        <v>164808297.077818</v>
      </c>
      <c r="AL2383" s="7" t="n">
        <f aca="false">INDEX($AA$2342:$AA$2469,MATCH($A2383+(1-F2383)*4,$A$2342:$A$2469,0))</f>
        <v>30000000</v>
      </c>
      <c r="AM2383" s="7" t="n">
        <f aca="false">INDEX($AA$2342:$AA$2469,MATCH($A2383-F2383*4,$A$2342:$A$2469,0))</f>
        <v>220097742.056014</v>
      </c>
      <c r="AN2383" s="7" t="n">
        <f aca="false">INDEX($AB$2342:$AB$2469,MATCH($A2383+(1-G2383)*2,$A$2342:$A$2469,0))</f>
        <v>15000000</v>
      </c>
      <c r="AO2383" s="7" t="n">
        <f aca="false">INDEX($AB$2342:$AB$2469,MATCH($A2383-G2383*2,$A$2342:$A$2469,0))</f>
        <v>366829570.093356</v>
      </c>
      <c r="AP2383" s="7" t="n">
        <f aca="false">INDEX($AC$2342:$AC$2469,MATCH($A2383+(1-H2383)*1,$A$2342:$A$2469,0))</f>
        <v>5000000</v>
      </c>
      <c r="AQ2383" s="7" t="n">
        <f aca="false">INDEX($AC$2342:$AC$2469,MATCH($A2383-H2383*1,$A$2342:$A$2469,0))</f>
        <v>300608032.665144</v>
      </c>
      <c r="AR2383" s="14" t="b">
        <f aca="false">AND(IF(B2383=1,AD2383&gt;=AE2383,AE2383&gt;AD2383),IF(C2383=1,AF2383&gt;=AG2383,AG2383&gt;AF2383),IF(D2383=1,AH2383&gt;=AI2383,AI2383&gt;AH2383),IF(E2383=1,AJ2383&gt;=AK2383,AK2383&gt;AJ2383),IF(F2383=1,AL2383&gt;=AM2383,AM2383&gt;AL2383),IF(G2383=1,AN2383&gt;=AO2383,AO2383&gt;AN2383),IF(H2383=1,AP2383&gt;=AQ2383,AQ2383&gt;AP2383))</f>
        <v>0</v>
      </c>
      <c r="AS2383" s="2"/>
      <c r="AT2383" s="2"/>
      <c r="AU2383" s="2"/>
      <c r="AV2383" s="2"/>
      <c r="AW2383" s="2"/>
      <c r="AX2383" s="2"/>
    </row>
    <row r="2384" customFormat="false" ht="15" hidden="false" customHeight="false" outlineLevel="0" collapsed="false">
      <c r="A2384" s="6" t="n">
        <f aca="false">ROW()-2342</f>
        <v>42</v>
      </c>
      <c r="B2384" s="6" t="n">
        <f aca="false">MOD(INT($A2384/64),2)</f>
        <v>0</v>
      </c>
      <c r="C2384" s="6" t="n">
        <f aca="false">MOD(INT($A2384/32),2)</f>
        <v>1</v>
      </c>
      <c r="D2384" s="6" t="n">
        <f aca="false">MOD(INT($A2384/16),2)</f>
        <v>0</v>
      </c>
      <c r="E2384" s="6" t="n">
        <f aca="false">MOD(INT($A2384/8),2)</f>
        <v>1</v>
      </c>
      <c r="F2384" s="6" t="n">
        <f aca="false">MOD(INT($A2384/4),2)</f>
        <v>0</v>
      </c>
      <c r="G2384" s="6" t="n">
        <f aca="false">MOD(INT($A2384/2),2)</f>
        <v>1</v>
      </c>
      <c r="H2384" s="6" t="n">
        <f aca="false">MOD(INT($A2384/1),2)</f>
        <v>0</v>
      </c>
      <c r="I2384" s="7" t="n">
        <f aca="false">IF(B2384=1,MIN($B$6,$B$2340),0)</f>
        <v>0</v>
      </c>
      <c r="J2384" s="7" t="n">
        <f aca="false">IF(C2384=1,MIN($F$576,MAX(0,$B$2340-I2384)),0)</f>
        <v>300000000</v>
      </c>
      <c r="K2384" s="7" t="n">
        <f aca="false">IF(D2384=1,MIN($F$575,MAX(0,$B$2340-SUM(I2384:J2384))),0)</f>
        <v>0</v>
      </c>
      <c r="L2384" s="7" t="n">
        <f aca="false">IF(E2384=1,MIN($F$574,MAX(0,$B$2340-SUM(I2384:K2384))),0)</f>
        <v>60000000</v>
      </c>
      <c r="M2384" s="7" t="n">
        <f aca="false">IF(F2384=1,MIN($F$573,MAX(0,$B$2340-SUM(I2384:L2384))),0)</f>
        <v>0</v>
      </c>
      <c r="N2384" s="7" t="n">
        <f aca="false">IF(G2384=1,MIN($F$572,MAX(0,$B$2340-SUM(I2384:M2384))),0)</f>
        <v>15000000</v>
      </c>
      <c r="O2384" s="7" t="n">
        <f aca="false">IF(H2384=1,MIN($F$571,MAX(0,$B$2340-SUM(I2384:N2384))),0)</f>
        <v>0</v>
      </c>
      <c r="P2384" s="7" t="n">
        <f aca="false">MAX(0,$B$2340-SUM(I2384:O2384))</f>
        <v>1625000000</v>
      </c>
      <c r="Q2384" s="7" t="n">
        <f aca="false">($B$553+$B$554)+$B$22+(1-B2384)*$B$548+(1-C2384)*$E$576+(1-D2384)*$E$575+(1-E2384)*$E$574+(1-F2384)*$E$573+(1-G2384)*$E$572+(1-H2384)*$E$571</f>
        <v>19819629.2434013</v>
      </c>
      <c r="R2384" s="7" t="n">
        <f aca="false">P2384&gt;$B$12*Q2384</f>
        <v>1</v>
      </c>
      <c r="S2384" s="7" t="n">
        <f aca="false">IF(R2384,(P2384+$B$12*$B$13)/(Q2384+$B$13),IF(Q2384&gt;0,P2384/Q2384,0))</f>
        <v>72.9178779025267</v>
      </c>
      <c r="T2384" s="7" t="n">
        <f aca="false">IF(R2384,$B$13*(S2384-$B$12),0)</f>
        <v>179794694.756317</v>
      </c>
      <c r="U2384" s="7" t="n">
        <f aca="false">($B$553+$B$554)*S2384</f>
        <v>20516027.9344025</v>
      </c>
      <c r="V2384" s="7" t="n">
        <f aca="false">$B$22*S2384</f>
        <v>656260901.12274</v>
      </c>
      <c r="W2384" s="7" t="n">
        <f aca="false">IF(B2384=1,I2384,S2384*$B$548)</f>
        <v>58647463.010474</v>
      </c>
      <c r="X2384" s="7" t="n">
        <f aca="false">IF(C2384=1,J2384,S2384*$E$576)</f>
        <v>300000000</v>
      </c>
      <c r="Y2384" s="7" t="n">
        <f aca="false">IF(D2384=1,K2384,S2384*$E$575)</f>
        <v>126437889.955853</v>
      </c>
      <c r="Z2384" s="7" t="n">
        <f aca="false">IF(E2384=1,L2384,S2384*$E$574)</f>
        <v>60000000</v>
      </c>
      <c r="AA2384" s="7" t="n">
        <f aca="false">IF(F2384=1,M2384,S2384*$E$573)</f>
        <v>218753633.70758</v>
      </c>
      <c r="AB2384" s="7" t="n">
        <f aca="false">IF(G2384=1,N2384,S2384*$E$572)</f>
        <v>15000000</v>
      </c>
      <c r="AC2384" s="7" t="n">
        <f aca="false">IF(H2384=1,O2384,S2384*$E$571)</f>
        <v>364589389.512633</v>
      </c>
      <c r="AD2384" s="7" t="n">
        <f aca="false">INDEX($W$2342:$W$2469,MATCH($A2384+(1-B2384)*64,$A$2342:$A$2469,0))</f>
        <v>30000000</v>
      </c>
      <c r="AE2384" s="7" t="n">
        <f aca="false">INDEX($W$2342:$W$2469,MATCH($A2384-B2384*64,$A$2342:$A$2469,0))</f>
        <v>58647463.010474</v>
      </c>
      <c r="AF2384" s="7" t="n">
        <f aca="false">INDEX($X$2342:$X$2469,MATCH($A2384+(1-C2384)*32,$A$2342:$A$2469,0))</f>
        <v>300000000</v>
      </c>
      <c r="AG2384" s="7" t="n">
        <f aca="false">INDEX($X$2342:$X$2469,MATCH($A2384-C2384*32,$A$2342:$A$2469,0))</f>
        <v>415553275.293425</v>
      </c>
      <c r="AH2384" s="7" t="n">
        <f aca="false">INDEX($Y$2342:$Y$2469,MATCH($A2384+(1-D2384)*16,$A$2342:$A$2469,0))</f>
        <v>100000000</v>
      </c>
      <c r="AI2384" s="7" t="n">
        <f aca="false">INDEX($Y$2342:$Y$2469,MATCH($A2384-D2384*16,$A$2342:$A$2469,0))</f>
        <v>126437889.955853</v>
      </c>
      <c r="AJ2384" s="7" t="n">
        <f aca="false">INDEX($Z$2342:$Z$2469,MATCH($A2384+(1-E2384)*8,$A$2342:$A$2469,0))</f>
        <v>60000000</v>
      </c>
      <c r="AK2384" s="7" t="n">
        <f aca="false">INDEX($Z$2342:$Z$2469,MATCH($A2384-E2384*8,$A$2342:$A$2469,0))</f>
        <v>163837408.72979</v>
      </c>
      <c r="AL2384" s="7" t="n">
        <f aca="false">INDEX($AA$2342:$AA$2469,MATCH($A2384+(1-F2384)*4,$A$2342:$A$2469,0))</f>
        <v>30000000</v>
      </c>
      <c r="AM2384" s="7" t="n">
        <f aca="false">INDEX($AA$2342:$AA$2469,MATCH($A2384-F2384*4,$A$2342:$A$2469,0))</f>
        <v>218753633.70758</v>
      </c>
      <c r="AN2384" s="7" t="n">
        <f aca="false">INDEX($AB$2342:$AB$2469,MATCH($A2384+(1-G2384)*2,$A$2342:$A$2469,0))</f>
        <v>15000000</v>
      </c>
      <c r="AO2384" s="7" t="n">
        <f aca="false">INDEX($AB$2342:$AB$2469,MATCH($A2384-G2384*2,$A$2342:$A$2469,0))</f>
        <v>300608032.665144</v>
      </c>
      <c r="AP2384" s="7" t="n">
        <f aca="false">INDEX($AC$2342:$AC$2469,MATCH($A2384+(1-H2384)*1,$A$2342:$A$2469,0))</f>
        <v>5000000</v>
      </c>
      <c r="AQ2384" s="7" t="n">
        <f aca="false">INDEX($AC$2342:$AC$2469,MATCH($A2384-H2384*1,$A$2342:$A$2469,0))</f>
        <v>364589389.512633</v>
      </c>
      <c r="AR2384" s="14" t="b">
        <f aca="false">AND(IF(B2384=1,AD2384&gt;=AE2384,AE2384&gt;AD2384),IF(C2384=1,AF2384&gt;=AG2384,AG2384&gt;AF2384),IF(D2384=1,AH2384&gt;=AI2384,AI2384&gt;AH2384),IF(E2384=1,AJ2384&gt;=AK2384,AK2384&gt;AJ2384),IF(F2384=1,AL2384&gt;=AM2384,AM2384&gt;AL2384),IF(G2384=1,AN2384&gt;=AO2384,AO2384&gt;AN2384),IF(H2384=1,AP2384&gt;=AQ2384,AQ2384&gt;AP2384))</f>
        <v>0</v>
      </c>
      <c r="AS2384" s="2"/>
      <c r="AT2384" s="2"/>
      <c r="AU2384" s="2"/>
      <c r="AV2384" s="2"/>
      <c r="AW2384" s="2"/>
      <c r="AX2384" s="2"/>
    </row>
    <row r="2385" customFormat="false" ht="15" hidden="false" customHeight="false" outlineLevel="0" collapsed="false">
      <c r="A2385" s="6" t="n">
        <f aca="false">ROW()-2342</f>
        <v>43</v>
      </c>
      <c r="B2385" s="6" t="n">
        <f aca="false">MOD(INT($A2385/64),2)</f>
        <v>0</v>
      </c>
      <c r="C2385" s="6" t="n">
        <f aca="false">MOD(INT($A2385/32),2)</f>
        <v>1</v>
      </c>
      <c r="D2385" s="6" t="n">
        <f aca="false">MOD(INT($A2385/16),2)</f>
        <v>0</v>
      </c>
      <c r="E2385" s="6" t="n">
        <f aca="false">MOD(INT($A2385/8),2)</f>
        <v>1</v>
      </c>
      <c r="F2385" s="6" t="n">
        <f aca="false">MOD(INT($A2385/4),2)</f>
        <v>0</v>
      </c>
      <c r="G2385" s="6" t="n">
        <f aca="false">MOD(INT($A2385/2),2)</f>
        <v>1</v>
      </c>
      <c r="H2385" s="6" t="n">
        <f aca="false">MOD(INT($A2385/1),2)</f>
        <v>1</v>
      </c>
      <c r="I2385" s="7" t="n">
        <f aca="false">IF(B2385=1,MIN($B$6,$B$2340),0)</f>
        <v>0</v>
      </c>
      <c r="J2385" s="7" t="n">
        <f aca="false">IF(C2385=1,MIN($F$576,MAX(0,$B$2340-I2385)),0)</f>
        <v>300000000</v>
      </c>
      <c r="K2385" s="7" t="n">
        <f aca="false">IF(D2385=1,MIN($F$575,MAX(0,$B$2340-SUM(I2385:J2385))),0)</f>
        <v>0</v>
      </c>
      <c r="L2385" s="7" t="n">
        <f aca="false">IF(E2385=1,MIN($F$574,MAX(0,$B$2340-SUM(I2385:K2385))),0)</f>
        <v>60000000</v>
      </c>
      <c r="M2385" s="7" t="n">
        <f aca="false">IF(F2385=1,MIN($F$573,MAX(0,$B$2340-SUM(I2385:L2385))),0)</f>
        <v>0</v>
      </c>
      <c r="N2385" s="7" t="n">
        <f aca="false">IF(G2385=1,MIN($F$572,MAX(0,$B$2340-SUM(I2385:M2385))),0)</f>
        <v>15000000</v>
      </c>
      <c r="O2385" s="7" t="n">
        <f aca="false">IF(H2385=1,MIN($F$571,MAX(0,$B$2340-SUM(I2385:N2385))),0)</f>
        <v>5000000</v>
      </c>
      <c r="P2385" s="7" t="n">
        <f aca="false">MAX(0,$B$2340-SUM(I2385:O2385))</f>
        <v>1620000000</v>
      </c>
      <c r="Q2385" s="7" t="n">
        <f aca="false">($B$553+$B$554)+$B$22+(1-B2385)*$B$548+(1-C2385)*$E$576+(1-D2385)*$E$575+(1-E2385)*$E$574+(1-F2385)*$E$573+(1-G2385)*$E$572+(1-H2385)*$E$571</f>
        <v>14819629.2434013</v>
      </c>
      <c r="R2385" s="7" t="n">
        <f aca="false">P2385&gt;$B$12*Q2385</f>
        <v>1</v>
      </c>
      <c r="S2385" s="7" t="n">
        <f aca="false">IF(R2385,(P2385+$B$12*$B$13)/(Q2385+$B$13),IF(Q2385&gt;0,P2385/Q2385,0))</f>
        <v>93.6798344351491</v>
      </c>
      <c r="T2385" s="7" t="n">
        <f aca="false">IF(R2385,$B$13*(S2385-$B$12),0)</f>
        <v>231699586.087873</v>
      </c>
      <c r="U2385" s="7" t="n">
        <f aca="false">($B$553+$B$554)*S2385</f>
        <v>26357570.3990025</v>
      </c>
      <c r="V2385" s="7" t="n">
        <f aca="false">$B$22*S2385</f>
        <v>843118509.916341</v>
      </c>
      <c r="W2385" s="7" t="n">
        <f aca="false">IF(B2385=1,I2385,S2385*$B$548)</f>
        <v>75346194.6905116</v>
      </c>
      <c r="X2385" s="7" t="n">
        <f aca="false">IF(C2385=1,J2385,S2385*$E$576)</f>
        <v>300000000</v>
      </c>
      <c r="Y2385" s="7" t="n">
        <f aca="false">IF(D2385=1,K2385,S2385*$E$575)</f>
        <v>162438635.600824</v>
      </c>
      <c r="Z2385" s="7" t="n">
        <f aca="false">IF(E2385=1,L2385,S2385*$E$574)</f>
        <v>60000000</v>
      </c>
      <c r="AA2385" s="7" t="n">
        <f aca="false">IF(F2385=1,M2385,S2385*$E$573)</f>
        <v>281039503.305447</v>
      </c>
      <c r="AB2385" s="7" t="n">
        <f aca="false">IF(G2385=1,N2385,S2385*$E$572)</f>
        <v>15000000</v>
      </c>
      <c r="AC2385" s="7" t="n">
        <f aca="false">IF(H2385=1,O2385,S2385*$E$571)</f>
        <v>5000000</v>
      </c>
      <c r="AD2385" s="7" t="n">
        <f aca="false">INDEX($W$2342:$W$2469,MATCH($A2385+(1-B2385)*64,$A$2342:$A$2469,0))</f>
        <v>30000000</v>
      </c>
      <c r="AE2385" s="7" t="n">
        <f aca="false">INDEX($W$2342:$W$2469,MATCH($A2385-B2385*64,$A$2342:$A$2469,0))</f>
        <v>75346194.6905116</v>
      </c>
      <c r="AF2385" s="7" t="n">
        <f aca="false">INDEX($X$2342:$X$2469,MATCH($A2385+(1-C2385)*32,$A$2342:$A$2469,0))</f>
        <v>300000000</v>
      </c>
      <c r="AG2385" s="7" t="n">
        <f aca="false">INDEX($X$2342:$X$2469,MATCH($A2385-C2385*32,$A$2342:$A$2469,0))</f>
        <v>502834130.091296</v>
      </c>
      <c r="AH2385" s="7" t="n">
        <f aca="false">INDEX($Y$2342:$Y$2469,MATCH($A2385+(1-D2385)*16,$A$2342:$A$2469,0))</f>
        <v>100000000</v>
      </c>
      <c r="AI2385" s="7" t="n">
        <f aca="false">INDEX($Y$2342:$Y$2469,MATCH($A2385-D2385*16,$A$2342:$A$2469,0))</f>
        <v>162438635.600824</v>
      </c>
      <c r="AJ2385" s="7" t="n">
        <f aca="false">INDEX($Z$2342:$Z$2469,MATCH($A2385+(1-E2385)*8,$A$2342:$A$2469,0))</f>
        <v>60000000</v>
      </c>
      <c r="AK2385" s="7" t="n">
        <f aca="false">INDEX($Z$2342:$Z$2469,MATCH($A2385-E2385*8,$A$2342:$A$2469,0))</f>
        <v>204770584.180796</v>
      </c>
      <c r="AL2385" s="7" t="n">
        <f aca="false">INDEX($AA$2342:$AA$2469,MATCH($A2385+(1-F2385)*4,$A$2342:$A$2469,0))</f>
        <v>30000000</v>
      </c>
      <c r="AM2385" s="7" t="n">
        <f aca="false">INDEX($AA$2342:$AA$2469,MATCH($A2385-F2385*4,$A$2342:$A$2469,0))</f>
        <v>281039503.305447</v>
      </c>
      <c r="AN2385" s="7" t="n">
        <f aca="false">INDEX($AB$2342:$AB$2469,MATCH($A2385+(1-G2385)*2,$A$2342:$A$2469,0))</f>
        <v>15000000</v>
      </c>
      <c r="AO2385" s="7" t="n">
        <f aca="false">INDEX($AB$2342:$AB$2469,MATCH($A2385-G2385*2,$A$2342:$A$2469,0))</f>
        <v>366829570.093356</v>
      </c>
      <c r="AP2385" s="7" t="n">
        <f aca="false">INDEX($AC$2342:$AC$2469,MATCH($A2385+(1-H2385)*1,$A$2342:$A$2469,0))</f>
        <v>5000000</v>
      </c>
      <c r="AQ2385" s="7" t="n">
        <f aca="false">INDEX($AC$2342:$AC$2469,MATCH($A2385-H2385*1,$A$2342:$A$2469,0))</f>
        <v>364589389.512633</v>
      </c>
      <c r="AR2385" s="14" t="b">
        <f aca="false">AND(IF(B2385=1,AD2385&gt;=AE2385,AE2385&gt;AD2385),IF(C2385=1,AF2385&gt;=AG2385,AG2385&gt;AF2385),IF(D2385=1,AH2385&gt;=AI2385,AI2385&gt;AH2385),IF(E2385=1,AJ2385&gt;=AK2385,AK2385&gt;AJ2385),IF(F2385=1,AL2385&gt;=AM2385,AM2385&gt;AL2385),IF(G2385=1,AN2385&gt;=AO2385,AO2385&gt;AN2385),IF(H2385=1,AP2385&gt;=AQ2385,AQ2385&gt;AP2385))</f>
        <v>0</v>
      </c>
      <c r="AS2385" s="2"/>
      <c r="AT2385" s="2"/>
      <c r="AU2385" s="2"/>
      <c r="AV2385" s="2"/>
      <c r="AW2385" s="2"/>
      <c r="AX2385" s="2"/>
    </row>
    <row r="2386" customFormat="false" ht="15" hidden="false" customHeight="false" outlineLevel="0" collapsed="false">
      <c r="A2386" s="6" t="n">
        <f aca="false">ROW()-2342</f>
        <v>44</v>
      </c>
      <c r="B2386" s="6" t="n">
        <f aca="false">MOD(INT($A2386/64),2)</f>
        <v>0</v>
      </c>
      <c r="C2386" s="6" t="n">
        <f aca="false">MOD(INT($A2386/32),2)</f>
        <v>1</v>
      </c>
      <c r="D2386" s="6" t="n">
        <f aca="false">MOD(INT($A2386/16),2)</f>
        <v>0</v>
      </c>
      <c r="E2386" s="6" t="n">
        <f aca="false">MOD(INT($A2386/8),2)</f>
        <v>1</v>
      </c>
      <c r="F2386" s="6" t="n">
        <f aca="false">MOD(INT($A2386/4),2)</f>
        <v>1</v>
      </c>
      <c r="G2386" s="6" t="n">
        <f aca="false">MOD(INT($A2386/2),2)</f>
        <v>0</v>
      </c>
      <c r="H2386" s="6" t="n">
        <f aca="false">MOD(INT($A2386/1),2)</f>
        <v>0</v>
      </c>
      <c r="I2386" s="7" t="n">
        <f aca="false">IF(B2386=1,MIN($B$6,$B$2340),0)</f>
        <v>0</v>
      </c>
      <c r="J2386" s="7" t="n">
        <f aca="false">IF(C2386=1,MIN($F$576,MAX(0,$B$2340-I2386)),0)</f>
        <v>300000000</v>
      </c>
      <c r="K2386" s="7" t="n">
        <f aca="false">IF(D2386=1,MIN($F$575,MAX(0,$B$2340-SUM(I2386:J2386))),0)</f>
        <v>0</v>
      </c>
      <c r="L2386" s="7" t="n">
        <f aca="false">IF(E2386=1,MIN($F$574,MAX(0,$B$2340-SUM(I2386:K2386))),0)</f>
        <v>60000000</v>
      </c>
      <c r="M2386" s="7" t="n">
        <f aca="false">IF(F2386=1,MIN($F$573,MAX(0,$B$2340-SUM(I2386:L2386))),0)</f>
        <v>30000000</v>
      </c>
      <c r="N2386" s="7" t="n">
        <f aca="false">IF(G2386=1,MIN($F$572,MAX(0,$B$2340-SUM(I2386:M2386))),0)</f>
        <v>0</v>
      </c>
      <c r="O2386" s="7" t="n">
        <f aca="false">IF(H2386=1,MIN($F$571,MAX(0,$B$2340-SUM(I2386:N2386))),0)</f>
        <v>0</v>
      </c>
      <c r="P2386" s="7" t="n">
        <f aca="false">MAX(0,$B$2340-SUM(I2386:O2386))</f>
        <v>1610000000</v>
      </c>
      <c r="Q2386" s="7" t="n">
        <f aca="false">($B$553+$B$554)+$B$22+(1-B2386)*$B$548+(1-C2386)*$E$576+(1-D2386)*$E$575+(1-E2386)*$E$574+(1-F2386)*$E$573+(1-G2386)*$E$572+(1-H2386)*$E$571</f>
        <v>21819629.2434013</v>
      </c>
      <c r="R2386" s="7" t="n">
        <f aca="false">P2386&gt;$B$12*Q2386</f>
        <v>1</v>
      </c>
      <c r="S2386" s="7" t="n">
        <f aca="false">IF(R2386,(P2386+$B$12*$B$13)/(Q2386+$B$13),IF(Q2386&gt;0,P2386/Q2386,0))</f>
        <v>66.3044647540226</v>
      </c>
      <c r="T2386" s="7" t="n">
        <f aca="false">IF(R2386,$B$13*(S2386-$B$12),0)</f>
        <v>163261161.885057</v>
      </c>
      <c r="U2386" s="7" t="n">
        <f aca="false">($B$553+$B$554)*S2386</f>
        <v>18655291.2700987</v>
      </c>
      <c r="V2386" s="7" t="n">
        <f aca="false">$B$22*S2386</f>
        <v>596740182.786204</v>
      </c>
      <c r="W2386" s="7" t="n">
        <f aca="false">IF(B2386=1,I2386,S2386*$B$548)</f>
        <v>53328329.8409878</v>
      </c>
      <c r="X2386" s="7" t="n">
        <f aca="false">IF(C2386=1,J2386,S2386*$E$576)</f>
        <v>300000000</v>
      </c>
      <c r="Y2386" s="7" t="n">
        <f aca="false">IF(D2386=1,K2386,S2386*$E$575)</f>
        <v>114970386.677427</v>
      </c>
      <c r="Z2386" s="7" t="n">
        <f aca="false">IF(E2386=1,L2386,S2386*$E$574)</f>
        <v>60000000</v>
      </c>
      <c r="AA2386" s="7" t="n">
        <f aca="false">IF(F2386=1,M2386,S2386*$E$573)</f>
        <v>30000000</v>
      </c>
      <c r="AB2386" s="7" t="n">
        <f aca="false">IF(G2386=1,N2386,S2386*$E$572)</f>
        <v>331522323.770113</v>
      </c>
      <c r="AC2386" s="7" t="n">
        <f aca="false">IF(H2386=1,O2386,S2386*$E$571)</f>
        <v>331522323.770113</v>
      </c>
      <c r="AD2386" s="7" t="n">
        <f aca="false">INDEX($W$2342:$W$2469,MATCH($A2386+(1-B2386)*64,$A$2342:$A$2469,0))</f>
        <v>30000000</v>
      </c>
      <c r="AE2386" s="7" t="n">
        <f aca="false">INDEX($W$2342:$W$2469,MATCH($A2386-B2386*64,$A$2342:$A$2469,0))</f>
        <v>53328329.8409878</v>
      </c>
      <c r="AF2386" s="7" t="n">
        <f aca="false">INDEX($X$2342:$X$2469,MATCH($A2386+(1-C2386)*32,$A$2342:$A$2469,0))</f>
        <v>300000000</v>
      </c>
      <c r="AG2386" s="7" t="n">
        <f aca="false">INDEX($X$2342:$X$2469,MATCH($A2386-C2386*32,$A$2342:$A$2469,0))</f>
        <v>385241311.025861</v>
      </c>
      <c r="AH2386" s="7" t="n">
        <f aca="false">INDEX($Y$2342:$Y$2469,MATCH($A2386+(1-D2386)*16,$A$2342:$A$2469,0))</f>
        <v>100000000</v>
      </c>
      <c r="AI2386" s="7" t="n">
        <f aca="false">INDEX($Y$2342:$Y$2469,MATCH($A2386-D2386*16,$A$2342:$A$2469,0))</f>
        <v>114970386.677427</v>
      </c>
      <c r="AJ2386" s="7" t="n">
        <f aca="false">INDEX($Z$2342:$Z$2469,MATCH($A2386+(1-E2386)*8,$A$2342:$A$2469,0))</f>
        <v>60000000</v>
      </c>
      <c r="AK2386" s="7" t="n">
        <f aca="false">INDEX($Z$2342:$Z$2469,MATCH($A2386-E2386*8,$A$2342:$A$2469,0))</f>
        <v>150226635.386092</v>
      </c>
      <c r="AL2386" s="7" t="n">
        <f aca="false">INDEX($AA$2342:$AA$2469,MATCH($A2386+(1-F2386)*4,$A$2342:$A$2469,0))</f>
        <v>30000000</v>
      </c>
      <c r="AM2386" s="7" t="n">
        <f aca="false">INDEX($AA$2342:$AA$2469,MATCH($A2386-F2386*4,$A$2342:$A$2469,0))</f>
        <v>180364819.599086</v>
      </c>
      <c r="AN2386" s="7" t="n">
        <f aca="false">INDEX($AB$2342:$AB$2469,MATCH($A2386+(1-G2386)*2,$A$2342:$A$2469,0))</f>
        <v>15000000</v>
      </c>
      <c r="AO2386" s="7" t="n">
        <f aca="false">INDEX($AB$2342:$AB$2469,MATCH($A2386-G2386*2,$A$2342:$A$2469,0))</f>
        <v>331522323.770113</v>
      </c>
      <c r="AP2386" s="7" t="n">
        <f aca="false">INDEX($AC$2342:$AC$2469,MATCH($A2386+(1-H2386)*1,$A$2342:$A$2469,0))</f>
        <v>5000000</v>
      </c>
      <c r="AQ2386" s="7" t="n">
        <f aca="false">INDEX($AC$2342:$AC$2469,MATCH($A2386-H2386*1,$A$2342:$A$2469,0))</f>
        <v>331522323.770113</v>
      </c>
      <c r="AR2386" s="14" t="b">
        <f aca="false">AND(IF(B2386=1,AD2386&gt;=AE2386,AE2386&gt;AD2386),IF(C2386=1,AF2386&gt;=AG2386,AG2386&gt;AF2386),IF(D2386=1,AH2386&gt;=AI2386,AI2386&gt;AH2386),IF(E2386=1,AJ2386&gt;=AK2386,AK2386&gt;AJ2386),IF(F2386=1,AL2386&gt;=AM2386,AM2386&gt;AL2386),IF(G2386=1,AN2386&gt;=AO2386,AO2386&gt;AN2386),IF(H2386=1,AP2386&gt;=AQ2386,AQ2386&gt;AP2386))</f>
        <v>0</v>
      </c>
      <c r="AS2386" s="2"/>
      <c r="AT2386" s="2"/>
      <c r="AU2386" s="2"/>
      <c r="AV2386" s="2"/>
      <c r="AW2386" s="2"/>
      <c r="AX2386" s="2"/>
    </row>
    <row r="2387" customFormat="false" ht="15" hidden="false" customHeight="false" outlineLevel="0" collapsed="false">
      <c r="A2387" s="6" t="n">
        <f aca="false">ROW()-2342</f>
        <v>45</v>
      </c>
      <c r="B2387" s="6" t="n">
        <f aca="false">MOD(INT($A2387/64),2)</f>
        <v>0</v>
      </c>
      <c r="C2387" s="6" t="n">
        <f aca="false">MOD(INT($A2387/32),2)</f>
        <v>1</v>
      </c>
      <c r="D2387" s="6" t="n">
        <f aca="false">MOD(INT($A2387/16),2)</f>
        <v>0</v>
      </c>
      <c r="E2387" s="6" t="n">
        <f aca="false">MOD(INT($A2387/8),2)</f>
        <v>1</v>
      </c>
      <c r="F2387" s="6" t="n">
        <f aca="false">MOD(INT($A2387/4),2)</f>
        <v>1</v>
      </c>
      <c r="G2387" s="6" t="n">
        <f aca="false">MOD(INT($A2387/2),2)</f>
        <v>0</v>
      </c>
      <c r="H2387" s="6" t="n">
        <f aca="false">MOD(INT($A2387/1),2)</f>
        <v>1</v>
      </c>
      <c r="I2387" s="7" t="n">
        <f aca="false">IF(B2387=1,MIN($B$6,$B$2340),0)</f>
        <v>0</v>
      </c>
      <c r="J2387" s="7" t="n">
        <f aca="false">IF(C2387=1,MIN($F$576,MAX(0,$B$2340-I2387)),0)</f>
        <v>300000000</v>
      </c>
      <c r="K2387" s="7" t="n">
        <f aca="false">IF(D2387=1,MIN($F$575,MAX(0,$B$2340-SUM(I2387:J2387))),0)</f>
        <v>0</v>
      </c>
      <c r="L2387" s="7" t="n">
        <f aca="false">IF(E2387=1,MIN($F$574,MAX(0,$B$2340-SUM(I2387:K2387))),0)</f>
        <v>60000000</v>
      </c>
      <c r="M2387" s="7" t="n">
        <f aca="false">IF(F2387=1,MIN($F$573,MAX(0,$B$2340-SUM(I2387:L2387))),0)</f>
        <v>30000000</v>
      </c>
      <c r="N2387" s="7" t="n">
        <f aca="false">IF(G2387=1,MIN($F$572,MAX(0,$B$2340-SUM(I2387:M2387))),0)</f>
        <v>0</v>
      </c>
      <c r="O2387" s="7" t="n">
        <f aca="false">IF(H2387=1,MIN($F$571,MAX(0,$B$2340-SUM(I2387:N2387))),0)</f>
        <v>5000000</v>
      </c>
      <c r="P2387" s="7" t="n">
        <f aca="false">MAX(0,$B$2340-SUM(I2387:O2387))</f>
        <v>1605000000</v>
      </c>
      <c r="Q2387" s="7" t="n">
        <f aca="false">($B$553+$B$554)+$B$22+(1-B2387)*$B$548+(1-C2387)*$E$576+(1-D2387)*$E$575+(1-E2387)*$E$574+(1-F2387)*$E$573+(1-G2387)*$E$572+(1-H2387)*$E$571</f>
        <v>16819629.2434013</v>
      </c>
      <c r="R2387" s="7" t="n">
        <f aca="false">P2387&gt;$B$12*Q2387</f>
        <v>1</v>
      </c>
      <c r="S2387" s="7" t="n">
        <f aca="false">IF(R2387,(P2387+$B$12*$B$13)/(Q2387+$B$13),IF(Q2387&gt;0,P2387/Q2387,0))</f>
        <v>83.2055304865153</v>
      </c>
      <c r="T2387" s="7" t="n">
        <f aca="false">IF(R2387,$B$13*(S2387-$B$12),0)</f>
        <v>205513826.216288</v>
      </c>
      <c r="U2387" s="7" t="n">
        <f aca="false">($B$553+$B$554)*S2387</f>
        <v>23410541.2398318</v>
      </c>
      <c r="V2387" s="7" t="n">
        <f aca="false">$B$22*S2387</f>
        <v>748849774.378638</v>
      </c>
      <c r="W2387" s="7" t="n">
        <f aca="false">IF(B2387=1,I2387,S2387*$B$548)</f>
        <v>66921767.4984708</v>
      </c>
      <c r="X2387" s="7" t="n">
        <f aca="false">IF(C2387=1,J2387,S2387*$E$576)</f>
        <v>300000000</v>
      </c>
      <c r="Y2387" s="7" t="n">
        <f aca="false">IF(D2387=1,K2387,S2387*$E$575)</f>
        <v>144276438.234194</v>
      </c>
      <c r="Z2387" s="7" t="n">
        <f aca="false">IF(E2387=1,L2387,S2387*$E$574)</f>
        <v>60000000</v>
      </c>
      <c r="AA2387" s="7" t="n">
        <f aca="false">IF(F2387=1,M2387,S2387*$E$573)</f>
        <v>30000000</v>
      </c>
      <c r="AB2387" s="7" t="n">
        <f aca="false">IF(G2387=1,N2387,S2387*$E$572)</f>
        <v>416027652.432577</v>
      </c>
      <c r="AC2387" s="7" t="n">
        <f aca="false">IF(H2387=1,O2387,S2387*$E$571)</f>
        <v>5000000</v>
      </c>
      <c r="AD2387" s="7" t="n">
        <f aca="false">INDEX($W$2342:$W$2469,MATCH($A2387+(1-B2387)*64,$A$2342:$A$2469,0))</f>
        <v>30000000</v>
      </c>
      <c r="AE2387" s="7" t="n">
        <f aca="false">INDEX($W$2342:$W$2469,MATCH($A2387-B2387*64,$A$2342:$A$2469,0))</f>
        <v>66921767.4984708</v>
      </c>
      <c r="AF2387" s="7" t="n">
        <f aca="false">INDEX($X$2342:$X$2469,MATCH($A2387+(1-C2387)*32,$A$2342:$A$2469,0))</f>
        <v>300000000</v>
      </c>
      <c r="AG2387" s="7" t="n">
        <f aca="false">INDEX($X$2342:$X$2469,MATCH($A2387-C2387*32,$A$2342:$A$2469,0))</f>
        <v>459710025.012767</v>
      </c>
      <c r="AH2387" s="7" t="n">
        <f aca="false">INDEX($Y$2342:$Y$2469,MATCH($A2387+(1-D2387)*16,$A$2342:$A$2469,0))</f>
        <v>100000000</v>
      </c>
      <c r="AI2387" s="7" t="n">
        <f aca="false">INDEX($Y$2342:$Y$2469,MATCH($A2387-D2387*16,$A$2342:$A$2469,0))</f>
        <v>144276438.234194</v>
      </c>
      <c r="AJ2387" s="7" t="n">
        <f aca="false">INDEX($Z$2342:$Z$2469,MATCH($A2387+(1-E2387)*8,$A$2342:$A$2469,0))</f>
        <v>60000000</v>
      </c>
      <c r="AK2387" s="7" t="n">
        <f aca="false">INDEX($Z$2342:$Z$2469,MATCH($A2387-E2387*8,$A$2342:$A$2469,0))</f>
        <v>184257288.886083</v>
      </c>
      <c r="AL2387" s="7" t="n">
        <f aca="false">INDEX($AA$2342:$AA$2469,MATCH($A2387+(1-F2387)*4,$A$2342:$A$2469,0))</f>
        <v>30000000</v>
      </c>
      <c r="AM2387" s="7" t="n">
        <f aca="false">INDEX($AA$2342:$AA$2469,MATCH($A2387-F2387*4,$A$2342:$A$2469,0))</f>
        <v>220097742.056014</v>
      </c>
      <c r="AN2387" s="7" t="n">
        <f aca="false">INDEX($AB$2342:$AB$2469,MATCH($A2387+(1-G2387)*2,$A$2342:$A$2469,0))</f>
        <v>15000000</v>
      </c>
      <c r="AO2387" s="7" t="n">
        <f aca="false">INDEX($AB$2342:$AB$2469,MATCH($A2387-G2387*2,$A$2342:$A$2469,0))</f>
        <v>416027652.432577</v>
      </c>
      <c r="AP2387" s="7" t="n">
        <f aca="false">INDEX($AC$2342:$AC$2469,MATCH($A2387+(1-H2387)*1,$A$2342:$A$2469,0))</f>
        <v>5000000</v>
      </c>
      <c r="AQ2387" s="7" t="n">
        <f aca="false">INDEX($AC$2342:$AC$2469,MATCH($A2387-H2387*1,$A$2342:$A$2469,0))</f>
        <v>331522323.770113</v>
      </c>
      <c r="AR2387" s="14" t="b">
        <f aca="false">AND(IF(B2387=1,AD2387&gt;=AE2387,AE2387&gt;AD2387),IF(C2387=1,AF2387&gt;=AG2387,AG2387&gt;AF2387),IF(D2387=1,AH2387&gt;=AI2387,AI2387&gt;AH2387),IF(E2387=1,AJ2387&gt;=AK2387,AK2387&gt;AJ2387),IF(F2387=1,AL2387&gt;=AM2387,AM2387&gt;AL2387),IF(G2387=1,AN2387&gt;=AO2387,AO2387&gt;AN2387),IF(H2387=1,AP2387&gt;=AQ2387,AQ2387&gt;AP2387))</f>
        <v>0</v>
      </c>
      <c r="AS2387" s="2"/>
      <c r="AT2387" s="2"/>
      <c r="AU2387" s="2"/>
      <c r="AV2387" s="2"/>
      <c r="AW2387" s="2"/>
      <c r="AX2387" s="2"/>
    </row>
    <row r="2388" customFormat="false" ht="15" hidden="false" customHeight="false" outlineLevel="0" collapsed="false">
      <c r="A2388" s="6" t="n">
        <f aca="false">ROW()-2342</f>
        <v>46</v>
      </c>
      <c r="B2388" s="6" t="n">
        <f aca="false">MOD(INT($A2388/64),2)</f>
        <v>0</v>
      </c>
      <c r="C2388" s="6" t="n">
        <f aca="false">MOD(INT($A2388/32),2)</f>
        <v>1</v>
      </c>
      <c r="D2388" s="6" t="n">
        <f aca="false">MOD(INT($A2388/16),2)</f>
        <v>0</v>
      </c>
      <c r="E2388" s="6" t="n">
        <f aca="false">MOD(INT($A2388/8),2)</f>
        <v>1</v>
      </c>
      <c r="F2388" s="6" t="n">
        <f aca="false">MOD(INT($A2388/4),2)</f>
        <v>1</v>
      </c>
      <c r="G2388" s="6" t="n">
        <f aca="false">MOD(INT($A2388/2),2)</f>
        <v>1</v>
      </c>
      <c r="H2388" s="6" t="n">
        <f aca="false">MOD(INT($A2388/1),2)</f>
        <v>0</v>
      </c>
      <c r="I2388" s="7" t="n">
        <f aca="false">IF(B2388=1,MIN($B$6,$B$2340),0)</f>
        <v>0</v>
      </c>
      <c r="J2388" s="7" t="n">
        <f aca="false">IF(C2388=1,MIN($F$576,MAX(0,$B$2340-I2388)),0)</f>
        <v>300000000</v>
      </c>
      <c r="K2388" s="7" t="n">
        <f aca="false">IF(D2388=1,MIN($F$575,MAX(0,$B$2340-SUM(I2388:J2388))),0)</f>
        <v>0</v>
      </c>
      <c r="L2388" s="7" t="n">
        <f aca="false">IF(E2388=1,MIN($F$574,MAX(0,$B$2340-SUM(I2388:K2388))),0)</f>
        <v>60000000</v>
      </c>
      <c r="M2388" s="7" t="n">
        <f aca="false">IF(F2388=1,MIN($F$573,MAX(0,$B$2340-SUM(I2388:L2388))),0)</f>
        <v>30000000</v>
      </c>
      <c r="N2388" s="7" t="n">
        <f aca="false">IF(G2388=1,MIN($F$572,MAX(0,$B$2340-SUM(I2388:M2388))),0)</f>
        <v>15000000</v>
      </c>
      <c r="O2388" s="7" t="n">
        <f aca="false">IF(H2388=1,MIN($F$571,MAX(0,$B$2340-SUM(I2388:N2388))),0)</f>
        <v>0</v>
      </c>
      <c r="P2388" s="7" t="n">
        <f aca="false">MAX(0,$B$2340-SUM(I2388:O2388))</f>
        <v>1595000000</v>
      </c>
      <c r="Q2388" s="7" t="n">
        <f aca="false">($B$553+$B$554)+$B$22+(1-B2388)*$B$548+(1-C2388)*$E$576+(1-D2388)*$E$575+(1-E2388)*$E$574+(1-F2388)*$E$573+(1-G2388)*$E$572+(1-H2388)*$E$571</f>
        <v>16819629.2434013</v>
      </c>
      <c r="R2388" s="7" t="n">
        <f aca="false">P2388&gt;$B$12*Q2388</f>
        <v>1</v>
      </c>
      <c r="S2388" s="7" t="n">
        <f aca="false">IF(R2388,(P2388+$B$12*$B$13)/(Q2388+$B$13),IF(Q2388&gt;0,P2388/Q2388,0))</f>
        <v>82.6879222097718</v>
      </c>
      <c r="T2388" s="7" t="n">
        <f aca="false">IF(R2388,$B$13*(S2388-$B$12),0)</f>
        <v>204219805.52443</v>
      </c>
      <c r="U2388" s="7" t="n">
        <f aca="false">($B$553+$B$554)*S2388</f>
        <v>23264908.0128344</v>
      </c>
      <c r="V2388" s="7" t="n">
        <f aca="false">$B$22*S2388</f>
        <v>744191299.887947</v>
      </c>
      <c r="W2388" s="7" t="n">
        <f aca="false">IF(B2388=1,I2388,S2388*$B$548)</f>
        <v>66505457.9028349</v>
      </c>
      <c r="X2388" s="7" t="n">
        <f aca="false">IF(C2388=1,J2388,S2388*$E$576)</f>
        <v>300000000</v>
      </c>
      <c r="Y2388" s="7" t="n">
        <f aca="false">IF(D2388=1,K2388,S2388*$E$575)</f>
        <v>143378917.623095</v>
      </c>
      <c r="Z2388" s="7" t="n">
        <f aca="false">IF(E2388=1,L2388,S2388*$E$574)</f>
        <v>60000000</v>
      </c>
      <c r="AA2388" s="7" t="n">
        <f aca="false">IF(F2388=1,M2388,S2388*$E$573)</f>
        <v>30000000</v>
      </c>
      <c r="AB2388" s="7" t="n">
        <f aca="false">IF(G2388=1,N2388,S2388*$E$572)</f>
        <v>15000000</v>
      </c>
      <c r="AC2388" s="7" t="n">
        <f aca="false">IF(H2388=1,O2388,S2388*$E$571)</f>
        <v>413439611.048859</v>
      </c>
      <c r="AD2388" s="7" t="n">
        <f aca="false">INDEX($W$2342:$W$2469,MATCH($A2388+(1-B2388)*64,$A$2342:$A$2469,0))</f>
        <v>30000000</v>
      </c>
      <c r="AE2388" s="7" t="n">
        <f aca="false">INDEX($W$2342:$W$2469,MATCH($A2388-B2388*64,$A$2342:$A$2469,0))</f>
        <v>66505457.9028349</v>
      </c>
      <c r="AF2388" s="7" t="n">
        <f aca="false">INDEX($X$2342:$X$2469,MATCH($A2388+(1-C2388)*32,$A$2342:$A$2469,0))</f>
        <v>300000000</v>
      </c>
      <c r="AG2388" s="7" t="n">
        <f aca="false">INDEX($X$2342:$X$2469,MATCH($A2388-C2388*32,$A$2342:$A$2469,0))</f>
        <v>457300011.775479</v>
      </c>
      <c r="AH2388" s="7" t="n">
        <f aca="false">INDEX($Y$2342:$Y$2469,MATCH($A2388+(1-D2388)*16,$A$2342:$A$2469,0))</f>
        <v>100000000</v>
      </c>
      <c r="AI2388" s="7" t="n">
        <f aca="false">INDEX($Y$2342:$Y$2469,MATCH($A2388-D2388*16,$A$2342:$A$2469,0))</f>
        <v>143378917.623095</v>
      </c>
      <c r="AJ2388" s="7" t="n">
        <f aca="false">INDEX($Z$2342:$Z$2469,MATCH($A2388+(1-E2388)*8,$A$2342:$A$2469,0))</f>
        <v>60000000</v>
      </c>
      <c r="AK2388" s="7" t="n">
        <f aca="false">INDEX($Z$2342:$Z$2469,MATCH($A2388-E2388*8,$A$2342:$A$2469,0))</f>
        <v>183152297.648385</v>
      </c>
      <c r="AL2388" s="7" t="n">
        <f aca="false">INDEX($AA$2342:$AA$2469,MATCH($A2388+(1-F2388)*4,$A$2342:$A$2469,0))</f>
        <v>30000000</v>
      </c>
      <c r="AM2388" s="7" t="n">
        <f aca="false">INDEX($AA$2342:$AA$2469,MATCH($A2388-F2388*4,$A$2342:$A$2469,0))</f>
        <v>218753633.70758</v>
      </c>
      <c r="AN2388" s="7" t="n">
        <f aca="false">INDEX($AB$2342:$AB$2469,MATCH($A2388+(1-G2388)*2,$A$2342:$A$2469,0))</f>
        <v>15000000</v>
      </c>
      <c r="AO2388" s="7" t="n">
        <f aca="false">INDEX($AB$2342:$AB$2469,MATCH($A2388-G2388*2,$A$2342:$A$2469,0))</f>
        <v>331522323.770113</v>
      </c>
      <c r="AP2388" s="7" t="n">
        <f aca="false">INDEX($AC$2342:$AC$2469,MATCH($A2388+(1-H2388)*1,$A$2342:$A$2469,0))</f>
        <v>5000000</v>
      </c>
      <c r="AQ2388" s="7" t="n">
        <f aca="false">INDEX($AC$2342:$AC$2469,MATCH($A2388-H2388*1,$A$2342:$A$2469,0))</f>
        <v>413439611.048859</v>
      </c>
      <c r="AR2388" s="14" t="b">
        <f aca="false">AND(IF(B2388=1,AD2388&gt;=AE2388,AE2388&gt;AD2388),IF(C2388=1,AF2388&gt;=AG2388,AG2388&gt;AF2388),IF(D2388=1,AH2388&gt;=AI2388,AI2388&gt;AH2388),IF(E2388=1,AJ2388&gt;=AK2388,AK2388&gt;AJ2388),IF(F2388=1,AL2388&gt;=AM2388,AM2388&gt;AL2388),IF(G2388=1,AN2388&gt;=AO2388,AO2388&gt;AN2388),IF(H2388=1,AP2388&gt;=AQ2388,AQ2388&gt;AP2388))</f>
        <v>0</v>
      </c>
      <c r="AS2388" s="2"/>
      <c r="AT2388" s="2"/>
      <c r="AU2388" s="2"/>
      <c r="AV2388" s="2"/>
      <c r="AW2388" s="2"/>
      <c r="AX2388" s="2"/>
    </row>
    <row r="2389" customFormat="false" ht="15" hidden="false" customHeight="false" outlineLevel="0" collapsed="false">
      <c r="A2389" s="6" t="n">
        <f aca="false">ROW()-2342</f>
        <v>47</v>
      </c>
      <c r="B2389" s="6" t="n">
        <f aca="false">MOD(INT($A2389/64),2)</f>
        <v>0</v>
      </c>
      <c r="C2389" s="6" t="n">
        <f aca="false">MOD(INT($A2389/32),2)</f>
        <v>1</v>
      </c>
      <c r="D2389" s="6" t="n">
        <f aca="false">MOD(INT($A2389/16),2)</f>
        <v>0</v>
      </c>
      <c r="E2389" s="6" t="n">
        <f aca="false">MOD(INT($A2389/8),2)</f>
        <v>1</v>
      </c>
      <c r="F2389" s="6" t="n">
        <f aca="false">MOD(INT($A2389/4),2)</f>
        <v>1</v>
      </c>
      <c r="G2389" s="6" t="n">
        <f aca="false">MOD(INT($A2389/2),2)</f>
        <v>1</v>
      </c>
      <c r="H2389" s="6" t="n">
        <f aca="false">MOD(INT($A2389/1),2)</f>
        <v>1</v>
      </c>
      <c r="I2389" s="7" t="n">
        <f aca="false">IF(B2389=1,MIN($B$6,$B$2340),0)</f>
        <v>0</v>
      </c>
      <c r="J2389" s="7" t="n">
        <f aca="false">IF(C2389=1,MIN($F$576,MAX(0,$B$2340-I2389)),0)</f>
        <v>300000000</v>
      </c>
      <c r="K2389" s="7" t="n">
        <f aca="false">IF(D2389=1,MIN($F$575,MAX(0,$B$2340-SUM(I2389:J2389))),0)</f>
        <v>0</v>
      </c>
      <c r="L2389" s="7" t="n">
        <f aca="false">IF(E2389=1,MIN($F$574,MAX(0,$B$2340-SUM(I2389:K2389))),0)</f>
        <v>60000000</v>
      </c>
      <c r="M2389" s="7" t="n">
        <f aca="false">IF(F2389=1,MIN($F$573,MAX(0,$B$2340-SUM(I2389:L2389))),0)</f>
        <v>30000000</v>
      </c>
      <c r="N2389" s="7" t="n">
        <f aca="false">IF(G2389=1,MIN($F$572,MAX(0,$B$2340-SUM(I2389:M2389))),0)</f>
        <v>15000000</v>
      </c>
      <c r="O2389" s="7" t="n">
        <f aca="false">IF(H2389=1,MIN($F$571,MAX(0,$B$2340-SUM(I2389:N2389))),0)</f>
        <v>5000000</v>
      </c>
      <c r="P2389" s="7" t="n">
        <f aca="false">MAX(0,$B$2340-SUM(I2389:O2389))</f>
        <v>1590000000</v>
      </c>
      <c r="Q2389" s="7" t="n">
        <f aca="false">($B$553+$B$554)+$B$22+(1-B2389)*$B$548+(1-C2389)*$E$576+(1-D2389)*$E$575+(1-E2389)*$E$574+(1-F2389)*$E$573+(1-G2389)*$E$572+(1-H2389)*$E$571</f>
        <v>11819629.2434013</v>
      </c>
      <c r="R2389" s="7" t="n">
        <f aca="false">P2389&gt;$B$12*Q2389</f>
        <v>1</v>
      </c>
      <c r="S2389" s="7" t="n">
        <f aca="false">IF(R2389,(P2389+$B$12*$B$13)/(Q2389+$B$13),IF(Q2389&gt;0,P2389/Q2389,0))</f>
        <v>111.210979902559</v>
      </c>
      <c r="T2389" s="7" t="n">
        <f aca="false">IF(R2389,$B$13*(S2389-$B$12),0)</f>
        <v>275527449.756398</v>
      </c>
      <c r="U2389" s="7" t="n">
        <f aca="false">($B$553+$B$554)*S2389</f>
        <v>31290098.339712</v>
      </c>
      <c r="V2389" s="7" t="n">
        <f aca="false">$B$22*S2389</f>
        <v>1000898819.12303</v>
      </c>
      <c r="W2389" s="7" t="n">
        <f aca="false">IF(B2389=1,I2389,S2389*$B$548)</f>
        <v>89446402.1417702</v>
      </c>
      <c r="X2389" s="7" t="n">
        <f aca="false">IF(C2389=1,J2389,S2389*$E$576)</f>
        <v>300000000</v>
      </c>
      <c r="Y2389" s="7" t="n">
        <f aca="false">IF(D2389=1,K2389,S2389*$E$575)</f>
        <v>192837230.639088</v>
      </c>
      <c r="Z2389" s="7" t="n">
        <f aca="false">IF(E2389=1,L2389,S2389*$E$574)</f>
        <v>60000000</v>
      </c>
      <c r="AA2389" s="7" t="n">
        <f aca="false">IF(F2389=1,M2389,S2389*$E$573)</f>
        <v>30000000</v>
      </c>
      <c r="AB2389" s="7" t="n">
        <f aca="false">IF(G2389=1,N2389,S2389*$E$572)</f>
        <v>15000000</v>
      </c>
      <c r="AC2389" s="7" t="n">
        <f aca="false">IF(H2389=1,O2389,S2389*$E$571)</f>
        <v>5000000</v>
      </c>
      <c r="AD2389" s="7" t="n">
        <f aca="false">INDEX($W$2342:$W$2469,MATCH($A2389+(1-B2389)*64,$A$2342:$A$2469,0))</f>
        <v>30000000</v>
      </c>
      <c r="AE2389" s="7" t="n">
        <f aca="false">INDEX($W$2342:$W$2469,MATCH($A2389-B2389*64,$A$2342:$A$2469,0))</f>
        <v>89446402.1417702</v>
      </c>
      <c r="AF2389" s="7" t="n">
        <f aca="false">INDEX($X$2342:$X$2469,MATCH($A2389+(1-C2389)*32,$A$2342:$A$2469,0))</f>
        <v>300000000</v>
      </c>
      <c r="AG2389" s="7" t="n">
        <f aca="false">INDEX($X$2342:$X$2469,MATCH($A2389-C2389*32,$A$2342:$A$2469,0))</f>
        <v>567587315.908629</v>
      </c>
      <c r="AH2389" s="7" t="n">
        <f aca="false">INDEX($Y$2342:$Y$2469,MATCH($A2389+(1-D2389)*16,$A$2342:$A$2469,0))</f>
        <v>100000000</v>
      </c>
      <c r="AI2389" s="7" t="n">
        <f aca="false">INDEX($Y$2342:$Y$2469,MATCH($A2389-D2389*16,$A$2342:$A$2469,0))</f>
        <v>192837230.639088</v>
      </c>
      <c r="AJ2389" s="7" t="n">
        <f aca="false">INDEX($Z$2342:$Z$2469,MATCH($A2389+(1-E2389)*8,$A$2342:$A$2469,0))</f>
        <v>60000000</v>
      </c>
      <c r="AK2389" s="7" t="n">
        <f aca="false">INDEX($Z$2342:$Z$2469,MATCH($A2389-E2389*8,$A$2342:$A$2469,0))</f>
        <v>237206216.852282</v>
      </c>
      <c r="AL2389" s="7" t="n">
        <f aca="false">INDEX($AA$2342:$AA$2469,MATCH($A2389+(1-F2389)*4,$A$2342:$A$2469,0))</f>
        <v>30000000</v>
      </c>
      <c r="AM2389" s="7" t="n">
        <f aca="false">INDEX($AA$2342:$AA$2469,MATCH($A2389-F2389*4,$A$2342:$A$2469,0))</f>
        <v>281039503.305447</v>
      </c>
      <c r="AN2389" s="7" t="n">
        <f aca="false">INDEX($AB$2342:$AB$2469,MATCH($A2389+(1-G2389)*2,$A$2342:$A$2469,0))</f>
        <v>15000000</v>
      </c>
      <c r="AO2389" s="7" t="n">
        <f aca="false">INDEX($AB$2342:$AB$2469,MATCH($A2389-G2389*2,$A$2342:$A$2469,0))</f>
        <v>416027652.432577</v>
      </c>
      <c r="AP2389" s="7" t="n">
        <f aca="false">INDEX($AC$2342:$AC$2469,MATCH($A2389+(1-H2389)*1,$A$2342:$A$2469,0))</f>
        <v>5000000</v>
      </c>
      <c r="AQ2389" s="7" t="n">
        <f aca="false">INDEX($AC$2342:$AC$2469,MATCH($A2389-H2389*1,$A$2342:$A$2469,0))</f>
        <v>413439611.048859</v>
      </c>
      <c r="AR2389" s="14" t="b">
        <f aca="false">AND(IF(B2389=1,AD2389&gt;=AE2389,AE2389&gt;AD2389),IF(C2389=1,AF2389&gt;=AG2389,AG2389&gt;AF2389),IF(D2389=1,AH2389&gt;=AI2389,AI2389&gt;AH2389),IF(E2389=1,AJ2389&gt;=AK2389,AK2389&gt;AJ2389),IF(F2389=1,AL2389&gt;=AM2389,AM2389&gt;AL2389),IF(G2389=1,AN2389&gt;=AO2389,AO2389&gt;AN2389),IF(H2389=1,AP2389&gt;=AQ2389,AQ2389&gt;AP2389))</f>
        <v>0</v>
      </c>
      <c r="AS2389" s="2"/>
      <c r="AT2389" s="2"/>
      <c r="AU2389" s="2"/>
      <c r="AV2389" s="2"/>
      <c r="AW2389" s="2"/>
      <c r="AX2389" s="2"/>
    </row>
    <row r="2390" customFormat="false" ht="15" hidden="false" customHeight="false" outlineLevel="0" collapsed="false">
      <c r="A2390" s="6" t="n">
        <f aca="false">ROW()-2342</f>
        <v>48</v>
      </c>
      <c r="B2390" s="6" t="n">
        <f aca="false">MOD(INT($A2390/64),2)</f>
        <v>0</v>
      </c>
      <c r="C2390" s="6" t="n">
        <f aca="false">MOD(INT($A2390/32),2)</f>
        <v>1</v>
      </c>
      <c r="D2390" s="6" t="n">
        <f aca="false">MOD(INT($A2390/16),2)</f>
        <v>1</v>
      </c>
      <c r="E2390" s="6" t="n">
        <f aca="false">MOD(INT($A2390/8),2)</f>
        <v>0</v>
      </c>
      <c r="F2390" s="6" t="n">
        <f aca="false">MOD(INT($A2390/4),2)</f>
        <v>0</v>
      </c>
      <c r="G2390" s="6" t="n">
        <f aca="false">MOD(INT($A2390/2),2)</f>
        <v>0</v>
      </c>
      <c r="H2390" s="6" t="n">
        <f aca="false">MOD(INT($A2390/1),2)</f>
        <v>0</v>
      </c>
      <c r="I2390" s="7" t="n">
        <f aca="false">IF(B2390=1,MIN($B$6,$B$2340),0)</f>
        <v>0</v>
      </c>
      <c r="J2390" s="7" t="n">
        <f aca="false">IF(C2390=1,MIN($F$576,MAX(0,$B$2340-I2390)),0)</f>
        <v>300000000</v>
      </c>
      <c r="K2390" s="7" t="n">
        <f aca="false">IF(D2390=1,MIN($F$575,MAX(0,$B$2340-SUM(I2390:J2390))),0)</f>
        <v>100000000</v>
      </c>
      <c r="L2390" s="7" t="n">
        <f aca="false">IF(E2390=1,MIN($F$574,MAX(0,$B$2340-SUM(I2390:K2390))),0)</f>
        <v>0</v>
      </c>
      <c r="M2390" s="7" t="n">
        <f aca="false">IF(F2390=1,MIN($F$573,MAX(0,$B$2340-SUM(I2390:L2390))),0)</f>
        <v>0</v>
      </c>
      <c r="N2390" s="7" t="n">
        <f aca="false">IF(G2390=1,MIN($F$572,MAX(0,$B$2340-SUM(I2390:M2390))),0)</f>
        <v>0</v>
      </c>
      <c r="O2390" s="7" t="n">
        <f aca="false">IF(H2390=1,MIN($F$571,MAX(0,$B$2340-SUM(I2390:N2390))),0)</f>
        <v>0</v>
      </c>
      <c r="P2390" s="7" t="n">
        <f aca="false">MAX(0,$B$2340-SUM(I2390:O2390))</f>
        <v>1600000000</v>
      </c>
      <c r="Q2390" s="7" t="n">
        <f aca="false">($B$553+$B$554)+$B$22+(1-B2390)*$B$548+(1-C2390)*$E$576+(1-D2390)*$E$575+(1-E2390)*$E$574+(1-F2390)*$E$573+(1-G2390)*$E$572+(1-H2390)*$E$571</f>
        <v>25485652.6989266</v>
      </c>
      <c r="R2390" s="7" t="n">
        <f aca="false">P2390&gt;$B$12*Q2390</f>
        <v>1</v>
      </c>
      <c r="S2390" s="7" t="n">
        <f aca="false">IF(R2390,(P2390+$B$12*$B$13)/(Q2390+$B$13),IF(Q2390&gt;0,P2390/Q2390,0))</f>
        <v>57.2614838481672</v>
      </c>
      <c r="T2390" s="7" t="n">
        <f aca="false">IF(R2390,$B$13*(S2390-$B$12),0)</f>
        <v>140653709.620418</v>
      </c>
      <c r="U2390" s="7" t="n">
        <f aca="false">($B$553+$B$554)*S2390</f>
        <v>16110976.2926003</v>
      </c>
      <c r="V2390" s="7" t="n">
        <f aca="false">$B$22*S2390</f>
        <v>515353354.633505</v>
      </c>
      <c r="W2390" s="7" t="n">
        <f aca="false">IF(B2390=1,I2390,S2390*$B$548)</f>
        <v>46055108.1917027</v>
      </c>
      <c r="X2390" s="7" t="n">
        <f aca="false">IF(C2390=1,J2390,S2390*$E$576)</f>
        <v>300000000</v>
      </c>
      <c r="Y2390" s="7" t="n">
        <f aca="false">IF(D2390=1,K2390,S2390*$E$575)</f>
        <v>100000000</v>
      </c>
      <c r="Z2390" s="7" t="n">
        <f aca="false">IF(E2390=1,L2390,S2390*$E$574)</f>
        <v>137427561.235601</v>
      </c>
      <c r="AA2390" s="7" t="n">
        <f aca="false">IF(F2390=1,M2390,S2390*$E$573)</f>
        <v>171784451.544502</v>
      </c>
      <c r="AB2390" s="7" t="n">
        <f aca="false">IF(G2390=1,N2390,S2390*$E$572)</f>
        <v>286307419.240836</v>
      </c>
      <c r="AC2390" s="7" t="n">
        <f aca="false">IF(H2390=1,O2390,S2390*$E$571)</f>
        <v>286307419.240836</v>
      </c>
      <c r="AD2390" s="7" t="n">
        <f aca="false">INDEX($W$2342:$W$2469,MATCH($A2390+(1-B2390)*64,$A$2342:$A$2469,0))</f>
        <v>30000000</v>
      </c>
      <c r="AE2390" s="7" t="n">
        <f aca="false">INDEX($W$2342:$W$2469,MATCH($A2390-B2390*64,$A$2342:$A$2469,0))</f>
        <v>46055108.1917027</v>
      </c>
      <c r="AF2390" s="7" t="n">
        <f aca="false">INDEX($X$2342:$X$2469,MATCH($A2390+(1-C2390)*32,$A$2342:$A$2469,0))</f>
        <v>300000000</v>
      </c>
      <c r="AG2390" s="7" t="n">
        <f aca="false">INDEX($X$2342:$X$2469,MATCH($A2390-C2390*32,$A$2342:$A$2469,0))</f>
        <v>342051304.800752</v>
      </c>
      <c r="AH2390" s="7" t="n">
        <f aca="false">INDEX($Y$2342:$Y$2469,MATCH($A2390+(1-D2390)*16,$A$2342:$A$2469,0))</f>
        <v>100000000</v>
      </c>
      <c r="AI2390" s="7" t="n">
        <f aca="false">INDEX($Y$2342:$Y$2469,MATCH($A2390-D2390*16,$A$2342:$A$2469,0))</f>
        <v>99331490.4028852</v>
      </c>
      <c r="AJ2390" s="7" t="n">
        <f aca="false">INDEX($Z$2342:$Z$2469,MATCH($A2390+(1-E2390)*8,$A$2342:$A$2469,0))</f>
        <v>60000000</v>
      </c>
      <c r="AK2390" s="7" t="n">
        <f aca="false">INDEX($Z$2342:$Z$2469,MATCH($A2390-E2390*8,$A$2342:$A$2469,0))</f>
        <v>137427561.235601</v>
      </c>
      <c r="AL2390" s="7" t="n">
        <f aca="false">INDEX($AA$2342:$AA$2469,MATCH($A2390+(1-F2390)*4,$A$2342:$A$2469,0))</f>
        <v>30000000</v>
      </c>
      <c r="AM2390" s="7" t="n">
        <f aca="false">INDEX($AA$2342:$AA$2469,MATCH($A2390-F2390*4,$A$2342:$A$2469,0))</f>
        <v>171784451.544502</v>
      </c>
      <c r="AN2390" s="7" t="n">
        <f aca="false">INDEX($AB$2342:$AB$2469,MATCH($A2390+(1-G2390)*2,$A$2342:$A$2469,0))</f>
        <v>15000000</v>
      </c>
      <c r="AO2390" s="7" t="n">
        <f aca="false">INDEX($AB$2342:$AB$2469,MATCH($A2390-G2390*2,$A$2342:$A$2469,0))</f>
        <v>286307419.240836</v>
      </c>
      <c r="AP2390" s="7" t="n">
        <f aca="false">INDEX($AC$2342:$AC$2469,MATCH($A2390+(1-H2390)*1,$A$2342:$A$2469,0))</f>
        <v>5000000</v>
      </c>
      <c r="AQ2390" s="7" t="n">
        <f aca="false">INDEX($AC$2342:$AC$2469,MATCH($A2390-H2390*1,$A$2342:$A$2469,0))</f>
        <v>286307419.240836</v>
      </c>
      <c r="AR2390" s="14" t="b">
        <f aca="false">AND(IF(B2390=1,AD2390&gt;=AE2390,AE2390&gt;AD2390),IF(C2390=1,AF2390&gt;=AG2390,AG2390&gt;AF2390),IF(D2390=1,AH2390&gt;=AI2390,AI2390&gt;AH2390),IF(E2390=1,AJ2390&gt;=AK2390,AK2390&gt;AJ2390),IF(F2390=1,AL2390&gt;=AM2390,AM2390&gt;AL2390),IF(G2390=1,AN2390&gt;=AO2390,AO2390&gt;AN2390),IF(H2390=1,AP2390&gt;=AQ2390,AQ2390&gt;AP2390))</f>
        <v>0</v>
      </c>
      <c r="AS2390" s="2"/>
      <c r="AT2390" s="2"/>
      <c r="AU2390" s="2"/>
      <c r="AV2390" s="2"/>
      <c r="AW2390" s="2"/>
      <c r="AX2390" s="2"/>
    </row>
    <row r="2391" customFormat="false" ht="15" hidden="false" customHeight="false" outlineLevel="0" collapsed="false">
      <c r="A2391" s="6" t="n">
        <f aca="false">ROW()-2342</f>
        <v>49</v>
      </c>
      <c r="B2391" s="6" t="n">
        <f aca="false">MOD(INT($A2391/64),2)</f>
        <v>0</v>
      </c>
      <c r="C2391" s="6" t="n">
        <f aca="false">MOD(INT($A2391/32),2)</f>
        <v>1</v>
      </c>
      <c r="D2391" s="6" t="n">
        <f aca="false">MOD(INT($A2391/16),2)</f>
        <v>1</v>
      </c>
      <c r="E2391" s="6" t="n">
        <f aca="false">MOD(INT($A2391/8),2)</f>
        <v>0</v>
      </c>
      <c r="F2391" s="6" t="n">
        <f aca="false">MOD(INT($A2391/4),2)</f>
        <v>0</v>
      </c>
      <c r="G2391" s="6" t="n">
        <f aca="false">MOD(INT($A2391/2),2)</f>
        <v>0</v>
      </c>
      <c r="H2391" s="6" t="n">
        <f aca="false">MOD(INT($A2391/1),2)</f>
        <v>1</v>
      </c>
      <c r="I2391" s="7" t="n">
        <f aca="false">IF(B2391=1,MIN($B$6,$B$2340),0)</f>
        <v>0</v>
      </c>
      <c r="J2391" s="7" t="n">
        <f aca="false">IF(C2391=1,MIN($F$576,MAX(0,$B$2340-I2391)),0)</f>
        <v>300000000</v>
      </c>
      <c r="K2391" s="7" t="n">
        <f aca="false">IF(D2391=1,MIN($F$575,MAX(0,$B$2340-SUM(I2391:J2391))),0)</f>
        <v>100000000</v>
      </c>
      <c r="L2391" s="7" t="n">
        <f aca="false">IF(E2391=1,MIN($F$574,MAX(0,$B$2340-SUM(I2391:K2391))),0)</f>
        <v>0</v>
      </c>
      <c r="M2391" s="7" t="n">
        <f aca="false">IF(F2391=1,MIN($F$573,MAX(0,$B$2340-SUM(I2391:L2391))),0)</f>
        <v>0</v>
      </c>
      <c r="N2391" s="7" t="n">
        <f aca="false">IF(G2391=1,MIN($F$572,MAX(0,$B$2340-SUM(I2391:M2391))),0)</f>
        <v>0</v>
      </c>
      <c r="O2391" s="7" t="n">
        <f aca="false">IF(H2391=1,MIN($F$571,MAX(0,$B$2340-SUM(I2391:N2391))),0)</f>
        <v>5000000</v>
      </c>
      <c r="P2391" s="7" t="n">
        <f aca="false">MAX(0,$B$2340-SUM(I2391:O2391))</f>
        <v>1595000000</v>
      </c>
      <c r="Q2391" s="7" t="n">
        <f aca="false">($B$553+$B$554)+$B$22+(1-B2391)*$B$548+(1-C2391)*$E$576+(1-D2391)*$E$575+(1-E2391)*$E$574+(1-F2391)*$E$573+(1-G2391)*$E$572+(1-H2391)*$E$571</f>
        <v>20485652.6989266</v>
      </c>
      <c r="R2391" s="7" t="n">
        <f aca="false">P2391&gt;$B$12*Q2391</f>
        <v>1</v>
      </c>
      <c r="S2391" s="7" t="n">
        <f aca="false">IF(R2391,(P2391+$B$12*$B$13)/(Q2391+$B$13),IF(Q2391&gt;0,P2391/Q2391,0))</f>
        <v>69.4998754625142</v>
      </c>
      <c r="T2391" s="7" t="n">
        <f aca="false">IF(R2391,$B$13*(S2391-$B$12),0)</f>
        <v>171249688.656285</v>
      </c>
      <c r="U2391" s="7" t="n">
        <f aca="false">($B$553+$B$554)*S2391</f>
        <v>19554345.6205961</v>
      </c>
      <c r="V2391" s="7" t="n">
        <f aca="false">$B$22*S2391</f>
        <v>625498879.162628</v>
      </c>
      <c r="W2391" s="7" t="n">
        <f aca="false">IF(B2391=1,I2391,S2391*$B$548)</f>
        <v>55898381.7503431</v>
      </c>
      <c r="X2391" s="7" t="n">
        <f aca="false">IF(C2391=1,J2391,S2391*$E$576)</f>
        <v>300000000</v>
      </c>
      <c r="Y2391" s="7" t="n">
        <f aca="false">IF(D2391=1,K2391,S2391*$E$575)</f>
        <v>100000000</v>
      </c>
      <c r="Z2391" s="7" t="n">
        <f aca="false">IF(E2391=1,L2391,S2391*$E$574)</f>
        <v>166799701.110034</v>
      </c>
      <c r="AA2391" s="7" t="n">
        <f aca="false">IF(F2391=1,M2391,S2391*$E$573)</f>
        <v>208499626.387543</v>
      </c>
      <c r="AB2391" s="7" t="n">
        <f aca="false">IF(G2391=1,N2391,S2391*$E$572)</f>
        <v>347499377.312571</v>
      </c>
      <c r="AC2391" s="7" t="n">
        <f aca="false">IF(H2391=1,O2391,S2391*$E$571)</f>
        <v>5000000</v>
      </c>
      <c r="AD2391" s="7" t="n">
        <f aca="false">INDEX($W$2342:$W$2469,MATCH($A2391+(1-B2391)*64,$A$2342:$A$2469,0))</f>
        <v>30000000</v>
      </c>
      <c r="AE2391" s="7" t="n">
        <f aca="false">INDEX($W$2342:$W$2469,MATCH($A2391-B2391*64,$A$2342:$A$2469,0))</f>
        <v>55898381.7503431</v>
      </c>
      <c r="AF2391" s="7" t="n">
        <f aca="false">INDEX($X$2342:$X$2469,MATCH($A2391+(1-C2391)*32,$A$2342:$A$2469,0))</f>
        <v>300000000</v>
      </c>
      <c r="AG2391" s="7" t="n">
        <f aca="false">INDEX($X$2342:$X$2469,MATCH($A2391-C2391*32,$A$2342:$A$2469,0))</f>
        <v>399729085.153945</v>
      </c>
      <c r="AH2391" s="7" t="n">
        <f aca="false">INDEX($Y$2342:$Y$2469,MATCH($A2391+(1-D2391)*16,$A$2342:$A$2469,0))</f>
        <v>100000000</v>
      </c>
      <c r="AI2391" s="7" t="n">
        <f aca="false">INDEX($Y$2342:$Y$2469,MATCH($A2391-D2391*16,$A$2342:$A$2469,0))</f>
        <v>119072383.9449</v>
      </c>
      <c r="AJ2391" s="7" t="n">
        <f aca="false">INDEX($Z$2342:$Z$2469,MATCH($A2391+(1-E2391)*8,$A$2342:$A$2469,0))</f>
        <v>60000000</v>
      </c>
      <c r="AK2391" s="7" t="n">
        <f aca="false">INDEX($Z$2342:$Z$2469,MATCH($A2391-E2391*8,$A$2342:$A$2469,0))</f>
        <v>166799701.110034</v>
      </c>
      <c r="AL2391" s="7" t="n">
        <f aca="false">INDEX($AA$2342:$AA$2469,MATCH($A2391+(1-F2391)*4,$A$2342:$A$2469,0))</f>
        <v>30000000</v>
      </c>
      <c r="AM2391" s="7" t="n">
        <f aca="false">INDEX($AA$2342:$AA$2469,MATCH($A2391-F2391*4,$A$2342:$A$2469,0))</f>
        <v>208499626.387543</v>
      </c>
      <c r="AN2391" s="7" t="n">
        <f aca="false">INDEX($AB$2342:$AB$2469,MATCH($A2391+(1-G2391)*2,$A$2342:$A$2469,0))</f>
        <v>15000000</v>
      </c>
      <c r="AO2391" s="7" t="n">
        <f aca="false">INDEX($AB$2342:$AB$2469,MATCH($A2391-G2391*2,$A$2342:$A$2469,0))</f>
        <v>347499377.312571</v>
      </c>
      <c r="AP2391" s="7" t="n">
        <f aca="false">INDEX($AC$2342:$AC$2469,MATCH($A2391+(1-H2391)*1,$A$2342:$A$2469,0))</f>
        <v>5000000</v>
      </c>
      <c r="AQ2391" s="7" t="n">
        <f aca="false">INDEX($AC$2342:$AC$2469,MATCH($A2391-H2391*1,$A$2342:$A$2469,0))</f>
        <v>286307419.240836</v>
      </c>
      <c r="AR2391" s="14" t="b">
        <f aca="false">AND(IF(B2391=1,AD2391&gt;=AE2391,AE2391&gt;AD2391),IF(C2391=1,AF2391&gt;=AG2391,AG2391&gt;AF2391),IF(D2391=1,AH2391&gt;=AI2391,AI2391&gt;AH2391),IF(E2391=1,AJ2391&gt;=AK2391,AK2391&gt;AJ2391),IF(F2391=1,AL2391&gt;=AM2391,AM2391&gt;AL2391),IF(G2391=1,AN2391&gt;=AO2391,AO2391&gt;AN2391),IF(H2391=1,AP2391&gt;=AQ2391,AQ2391&gt;AP2391))</f>
        <v>0</v>
      </c>
      <c r="AS2391" s="2"/>
      <c r="AT2391" s="2"/>
      <c r="AU2391" s="2"/>
      <c r="AV2391" s="2"/>
      <c r="AW2391" s="2"/>
      <c r="AX2391" s="2"/>
    </row>
    <row r="2392" customFormat="false" ht="15" hidden="false" customHeight="false" outlineLevel="0" collapsed="false">
      <c r="A2392" s="6" t="n">
        <f aca="false">ROW()-2342</f>
        <v>50</v>
      </c>
      <c r="B2392" s="6" t="n">
        <f aca="false">MOD(INT($A2392/64),2)</f>
        <v>0</v>
      </c>
      <c r="C2392" s="6" t="n">
        <f aca="false">MOD(INT($A2392/32),2)</f>
        <v>1</v>
      </c>
      <c r="D2392" s="6" t="n">
        <f aca="false">MOD(INT($A2392/16),2)</f>
        <v>1</v>
      </c>
      <c r="E2392" s="6" t="n">
        <f aca="false">MOD(INT($A2392/8),2)</f>
        <v>0</v>
      </c>
      <c r="F2392" s="6" t="n">
        <f aca="false">MOD(INT($A2392/4),2)</f>
        <v>0</v>
      </c>
      <c r="G2392" s="6" t="n">
        <f aca="false">MOD(INT($A2392/2),2)</f>
        <v>1</v>
      </c>
      <c r="H2392" s="6" t="n">
        <f aca="false">MOD(INT($A2392/1),2)</f>
        <v>0</v>
      </c>
      <c r="I2392" s="7" t="n">
        <f aca="false">IF(B2392=1,MIN($B$6,$B$2340),0)</f>
        <v>0</v>
      </c>
      <c r="J2392" s="7" t="n">
        <f aca="false">IF(C2392=1,MIN($F$576,MAX(0,$B$2340-I2392)),0)</f>
        <v>300000000</v>
      </c>
      <c r="K2392" s="7" t="n">
        <f aca="false">IF(D2392=1,MIN($F$575,MAX(0,$B$2340-SUM(I2392:J2392))),0)</f>
        <v>100000000</v>
      </c>
      <c r="L2392" s="7" t="n">
        <f aca="false">IF(E2392=1,MIN($F$574,MAX(0,$B$2340-SUM(I2392:K2392))),0)</f>
        <v>0</v>
      </c>
      <c r="M2392" s="7" t="n">
        <f aca="false">IF(F2392=1,MIN($F$573,MAX(0,$B$2340-SUM(I2392:L2392))),0)</f>
        <v>0</v>
      </c>
      <c r="N2392" s="7" t="n">
        <f aca="false">IF(G2392=1,MIN($F$572,MAX(0,$B$2340-SUM(I2392:M2392))),0)</f>
        <v>15000000</v>
      </c>
      <c r="O2392" s="7" t="n">
        <f aca="false">IF(H2392=1,MIN($F$571,MAX(0,$B$2340-SUM(I2392:N2392))),0)</f>
        <v>0</v>
      </c>
      <c r="P2392" s="7" t="n">
        <f aca="false">MAX(0,$B$2340-SUM(I2392:O2392))</f>
        <v>1585000000</v>
      </c>
      <c r="Q2392" s="7" t="n">
        <f aca="false">($B$553+$B$554)+$B$22+(1-B2392)*$B$548+(1-C2392)*$E$576+(1-D2392)*$E$575+(1-E2392)*$E$574+(1-F2392)*$E$573+(1-G2392)*$E$572+(1-H2392)*$E$571</f>
        <v>20485652.6989266</v>
      </c>
      <c r="R2392" s="7" t="n">
        <f aca="false">P2392&gt;$B$12*Q2392</f>
        <v>1</v>
      </c>
      <c r="S2392" s="7" t="n">
        <f aca="false">IF(R2392,(P2392+$B$12*$B$13)/(Q2392+$B$13),IF(Q2392&gt;0,P2392/Q2392,0))</f>
        <v>69.0648214690086</v>
      </c>
      <c r="T2392" s="7" t="n">
        <f aca="false">IF(R2392,$B$13*(S2392-$B$12),0)</f>
        <v>170162053.672522</v>
      </c>
      <c r="U2392" s="7" t="n">
        <f aca="false">($B$553+$B$554)*S2392</f>
        <v>19431939.7012183</v>
      </c>
      <c r="V2392" s="7" t="n">
        <f aca="false">$B$22*S2392</f>
        <v>621583393.221078</v>
      </c>
      <c r="W2392" s="7" t="n">
        <f aca="false">IF(B2392=1,I2392,S2392*$B$548)</f>
        <v>55548470.1274928</v>
      </c>
      <c r="X2392" s="7" t="n">
        <f aca="false">IF(C2392=1,J2392,S2392*$E$576)</f>
        <v>300000000</v>
      </c>
      <c r="Y2392" s="7" t="n">
        <f aca="false">IF(D2392=1,K2392,S2392*$E$575)</f>
        <v>100000000</v>
      </c>
      <c r="Z2392" s="7" t="n">
        <f aca="false">IF(E2392=1,L2392,S2392*$E$574)</f>
        <v>165755571.525621</v>
      </c>
      <c r="AA2392" s="7" t="n">
        <f aca="false">IF(F2392=1,M2392,S2392*$E$573)</f>
        <v>207194464.407026</v>
      </c>
      <c r="AB2392" s="7" t="n">
        <f aca="false">IF(G2392=1,N2392,S2392*$E$572)</f>
        <v>15000000</v>
      </c>
      <c r="AC2392" s="7" t="n">
        <f aca="false">IF(H2392=1,O2392,S2392*$E$571)</f>
        <v>345324107.345043</v>
      </c>
      <c r="AD2392" s="7" t="n">
        <f aca="false">INDEX($W$2342:$W$2469,MATCH($A2392+(1-B2392)*64,$A$2342:$A$2469,0))</f>
        <v>30000000</v>
      </c>
      <c r="AE2392" s="7" t="n">
        <f aca="false">INDEX($W$2342:$W$2469,MATCH($A2392-B2392*64,$A$2342:$A$2469,0))</f>
        <v>55548470.1274928</v>
      </c>
      <c r="AF2392" s="7" t="n">
        <f aca="false">INDEX($X$2342:$X$2469,MATCH($A2392+(1-C2392)*32,$A$2342:$A$2469,0))</f>
        <v>300000000</v>
      </c>
      <c r="AG2392" s="7" t="n">
        <f aca="false">INDEX($X$2342:$X$2469,MATCH($A2392-C2392*32,$A$2342:$A$2469,0))</f>
        <v>397622476.009524</v>
      </c>
      <c r="AH2392" s="7" t="n">
        <f aca="false">INDEX($Y$2342:$Y$2469,MATCH($A2392+(1-D2392)*16,$A$2342:$A$2469,0))</f>
        <v>100000000</v>
      </c>
      <c r="AI2392" s="7" t="n">
        <f aca="false">INDEX($Y$2342:$Y$2469,MATCH($A2392-D2392*16,$A$2342:$A$2469,0))</f>
        <v>118370926.602073</v>
      </c>
      <c r="AJ2392" s="7" t="n">
        <f aca="false">INDEX($Z$2342:$Z$2469,MATCH($A2392+(1-E2392)*8,$A$2342:$A$2469,0))</f>
        <v>60000000</v>
      </c>
      <c r="AK2392" s="7" t="n">
        <f aca="false">INDEX($Z$2342:$Z$2469,MATCH($A2392-E2392*8,$A$2342:$A$2469,0))</f>
        <v>165755571.525621</v>
      </c>
      <c r="AL2392" s="7" t="n">
        <f aca="false">INDEX($AA$2342:$AA$2469,MATCH($A2392+(1-F2392)*4,$A$2342:$A$2469,0))</f>
        <v>30000000</v>
      </c>
      <c r="AM2392" s="7" t="n">
        <f aca="false">INDEX($AA$2342:$AA$2469,MATCH($A2392-F2392*4,$A$2342:$A$2469,0))</f>
        <v>207194464.407026</v>
      </c>
      <c r="AN2392" s="7" t="n">
        <f aca="false">INDEX($AB$2342:$AB$2469,MATCH($A2392+(1-G2392)*2,$A$2342:$A$2469,0))</f>
        <v>15000000</v>
      </c>
      <c r="AO2392" s="7" t="n">
        <f aca="false">INDEX($AB$2342:$AB$2469,MATCH($A2392-G2392*2,$A$2342:$A$2469,0))</f>
        <v>286307419.240836</v>
      </c>
      <c r="AP2392" s="7" t="n">
        <f aca="false">INDEX($AC$2342:$AC$2469,MATCH($A2392+(1-H2392)*1,$A$2342:$A$2469,0))</f>
        <v>5000000</v>
      </c>
      <c r="AQ2392" s="7" t="n">
        <f aca="false">INDEX($AC$2342:$AC$2469,MATCH($A2392-H2392*1,$A$2342:$A$2469,0))</f>
        <v>345324107.345043</v>
      </c>
      <c r="AR2392" s="14" t="b">
        <f aca="false">AND(IF(B2392=1,AD2392&gt;=AE2392,AE2392&gt;AD2392),IF(C2392=1,AF2392&gt;=AG2392,AG2392&gt;AF2392),IF(D2392=1,AH2392&gt;=AI2392,AI2392&gt;AH2392),IF(E2392=1,AJ2392&gt;=AK2392,AK2392&gt;AJ2392),IF(F2392=1,AL2392&gt;=AM2392,AM2392&gt;AL2392),IF(G2392=1,AN2392&gt;=AO2392,AO2392&gt;AN2392),IF(H2392=1,AP2392&gt;=AQ2392,AQ2392&gt;AP2392))</f>
        <v>0</v>
      </c>
      <c r="AS2392" s="2"/>
      <c r="AT2392" s="2"/>
      <c r="AU2392" s="2"/>
      <c r="AV2392" s="2"/>
      <c r="AW2392" s="2"/>
      <c r="AX2392" s="2"/>
    </row>
    <row r="2393" customFormat="false" ht="15" hidden="false" customHeight="false" outlineLevel="0" collapsed="false">
      <c r="A2393" s="6" t="n">
        <f aca="false">ROW()-2342</f>
        <v>51</v>
      </c>
      <c r="B2393" s="6" t="n">
        <f aca="false">MOD(INT($A2393/64),2)</f>
        <v>0</v>
      </c>
      <c r="C2393" s="6" t="n">
        <f aca="false">MOD(INT($A2393/32),2)</f>
        <v>1</v>
      </c>
      <c r="D2393" s="6" t="n">
        <f aca="false">MOD(INT($A2393/16),2)</f>
        <v>1</v>
      </c>
      <c r="E2393" s="6" t="n">
        <f aca="false">MOD(INT($A2393/8),2)</f>
        <v>0</v>
      </c>
      <c r="F2393" s="6" t="n">
        <f aca="false">MOD(INT($A2393/4),2)</f>
        <v>0</v>
      </c>
      <c r="G2393" s="6" t="n">
        <f aca="false">MOD(INT($A2393/2),2)</f>
        <v>1</v>
      </c>
      <c r="H2393" s="6" t="n">
        <f aca="false">MOD(INT($A2393/1),2)</f>
        <v>1</v>
      </c>
      <c r="I2393" s="7" t="n">
        <f aca="false">IF(B2393=1,MIN($B$6,$B$2340),0)</f>
        <v>0</v>
      </c>
      <c r="J2393" s="7" t="n">
        <f aca="false">IF(C2393=1,MIN($F$576,MAX(0,$B$2340-I2393)),0)</f>
        <v>300000000</v>
      </c>
      <c r="K2393" s="7" t="n">
        <f aca="false">IF(D2393=1,MIN($F$575,MAX(0,$B$2340-SUM(I2393:J2393))),0)</f>
        <v>100000000</v>
      </c>
      <c r="L2393" s="7" t="n">
        <f aca="false">IF(E2393=1,MIN($F$574,MAX(0,$B$2340-SUM(I2393:K2393))),0)</f>
        <v>0</v>
      </c>
      <c r="M2393" s="7" t="n">
        <f aca="false">IF(F2393=1,MIN($F$573,MAX(0,$B$2340-SUM(I2393:L2393))),0)</f>
        <v>0</v>
      </c>
      <c r="N2393" s="7" t="n">
        <f aca="false">IF(G2393=1,MIN($F$572,MAX(0,$B$2340-SUM(I2393:M2393))),0)</f>
        <v>15000000</v>
      </c>
      <c r="O2393" s="7" t="n">
        <f aca="false">IF(H2393=1,MIN($F$571,MAX(0,$B$2340-SUM(I2393:N2393))),0)</f>
        <v>5000000</v>
      </c>
      <c r="P2393" s="7" t="n">
        <f aca="false">MAX(0,$B$2340-SUM(I2393:O2393))</f>
        <v>1580000000</v>
      </c>
      <c r="Q2393" s="7" t="n">
        <f aca="false">($B$553+$B$554)+$B$22+(1-B2393)*$B$548+(1-C2393)*$E$576+(1-D2393)*$E$575+(1-E2393)*$E$574+(1-F2393)*$E$573+(1-G2393)*$E$572+(1-H2393)*$E$571</f>
        <v>15485652.6989266</v>
      </c>
      <c r="R2393" s="7" t="n">
        <f aca="false">P2393&gt;$B$12*Q2393</f>
        <v>1</v>
      </c>
      <c r="S2393" s="7" t="n">
        <f aca="false">IF(R2393,(P2393+$B$12*$B$13)/(Q2393+$B$13),IF(Q2393&gt;0,P2393/Q2393,0))</f>
        <v>87.9867985049243</v>
      </c>
      <c r="T2393" s="7" t="n">
        <f aca="false">IF(R2393,$B$13*(S2393-$B$12),0)</f>
        <v>217466996.262311</v>
      </c>
      <c r="U2393" s="7" t="n">
        <f aca="false">($B$553+$B$554)*S2393</f>
        <v>24755789.2235797</v>
      </c>
      <c r="V2393" s="7" t="n">
        <f aca="false">$B$22*S2393</f>
        <v>791881186.544318</v>
      </c>
      <c r="W2393" s="7" t="n">
        <f aca="false">IF(B2393=1,I2393,S2393*$B$548)</f>
        <v>70767316.0431999</v>
      </c>
      <c r="X2393" s="7" t="n">
        <f aca="false">IF(C2393=1,J2393,S2393*$E$576)</f>
        <v>300000000</v>
      </c>
      <c r="Y2393" s="7" t="n">
        <f aca="false">IF(D2393=1,K2393,S2393*$E$575)</f>
        <v>100000000</v>
      </c>
      <c r="Z2393" s="7" t="n">
        <f aca="false">IF(E2393=1,L2393,S2393*$E$574)</f>
        <v>211168316.411818</v>
      </c>
      <c r="AA2393" s="7" t="n">
        <f aca="false">IF(F2393=1,M2393,S2393*$E$573)</f>
        <v>263960395.514773</v>
      </c>
      <c r="AB2393" s="7" t="n">
        <f aca="false">IF(G2393=1,N2393,S2393*$E$572)</f>
        <v>15000000</v>
      </c>
      <c r="AC2393" s="7" t="n">
        <f aca="false">IF(H2393=1,O2393,S2393*$E$571)</f>
        <v>5000000</v>
      </c>
      <c r="AD2393" s="7" t="n">
        <f aca="false">INDEX($W$2342:$W$2469,MATCH($A2393+(1-B2393)*64,$A$2342:$A$2469,0))</f>
        <v>30000000</v>
      </c>
      <c r="AE2393" s="7" t="n">
        <f aca="false">INDEX($W$2342:$W$2469,MATCH($A2393-B2393*64,$A$2342:$A$2469,0))</f>
        <v>70767316.0431999</v>
      </c>
      <c r="AF2393" s="7" t="n">
        <f aca="false">INDEX($X$2342:$X$2469,MATCH($A2393+(1-C2393)*32,$A$2342:$A$2469,0))</f>
        <v>300000000</v>
      </c>
      <c r="AG2393" s="7" t="n">
        <f aca="false">INDEX($X$2342:$X$2469,MATCH($A2393-C2393*32,$A$2342:$A$2469,0))</f>
        <v>478776285.693858</v>
      </c>
      <c r="AH2393" s="7" t="n">
        <f aca="false">INDEX($Y$2342:$Y$2469,MATCH($A2393+(1-D2393)*16,$A$2342:$A$2469,0))</f>
        <v>100000000</v>
      </c>
      <c r="AI2393" s="7" t="n">
        <f aca="false">INDEX($Y$2342:$Y$2469,MATCH($A2393-D2393*16,$A$2342:$A$2469,0))</f>
        <v>147944745.819954</v>
      </c>
      <c r="AJ2393" s="7" t="n">
        <f aca="false">INDEX($Z$2342:$Z$2469,MATCH($A2393+(1-E2393)*8,$A$2342:$A$2469,0))</f>
        <v>60000000</v>
      </c>
      <c r="AK2393" s="7" t="n">
        <f aca="false">INDEX($Z$2342:$Z$2469,MATCH($A2393-E2393*8,$A$2342:$A$2469,0))</f>
        <v>211168316.411818</v>
      </c>
      <c r="AL2393" s="7" t="n">
        <f aca="false">INDEX($AA$2342:$AA$2469,MATCH($A2393+(1-F2393)*4,$A$2342:$A$2469,0))</f>
        <v>30000000</v>
      </c>
      <c r="AM2393" s="7" t="n">
        <f aca="false">INDEX($AA$2342:$AA$2469,MATCH($A2393-F2393*4,$A$2342:$A$2469,0))</f>
        <v>263960395.514773</v>
      </c>
      <c r="AN2393" s="7" t="n">
        <f aca="false">INDEX($AB$2342:$AB$2469,MATCH($A2393+(1-G2393)*2,$A$2342:$A$2469,0))</f>
        <v>15000000</v>
      </c>
      <c r="AO2393" s="7" t="n">
        <f aca="false">INDEX($AB$2342:$AB$2469,MATCH($A2393-G2393*2,$A$2342:$A$2469,0))</f>
        <v>347499377.312571</v>
      </c>
      <c r="AP2393" s="7" t="n">
        <f aca="false">INDEX($AC$2342:$AC$2469,MATCH($A2393+(1-H2393)*1,$A$2342:$A$2469,0))</f>
        <v>5000000</v>
      </c>
      <c r="AQ2393" s="7" t="n">
        <f aca="false">INDEX($AC$2342:$AC$2469,MATCH($A2393-H2393*1,$A$2342:$A$2469,0))</f>
        <v>345324107.345043</v>
      </c>
      <c r="AR2393" s="14" t="b">
        <f aca="false">AND(IF(B2393=1,AD2393&gt;=AE2393,AE2393&gt;AD2393),IF(C2393=1,AF2393&gt;=AG2393,AG2393&gt;AF2393),IF(D2393=1,AH2393&gt;=AI2393,AI2393&gt;AH2393),IF(E2393=1,AJ2393&gt;=AK2393,AK2393&gt;AJ2393),IF(F2393=1,AL2393&gt;=AM2393,AM2393&gt;AL2393),IF(G2393=1,AN2393&gt;=AO2393,AO2393&gt;AN2393),IF(H2393=1,AP2393&gt;=AQ2393,AQ2393&gt;AP2393))</f>
        <v>0</v>
      </c>
      <c r="AS2393" s="2"/>
      <c r="AT2393" s="2"/>
      <c r="AU2393" s="2"/>
      <c r="AV2393" s="2"/>
      <c r="AW2393" s="2"/>
      <c r="AX2393" s="2"/>
    </row>
    <row r="2394" customFormat="false" ht="15" hidden="false" customHeight="false" outlineLevel="0" collapsed="false">
      <c r="A2394" s="6" t="n">
        <f aca="false">ROW()-2342</f>
        <v>52</v>
      </c>
      <c r="B2394" s="6" t="n">
        <f aca="false">MOD(INT($A2394/64),2)</f>
        <v>0</v>
      </c>
      <c r="C2394" s="6" t="n">
        <f aca="false">MOD(INT($A2394/32),2)</f>
        <v>1</v>
      </c>
      <c r="D2394" s="6" t="n">
        <f aca="false">MOD(INT($A2394/16),2)</f>
        <v>1</v>
      </c>
      <c r="E2394" s="6" t="n">
        <f aca="false">MOD(INT($A2394/8),2)</f>
        <v>0</v>
      </c>
      <c r="F2394" s="6" t="n">
        <f aca="false">MOD(INT($A2394/4),2)</f>
        <v>1</v>
      </c>
      <c r="G2394" s="6" t="n">
        <f aca="false">MOD(INT($A2394/2),2)</f>
        <v>0</v>
      </c>
      <c r="H2394" s="6" t="n">
        <f aca="false">MOD(INT($A2394/1),2)</f>
        <v>0</v>
      </c>
      <c r="I2394" s="7" t="n">
        <f aca="false">IF(B2394=1,MIN($B$6,$B$2340),0)</f>
        <v>0</v>
      </c>
      <c r="J2394" s="7" t="n">
        <f aca="false">IF(C2394=1,MIN($F$576,MAX(0,$B$2340-I2394)),0)</f>
        <v>300000000</v>
      </c>
      <c r="K2394" s="7" t="n">
        <f aca="false">IF(D2394=1,MIN($F$575,MAX(0,$B$2340-SUM(I2394:J2394))),0)</f>
        <v>100000000</v>
      </c>
      <c r="L2394" s="7" t="n">
        <f aca="false">IF(E2394=1,MIN($F$574,MAX(0,$B$2340-SUM(I2394:K2394))),0)</f>
        <v>0</v>
      </c>
      <c r="M2394" s="7" t="n">
        <f aca="false">IF(F2394=1,MIN($F$573,MAX(0,$B$2340-SUM(I2394:L2394))),0)</f>
        <v>30000000</v>
      </c>
      <c r="N2394" s="7" t="n">
        <f aca="false">IF(G2394=1,MIN($F$572,MAX(0,$B$2340-SUM(I2394:M2394))),0)</f>
        <v>0</v>
      </c>
      <c r="O2394" s="7" t="n">
        <f aca="false">IF(H2394=1,MIN($F$571,MAX(0,$B$2340-SUM(I2394:N2394))),0)</f>
        <v>0</v>
      </c>
      <c r="P2394" s="7" t="n">
        <f aca="false">MAX(0,$B$2340-SUM(I2394:O2394))</f>
        <v>1570000000</v>
      </c>
      <c r="Q2394" s="7" t="n">
        <f aca="false">($B$553+$B$554)+$B$22+(1-B2394)*$B$548+(1-C2394)*$E$576+(1-D2394)*$E$575+(1-E2394)*$E$574+(1-F2394)*$E$573+(1-G2394)*$E$572+(1-H2394)*$E$571</f>
        <v>22485652.6989266</v>
      </c>
      <c r="R2394" s="7" t="n">
        <f aca="false">P2394&gt;$B$12*Q2394</f>
        <v>1</v>
      </c>
      <c r="S2394" s="7" t="n">
        <f aca="false">IF(R2394,(P2394+$B$12*$B$13)/(Q2394+$B$13),IF(Q2394&gt;0,P2394/Q2394,0))</f>
        <v>62.9361185376421</v>
      </c>
      <c r="T2394" s="7" t="n">
        <f aca="false">IF(R2394,$B$13*(S2394-$B$12),0)</f>
        <v>154840296.344105</v>
      </c>
      <c r="U2394" s="7" t="n">
        <f aca="false">($B$553+$B$554)*S2394</f>
        <v>17707580.1318182</v>
      </c>
      <c r="V2394" s="7" t="n">
        <f aca="false">$B$22*S2394</f>
        <v>566425066.838779</v>
      </c>
      <c r="W2394" s="7" t="n">
        <f aca="false">IF(B2394=1,I2394,S2394*$B$548)</f>
        <v>50619186.8185356</v>
      </c>
      <c r="X2394" s="7" t="n">
        <f aca="false">IF(C2394=1,J2394,S2394*$E$576)</f>
        <v>300000000</v>
      </c>
      <c r="Y2394" s="7" t="n">
        <f aca="false">IF(D2394=1,K2394,S2394*$E$575)</f>
        <v>100000000</v>
      </c>
      <c r="Z2394" s="7" t="n">
        <f aca="false">IF(E2394=1,L2394,S2394*$E$574)</f>
        <v>151046684.490341</v>
      </c>
      <c r="AA2394" s="7" t="n">
        <f aca="false">IF(F2394=1,M2394,S2394*$E$573)</f>
        <v>30000000</v>
      </c>
      <c r="AB2394" s="7" t="n">
        <f aca="false">IF(G2394=1,N2394,S2394*$E$572)</f>
        <v>314680592.688211</v>
      </c>
      <c r="AC2394" s="7" t="n">
        <f aca="false">IF(H2394=1,O2394,S2394*$E$571)</f>
        <v>314680592.688211</v>
      </c>
      <c r="AD2394" s="7" t="n">
        <f aca="false">INDEX($W$2342:$W$2469,MATCH($A2394+(1-B2394)*64,$A$2342:$A$2469,0))</f>
        <v>30000000</v>
      </c>
      <c r="AE2394" s="7" t="n">
        <f aca="false">INDEX($W$2342:$W$2469,MATCH($A2394-B2394*64,$A$2342:$A$2469,0))</f>
        <v>50619186.8185356</v>
      </c>
      <c r="AF2394" s="7" t="n">
        <f aca="false">INDEX($X$2342:$X$2469,MATCH($A2394+(1-C2394)*32,$A$2342:$A$2469,0))</f>
        <v>300000000</v>
      </c>
      <c r="AG2394" s="7" t="n">
        <f aca="false">INDEX($X$2342:$X$2469,MATCH($A2394-C2394*32,$A$2342:$A$2469,0))</f>
        <v>369111599.56125</v>
      </c>
      <c r="AH2394" s="7" t="n">
        <f aca="false">INDEX($Y$2342:$Y$2469,MATCH($A2394+(1-D2394)*16,$A$2342:$A$2469,0))</f>
        <v>100000000</v>
      </c>
      <c r="AI2394" s="7" t="n">
        <f aca="false">INDEX($Y$2342:$Y$2469,MATCH($A2394-D2394*16,$A$2342:$A$2469,0))</f>
        <v>108537275.881183</v>
      </c>
      <c r="AJ2394" s="7" t="n">
        <f aca="false">INDEX($Z$2342:$Z$2469,MATCH($A2394+(1-E2394)*8,$A$2342:$A$2469,0))</f>
        <v>60000000</v>
      </c>
      <c r="AK2394" s="7" t="n">
        <f aca="false">INDEX($Z$2342:$Z$2469,MATCH($A2394-E2394*8,$A$2342:$A$2469,0))</f>
        <v>151046684.490341</v>
      </c>
      <c r="AL2394" s="7" t="n">
        <f aca="false">INDEX($AA$2342:$AA$2469,MATCH($A2394+(1-F2394)*4,$A$2342:$A$2469,0))</f>
        <v>30000000</v>
      </c>
      <c r="AM2394" s="7" t="n">
        <f aca="false">INDEX($AA$2342:$AA$2469,MATCH($A2394-F2394*4,$A$2342:$A$2469,0))</f>
        <v>171784451.544502</v>
      </c>
      <c r="AN2394" s="7" t="n">
        <f aca="false">INDEX($AB$2342:$AB$2469,MATCH($A2394+(1-G2394)*2,$A$2342:$A$2469,0))</f>
        <v>15000000</v>
      </c>
      <c r="AO2394" s="7" t="n">
        <f aca="false">INDEX($AB$2342:$AB$2469,MATCH($A2394-G2394*2,$A$2342:$A$2469,0))</f>
        <v>314680592.688211</v>
      </c>
      <c r="AP2394" s="7" t="n">
        <f aca="false">INDEX($AC$2342:$AC$2469,MATCH($A2394+(1-H2394)*1,$A$2342:$A$2469,0))</f>
        <v>5000000</v>
      </c>
      <c r="AQ2394" s="7" t="n">
        <f aca="false">INDEX($AC$2342:$AC$2469,MATCH($A2394-H2394*1,$A$2342:$A$2469,0))</f>
        <v>314680592.688211</v>
      </c>
      <c r="AR2394" s="14" t="b">
        <f aca="false">AND(IF(B2394=1,AD2394&gt;=AE2394,AE2394&gt;AD2394),IF(C2394=1,AF2394&gt;=AG2394,AG2394&gt;AF2394),IF(D2394=1,AH2394&gt;=AI2394,AI2394&gt;AH2394),IF(E2394=1,AJ2394&gt;=AK2394,AK2394&gt;AJ2394),IF(F2394=1,AL2394&gt;=AM2394,AM2394&gt;AL2394),IF(G2394=1,AN2394&gt;=AO2394,AO2394&gt;AN2394),IF(H2394=1,AP2394&gt;=AQ2394,AQ2394&gt;AP2394))</f>
        <v>0</v>
      </c>
      <c r="AS2394" s="2"/>
      <c r="AT2394" s="2"/>
      <c r="AU2394" s="2"/>
      <c r="AV2394" s="2"/>
      <c r="AW2394" s="2"/>
      <c r="AX2394" s="2"/>
    </row>
    <row r="2395" customFormat="false" ht="15" hidden="false" customHeight="false" outlineLevel="0" collapsed="false">
      <c r="A2395" s="6" t="n">
        <f aca="false">ROW()-2342</f>
        <v>53</v>
      </c>
      <c r="B2395" s="6" t="n">
        <f aca="false">MOD(INT($A2395/64),2)</f>
        <v>0</v>
      </c>
      <c r="C2395" s="6" t="n">
        <f aca="false">MOD(INT($A2395/32),2)</f>
        <v>1</v>
      </c>
      <c r="D2395" s="6" t="n">
        <f aca="false">MOD(INT($A2395/16),2)</f>
        <v>1</v>
      </c>
      <c r="E2395" s="6" t="n">
        <f aca="false">MOD(INT($A2395/8),2)</f>
        <v>0</v>
      </c>
      <c r="F2395" s="6" t="n">
        <f aca="false">MOD(INT($A2395/4),2)</f>
        <v>1</v>
      </c>
      <c r="G2395" s="6" t="n">
        <f aca="false">MOD(INT($A2395/2),2)</f>
        <v>0</v>
      </c>
      <c r="H2395" s="6" t="n">
        <f aca="false">MOD(INT($A2395/1),2)</f>
        <v>1</v>
      </c>
      <c r="I2395" s="7" t="n">
        <f aca="false">IF(B2395=1,MIN($B$6,$B$2340),0)</f>
        <v>0</v>
      </c>
      <c r="J2395" s="7" t="n">
        <f aca="false">IF(C2395=1,MIN($F$576,MAX(0,$B$2340-I2395)),0)</f>
        <v>300000000</v>
      </c>
      <c r="K2395" s="7" t="n">
        <f aca="false">IF(D2395=1,MIN($F$575,MAX(0,$B$2340-SUM(I2395:J2395))),0)</f>
        <v>100000000</v>
      </c>
      <c r="L2395" s="7" t="n">
        <f aca="false">IF(E2395=1,MIN($F$574,MAX(0,$B$2340-SUM(I2395:K2395))),0)</f>
        <v>0</v>
      </c>
      <c r="M2395" s="7" t="n">
        <f aca="false">IF(F2395=1,MIN($F$573,MAX(0,$B$2340-SUM(I2395:L2395))),0)</f>
        <v>30000000</v>
      </c>
      <c r="N2395" s="7" t="n">
        <f aca="false">IF(G2395=1,MIN($F$572,MAX(0,$B$2340-SUM(I2395:M2395))),0)</f>
        <v>0</v>
      </c>
      <c r="O2395" s="7" t="n">
        <f aca="false">IF(H2395=1,MIN($F$571,MAX(0,$B$2340-SUM(I2395:N2395))),0)</f>
        <v>5000000</v>
      </c>
      <c r="P2395" s="7" t="n">
        <f aca="false">MAX(0,$B$2340-SUM(I2395:O2395))</f>
        <v>1565000000</v>
      </c>
      <c r="Q2395" s="7" t="n">
        <f aca="false">($B$553+$B$554)+$B$22+(1-B2395)*$B$548+(1-C2395)*$E$576+(1-D2395)*$E$575+(1-E2395)*$E$574+(1-F2395)*$E$573+(1-G2395)*$E$572+(1-H2395)*$E$571</f>
        <v>17485652.6989266</v>
      </c>
      <c r="R2395" s="7" t="n">
        <f aca="false">P2395&gt;$B$12*Q2395</f>
        <v>1</v>
      </c>
      <c r="S2395" s="7" t="n">
        <f aca="false">IF(R2395,(P2395+$B$12*$B$13)/(Q2395+$B$13),IF(Q2395&gt;0,P2395/Q2395,0))</f>
        <v>78.4312638477997</v>
      </c>
      <c r="T2395" s="7" t="n">
        <f aca="false">IF(R2395,$B$13*(S2395-$B$12),0)</f>
        <v>193578159.619499</v>
      </c>
      <c r="U2395" s="7" t="n">
        <f aca="false">($B$553+$B$554)*S2395</f>
        <v>22067263.1502376</v>
      </c>
      <c r="V2395" s="7" t="n">
        <f aca="false">$B$22*S2395</f>
        <v>705881374.630197</v>
      </c>
      <c r="W2395" s="7" t="n">
        <f aca="false">IF(B2395=1,I2395,S2395*$B$548)</f>
        <v>63081850.1263483</v>
      </c>
      <c r="X2395" s="7" t="n">
        <f aca="false">IF(C2395=1,J2395,S2395*$E$576)</f>
        <v>300000000</v>
      </c>
      <c r="Y2395" s="7" t="n">
        <f aca="false">IF(D2395=1,K2395,S2395*$E$575)</f>
        <v>100000000</v>
      </c>
      <c r="Z2395" s="7" t="n">
        <f aca="false">IF(E2395=1,L2395,S2395*$E$574)</f>
        <v>188235033.234719</v>
      </c>
      <c r="AA2395" s="7" t="n">
        <f aca="false">IF(F2395=1,M2395,S2395*$E$573)</f>
        <v>30000000</v>
      </c>
      <c r="AB2395" s="7" t="n">
        <f aca="false">IF(G2395=1,N2395,S2395*$E$572)</f>
        <v>392156319.238998</v>
      </c>
      <c r="AC2395" s="7" t="n">
        <f aca="false">IF(H2395=1,O2395,S2395*$E$571)</f>
        <v>5000000</v>
      </c>
      <c r="AD2395" s="7" t="n">
        <f aca="false">INDEX($W$2342:$W$2469,MATCH($A2395+(1-B2395)*64,$A$2342:$A$2469,0))</f>
        <v>30000000</v>
      </c>
      <c r="AE2395" s="7" t="n">
        <f aca="false">INDEX($W$2342:$W$2469,MATCH($A2395-B2395*64,$A$2342:$A$2469,0))</f>
        <v>63081850.1263483</v>
      </c>
      <c r="AF2395" s="7" t="n">
        <f aca="false">INDEX($X$2342:$X$2469,MATCH($A2395+(1-C2395)*32,$A$2342:$A$2469,0))</f>
        <v>300000000</v>
      </c>
      <c r="AG2395" s="7" t="n">
        <f aca="false">INDEX($X$2342:$X$2469,MATCH($A2395-C2395*32,$A$2342:$A$2469,0))</f>
        <v>438593872.310798</v>
      </c>
      <c r="AH2395" s="7" t="n">
        <f aca="false">INDEX($Y$2342:$Y$2469,MATCH($A2395+(1-D2395)*16,$A$2342:$A$2469,0))</f>
        <v>100000000</v>
      </c>
      <c r="AI2395" s="7" t="n">
        <f aca="false">INDEX($Y$2342:$Y$2469,MATCH($A2395-D2395*16,$A$2342:$A$2469,0))</f>
        <v>133124090.448738</v>
      </c>
      <c r="AJ2395" s="7" t="n">
        <f aca="false">INDEX($Z$2342:$Z$2469,MATCH($A2395+(1-E2395)*8,$A$2342:$A$2469,0))</f>
        <v>60000000</v>
      </c>
      <c r="AK2395" s="7" t="n">
        <f aca="false">INDEX($Z$2342:$Z$2469,MATCH($A2395-E2395*8,$A$2342:$A$2469,0))</f>
        <v>188235033.234719</v>
      </c>
      <c r="AL2395" s="7" t="n">
        <f aca="false">INDEX($AA$2342:$AA$2469,MATCH($A2395+(1-F2395)*4,$A$2342:$A$2469,0))</f>
        <v>30000000</v>
      </c>
      <c r="AM2395" s="7" t="n">
        <f aca="false">INDEX($AA$2342:$AA$2469,MATCH($A2395-F2395*4,$A$2342:$A$2469,0))</f>
        <v>208499626.387543</v>
      </c>
      <c r="AN2395" s="7" t="n">
        <f aca="false">INDEX($AB$2342:$AB$2469,MATCH($A2395+(1-G2395)*2,$A$2342:$A$2469,0))</f>
        <v>15000000</v>
      </c>
      <c r="AO2395" s="7" t="n">
        <f aca="false">INDEX($AB$2342:$AB$2469,MATCH($A2395-G2395*2,$A$2342:$A$2469,0))</f>
        <v>392156319.238998</v>
      </c>
      <c r="AP2395" s="7" t="n">
        <f aca="false">INDEX($AC$2342:$AC$2469,MATCH($A2395+(1-H2395)*1,$A$2342:$A$2469,0))</f>
        <v>5000000</v>
      </c>
      <c r="AQ2395" s="7" t="n">
        <f aca="false">INDEX($AC$2342:$AC$2469,MATCH($A2395-H2395*1,$A$2342:$A$2469,0))</f>
        <v>314680592.688211</v>
      </c>
      <c r="AR2395" s="14" t="b">
        <f aca="false">AND(IF(B2395=1,AD2395&gt;=AE2395,AE2395&gt;AD2395),IF(C2395=1,AF2395&gt;=AG2395,AG2395&gt;AF2395),IF(D2395=1,AH2395&gt;=AI2395,AI2395&gt;AH2395),IF(E2395=1,AJ2395&gt;=AK2395,AK2395&gt;AJ2395),IF(F2395=1,AL2395&gt;=AM2395,AM2395&gt;AL2395),IF(G2395=1,AN2395&gt;=AO2395,AO2395&gt;AN2395),IF(H2395=1,AP2395&gt;=AQ2395,AQ2395&gt;AP2395))</f>
        <v>0</v>
      </c>
      <c r="AS2395" s="2"/>
      <c r="AT2395" s="2"/>
      <c r="AU2395" s="2"/>
      <c r="AV2395" s="2"/>
      <c r="AW2395" s="2"/>
      <c r="AX2395" s="2"/>
    </row>
    <row r="2396" customFormat="false" ht="15" hidden="false" customHeight="false" outlineLevel="0" collapsed="false">
      <c r="A2396" s="6" t="n">
        <f aca="false">ROW()-2342</f>
        <v>54</v>
      </c>
      <c r="B2396" s="6" t="n">
        <f aca="false">MOD(INT($A2396/64),2)</f>
        <v>0</v>
      </c>
      <c r="C2396" s="6" t="n">
        <f aca="false">MOD(INT($A2396/32),2)</f>
        <v>1</v>
      </c>
      <c r="D2396" s="6" t="n">
        <f aca="false">MOD(INT($A2396/16),2)</f>
        <v>1</v>
      </c>
      <c r="E2396" s="6" t="n">
        <f aca="false">MOD(INT($A2396/8),2)</f>
        <v>0</v>
      </c>
      <c r="F2396" s="6" t="n">
        <f aca="false">MOD(INT($A2396/4),2)</f>
        <v>1</v>
      </c>
      <c r="G2396" s="6" t="n">
        <f aca="false">MOD(INT($A2396/2),2)</f>
        <v>1</v>
      </c>
      <c r="H2396" s="6" t="n">
        <f aca="false">MOD(INT($A2396/1),2)</f>
        <v>0</v>
      </c>
      <c r="I2396" s="7" t="n">
        <f aca="false">IF(B2396=1,MIN($B$6,$B$2340),0)</f>
        <v>0</v>
      </c>
      <c r="J2396" s="7" t="n">
        <f aca="false">IF(C2396=1,MIN($F$576,MAX(0,$B$2340-I2396)),0)</f>
        <v>300000000</v>
      </c>
      <c r="K2396" s="7" t="n">
        <f aca="false">IF(D2396=1,MIN($F$575,MAX(0,$B$2340-SUM(I2396:J2396))),0)</f>
        <v>100000000</v>
      </c>
      <c r="L2396" s="7" t="n">
        <f aca="false">IF(E2396=1,MIN($F$574,MAX(0,$B$2340-SUM(I2396:K2396))),0)</f>
        <v>0</v>
      </c>
      <c r="M2396" s="7" t="n">
        <f aca="false">IF(F2396=1,MIN($F$573,MAX(0,$B$2340-SUM(I2396:L2396))),0)</f>
        <v>30000000</v>
      </c>
      <c r="N2396" s="7" t="n">
        <f aca="false">IF(G2396=1,MIN($F$572,MAX(0,$B$2340-SUM(I2396:M2396))),0)</f>
        <v>15000000</v>
      </c>
      <c r="O2396" s="7" t="n">
        <f aca="false">IF(H2396=1,MIN($F$571,MAX(0,$B$2340-SUM(I2396:N2396))),0)</f>
        <v>0</v>
      </c>
      <c r="P2396" s="7" t="n">
        <f aca="false">MAX(0,$B$2340-SUM(I2396:O2396))</f>
        <v>1555000000</v>
      </c>
      <c r="Q2396" s="7" t="n">
        <f aca="false">($B$553+$B$554)+$B$22+(1-B2396)*$B$548+(1-C2396)*$E$576+(1-D2396)*$E$575+(1-E2396)*$E$574+(1-F2396)*$E$573+(1-G2396)*$E$572+(1-H2396)*$E$571</f>
        <v>17485652.6989266</v>
      </c>
      <c r="R2396" s="7" t="n">
        <f aca="false">P2396&gt;$B$12*Q2396</f>
        <v>1</v>
      </c>
      <c r="S2396" s="7" t="n">
        <f aca="false">IF(R2396,(P2396+$B$12*$B$13)/(Q2396+$B$13),IF(Q2396&gt;0,P2396/Q2396,0))</f>
        <v>77.9309049077818</v>
      </c>
      <c r="T2396" s="7" t="n">
        <f aca="false">IF(R2396,$B$13*(S2396-$B$12),0)</f>
        <v>192327262.269455</v>
      </c>
      <c r="U2396" s="7" t="n">
        <f aca="false">($B$553+$B$554)*S2396</f>
        <v>21926483.1620383</v>
      </c>
      <c r="V2396" s="7" t="n">
        <f aca="false">$B$22*S2396</f>
        <v>701378144.170036</v>
      </c>
      <c r="W2396" s="7" t="n">
        <f aca="false">IF(B2396=1,I2396,S2396*$B$548)</f>
        <v>62679414.0808852</v>
      </c>
      <c r="X2396" s="7" t="n">
        <f aca="false">IF(C2396=1,J2396,S2396*$E$576)</f>
        <v>300000000</v>
      </c>
      <c r="Y2396" s="7" t="n">
        <f aca="false">IF(D2396=1,K2396,S2396*$E$575)</f>
        <v>100000000</v>
      </c>
      <c r="Z2396" s="7" t="n">
        <f aca="false">IF(E2396=1,L2396,S2396*$E$574)</f>
        <v>187034171.778676</v>
      </c>
      <c r="AA2396" s="7" t="n">
        <f aca="false">IF(F2396=1,M2396,S2396*$E$573)</f>
        <v>30000000</v>
      </c>
      <c r="AB2396" s="7" t="n">
        <f aca="false">IF(G2396=1,N2396,S2396*$E$572)</f>
        <v>15000000</v>
      </c>
      <c r="AC2396" s="7" t="n">
        <f aca="false">IF(H2396=1,O2396,S2396*$E$571)</f>
        <v>389654524.538909</v>
      </c>
      <c r="AD2396" s="7" t="n">
        <f aca="false">INDEX($W$2342:$W$2469,MATCH($A2396+(1-B2396)*64,$A$2342:$A$2469,0))</f>
        <v>30000000</v>
      </c>
      <c r="AE2396" s="7" t="n">
        <f aca="false">INDEX($W$2342:$W$2469,MATCH($A2396-B2396*64,$A$2342:$A$2469,0))</f>
        <v>62679414.0808852</v>
      </c>
      <c r="AF2396" s="7" t="n">
        <f aca="false">INDEX($X$2342:$X$2469,MATCH($A2396+(1-C2396)*32,$A$2342:$A$2469,0))</f>
        <v>300000000</v>
      </c>
      <c r="AG2396" s="7" t="n">
        <f aca="false">INDEX($X$2342:$X$2469,MATCH($A2396-C2396*32,$A$2342:$A$2469,0))</f>
        <v>436245310.745546</v>
      </c>
      <c r="AH2396" s="7" t="n">
        <f aca="false">INDEX($Y$2342:$Y$2469,MATCH($A2396+(1-D2396)*16,$A$2342:$A$2469,0))</f>
        <v>100000000</v>
      </c>
      <c r="AI2396" s="7" t="n">
        <f aca="false">INDEX($Y$2342:$Y$2469,MATCH($A2396-D2396*16,$A$2342:$A$2469,0))</f>
        <v>132325745.078731</v>
      </c>
      <c r="AJ2396" s="7" t="n">
        <f aca="false">INDEX($Z$2342:$Z$2469,MATCH($A2396+(1-E2396)*8,$A$2342:$A$2469,0))</f>
        <v>60000000</v>
      </c>
      <c r="AK2396" s="7" t="n">
        <f aca="false">INDEX($Z$2342:$Z$2469,MATCH($A2396-E2396*8,$A$2342:$A$2469,0))</f>
        <v>187034171.778676</v>
      </c>
      <c r="AL2396" s="7" t="n">
        <f aca="false">INDEX($AA$2342:$AA$2469,MATCH($A2396+(1-F2396)*4,$A$2342:$A$2469,0))</f>
        <v>30000000</v>
      </c>
      <c r="AM2396" s="7" t="n">
        <f aca="false">INDEX($AA$2342:$AA$2469,MATCH($A2396-F2396*4,$A$2342:$A$2469,0))</f>
        <v>207194464.407026</v>
      </c>
      <c r="AN2396" s="7" t="n">
        <f aca="false">INDEX($AB$2342:$AB$2469,MATCH($A2396+(1-G2396)*2,$A$2342:$A$2469,0))</f>
        <v>15000000</v>
      </c>
      <c r="AO2396" s="7" t="n">
        <f aca="false">INDEX($AB$2342:$AB$2469,MATCH($A2396-G2396*2,$A$2342:$A$2469,0))</f>
        <v>314680592.688211</v>
      </c>
      <c r="AP2396" s="7" t="n">
        <f aca="false">INDEX($AC$2342:$AC$2469,MATCH($A2396+(1-H2396)*1,$A$2342:$A$2469,0))</f>
        <v>5000000</v>
      </c>
      <c r="AQ2396" s="7" t="n">
        <f aca="false">INDEX($AC$2342:$AC$2469,MATCH($A2396-H2396*1,$A$2342:$A$2469,0))</f>
        <v>389654524.538909</v>
      </c>
      <c r="AR2396" s="14" t="b">
        <f aca="false">AND(IF(B2396=1,AD2396&gt;=AE2396,AE2396&gt;AD2396),IF(C2396=1,AF2396&gt;=AG2396,AG2396&gt;AF2396),IF(D2396=1,AH2396&gt;=AI2396,AI2396&gt;AH2396),IF(E2396=1,AJ2396&gt;=AK2396,AK2396&gt;AJ2396),IF(F2396=1,AL2396&gt;=AM2396,AM2396&gt;AL2396),IF(G2396=1,AN2396&gt;=AO2396,AO2396&gt;AN2396),IF(H2396=1,AP2396&gt;=AQ2396,AQ2396&gt;AP2396))</f>
        <v>0</v>
      </c>
      <c r="AS2396" s="2"/>
      <c r="AT2396" s="2"/>
      <c r="AU2396" s="2"/>
      <c r="AV2396" s="2"/>
      <c r="AW2396" s="2"/>
      <c r="AX2396" s="2"/>
    </row>
    <row r="2397" customFormat="false" ht="15" hidden="false" customHeight="false" outlineLevel="0" collapsed="false">
      <c r="A2397" s="6" t="n">
        <f aca="false">ROW()-2342</f>
        <v>55</v>
      </c>
      <c r="B2397" s="6" t="n">
        <f aca="false">MOD(INT($A2397/64),2)</f>
        <v>0</v>
      </c>
      <c r="C2397" s="6" t="n">
        <f aca="false">MOD(INT($A2397/32),2)</f>
        <v>1</v>
      </c>
      <c r="D2397" s="6" t="n">
        <f aca="false">MOD(INT($A2397/16),2)</f>
        <v>1</v>
      </c>
      <c r="E2397" s="6" t="n">
        <f aca="false">MOD(INT($A2397/8),2)</f>
        <v>0</v>
      </c>
      <c r="F2397" s="6" t="n">
        <f aca="false">MOD(INT($A2397/4),2)</f>
        <v>1</v>
      </c>
      <c r="G2397" s="6" t="n">
        <f aca="false">MOD(INT($A2397/2),2)</f>
        <v>1</v>
      </c>
      <c r="H2397" s="6" t="n">
        <f aca="false">MOD(INT($A2397/1),2)</f>
        <v>1</v>
      </c>
      <c r="I2397" s="7" t="n">
        <f aca="false">IF(B2397=1,MIN($B$6,$B$2340),0)</f>
        <v>0</v>
      </c>
      <c r="J2397" s="7" t="n">
        <f aca="false">IF(C2397=1,MIN($F$576,MAX(0,$B$2340-I2397)),0)</f>
        <v>300000000</v>
      </c>
      <c r="K2397" s="7" t="n">
        <f aca="false">IF(D2397=1,MIN($F$575,MAX(0,$B$2340-SUM(I2397:J2397))),0)</f>
        <v>100000000</v>
      </c>
      <c r="L2397" s="7" t="n">
        <f aca="false">IF(E2397=1,MIN($F$574,MAX(0,$B$2340-SUM(I2397:K2397))),0)</f>
        <v>0</v>
      </c>
      <c r="M2397" s="7" t="n">
        <f aca="false">IF(F2397=1,MIN($F$573,MAX(0,$B$2340-SUM(I2397:L2397))),0)</f>
        <v>30000000</v>
      </c>
      <c r="N2397" s="7" t="n">
        <f aca="false">IF(G2397=1,MIN($F$572,MAX(0,$B$2340-SUM(I2397:M2397))),0)</f>
        <v>15000000</v>
      </c>
      <c r="O2397" s="7" t="n">
        <f aca="false">IF(H2397=1,MIN($F$571,MAX(0,$B$2340-SUM(I2397:N2397))),0)</f>
        <v>5000000</v>
      </c>
      <c r="P2397" s="7" t="n">
        <f aca="false">MAX(0,$B$2340-SUM(I2397:O2397))</f>
        <v>1550000000</v>
      </c>
      <c r="Q2397" s="7" t="n">
        <f aca="false">($B$553+$B$554)+$B$22+(1-B2397)*$B$548+(1-C2397)*$E$576+(1-D2397)*$E$575+(1-E2397)*$E$574+(1-F2397)*$E$573+(1-G2397)*$E$572+(1-H2397)*$E$571</f>
        <v>12485652.6989266</v>
      </c>
      <c r="R2397" s="7" t="n">
        <f aca="false">P2397&gt;$B$12*Q2397</f>
        <v>1</v>
      </c>
      <c r="S2397" s="7" t="n">
        <f aca="false">IF(R2397,(P2397+$B$12*$B$13)/(Q2397+$B$13),IF(Q2397&gt;0,P2397/Q2397,0))</f>
        <v>103.599091156784</v>
      </c>
      <c r="T2397" s="7" t="n">
        <f aca="false">IF(R2397,$B$13*(S2397-$B$12),0)</f>
        <v>256497727.89196</v>
      </c>
      <c r="U2397" s="7" t="n">
        <f aca="false">($B$553+$B$554)*S2397</f>
        <v>29148432.5831929</v>
      </c>
      <c r="V2397" s="7" t="n">
        <f aca="false">$B$22*S2397</f>
        <v>932391820.411056</v>
      </c>
      <c r="W2397" s="7" t="n">
        <f aca="false">IF(B2397=1,I2397,S2397*$B$548)</f>
        <v>83324200.3375098</v>
      </c>
      <c r="X2397" s="7" t="n">
        <f aca="false">IF(C2397=1,J2397,S2397*$E$576)</f>
        <v>300000000</v>
      </c>
      <c r="Y2397" s="7" t="n">
        <f aca="false">IF(D2397=1,K2397,S2397*$E$575)</f>
        <v>100000000</v>
      </c>
      <c r="Z2397" s="7" t="n">
        <f aca="false">IF(E2397=1,L2397,S2397*$E$574)</f>
        <v>248637818.776282</v>
      </c>
      <c r="AA2397" s="7" t="n">
        <f aca="false">IF(F2397=1,M2397,S2397*$E$573)</f>
        <v>30000000</v>
      </c>
      <c r="AB2397" s="7" t="n">
        <f aca="false">IF(G2397=1,N2397,S2397*$E$572)</f>
        <v>15000000</v>
      </c>
      <c r="AC2397" s="7" t="n">
        <f aca="false">IF(H2397=1,O2397,S2397*$E$571)</f>
        <v>5000000</v>
      </c>
      <c r="AD2397" s="7" t="n">
        <f aca="false">INDEX($W$2342:$W$2469,MATCH($A2397+(1-B2397)*64,$A$2342:$A$2469,0))</f>
        <v>30000000</v>
      </c>
      <c r="AE2397" s="7" t="n">
        <f aca="false">INDEX($W$2342:$W$2469,MATCH($A2397-B2397*64,$A$2342:$A$2469,0))</f>
        <v>83324200.3375098</v>
      </c>
      <c r="AF2397" s="7" t="n">
        <f aca="false">INDEX($X$2342:$X$2469,MATCH($A2397+(1-C2397)*32,$A$2342:$A$2469,0))</f>
        <v>300000000</v>
      </c>
      <c r="AG2397" s="7" t="n">
        <f aca="false">INDEX($X$2342:$X$2469,MATCH($A2397-C2397*32,$A$2342:$A$2469,0))</f>
        <v>538070191.571594</v>
      </c>
      <c r="AH2397" s="7" t="n">
        <f aca="false">INDEX($Y$2342:$Y$2469,MATCH($A2397+(1-D2397)*16,$A$2342:$A$2469,0))</f>
        <v>100000000</v>
      </c>
      <c r="AI2397" s="7" t="n">
        <f aca="false">INDEX($Y$2342:$Y$2469,MATCH($A2397-D2397*16,$A$2342:$A$2469,0))</f>
        <v>171379173.427268</v>
      </c>
      <c r="AJ2397" s="7" t="n">
        <f aca="false">INDEX($Z$2342:$Z$2469,MATCH($A2397+(1-E2397)*8,$A$2342:$A$2469,0))</f>
        <v>60000000</v>
      </c>
      <c r="AK2397" s="7" t="n">
        <f aca="false">INDEX($Z$2342:$Z$2469,MATCH($A2397-E2397*8,$A$2342:$A$2469,0))</f>
        <v>248637818.776282</v>
      </c>
      <c r="AL2397" s="7" t="n">
        <f aca="false">INDEX($AA$2342:$AA$2469,MATCH($A2397+(1-F2397)*4,$A$2342:$A$2469,0))</f>
        <v>30000000</v>
      </c>
      <c r="AM2397" s="7" t="n">
        <f aca="false">INDEX($AA$2342:$AA$2469,MATCH($A2397-F2397*4,$A$2342:$A$2469,0))</f>
        <v>263960395.514773</v>
      </c>
      <c r="AN2397" s="7" t="n">
        <f aca="false">INDEX($AB$2342:$AB$2469,MATCH($A2397+(1-G2397)*2,$A$2342:$A$2469,0))</f>
        <v>15000000</v>
      </c>
      <c r="AO2397" s="7" t="n">
        <f aca="false">INDEX($AB$2342:$AB$2469,MATCH($A2397-G2397*2,$A$2342:$A$2469,0))</f>
        <v>392156319.238998</v>
      </c>
      <c r="AP2397" s="7" t="n">
        <f aca="false">INDEX($AC$2342:$AC$2469,MATCH($A2397+(1-H2397)*1,$A$2342:$A$2469,0))</f>
        <v>5000000</v>
      </c>
      <c r="AQ2397" s="7" t="n">
        <f aca="false">INDEX($AC$2342:$AC$2469,MATCH($A2397-H2397*1,$A$2342:$A$2469,0))</f>
        <v>389654524.538909</v>
      </c>
      <c r="AR2397" s="14" t="b">
        <f aca="false">AND(IF(B2397=1,AD2397&gt;=AE2397,AE2397&gt;AD2397),IF(C2397=1,AF2397&gt;=AG2397,AG2397&gt;AF2397),IF(D2397=1,AH2397&gt;=AI2397,AI2397&gt;AH2397),IF(E2397=1,AJ2397&gt;=AK2397,AK2397&gt;AJ2397),IF(F2397=1,AL2397&gt;=AM2397,AM2397&gt;AL2397),IF(G2397=1,AN2397&gt;=AO2397,AO2397&gt;AN2397),IF(H2397=1,AP2397&gt;=AQ2397,AQ2397&gt;AP2397))</f>
        <v>0</v>
      </c>
      <c r="AS2397" s="2"/>
      <c r="AT2397" s="2"/>
      <c r="AU2397" s="2"/>
      <c r="AV2397" s="2"/>
      <c r="AW2397" s="2"/>
      <c r="AX2397" s="2"/>
    </row>
    <row r="2398" customFormat="false" ht="15" hidden="false" customHeight="false" outlineLevel="0" collapsed="false">
      <c r="A2398" s="6" t="n">
        <f aca="false">ROW()-2342</f>
        <v>56</v>
      </c>
      <c r="B2398" s="6" t="n">
        <f aca="false">MOD(INT($A2398/64),2)</f>
        <v>0</v>
      </c>
      <c r="C2398" s="6" t="n">
        <f aca="false">MOD(INT($A2398/32),2)</f>
        <v>1</v>
      </c>
      <c r="D2398" s="6" t="n">
        <f aca="false">MOD(INT($A2398/16),2)</f>
        <v>1</v>
      </c>
      <c r="E2398" s="6" t="n">
        <f aca="false">MOD(INT($A2398/8),2)</f>
        <v>1</v>
      </c>
      <c r="F2398" s="6" t="n">
        <f aca="false">MOD(INT($A2398/4),2)</f>
        <v>0</v>
      </c>
      <c r="G2398" s="6" t="n">
        <f aca="false">MOD(INT($A2398/2),2)</f>
        <v>0</v>
      </c>
      <c r="H2398" s="6" t="n">
        <f aca="false">MOD(INT($A2398/1),2)</f>
        <v>0</v>
      </c>
      <c r="I2398" s="7" t="n">
        <f aca="false">IF(B2398=1,MIN($B$6,$B$2340),0)</f>
        <v>0</v>
      </c>
      <c r="J2398" s="7" t="n">
        <f aca="false">IF(C2398=1,MIN($F$576,MAX(0,$B$2340-I2398)),0)</f>
        <v>300000000</v>
      </c>
      <c r="K2398" s="7" t="n">
        <f aca="false">IF(D2398=1,MIN($F$575,MAX(0,$B$2340-SUM(I2398:J2398))),0)</f>
        <v>100000000</v>
      </c>
      <c r="L2398" s="7" t="n">
        <f aca="false">IF(E2398=1,MIN($F$574,MAX(0,$B$2340-SUM(I2398:K2398))),0)</f>
        <v>60000000</v>
      </c>
      <c r="M2398" s="7" t="n">
        <f aca="false">IF(F2398=1,MIN($F$573,MAX(0,$B$2340-SUM(I2398:L2398))),0)</f>
        <v>0</v>
      </c>
      <c r="N2398" s="7" t="n">
        <f aca="false">IF(G2398=1,MIN($F$572,MAX(0,$B$2340-SUM(I2398:M2398))),0)</f>
        <v>0</v>
      </c>
      <c r="O2398" s="7" t="n">
        <f aca="false">IF(H2398=1,MIN($F$571,MAX(0,$B$2340-SUM(I2398:N2398))),0)</f>
        <v>0</v>
      </c>
      <c r="P2398" s="7" t="n">
        <f aca="false">MAX(0,$B$2340-SUM(I2398:O2398))</f>
        <v>1540000000</v>
      </c>
      <c r="Q2398" s="7" t="n">
        <f aca="false">($B$553+$B$554)+$B$22+(1-B2398)*$B$548+(1-C2398)*$E$576+(1-D2398)*$E$575+(1-E2398)*$E$574+(1-F2398)*$E$573+(1-G2398)*$E$572+(1-H2398)*$E$571</f>
        <v>23085652.6989266</v>
      </c>
      <c r="R2398" s="7" t="n">
        <f aca="false">P2398&gt;$B$12*Q2398</f>
        <v>1</v>
      </c>
      <c r="S2398" s="7" t="n">
        <f aca="false">IF(R2398,(P2398+$B$12*$B$13)/(Q2398+$B$13),IF(Q2398&gt;0,P2398/Q2398,0))</f>
        <v>60.2876939725174</v>
      </c>
      <c r="T2398" s="7" t="n">
        <f aca="false">IF(R2398,$B$13*(S2398-$B$12),0)</f>
        <v>148219234.931294</v>
      </c>
      <c r="U2398" s="7" t="n">
        <f aca="false">($B$553+$B$554)*S2398</f>
        <v>16962424.7059721</v>
      </c>
      <c r="V2398" s="7" t="n">
        <f aca="false">$B$22*S2398</f>
        <v>542589245.752657</v>
      </c>
      <c r="W2398" s="7" t="n">
        <f aca="false">IF(B2398=1,I2398,S2398*$B$548)</f>
        <v>48489072.9673508</v>
      </c>
      <c r="X2398" s="7" t="n">
        <f aca="false">IF(C2398=1,J2398,S2398*$E$576)</f>
        <v>300000000</v>
      </c>
      <c r="Y2398" s="7" t="n">
        <f aca="false">IF(D2398=1,K2398,S2398*$E$575)</f>
        <v>100000000</v>
      </c>
      <c r="Z2398" s="7" t="n">
        <f aca="false">IF(E2398=1,L2398,S2398*$E$574)</f>
        <v>60000000</v>
      </c>
      <c r="AA2398" s="7" t="n">
        <f aca="false">IF(F2398=1,M2398,S2398*$E$573)</f>
        <v>180863081.917552</v>
      </c>
      <c r="AB2398" s="7" t="n">
        <f aca="false">IF(G2398=1,N2398,S2398*$E$572)</f>
        <v>301438469.862587</v>
      </c>
      <c r="AC2398" s="7" t="n">
        <f aca="false">IF(H2398=1,O2398,S2398*$E$571)</f>
        <v>301438469.862587</v>
      </c>
      <c r="AD2398" s="7" t="n">
        <f aca="false">INDEX($W$2342:$W$2469,MATCH($A2398+(1-B2398)*64,$A$2342:$A$2469,0))</f>
        <v>30000000</v>
      </c>
      <c r="AE2398" s="7" t="n">
        <f aca="false">INDEX($W$2342:$W$2469,MATCH($A2398-B2398*64,$A$2342:$A$2469,0))</f>
        <v>48489072.9673508</v>
      </c>
      <c r="AF2398" s="7" t="n">
        <f aca="false">INDEX($X$2342:$X$2469,MATCH($A2398+(1-C2398)*32,$A$2342:$A$2469,0))</f>
        <v>300000000</v>
      </c>
      <c r="AG2398" s="7" t="n">
        <f aca="false">INDEX($X$2342:$X$2469,MATCH($A2398-C2398*32,$A$2342:$A$2469,0))</f>
        <v>356327881.788463</v>
      </c>
      <c r="AH2398" s="7" t="n">
        <f aca="false">INDEX($Y$2342:$Y$2469,MATCH($A2398+(1-D2398)*16,$A$2342:$A$2469,0))</f>
        <v>100000000</v>
      </c>
      <c r="AI2398" s="7" t="n">
        <f aca="false">INDEX($Y$2342:$Y$2469,MATCH($A2398-D2398*16,$A$2342:$A$2469,0))</f>
        <v>104249455.54441</v>
      </c>
      <c r="AJ2398" s="7" t="n">
        <f aca="false">INDEX($Z$2342:$Z$2469,MATCH($A2398+(1-E2398)*8,$A$2342:$A$2469,0))</f>
        <v>60000000</v>
      </c>
      <c r="AK2398" s="7" t="n">
        <f aca="false">INDEX($Z$2342:$Z$2469,MATCH($A2398-E2398*8,$A$2342:$A$2469,0))</f>
        <v>137427561.235601</v>
      </c>
      <c r="AL2398" s="7" t="n">
        <f aca="false">INDEX($AA$2342:$AA$2469,MATCH($A2398+(1-F2398)*4,$A$2342:$A$2469,0))</f>
        <v>30000000</v>
      </c>
      <c r="AM2398" s="7" t="n">
        <f aca="false">INDEX($AA$2342:$AA$2469,MATCH($A2398-F2398*4,$A$2342:$A$2469,0))</f>
        <v>180863081.917552</v>
      </c>
      <c r="AN2398" s="7" t="n">
        <f aca="false">INDEX($AB$2342:$AB$2469,MATCH($A2398+(1-G2398)*2,$A$2342:$A$2469,0))</f>
        <v>15000000</v>
      </c>
      <c r="AO2398" s="7" t="n">
        <f aca="false">INDEX($AB$2342:$AB$2469,MATCH($A2398-G2398*2,$A$2342:$A$2469,0))</f>
        <v>301438469.862587</v>
      </c>
      <c r="AP2398" s="7" t="n">
        <f aca="false">INDEX($AC$2342:$AC$2469,MATCH($A2398+(1-H2398)*1,$A$2342:$A$2469,0))</f>
        <v>5000000</v>
      </c>
      <c r="AQ2398" s="7" t="n">
        <f aca="false">INDEX($AC$2342:$AC$2469,MATCH($A2398-H2398*1,$A$2342:$A$2469,0))</f>
        <v>301438469.862587</v>
      </c>
      <c r="AR2398" s="14" t="b">
        <f aca="false">AND(IF(B2398=1,AD2398&gt;=AE2398,AE2398&gt;AD2398),IF(C2398=1,AF2398&gt;=AG2398,AG2398&gt;AF2398),IF(D2398=1,AH2398&gt;=AI2398,AI2398&gt;AH2398),IF(E2398=1,AJ2398&gt;=AK2398,AK2398&gt;AJ2398),IF(F2398=1,AL2398&gt;=AM2398,AM2398&gt;AL2398),IF(G2398=1,AN2398&gt;=AO2398,AO2398&gt;AN2398),IF(H2398=1,AP2398&gt;=AQ2398,AQ2398&gt;AP2398))</f>
        <v>0</v>
      </c>
      <c r="AS2398" s="2"/>
      <c r="AT2398" s="2"/>
      <c r="AU2398" s="2"/>
      <c r="AV2398" s="2"/>
      <c r="AW2398" s="2"/>
      <c r="AX2398" s="2"/>
    </row>
    <row r="2399" customFormat="false" ht="15" hidden="false" customHeight="false" outlineLevel="0" collapsed="false">
      <c r="A2399" s="6" t="n">
        <f aca="false">ROW()-2342</f>
        <v>57</v>
      </c>
      <c r="B2399" s="6" t="n">
        <f aca="false">MOD(INT($A2399/64),2)</f>
        <v>0</v>
      </c>
      <c r="C2399" s="6" t="n">
        <f aca="false">MOD(INT($A2399/32),2)</f>
        <v>1</v>
      </c>
      <c r="D2399" s="6" t="n">
        <f aca="false">MOD(INT($A2399/16),2)</f>
        <v>1</v>
      </c>
      <c r="E2399" s="6" t="n">
        <f aca="false">MOD(INT($A2399/8),2)</f>
        <v>1</v>
      </c>
      <c r="F2399" s="6" t="n">
        <f aca="false">MOD(INT($A2399/4),2)</f>
        <v>0</v>
      </c>
      <c r="G2399" s="6" t="n">
        <f aca="false">MOD(INT($A2399/2),2)</f>
        <v>0</v>
      </c>
      <c r="H2399" s="6" t="n">
        <f aca="false">MOD(INT($A2399/1),2)</f>
        <v>1</v>
      </c>
      <c r="I2399" s="7" t="n">
        <f aca="false">IF(B2399=1,MIN($B$6,$B$2340),0)</f>
        <v>0</v>
      </c>
      <c r="J2399" s="7" t="n">
        <f aca="false">IF(C2399=1,MIN($F$576,MAX(0,$B$2340-I2399)),0)</f>
        <v>300000000</v>
      </c>
      <c r="K2399" s="7" t="n">
        <f aca="false">IF(D2399=1,MIN($F$575,MAX(0,$B$2340-SUM(I2399:J2399))),0)</f>
        <v>100000000</v>
      </c>
      <c r="L2399" s="7" t="n">
        <f aca="false">IF(E2399=1,MIN($F$574,MAX(0,$B$2340-SUM(I2399:K2399))),0)</f>
        <v>60000000</v>
      </c>
      <c r="M2399" s="7" t="n">
        <f aca="false">IF(F2399=1,MIN($F$573,MAX(0,$B$2340-SUM(I2399:L2399))),0)</f>
        <v>0</v>
      </c>
      <c r="N2399" s="7" t="n">
        <f aca="false">IF(G2399=1,MIN($F$572,MAX(0,$B$2340-SUM(I2399:M2399))),0)</f>
        <v>0</v>
      </c>
      <c r="O2399" s="7" t="n">
        <f aca="false">IF(H2399=1,MIN($F$571,MAX(0,$B$2340-SUM(I2399:N2399))),0)</f>
        <v>5000000</v>
      </c>
      <c r="P2399" s="7" t="n">
        <f aca="false">MAX(0,$B$2340-SUM(I2399:O2399))</f>
        <v>1535000000</v>
      </c>
      <c r="Q2399" s="7" t="n">
        <f aca="false">($B$553+$B$554)+$B$22+(1-B2399)*$B$548+(1-C2399)*$E$576+(1-D2399)*$E$575+(1-E2399)*$E$574+(1-F2399)*$E$573+(1-G2399)*$E$572+(1-H2399)*$E$571</f>
        <v>18085652.6989266</v>
      </c>
      <c r="R2399" s="7" t="n">
        <f aca="false">P2399&gt;$B$12*Q2399</f>
        <v>1</v>
      </c>
      <c r="S2399" s="7" t="n">
        <f aca="false">IF(R2399,(P2399+$B$12*$B$13)/(Q2399+$B$13),IF(Q2399&gt;0,P2399/Q2399,0))</f>
        <v>74.6879403090373</v>
      </c>
      <c r="T2399" s="7" t="n">
        <f aca="false">IF(R2399,$B$13*(S2399-$B$12),0)</f>
        <v>184219850.772593</v>
      </c>
      <c r="U2399" s="7" t="n">
        <f aca="false">($B$553+$B$554)*S2399</f>
        <v>21014049.1443196</v>
      </c>
      <c r="V2399" s="7" t="n">
        <f aca="false">$B$22*S2399</f>
        <v>672191462.781336</v>
      </c>
      <c r="W2399" s="7" t="n">
        <f aca="false">IF(B2399=1,I2399,S2399*$B$548)</f>
        <v>60071114.8294535</v>
      </c>
      <c r="X2399" s="7" t="n">
        <f aca="false">IF(C2399=1,J2399,S2399*$E$576)</f>
        <v>300000000</v>
      </c>
      <c r="Y2399" s="7" t="n">
        <f aca="false">IF(D2399=1,K2399,S2399*$E$575)</f>
        <v>100000000</v>
      </c>
      <c r="Z2399" s="7" t="n">
        <f aca="false">IF(E2399=1,L2399,S2399*$E$574)</f>
        <v>60000000</v>
      </c>
      <c r="AA2399" s="7" t="n">
        <f aca="false">IF(F2399=1,M2399,S2399*$E$573)</f>
        <v>224063820.927112</v>
      </c>
      <c r="AB2399" s="7" t="n">
        <f aca="false">IF(G2399=1,N2399,S2399*$E$572)</f>
        <v>373439701.545186</v>
      </c>
      <c r="AC2399" s="7" t="n">
        <f aca="false">IF(H2399=1,O2399,S2399*$E$571)</f>
        <v>5000000</v>
      </c>
      <c r="AD2399" s="7" t="n">
        <f aca="false">INDEX($W$2342:$W$2469,MATCH($A2399+(1-B2399)*64,$A$2342:$A$2469,0))</f>
        <v>30000000</v>
      </c>
      <c r="AE2399" s="7" t="n">
        <f aca="false">INDEX($W$2342:$W$2469,MATCH($A2399-B2399*64,$A$2342:$A$2469,0))</f>
        <v>60071114.8294535</v>
      </c>
      <c r="AF2399" s="7" t="n">
        <f aca="false">INDEX($X$2342:$X$2469,MATCH($A2399+(1-C2399)*32,$A$2342:$A$2469,0))</f>
        <v>300000000</v>
      </c>
      <c r="AG2399" s="7" t="n">
        <f aca="false">INDEX($X$2342:$X$2469,MATCH($A2399-C2399*32,$A$2342:$A$2469,0))</f>
        <v>421857779.569175</v>
      </c>
      <c r="AH2399" s="7" t="n">
        <f aca="false">INDEX($Y$2342:$Y$2469,MATCH($A2399+(1-D2399)*16,$A$2342:$A$2469,0))</f>
        <v>100000000</v>
      </c>
      <c r="AI2399" s="7" t="n">
        <f aca="false">INDEX($Y$2342:$Y$2469,MATCH($A2399-D2399*16,$A$2342:$A$2469,0))</f>
        <v>127214774.072326</v>
      </c>
      <c r="AJ2399" s="7" t="n">
        <f aca="false">INDEX($Z$2342:$Z$2469,MATCH($A2399+(1-E2399)*8,$A$2342:$A$2469,0))</f>
        <v>60000000</v>
      </c>
      <c r="AK2399" s="7" t="n">
        <f aca="false">INDEX($Z$2342:$Z$2469,MATCH($A2399-E2399*8,$A$2342:$A$2469,0))</f>
        <v>166799701.110034</v>
      </c>
      <c r="AL2399" s="7" t="n">
        <f aca="false">INDEX($AA$2342:$AA$2469,MATCH($A2399+(1-F2399)*4,$A$2342:$A$2469,0))</f>
        <v>30000000</v>
      </c>
      <c r="AM2399" s="7" t="n">
        <f aca="false">INDEX($AA$2342:$AA$2469,MATCH($A2399-F2399*4,$A$2342:$A$2469,0))</f>
        <v>224063820.927112</v>
      </c>
      <c r="AN2399" s="7" t="n">
        <f aca="false">INDEX($AB$2342:$AB$2469,MATCH($A2399+(1-G2399)*2,$A$2342:$A$2469,0))</f>
        <v>15000000</v>
      </c>
      <c r="AO2399" s="7" t="n">
        <f aca="false">INDEX($AB$2342:$AB$2469,MATCH($A2399-G2399*2,$A$2342:$A$2469,0))</f>
        <v>373439701.545186</v>
      </c>
      <c r="AP2399" s="7" t="n">
        <f aca="false">INDEX($AC$2342:$AC$2469,MATCH($A2399+(1-H2399)*1,$A$2342:$A$2469,0))</f>
        <v>5000000</v>
      </c>
      <c r="AQ2399" s="7" t="n">
        <f aca="false">INDEX($AC$2342:$AC$2469,MATCH($A2399-H2399*1,$A$2342:$A$2469,0))</f>
        <v>301438469.862587</v>
      </c>
      <c r="AR2399" s="14" t="b">
        <f aca="false">AND(IF(B2399=1,AD2399&gt;=AE2399,AE2399&gt;AD2399),IF(C2399=1,AF2399&gt;=AG2399,AG2399&gt;AF2399),IF(D2399=1,AH2399&gt;=AI2399,AI2399&gt;AH2399),IF(E2399=1,AJ2399&gt;=AK2399,AK2399&gt;AJ2399),IF(F2399=1,AL2399&gt;=AM2399,AM2399&gt;AL2399),IF(G2399=1,AN2399&gt;=AO2399,AO2399&gt;AN2399),IF(H2399=1,AP2399&gt;=AQ2399,AQ2399&gt;AP2399))</f>
        <v>0</v>
      </c>
      <c r="AS2399" s="2"/>
      <c r="AT2399" s="2"/>
      <c r="AU2399" s="2"/>
      <c r="AV2399" s="2"/>
      <c r="AW2399" s="2"/>
      <c r="AX2399" s="2"/>
    </row>
    <row r="2400" customFormat="false" ht="15" hidden="false" customHeight="false" outlineLevel="0" collapsed="false">
      <c r="A2400" s="6" t="n">
        <f aca="false">ROW()-2342</f>
        <v>58</v>
      </c>
      <c r="B2400" s="6" t="n">
        <f aca="false">MOD(INT($A2400/64),2)</f>
        <v>0</v>
      </c>
      <c r="C2400" s="6" t="n">
        <f aca="false">MOD(INT($A2400/32),2)</f>
        <v>1</v>
      </c>
      <c r="D2400" s="6" t="n">
        <f aca="false">MOD(INT($A2400/16),2)</f>
        <v>1</v>
      </c>
      <c r="E2400" s="6" t="n">
        <f aca="false">MOD(INT($A2400/8),2)</f>
        <v>1</v>
      </c>
      <c r="F2400" s="6" t="n">
        <f aca="false">MOD(INT($A2400/4),2)</f>
        <v>0</v>
      </c>
      <c r="G2400" s="6" t="n">
        <f aca="false">MOD(INT($A2400/2),2)</f>
        <v>1</v>
      </c>
      <c r="H2400" s="6" t="n">
        <f aca="false">MOD(INT($A2400/1),2)</f>
        <v>0</v>
      </c>
      <c r="I2400" s="7" t="n">
        <f aca="false">IF(B2400=1,MIN($B$6,$B$2340),0)</f>
        <v>0</v>
      </c>
      <c r="J2400" s="7" t="n">
        <f aca="false">IF(C2400=1,MIN($F$576,MAX(0,$B$2340-I2400)),0)</f>
        <v>300000000</v>
      </c>
      <c r="K2400" s="7" t="n">
        <f aca="false">IF(D2400=1,MIN($F$575,MAX(0,$B$2340-SUM(I2400:J2400))),0)</f>
        <v>100000000</v>
      </c>
      <c r="L2400" s="7" t="n">
        <f aca="false">IF(E2400=1,MIN($F$574,MAX(0,$B$2340-SUM(I2400:K2400))),0)</f>
        <v>60000000</v>
      </c>
      <c r="M2400" s="7" t="n">
        <f aca="false">IF(F2400=1,MIN($F$573,MAX(0,$B$2340-SUM(I2400:L2400))),0)</f>
        <v>0</v>
      </c>
      <c r="N2400" s="7" t="n">
        <f aca="false">IF(G2400=1,MIN($F$572,MAX(0,$B$2340-SUM(I2400:M2400))),0)</f>
        <v>15000000</v>
      </c>
      <c r="O2400" s="7" t="n">
        <f aca="false">IF(H2400=1,MIN($F$571,MAX(0,$B$2340-SUM(I2400:N2400))),0)</f>
        <v>0</v>
      </c>
      <c r="P2400" s="7" t="n">
        <f aca="false">MAX(0,$B$2340-SUM(I2400:O2400))</f>
        <v>1525000000</v>
      </c>
      <c r="Q2400" s="7" t="n">
        <f aca="false">($B$553+$B$554)+$B$22+(1-B2400)*$B$548+(1-C2400)*$E$576+(1-D2400)*$E$575+(1-E2400)*$E$574+(1-F2400)*$E$573+(1-G2400)*$E$572+(1-H2400)*$E$571</f>
        <v>18085652.6989266</v>
      </c>
      <c r="R2400" s="7" t="n">
        <f aca="false">P2400&gt;$B$12*Q2400</f>
        <v>1</v>
      </c>
      <c r="S2400" s="7" t="n">
        <f aca="false">IF(R2400,(P2400+$B$12*$B$13)/(Q2400+$B$13),IF(Q2400&gt;0,P2400/Q2400,0))</f>
        <v>74.2021650875151</v>
      </c>
      <c r="T2400" s="7" t="n">
        <f aca="false">IF(R2400,$B$13*(S2400-$B$12),0)</f>
        <v>183005412.718788</v>
      </c>
      <c r="U2400" s="7" t="n">
        <f aca="false">($B$553+$B$554)*S2400</f>
        <v>20877372.4019175</v>
      </c>
      <c r="V2400" s="7" t="n">
        <f aca="false">$B$22*S2400</f>
        <v>667819485.787636</v>
      </c>
      <c r="W2400" s="7" t="n">
        <f aca="false">IF(B2400=1,I2400,S2400*$B$548)</f>
        <v>59680408.3915384</v>
      </c>
      <c r="X2400" s="7" t="n">
        <f aca="false">IF(C2400=1,J2400,S2400*$E$576)</f>
        <v>300000000</v>
      </c>
      <c r="Y2400" s="7" t="n">
        <f aca="false">IF(D2400=1,K2400,S2400*$E$575)</f>
        <v>100000000</v>
      </c>
      <c r="Z2400" s="7" t="n">
        <f aca="false">IF(E2400=1,L2400,S2400*$E$574)</f>
        <v>60000000</v>
      </c>
      <c r="AA2400" s="7" t="n">
        <f aca="false">IF(F2400=1,M2400,S2400*$E$573)</f>
        <v>222606495.262545</v>
      </c>
      <c r="AB2400" s="7" t="n">
        <f aca="false">IF(G2400=1,N2400,S2400*$E$572)</f>
        <v>15000000</v>
      </c>
      <c r="AC2400" s="7" t="n">
        <f aca="false">IF(H2400=1,O2400,S2400*$E$571)</f>
        <v>371010825.437575</v>
      </c>
      <c r="AD2400" s="7" t="n">
        <f aca="false">INDEX($W$2342:$W$2469,MATCH($A2400+(1-B2400)*64,$A$2342:$A$2469,0))</f>
        <v>30000000</v>
      </c>
      <c r="AE2400" s="7" t="n">
        <f aca="false">INDEX($W$2342:$W$2469,MATCH($A2400-B2400*64,$A$2342:$A$2469,0))</f>
        <v>59680408.3915384</v>
      </c>
      <c r="AF2400" s="7" t="n">
        <f aca="false">INDEX($X$2342:$X$2469,MATCH($A2400+(1-C2400)*32,$A$2342:$A$2469,0))</f>
        <v>300000000</v>
      </c>
      <c r="AG2400" s="7" t="n">
        <f aca="false">INDEX($X$2342:$X$2469,MATCH($A2400-C2400*32,$A$2342:$A$2469,0))</f>
        <v>419561954.918458</v>
      </c>
      <c r="AH2400" s="7" t="n">
        <f aca="false">INDEX($Y$2342:$Y$2469,MATCH($A2400+(1-D2400)*16,$A$2342:$A$2469,0))</f>
        <v>100000000</v>
      </c>
      <c r="AI2400" s="7" t="n">
        <f aca="false">INDEX($Y$2342:$Y$2469,MATCH($A2400-D2400*16,$A$2342:$A$2469,0))</f>
        <v>126437889.955853</v>
      </c>
      <c r="AJ2400" s="7" t="n">
        <f aca="false">INDEX($Z$2342:$Z$2469,MATCH($A2400+(1-E2400)*8,$A$2342:$A$2469,0))</f>
        <v>60000000</v>
      </c>
      <c r="AK2400" s="7" t="n">
        <f aca="false">INDEX($Z$2342:$Z$2469,MATCH($A2400-E2400*8,$A$2342:$A$2469,0))</f>
        <v>165755571.525621</v>
      </c>
      <c r="AL2400" s="7" t="n">
        <f aca="false">INDEX($AA$2342:$AA$2469,MATCH($A2400+(1-F2400)*4,$A$2342:$A$2469,0))</f>
        <v>30000000</v>
      </c>
      <c r="AM2400" s="7" t="n">
        <f aca="false">INDEX($AA$2342:$AA$2469,MATCH($A2400-F2400*4,$A$2342:$A$2469,0))</f>
        <v>222606495.262545</v>
      </c>
      <c r="AN2400" s="7" t="n">
        <f aca="false">INDEX($AB$2342:$AB$2469,MATCH($A2400+(1-G2400)*2,$A$2342:$A$2469,0))</f>
        <v>15000000</v>
      </c>
      <c r="AO2400" s="7" t="n">
        <f aca="false">INDEX($AB$2342:$AB$2469,MATCH($A2400-G2400*2,$A$2342:$A$2469,0))</f>
        <v>301438469.862587</v>
      </c>
      <c r="AP2400" s="7" t="n">
        <f aca="false">INDEX($AC$2342:$AC$2469,MATCH($A2400+(1-H2400)*1,$A$2342:$A$2469,0))</f>
        <v>5000000</v>
      </c>
      <c r="AQ2400" s="7" t="n">
        <f aca="false">INDEX($AC$2342:$AC$2469,MATCH($A2400-H2400*1,$A$2342:$A$2469,0))</f>
        <v>371010825.437575</v>
      </c>
      <c r="AR2400" s="14" t="b">
        <f aca="false">AND(IF(B2400=1,AD2400&gt;=AE2400,AE2400&gt;AD2400),IF(C2400=1,AF2400&gt;=AG2400,AG2400&gt;AF2400),IF(D2400=1,AH2400&gt;=AI2400,AI2400&gt;AH2400),IF(E2400=1,AJ2400&gt;=AK2400,AK2400&gt;AJ2400),IF(F2400=1,AL2400&gt;=AM2400,AM2400&gt;AL2400),IF(G2400=1,AN2400&gt;=AO2400,AO2400&gt;AN2400),IF(H2400=1,AP2400&gt;=AQ2400,AQ2400&gt;AP2400))</f>
        <v>0</v>
      </c>
      <c r="AS2400" s="2"/>
      <c r="AT2400" s="2"/>
      <c r="AU2400" s="2"/>
      <c r="AV2400" s="2"/>
      <c r="AW2400" s="2"/>
      <c r="AX2400" s="2"/>
    </row>
    <row r="2401" customFormat="false" ht="15" hidden="false" customHeight="false" outlineLevel="0" collapsed="false">
      <c r="A2401" s="6" t="n">
        <f aca="false">ROW()-2342</f>
        <v>59</v>
      </c>
      <c r="B2401" s="6" t="n">
        <f aca="false">MOD(INT($A2401/64),2)</f>
        <v>0</v>
      </c>
      <c r="C2401" s="6" t="n">
        <f aca="false">MOD(INT($A2401/32),2)</f>
        <v>1</v>
      </c>
      <c r="D2401" s="6" t="n">
        <f aca="false">MOD(INT($A2401/16),2)</f>
        <v>1</v>
      </c>
      <c r="E2401" s="6" t="n">
        <f aca="false">MOD(INT($A2401/8),2)</f>
        <v>1</v>
      </c>
      <c r="F2401" s="6" t="n">
        <f aca="false">MOD(INT($A2401/4),2)</f>
        <v>0</v>
      </c>
      <c r="G2401" s="6" t="n">
        <f aca="false">MOD(INT($A2401/2),2)</f>
        <v>1</v>
      </c>
      <c r="H2401" s="6" t="n">
        <f aca="false">MOD(INT($A2401/1),2)</f>
        <v>1</v>
      </c>
      <c r="I2401" s="7" t="n">
        <f aca="false">IF(B2401=1,MIN($B$6,$B$2340),0)</f>
        <v>0</v>
      </c>
      <c r="J2401" s="7" t="n">
        <f aca="false">IF(C2401=1,MIN($F$576,MAX(0,$B$2340-I2401)),0)</f>
        <v>300000000</v>
      </c>
      <c r="K2401" s="7" t="n">
        <f aca="false">IF(D2401=1,MIN($F$575,MAX(0,$B$2340-SUM(I2401:J2401))),0)</f>
        <v>100000000</v>
      </c>
      <c r="L2401" s="7" t="n">
        <f aca="false">IF(E2401=1,MIN($F$574,MAX(0,$B$2340-SUM(I2401:K2401))),0)</f>
        <v>60000000</v>
      </c>
      <c r="M2401" s="7" t="n">
        <f aca="false">IF(F2401=1,MIN($F$573,MAX(0,$B$2340-SUM(I2401:L2401))),0)</f>
        <v>0</v>
      </c>
      <c r="N2401" s="7" t="n">
        <f aca="false">IF(G2401=1,MIN($F$572,MAX(0,$B$2340-SUM(I2401:M2401))),0)</f>
        <v>15000000</v>
      </c>
      <c r="O2401" s="7" t="n">
        <f aca="false">IF(H2401=1,MIN($F$571,MAX(0,$B$2340-SUM(I2401:N2401))),0)</f>
        <v>5000000</v>
      </c>
      <c r="P2401" s="7" t="n">
        <f aca="false">MAX(0,$B$2340-SUM(I2401:O2401))</f>
        <v>1520000000</v>
      </c>
      <c r="Q2401" s="7" t="n">
        <f aca="false">($B$553+$B$554)+$B$22+(1-B2401)*$B$548+(1-C2401)*$E$576+(1-D2401)*$E$575+(1-E2401)*$E$574+(1-F2401)*$E$573+(1-G2401)*$E$572+(1-H2401)*$E$571</f>
        <v>13085652.6989266</v>
      </c>
      <c r="R2401" s="7" t="n">
        <f aca="false">P2401&gt;$B$12*Q2401</f>
        <v>1</v>
      </c>
      <c r="S2401" s="7" t="n">
        <f aca="false">IF(R2401,(P2401+$B$12*$B$13)/(Q2401+$B$13),IF(Q2401&gt;0,P2401/Q2401,0))</f>
        <v>97.6859955377332</v>
      </c>
      <c r="T2401" s="7" t="n">
        <f aca="false">IF(R2401,$B$13*(S2401-$B$12),0)</f>
        <v>241714988.844333</v>
      </c>
      <c r="U2401" s="7" t="n">
        <f aca="false">($B$553+$B$554)*S2401</f>
        <v>27484735.8549172</v>
      </c>
      <c r="V2401" s="7" t="n">
        <f aca="false">$B$22*S2401</f>
        <v>879173959.839598</v>
      </c>
      <c r="W2401" s="7" t="n">
        <f aca="false">IF(B2401=1,I2401,S2401*$B$548)</f>
        <v>78568328.847952</v>
      </c>
      <c r="X2401" s="7" t="n">
        <f aca="false">IF(C2401=1,J2401,S2401*$E$576)</f>
        <v>300000000</v>
      </c>
      <c r="Y2401" s="7" t="n">
        <f aca="false">IF(D2401=1,K2401,S2401*$E$575)</f>
        <v>100000000</v>
      </c>
      <c r="Z2401" s="7" t="n">
        <f aca="false">IF(E2401=1,L2401,S2401*$E$574)</f>
        <v>60000000</v>
      </c>
      <c r="AA2401" s="7" t="n">
        <f aca="false">IF(F2401=1,M2401,S2401*$E$573)</f>
        <v>293057986.6132</v>
      </c>
      <c r="AB2401" s="7" t="n">
        <f aca="false">IF(G2401=1,N2401,S2401*$E$572)</f>
        <v>15000000</v>
      </c>
      <c r="AC2401" s="7" t="n">
        <f aca="false">IF(H2401=1,O2401,S2401*$E$571)</f>
        <v>5000000</v>
      </c>
      <c r="AD2401" s="7" t="n">
        <f aca="false">INDEX($W$2342:$W$2469,MATCH($A2401+(1-B2401)*64,$A$2342:$A$2469,0))</f>
        <v>30000000</v>
      </c>
      <c r="AE2401" s="7" t="n">
        <f aca="false">INDEX($W$2342:$W$2469,MATCH($A2401-B2401*64,$A$2342:$A$2469,0))</f>
        <v>78568328.847952</v>
      </c>
      <c r="AF2401" s="7" t="n">
        <f aca="false">INDEX($X$2342:$X$2469,MATCH($A2401+(1-C2401)*32,$A$2342:$A$2469,0))</f>
        <v>300000000</v>
      </c>
      <c r="AG2401" s="7" t="n">
        <f aca="false">INDEX($X$2342:$X$2469,MATCH($A2401-C2401*32,$A$2342:$A$2469,0))</f>
        <v>514733480.44336</v>
      </c>
      <c r="AH2401" s="7" t="n">
        <f aca="false">INDEX($Y$2342:$Y$2469,MATCH($A2401+(1-D2401)*16,$A$2342:$A$2469,0))</f>
        <v>100000000</v>
      </c>
      <c r="AI2401" s="7" t="n">
        <f aca="false">INDEX($Y$2342:$Y$2469,MATCH($A2401-D2401*16,$A$2342:$A$2469,0))</f>
        <v>162438635.600824</v>
      </c>
      <c r="AJ2401" s="7" t="n">
        <f aca="false">INDEX($Z$2342:$Z$2469,MATCH($A2401+(1-E2401)*8,$A$2342:$A$2469,0))</f>
        <v>60000000</v>
      </c>
      <c r="AK2401" s="7" t="n">
        <f aca="false">INDEX($Z$2342:$Z$2469,MATCH($A2401-E2401*8,$A$2342:$A$2469,0))</f>
        <v>211168316.411818</v>
      </c>
      <c r="AL2401" s="7" t="n">
        <f aca="false">INDEX($AA$2342:$AA$2469,MATCH($A2401+(1-F2401)*4,$A$2342:$A$2469,0))</f>
        <v>30000000</v>
      </c>
      <c r="AM2401" s="7" t="n">
        <f aca="false">INDEX($AA$2342:$AA$2469,MATCH($A2401-F2401*4,$A$2342:$A$2469,0))</f>
        <v>293057986.6132</v>
      </c>
      <c r="AN2401" s="7" t="n">
        <f aca="false">INDEX($AB$2342:$AB$2469,MATCH($A2401+(1-G2401)*2,$A$2342:$A$2469,0))</f>
        <v>15000000</v>
      </c>
      <c r="AO2401" s="7" t="n">
        <f aca="false">INDEX($AB$2342:$AB$2469,MATCH($A2401-G2401*2,$A$2342:$A$2469,0))</f>
        <v>373439701.545186</v>
      </c>
      <c r="AP2401" s="7" t="n">
        <f aca="false">INDEX($AC$2342:$AC$2469,MATCH($A2401+(1-H2401)*1,$A$2342:$A$2469,0))</f>
        <v>5000000</v>
      </c>
      <c r="AQ2401" s="7" t="n">
        <f aca="false">INDEX($AC$2342:$AC$2469,MATCH($A2401-H2401*1,$A$2342:$A$2469,0))</f>
        <v>371010825.437575</v>
      </c>
      <c r="AR2401" s="14" t="b">
        <f aca="false">AND(IF(B2401=1,AD2401&gt;=AE2401,AE2401&gt;AD2401),IF(C2401=1,AF2401&gt;=AG2401,AG2401&gt;AF2401),IF(D2401=1,AH2401&gt;=AI2401,AI2401&gt;AH2401),IF(E2401=1,AJ2401&gt;=AK2401,AK2401&gt;AJ2401),IF(F2401=1,AL2401&gt;=AM2401,AM2401&gt;AL2401),IF(G2401=1,AN2401&gt;=AO2401,AO2401&gt;AN2401),IF(H2401=1,AP2401&gt;=AQ2401,AQ2401&gt;AP2401))</f>
        <v>0</v>
      </c>
      <c r="AS2401" s="2"/>
      <c r="AT2401" s="2"/>
      <c r="AU2401" s="2"/>
      <c r="AV2401" s="2"/>
      <c r="AW2401" s="2"/>
      <c r="AX2401" s="2"/>
    </row>
    <row r="2402" customFormat="false" ht="15" hidden="false" customHeight="false" outlineLevel="0" collapsed="false">
      <c r="A2402" s="6" t="n">
        <f aca="false">ROW()-2342</f>
        <v>60</v>
      </c>
      <c r="B2402" s="6" t="n">
        <f aca="false">MOD(INT($A2402/64),2)</f>
        <v>0</v>
      </c>
      <c r="C2402" s="6" t="n">
        <f aca="false">MOD(INT($A2402/32),2)</f>
        <v>1</v>
      </c>
      <c r="D2402" s="6" t="n">
        <f aca="false">MOD(INT($A2402/16),2)</f>
        <v>1</v>
      </c>
      <c r="E2402" s="6" t="n">
        <f aca="false">MOD(INT($A2402/8),2)</f>
        <v>1</v>
      </c>
      <c r="F2402" s="6" t="n">
        <f aca="false">MOD(INT($A2402/4),2)</f>
        <v>1</v>
      </c>
      <c r="G2402" s="6" t="n">
        <f aca="false">MOD(INT($A2402/2),2)</f>
        <v>0</v>
      </c>
      <c r="H2402" s="6" t="n">
        <f aca="false">MOD(INT($A2402/1),2)</f>
        <v>0</v>
      </c>
      <c r="I2402" s="7" t="n">
        <f aca="false">IF(B2402=1,MIN($B$6,$B$2340),0)</f>
        <v>0</v>
      </c>
      <c r="J2402" s="7" t="n">
        <f aca="false">IF(C2402=1,MIN($F$576,MAX(0,$B$2340-I2402)),0)</f>
        <v>300000000</v>
      </c>
      <c r="K2402" s="7" t="n">
        <f aca="false">IF(D2402=1,MIN($F$575,MAX(0,$B$2340-SUM(I2402:J2402))),0)</f>
        <v>100000000</v>
      </c>
      <c r="L2402" s="7" t="n">
        <f aca="false">IF(E2402=1,MIN($F$574,MAX(0,$B$2340-SUM(I2402:K2402))),0)</f>
        <v>60000000</v>
      </c>
      <c r="M2402" s="7" t="n">
        <f aca="false">IF(F2402=1,MIN($F$573,MAX(0,$B$2340-SUM(I2402:L2402))),0)</f>
        <v>30000000</v>
      </c>
      <c r="N2402" s="7" t="n">
        <f aca="false">IF(G2402=1,MIN($F$572,MAX(0,$B$2340-SUM(I2402:M2402))),0)</f>
        <v>0</v>
      </c>
      <c r="O2402" s="7" t="n">
        <f aca="false">IF(H2402=1,MIN($F$571,MAX(0,$B$2340-SUM(I2402:N2402))),0)</f>
        <v>0</v>
      </c>
      <c r="P2402" s="7" t="n">
        <f aca="false">MAX(0,$B$2340-SUM(I2402:O2402))</f>
        <v>1510000000</v>
      </c>
      <c r="Q2402" s="7" t="n">
        <f aca="false">($B$553+$B$554)+$B$22+(1-B2402)*$B$548+(1-C2402)*$E$576+(1-D2402)*$E$575+(1-E2402)*$E$574+(1-F2402)*$E$573+(1-G2402)*$E$572+(1-H2402)*$E$571</f>
        <v>20085652.6989266</v>
      </c>
      <c r="R2402" s="7" t="n">
        <f aca="false">P2402&gt;$B$12*Q2402</f>
        <v>1</v>
      </c>
      <c r="S2402" s="7" t="n">
        <f aca="false">IF(R2402,(P2402+$B$12*$B$13)/(Q2402+$B$13),IF(Q2402&gt;0,P2402/Q2402,0))</f>
        <v>66.9672920310107</v>
      </c>
      <c r="T2402" s="7" t="n">
        <f aca="false">IF(R2402,$B$13*(S2402-$B$12),0)</f>
        <v>164918230.077527</v>
      </c>
      <c r="U2402" s="7" t="n">
        <f aca="false">($B$553+$B$554)*S2402</f>
        <v>18841783.023857</v>
      </c>
      <c r="V2402" s="7" t="n">
        <f aca="false">$B$22*S2402</f>
        <v>602705628.279096</v>
      </c>
      <c r="W2402" s="7" t="n">
        <f aca="false">IF(B2402=1,I2402,S2402*$B$548)</f>
        <v>53861438.3094138</v>
      </c>
      <c r="X2402" s="7" t="n">
        <f aca="false">IF(C2402=1,J2402,S2402*$E$576)</f>
        <v>300000000</v>
      </c>
      <c r="Y2402" s="7" t="n">
        <f aca="false">IF(D2402=1,K2402,S2402*$E$575)</f>
        <v>100000000</v>
      </c>
      <c r="Z2402" s="7" t="n">
        <f aca="false">IF(E2402=1,L2402,S2402*$E$574)</f>
        <v>60000000</v>
      </c>
      <c r="AA2402" s="7" t="n">
        <f aca="false">IF(F2402=1,M2402,S2402*$E$573)</f>
        <v>30000000</v>
      </c>
      <c r="AB2402" s="7" t="n">
        <f aca="false">IF(G2402=1,N2402,S2402*$E$572)</f>
        <v>334836460.155053</v>
      </c>
      <c r="AC2402" s="7" t="n">
        <f aca="false">IF(H2402=1,O2402,S2402*$E$571)</f>
        <v>334836460.155053</v>
      </c>
      <c r="AD2402" s="7" t="n">
        <f aca="false">INDEX($W$2342:$W$2469,MATCH($A2402+(1-B2402)*64,$A$2342:$A$2469,0))</f>
        <v>30000000</v>
      </c>
      <c r="AE2402" s="7" t="n">
        <f aca="false">INDEX($W$2342:$W$2469,MATCH($A2402-B2402*64,$A$2342:$A$2469,0))</f>
        <v>53861438.3094138</v>
      </c>
      <c r="AF2402" s="7" t="n">
        <f aca="false">INDEX($X$2342:$X$2469,MATCH($A2402+(1-C2402)*32,$A$2342:$A$2469,0))</f>
        <v>300000000</v>
      </c>
      <c r="AG2402" s="7" t="n">
        <f aca="false">INDEX($X$2342:$X$2469,MATCH($A2402-C2402*32,$A$2342:$A$2469,0))</f>
        <v>387140752.105421</v>
      </c>
      <c r="AH2402" s="7" t="n">
        <f aca="false">INDEX($Y$2342:$Y$2469,MATCH($A2402+(1-D2402)*16,$A$2342:$A$2469,0))</f>
        <v>100000000</v>
      </c>
      <c r="AI2402" s="7" t="n">
        <f aca="false">INDEX($Y$2342:$Y$2469,MATCH($A2402-D2402*16,$A$2342:$A$2469,0))</f>
        <v>114970386.677427</v>
      </c>
      <c r="AJ2402" s="7" t="n">
        <f aca="false">INDEX($Z$2342:$Z$2469,MATCH($A2402+(1-E2402)*8,$A$2342:$A$2469,0))</f>
        <v>60000000</v>
      </c>
      <c r="AK2402" s="7" t="n">
        <f aca="false">INDEX($Z$2342:$Z$2469,MATCH($A2402-E2402*8,$A$2342:$A$2469,0))</f>
        <v>151046684.490341</v>
      </c>
      <c r="AL2402" s="7" t="n">
        <f aca="false">INDEX($AA$2342:$AA$2469,MATCH($A2402+(1-F2402)*4,$A$2342:$A$2469,0))</f>
        <v>30000000</v>
      </c>
      <c r="AM2402" s="7" t="n">
        <f aca="false">INDEX($AA$2342:$AA$2469,MATCH($A2402-F2402*4,$A$2342:$A$2469,0))</f>
        <v>180863081.917552</v>
      </c>
      <c r="AN2402" s="7" t="n">
        <f aca="false">INDEX($AB$2342:$AB$2469,MATCH($A2402+(1-G2402)*2,$A$2342:$A$2469,0))</f>
        <v>15000000</v>
      </c>
      <c r="AO2402" s="7" t="n">
        <f aca="false">INDEX($AB$2342:$AB$2469,MATCH($A2402-G2402*2,$A$2342:$A$2469,0))</f>
        <v>334836460.155053</v>
      </c>
      <c r="AP2402" s="7" t="n">
        <f aca="false">INDEX($AC$2342:$AC$2469,MATCH($A2402+(1-H2402)*1,$A$2342:$A$2469,0))</f>
        <v>5000000</v>
      </c>
      <c r="AQ2402" s="7" t="n">
        <f aca="false">INDEX($AC$2342:$AC$2469,MATCH($A2402-H2402*1,$A$2342:$A$2469,0))</f>
        <v>334836460.155053</v>
      </c>
      <c r="AR2402" s="14" t="b">
        <f aca="false">AND(IF(B2402=1,AD2402&gt;=AE2402,AE2402&gt;AD2402),IF(C2402=1,AF2402&gt;=AG2402,AG2402&gt;AF2402),IF(D2402=1,AH2402&gt;=AI2402,AI2402&gt;AH2402),IF(E2402=1,AJ2402&gt;=AK2402,AK2402&gt;AJ2402),IF(F2402=1,AL2402&gt;=AM2402,AM2402&gt;AL2402),IF(G2402=1,AN2402&gt;=AO2402,AO2402&gt;AN2402),IF(H2402=1,AP2402&gt;=AQ2402,AQ2402&gt;AP2402))</f>
        <v>0</v>
      </c>
      <c r="AS2402" s="2"/>
      <c r="AT2402" s="2"/>
      <c r="AU2402" s="2"/>
      <c r="AV2402" s="2"/>
      <c r="AW2402" s="2"/>
      <c r="AX2402" s="2"/>
    </row>
    <row r="2403" customFormat="false" ht="15" hidden="false" customHeight="false" outlineLevel="0" collapsed="false">
      <c r="A2403" s="6" t="n">
        <f aca="false">ROW()-2342</f>
        <v>61</v>
      </c>
      <c r="B2403" s="6" t="n">
        <f aca="false">MOD(INT($A2403/64),2)</f>
        <v>0</v>
      </c>
      <c r="C2403" s="6" t="n">
        <f aca="false">MOD(INT($A2403/32),2)</f>
        <v>1</v>
      </c>
      <c r="D2403" s="6" t="n">
        <f aca="false">MOD(INT($A2403/16),2)</f>
        <v>1</v>
      </c>
      <c r="E2403" s="6" t="n">
        <f aca="false">MOD(INT($A2403/8),2)</f>
        <v>1</v>
      </c>
      <c r="F2403" s="6" t="n">
        <f aca="false">MOD(INT($A2403/4),2)</f>
        <v>1</v>
      </c>
      <c r="G2403" s="6" t="n">
        <f aca="false">MOD(INT($A2403/2),2)</f>
        <v>0</v>
      </c>
      <c r="H2403" s="6" t="n">
        <f aca="false">MOD(INT($A2403/1),2)</f>
        <v>1</v>
      </c>
      <c r="I2403" s="7" t="n">
        <f aca="false">IF(B2403=1,MIN($B$6,$B$2340),0)</f>
        <v>0</v>
      </c>
      <c r="J2403" s="7" t="n">
        <f aca="false">IF(C2403=1,MIN($F$576,MAX(0,$B$2340-I2403)),0)</f>
        <v>300000000</v>
      </c>
      <c r="K2403" s="7" t="n">
        <f aca="false">IF(D2403=1,MIN($F$575,MAX(0,$B$2340-SUM(I2403:J2403))),0)</f>
        <v>100000000</v>
      </c>
      <c r="L2403" s="7" t="n">
        <f aca="false">IF(E2403=1,MIN($F$574,MAX(0,$B$2340-SUM(I2403:K2403))),0)</f>
        <v>60000000</v>
      </c>
      <c r="M2403" s="7" t="n">
        <f aca="false">IF(F2403=1,MIN($F$573,MAX(0,$B$2340-SUM(I2403:L2403))),0)</f>
        <v>30000000</v>
      </c>
      <c r="N2403" s="7" t="n">
        <f aca="false">IF(G2403=1,MIN($F$572,MAX(0,$B$2340-SUM(I2403:M2403))),0)</f>
        <v>0</v>
      </c>
      <c r="O2403" s="7" t="n">
        <f aca="false">IF(H2403=1,MIN($F$571,MAX(0,$B$2340-SUM(I2403:N2403))),0)</f>
        <v>5000000</v>
      </c>
      <c r="P2403" s="7" t="n">
        <f aca="false">MAX(0,$B$2340-SUM(I2403:O2403))</f>
        <v>1505000000</v>
      </c>
      <c r="Q2403" s="7" t="n">
        <f aca="false">($B$553+$B$554)+$B$22+(1-B2403)*$B$548+(1-C2403)*$E$576+(1-D2403)*$E$575+(1-E2403)*$E$574+(1-F2403)*$E$573+(1-G2403)*$E$572+(1-H2403)*$E$571</f>
        <v>15085652.6989266</v>
      </c>
      <c r="R2403" s="7" t="n">
        <f aca="false">P2403&gt;$B$12*Q2403</f>
        <v>1</v>
      </c>
      <c r="S2403" s="7" t="n">
        <f aca="false">IF(R2403,(P2403+$B$12*$B$13)/(Q2403+$B$13),IF(Q2403&gt;0,P2403/Q2403,0))</f>
        <v>85.7232896503192</v>
      </c>
      <c r="T2403" s="7" t="n">
        <f aca="false">IF(R2403,$B$13*(S2403-$B$12),0)</f>
        <v>211808224.125798</v>
      </c>
      <c r="U2403" s="7" t="n">
        <f aca="false">($B$553+$B$554)*S2403</f>
        <v>24118932.910332</v>
      </c>
      <c r="V2403" s="7" t="n">
        <f aca="false">$B$22*S2403</f>
        <v>771509606.852873</v>
      </c>
      <c r="W2403" s="7" t="n">
        <f aca="false">IF(B2403=1,I2403,S2403*$B$548)</f>
        <v>68946787.8594014</v>
      </c>
      <c r="X2403" s="7" t="n">
        <f aca="false">IF(C2403=1,J2403,S2403*$E$576)</f>
        <v>300000000</v>
      </c>
      <c r="Y2403" s="7" t="n">
        <f aca="false">IF(D2403=1,K2403,S2403*$E$575)</f>
        <v>100000000</v>
      </c>
      <c r="Z2403" s="7" t="n">
        <f aca="false">IF(E2403=1,L2403,S2403*$E$574)</f>
        <v>60000000</v>
      </c>
      <c r="AA2403" s="7" t="n">
        <f aca="false">IF(F2403=1,M2403,S2403*$E$573)</f>
        <v>30000000</v>
      </c>
      <c r="AB2403" s="7" t="n">
        <f aca="false">IF(G2403=1,N2403,S2403*$E$572)</f>
        <v>428616448.251596</v>
      </c>
      <c r="AC2403" s="7" t="n">
        <f aca="false">IF(H2403=1,O2403,S2403*$E$571)</f>
        <v>5000000</v>
      </c>
      <c r="AD2403" s="7" t="n">
        <f aca="false">INDEX($W$2342:$W$2469,MATCH($A2403+(1-B2403)*64,$A$2342:$A$2469,0))</f>
        <v>30000000</v>
      </c>
      <c r="AE2403" s="7" t="n">
        <f aca="false">INDEX($W$2342:$W$2469,MATCH($A2403-B2403*64,$A$2342:$A$2469,0))</f>
        <v>68946787.8594014</v>
      </c>
      <c r="AF2403" s="7" t="n">
        <f aca="false">INDEX($X$2342:$X$2469,MATCH($A2403+(1-C2403)*32,$A$2342:$A$2469,0))</f>
        <v>300000000</v>
      </c>
      <c r="AG2403" s="7" t="n">
        <f aca="false">INDEX($X$2342:$X$2469,MATCH($A2403-C2403*32,$A$2342:$A$2469,0))</f>
        <v>467453626.263663</v>
      </c>
      <c r="AH2403" s="7" t="n">
        <f aca="false">INDEX($Y$2342:$Y$2469,MATCH($A2403+(1-D2403)*16,$A$2342:$A$2469,0))</f>
        <v>100000000</v>
      </c>
      <c r="AI2403" s="7" t="n">
        <f aca="false">INDEX($Y$2342:$Y$2469,MATCH($A2403-D2403*16,$A$2342:$A$2469,0))</f>
        <v>144276438.234194</v>
      </c>
      <c r="AJ2403" s="7" t="n">
        <f aca="false">INDEX($Z$2342:$Z$2469,MATCH($A2403+(1-E2403)*8,$A$2342:$A$2469,0))</f>
        <v>60000000</v>
      </c>
      <c r="AK2403" s="7" t="n">
        <f aca="false">INDEX($Z$2342:$Z$2469,MATCH($A2403-E2403*8,$A$2342:$A$2469,0))</f>
        <v>188235033.234719</v>
      </c>
      <c r="AL2403" s="7" t="n">
        <f aca="false">INDEX($AA$2342:$AA$2469,MATCH($A2403+(1-F2403)*4,$A$2342:$A$2469,0))</f>
        <v>30000000</v>
      </c>
      <c r="AM2403" s="7" t="n">
        <f aca="false">INDEX($AA$2342:$AA$2469,MATCH($A2403-F2403*4,$A$2342:$A$2469,0))</f>
        <v>224063820.927112</v>
      </c>
      <c r="AN2403" s="7" t="n">
        <f aca="false">INDEX($AB$2342:$AB$2469,MATCH($A2403+(1-G2403)*2,$A$2342:$A$2469,0))</f>
        <v>15000000</v>
      </c>
      <c r="AO2403" s="7" t="n">
        <f aca="false">INDEX($AB$2342:$AB$2469,MATCH($A2403-G2403*2,$A$2342:$A$2469,0))</f>
        <v>428616448.251596</v>
      </c>
      <c r="AP2403" s="7" t="n">
        <f aca="false">INDEX($AC$2342:$AC$2469,MATCH($A2403+(1-H2403)*1,$A$2342:$A$2469,0))</f>
        <v>5000000</v>
      </c>
      <c r="AQ2403" s="7" t="n">
        <f aca="false">INDEX($AC$2342:$AC$2469,MATCH($A2403-H2403*1,$A$2342:$A$2469,0))</f>
        <v>334836460.155053</v>
      </c>
      <c r="AR2403" s="14" t="b">
        <f aca="false">AND(IF(B2403=1,AD2403&gt;=AE2403,AE2403&gt;AD2403),IF(C2403=1,AF2403&gt;=AG2403,AG2403&gt;AF2403),IF(D2403=1,AH2403&gt;=AI2403,AI2403&gt;AH2403),IF(E2403=1,AJ2403&gt;=AK2403,AK2403&gt;AJ2403),IF(F2403=1,AL2403&gt;=AM2403,AM2403&gt;AL2403),IF(G2403=1,AN2403&gt;=AO2403,AO2403&gt;AN2403),IF(H2403=1,AP2403&gt;=AQ2403,AQ2403&gt;AP2403))</f>
        <v>0</v>
      </c>
      <c r="AS2403" s="2"/>
      <c r="AT2403" s="2"/>
      <c r="AU2403" s="2"/>
      <c r="AV2403" s="2"/>
      <c r="AW2403" s="2"/>
      <c r="AX2403" s="2"/>
    </row>
    <row r="2404" customFormat="false" ht="15" hidden="false" customHeight="false" outlineLevel="0" collapsed="false">
      <c r="A2404" s="6" t="n">
        <f aca="false">ROW()-2342</f>
        <v>62</v>
      </c>
      <c r="B2404" s="6" t="n">
        <f aca="false">MOD(INT($A2404/64),2)</f>
        <v>0</v>
      </c>
      <c r="C2404" s="6" t="n">
        <f aca="false">MOD(INT($A2404/32),2)</f>
        <v>1</v>
      </c>
      <c r="D2404" s="6" t="n">
        <f aca="false">MOD(INT($A2404/16),2)</f>
        <v>1</v>
      </c>
      <c r="E2404" s="6" t="n">
        <f aca="false">MOD(INT($A2404/8),2)</f>
        <v>1</v>
      </c>
      <c r="F2404" s="6" t="n">
        <f aca="false">MOD(INT($A2404/4),2)</f>
        <v>1</v>
      </c>
      <c r="G2404" s="6" t="n">
        <f aca="false">MOD(INT($A2404/2),2)</f>
        <v>1</v>
      </c>
      <c r="H2404" s="6" t="n">
        <f aca="false">MOD(INT($A2404/1),2)</f>
        <v>0</v>
      </c>
      <c r="I2404" s="7" t="n">
        <f aca="false">IF(B2404=1,MIN($B$6,$B$2340),0)</f>
        <v>0</v>
      </c>
      <c r="J2404" s="7" t="n">
        <f aca="false">IF(C2404=1,MIN($F$576,MAX(0,$B$2340-I2404)),0)</f>
        <v>300000000</v>
      </c>
      <c r="K2404" s="7" t="n">
        <f aca="false">IF(D2404=1,MIN($F$575,MAX(0,$B$2340-SUM(I2404:J2404))),0)</f>
        <v>100000000</v>
      </c>
      <c r="L2404" s="7" t="n">
        <f aca="false">IF(E2404=1,MIN($F$574,MAX(0,$B$2340-SUM(I2404:K2404))),0)</f>
        <v>60000000</v>
      </c>
      <c r="M2404" s="7" t="n">
        <f aca="false">IF(F2404=1,MIN($F$573,MAX(0,$B$2340-SUM(I2404:L2404))),0)</f>
        <v>30000000</v>
      </c>
      <c r="N2404" s="7" t="n">
        <f aca="false">IF(G2404=1,MIN($F$572,MAX(0,$B$2340-SUM(I2404:M2404))),0)</f>
        <v>15000000</v>
      </c>
      <c r="O2404" s="7" t="n">
        <f aca="false">IF(H2404=1,MIN($F$571,MAX(0,$B$2340-SUM(I2404:N2404))),0)</f>
        <v>0</v>
      </c>
      <c r="P2404" s="7" t="n">
        <f aca="false">MAX(0,$B$2340-SUM(I2404:O2404))</f>
        <v>1495000000</v>
      </c>
      <c r="Q2404" s="7" t="n">
        <f aca="false">($B$553+$B$554)+$B$22+(1-B2404)*$B$548+(1-C2404)*$E$576+(1-D2404)*$E$575+(1-E2404)*$E$574+(1-F2404)*$E$573+(1-G2404)*$E$572+(1-H2404)*$E$571</f>
        <v>15085652.6989266</v>
      </c>
      <c r="R2404" s="7" t="n">
        <f aca="false">P2404&gt;$B$12*Q2404</f>
        <v>1</v>
      </c>
      <c r="S2404" s="7" t="n">
        <f aca="false">IF(R2404,(P2404+$B$12*$B$13)/(Q2404+$B$13),IF(Q2404&gt;0,P2404/Q2404,0))</f>
        <v>85.1546442795045</v>
      </c>
      <c r="T2404" s="7" t="n">
        <f aca="false">IF(R2404,$B$13*(S2404-$B$12),0)</f>
        <v>210386610.698761</v>
      </c>
      <c r="U2404" s="7" t="n">
        <f aca="false">($B$553+$B$554)*S2404</f>
        <v>23958939.9888704</v>
      </c>
      <c r="V2404" s="7" t="n">
        <f aca="false">$B$22*S2404</f>
        <v>766391798.51554</v>
      </c>
      <c r="W2404" s="7" t="n">
        <f aca="false">IF(B2404=1,I2404,S2404*$B$548)</f>
        <v>68489429.3993059</v>
      </c>
      <c r="X2404" s="7" t="n">
        <f aca="false">IF(C2404=1,J2404,S2404*$E$576)</f>
        <v>300000000</v>
      </c>
      <c r="Y2404" s="7" t="n">
        <f aca="false">IF(D2404=1,K2404,S2404*$E$575)</f>
        <v>100000000</v>
      </c>
      <c r="Z2404" s="7" t="n">
        <f aca="false">IF(E2404=1,L2404,S2404*$E$574)</f>
        <v>60000000</v>
      </c>
      <c r="AA2404" s="7" t="n">
        <f aca="false">IF(F2404=1,M2404,S2404*$E$573)</f>
        <v>30000000</v>
      </c>
      <c r="AB2404" s="7" t="n">
        <f aca="false">IF(G2404=1,N2404,S2404*$E$572)</f>
        <v>15000000</v>
      </c>
      <c r="AC2404" s="7" t="n">
        <f aca="false">IF(H2404=1,O2404,S2404*$E$571)</f>
        <v>425773221.397522</v>
      </c>
      <c r="AD2404" s="7" t="n">
        <f aca="false">INDEX($W$2342:$W$2469,MATCH($A2404+(1-B2404)*64,$A$2342:$A$2469,0))</f>
        <v>30000000</v>
      </c>
      <c r="AE2404" s="7" t="n">
        <f aca="false">INDEX($W$2342:$W$2469,MATCH($A2404-B2404*64,$A$2342:$A$2469,0))</f>
        <v>68489429.3993059</v>
      </c>
      <c r="AF2404" s="7" t="n">
        <f aca="false">INDEX($X$2342:$X$2469,MATCH($A2404+(1-C2404)*32,$A$2342:$A$2469,0))</f>
        <v>300000000</v>
      </c>
      <c r="AG2404" s="7" t="n">
        <f aca="false">INDEX($X$2342:$X$2469,MATCH($A2404-C2404*32,$A$2342:$A$2469,0))</f>
        <v>464867437.459991</v>
      </c>
      <c r="AH2404" s="7" t="n">
        <f aca="false">INDEX($Y$2342:$Y$2469,MATCH($A2404+(1-D2404)*16,$A$2342:$A$2469,0))</f>
        <v>100000000</v>
      </c>
      <c r="AI2404" s="7" t="n">
        <f aca="false">INDEX($Y$2342:$Y$2469,MATCH($A2404-D2404*16,$A$2342:$A$2469,0))</f>
        <v>143378917.623095</v>
      </c>
      <c r="AJ2404" s="7" t="n">
        <f aca="false">INDEX($Z$2342:$Z$2469,MATCH($A2404+(1-E2404)*8,$A$2342:$A$2469,0))</f>
        <v>60000000</v>
      </c>
      <c r="AK2404" s="7" t="n">
        <f aca="false">INDEX($Z$2342:$Z$2469,MATCH($A2404-E2404*8,$A$2342:$A$2469,0))</f>
        <v>187034171.778676</v>
      </c>
      <c r="AL2404" s="7" t="n">
        <f aca="false">INDEX($AA$2342:$AA$2469,MATCH($A2404+(1-F2404)*4,$A$2342:$A$2469,0))</f>
        <v>30000000</v>
      </c>
      <c r="AM2404" s="7" t="n">
        <f aca="false">INDEX($AA$2342:$AA$2469,MATCH($A2404-F2404*4,$A$2342:$A$2469,0))</f>
        <v>222606495.262545</v>
      </c>
      <c r="AN2404" s="7" t="n">
        <f aca="false">INDEX($AB$2342:$AB$2469,MATCH($A2404+(1-G2404)*2,$A$2342:$A$2469,0))</f>
        <v>15000000</v>
      </c>
      <c r="AO2404" s="7" t="n">
        <f aca="false">INDEX($AB$2342:$AB$2469,MATCH($A2404-G2404*2,$A$2342:$A$2469,0))</f>
        <v>334836460.155053</v>
      </c>
      <c r="AP2404" s="7" t="n">
        <f aca="false">INDEX($AC$2342:$AC$2469,MATCH($A2404+(1-H2404)*1,$A$2342:$A$2469,0))</f>
        <v>5000000</v>
      </c>
      <c r="AQ2404" s="7" t="n">
        <f aca="false">INDEX($AC$2342:$AC$2469,MATCH($A2404-H2404*1,$A$2342:$A$2469,0))</f>
        <v>425773221.397522</v>
      </c>
      <c r="AR2404" s="14" t="b">
        <f aca="false">AND(IF(B2404=1,AD2404&gt;=AE2404,AE2404&gt;AD2404),IF(C2404=1,AF2404&gt;=AG2404,AG2404&gt;AF2404),IF(D2404=1,AH2404&gt;=AI2404,AI2404&gt;AH2404),IF(E2404=1,AJ2404&gt;=AK2404,AK2404&gt;AJ2404),IF(F2404=1,AL2404&gt;=AM2404,AM2404&gt;AL2404),IF(G2404=1,AN2404&gt;=AO2404,AO2404&gt;AN2404),IF(H2404=1,AP2404&gt;=AQ2404,AQ2404&gt;AP2404))</f>
        <v>0</v>
      </c>
      <c r="AS2404" s="2"/>
      <c r="AT2404" s="2"/>
      <c r="AU2404" s="2"/>
      <c r="AV2404" s="2"/>
      <c r="AW2404" s="2"/>
      <c r="AX2404" s="2"/>
    </row>
    <row r="2405" customFormat="false" ht="15" hidden="false" customHeight="false" outlineLevel="0" collapsed="false">
      <c r="A2405" s="6" t="n">
        <f aca="false">ROW()-2342</f>
        <v>63</v>
      </c>
      <c r="B2405" s="6" t="n">
        <f aca="false">MOD(INT($A2405/64),2)</f>
        <v>0</v>
      </c>
      <c r="C2405" s="6" t="n">
        <f aca="false">MOD(INT($A2405/32),2)</f>
        <v>1</v>
      </c>
      <c r="D2405" s="6" t="n">
        <f aca="false">MOD(INT($A2405/16),2)</f>
        <v>1</v>
      </c>
      <c r="E2405" s="6" t="n">
        <f aca="false">MOD(INT($A2405/8),2)</f>
        <v>1</v>
      </c>
      <c r="F2405" s="6" t="n">
        <f aca="false">MOD(INT($A2405/4),2)</f>
        <v>1</v>
      </c>
      <c r="G2405" s="6" t="n">
        <f aca="false">MOD(INT($A2405/2),2)</f>
        <v>1</v>
      </c>
      <c r="H2405" s="6" t="n">
        <f aca="false">MOD(INT($A2405/1),2)</f>
        <v>1</v>
      </c>
      <c r="I2405" s="7" t="n">
        <f aca="false">IF(B2405=1,MIN($B$6,$B$2340),0)</f>
        <v>0</v>
      </c>
      <c r="J2405" s="7" t="n">
        <f aca="false">IF(C2405=1,MIN($F$576,MAX(0,$B$2340-I2405)),0)</f>
        <v>300000000</v>
      </c>
      <c r="K2405" s="7" t="n">
        <f aca="false">IF(D2405=1,MIN($F$575,MAX(0,$B$2340-SUM(I2405:J2405))),0)</f>
        <v>100000000</v>
      </c>
      <c r="L2405" s="7" t="n">
        <f aca="false">IF(E2405=1,MIN($F$574,MAX(0,$B$2340-SUM(I2405:K2405))),0)</f>
        <v>60000000</v>
      </c>
      <c r="M2405" s="7" t="n">
        <f aca="false">IF(F2405=1,MIN($F$573,MAX(0,$B$2340-SUM(I2405:L2405))),0)</f>
        <v>30000000</v>
      </c>
      <c r="N2405" s="7" t="n">
        <f aca="false">IF(G2405=1,MIN($F$572,MAX(0,$B$2340-SUM(I2405:M2405))),0)</f>
        <v>15000000</v>
      </c>
      <c r="O2405" s="7" t="n">
        <f aca="false">IF(H2405=1,MIN($F$571,MAX(0,$B$2340-SUM(I2405:N2405))),0)</f>
        <v>5000000</v>
      </c>
      <c r="P2405" s="7" t="n">
        <f aca="false">MAX(0,$B$2340-SUM(I2405:O2405))</f>
        <v>1490000000</v>
      </c>
      <c r="Q2405" s="7" t="n">
        <f aca="false">($B$553+$B$554)+$B$22+(1-B2405)*$B$548+(1-C2405)*$E$576+(1-D2405)*$E$575+(1-E2405)*$E$574+(1-F2405)*$E$573+(1-G2405)*$E$572+(1-H2405)*$E$571</f>
        <v>10085652.6989266</v>
      </c>
      <c r="R2405" s="7" t="n">
        <f aca="false">P2405&gt;$B$12*Q2405</f>
        <v>1</v>
      </c>
      <c r="S2405" s="7" t="n">
        <f aca="false">IF(R2405,(P2405+$B$12*$B$13)/(Q2405+$B$13),IF(Q2405&gt;0,P2405/Q2405,0))</f>
        <v>118.587413438422</v>
      </c>
      <c r="T2405" s="7" t="n">
        <f aca="false">IF(R2405,$B$13*(S2405-$B$12),0)</f>
        <v>293968533.596056</v>
      </c>
      <c r="U2405" s="7" t="n">
        <f aca="false">($B$553+$B$554)*S2405</f>
        <v>33365516.8904319</v>
      </c>
      <c r="V2405" s="7" t="n">
        <f aca="false">$B$22*S2405</f>
        <v>1067286720.9458</v>
      </c>
      <c r="W2405" s="7" t="n">
        <f aca="false">IF(B2405=1,I2405,S2405*$B$548)</f>
        <v>95379228.5677126</v>
      </c>
      <c r="X2405" s="7" t="n">
        <f aca="false">IF(C2405=1,J2405,S2405*$E$576)</f>
        <v>300000000</v>
      </c>
      <c r="Y2405" s="7" t="n">
        <f aca="false">IF(D2405=1,K2405,S2405*$E$575)</f>
        <v>100000000</v>
      </c>
      <c r="Z2405" s="7" t="n">
        <f aca="false">IF(E2405=1,L2405,S2405*$E$574)</f>
        <v>60000000</v>
      </c>
      <c r="AA2405" s="7" t="n">
        <f aca="false">IF(F2405=1,M2405,S2405*$E$573)</f>
        <v>30000000</v>
      </c>
      <c r="AB2405" s="7" t="n">
        <f aca="false">IF(G2405=1,N2405,S2405*$E$572)</f>
        <v>15000000</v>
      </c>
      <c r="AC2405" s="7" t="n">
        <f aca="false">IF(H2405=1,O2405,S2405*$E$571)</f>
        <v>5000000</v>
      </c>
      <c r="AD2405" s="7" t="n">
        <f aca="false">INDEX($W$2342:$W$2469,MATCH($A2405+(1-B2405)*64,$A$2342:$A$2469,0))</f>
        <v>30000000</v>
      </c>
      <c r="AE2405" s="7" t="n">
        <f aca="false">INDEX($W$2342:$W$2469,MATCH($A2405-B2405*64,$A$2342:$A$2469,0))</f>
        <v>95379228.5677126</v>
      </c>
      <c r="AF2405" s="7" t="n">
        <f aca="false">INDEX($X$2342:$X$2469,MATCH($A2405+(1-C2405)*32,$A$2342:$A$2469,0))</f>
        <v>300000000</v>
      </c>
      <c r="AG2405" s="7" t="n">
        <f aca="false">INDEX($X$2342:$X$2469,MATCH($A2405-C2405*32,$A$2342:$A$2469,0))</f>
        <v>587391450.969369</v>
      </c>
      <c r="AH2405" s="7" t="n">
        <f aca="false">INDEX($Y$2342:$Y$2469,MATCH($A2405+(1-D2405)*16,$A$2342:$A$2469,0))</f>
        <v>100000000</v>
      </c>
      <c r="AI2405" s="7" t="n">
        <f aca="false">INDEX($Y$2342:$Y$2469,MATCH($A2405-D2405*16,$A$2342:$A$2469,0))</f>
        <v>192837230.639088</v>
      </c>
      <c r="AJ2405" s="7" t="n">
        <f aca="false">INDEX($Z$2342:$Z$2469,MATCH($A2405+(1-E2405)*8,$A$2342:$A$2469,0))</f>
        <v>60000000</v>
      </c>
      <c r="AK2405" s="7" t="n">
        <f aca="false">INDEX($Z$2342:$Z$2469,MATCH($A2405-E2405*8,$A$2342:$A$2469,0))</f>
        <v>248637818.776282</v>
      </c>
      <c r="AL2405" s="7" t="n">
        <f aca="false">INDEX($AA$2342:$AA$2469,MATCH($A2405+(1-F2405)*4,$A$2342:$A$2469,0))</f>
        <v>30000000</v>
      </c>
      <c r="AM2405" s="7" t="n">
        <f aca="false">INDEX($AA$2342:$AA$2469,MATCH($A2405-F2405*4,$A$2342:$A$2469,0))</f>
        <v>293057986.6132</v>
      </c>
      <c r="AN2405" s="7" t="n">
        <f aca="false">INDEX($AB$2342:$AB$2469,MATCH($A2405+(1-G2405)*2,$A$2342:$A$2469,0))</f>
        <v>15000000</v>
      </c>
      <c r="AO2405" s="7" t="n">
        <f aca="false">INDEX($AB$2342:$AB$2469,MATCH($A2405-G2405*2,$A$2342:$A$2469,0))</f>
        <v>428616448.251596</v>
      </c>
      <c r="AP2405" s="7" t="n">
        <f aca="false">INDEX($AC$2342:$AC$2469,MATCH($A2405+(1-H2405)*1,$A$2342:$A$2469,0))</f>
        <v>5000000</v>
      </c>
      <c r="AQ2405" s="7" t="n">
        <f aca="false">INDEX($AC$2342:$AC$2469,MATCH($A2405-H2405*1,$A$2342:$A$2469,0))</f>
        <v>425773221.397522</v>
      </c>
      <c r="AR2405" s="14" t="b">
        <f aca="false">AND(IF(B2405=1,AD2405&gt;=AE2405,AE2405&gt;AD2405),IF(C2405=1,AF2405&gt;=AG2405,AG2405&gt;AF2405),IF(D2405=1,AH2405&gt;=AI2405,AI2405&gt;AH2405),IF(E2405=1,AJ2405&gt;=AK2405,AK2405&gt;AJ2405),IF(F2405=1,AL2405&gt;=AM2405,AM2405&gt;AL2405),IF(G2405=1,AN2405&gt;=AO2405,AO2405&gt;AN2405),IF(H2405=1,AP2405&gt;=AQ2405,AQ2405&gt;AP2405))</f>
        <v>0</v>
      </c>
      <c r="AS2405" s="2"/>
      <c r="AT2405" s="2"/>
      <c r="AU2405" s="2"/>
      <c r="AV2405" s="2"/>
      <c r="AW2405" s="2"/>
      <c r="AX2405" s="2"/>
    </row>
    <row r="2406" customFormat="false" ht="15" hidden="false" customHeight="false" outlineLevel="0" collapsed="false">
      <c r="A2406" s="6" t="n">
        <f aca="false">ROW()-2342</f>
        <v>64</v>
      </c>
      <c r="B2406" s="6" t="n">
        <f aca="false">MOD(INT($A2406/64),2)</f>
        <v>1</v>
      </c>
      <c r="C2406" s="6" t="n">
        <f aca="false">MOD(INT($A2406/32),2)</f>
        <v>0</v>
      </c>
      <c r="D2406" s="6" t="n">
        <f aca="false">MOD(INT($A2406/16),2)</f>
        <v>0</v>
      </c>
      <c r="E2406" s="6" t="n">
        <f aca="false">MOD(INT($A2406/8),2)</f>
        <v>0</v>
      </c>
      <c r="F2406" s="6" t="n">
        <f aca="false">MOD(INT($A2406/4),2)</f>
        <v>0</v>
      </c>
      <c r="G2406" s="6" t="n">
        <f aca="false">MOD(INT($A2406/2),2)</f>
        <v>0</v>
      </c>
      <c r="H2406" s="6" t="n">
        <f aca="false">MOD(INT($A2406/1),2)</f>
        <v>0</v>
      </c>
      <c r="I2406" s="7" t="n">
        <f aca="false">IF(B2406=1,MIN($B$6,$B$2340),0)</f>
        <v>30000000</v>
      </c>
      <c r="J2406" s="7" t="n">
        <f aca="false">IF(C2406=1,MIN($F$576,MAX(0,$B$2340-I2406)),0)</f>
        <v>0</v>
      </c>
      <c r="K2406" s="7" t="n">
        <f aca="false">IF(D2406=1,MIN($F$575,MAX(0,$B$2340-SUM(I2406:J2406))),0)</f>
        <v>0</v>
      </c>
      <c r="L2406" s="7" t="n">
        <f aca="false">IF(E2406=1,MIN($F$574,MAX(0,$B$2340-SUM(I2406:K2406))),0)</f>
        <v>0</v>
      </c>
      <c r="M2406" s="7" t="n">
        <f aca="false">IF(F2406=1,MIN($F$573,MAX(0,$B$2340-SUM(I2406:L2406))),0)</f>
        <v>0</v>
      </c>
      <c r="N2406" s="7" t="n">
        <f aca="false">IF(G2406=1,MIN($F$572,MAX(0,$B$2340-SUM(I2406:M2406))),0)</f>
        <v>0</v>
      </c>
      <c r="O2406" s="7" t="n">
        <f aca="false">IF(H2406=1,MIN($F$571,MAX(0,$B$2340-SUM(I2406:N2406))),0)</f>
        <v>0</v>
      </c>
      <c r="P2406" s="7" t="n">
        <f aca="false">MAX(0,$B$2340-SUM(I2406:O2406))</f>
        <v>1970000000</v>
      </c>
      <c r="Q2406" s="7" t="n">
        <f aca="false">($B$553+$B$554)+$B$22+(1-B2406)*$B$548+(1-C2406)*$E$576+(1-D2406)*$E$575+(1-E2406)*$E$574+(1-F2406)*$E$573+(1-G2406)*$E$572+(1-H2406)*$E$571</f>
        <v>32549806.6634169</v>
      </c>
      <c r="R2406" s="7" t="n">
        <f aca="false">P2406&gt;$B$12*Q2406</f>
        <v>1</v>
      </c>
      <c r="S2406" s="7" t="n">
        <f aca="false">IF(R2406,(P2406+$B$12*$B$13)/(Q2406+$B$13),IF(Q2406&gt;0,P2406/Q2406,0))</f>
        <v>56.2770579290753</v>
      </c>
      <c r="T2406" s="7" t="n">
        <f aca="false">IF(R2406,$B$13*(S2406-$B$12),0)</f>
        <v>138192644.822688</v>
      </c>
      <c r="U2406" s="7" t="n">
        <f aca="false">($B$553+$B$554)*S2406</f>
        <v>15834000.1896693</v>
      </c>
      <c r="V2406" s="7" t="n">
        <f aca="false">$B$22*S2406</f>
        <v>506493521.361677</v>
      </c>
      <c r="W2406" s="7" t="n">
        <f aca="false">IF(B2406=1,I2406,S2406*$B$548)</f>
        <v>30000000</v>
      </c>
      <c r="X2406" s="7" t="n">
        <f aca="false">IF(C2406=1,J2406,S2406*$E$576)</f>
        <v>345230043.077144</v>
      </c>
      <c r="Y2406" s="7" t="n">
        <f aca="false">IF(D2406=1,K2406,S2406*$E$575)</f>
        <v>97583098.441062</v>
      </c>
      <c r="Z2406" s="7" t="n">
        <f aca="false">IF(E2406=1,L2406,S2406*$E$574)</f>
        <v>135064939.029781</v>
      </c>
      <c r="AA2406" s="7" t="n">
        <f aca="false">IF(F2406=1,M2406,S2406*$E$573)</f>
        <v>168831173.787226</v>
      </c>
      <c r="AB2406" s="7" t="n">
        <f aca="false">IF(G2406=1,N2406,S2406*$E$572)</f>
        <v>281385289.645376</v>
      </c>
      <c r="AC2406" s="7" t="n">
        <f aca="false">IF(H2406=1,O2406,S2406*$E$571)</f>
        <v>281385289.645376</v>
      </c>
      <c r="AD2406" s="7" t="n">
        <f aca="false">INDEX($W$2342:$W$2469,MATCH($A2406+(1-B2406)*64,$A$2342:$A$2469,0))</f>
        <v>30000000</v>
      </c>
      <c r="AE2406" s="7" t="n">
        <f aca="false">INDEX($W$2342:$W$2469,MATCH($A2406-B2406*64,$A$2342:$A$2469,0))</f>
        <v>44920945.8046176</v>
      </c>
      <c r="AF2406" s="7" t="n">
        <f aca="false">INDEX($X$2342:$X$2469,MATCH($A2406+(1-C2406)*32,$A$2342:$A$2469,0))</f>
        <v>300000000</v>
      </c>
      <c r="AG2406" s="7" t="n">
        <f aca="false">INDEX($X$2342:$X$2469,MATCH($A2406-C2406*32,$A$2342:$A$2469,0))</f>
        <v>345230043.077144</v>
      </c>
      <c r="AH2406" s="7" t="n">
        <f aca="false">INDEX($Y$2342:$Y$2469,MATCH($A2406+(1-D2406)*16,$A$2342:$A$2469,0))</f>
        <v>100000000</v>
      </c>
      <c r="AI2406" s="7" t="n">
        <f aca="false">INDEX($Y$2342:$Y$2469,MATCH($A2406-D2406*16,$A$2342:$A$2469,0))</f>
        <v>97583098.441062</v>
      </c>
      <c r="AJ2406" s="7" t="n">
        <f aca="false">INDEX($Z$2342:$Z$2469,MATCH($A2406+(1-E2406)*8,$A$2342:$A$2469,0))</f>
        <v>60000000</v>
      </c>
      <c r="AK2406" s="7" t="n">
        <f aca="false">INDEX($Z$2342:$Z$2469,MATCH($A2406-E2406*8,$A$2342:$A$2469,0))</f>
        <v>135064939.029781</v>
      </c>
      <c r="AL2406" s="7" t="n">
        <f aca="false">INDEX($AA$2342:$AA$2469,MATCH($A2406+(1-F2406)*4,$A$2342:$A$2469,0))</f>
        <v>30000000</v>
      </c>
      <c r="AM2406" s="7" t="n">
        <f aca="false">INDEX($AA$2342:$AA$2469,MATCH($A2406-F2406*4,$A$2342:$A$2469,0))</f>
        <v>168831173.787226</v>
      </c>
      <c r="AN2406" s="7" t="n">
        <f aca="false">INDEX($AB$2342:$AB$2469,MATCH($A2406+(1-G2406)*2,$A$2342:$A$2469,0))</f>
        <v>15000000</v>
      </c>
      <c r="AO2406" s="7" t="n">
        <f aca="false">INDEX($AB$2342:$AB$2469,MATCH($A2406-G2406*2,$A$2342:$A$2469,0))</f>
        <v>281385289.645376</v>
      </c>
      <c r="AP2406" s="7" t="n">
        <f aca="false">INDEX($AC$2342:$AC$2469,MATCH($A2406+(1-H2406)*1,$A$2342:$A$2469,0))</f>
        <v>5000000</v>
      </c>
      <c r="AQ2406" s="7" t="n">
        <f aca="false">INDEX($AC$2342:$AC$2469,MATCH($A2406-H2406*1,$A$2342:$A$2469,0))</f>
        <v>281385289.645376</v>
      </c>
      <c r="AR2406" s="14" t="b">
        <f aca="false">AND(IF(B2406=1,AD2406&gt;=AE2406,AE2406&gt;AD2406),IF(C2406=1,AF2406&gt;=AG2406,AG2406&gt;AF2406),IF(D2406=1,AH2406&gt;=AI2406,AI2406&gt;AH2406),IF(E2406=1,AJ2406&gt;=AK2406,AK2406&gt;AJ2406),IF(F2406=1,AL2406&gt;=AM2406,AM2406&gt;AL2406),IF(G2406=1,AN2406&gt;=AO2406,AO2406&gt;AN2406),IF(H2406=1,AP2406&gt;=AQ2406,AQ2406&gt;AP2406))</f>
        <v>0</v>
      </c>
      <c r="AS2406" s="2"/>
      <c r="AT2406" s="2"/>
      <c r="AU2406" s="2"/>
      <c r="AV2406" s="2"/>
      <c r="AW2406" s="2"/>
      <c r="AX2406" s="2"/>
    </row>
    <row r="2407" customFormat="false" ht="15" hidden="false" customHeight="false" outlineLevel="0" collapsed="false">
      <c r="A2407" s="6" t="n">
        <f aca="false">ROW()-2342</f>
        <v>65</v>
      </c>
      <c r="B2407" s="6" t="n">
        <f aca="false">MOD(INT($A2407/64),2)</f>
        <v>1</v>
      </c>
      <c r="C2407" s="6" t="n">
        <f aca="false">MOD(INT($A2407/32),2)</f>
        <v>0</v>
      </c>
      <c r="D2407" s="6" t="n">
        <f aca="false">MOD(INT($A2407/16),2)</f>
        <v>0</v>
      </c>
      <c r="E2407" s="6" t="n">
        <f aca="false">MOD(INT($A2407/8),2)</f>
        <v>0</v>
      </c>
      <c r="F2407" s="6" t="n">
        <f aca="false">MOD(INT($A2407/4),2)</f>
        <v>0</v>
      </c>
      <c r="G2407" s="6" t="n">
        <f aca="false">MOD(INT($A2407/2),2)</f>
        <v>0</v>
      </c>
      <c r="H2407" s="6" t="n">
        <f aca="false">MOD(INT($A2407/1),2)</f>
        <v>1</v>
      </c>
      <c r="I2407" s="7" t="n">
        <f aca="false">IF(B2407=1,MIN($B$6,$B$2340),0)</f>
        <v>30000000</v>
      </c>
      <c r="J2407" s="7" t="n">
        <f aca="false">IF(C2407=1,MIN($F$576,MAX(0,$B$2340-I2407)),0)</f>
        <v>0</v>
      </c>
      <c r="K2407" s="7" t="n">
        <f aca="false">IF(D2407=1,MIN($F$575,MAX(0,$B$2340-SUM(I2407:J2407))),0)</f>
        <v>0</v>
      </c>
      <c r="L2407" s="7" t="n">
        <f aca="false">IF(E2407=1,MIN($F$574,MAX(0,$B$2340-SUM(I2407:K2407))),0)</f>
        <v>0</v>
      </c>
      <c r="M2407" s="7" t="n">
        <f aca="false">IF(F2407=1,MIN($F$573,MAX(0,$B$2340-SUM(I2407:L2407))),0)</f>
        <v>0</v>
      </c>
      <c r="N2407" s="7" t="n">
        <f aca="false">IF(G2407=1,MIN($F$572,MAX(0,$B$2340-SUM(I2407:M2407))),0)</f>
        <v>0</v>
      </c>
      <c r="O2407" s="7" t="n">
        <f aca="false">IF(H2407=1,MIN($F$571,MAX(0,$B$2340-SUM(I2407:N2407))),0)</f>
        <v>5000000</v>
      </c>
      <c r="P2407" s="7" t="n">
        <f aca="false">MAX(0,$B$2340-SUM(I2407:O2407))</f>
        <v>1965000000</v>
      </c>
      <c r="Q2407" s="7" t="n">
        <f aca="false">($B$553+$B$554)+$B$22+(1-B2407)*$B$548+(1-C2407)*$E$576+(1-D2407)*$E$575+(1-E2407)*$E$574+(1-F2407)*$E$573+(1-G2407)*$E$572+(1-H2407)*$E$571</f>
        <v>27549806.6634169</v>
      </c>
      <c r="R2407" s="7" t="n">
        <f aca="false">P2407&gt;$B$12*Q2407</f>
        <v>1</v>
      </c>
      <c r="S2407" s="7" t="n">
        <f aca="false">IF(R2407,(P2407+$B$12*$B$13)/(Q2407+$B$13),IF(Q2407&gt;0,P2407/Q2407,0))</f>
        <v>65.4746309032087</v>
      </c>
      <c r="T2407" s="7" t="n">
        <f aca="false">IF(R2407,$B$13*(S2407-$B$12),0)</f>
        <v>161186577.258022</v>
      </c>
      <c r="U2407" s="7" t="n">
        <f aca="false">($B$553+$B$554)*S2407</f>
        <v>18421810.8815585</v>
      </c>
      <c r="V2407" s="7" t="n">
        <f aca="false">$B$22*S2407</f>
        <v>589271678.128878</v>
      </c>
      <c r="W2407" s="7" t="n">
        <f aca="false">IF(B2407=1,I2407,S2407*$B$548)</f>
        <v>30000000</v>
      </c>
      <c r="X2407" s="7" t="n">
        <f aca="false">IF(C2407=1,J2407,S2407*$E$576)</f>
        <v>401652298.093868</v>
      </c>
      <c r="Y2407" s="7" t="n">
        <f aca="false">IF(D2407=1,K2407,S2407*$E$575)</f>
        <v>113531474.244304</v>
      </c>
      <c r="Z2407" s="7" t="n">
        <f aca="false">IF(E2407=1,L2407,S2407*$E$574)</f>
        <v>157139114.167701</v>
      </c>
      <c r="AA2407" s="7" t="n">
        <f aca="false">IF(F2407=1,M2407,S2407*$E$573)</f>
        <v>196423892.709626</v>
      </c>
      <c r="AB2407" s="7" t="n">
        <f aca="false">IF(G2407=1,N2407,S2407*$E$572)</f>
        <v>327373154.516043</v>
      </c>
      <c r="AC2407" s="7" t="n">
        <f aca="false">IF(H2407=1,O2407,S2407*$E$571)</f>
        <v>5000000</v>
      </c>
      <c r="AD2407" s="7" t="n">
        <f aca="false">INDEX($W$2342:$W$2469,MATCH($A2407+(1-B2407)*64,$A$2342:$A$2469,0))</f>
        <v>30000000</v>
      </c>
      <c r="AE2407" s="7" t="n">
        <f aca="false">INDEX($W$2342:$W$2469,MATCH($A2407-B2407*64,$A$2342:$A$2469,0))</f>
        <v>52070181.9103327</v>
      </c>
      <c r="AF2407" s="7" t="n">
        <f aca="false">INDEX($X$2342:$X$2469,MATCH($A2407+(1-C2407)*32,$A$2342:$A$2469,0))</f>
        <v>300000000</v>
      </c>
      <c r="AG2407" s="7" t="n">
        <f aca="false">INDEX($X$2342:$X$2469,MATCH($A2407-C2407*32,$A$2342:$A$2469,0))</f>
        <v>401652298.093868</v>
      </c>
      <c r="AH2407" s="7" t="n">
        <f aca="false">INDEX($Y$2342:$Y$2469,MATCH($A2407+(1-D2407)*16,$A$2342:$A$2469,0))</f>
        <v>100000000</v>
      </c>
      <c r="AI2407" s="7" t="n">
        <f aca="false">INDEX($Y$2342:$Y$2469,MATCH($A2407-D2407*16,$A$2342:$A$2469,0))</f>
        <v>113531474.244304</v>
      </c>
      <c r="AJ2407" s="7" t="n">
        <f aca="false">INDEX($Z$2342:$Z$2469,MATCH($A2407+(1-E2407)*8,$A$2342:$A$2469,0))</f>
        <v>60000000</v>
      </c>
      <c r="AK2407" s="7" t="n">
        <f aca="false">INDEX($Z$2342:$Z$2469,MATCH($A2407-E2407*8,$A$2342:$A$2469,0))</f>
        <v>157139114.167701</v>
      </c>
      <c r="AL2407" s="7" t="n">
        <f aca="false">INDEX($AA$2342:$AA$2469,MATCH($A2407+(1-F2407)*4,$A$2342:$A$2469,0))</f>
        <v>30000000</v>
      </c>
      <c r="AM2407" s="7" t="n">
        <f aca="false">INDEX($AA$2342:$AA$2469,MATCH($A2407-F2407*4,$A$2342:$A$2469,0))</f>
        <v>196423892.709626</v>
      </c>
      <c r="AN2407" s="7" t="n">
        <f aca="false">INDEX($AB$2342:$AB$2469,MATCH($A2407+(1-G2407)*2,$A$2342:$A$2469,0))</f>
        <v>15000000</v>
      </c>
      <c r="AO2407" s="7" t="n">
        <f aca="false">INDEX($AB$2342:$AB$2469,MATCH($A2407-G2407*2,$A$2342:$A$2469,0))</f>
        <v>327373154.516043</v>
      </c>
      <c r="AP2407" s="7" t="n">
        <f aca="false">INDEX($AC$2342:$AC$2469,MATCH($A2407+(1-H2407)*1,$A$2342:$A$2469,0))</f>
        <v>5000000</v>
      </c>
      <c r="AQ2407" s="7" t="n">
        <f aca="false">INDEX($AC$2342:$AC$2469,MATCH($A2407-H2407*1,$A$2342:$A$2469,0))</f>
        <v>281385289.645376</v>
      </c>
      <c r="AR2407" s="14" t="b">
        <f aca="false">AND(IF(B2407=1,AD2407&gt;=AE2407,AE2407&gt;AD2407),IF(C2407=1,AF2407&gt;=AG2407,AG2407&gt;AF2407),IF(D2407=1,AH2407&gt;=AI2407,AI2407&gt;AH2407),IF(E2407=1,AJ2407&gt;=AK2407,AK2407&gt;AJ2407),IF(F2407=1,AL2407&gt;=AM2407,AM2407&gt;AL2407),IF(G2407=1,AN2407&gt;=AO2407,AO2407&gt;AN2407),IF(H2407=1,AP2407&gt;=AQ2407,AQ2407&gt;AP2407))</f>
        <v>0</v>
      </c>
      <c r="AS2407" s="2"/>
      <c r="AT2407" s="2"/>
      <c r="AU2407" s="2"/>
      <c r="AV2407" s="2"/>
      <c r="AW2407" s="2"/>
      <c r="AX2407" s="2"/>
    </row>
    <row r="2408" customFormat="false" ht="15" hidden="false" customHeight="false" outlineLevel="0" collapsed="false">
      <c r="A2408" s="6" t="n">
        <f aca="false">ROW()-2342</f>
        <v>66</v>
      </c>
      <c r="B2408" s="6" t="n">
        <f aca="false">MOD(INT($A2408/64),2)</f>
        <v>1</v>
      </c>
      <c r="C2408" s="6" t="n">
        <f aca="false">MOD(INT($A2408/32),2)</f>
        <v>0</v>
      </c>
      <c r="D2408" s="6" t="n">
        <f aca="false">MOD(INT($A2408/16),2)</f>
        <v>0</v>
      </c>
      <c r="E2408" s="6" t="n">
        <f aca="false">MOD(INT($A2408/8),2)</f>
        <v>0</v>
      </c>
      <c r="F2408" s="6" t="n">
        <f aca="false">MOD(INT($A2408/4),2)</f>
        <v>0</v>
      </c>
      <c r="G2408" s="6" t="n">
        <f aca="false">MOD(INT($A2408/2),2)</f>
        <v>1</v>
      </c>
      <c r="H2408" s="6" t="n">
        <f aca="false">MOD(INT($A2408/1),2)</f>
        <v>0</v>
      </c>
      <c r="I2408" s="7" t="n">
        <f aca="false">IF(B2408=1,MIN($B$6,$B$2340),0)</f>
        <v>30000000</v>
      </c>
      <c r="J2408" s="7" t="n">
        <f aca="false">IF(C2408=1,MIN($F$576,MAX(0,$B$2340-I2408)),0)</f>
        <v>0</v>
      </c>
      <c r="K2408" s="7" t="n">
        <f aca="false">IF(D2408=1,MIN($F$575,MAX(0,$B$2340-SUM(I2408:J2408))),0)</f>
        <v>0</v>
      </c>
      <c r="L2408" s="7" t="n">
        <f aca="false">IF(E2408=1,MIN($F$574,MAX(0,$B$2340-SUM(I2408:K2408))),0)</f>
        <v>0</v>
      </c>
      <c r="M2408" s="7" t="n">
        <f aca="false">IF(F2408=1,MIN($F$573,MAX(0,$B$2340-SUM(I2408:L2408))),0)</f>
        <v>0</v>
      </c>
      <c r="N2408" s="7" t="n">
        <f aca="false">IF(G2408=1,MIN($F$572,MAX(0,$B$2340-SUM(I2408:M2408))),0)</f>
        <v>15000000</v>
      </c>
      <c r="O2408" s="7" t="n">
        <f aca="false">IF(H2408=1,MIN($F$571,MAX(0,$B$2340-SUM(I2408:N2408))),0)</f>
        <v>0</v>
      </c>
      <c r="P2408" s="7" t="n">
        <f aca="false">MAX(0,$B$2340-SUM(I2408:O2408))</f>
        <v>1955000000</v>
      </c>
      <c r="Q2408" s="7" t="n">
        <f aca="false">($B$553+$B$554)+$B$22+(1-B2408)*$B$548+(1-C2408)*$E$576+(1-D2408)*$E$575+(1-E2408)*$E$574+(1-F2408)*$E$573+(1-G2408)*$E$572+(1-H2408)*$E$571</f>
        <v>27549806.6634169</v>
      </c>
      <c r="R2408" s="7" t="n">
        <f aca="false">P2408&gt;$B$12*Q2408</f>
        <v>1</v>
      </c>
      <c r="S2408" s="7" t="n">
        <f aca="false">IF(R2408,(P2408+$B$12*$B$13)/(Q2408+$B$13),IF(Q2408&gt;0,P2408/Q2408,0))</f>
        <v>65.1418500599903</v>
      </c>
      <c r="T2408" s="7" t="n">
        <f aca="false">IF(R2408,$B$13*(S2408-$B$12),0)</f>
        <v>160354625.149976</v>
      </c>
      <c r="U2408" s="7" t="n">
        <f aca="false">($B$553+$B$554)*S2408</f>
        <v>18328180.3306992</v>
      </c>
      <c r="V2408" s="7" t="n">
        <f aca="false">$B$22*S2408</f>
        <v>586276650.539913</v>
      </c>
      <c r="W2408" s="7" t="n">
        <f aca="false">IF(B2408=1,I2408,S2408*$B$548)</f>
        <v>30000000</v>
      </c>
      <c r="X2408" s="7" t="n">
        <f aca="false">IF(C2408=1,J2408,S2408*$E$576)</f>
        <v>399610863.2878</v>
      </c>
      <c r="Y2408" s="7" t="n">
        <f aca="false">IF(D2408=1,K2408,S2408*$E$575)</f>
        <v>112954440.067713</v>
      </c>
      <c r="Z2408" s="7" t="n">
        <f aca="false">IF(E2408=1,L2408,S2408*$E$574)</f>
        <v>156340440.143977</v>
      </c>
      <c r="AA2408" s="7" t="n">
        <f aca="false">IF(F2408=1,M2408,S2408*$E$573)</f>
        <v>195425550.179971</v>
      </c>
      <c r="AB2408" s="7" t="n">
        <f aca="false">IF(G2408=1,N2408,S2408*$E$572)</f>
        <v>15000000</v>
      </c>
      <c r="AC2408" s="7" t="n">
        <f aca="false">IF(H2408=1,O2408,S2408*$E$571)</f>
        <v>325709250.299952</v>
      </c>
      <c r="AD2408" s="7" t="n">
        <f aca="false">INDEX($W$2342:$W$2469,MATCH($A2408+(1-B2408)*64,$A$2342:$A$2469,0))</f>
        <v>30000000</v>
      </c>
      <c r="AE2408" s="7" t="n">
        <f aca="false">INDEX($W$2342:$W$2469,MATCH($A2408-B2408*64,$A$2342:$A$2469,0))</f>
        <v>51809505.1548366</v>
      </c>
      <c r="AF2408" s="7" t="n">
        <f aca="false">INDEX($X$2342:$X$2469,MATCH($A2408+(1-C2408)*32,$A$2342:$A$2469,0))</f>
        <v>300000000</v>
      </c>
      <c r="AG2408" s="7" t="n">
        <f aca="false">INDEX($X$2342:$X$2469,MATCH($A2408-C2408*32,$A$2342:$A$2469,0))</f>
        <v>399610863.2878</v>
      </c>
      <c r="AH2408" s="7" t="n">
        <f aca="false">INDEX($Y$2342:$Y$2469,MATCH($A2408+(1-D2408)*16,$A$2342:$A$2469,0))</f>
        <v>100000000</v>
      </c>
      <c r="AI2408" s="7" t="n">
        <f aca="false">INDEX($Y$2342:$Y$2469,MATCH($A2408-D2408*16,$A$2342:$A$2469,0))</f>
        <v>112954440.067713</v>
      </c>
      <c r="AJ2408" s="7" t="n">
        <f aca="false">INDEX($Z$2342:$Z$2469,MATCH($A2408+(1-E2408)*8,$A$2342:$A$2469,0))</f>
        <v>60000000</v>
      </c>
      <c r="AK2408" s="7" t="n">
        <f aca="false">INDEX($Z$2342:$Z$2469,MATCH($A2408-E2408*8,$A$2342:$A$2469,0))</f>
        <v>156340440.143977</v>
      </c>
      <c r="AL2408" s="7" t="n">
        <f aca="false">INDEX($AA$2342:$AA$2469,MATCH($A2408+(1-F2408)*4,$A$2342:$A$2469,0))</f>
        <v>30000000</v>
      </c>
      <c r="AM2408" s="7" t="n">
        <f aca="false">INDEX($AA$2342:$AA$2469,MATCH($A2408-F2408*4,$A$2342:$A$2469,0))</f>
        <v>195425550.179971</v>
      </c>
      <c r="AN2408" s="7" t="n">
        <f aca="false">INDEX($AB$2342:$AB$2469,MATCH($A2408+(1-G2408)*2,$A$2342:$A$2469,0))</f>
        <v>15000000</v>
      </c>
      <c r="AO2408" s="7" t="n">
        <f aca="false">INDEX($AB$2342:$AB$2469,MATCH($A2408-G2408*2,$A$2342:$A$2469,0))</f>
        <v>281385289.645376</v>
      </c>
      <c r="AP2408" s="7" t="n">
        <f aca="false">INDEX($AC$2342:$AC$2469,MATCH($A2408+(1-H2408)*1,$A$2342:$A$2469,0))</f>
        <v>5000000</v>
      </c>
      <c r="AQ2408" s="7" t="n">
        <f aca="false">INDEX($AC$2342:$AC$2469,MATCH($A2408-H2408*1,$A$2342:$A$2469,0))</f>
        <v>325709250.299952</v>
      </c>
      <c r="AR2408" s="14" t="b">
        <f aca="false">AND(IF(B2408=1,AD2408&gt;=AE2408,AE2408&gt;AD2408),IF(C2408=1,AF2408&gt;=AG2408,AG2408&gt;AF2408),IF(D2408=1,AH2408&gt;=AI2408,AI2408&gt;AH2408),IF(E2408=1,AJ2408&gt;=AK2408,AK2408&gt;AJ2408),IF(F2408=1,AL2408&gt;=AM2408,AM2408&gt;AL2408),IF(G2408=1,AN2408&gt;=AO2408,AO2408&gt;AN2408),IF(H2408=1,AP2408&gt;=AQ2408,AQ2408&gt;AP2408))</f>
        <v>0</v>
      </c>
      <c r="AS2408" s="2"/>
      <c r="AT2408" s="2"/>
      <c r="AU2408" s="2"/>
      <c r="AV2408" s="2"/>
      <c r="AW2408" s="2"/>
      <c r="AX2408" s="2"/>
    </row>
    <row r="2409" customFormat="false" ht="15" hidden="false" customHeight="false" outlineLevel="0" collapsed="false">
      <c r="A2409" s="6" t="n">
        <f aca="false">ROW()-2342</f>
        <v>67</v>
      </c>
      <c r="B2409" s="6" t="n">
        <f aca="false">MOD(INT($A2409/64),2)</f>
        <v>1</v>
      </c>
      <c r="C2409" s="6" t="n">
        <f aca="false">MOD(INT($A2409/32),2)</f>
        <v>0</v>
      </c>
      <c r="D2409" s="6" t="n">
        <f aca="false">MOD(INT($A2409/16),2)</f>
        <v>0</v>
      </c>
      <c r="E2409" s="6" t="n">
        <f aca="false">MOD(INT($A2409/8),2)</f>
        <v>0</v>
      </c>
      <c r="F2409" s="6" t="n">
        <f aca="false">MOD(INT($A2409/4),2)</f>
        <v>0</v>
      </c>
      <c r="G2409" s="6" t="n">
        <f aca="false">MOD(INT($A2409/2),2)</f>
        <v>1</v>
      </c>
      <c r="H2409" s="6" t="n">
        <f aca="false">MOD(INT($A2409/1),2)</f>
        <v>1</v>
      </c>
      <c r="I2409" s="7" t="n">
        <f aca="false">IF(B2409=1,MIN($B$6,$B$2340),0)</f>
        <v>30000000</v>
      </c>
      <c r="J2409" s="7" t="n">
        <f aca="false">IF(C2409=1,MIN($F$576,MAX(0,$B$2340-I2409)),0)</f>
        <v>0</v>
      </c>
      <c r="K2409" s="7" t="n">
        <f aca="false">IF(D2409=1,MIN($F$575,MAX(0,$B$2340-SUM(I2409:J2409))),0)</f>
        <v>0</v>
      </c>
      <c r="L2409" s="7" t="n">
        <f aca="false">IF(E2409=1,MIN($F$574,MAX(0,$B$2340-SUM(I2409:K2409))),0)</f>
        <v>0</v>
      </c>
      <c r="M2409" s="7" t="n">
        <f aca="false">IF(F2409=1,MIN($F$573,MAX(0,$B$2340-SUM(I2409:L2409))),0)</f>
        <v>0</v>
      </c>
      <c r="N2409" s="7" t="n">
        <f aca="false">IF(G2409=1,MIN($F$572,MAX(0,$B$2340-SUM(I2409:M2409))),0)</f>
        <v>15000000</v>
      </c>
      <c r="O2409" s="7" t="n">
        <f aca="false">IF(H2409=1,MIN($F$571,MAX(0,$B$2340-SUM(I2409:N2409))),0)</f>
        <v>5000000</v>
      </c>
      <c r="P2409" s="7" t="n">
        <f aca="false">MAX(0,$B$2340-SUM(I2409:O2409))</f>
        <v>1950000000</v>
      </c>
      <c r="Q2409" s="7" t="n">
        <f aca="false">($B$553+$B$554)+$B$22+(1-B2409)*$B$548+(1-C2409)*$E$576+(1-D2409)*$E$575+(1-E2409)*$E$574+(1-F2409)*$E$573+(1-G2409)*$E$572+(1-H2409)*$E$571</f>
        <v>22549806.6634169</v>
      </c>
      <c r="R2409" s="7" t="n">
        <f aca="false">P2409&gt;$B$12*Q2409</f>
        <v>1</v>
      </c>
      <c r="S2409" s="7" t="n">
        <f aca="false">IF(R2409,(P2409+$B$12*$B$13)/(Q2409+$B$13),IF(Q2409&gt;0,P2409/Q2409,0))</f>
        <v>77.9447133558704</v>
      </c>
      <c r="T2409" s="7" t="n">
        <f aca="false">IF(R2409,$B$13*(S2409-$B$12),0)</f>
        <v>192361783.389676</v>
      </c>
      <c r="U2409" s="7" t="n">
        <f aca="false">($B$553+$B$554)*S2409</f>
        <v>21930368.2793081</v>
      </c>
      <c r="V2409" s="7" t="n">
        <f aca="false">$B$22*S2409</f>
        <v>701502420.202833</v>
      </c>
      <c r="W2409" s="7" t="n">
        <f aca="false">IF(B2409=1,I2409,S2409*$B$548)</f>
        <v>30000000</v>
      </c>
      <c r="X2409" s="7" t="n">
        <f aca="false">IF(C2409=1,J2409,S2409*$E$576)</f>
        <v>478149671.281598</v>
      </c>
      <c r="Y2409" s="7" t="n">
        <f aca="false">IF(D2409=1,K2409,S2409*$E$575)</f>
        <v>135154304.724885</v>
      </c>
      <c r="Z2409" s="7" t="n">
        <f aca="false">IF(E2409=1,L2409,S2409*$E$574)</f>
        <v>187067312.054089</v>
      </c>
      <c r="AA2409" s="7" t="n">
        <f aca="false">IF(F2409=1,M2409,S2409*$E$573)</f>
        <v>233834140.067611</v>
      </c>
      <c r="AB2409" s="7" t="n">
        <f aca="false">IF(G2409=1,N2409,S2409*$E$572)</f>
        <v>15000000</v>
      </c>
      <c r="AC2409" s="7" t="n">
        <f aca="false">IF(H2409=1,O2409,S2409*$E$571)</f>
        <v>5000000</v>
      </c>
      <c r="AD2409" s="7" t="n">
        <f aca="false">INDEX($W$2342:$W$2469,MATCH($A2409+(1-B2409)*64,$A$2342:$A$2469,0))</f>
        <v>30000000</v>
      </c>
      <c r="AE2409" s="7" t="n">
        <f aca="false">INDEX($W$2342:$W$2469,MATCH($A2409-B2409*64,$A$2342:$A$2469,0))</f>
        <v>61673551.4286834</v>
      </c>
      <c r="AF2409" s="7" t="n">
        <f aca="false">INDEX($X$2342:$X$2469,MATCH($A2409+(1-C2409)*32,$A$2342:$A$2469,0))</f>
        <v>300000000</v>
      </c>
      <c r="AG2409" s="7" t="n">
        <f aca="false">INDEX($X$2342:$X$2469,MATCH($A2409-C2409*32,$A$2342:$A$2469,0))</f>
        <v>478149671.281598</v>
      </c>
      <c r="AH2409" s="7" t="n">
        <f aca="false">INDEX($Y$2342:$Y$2469,MATCH($A2409+(1-D2409)*16,$A$2342:$A$2469,0))</f>
        <v>100000000</v>
      </c>
      <c r="AI2409" s="7" t="n">
        <f aca="false">INDEX($Y$2342:$Y$2469,MATCH($A2409-D2409*16,$A$2342:$A$2469,0))</f>
        <v>135154304.724885</v>
      </c>
      <c r="AJ2409" s="7" t="n">
        <f aca="false">INDEX($Z$2342:$Z$2469,MATCH($A2409+(1-E2409)*8,$A$2342:$A$2469,0))</f>
        <v>60000000</v>
      </c>
      <c r="AK2409" s="7" t="n">
        <f aca="false">INDEX($Z$2342:$Z$2469,MATCH($A2409-E2409*8,$A$2342:$A$2469,0))</f>
        <v>187067312.054089</v>
      </c>
      <c r="AL2409" s="7" t="n">
        <f aca="false">INDEX($AA$2342:$AA$2469,MATCH($A2409+(1-F2409)*4,$A$2342:$A$2469,0))</f>
        <v>30000000</v>
      </c>
      <c r="AM2409" s="7" t="n">
        <f aca="false">INDEX($AA$2342:$AA$2469,MATCH($A2409-F2409*4,$A$2342:$A$2469,0))</f>
        <v>233834140.067611</v>
      </c>
      <c r="AN2409" s="7" t="n">
        <f aca="false">INDEX($AB$2342:$AB$2469,MATCH($A2409+(1-G2409)*2,$A$2342:$A$2469,0))</f>
        <v>15000000</v>
      </c>
      <c r="AO2409" s="7" t="n">
        <f aca="false">INDEX($AB$2342:$AB$2469,MATCH($A2409-G2409*2,$A$2342:$A$2469,0))</f>
        <v>327373154.516043</v>
      </c>
      <c r="AP2409" s="7" t="n">
        <f aca="false">INDEX($AC$2342:$AC$2469,MATCH($A2409+(1-H2409)*1,$A$2342:$A$2469,0))</f>
        <v>5000000</v>
      </c>
      <c r="AQ2409" s="7" t="n">
        <f aca="false">INDEX($AC$2342:$AC$2469,MATCH($A2409-H2409*1,$A$2342:$A$2469,0))</f>
        <v>325709250.299952</v>
      </c>
      <c r="AR2409" s="14" t="b">
        <f aca="false">AND(IF(B2409=1,AD2409&gt;=AE2409,AE2409&gt;AD2409),IF(C2409=1,AF2409&gt;=AG2409,AG2409&gt;AF2409),IF(D2409=1,AH2409&gt;=AI2409,AI2409&gt;AH2409),IF(E2409=1,AJ2409&gt;=AK2409,AK2409&gt;AJ2409),IF(F2409=1,AL2409&gt;=AM2409,AM2409&gt;AL2409),IF(G2409=1,AN2409&gt;=AO2409,AO2409&gt;AN2409),IF(H2409=1,AP2409&gt;=AQ2409,AQ2409&gt;AP2409))</f>
        <v>0</v>
      </c>
      <c r="AS2409" s="2"/>
      <c r="AT2409" s="2"/>
      <c r="AU2409" s="2"/>
      <c r="AV2409" s="2"/>
      <c r="AW2409" s="2"/>
      <c r="AX2409" s="2"/>
    </row>
    <row r="2410" customFormat="false" ht="15" hidden="false" customHeight="false" outlineLevel="0" collapsed="false">
      <c r="A2410" s="6" t="n">
        <f aca="false">ROW()-2342</f>
        <v>68</v>
      </c>
      <c r="B2410" s="6" t="n">
        <f aca="false">MOD(INT($A2410/64),2)</f>
        <v>1</v>
      </c>
      <c r="C2410" s="6" t="n">
        <f aca="false">MOD(INT($A2410/32),2)</f>
        <v>0</v>
      </c>
      <c r="D2410" s="6" t="n">
        <f aca="false">MOD(INT($A2410/16),2)</f>
        <v>0</v>
      </c>
      <c r="E2410" s="6" t="n">
        <f aca="false">MOD(INT($A2410/8),2)</f>
        <v>0</v>
      </c>
      <c r="F2410" s="6" t="n">
        <f aca="false">MOD(INT($A2410/4),2)</f>
        <v>1</v>
      </c>
      <c r="G2410" s="6" t="n">
        <f aca="false">MOD(INT($A2410/2),2)</f>
        <v>0</v>
      </c>
      <c r="H2410" s="6" t="n">
        <f aca="false">MOD(INT($A2410/1),2)</f>
        <v>0</v>
      </c>
      <c r="I2410" s="7" t="n">
        <f aca="false">IF(B2410=1,MIN($B$6,$B$2340),0)</f>
        <v>30000000</v>
      </c>
      <c r="J2410" s="7" t="n">
        <f aca="false">IF(C2410=1,MIN($F$576,MAX(0,$B$2340-I2410)),0)</f>
        <v>0</v>
      </c>
      <c r="K2410" s="7" t="n">
        <f aca="false">IF(D2410=1,MIN($F$575,MAX(0,$B$2340-SUM(I2410:J2410))),0)</f>
        <v>0</v>
      </c>
      <c r="L2410" s="7" t="n">
        <f aca="false">IF(E2410=1,MIN($F$574,MAX(0,$B$2340-SUM(I2410:K2410))),0)</f>
        <v>0</v>
      </c>
      <c r="M2410" s="7" t="n">
        <f aca="false">IF(F2410=1,MIN($F$573,MAX(0,$B$2340-SUM(I2410:L2410))),0)</f>
        <v>30000000</v>
      </c>
      <c r="N2410" s="7" t="n">
        <f aca="false">IF(G2410=1,MIN($F$572,MAX(0,$B$2340-SUM(I2410:M2410))),0)</f>
        <v>0</v>
      </c>
      <c r="O2410" s="7" t="n">
        <f aca="false">IF(H2410=1,MIN($F$571,MAX(0,$B$2340-SUM(I2410:N2410))),0)</f>
        <v>0</v>
      </c>
      <c r="P2410" s="7" t="n">
        <f aca="false">MAX(0,$B$2340-SUM(I2410:O2410))</f>
        <v>1940000000</v>
      </c>
      <c r="Q2410" s="7" t="n">
        <f aca="false">($B$553+$B$554)+$B$22+(1-B2410)*$B$548+(1-C2410)*$E$576+(1-D2410)*$E$575+(1-E2410)*$E$574+(1-F2410)*$E$573+(1-G2410)*$E$572+(1-H2410)*$E$571</f>
        <v>29549806.6634169</v>
      </c>
      <c r="R2410" s="7" t="n">
        <f aca="false">P2410&gt;$B$12*Q2410</f>
        <v>1</v>
      </c>
      <c r="S2410" s="7" t="n">
        <f aca="false">IF(R2410,(P2410+$B$12*$B$13)/(Q2410+$B$13),IF(Q2410&gt;0,P2410/Q2410,0))</f>
        <v>60.6087899499643</v>
      </c>
      <c r="T2410" s="7" t="n">
        <f aca="false">IF(R2410,$B$13*(S2410-$B$12),0)</f>
        <v>149021974.874911</v>
      </c>
      <c r="U2410" s="7" t="n">
        <f aca="false">($B$553+$B$554)*S2410</f>
        <v>17052767.6264247</v>
      </c>
      <c r="V2410" s="7" t="n">
        <f aca="false">$B$22*S2410</f>
        <v>545479109.549679</v>
      </c>
      <c r="W2410" s="7" t="n">
        <f aca="false">IF(B2410=1,I2410,S2410*$B$548)</f>
        <v>30000000</v>
      </c>
      <c r="X2410" s="7" t="n">
        <f aca="false">IF(C2410=1,J2410,S2410*$E$576)</f>
        <v>371802932.407195</v>
      </c>
      <c r="Y2410" s="7" t="n">
        <f aca="false">IF(D2410=1,K2410,S2410*$E$575)</f>
        <v>105094220.162234</v>
      </c>
      <c r="Z2410" s="7" t="n">
        <f aca="false">IF(E2410=1,L2410,S2410*$E$574)</f>
        <v>145461095.879914</v>
      </c>
      <c r="AA2410" s="7" t="n">
        <f aca="false">IF(F2410=1,M2410,S2410*$E$573)</f>
        <v>30000000</v>
      </c>
      <c r="AB2410" s="7" t="n">
        <f aca="false">IF(G2410=1,N2410,S2410*$E$572)</f>
        <v>303043949.749822</v>
      </c>
      <c r="AC2410" s="7" t="n">
        <f aca="false">IF(H2410=1,O2410,S2410*$E$571)</f>
        <v>303043949.749822</v>
      </c>
      <c r="AD2410" s="7" t="n">
        <f aca="false">INDEX($W$2342:$W$2469,MATCH($A2410+(1-B2410)*64,$A$2342:$A$2469,0))</f>
        <v>30000000</v>
      </c>
      <c r="AE2410" s="7" t="n">
        <f aca="false">INDEX($W$2342:$W$2469,MATCH($A2410-B2410*64,$A$2342:$A$2469,0))</f>
        <v>48288379.1446063</v>
      </c>
      <c r="AF2410" s="7" t="n">
        <f aca="false">INDEX($X$2342:$X$2469,MATCH($A2410+(1-C2410)*32,$A$2342:$A$2469,0))</f>
        <v>300000000</v>
      </c>
      <c r="AG2410" s="7" t="n">
        <f aca="false">INDEX($X$2342:$X$2469,MATCH($A2410-C2410*32,$A$2342:$A$2469,0))</f>
        <v>371802932.407195</v>
      </c>
      <c r="AH2410" s="7" t="n">
        <f aca="false">INDEX($Y$2342:$Y$2469,MATCH($A2410+(1-D2410)*16,$A$2342:$A$2469,0))</f>
        <v>100000000</v>
      </c>
      <c r="AI2410" s="7" t="n">
        <f aca="false">INDEX($Y$2342:$Y$2469,MATCH($A2410-D2410*16,$A$2342:$A$2469,0))</f>
        <v>105094220.162234</v>
      </c>
      <c r="AJ2410" s="7" t="n">
        <f aca="false">INDEX($Z$2342:$Z$2469,MATCH($A2410+(1-E2410)*8,$A$2342:$A$2469,0))</f>
        <v>60000000</v>
      </c>
      <c r="AK2410" s="7" t="n">
        <f aca="false">INDEX($Z$2342:$Z$2469,MATCH($A2410-E2410*8,$A$2342:$A$2469,0))</f>
        <v>145461095.879914</v>
      </c>
      <c r="AL2410" s="7" t="n">
        <f aca="false">INDEX($AA$2342:$AA$2469,MATCH($A2410+(1-F2410)*4,$A$2342:$A$2469,0))</f>
        <v>30000000</v>
      </c>
      <c r="AM2410" s="7" t="n">
        <f aca="false">INDEX($AA$2342:$AA$2469,MATCH($A2410-F2410*4,$A$2342:$A$2469,0))</f>
        <v>168831173.787226</v>
      </c>
      <c r="AN2410" s="7" t="n">
        <f aca="false">INDEX($AB$2342:$AB$2469,MATCH($A2410+(1-G2410)*2,$A$2342:$A$2469,0))</f>
        <v>15000000</v>
      </c>
      <c r="AO2410" s="7" t="n">
        <f aca="false">INDEX($AB$2342:$AB$2469,MATCH($A2410-G2410*2,$A$2342:$A$2469,0))</f>
        <v>303043949.749822</v>
      </c>
      <c r="AP2410" s="7" t="n">
        <f aca="false">INDEX($AC$2342:$AC$2469,MATCH($A2410+(1-H2410)*1,$A$2342:$A$2469,0))</f>
        <v>5000000</v>
      </c>
      <c r="AQ2410" s="7" t="n">
        <f aca="false">INDEX($AC$2342:$AC$2469,MATCH($A2410-H2410*1,$A$2342:$A$2469,0))</f>
        <v>303043949.749822</v>
      </c>
      <c r="AR2410" s="14" t="b">
        <f aca="false">AND(IF(B2410=1,AD2410&gt;=AE2410,AE2410&gt;AD2410),IF(C2410=1,AF2410&gt;=AG2410,AG2410&gt;AF2410),IF(D2410=1,AH2410&gt;=AI2410,AI2410&gt;AH2410),IF(E2410=1,AJ2410&gt;=AK2410,AK2410&gt;AJ2410),IF(F2410=1,AL2410&gt;=AM2410,AM2410&gt;AL2410),IF(G2410=1,AN2410&gt;=AO2410,AO2410&gt;AN2410),IF(H2410=1,AP2410&gt;=AQ2410,AQ2410&gt;AP2410))</f>
        <v>0</v>
      </c>
      <c r="AS2410" s="2"/>
      <c r="AT2410" s="2"/>
      <c r="AU2410" s="2"/>
      <c r="AV2410" s="2"/>
      <c r="AW2410" s="2"/>
      <c r="AX2410" s="2"/>
    </row>
    <row r="2411" customFormat="false" ht="15" hidden="false" customHeight="false" outlineLevel="0" collapsed="false">
      <c r="A2411" s="6" t="n">
        <f aca="false">ROW()-2342</f>
        <v>69</v>
      </c>
      <c r="B2411" s="6" t="n">
        <f aca="false">MOD(INT($A2411/64),2)</f>
        <v>1</v>
      </c>
      <c r="C2411" s="6" t="n">
        <f aca="false">MOD(INT($A2411/32),2)</f>
        <v>0</v>
      </c>
      <c r="D2411" s="6" t="n">
        <f aca="false">MOD(INT($A2411/16),2)</f>
        <v>0</v>
      </c>
      <c r="E2411" s="6" t="n">
        <f aca="false">MOD(INT($A2411/8),2)</f>
        <v>0</v>
      </c>
      <c r="F2411" s="6" t="n">
        <f aca="false">MOD(INT($A2411/4),2)</f>
        <v>1</v>
      </c>
      <c r="G2411" s="6" t="n">
        <f aca="false">MOD(INT($A2411/2),2)</f>
        <v>0</v>
      </c>
      <c r="H2411" s="6" t="n">
        <f aca="false">MOD(INT($A2411/1),2)</f>
        <v>1</v>
      </c>
      <c r="I2411" s="7" t="n">
        <f aca="false">IF(B2411=1,MIN($B$6,$B$2340),0)</f>
        <v>30000000</v>
      </c>
      <c r="J2411" s="7" t="n">
        <f aca="false">IF(C2411=1,MIN($F$576,MAX(0,$B$2340-I2411)),0)</f>
        <v>0</v>
      </c>
      <c r="K2411" s="7" t="n">
        <f aca="false">IF(D2411=1,MIN($F$575,MAX(0,$B$2340-SUM(I2411:J2411))),0)</f>
        <v>0</v>
      </c>
      <c r="L2411" s="7" t="n">
        <f aca="false">IF(E2411=1,MIN($F$574,MAX(0,$B$2340-SUM(I2411:K2411))),0)</f>
        <v>0</v>
      </c>
      <c r="M2411" s="7" t="n">
        <f aca="false">IF(F2411=1,MIN($F$573,MAX(0,$B$2340-SUM(I2411:L2411))),0)</f>
        <v>30000000</v>
      </c>
      <c r="N2411" s="7" t="n">
        <f aca="false">IF(G2411=1,MIN($F$572,MAX(0,$B$2340-SUM(I2411:M2411))),0)</f>
        <v>0</v>
      </c>
      <c r="O2411" s="7" t="n">
        <f aca="false">IF(H2411=1,MIN($F$571,MAX(0,$B$2340-SUM(I2411:N2411))),0)</f>
        <v>5000000</v>
      </c>
      <c r="P2411" s="7" t="n">
        <f aca="false">MAX(0,$B$2340-SUM(I2411:O2411))</f>
        <v>1935000000</v>
      </c>
      <c r="Q2411" s="7" t="n">
        <f aca="false">($B$553+$B$554)+$B$22+(1-B2411)*$B$548+(1-C2411)*$E$576+(1-D2411)*$E$575+(1-E2411)*$E$574+(1-F2411)*$E$573+(1-G2411)*$E$572+(1-H2411)*$E$571</f>
        <v>24549806.6634169</v>
      </c>
      <c r="R2411" s="7" t="n">
        <f aca="false">P2411&gt;$B$12*Q2411</f>
        <v>1</v>
      </c>
      <c r="S2411" s="7" t="n">
        <f aca="false">IF(R2411,(P2411+$B$12*$B$13)/(Q2411+$B$13),IF(Q2411&gt;0,P2411/Q2411,0))</f>
        <v>71.6271293214211</v>
      </c>
      <c r="T2411" s="7" t="n">
        <f aca="false">IF(R2411,$B$13*(S2411-$B$12),0)</f>
        <v>176567823.303553</v>
      </c>
      <c r="U2411" s="7" t="n">
        <f aca="false">($B$553+$B$554)*S2411</f>
        <v>20152865.5014303</v>
      </c>
      <c r="V2411" s="7" t="n">
        <f aca="false">$B$22*S2411</f>
        <v>644644163.89279</v>
      </c>
      <c r="W2411" s="7" t="n">
        <f aca="false">IF(B2411=1,I2411,S2411*$B$548)</f>
        <v>30000000</v>
      </c>
      <c r="X2411" s="7" t="n">
        <f aca="false">IF(C2411=1,J2411,S2411*$E$576)</f>
        <v>439394628.132308</v>
      </c>
      <c r="Y2411" s="7" t="n">
        <f aca="false">IF(D2411=1,K2411,S2411*$E$575)</f>
        <v>124199762.191402</v>
      </c>
      <c r="Z2411" s="7" t="n">
        <f aca="false">IF(E2411=1,L2411,S2411*$E$574)</f>
        <v>171905110.371411</v>
      </c>
      <c r="AA2411" s="7" t="n">
        <f aca="false">IF(F2411=1,M2411,S2411*$E$573)</f>
        <v>30000000</v>
      </c>
      <c r="AB2411" s="7" t="n">
        <f aca="false">IF(G2411=1,N2411,S2411*$E$572)</f>
        <v>358135646.607106</v>
      </c>
      <c r="AC2411" s="7" t="n">
        <f aca="false">IF(H2411=1,O2411,S2411*$E$571)</f>
        <v>5000000</v>
      </c>
      <c r="AD2411" s="7" t="n">
        <f aca="false">INDEX($W$2342:$W$2469,MATCH($A2411+(1-B2411)*64,$A$2342:$A$2469,0))</f>
        <v>30000000</v>
      </c>
      <c r="AE2411" s="7" t="n">
        <f aca="false">INDEX($W$2342:$W$2469,MATCH($A2411-B2411*64,$A$2342:$A$2469,0))</f>
        <v>56812094.1650181</v>
      </c>
      <c r="AF2411" s="7" t="n">
        <f aca="false">INDEX($X$2342:$X$2469,MATCH($A2411+(1-C2411)*32,$A$2342:$A$2469,0))</f>
        <v>300000000</v>
      </c>
      <c r="AG2411" s="7" t="n">
        <f aca="false">INDEX($X$2342:$X$2469,MATCH($A2411-C2411*32,$A$2342:$A$2469,0))</f>
        <v>439394628.132308</v>
      </c>
      <c r="AH2411" s="7" t="n">
        <f aca="false">INDEX($Y$2342:$Y$2469,MATCH($A2411+(1-D2411)*16,$A$2342:$A$2469,0))</f>
        <v>100000000</v>
      </c>
      <c r="AI2411" s="7" t="n">
        <f aca="false">INDEX($Y$2342:$Y$2469,MATCH($A2411-D2411*16,$A$2342:$A$2469,0))</f>
        <v>124199762.191402</v>
      </c>
      <c r="AJ2411" s="7" t="n">
        <f aca="false">INDEX($Z$2342:$Z$2469,MATCH($A2411+(1-E2411)*8,$A$2342:$A$2469,0))</f>
        <v>60000000</v>
      </c>
      <c r="AK2411" s="7" t="n">
        <f aca="false">INDEX($Z$2342:$Z$2469,MATCH($A2411-E2411*8,$A$2342:$A$2469,0))</f>
        <v>171905110.371411</v>
      </c>
      <c r="AL2411" s="7" t="n">
        <f aca="false">INDEX($AA$2342:$AA$2469,MATCH($A2411+(1-F2411)*4,$A$2342:$A$2469,0))</f>
        <v>30000000</v>
      </c>
      <c r="AM2411" s="7" t="n">
        <f aca="false">INDEX($AA$2342:$AA$2469,MATCH($A2411-F2411*4,$A$2342:$A$2469,0))</f>
        <v>196423892.709626</v>
      </c>
      <c r="AN2411" s="7" t="n">
        <f aca="false">INDEX($AB$2342:$AB$2469,MATCH($A2411+(1-G2411)*2,$A$2342:$A$2469,0))</f>
        <v>15000000</v>
      </c>
      <c r="AO2411" s="7" t="n">
        <f aca="false">INDEX($AB$2342:$AB$2469,MATCH($A2411-G2411*2,$A$2342:$A$2469,0))</f>
        <v>358135646.607106</v>
      </c>
      <c r="AP2411" s="7" t="n">
        <f aca="false">INDEX($AC$2342:$AC$2469,MATCH($A2411+(1-H2411)*1,$A$2342:$A$2469,0))</f>
        <v>5000000</v>
      </c>
      <c r="AQ2411" s="7" t="n">
        <f aca="false">INDEX($AC$2342:$AC$2469,MATCH($A2411-H2411*1,$A$2342:$A$2469,0))</f>
        <v>303043949.749822</v>
      </c>
      <c r="AR2411" s="14" t="b">
        <f aca="false">AND(IF(B2411=1,AD2411&gt;=AE2411,AE2411&gt;AD2411),IF(C2411=1,AF2411&gt;=AG2411,AG2411&gt;AF2411),IF(D2411=1,AH2411&gt;=AI2411,AI2411&gt;AH2411),IF(E2411=1,AJ2411&gt;=AK2411,AK2411&gt;AJ2411),IF(F2411=1,AL2411&gt;=AM2411,AM2411&gt;AL2411),IF(G2411=1,AN2411&gt;=AO2411,AO2411&gt;AN2411),IF(H2411=1,AP2411&gt;=AQ2411,AQ2411&gt;AP2411))</f>
        <v>0</v>
      </c>
      <c r="AS2411" s="2"/>
      <c r="AT2411" s="2"/>
      <c r="AU2411" s="2"/>
      <c r="AV2411" s="2"/>
      <c r="AW2411" s="2"/>
      <c r="AX2411" s="2"/>
    </row>
    <row r="2412" customFormat="false" ht="15" hidden="false" customHeight="false" outlineLevel="0" collapsed="false">
      <c r="A2412" s="6" t="n">
        <f aca="false">ROW()-2342</f>
        <v>70</v>
      </c>
      <c r="B2412" s="6" t="n">
        <f aca="false">MOD(INT($A2412/64),2)</f>
        <v>1</v>
      </c>
      <c r="C2412" s="6" t="n">
        <f aca="false">MOD(INT($A2412/32),2)</f>
        <v>0</v>
      </c>
      <c r="D2412" s="6" t="n">
        <f aca="false">MOD(INT($A2412/16),2)</f>
        <v>0</v>
      </c>
      <c r="E2412" s="6" t="n">
        <f aca="false">MOD(INT($A2412/8),2)</f>
        <v>0</v>
      </c>
      <c r="F2412" s="6" t="n">
        <f aca="false">MOD(INT($A2412/4),2)</f>
        <v>1</v>
      </c>
      <c r="G2412" s="6" t="n">
        <f aca="false">MOD(INT($A2412/2),2)</f>
        <v>1</v>
      </c>
      <c r="H2412" s="6" t="n">
        <f aca="false">MOD(INT($A2412/1),2)</f>
        <v>0</v>
      </c>
      <c r="I2412" s="7" t="n">
        <f aca="false">IF(B2412=1,MIN($B$6,$B$2340),0)</f>
        <v>30000000</v>
      </c>
      <c r="J2412" s="7" t="n">
        <f aca="false">IF(C2412=1,MIN($F$576,MAX(0,$B$2340-I2412)),0)</f>
        <v>0</v>
      </c>
      <c r="K2412" s="7" t="n">
        <f aca="false">IF(D2412=1,MIN($F$575,MAX(0,$B$2340-SUM(I2412:J2412))),0)</f>
        <v>0</v>
      </c>
      <c r="L2412" s="7" t="n">
        <f aca="false">IF(E2412=1,MIN($F$574,MAX(0,$B$2340-SUM(I2412:K2412))),0)</f>
        <v>0</v>
      </c>
      <c r="M2412" s="7" t="n">
        <f aca="false">IF(F2412=1,MIN($F$573,MAX(0,$B$2340-SUM(I2412:L2412))),0)</f>
        <v>30000000</v>
      </c>
      <c r="N2412" s="7" t="n">
        <f aca="false">IF(G2412=1,MIN($F$572,MAX(0,$B$2340-SUM(I2412:M2412))),0)</f>
        <v>15000000</v>
      </c>
      <c r="O2412" s="7" t="n">
        <f aca="false">IF(H2412=1,MIN($F$571,MAX(0,$B$2340-SUM(I2412:N2412))),0)</f>
        <v>0</v>
      </c>
      <c r="P2412" s="7" t="n">
        <f aca="false">MAX(0,$B$2340-SUM(I2412:O2412))</f>
        <v>1925000000</v>
      </c>
      <c r="Q2412" s="7" t="n">
        <f aca="false">($B$553+$B$554)+$B$22+(1-B2412)*$B$548+(1-C2412)*$E$576+(1-D2412)*$E$575+(1-E2412)*$E$574+(1-F2412)*$E$573+(1-G2412)*$E$572+(1-H2412)*$E$571</f>
        <v>24549806.6634169</v>
      </c>
      <c r="R2412" s="7" t="n">
        <f aca="false">P2412&gt;$B$12*Q2412</f>
        <v>1</v>
      </c>
      <c r="S2412" s="7" t="n">
        <f aca="false">IF(R2412,(P2412+$B$12*$B$13)/(Q2412+$B$13),IF(Q2412&gt;0,P2412/Q2412,0))</f>
        <v>71.2574409120202</v>
      </c>
      <c r="T2412" s="7" t="n">
        <f aca="false">IF(R2412,$B$13*(S2412-$B$12),0)</f>
        <v>175643602.280051</v>
      </c>
      <c r="U2412" s="7" t="n">
        <f aca="false">($B$553+$B$554)*S2412</f>
        <v>20048850.7117455</v>
      </c>
      <c r="V2412" s="7" t="n">
        <f aca="false">$B$22*S2412</f>
        <v>641316968.208182</v>
      </c>
      <c r="W2412" s="7" t="n">
        <f aca="false">IF(B2412=1,I2412,S2412*$B$548)</f>
        <v>30000000</v>
      </c>
      <c r="X2412" s="7" t="n">
        <f aca="false">IF(C2412=1,J2412,S2412*$E$576)</f>
        <v>437126784.890335</v>
      </c>
      <c r="Y2412" s="7" t="n">
        <f aca="false">IF(D2412=1,K2412,S2412*$E$575)</f>
        <v>123558731.160737</v>
      </c>
      <c r="Z2412" s="7" t="n">
        <f aca="false">IF(E2412=1,L2412,S2412*$E$574)</f>
        <v>171017858.188849</v>
      </c>
      <c r="AA2412" s="7" t="n">
        <f aca="false">IF(F2412=1,M2412,S2412*$E$573)</f>
        <v>30000000</v>
      </c>
      <c r="AB2412" s="7" t="n">
        <f aca="false">IF(G2412=1,N2412,S2412*$E$572)</f>
        <v>15000000</v>
      </c>
      <c r="AC2412" s="7" t="n">
        <f aca="false">IF(H2412=1,O2412,S2412*$E$571)</f>
        <v>356287204.560101</v>
      </c>
      <c r="AD2412" s="7" t="n">
        <f aca="false">INDEX($W$2342:$W$2469,MATCH($A2412+(1-B2412)*64,$A$2342:$A$2469,0))</f>
        <v>30000000</v>
      </c>
      <c r="AE2412" s="7" t="n">
        <f aca="false">INDEX($W$2342:$W$2469,MATCH($A2412-B2412*64,$A$2342:$A$2469,0))</f>
        <v>56523341.4627817</v>
      </c>
      <c r="AF2412" s="7" t="n">
        <f aca="false">INDEX($X$2342:$X$2469,MATCH($A2412+(1-C2412)*32,$A$2342:$A$2469,0))</f>
        <v>300000000</v>
      </c>
      <c r="AG2412" s="7" t="n">
        <f aca="false">INDEX($X$2342:$X$2469,MATCH($A2412-C2412*32,$A$2342:$A$2469,0))</f>
        <v>437126784.890335</v>
      </c>
      <c r="AH2412" s="7" t="n">
        <f aca="false">INDEX($Y$2342:$Y$2469,MATCH($A2412+(1-D2412)*16,$A$2342:$A$2469,0))</f>
        <v>100000000</v>
      </c>
      <c r="AI2412" s="7" t="n">
        <f aca="false">INDEX($Y$2342:$Y$2469,MATCH($A2412-D2412*16,$A$2342:$A$2469,0))</f>
        <v>123558731.160737</v>
      </c>
      <c r="AJ2412" s="7" t="n">
        <f aca="false">INDEX($Z$2342:$Z$2469,MATCH($A2412+(1-E2412)*8,$A$2342:$A$2469,0))</f>
        <v>60000000</v>
      </c>
      <c r="AK2412" s="7" t="n">
        <f aca="false">INDEX($Z$2342:$Z$2469,MATCH($A2412-E2412*8,$A$2342:$A$2469,0))</f>
        <v>171017858.188849</v>
      </c>
      <c r="AL2412" s="7" t="n">
        <f aca="false">INDEX($AA$2342:$AA$2469,MATCH($A2412+(1-F2412)*4,$A$2342:$A$2469,0))</f>
        <v>30000000</v>
      </c>
      <c r="AM2412" s="7" t="n">
        <f aca="false">INDEX($AA$2342:$AA$2469,MATCH($A2412-F2412*4,$A$2342:$A$2469,0))</f>
        <v>195425550.179971</v>
      </c>
      <c r="AN2412" s="7" t="n">
        <f aca="false">INDEX($AB$2342:$AB$2469,MATCH($A2412+(1-G2412)*2,$A$2342:$A$2469,0))</f>
        <v>15000000</v>
      </c>
      <c r="AO2412" s="7" t="n">
        <f aca="false">INDEX($AB$2342:$AB$2469,MATCH($A2412-G2412*2,$A$2342:$A$2469,0))</f>
        <v>303043949.749822</v>
      </c>
      <c r="AP2412" s="7" t="n">
        <f aca="false">INDEX($AC$2342:$AC$2469,MATCH($A2412+(1-H2412)*1,$A$2342:$A$2469,0))</f>
        <v>5000000</v>
      </c>
      <c r="AQ2412" s="7" t="n">
        <f aca="false">INDEX($AC$2342:$AC$2469,MATCH($A2412-H2412*1,$A$2342:$A$2469,0))</f>
        <v>356287204.560101</v>
      </c>
      <c r="AR2412" s="14" t="b">
        <f aca="false">AND(IF(B2412=1,AD2412&gt;=AE2412,AE2412&gt;AD2412),IF(C2412=1,AF2412&gt;=AG2412,AG2412&gt;AF2412),IF(D2412=1,AH2412&gt;=AI2412,AI2412&gt;AH2412),IF(E2412=1,AJ2412&gt;=AK2412,AK2412&gt;AJ2412),IF(F2412=1,AL2412&gt;=AM2412,AM2412&gt;AL2412),IF(G2412=1,AN2412&gt;=AO2412,AO2412&gt;AN2412),IF(H2412=1,AP2412&gt;=AQ2412,AQ2412&gt;AP2412))</f>
        <v>0</v>
      </c>
      <c r="AS2412" s="2"/>
      <c r="AT2412" s="2"/>
      <c r="AU2412" s="2"/>
      <c r="AV2412" s="2"/>
      <c r="AW2412" s="2"/>
      <c r="AX2412" s="2"/>
    </row>
    <row r="2413" customFormat="false" ht="15" hidden="false" customHeight="false" outlineLevel="0" collapsed="false">
      <c r="A2413" s="6" t="n">
        <f aca="false">ROW()-2342</f>
        <v>71</v>
      </c>
      <c r="B2413" s="6" t="n">
        <f aca="false">MOD(INT($A2413/64),2)</f>
        <v>1</v>
      </c>
      <c r="C2413" s="6" t="n">
        <f aca="false">MOD(INT($A2413/32),2)</f>
        <v>0</v>
      </c>
      <c r="D2413" s="6" t="n">
        <f aca="false">MOD(INT($A2413/16),2)</f>
        <v>0</v>
      </c>
      <c r="E2413" s="6" t="n">
        <f aca="false">MOD(INT($A2413/8),2)</f>
        <v>0</v>
      </c>
      <c r="F2413" s="6" t="n">
        <f aca="false">MOD(INT($A2413/4),2)</f>
        <v>1</v>
      </c>
      <c r="G2413" s="6" t="n">
        <f aca="false">MOD(INT($A2413/2),2)</f>
        <v>1</v>
      </c>
      <c r="H2413" s="6" t="n">
        <f aca="false">MOD(INT($A2413/1),2)</f>
        <v>1</v>
      </c>
      <c r="I2413" s="7" t="n">
        <f aca="false">IF(B2413=1,MIN($B$6,$B$2340),0)</f>
        <v>30000000</v>
      </c>
      <c r="J2413" s="7" t="n">
        <f aca="false">IF(C2413=1,MIN($F$576,MAX(0,$B$2340-I2413)),0)</f>
        <v>0</v>
      </c>
      <c r="K2413" s="7" t="n">
        <f aca="false">IF(D2413=1,MIN($F$575,MAX(0,$B$2340-SUM(I2413:J2413))),0)</f>
        <v>0</v>
      </c>
      <c r="L2413" s="7" t="n">
        <f aca="false">IF(E2413=1,MIN($F$574,MAX(0,$B$2340-SUM(I2413:K2413))),0)</f>
        <v>0</v>
      </c>
      <c r="M2413" s="7" t="n">
        <f aca="false">IF(F2413=1,MIN($F$573,MAX(0,$B$2340-SUM(I2413:L2413))),0)</f>
        <v>30000000</v>
      </c>
      <c r="N2413" s="7" t="n">
        <f aca="false">IF(G2413=1,MIN($F$572,MAX(0,$B$2340-SUM(I2413:M2413))),0)</f>
        <v>15000000</v>
      </c>
      <c r="O2413" s="7" t="n">
        <f aca="false">IF(H2413=1,MIN($F$571,MAX(0,$B$2340-SUM(I2413:N2413))),0)</f>
        <v>5000000</v>
      </c>
      <c r="P2413" s="7" t="n">
        <f aca="false">MAX(0,$B$2340-SUM(I2413:O2413))</f>
        <v>1920000000</v>
      </c>
      <c r="Q2413" s="7" t="n">
        <f aca="false">($B$553+$B$554)+$B$22+(1-B2413)*$B$548+(1-C2413)*$E$576+(1-D2413)*$E$575+(1-E2413)*$E$574+(1-F2413)*$E$573+(1-G2413)*$E$572+(1-H2413)*$E$571</f>
        <v>19549806.6634169</v>
      </c>
      <c r="R2413" s="7" t="n">
        <f aca="false">P2413&gt;$B$12*Q2413</f>
        <v>1</v>
      </c>
      <c r="S2413" s="7" t="n">
        <f aca="false">IF(R2413,(P2413+$B$12*$B$13)/(Q2413+$B$13),IF(Q2413&gt;0,P2413/Q2413,0))</f>
        <v>87.1889730983286</v>
      </c>
      <c r="T2413" s="7" t="n">
        <f aca="false">IF(R2413,$B$13*(S2413-$B$12),0)</f>
        <v>215472432.745821</v>
      </c>
      <c r="U2413" s="7" t="n">
        <f aca="false">($B$553+$B$554)*S2413</f>
        <v>24531314.6667313</v>
      </c>
      <c r="V2413" s="7" t="n">
        <f aca="false">$B$22*S2413</f>
        <v>784700757.884957</v>
      </c>
      <c r="W2413" s="7" t="n">
        <f aca="false">IF(B2413=1,I2413,S2413*$B$548)</f>
        <v>30000000</v>
      </c>
      <c r="X2413" s="7" t="n">
        <f aca="false">IF(C2413=1,J2413,S2413*$E$576)</f>
        <v>534858324.977162</v>
      </c>
      <c r="Y2413" s="7" t="n">
        <f aca="false">IF(D2413=1,K2413,S2413*$E$575)</f>
        <v>151183634.28934</v>
      </c>
      <c r="Z2413" s="7" t="n">
        <f aca="false">IF(E2413=1,L2413,S2413*$E$574)</f>
        <v>209253535.435989</v>
      </c>
      <c r="AA2413" s="7" t="n">
        <f aca="false">IF(F2413=1,M2413,S2413*$E$573)</f>
        <v>30000000</v>
      </c>
      <c r="AB2413" s="7" t="n">
        <f aca="false">IF(G2413=1,N2413,S2413*$E$572)</f>
        <v>15000000</v>
      </c>
      <c r="AC2413" s="7" t="n">
        <f aca="false">IF(H2413=1,O2413,S2413*$E$571)</f>
        <v>5000000</v>
      </c>
      <c r="AD2413" s="7" t="n">
        <f aca="false">INDEX($W$2342:$W$2469,MATCH($A2413+(1-B2413)*64,$A$2342:$A$2469,0))</f>
        <v>30000000</v>
      </c>
      <c r="AE2413" s="7" t="n">
        <f aca="false">INDEX($W$2342:$W$2469,MATCH($A2413-B2413*64,$A$2342:$A$2469,0))</f>
        <v>68713505.0276582</v>
      </c>
      <c r="AF2413" s="7" t="n">
        <f aca="false">INDEX($X$2342:$X$2469,MATCH($A2413+(1-C2413)*32,$A$2342:$A$2469,0))</f>
        <v>300000000</v>
      </c>
      <c r="AG2413" s="7" t="n">
        <f aca="false">INDEX($X$2342:$X$2469,MATCH($A2413-C2413*32,$A$2342:$A$2469,0))</f>
        <v>534858324.977162</v>
      </c>
      <c r="AH2413" s="7" t="n">
        <f aca="false">INDEX($Y$2342:$Y$2469,MATCH($A2413+(1-D2413)*16,$A$2342:$A$2469,0))</f>
        <v>100000000</v>
      </c>
      <c r="AI2413" s="7" t="n">
        <f aca="false">INDEX($Y$2342:$Y$2469,MATCH($A2413-D2413*16,$A$2342:$A$2469,0))</f>
        <v>151183634.28934</v>
      </c>
      <c r="AJ2413" s="7" t="n">
        <f aca="false">INDEX($Z$2342:$Z$2469,MATCH($A2413+(1-E2413)*8,$A$2342:$A$2469,0))</f>
        <v>60000000</v>
      </c>
      <c r="AK2413" s="7" t="n">
        <f aca="false">INDEX($Z$2342:$Z$2469,MATCH($A2413-E2413*8,$A$2342:$A$2469,0))</f>
        <v>209253535.435989</v>
      </c>
      <c r="AL2413" s="7" t="n">
        <f aca="false">INDEX($AA$2342:$AA$2469,MATCH($A2413+(1-F2413)*4,$A$2342:$A$2469,0))</f>
        <v>30000000</v>
      </c>
      <c r="AM2413" s="7" t="n">
        <f aca="false">INDEX($AA$2342:$AA$2469,MATCH($A2413-F2413*4,$A$2342:$A$2469,0))</f>
        <v>233834140.067611</v>
      </c>
      <c r="AN2413" s="7" t="n">
        <f aca="false">INDEX($AB$2342:$AB$2469,MATCH($A2413+(1-G2413)*2,$A$2342:$A$2469,0))</f>
        <v>15000000</v>
      </c>
      <c r="AO2413" s="7" t="n">
        <f aca="false">INDEX($AB$2342:$AB$2469,MATCH($A2413-G2413*2,$A$2342:$A$2469,0))</f>
        <v>358135646.607106</v>
      </c>
      <c r="AP2413" s="7" t="n">
        <f aca="false">INDEX($AC$2342:$AC$2469,MATCH($A2413+(1-H2413)*1,$A$2342:$A$2469,0))</f>
        <v>5000000</v>
      </c>
      <c r="AQ2413" s="7" t="n">
        <f aca="false">INDEX($AC$2342:$AC$2469,MATCH($A2413-H2413*1,$A$2342:$A$2469,0))</f>
        <v>356287204.560101</v>
      </c>
      <c r="AR2413" s="14" t="b">
        <f aca="false">AND(IF(B2413=1,AD2413&gt;=AE2413,AE2413&gt;AD2413),IF(C2413=1,AF2413&gt;=AG2413,AG2413&gt;AF2413),IF(D2413=1,AH2413&gt;=AI2413,AI2413&gt;AH2413),IF(E2413=1,AJ2413&gt;=AK2413,AK2413&gt;AJ2413),IF(F2413=1,AL2413&gt;=AM2413,AM2413&gt;AL2413),IF(G2413=1,AN2413&gt;=AO2413,AO2413&gt;AN2413),IF(H2413=1,AP2413&gt;=AQ2413,AQ2413&gt;AP2413))</f>
        <v>0</v>
      </c>
      <c r="AS2413" s="2"/>
      <c r="AT2413" s="2"/>
      <c r="AU2413" s="2"/>
      <c r="AV2413" s="2"/>
      <c r="AW2413" s="2"/>
      <c r="AX2413" s="2"/>
    </row>
    <row r="2414" customFormat="false" ht="15" hidden="false" customHeight="false" outlineLevel="0" collapsed="false">
      <c r="A2414" s="6" t="n">
        <f aca="false">ROW()-2342</f>
        <v>72</v>
      </c>
      <c r="B2414" s="6" t="n">
        <f aca="false">MOD(INT($A2414/64),2)</f>
        <v>1</v>
      </c>
      <c r="C2414" s="6" t="n">
        <f aca="false">MOD(INT($A2414/32),2)</f>
        <v>0</v>
      </c>
      <c r="D2414" s="6" t="n">
        <f aca="false">MOD(INT($A2414/16),2)</f>
        <v>0</v>
      </c>
      <c r="E2414" s="6" t="n">
        <f aca="false">MOD(INT($A2414/8),2)</f>
        <v>1</v>
      </c>
      <c r="F2414" s="6" t="n">
        <f aca="false">MOD(INT($A2414/4),2)</f>
        <v>0</v>
      </c>
      <c r="G2414" s="6" t="n">
        <f aca="false">MOD(INT($A2414/2),2)</f>
        <v>0</v>
      </c>
      <c r="H2414" s="6" t="n">
        <f aca="false">MOD(INT($A2414/1),2)</f>
        <v>0</v>
      </c>
      <c r="I2414" s="7" t="n">
        <f aca="false">IF(B2414=1,MIN($B$6,$B$2340),0)</f>
        <v>30000000</v>
      </c>
      <c r="J2414" s="7" t="n">
        <f aca="false">IF(C2414=1,MIN($F$576,MAX(0,$B$2340-I2414)),0)</f>
        <v>0</v>
      </c>
      <c r="K2414" s="7" t="n">
        <f aca="false">IF(D2414=1,MIN($F$575,MAX(0,$B$2340-SUM(I2414:J2414))),0)</f>
        <v>0</v>
      </c>
      <c r="L2414" s="7" t="n">
        <f aca="false">IF(E2414=1,MIN($F$574,MAX(0,$B$2340-SUM(I2414:K2414))),0)</f>
        <v>60000000</v>
      </c>
      <c r="M2414" s="7" t="n">
        <f aca="false">IF(F2414=1,MIN($F$573,MAX(0,$B$2340-SUM(I2414:L2414))),0)</f>
        <v>0</v>
      </c>
      <c r="N2414" s="7" t="n">
        <f aca="false">IF(G2414=1,MIN($F$572,MAX(0,$B$2340-SUM(I2414:M2414))),0)</f>
        <v>0</v>
      </c>
      <c r="O2414" s="7" t="n">
        <f aca="false">IF(H2414=1,MIN($F$571,MAX(0,$B$2340-SUM(I2414:N2414))),0)</f>
        <v>0</v>
      </c>
      <c r="P2414" s="7" t="n">
        <f aca="false">MAX(0,$B$2340-SUM(I2414:O2414))</f>
        <v>1910000000</v>
      </c>
      <c r="Q2414" s="7" t="n">
        <f aca="false">($B$553+$B$554)+$B$22+(1-B2414)*$B$548+(1-C2414)*$E$576+(1-D2414)*$E$575+(1-E2414)*$E$574+(1-F2414)*$E$573+(1-G2414)*$E$572+(1-H2414)*$E$571</f>
        <v>30149806.6634169</v>
      </c>
      <c r="R2414" s="7" t="n">
        <f aca="false">P2414&gt;$B$12*Q2414</f>
        <v>1</v>
      </c>
      <c r="S2414" s="7" t="n">
        <f aca="false">IF(R2414,(P2414+$B$12*$B$13)/(Q2414+$B$13),IF(Q2414&gt;0,P2414/Q2414,0))</f>
        <v>58.5761508395974</v>
      </c>
      <c r="T2414" s="7" t="n">
        <f aca="false">IF(R2414,$B$13*(S2414-$B$12),0)</f>
        <v>143940377.098994</v>
      </c>
      <c r="U2414" s="7" t="n">
        <f aca="false">($B$553+$B$554)*S2414</f>
        <v>16480868.3615477</v>
      </c>
      <c r="V2414" s="7" t="n">
        <f aca="false">$B$22*S2414</f>
        <v>527185357.556377</v>
      </c>
      <c r="W2414" s="7" t="n">
        <f aca="false">IF(B2414=1,I2414,S2414*$B$548)</f>
        <v>30000000</v>
      </c>
      <c r="X2414" s="7" t="n">
        <f aca="false">IF(C2414=1,J2414,S2414*$E$576)</f>
        <v>359333764.44684</v>
      </c>
      <c r="Y2414" s="7" t="n">
        <f aca="false">IF(D2414=1,K2414,S2414*$E$575)</f>
        <v>101569671.621476</v>
      </c>
      <c r="Z2414" s="7" t="n">
        <f aca="false">IF(E2414=1,L2414,S2414*$E$574)</f>
        <v>60000000</v>
      </c>
      <c r="AA2414" s="7" t="n">
        <f aca="false">IF(F2414=1,M2414,S2414*$E$573)</f>
        <v>175728452.518792</v>
      </c>
      <c r="AB2414" s="7" t="n">
        <f aca="false">IF(G2414=1,N2414,S2414*$E$572)</f>
        <v>292880754.197987</v>
      </c>
      <c r="AC2414" s="7" t="n">
        <f aca="false">IF(H2414=1,O2414,S2414*$E$571)</f>
        <v>292880754.197987</v>
      </c>
      <c r="AD2414" s="7" t="n">
        <f aca="false">INDEX($W$2342:$W$2469,MATCH($A2414+(1-B2414)*64,$A$2342:$A$2469,0))</f>
        <v>30000000</v>
      </c>
      <c r="AE2414" s="7" t="n">
        <f aca="false">INDEX($W$2342:$W$2469,MATCH($A2414-B2414*64,$A$2342:$A$2469,0))</f>
        <v>46701073.9583655</v>
      </c>
      <c r="AF2414" s="7" t="n">
        <f aca="false">INDEX($X$2342:$X$2469,MATCH($A2414+(1-C2414)*32,$A$2342:$A$2469,0))</f>
        <v>300000000</v>
      </c>
      <c r="AG2414" s="7" t="n">
        <f aca="false">INDEX($X$2342:$X$2469,MATCH($A2414-C2414*32,$A$2342:$A$2469,0))</f>
        <v>359333764.44684</v>
      </c>
      <c r="AH2414" s="7" t="n">
        <f aca="false">INDEX($Y$2342:$Y$2469,MATCH($A2414+(1-D2414)*16,$A$2342:$A$2469,0))</f>
        <v>100000000</v>
      </c>
      <c r="AI2414" s="7" t="n">
        <f aca="false">INDEX($Y$2342:$Y$2469,MATCH($A2414-D2414*16,$A$2342:$A$2469,0))</f>
        <v>101569671.621476</v>
      </c>
      <c r="AJ2414" s="7" t="n">
        <f aca="false">INDEX($Z$2342:$Z$2469,MATCH($A2414+(1-E2414)*8,$A$2342:$A$2469,0))</f>
        <v>60000000</v>
      </c>
      <c r="AK2414" s="7" t="n">
        <f aca="false">INDEX($Z$2342:$Z$2469,MATCH($A2414-E2414*8,$A$2342:$A$2469,0))</f>
        <v>135064939.029781</v>
      </c>
      <c r="AL2414" s="7" t="n">
        <f aca="false">INDEX($AA$2342:$AA$2469,MATCH($A2414+(1-F2414)*4,$A$2342:$A$2469,0))</f>
        <v>30000000</v>
      </c>
      <c r="AM2414" s="7" t="n">
        <f aca="false">INDEX($AA$2342:$AA$2469,MATCH($A2414-F2414*4,$A$2342:$A$2469,0))</f>
        <v>175728452.518792</v>
      </c>
      <c r="AN2414" s="7" t="n">
        <f aca="false">INDEX($AB$2342:$AB$2469,MATCH($A2414+(1-G2414)*2,$A$2342:$A$2469,0))</f>
        <v>15000000</v>
      </c>
      <c r="AO2414" s="7" t="n">
        <f aca="false">INDEX($AB$2342:$AB$2469,MATCH($A2414-G2414*2,$A$2342:$A$2469,0))</f>
        <v>292880754.197987</v>
      </c>
      <c r="AP2414" s="7" t="n">
        <f aca="false">INDEX($AC$2342:$AC$2469,MATCH($A2414+(1-H2414)*1,$A$2342:$A$2469,0))</f>
        <v>5000000</v>
      </c>
      <c r="AQ2414" s="7" t="n">
        <f aca="false">INDEX($AC$2342:$AC$2469,MATCH($A2414-H2414*1,$A$2342:$A$2469,0))</f>
        <v>292880754.197987</v>
      </c>
      <c r="AR2414" s="14" t="b">
        <f aca="false">AND(IF(B2414=1,AD2414&gt;=AE2414,AE2414&gt;AD2414),IF(C2414=1,AF2414&gt;=AG2414,AG2414&gt;AF2414),IF(D2414=1,AH2414&gt;=AI2414,AI2414&gt;AH2414),IF(E2414=1,AJ2414&gt;=AK2414,AK2414&gt;AJ2414),IF(F2414=1,AL2414&gt;=AM2414,AM2414&gt;AL2414),IF(G2414=1,AN2414&gt;=AO2414,AO2414&gt;AN2414),IF(H2414=1,AP2414&gt;=AQ2414,AQ2414&gt;AP2414))</f>
        <v>0</v>
      </c>
      <c r="AS2414" s="2"/>
      <c r="AT2414" s="2"/>
      <c r="AU2414" s="2"/>
      <c r="AV2414" s="2"/>
      <c r="AW2414" s="2"/>
      <c r="AX2414" s="2"/>
    </row>
    <row r="2415" customFormat="false" ht="15" hidden="false" customHeight="false" outlineLevel="0" collapsed="false">
      <c r="A2415" s="6" t="n">
        <f aca="false">ROW()-2342</f>
        <v>73</v>
      </c>
      <c r="B2415" s="6" t="n">
        <f aca="false">MOD(INT($A2415/64),2)</f>
        <v>1</v>
      </c>
      <c r="C2415" s="6" t="n">
        <f aca="false">MOD(INT($A2415/32),2)</f>
        <v>0</v>
      </c>
      <c r="D2415" s="6" t="n">
        <f aca="false">MOD(INT($A2415/16),2)</f>
        <v>0</v>
      </c>
      <c r="E2415" s="6" t="n">
        <f aca="false">MOD(INT($A2415/8),2)</f>
        <v>1</v>
      </c>
      <c r="F2415" s="6" t="n">
        <f aca="false">MOD(INT($A2415/4),2)</f>
        <v>0</v>
      </c>
      <c r="G2415" s="6" t="n">
        <f aca="false">MOD(INT($A2415/2),2)</f>
        <v>0</v>
      </c>
      <c r="H2415" s="6" t="n">
        <f aca="false">MOD(INT($A2415/1),2)</f>
        <v>1</v>
      </c>
      <c r="I2415" s="7" t="n">
        <f aca="false">IF(B2415=1,MIN($B$6,$B$2340),0)</f>
        <v>30000000</v>
      </c>
      <c r="J2415" s="7" t="n">
        <f aca="false">IF(C2415=1,MIN($F$576,MAX(0,$B$2340-I2415)),0)</f>
        <v>0</v>
      </c>
      <c r="K2415" s="7" t="n">
        <f aca="false">IF(D2415=1,MIN($F$575,MAX(0,$B$2340-SUM(I2415:J2415))),0)</f>
        <v>0</v>
      </c>
      <c r="L2415" s="7" t="n">
        <f aca="false">IF(E2415=1,MIN($F$574,MAX(0,$B$2340-SUM(I2415:K2415))),0)</f>
        <v>60000000</v>
      </c>
      <c r="M2415" s="7" t="n">
        <f aca="false">IF(F2415=1,MIN($F$573,MAX(0,$B$2340-SUM(I2415:L2415))),0)</f>
        <v>0</v>
      </c>
      <c r="N2415" s="7" t="n">
        <f aca="false">IF(G2415=1,MIN($F$572,MAX(0,$B$2340-SUM(I2415:M2415))),0)</f>
        <v>0</v>
      </c>
      <c r="O2415" s="7" t="n">
        <f aca="false">IF(H2415=1,MIN($F$571,MAX(0,$B$2340-SUM(I2415:N2415))),0)</f>
        <v>5000000</v>
      </c>
      <c r="P2415" s="7" t="n">
        <f aca="false">MAX(0,$B$2340-SUM(I2415:O2415))</f>
        <v>1905000000</v>
      </c>
      <c r="Q2415" s="7" t="n">
        <f aca="false">($B$553+$B$554)+$B$22+(1-B2415)*$B$548+(1-C2415)*$E$576+(1-D2415)*$E$575+(1-E2415)*$E$574+(1-F2415)*$E$573+(1-G2415)*$E$572+(1-H2415)*$E$571</f>
        <v>25149806.6634169</v>
      </c>
      <c r="R2415" s="7" t="n">
        <f aca="false">P2415&gt;$B$12*Q2415</f>
        <v>1</v>
      </c>
      <c r="S2415" s="7" t="n">
        <f aca="false">IF(R2415,(P2415+$B$12*$B$13)/(Q2415+$B$13),IF(Q2415&gt;0,P2415/Q2415,0))</f>
        <v>68.9878241544376</v>
      </c>
      <c r="T2415" s="7" t="n">
        <f aca="false">IF(R2415,$B$13*(S2415-$B$12),0)</f>
        <v>169969560.386094</v>
      </c>
      <c r="U2415" s="7" t="n">
        <f aca="false">($B$553+$B$554)*S2415</f>
        <v>19410275.8911617</v>
      </c>
      <c r="V2415" s="7" t="n">
        <f aca="false">$B$22*S2415</f>
        <v>620890417.389938</v>
      </c>
      <c r="W2415" s="7" t="n">
        <f aca="false">IF(B2415=1,I2415,S2415*$B$548)</f>
        <v>30000000</v>
      </c>
      <c r="X2415" s="7" t="n">
        <f aca="false">IF(C2415=1,J2415,S2415*$E$576)</f>
        <v>423203884.159164</v>
      </c>
      <c r="Y2415" s="7" t="n">
        <f aca="false">IF(D2415=1,K2415,S2415*$E$575)</f>
        <v>119623268.938142</v>
      </c>
      <c r="Z2415" s="7" t="n">
        <f aca="false">IF(E2415=1,L2415,S2415*$E$574)</f>
        <v>60000000</v>
      </c>
      <c r="AA2415" s="7" t="n">
        <f aca="false">IF(F2415=1,M2415,S2415*$E$573)</f>
        <v>206963472.463313</v>
      </c>
      <c r="AB2415" s="7" t="n">
        <f aca="false">IF(G2415=1,N2415,S2415*$E$572)</f>
        <v>344939120.772188</v>
      </c>
      <c r="AC2415" s="7" t="n">
        <f aca="false">IF(H2415=1,O2415,S2415*$E$571)</f>
        <v>5000000</v>
      </c>
      <c r="AD2415" s="7" t="n">
        <f aca="false">INDEX($W$2342:$W$2469,MATCH($A2415+(1-B2415)*64,$A$2342:$A$2469,0))</f>
        <v>30000000</v>
      </c>
      <c r="AE2415" s="7" t="n">
        <f aca="false">INDEX($W$2342:$W$2469,MATCH($A2415-B2415*64,$A$2342:$A$2469,0))</f>
        <v>54766129.0908752</v>
      </c>
      <c r="AF2415" s="7" t="n">
        <f aca="false">INDEX($X$2342:$X$2469,MATCH($A2415+(1-C2415)*32,$A$2342:$A$2469,0))</f>
        <v>300000000</v>
      </c>
      <c r="AG2415" s="7" t="n">
        <f aca="false">INDEX($X$2342:$X$2469,MATCH($A2415-C2415*32,$A$2342:$A$2469,0))</f>
        <v>423203884.159164</v>
      </c>
      <c r="AH2415" s="7" t="n">
        <f aca="false">INDEX($Y$2342:$Y$2469,MATCH($A2415+(1-D2415)*16,$A$2342:$A$2469,0))</f>
        <v>100000000</v>
      </c>
      <c r="AI2415" s="7" t="n">
        <f aca="false">INDEX($Y$2342:$Y$2469,MATCH($A2415-D2415*16,$A$2342:$A$2469,0))</f>
        <v>119623268.938142</v>
      </c>
      <c r="AJ2415" s="7" t="n">
        <f aca="false">INDEX($Z$2342:$Z$2469,MATCH($A2415+(1-E2415)*8,$A$2342:$A$2469,0))</f>
        <v>60000000</v>
      </c>
      <c r="AK2415" s="7" t="n">
        <f aca="false">INDEX($Z$2342:$Z$2469,MATCH($A2415-E2415*8,$A$2342:$A$2469,0))</f>
        <v>157139114.167701</v>
      </c>
      <c r="AL2415" s="7" t="n">
        <f aca="false">INDEX($AA$2342:$AA$2469,MATCH($A2415+(1-F2415)*4,$A$2342:$A$2469,0))</f>
        <v>30000000</v>
      </c>
      <c r="AM2415" s="7" t="n">
        <f aca="false">INDEX($AA$2342:$AA$2469,MATCH($A2415-F2415*4,$A$2342:$A$2469,0))</f>
        <v>206963472.463313</v>
      </c>
      <c r="AN2415" s="7" t="n">
        <f aca="false">INDEX($AB$2342:$AB$2469,MATCH($A2415+(1-G2415)*2,$A$2342:$A$2469,0))</f>
        <v>15000000</v>
      </c>
      <c r="AO2415" s="7" t="n">
        <f aca="false">INDEX($AB$2342:$AB$2469,MATCH($A2415-G2415*2,$A$2342:$A$2469,0))</f>
        <v>344939120.772188</v>
      </c>
      <c r="AP2415" s="7" t="n">
        <f aca="false">INDEX($AC$2342:$AC$2469,MATCH($A2415+(1-H2415)*1,$A$2342:$A$2469,0))</f>
        <v>5000000</v>
      </c>
      <c r="AQ2415" s="7" t="n">
        <f aca="false">INDEX($AC$2342:$AC$2469,MATCH($A2415-H2415*1,$A$2342:$A$2469,0))</f>
        <v>292880754.197987</v>
      </c>
      <c r="AR2415" s="14" t="b">
        <f aca="false">AND(IF(B2415=1,AD2415&gt;=AE2415,AE2415&gt;AD2415),IF(C2415=1,AF2415&gt;=AG2415,AG2415&gt;AF2415),IF(D2415=1,AH2415&gt;=AI2415,AI2415&gt;AH2415),IF(E2415=1,AJ2415&gt;=AK2415,AK2415&gt;AJ2415),IF(F2415=1,AL2415&gt;=AM2415,AM2415&gt;AL2415),IF(G2415=1,AN2415&gt;=AO2415,AO2415&gt;AN2415),IF(H2415=1,AP2415&gt;=AQ2415,AQ2415&gt;AP2415))</f>
        <v>0</v>
      </c>
      <c r="AS2415" s="2"/>
      <c r="AT2415" s="2"/>
      <c r="AU2415" s="2"/>
      <c r="AV2415" s="2"/>
      <c r="AW2415" s="2"/>
      <c r="AX2415" s="2"/>
    </row>
    <row r="2416" customFormat="false" ht="15" hidden="false" customHeight="false" outlineLevel="0" collapsed="false">
      <c r="A2416" s="6" t="n">
        <f aca="false">ROW()-2342</f>
        <v>74</v>
      </c>
      <c r="B2416" s="6" t="n">
        <f aca="false">MOD(INT($A2416/64),2)</f>
        <v>1</v>
      </c>
      <c r="C2416" s="6" t="n">
        <f aca="false">MOD(INT($A2416/32),2)</f>
        <v>0</v>
      </c>
      <c r="D2416" s="6" t="n">
        <f aca="false">MOD(INT($A2416/16),2)</f>
        <v>0</v>
      </c>
      <c r="E2416" s="6" t="n">
        <f aca="false">MOD(INT($A2416/8),2)</f>
        <v>1</v>
      </c>
      <c r="F2416" s="6" t="n">
        <f aca="false">MOD(INT($A2416/4),2)</f>
        <v>0</v>
      </c>
      <c r="G2416" s="6" t="n">
        <f aca="false">MOD(INT($A2416/2),2)</f>
        <v>1</v>
      </c>
      <c r="H2416" s="6" t="n">
        <f aca="false">MOD(INT($A2416/1),2)</f>
        <v>0</v>
      </c>
      <c r="I2416" s="7" t="n">
        <f aca="false">IF(B2416=1,MIN($B$6,$B$2340),0)</f>
        <v>30000000</v>
      </c>
      <c r="J2416" s="7" t="n">
        <f aca="false">IF(C2416=1,MIN($F$576,MAX(0,$B$2340-I2416)),0)</f>
        <v>0</v>
      </c>
      <c r="K2416" s="7" t="n">
        <f aca="false">IF(D2416=1,MIN($F$575,MAX(0,$B$2340-SUM(I2416:J2416))),0)</f>
        <v>0</v>
      </c>
      <c r="L2416" s="7" t="n">
        <f aca="false">IF(E2416=1,MIN($F$574,MAX(0,$B$2340-SUM(I2416:K2416))),0)</f>
        <v>60000000</v>
      </c>
      <c r="M2416" s="7" t="n">
        <f aca="false">IF(F2416=1,MIN($F$573,MAX(0,$B$2340-SUM(I2416:L2416))),0)</f>
        <v>0</v>
      </c>
      <c r="N2416" s="7" t="n">
        <f aca="false">IF(G2416=1,MIN($F$572,MAX(0,$B$2340-SUM(I2416:M2416))),0)</f>
        <v>15000000</v>
      </c>
      <c r="O2416" s="7" t="n">
        <f aca="false">IF(H2416=1,MIN($F$571,MAX(0,$B$2340-SUM(I2416:N2416))),0)</f>
        <v>0</v>
      </c>
      <c r="P2416" s="7" t="n">
        <f aca="false">MAX(0,$B$2340-SUM(I2416:O2416))</f>
        <v>1895000000</v>
      </c>
      <c r="Q2416" s="7" t="n">
        <f aca="false">($B$553+$B$554)+$B$22+(1-B2416)*$B$548+(1-C2416)*$E$576+(1-D2416)*$E$575+(1-E2416)*$E$574+(1-F2416)*$E$573+(1-G2416)*$E$572+(1-H2416)*$E$571</f>
        <v>25149806.6634169</v>
      </c>
      <c r="R2416" s="7" t="n">
        <f aca="false">P2416&gt;$B$12*Q2416</f>
        <v>1</v>
      </c>
      <c r="S2416" s="7" t="n">
        <f aca="false">IF(R2416,(P2416+$B$12*$B$13)/(Q2416+$B$13),IF(Q2416&gt;0,P2416/Q2416,0))</f>
        <v>68.6261579727629</v>
      </c>
      <c r="T2416" s="7" t="n">
        <f aca="false">IF(R2416,$B$13*(S2416-$B$12),0)</f>
        <v>169065394.931907</v>
      </c>
      <c r="U2416" s="7" t="n">
        <f aca="false">($B$553+$B$554)*S2416</f>
        <v>19308518.2193863</v>
      </c>
      <c r="V2416" s="7" t="n">
        <f aca="false">$B$22*S2416</f>
        <v>617635421.754866</v>
      </c>
      <c r="W2416" s="7" t="n">
        <f aca="false">IF(B2416=1,I2416,S2416*$B$548)</f>
        <v>30000000</v>
      </c>
      <c r="X2416" s="7" t="n">
        <f aca="false">IF(C2416=1,J2416,S2416*$E$576)</f>
        <v>420985253.049548</v>
      </c>
      <c r="Y2416" s="7" t="n">
        <f aca="false">IF(D2416=1,K2416,S2416*$E$575)</f>
        <v>118996148.262188</v>
      </c>
      <c r="Z2416" s="7" t="n">
        <f aca="false">IF(E2416=1,L2416,S2416*$E$574)</f>
        <v>60000000</v>
      </c>
      <c r="AA2416" s="7" t="n">
        <f aca="false">IF(F2416=1,M2416,S2416*$E$573)</f>
        <v>205878473.918289</v>
      </c>
      <c r="AB2416" s="7" t="n">
        <f aca="false">IF(G2416=1,N2416,S2416*$E$572)</f>
        <v>15000000</v>
      </c>
      <c r="AC2416" s="7" t="n">
        <f aca="false">IF(H2416=1,O2416,S2416*$E$571)</f>
        <v>343130789.863815</v>
      </c>
      <c r="AD2416" s="7" t="n">
        <f aca="false">INDEX($W$2342:$W$2469,MATCH($A2416+(1-B2416)*64,$A$2342:$A$2469,0))</f>
        <v>30000000</v>
      </c>
      <c r="AE2416" s="7" t="n">
        <f aca="false">INDEX($W$2342:$W$2469,MATCH($A2416-B2416*64,$A$2342:$A$2469,0))</f>
        <v>54483465.1987933</v>
      </c>
      <c r="AF2416" s="7" t="n">
        <f aca="false">INDEX($X$2342:$X$2469,MATCH($A2416+(1-C2416)*32,$A$2342:$A$2469,0))</f>
        <v>300000000</v>
      </c>
      <c r="AG2416" s="7" t="n">
        <f aca="false">INDEX($X$2342:$X$2469,MATCH($A2416-C2416*32,$A$2342:$A$2469,0))</f>
        <v>420985253.049548</v>
      </c>
      <c r="AH2416" s="7" t="n">
        <f aca="false">INDEX($Y$2342:$Y$2469,MATCH($A2416+(1-D2416)*16,$A$2342:$A$2469,0))</f>
        <v>100000000</v>
      </c>
      <c r="AI2416" s="7" t="n">
        <f aca="false">INDEX($Y$2342:$Y$2469,MATCH($A2416-D2416*16,$A$2342:$A$2469,0))</f>
        <v>118996148.262188</v>
      </c>
      <c r="AJ2416" s="7" t="n">
        <f aca="false">INDEX($Z$2342:$Z$2469,MATCH($A2416+(1-E2416)*8,$A$2342:$A$2469,0))</f>
        <v>60000000</v>
      </c>
      <c r="AK2416" s="7" t="n">
        <f aca="false">INDEX($Z$2342:$Z$2469,MATCH($A2416-E2416*8,$A$2342:$A$2469,0))</f>
        <v>156340440.143977</v>
      </c>
      <c r="AL2416" s="7" t="n">
        <f aca="false">INDEX($AA$2342:$AA$2469,MATCH($A2416+(1-F2416)*4,$A$2342:$A$2469,0))</f>
        <v>30000000</v>
      </c>
      <c r="AM2416" s="7" t="n">
        <f aca="false">INDEX($AA$2342:$AA$2469,MATCH($A2416-F2416*4,$A$2342:$A$2469,0))</f>
        <v>205878473.918289</v>
      </c>
      <c r="AN2416" s="7" t="n">
        <f aca="false">INDEX($AB$2342:$AB$2469,MATCH($A2416+(1-G2416)*2,$A$2342:$A$2469,0))</f>
        <v>15000000</v>
      </c>
      <c r="AO2416" s="7" t="n">
        <f aca="false">INDEX($AB$2342:$AB$2469,MATCH($A2416-G2416*2,$A$2342:$A$2469,0))</f>
        <v>292880754.197987</v>
      </c>
      <c r="AP2416" s="7" t="n">
        <f aca="false">INDEX($AC$2342:$AC$2469,MATCH($A2416+(1-H2416)*1,$A$2342:$A$2469,0))</f>
        <v>5000000</v>
      </c>
      <c r="AQ2416" s="7" t="n">
        <f aca="false">INDEX($AC$2342:$AC$2469,MATCH($A2416-H2416*1,$A$2342:$A$2469,0))</f>
        <v>343130789.863815</v>
      </c>
      <c r="AR2416" s="14" t="b">
        <f aca="false">AND(IF(B2416=1,AD2416&gt;=AE2416,AE2416&gt;AD2416),IF(C2416=1,AF2416&gt;=AG2416,AG2416&gt;AF2416),IF(D2416=1,AH2416&gt;=AI2416,AI2416&gt;AH2416),IF(E2416=1,AJ2416&gt;=AK2416,AK2416&gt;AJ2416),IF(F2416=1,AL2416&gt;=AM2416,AM2416&gt;AL2416),IF(G2416=1,AN2416&gt;=AO2416,AO2416&gt;AN2416),IF(H2416=1,AP2416&gt;=AQ2416,AQ2416&gt;AP2416))</f>
        <v>0</v>
      </c>
      <c r="AS2416" s="2"/>
      <c r="AT2416" s="2"/>
      <c r="AU2416" s="2"/>
      <c r="AV2416" s="2"/>
      <c r="AW2416" s="2"/>
      <c r="AX2416" s="2"/>
    </row>
    <row r="2417" customFormat="false" ht="15" hidden="false" customHeight="false" outlineLevel="0" collapsed="false">
      <c r="A2417" s="6" t="n">
        <f aca="false">ROW()-2342</f>
        <v>75</v>
      </c>
      <c r="B2417" s="6" t="n">
        <f aca="false">MOD(INT($A2417/64),2)</f>
        <v>1</v>
      </c>
      <c r="C2417" s="6" t="n">
        <f aca="false">MOD(INT($A2417/32),2)</f>
        <v>0</v>
      </c>
      <c r="D2417" s="6" t="n">
        <f aca="false">MOD(INT($A2417/16),2)</f>
        <v>0</v>
      </c>
      <c r="E2417" s="6" t="n">
        <f aca="false">MOD(INT($A2417/8),2)</f>
        <v>1</v>
      </c>
      <c r="F2417" s="6" t="n">
        <f aca="false">MOD(INT($A2417/4),2)</f>
        <v>0</v>
      </c>
      <c r="G2417" s="6" t="n">
        <f aca="false">MOD(INT($A2417/2),2)</f>
        <v>1</v>
      </c>
      <c r="H2417" s="6" t="n">
        <f aca="false">MOD(INT($A2417/1),2)</f>
        <v>1</v>
      </c>
      <c r="I2417" s="7" t="n">
        <f aca="false">IF(B2417=1,MIN($B$6,$B$2340),0)</f>
        <v>30000000</v>
      </c>
      <c r="J2417" s="7" t="n">
        <f aca="false">IF(C2417=1,MIN($F$576,MAX(0,$B$2340-I2417)),0)</f>
        <v>0</v>
      </c>
      <c r="K2417" s="7" t="n">
        <f aca="false">IF(D2417=1,MIN($F$575,MAX(0,$B$2340-SUM(I2417:J2417))),0)</f>
        <v>0</v>
      </c>
      <c r="L2417" s="7" t="n">
        <f aca="false">IF(E2417=1,MIN($F$574,MAX(0,$B$2340-SUM(I2417:K2417))),0)</f>
        <v>60000000</v>
      </c>
      <c r="M2417" s="7" t="n">
        <f aca="false">IF(F2417=1,MIN($F$573,MAX(0,$B$2340-SUM(I2417:L2417))),0)</f>
        <v>0</v>
      </c>
      <c r="N2417" s="7" t="n">
        <f aca="false">IF(G2417=1,MIN($F$572,MAX(0,$B$2340-SUM(I2417:M2417))),0)</f>
        <v>15000000</v>
      </c>
      <c r="O2417" s="7" t="n">
        <f aca="false">IF(H2417=1,MIN($F$571,MAX(0,$B$2340-SUM(I2417:N2417))),0)</f>
        <v>5000000</v>
      </c>
      <c r="P2417" s="7" t="n">
        <f aca="false">MAX(0,$B$2340-SUM(I2417:O2417))</f>
        <v>1890000000</v>
      </c>
      <c r="Q2417" s="7" t="n">
        <f aca="false">($B$553+$B$554)+$B$22+(1-B2417)*$B$548+(1-C2417)*$E$576+(1-D2417)*$E$575+(1-E2417)*$E$574+(1-F2417)*$E$573+(1-G2417)*$E$572+(1-H2417)*$E$571</f>
        <v>20149806.6634169</v>
      </c>
      <c r="R2417" s="7" t="n">
        <f aca="false">P2417&gt;$B$12*Q2417</f>
        <v>1</v>
      </c>
      <c r="S2417" s="7" t="n">
        <f aca="false">IF(R2417,(P2417+$B$12*$B$13)/(Q2417+$B$13),IF(Q2417&gt;0,P2417/Q2417,0))</f>
        <v>83.5547970948774</v>
      </c>
      <c r="T2417" s="7" t="n">
        <f aca="false">IF(R2417,$B$13*(S2417-$B$12),0)</f>
        <v>206386992.737194</v>
      </c>
      <c r="U2417" s="7" t="n">
        <f aca="false">($B$553+$B$554)*S2417</f>
        <v>23508810.1925198</v>
      </c>
      <c r="V2417" s="7" t="n">
        <f aca="false">$B$22*S2417</f>
        <v>751993173.853897</v>
      </c>
      <c r="W2417" s="7" t="n">
        <f aca="false">IF(B2417=1,I2417,S2417*$B$548)</f>
        <v>30000000</v>
      </c>
      <c r="X2417" s="7" t="n">
        <f aca="false">IF(C2417=1,J2417,S2417*$E$576)</f>
        <v>512564573.590895</v>
      </c>
      <c r="Y2417" s="7" t="n">
        <f aca="false">IF(D2417=1,K2417,S2417*$E$575)</f>
        <v>144882058.340863</v>
      </c>
      <c r="Z2417" s="7" t="n">
        <f aca="false">IF(E2417=1,L2417,S2417*$E$574)</f>
        <v>60000000</v>
      </c>
      <c r="AA2417" s="7" t="n">
        <f aca="false">IF(F2417=1,M2417,S2417*$E$573)</f>
        <v>250664391.284632</v>
      </c>
      <c r="AB2417" s="7" t="n">
        <f aca="false">IF(G2417=1,N2417,S2417*$E$572)</f>
        <v>15000000</v>
      </c>
      <c r="AC2417" s="7" t="n">
        <f aca="false">IF(H2417=1,O2417,S2417*$E$571)</f>
        <v>5000000</v>
      </c>
      <c r="AD2417" s="7" t="n">
        <f aca="false">INDEX($W$2342:$W$2469,MATCH($A2417+(1-B2417)*64,$A$2342:$A$2469,0))</f>
        <v>30000000</v>
      </c>
      <c r="AE2417" s="7" t="n">
        <f aca="false">INDEX($W$2342:$W$2469,MATCH($A2417-B2417*64,$A$2342:$A$2469,0))</f>
        <v>65926915.8888233</v>
      </c>
      <c r="AF2417" s="7" t="n">
        <f aca="false">INDEX($X$2342:$X$2469,MATCH($A2417+(1-C2417)*32,$A$2342:$A$2469,0))</f>
        <v>300000000</v>
      </c>
      <c r="AG2417" s="7" t="n">
        <f aca="false">INDEX($X$2342:$X$2469,MATCH($A2417-C2417*32,$A$2342:$A$2469,0))</f>
        <v>512564573.590895</v>
      </c>
      <c r="AH2417" s="7" t="n">
        <f aca="false">INDEX($Y$2342:$Y$2469,MATCH($A2417+(1-D2417)*16,$A$2342:$A$2469,0))</f>
        <v>100000000</v>
      </c>
      <c r="AI2417" s="7" t="n">
        <f aca="false">INDEX($Y$2342:$Y$2469,MATCH($A2417-D2417*16,$A$2342:$A$2469,0))</f>
        <v>144882058.340863</v>
      </c>
      <c r="AJ2417" s="7" t="n">
        <f aca="false">INDEX($Z$2342:$Z$2469,MATCH($A2417+(1-E2417)*8,$A$2342:$A$2469,0))</f>
        <v>60000000</v>
      </c>
      <c r="AK2417" s="7" t="n">
        <f aca="false">INDEX($Z$2342:$Z$2469,MATCH($A2417-E2417*8,$A$2342:$A$2469,0))</f>
        <v>187067312.054089</v>
      </c>
      <c r="AL2417" s="7" t="n">
        <f aca="false">INDEX($AA$2342:$AA$2469,MATCH($A2417+(1-F2417)*4,$A$2342:$A$2469,0))</f>
        <v>30000000</v>
      </c>
      <c r="AM2417" s="7" t="n">
        <f aca="false">INDEX($AA$2342:$AA$2469,MATCH($A2417-F2417*4,$A$2342:$A$2469,0))</f>
        <v>250664391.284632</v>
      </c>
      <c r="AN2417" s="7" t="n">
        <f aca="false">INDEX($AB$2342:$AB$2469,MATCH($A2417+(1-G2417)*2,$A$2342:$A$2469,0))</f>
        <v>15000000</v>
      </c>
      <c r="AO2417" s="7" t="n">
        <f aca="false">INDEX($AB$2342:$AB$2469,MATCH($A2417-G2417*2,$A$2342:$A$2469,0))</f>
        <v>344939120.772188</v>
      </c>
      <c r="AP2417" s="7" t="n">
        <f aca="false">INDEX($AC$2342:$AC$2469,MATCH($A2417+(1-H2417)*1,$A$2342:$A$2469,0))</f>
        <v>5000000</v>
      </c>
      <c r="AQ2417" s="7" t="n">
        <f aca="false">INDEX($AC$2342:$AC$2469,MATCH($A2417-H2417*1,$A$2342:$A$2469,0))</f>
        <v>343130789.863815</v>
      </c>
      <c r="AR2417" s="14" t="b">
        <f aca="false">AND(IF(B2417=1,AD2417&gt;=AE2417,AE2417&gt;AD2417),IF(C2417=1,AF2417&gt;=AG2417,AG2417&gt;AF2417),IF(D2417=1,AH2417&gt;=AI2417,AI2417&gt;AH2417),IF(E2417=1,AJ2417&gt;=AK2417,AK2417&gt;AJ2417),IF(F2417=1,AL2417&gt;=AM2417,AM2417&gt;AL2417),IF(G2417=1,AN2417&gt;=AO2417,AO2417&gt;AN2417),IF(H2417=1,AP2417&gt;=AQ2417,AQ2417&gt;AP2417))</f>
        <v>0</v>
      </c>
      <c r="AS2417" s="2"/>
      <c r="AT2417" s="2"/>
      <c r="AU2417" s="2"/>
      <c r="AV2417" s="2"/>
      <c r="AW2417" s="2"/>
      <c r="AX2417" s="2"/>
    </row>
    <row r="2418" customFormat="false" ht="15" hidden="false" customHeight="false" outlineLevel="0" collapsed="false">
      <c r="A2418" s="6" t="n">
        <f aca="false">ROW()-2342</f>
        <v>76</v>
      </c>
      <c r="B2418" s="6" t="n">
        <f aca="false">MOD(INT($A2418/64),2)</f>
        <v>1</v>
      </c>
      <c r="C2418" s="6" t="n">
        <f aca="false">MOD(INT($A2418/32),2)</f>
        <v>0</v>
      </c>
      <c r="D2418" s="6" t="n">
        <f aca="false">MOD(INT($A2418/16),2)</f>
        <v>0</v>
      </c>
      <c r="E2418" s="6" t="n">
        <f aca="false">MOD(INT($A2418/8),2)</f>
        <v>1</v>
      </c>
      <c r="F2418" s="6" t="n">
        <f aca="false">MOD(INT($A2418/4),2)</f>
        <v>1</v>
      </c>
      <c r="G2418" s="6" t="n">
        <f aca="false">MOD(INT($A2418/2),2)</f>
        <v>0</v>
      </c>
      <c r="H2418" s="6" t="n">
        <f aca="false">MOD(INT($A2418/1),2)</f>
        <v>0</v>
      </c>
      <c r="I2418" s="7" t="n">
        <f aca="false">IF(B2418=1,MIN($B$6,$B$2340),0)</f>
        <v>30000000</v>
      </c>
      <c r="J2418" s="7" t="n">
        <f aca="false">IF(C2418=1,MIN($F$576,MAX(0,$B$2340-I2418)),0)</f>
        <v>0</v>
      </c>
      <c r="K2418" s="7" t="n">
        <f aca="false">IF(D2418=1,MIN($F$575,MAX(0,$B$2340-SUM(I2418:J2418))),0)</f>
        <v>0</v>
      </c>
      <c r="L2418" s="7" t="n">
        <f aca="false">IF(E2418=1,MIN($F$574,MAX(0,$B$2340-SUM(I2418:K2418))),0)</f>
        <v>60000000</v>
      </c>
      <c r="M2418" s="7" t="n">
        <f aca="false">IF(F2418=1,MIN($F$573,MAX(0,$B$2340-SUM(I2418:L2418))),0)</f>
        <v>30000000</v>
      </c>
      <c r="N2418" s="7" t="n">
        <f aca="false">IF(G2418=1,MIN($F$572,MAX(0,$B$2340-SUM(I2418:M2418))),0)</f>
        <v>0</v>
      </c>
      <c r="O2418" s="7" t="n">
        <f aca="false">IF(H2418=1,MIN($F$571,MAX(0,$B$2340-SUM(I2418:N2418))),0)</f>
        <v>0</v>
      </c>
      <c r="P2418" s="7" t="n">
        <f aca="false">MAX(0,$B$2340-SUM(I2418:O2418))</f>
        <v>1880000000</v>
      </c>
      <c r="Q2418" s="7" t="n">
        <f aca="false">($B$553+$B$554)+$B$22+(1-B2418)*$B$548+(1-C2418)*$E$576+(1-D2418)*$E$575+(1-E2418)*$E$574+(1-F2418)*$E$573+(1-G2418)*$E$572+(1-H2418)*$E$571</f>
        <v>27149806.6634169</v>
      </c>
      <c r="R2418" s="7" t="n">
        <f aca="false">P2418&gt;$B$12*Q2418</f>
        <v>1</v>
      </c>
      <c r="S2418" s="7" t="n">
        <f aca="false">IF(R2418,(P2418+$B$12*$B$13)/(Q2418+$B$13),IF(Q2418&gt;0,P2418/Q2418,0))</f>
        <v>63.4911391284957</v>
      </c>
      <c r="T2418" s="7" t="n">
        <f aca="false">IF(R2418,$B$13*(S2418-$B$12),0)</f>
        <v>156227847.821239</v>
      </c>
      <c r="U2418" s="7" t="n">
        <f aca="false">($B$553+$B$554)*S2418</f>
        <v>17863739.6125061</v>
      </c>
      <c r="V2418" s="7" t="n">
        <f aca="false">$B$22*S2418</f>
        <v>571420252.156461</v>
      </c>
      <c r="W2418" s="7" t="n">
        <f aca="false">IF(B2418=1,I2418,S2418*$B$548)</f>
        <v>30000000</v>
      </c>
      <c r="X2418" s="7" t="n">
        <f aca="false">IF(C2418=1,J2418,S2418*$E$576)</f>
        <v>389484623.094043</v>
      </c>
      <c r="Y2418" s="7" t="n">
        <f aca="false">IF(D2418=1,K2418,S2418*$E$575)</f>
        <v>110092146.030793</v>
      </c>
      <c r="Z2418" s="7" t="n">
        <f aca="false">IF(E2418=1,L2418,S2418*$E$574)</f>
        <v>60000000</v>
      </c>
      <c r="AA2418" s="7" t="n">
        <f aca="false">IF(F2418=1,M2418,S2418*$E$573)</f>
        <v>30000000</v>
      </c>
      <c r="AB2418" s="7" t="n">
        <f aca="false">IF(G2418=1,N2418,S2418*$E$572)</f>
        <v>317455695.642478</v>
      </c>
      <c r="AC2418" s="7" t="n">
        <f aca="false">IF(H2418=1,O2418,S2418*$E$571)</f>
        <v>317455695.642478</v>
      </c>
      <c r="AD2418" s="7" t="n">
        <f aca="false">INDEX($W$2342:$W$2469,MATCH($A2418+(1-B2418)*64,$A$2342:$A$2469,0))</f>
        <v>30000000</v>
      </c>
      <c r="AE2418" s="7" t="n">
        <f aca="false">INDEX($W$2342:$W$2469,MATCH($A2418-B2418*64,$A$2342:$A$2469,0))</f>
        <v>50509243.4841101</v>
      </c>
      <c r="AF2418" s="7" t="n">
        <f aca="false">INDEX($X$2342:$X$2469,MATCH($A2418+(1-C2418)*32,$A$2342:$A$2469,0))</f>
        <v>300000000</v>
      </c>
      <c r="AG2418" s="7" t="n">
        <f aca="false">INDEX($X$2342:$X$2469,MATCH($A2418-C2418*32,$A$2342:$A$2469,0))</f>
        <v>389484623.094043</v>
      </c>
      <c r="AH2418" s="7" t="n">
        <f aca="false">INDEX($Y$2342:$Y$2469,MATCH($A2418+(1-D2418)*16,$A$2342:$A$2469,0))</f>
        <v>100000000</v>
      </c>
      <c r="AI2418" s="7" t="n">
        <f aca="false">INDEX($Y$2342:$Y$2469,MATCH($A2418-D2418*16,$A$2342:$A$2469,0))</f>
        <v>110092146.030793</v>
      </c>
      <c r="AJ2418" s="7" t="n">
        <f aca="false">INDEX($Z$2342:$Z$2469,MATCH($A2418+(1-E2418)*8,$A$2342:$A$2469,0))</f>
        <v>60000000</v>
      </c>
      <c r="AK2418" s="7" t="n">
        <f aca="false">INDEX($Z$2342:$Z$2469,MATCH($A2418-E2418*8,$A$2342:$A$2469,0))</f>
        <v>145461095.879914</v>
      </c>
      <c r="AL2418" s="7" t="n">
        <f aca="false">INDEX($AA$2342:$AA$2469,MATCH($A2418+(1-F2418)*4,$A$2342:$A$2469,0))</f>
        <v>30000000</v>
      </c>
      <c r="AM2418" s="7" t="n">
        <f aca="false">INDEX($AA$2342:$AA$2469,MATCH($A2418-F2418*4,$A$2342:$A$2469,0))</f>
        <v>175728452.518792</v>
      </c>
      <c r="AN2418" s="7" t="n">
        <f aca="false">INDEX($AB$2342:$AB$2469,MATCH($A2418+(1-G2418)*2,$A$2342:$A$2469,0))</f>
        <v>15000000</v>
      </c>
      <c r="AO2418" s="7" t="n">
        <f aca="false">INDEX($AB$2342:$AB$2469,MATCH($A2418-G2418*2,$A$2342:$A$2469,0))</f>
        <v>317455695.642478</v>
      </c>
      <c r="AP2418" s="7" t="n">
        <f aca="false">INDEX($AC$2342:$AC$2469,MATCH($A2418+(1-H2418)*1,$A$2342:$A$2469,0))</f>
        <v>5000000</v>
      </c>
      <c r="AQ2418" s="7" t="n">
        <f aca="false">INDEX($AC$2342:$AC$2469,MATCH($A2418-H2418*1,$A$2342:$A$2469,0))</f>
        <v>317455695.642478</v>
      </c>
      <c r="AR2418" s="14" t="b">
        <f aca="false">AND(IF(B2418=1,AD2418&gt;=AE2418,AE2418&gt;AD2418),IF(C2418=1,AF2418&gt;=AG2418,AG2418&gt;AF2418),IF(D2418=1,AH2418&gt;=AI2418,AI2418&gt;AH2418),IF(E2418=1,AJ2418&gt;=AK2418,AK2418&gt;AJ2418),IF(F2418=1,AL2418&gt;=AM2418,AM2418&gt;AL2418),IF(G2418=1,AN2418&gt;=AO2418,AO2418&gt;AN2418),IF(H2418=1,AP2418&gt;=AQ2418,AQ2418&gt;AP2418))</f>
        <v>0</v>
      </c>
      <c r="AS2418" s="2"/>
      <c r="AT2418" s="2"/>
      <c r="AU2418" s="2"/>
      <c r="AV2418" s="2"/>
      <c r="AW2418" s="2"/>
      <c r="AX2418" s="2"/>
    </row>
    <row r="2419" customFormat="false" ht="15" hidden="false" customHeight="false" outlineLevel="0" collapsed="false">
      <c r="A2419" s="6" t="n">
        <f aca="false">ROW()-2342</f>
        <v>77</v>
      </c>
      <c r="B2419" s="6" t="n">
        <f aca="false">MOD(INT($A2419/64),2)</f>
        <v>1</v>
      </c>
      <c r="C2419" s="6" t="n">
        <f aca="false">MOD(INT($A2419/32),2)</f>
        <v>0</v>
      </c>
      <c r="D2419" s="6" t="n">
        <f aca="false">MOD(INT($A2419/16),2)</f>
        <v>0</v>
      </c>
      <c r="E2419" s="6" t="n">
        <f aca="false">MOD(INT($A2419/8),2)</f>
        <v>1</v>
      </c>
      <c r="F2419" s="6" t="n">
        <f aca="false">MOD(INT($A2419/4),2)</f>
        <v>1</v>
      </c>
      <c r="G2419" s="6" t="n">
        <f aca="false">MOD(INT($A2419/2),2)</f>
        <v>0</v>
      </c>
      <c r="H2419" s="6" t="n">
        <f aca="false">MOD(INT($A2419/1),2)</f>
        <v>1</v>
      </c>
      <c r="I2419" s="7" t="n">
        <f aca="false">IF(B2419=1,MIN($B$6,$B$2340),0)</f>
        <v>30000000</v>
      </c>
      <c r="J2419" s="7" t="n">
        <f aca="false">IF(C2419=1,MIN($F$576,MAX(0,$B$2340-I2419)),0)</f>
        <v>0</v>
      </c>
      <c r="K2419" s="7" t="n">
        <f aca="false">IF(D2419=1,MIN($F$575,MAX(0,$B$2340-SUM(I2419:J2419))),0)</f>
        <v>0</v>
      </c>
      <c r="L2419" s="7" t="n">
        <f aca="false">IF(E2419=1,MIN($F$574,MAX(0,$B$2340-SUM(I2419:K2419))),0)</f>
        <v>60000000</v>
      </c>
      <c r="M2419" s="7" t="n">
        <f aca="false">IF(F2419=1,MIN($F$573,MAX(0,$B$2340-SUM(I2419:L2419))),0)</f>
        <v>30000000</v>
      </c>
      <c r="N2419" s="7" t="n">
        <f aca="false">IF(G2419=1,MIN($F$572,MAX(0,$B$2340-SUM(I2419:M2419))),0)</f>
        <v>0</v>
      </c>
      <c r="O2419" s="7" t="n">
        <f aca="false">IF(H2419=1,MIN($F$571,MAX(0,$B$2340-SUM(I2419:N2419))),0)</f>
        <v>5000000</v>
      </c>
      <c r="P2419" s="7" t="n">
        <f aca="false">MAX(0,$B$2340-SUM(I2419:O2419))</f>
        <v>1875000000</v>
      </c>
      <c r="Q2419" s="7" t="n">
        <f aca="false">($B$553+$B$554)+$B$22+(1-B2419)*$B$548+(1-C2419)*$E$576+(1-D2419)*$E$575+(1-E2419)*$E$574+(1-F2419)*$E$573+(1-G2419)*$E$572+(1-H2419)*$E$571</f>
        <v>22149806.6634169</v>
      </c>
      <c r="R2419" s="7" t="n">
        <f aca="false">P2419&gt;$B$12*Q2419</f>
        <v>1</v>
      </c>
      <c r="S2419" s="7" t="n">
        <f aca="false">IF(R2419,(P2419+$B$12*$B$13)/(Q2419+$B$13),IF(Q2419&gt;0,P2419/Q2419,0))</f>
        <v>76.1669259981022</v>
      </c>
      <c r="T2419" s="7" t="n">
        <f aca="false">IF(R2419,$B$13*(S2419-$B$12),0)</f>
        <v>187917314.995256</v>
      </c>
      <c r="U2419" s="7" t="n">
        <f aca="false">($B$553+$B$554)*S2419</f>
        <v>21430173.5925928</v>
      </c>
      <c r="V2419" s="7" t="n">
        <f aca="false">$B$22*S2419</f>
        <v>685502333.98292</v>
      </c>
      <c r="W2419" s="7" t="n">
        <f aca="false">IF(B2419=1,I2419,S2419*$B$548)</f>
        <v>30000000</v>
      </c>
      <c r="X2419" s="7" t="n">
        <f aca="false">IF(C2419=1,J2419,S2419*$E$576)</f>
        <v>467243884.293269</v>
      </c>
      <c r="Y2419" s="7" t="n">
        <f aca="false">IF(D2419=1,K2419,S2419*$E$575)</f>
        <v>132071663.145452</v>
      </c>
      <c r="Z2419" s="7" t="n">
        <f aca="false">IF(E2419=1,L2419,S2419*$E$574)</f>
        <v>60000000</v>
      </c>
      <c r="AA2419" s="7" t="n">
        <f aca="false">IF(F2419=1,M2419,S2419*$E$573)</f>
        <v>30000000</v>
      </c>
      <c r="AB2419" s="7" t="n">
        <f aca="false">IF(G2419=1,N2419,S2419*$E$572)</f>
        <v>380834629.990511</v>
      </c>
      <c r="AC2419" s="7" t="n">
        <f aca="false">IF(H2419=1,O2419,S2419*$E$571)</f>
        <v>5000000</v>
      </c>
      <c r="AD2419" s="7" t="n">
        <f aca="false">INDEX($W$2342:$W$2469,MATCH($A2419+(1-B2419)*64,$A$2342:$A$2469,0))</f>
        <v>30000000</v>
      </c>
      <c r="AE2419" s="7" t="n">
        <f aca="false">INDEX($W$2342:$W$2469,MATCH($A2419-B2419*64,$A$2342:$A$2469,0))</f>
        <v>60272885.9052643</v>
      </c>
      <c r="AF2419" s="7" t="n">
        <f aca="false">INDEX($X$2342:$X$2469,MATCH($A2419+(1-C2419)*32,$A$2342:$A$2469,0))</f>
        <v>300000000</v>
      </c>
      <c r="AG2419" s="7" t="n">
        <f aca="false">INDEX($X$2342:$X$2469,MATCH($A2419-C2419*32,$A$2342:$A$2469,0))</f>
        <v>467243884.293269</v>
      </c>
      <c r="AH2419" s="7" t="n">
        <f aca="false">INDEX($Y$2342:$Y$2469,MATCH($A2419+(1-D2419)*16,$A$2342:$A$2469,0))</f>
        <v>100000000</v>
      </c>
      <c r="AI2419" s="7" t="n">
        <f aca="false">INDEX($Y$2342:$Y$2469,MATCH($A2419-D2419*16,$A$2342:$A$2469,0))</f>
        <v>132071663.145452</v>
      </c>
      <c r="AJ2419" s="7" t="n">
        <f aca="false">INDEX($Z$2342:$Z$2469,MATCH($A2419+(1-E2419)*8,$A$2342:$A$2469,0))</f>
        <v>60000000</v>
      </c>
      <c r="AK2419" s="7" t="n">
        <f aca="false">INDEX($Z$2342:$Z$2469,MATCH($A2419-E2419*8,$A$2342:$A$2469,0))</f>
        <v>171905110.371411</v>
      </c>
      <c r="AL2419" s="7" t="n">
        <f aca="false">INDEX($AA$2342:$AA$2469,MATCH($A2419+(1-F2419)*4,$A$2342:$A$2469,0))</f>
        <v>30000000</v>
      </c>
      <c r="AM2419" s="7" t="n">
        <f aca="false">INDEX($AA$2342:$AA$2469,MATCH($A2419-F2419*4,$A$2342:$A$2469,0))</f>
        <v>206963472.463313</v>
      </c>
      <c r="AN2419" s="7" t="n">
        <f aca="false">INDEX($AB$2342:$AB$2469,MATCH($A2419+(1-G2419)*2,$A$2342:$A$2469,0))</f>
        <v>15000000</v>
      </c>
      <c r="AO2419" s="7" t="n">
        <f aca="false">INDEX($AB$2342:$AB$2469,MATCH($A2419-G2419*2,$A$2342:$A$2469,0))</f>
        <v>380834629.990511</v>
      </c>
      <c r="AP2419" s="7" t="n">
        <f aca="false">INDEX($AC$2342:$AC$2469,MATCH($A2419+(1-H2419)*1,$A$2342:$A$2469,0))</f>
        <v>5000000</v>
      </c>
      <c r="AQ2419" s="7" t="n">
        <f aca="false">INDEX($AC$2342:$AC$2469,MATCH($A2419-H2419*1,$A$2342:$A$2469,0))</f>
        <v>317455695.642478</v>
      </c>
      <c r="AR2419" s="14" t="b">
        <f aca="false">AND(IF(B2419=1,AD2419&gt;=AE2419,AE2419&gt;AD2419),IF(C2419=1,AF2419&gt;=AG2419,AG2419&gt;AF2419),IF(D2419=1,AH2419&gt;=AI2419,AI2419&gt;AH2419),IF(E2419=1,AJ2419&gt;=AK2419,AK2419&gt;AJ2419),IF(F2419=1,AL2419&gt;=AM2419,AM2419&gt;AL2419),IF(G2419=1,AN2419&gt;=AO2419,AO2419&gt;AN2419),IF(H2419=1,AP2419&gt;=AQ2419,AQ2419&gt;AP2419))</f>
        <v>0</v>
      </c>
      <c r="AS2419" s="2"/>
      <c r="AT2419" s="2"/>
      <c r="AU2419" s="2"/>
      <c r="AV2419" s="2"/>
      <c r="AW2419" s="2"/>
      <c r="AX2419" s="2"/>
    </row>
    <row r="2420" customFormat="false" ht="15" hidden="false" customHeight="false" outlineLevel="0" collapsed="false">
      <c r="A2420" s="6" t="n">
        <f aca="false">ROW()-2342</f>
        <v>78</v>
      </c>
      <c r="B2420" s="6" t="n">
        <f aca="false">MOD(INT($A2420/64),2)</f>
        <v>1</v>
      </c>
      <c r="C2420" s="6" t="n">
        <f aca="false">MOD(INT($A2420/32),2)</f>
        <v>0</v>
      </c>
      <c r="D2420" s="6" t="n">
        <f aca="false">MOD(INT($A2420/16),2)</f>
        <v>0</v>
      </c>
      <c r="E2420" s="6" t="n">
        <f aca="false">MOD(INT($A2420/8),2)</f>
        <v>1</v>
      </c>
      <c r="F2420" s="6" t="n">
        <f aca="false">MOD(INT($A2420/4),2)</f>
        <v>1</v>
      </c>
      <c r="G2420" s="6" t="n">
        <f aca="false">MOD(INT($A2420/2),2)</f>
        <v>1</v>
      </c>
      <c r="H2420" s="6" t="n">
        <f aca="false">MOD(INT($A2420/1),2)</f>
        <v>0</v>
      </c>
      <c r="I2420" s="7" t="n">
        <f aca="false">IF(B2420=1,MIN($B$6,$B$2340),0)</f>
        <v>30000000</v>
      </c>
      <c r="J2420" s="7" t="n">
        <f aca="false">IF(C2420=1,MIN($F$576,MAX(0,$B$2340-I2420)),0)</f>
        <v>0</v>
      </c>
      <c r="K2420" s="7" t="n">
        <f aca="false">IF(D2420=1,MIN($F$575,MAX(0,$B$2340-SUM(I2420:J2420))),0)</f>
        <v>0</v>
      </c>
      <c r="L2420" s="7" t="n">
        <f aca="false">IF(E2420=1,MIN($F$574,MAX(0,$B$2340-SUM(I2420:K2420))),0)</f>
        <v>60000000</v>
      </c>
      <c r="M2420" s="7" t="n">
        <f aca="false">IF(F2420=1,MIN($F$573,MAX(0,$B$2340-SUM(I2420:L2420))),0)</f>
        <v>30000000</v>
      </c>
      <c r="N2420" s="7" t="n">
        <f aca="false">IF(G2420=1,MIN($F$572,MAX(0,$B$2340-SUM(I2420:M2420))),0)</f>
        <v>15000000</v>
      </c>
      <c r="O2420" s="7" t="n">
        <f aca="false">IF(H2420=1,MIN($F$571,MAX(0,$B$2340-SUM(I2420:N2420))),0)</f>
        <v>0</v>
      </c>
      <c r="P2420" s="7" t="n">
        <f aca="false">MAX(0,$B$2340-SUM(I2420:O2420))</f>
        <v>1865000000</v>
      </c>
      <c r="Q2420" s="7" t="n">
        <f aca="false">($B$553+$B$554)+$B$22+(1-B2420)*$B$548+(1-C2420)*$E$576+(1-D2420)*$E$575+(1-E2420)*$E$574+(1-F2420)*$E$573+(1-G2420)*$E$572+(1-H2420)*$E$571</f>
        <v>22149806.6634169</v>
      </c>
      <c r="R2420" s="7" t="n">
        <f aca="false">P2420&gt;$B$12*Q2420</f>
        <v>1</v>
      </c>
      <c r="S2420" s="7" t="n">
        <f aca="false">IF(R2420,(P2420+$B$12*$B$13)/(Q2420+$B$13),IF(Q2420&gt;0,P2420/Q2420,0))</f>
        <v>75.7612433030391</v>
      </c>
      <c r="T2420" s="7" t="n">
        <f aca="false">IF(R2420,$B$13*(S2420-$B$12),0)</f>
        <v>186903108.257598</v>
      </c>
      <c r="U2420" s="7" t="n">
        <f aca="false">($B$553+$B$554)*S2420</f>
        <v>21316031.5228586</v>
      </c>
      <c r="V2420" s="7" t="n">
        <f aca="false">$B$22*S2420</f>
        <v>681851189.727352</v>
      </c>
      <c r="W2420" s="7" t="n">
        <f aca="false">IF(B2420=1,I2420,S2420*$B$548)</f>
        <v>30000000</v>
      </c>
      <c r="X2420" s="7" t="n">
        <f aca="false">IF(C2420=1,J2420,S2420*$E$576)</f>
        <v>464755235.109284</v>
      </c>
      <c r="Y2420" s="7" t="n">
        <f aca="false">IF(D2420=1,K2420,S2420*$E$575)</f>
        <v>131368218.867713</v>
      </c>
      <c r="Z2420" s="7" t="n">
        <f aca="false">IF(E2420=1,L2420,S2420*$E$574)</f>
        <v>60000000</v>
      </c>
      <c r="AA2420" s="7" t="n">
        <f aca="false">IF(F2420=1,M2420,S2420*$E$573)</f>
        <v>30000000</v>
      </c>
      <c r="AB2420" s="7" t="n">
        <f aca="false">IF(G2420=1,N2420,S2420*$E$572)</f>
        <v>15000000</v>
      </c>
      <c r="AC2420" s="7" t="n">
        <f aca="false">IF(H2420=1,O2420,S2420*$E$571)</f>
        <v>378806216.515195</v>
      </c>
      <c r="AD2420" s="7" t="n">
        <f aca="false">INDEX($W$2342:$W$2469,MATCH($A2420+(1-B2420)*64,$A$2342:$A$2469,0))</f>
        <v>30000000</v>
      </c>
      <c r="AE2420" s="7" t="n">
        <f aca="false">INDEX($W$2342:$W$2469,MATCH($A2420-B2420*64,$A$2342:$A$2469,0))</f>
        <v>59956907.4732577</v>
      </c>
      <c r="AF2420" s="7" t="n">
        <f aca="false">INDEX($X$2342:$X$2469,MATCH($A2420+(1-C2420)*32,$A$2342:$A$2469,0))</f>
        <v>300000000</v>
      </c>
      <c r="AG2420" s="7" t="n">
        <f aca="false">INDEX($X$2342:$X$2469,MATCH($A2420-C2420*32,$A$2342:$A$2469,0))</f>
        <v>464755235.109284</v>
      </c>
      <c r="AH2420" s="7" t="n">
        <f aca="false">INDEX($Y$2342:$Y$2469,MATCH($A2420+(1-D2420)*16,$A$2342:$A$2469,0))</f>
        <v>100000000</v>
      </c>
      <c r="AI2420" s="7" t="n">
        <f aca="false">INDEX($Y$2342:$Y$2469,MATCH($A2420-D2420*16,$A$2342:$A$2469,0))</f>
        <v>131368218.867713</v>
      </c>
      <c r="AJ2420" s="7" t="n">
        <f aca="false">INDEX($Z$2342:$Z$2469,MATCH($A2420+(1-E2420)*8,$A$2342:$A$2469,0))</f>
        <v>60000000</v>
      </c>
      <c r="AK2420" s="7" t="n">
        <f aca="false">INDEX($Z$2342:$Z$2469,MATCH($A2420-E2420*8,$A$2342:$A$2469,0))</f>
        <v>171017858.188849</v>
      </c>
      <c r="AL2420" s="7" t="n">
        <f aca="false">INDEX($AA$2342:$AA$2469,MATCH($A2420+(1-F2420)*4,$A$2342:$A$2469,0))</f>
        <v>30000000</v>
      </c>
      <c r="AM2420" s="7" t="n">
        <f aca="false">INDEX($AA$2342:$AA$2469,MATCH($A2420-F2420*4,$A$2342:$A$2469,0))</f>
        <v>205878473.918289</v>
      </c>
      <c r="AN2420" s="7" t="n">
        <f aca="false">INDEX($AB$2342:$AB$2469,MATCH($A2420+(1-G2420)*2,$A$2342:$A$2469,0))</f>
        <v>15000000</v>
      </c>
      <c r="AO2420" s="7" t="n">
        <f aca="false">INDEX($AB$2342:$AB$2469,MATCH($A2420-G2420*2,$A$2342:$A$2469,0))</f>
        <v>317455695.642478</v>
      </c>
      <c r="AP2420" s="7" t="n">
        <f aca="false">INDEX($AC$2342:$AC$2469,MATCH($A2420+(1-H2420)*1,$A$2342:$A$2469,0))</f>
        <v>5000000</v>
      </c>
      <c r="AQ2420" s="7" t="n">
        <f aca="false">INDEX($AC$2342:$AC$2469,MATCH($A2420-H2420*1,$A$2342:$A$2469,0))</f>
        <v>378806216.515195</v>
      </c>
      <c r="AR2420" s="14" t="b">
        <f aca="false">AND(IF(B2420=1,AD2420&gt;=AE2420,AE2420&gt;AD2420),IF(C2420=1,AF2420&gt;=AG2420,AG2420&gt;AF2420),IF(D2420=1,AH2420&gt;=AI2420,AI2420&gt;AH2420),IF(E2420=1,AJ2420&gt;=AK2420,AK2420&gt;AJ2420),IF(F2420=1,AL2420&gt;=AM2420,AM2420&gt;AL2420),IF(G2420=1,AN2420&gt;=AO2420,AO2420&gt;AN2420),IF(H2420=1,AP2420&gt;=AQ2420,AQ2420&gt;AP2420))</f>
        <v>0</v>
      </c>
      <c r="AS2420" s="2"/>
      <c r="AT2420" s="2"/>
      <c r="AU2420" s="2"/>
      <c r="AV2420" s="2"/>
      <c r="AW2420" s="2"/>
      <c r="AX2420" s="2"/>
    </row>
    <row r="2421" customFormat="false" ht="15" hidden="false" customHeight="false" outlineLevel="0" collapsed="false">
      <c r="A2421" s="6" t="n">
        <f aca="false">ROW()-2342</f>
        <v>79</v>
      </c>
      <c r="B2421" s="6" t="n">
        <f aca="false">MOD(INT($A2421/64),2)</f>
        <v>1</v>
      </c>
      <c r="C2421" s="6" t="n">
        <f aca="false">MOD(INT($A2421/32),2)</f>
        <v>0</v>
      </c>
      <c r="D2421" s="6" t="n">
        <f aca="false">MOD(INT($A2421/16),2)</f>
        <v>0</v>
      </c>
      <c r="E2421" s="6" t="n">
        <f aca="false">MOD(INT($A2421/8),2)</f>
        <v>1</v>
      </c>
      <c r="F2421" s="6" t="n">
        <f aca="false">MOD(INT($A2421/4),2)</f>
        <v>1</v>
      </c>
      <c r="G2421" s="6" t="n">
        <f aca="false">MOD(INT($A2421/2),2)</f>
        <v>1</v>
      </c>
      <c r="H2421" s="6" t="n">
        <f aca="false">MOD(INT($A2421/1),2)</f>
        <v>1</v>
      </c>
      <c r="I2421" s="7" t="n">
        <f aca="false">IF(B2421=1,MIN($B$6,$B$2340),0)</f>
        <v>30000000</v>
      </c>
      <c r="J2421" s="7" t="n">
        <f aca="false">IF(C2421=1,MIN($F$576,MAX(0,$B$2340-I2421)),0)</f>
        <v>0</v>
      </c>
      <c r="K2421" s="7" t="n">
        <f aca="false">IF(D2421=1,MIN($F$575,MAX(0,$B$2340-SUM(I2421:J2421))),0)</f>
        <v>0</v>
      </c>
      <c r="L2421" s="7" t="n">
        <f aca="false">IF(E2421=1,MIN($F$574,MAX(0,$B$2340-SUM(I2421:K2421))),0)</f>
        <v>60000000</v>
      </c>
      <c r="M2421" s="7" t="n">
        <f aca="false">IF(F2421=1,MIN($F$573,MAX(0,$B$2340-SUM(I2421:L2421))),0)</f>
        <v>30000000</v>
      </c>
      <c r="N2421" s="7" t="n">
        <f aca="false">IF(G2421=1,MIN($F$572,MAX(0,$B$2340-SUM(I2421:M2421))),0)</f>
        <v>15000000</v>
      </c>
      <c r="O2421" s="7" t="n">
        <f aca="false">IF(H2421=1,MIN($F$571,MAX(0,$B$2340-SUM(I2421:N2421))),0)</f>
        <v>5000000</v>
      </c>
      <c r="P2421" s="7" t="n">
        <f aca="false">MAX(0,$B$2340-SUM(I2421:O2421))</f>
        <v>1860000000</v>
      </c>
      <c r="Q2421" s="7" t="n">
        <f aca="false">($B$553+$B$554)+$B$22+(1-B2421)*$B$548+(1-C2421)*$E$576+(1-D2421)*$E$575+(1-E2421)*$E$574+(1-F2421)*$E$573+(1-G2421)*$E$572+(1-H2421)*$E$571</f>
        <v>17149806.6634169</v>
      </c>
      <c r="R2421" s="7" t="n">
        <f aca="false">P2421&gt;$B$12*Q2421</f>
        <v>1</v>
      </c>
      <c r="S2421" s="7" t="n">
        <f aca="false">IF(R2421,(P2421+$B$12*$B$13)/(Q2421+$B$13),IF(Q2421&gt;0,P2421/Q2421,0))</f>
        <v>94.7846475999949</v>
      </c>
      <c r="T2421" s="7" t="n">
        <f aca="false">IF(R2421,$B$13*(S2421-$B$12),0)</f>
        <v>234461618.999987</v>
      </c>
      <c r="U2421" s="7" t="n">
        <f aca="false">($B$553+$B$554)*S2421</f>
        <v>26668418.4160357</v>
      </c>
      <c r="V2421" s="7" t="n">
        <f aca="false">$B$22*S2421</f>
        <v>853061828.399954</v>
      </c>
      <c r="W2421" s="7" t="n">
        <f aca="false">IF(B2421=1,I2421,S2421*$B$548)</f>
        <v>30000000</v>
      </c>
      <c r="X2421" s="7" t="n">
        <f aca="false">IF(C2421=1,J2421,S2421*$E$576)</f>
        <v>581453778.469329</v>
      </c>
      <c r="Y2421" s="7" t="n">
        <f aca="false">IF(D2421=1,K2421,S2421*$E$575)</f>
        <v>164354355.714694</v>
      </c>
      <c r="Z2421" s="7" t="n">
        <f aca="false">IF(E2421=1,L2421,S2421*$E$574)</f>
        <v>60000000</v>
      </c>
      <c r="AA2421" s="7" t="n">
        <f aca="false">IF(F2421=1,M2421,S2421*$E$573)</f>
        <v>30000000</v>
      </c>
      <c r="AB2421" s="7" t="n">
        <f aca="false">IF(G2421=1,N2421,S2421*$E$572)</f>
        <v>15000000</v>
      </c>
      <c r="AC2421" s="7" t="n">
        <f aca="false">IF(H2421=1,O2421,S2421*$E$571)</f>
        <v>5000000</v>
      </c>
      <c r="AD2421" s="7" t="n">
        <f aca="false">INDEX($W$2342:$W$2469,MATCH($A2421+(1-B2421)*64,$A$2342:$A$2469,0))</f>
        <v>30000000</v>
      </c>
      <c r="AE2421" s="7" t="n">
        <f aca="false">INDEX($W$2342:$W$2469,MATCH($A2421-B2421*64,$A$2342:$A$2469,0))</f>
        <v>74416748.9758047</v>
      </c>
      <c r="AF2421" s="7" t="n">
        <f aca="false">INDEX($X$2342:$X$2469,MATCH($A2421+(1-C2421)*32,$A$2342:$A$2469,0))</f>
        <v>300000000</v>
      </c>
      <c r="AG2421" s="7" t="n">
        <f aca="false">INDEX($X$2342:$X$2469,MATCH($A2421-C2421*32,$A$2342:$A$2469,0))</f>
        <v>581453778.469329</v>
      </c>
      <c r="AH2421" s="7" t="n">
        <f aca="false">INDEX($Y$2342:$Y$2469,MATCH($A2421+(1-D2421)*16,$A$2342:$A$2469,0))</f>
        <v>100000000</v>
      </c>
      <c r="AI2421" s="7" t="n">
        <f aca="false">INDEX($Y$2342:$Y$2469,MATCH($A2421-D2421*16,$A$2342:$A$2469,0))</f>
        <v>164354355.714694</v>
      </c>
      <c r="AJ2421" s="7" t="n">
        <f aca="false">INDEX($Z$2342:$Z$2469,MATCH($A2421+(1-E2421)*8,$A$2342:$A$2469,0))</f>
        <v>60000000</v>
      </c>
      <c r="AK2421" s="7" t="n">
        <f aca="false">INDEX($Z$2342:$Z$2469,MATCH($A2421-E2421*8,$A$2342:$A$2469,0))</f>
        <v>209253535.435989</v>
      </c>
      <c r="AL2421" s="7" t="n">
        <f aca="false">INDEX($AA$2342:$AA$2469,MATCH($A2421+(1-F2421)*4,$A$2342:$A$2469,0))</f>
        <v>30000000</v>
      </c>
      <c r="AM2421" s="7" t="n">
        <f aca="false">INDEX($AA$2342:$AA$2469,MATCH($A2421-F2421*4,$A$2342:$A$2469,0))</f>
        <v>250664391.284632</v>
      </c>
      <c r="AN2421" s="7" t="n">
        <f aca="false">INDEX($AB$2342:$AB$2469,MATCH($A2421+(1-G2421)*2,$A$2342:$A$2469,0))</f>
        <v>15000000</v>
      </c>
      <c r="AO2421" s="7" t="n">
        <f aca="false">INDEX($AB$2342:$AB$2469,MATCH($A2421-G2421*2,$A$2342:$A$2469,0))</f>
        <v>380834629.990511</v>
      </c>
      <c r="AP2421" s="7" t="n">
        <f aca="false">INDEX($AC$2342:$AC$2469,MATCH($A2421+(1-H2421)*1,$A$2342:$A$2469,0))</f>
        <v>5000000</v>
      </c>
      <c r="AQ2421" s="7" t="n">
        <f aca="false">INDEX($AC$2342:$AC$2469,MATCH($A2421-H2421*1,$A$2342:$A$2469,0))</f>
        <v>378806216.515195</v>
      </c>
      <c r="AR2421" s="14" t="b">
        <f aca="false">AND(IF(B2421=1,AD2421&gt;=AE2421,AE2421&gt;AD2421),IF(C2421=1,AF2421&gt;=AG2421,AG2421&gt;AF2421),IF(D2421=1,AH2421&gt;=AI2421,AI2421&gt;AH2421),IF(E2421=1,AJ2421&gt;=AK2421,AK2421&gt;AJ2421),IF(F2421=1,AL2421&gt;=AM2421,AM2421&gt;AL2421),IF(G2421=1,AN2421&gt;=AO2421,AO2421&gt;AN2421),IF(H2421=1,AP2421&gt;=AQ2421,AQ2421&gt;AP2421))</f>
        <v>0</v>
      </c>
      <c r="AS2421" s="2"/>
      <c r="AT2421" s="2"/>
      <c r="AU2421" s="2"/>
      <c r="AV2421" s="2"/>
      <c r="AW2421" s="2"/>
      <c r="AX2421" s="2"/>
    </row>
    <row r="2422" customFormat="false" ht="15" hidden="false" customHeight="false" outlineLevel="0" collapsed="false">
      <c r="A2422" s="6" t="n">
        <f aca="false">ROW()-2342</f>
        <v>80</v>
      </c>
      <c r="B2422" s="6" t="n">
        <f aca="false">MOD(INT($A2422/64),2)</f>
        <v>1</v>
      </c>
      <c r="C2422" s="6" t="n">
        <f aca="false">MOD(INT($A2422/32),2)</f>
        <v>0</v>
      </c>
      <c r="D2422" s="6" t="n">
        <f aca="false">MOD(INT($A2422/16),2)</f>
        <v>1</v>
      </c>
      <c r="E2422" s="6" t="n">
        <f aca="false">MOD(INT($A2422/8),2)</f>
        <v>0</v>
      </c>
      <c r="F2422" s="6" t="n">
        <f aca="false">MOD(INT($A2422/4),2)</f>
        <v>0</v>
      </c>
      <c r="G2422" s="6" t="n">
        <f aca="false">MOD(INT($A2422/2),2)</f>
        <v>0</v>
      </c>
      <c r="H2422" s="6" t="n">
        <f aca="false">MOD(INT($A2422/1),2)</f>
        <v>0</v>
      </c>
      <c r="I2422" s="7" t="n">
        <f aca="false">IF(B2422=1,MIN($B$6,$B$2340),0)</f>
        <v>30000000</v>
      </c>
      <c r="J2422" s="7" t="n">
        <f aca="false">IF(C2422=1,MIN($F$576,MAX(0,$B$2340-I2422)),0)</f>
        <v>0</v>
      </c>
      <c r="K2422" s="7" t="n">
        <f aca="false">IF(D2422=1,MIN($F$575,MAX(0,$B$2340-SUM(I2422:J2422))),0)</f>
        <v>100000000</v>
      </c>
      <c r="L2422" s="7" t="n">
        <f aca="false">IF(E2422=1,MIN($F$574,MAX(0,$B$2340-SUM(I2422:K2422))),0)</f>
        <v>0</v>
      </c>
      <c r="M2422" s="7" t="n">
        <f aca="false">IF(F2422=1,MIN($F$573,MAX(0,$B$2340-SUM(I2422:L2422))),0)</f>
        <v>0</v>
      </c>
      <c r="N2422" s="7" t="n">
        <f aca="false">IF(G2422=1,MIN($F$572,MAX(0,$B$2340-SUM(I2422:M2422))),0)</f>
        <v>0</v>
      </c>
      <c r="O2422" s="7" t="n">
        <f aca="false">IF(H2422=1,MIN($F$571,MAX(0,$B$2340-SUM(I2422:N2422))),0)</f>
        <v>0</v>
      </c>
      <c r="P2422" s="7" t="n">
        <f aca="false">MAX(0,$B$2340-SUM(I2422:O2422))</f>
        <v>1870000000</v>
      </c>
      <c r="Q2422" s="7" t="n">
        <f aca="false">($B$553+$B$554)+$B$22+(1-B2422)*$B$548+(1-C2422)*$E$576+(1-D2422)*$E$575+(1-E2422)*$E$574+(1-F2422)*$E$573+(1-G2422)*$E$572+(1-H2422)*$E$571</f>
        <v>30815830.1189422</v>
      </c>
      <c r="R2422" s="7" t="n">
        <f aca="false">P2422&gt;$B$12*Q2422</f>
        <v>1</v>
      </c>
      <c r="S2422" s="7" t="n">
        <f aca="false">IF(R2422,(P2422+$B$12*$B$13)/(Q2422+$B$13),IF(Q2422&gt;0,P2422/Q2422,0))</f>
        <v>56.204512789113</v>
      </c>
      <c r="T2422" s="7" t="n">
        <f aca="false">IF(R2422,$B$13*(S2422-$B$12),0)</f>
        <v>138011281.972782</v>
      </c>
      <c r="U2422" s="7" t="n">
        <f aca="false">($B$553+$B$554)*S2422</f>
        <v>15813589.0345345</v>
      </c>
      <c r="V2422" s="7" t="n">
        <f aca="false">$B$22*S2422</f>
        <v>505840615.102017</v>
      </c>
      <c r="W2422" s="7" t="n">
        <f aca="false">IF(B2422=1,I2422,S2422*$B$548)</f>
        <v>30000000</v>
      </c>
      <c r="X2422" s="7" t="n">
        <f aca="false">IF(C2422=1,J2422,S2422*$E$576)</f>
        <v>344785016.938326</v>
      </c>
      <c r="Y2422" s="7" t="n">
        <f aca="false">IF(D2422=1,K2422,S2422*$E$575)</f>
        <v>100000000</v>
      </c>
      <c r="Z2422" s="7" t="n">
        <f aca="false">IF(E2422=1,L2422,S2422*$E$574)</f>
        <v>134890830.693871</v>
      </c>
      <c r="AA2422" s="7" t="n">
        <f aca="false">IF(F2422=1,M2422,S2422*$E$573)</f>
        <v>168613538.367339</v>
      </c>
      <c r="AB2422" s="7" t="n">
        <f aca="false">IF(G2422=1,N2422,S2422*$E$572)</f>
        <v>281022563.945565</v>
      </c>
      <c r="AC2422" s="7" t="n">
        <f aca="false">IF(H2422=1,O2422,S2422*$E$571)</f>
        <v>281022563.945565</v>
      </c>
      <c r="AD2422" s="7" t="n">
        <f aca="false">INDEX($W$2342:$W$2469,MATCH($A2422+(1-B2422)*64,$A$2342:$A$2469,0))</f>
        <v>30000000</v>
      </c>
      <c r="AE2422" s="7" t="n">
        <f aca="false">INDEX($W$2342:$W$2469,MATCH($A2422-B2422*64,$A$2342:$A$2469,0))</f>
        <v>44846573.157568</v>
      </c>
      <c r="AF2422" s="7" t="n">
        <f aca="false">INDEX($X$2342:$X$2469,MATCH($A2422+(1-C2422)*32,$A$2342:$A$2469,0))</f>
        <v>300000000</v>
      </c>
      <c r="AG2422" s="7" t="n">
        <f aca="false">INDEX($X$2342:$X$2469,MATCH($A2422-C2422*32,$A$2342:$A$2469,0))</f>
        <v>344785016.938326</v>
      </c>
      <c r="AH2422" s="7" t="n">
        <f aca="false">INDEX($Y$2342:$Y$2469,MATCH($A2422+(1-D2422)*16,$A$2342:$A$2469,0))</f>
        <v>100000000</v>
      </c>
      <c r="AI2422" s="7" t="n">
        <f aca="false">INDEX($Y$2342:$Y$2469,MATCH($A2422-D2422*16,$A$2342:$A$2469,0))</f>
        <v>97583098.441062</v>
      </c>
      <c r="AJ2422" s="7" t="n">
        <f aca="false">INDEX($Z$2342:$Z$2469,MATCH($A2422+(1-E2422)*8,$A$2342:$A$2469,0))</f>
        <v>60000000</v>
      </c>
      <c r="AK2422" s="7" t="n">
        <f aca="false">INDEX($Z$2342:$Z$2469,MATCH($A2422-E2422*8,$A$2342:$A$2469,0))</f>
        <v>134890830.693871</v>
      </c>
      <c r="AL2422" s="7" t="n">
        <f aca="false">INDEX($AA$2342:$AA$2469,MATCH($A2422+(1-F2422)*4,$A$2342:$A$2469,0))</f>
        <v>30000000</v>
      </c>
      <c r="AM2422" s="7" t="n">
        <f aca="false">INDEX($AA$2342:$AA$2469,MATCH($A2422-F2422*4,$A$2342:$A$2469,0))</f>
        <v>168613538.367339</v>
      </c>
      <c r="AN2422" s="7" t="n">
        <f aca="false">INDEX($AB$2342:$AB$2469,MATCH($A2422+(1-G2422)*2,$A$2342:$A$2469,0))</f>
        <v>15000000</v>
      </c>
      <c r="AO2422" s="7" t="n">
        <f aca="false">INDEX($AB$2342:$AB$2469,MATCH($A2422-G2422*2,$A$2342:$A$2469,0))</f>
        <v>281022563.945565</v>
      </c>
      <c r="AP2422" s="7" t="n">
        <f aca="false">INDEX($AC$2342:$AC$2469,MATCH($A2422+(1-H2422)*1,$A$2342:$A$2469,0))</f>
        <v>5000000</v>
      </c>
      <c r="AQ2422" s="7" t="n">
        <f aca="false">INDEX($AC$2342:$AC$2469,MATCH($A2422-H2422*1,$A$2342:$A$2469,0))</f>
        <v>281022563.945565</v>
      </c>
      <c r="AR2422" s="14" t="b">
        <f aca="false">AND(IF(B2422=1,AD2422&gt;=AE2422,AE2422&gt;AD2422),IF(C2422=1,AF2422&gt;=AG2422,AG2422&gt;AF2422),IF(D2422=1,AH2422&gt;=AI2422,AI2422&gt;AH2422),IF(E2422=1,AJ2422&gt;=AK2422,AK2422&gt;AJ2422),IF(F2422=1,AL2422&gt;=AM2422,AM2422&gt;AL2422),IF(G2422=1,AN2422&gt;=AO2422,AO2422&gt;AN2422),IF(H2422=1,AP2422&gt;=AQ2422,AQ2422&gt;AP2422))</f>
        <v>0</v>
      </c>
      <c r="AS2422" s="2"/>
      <c r="AT2422" s="2"/>
      <c r="AU2422" s="2"/>
      <c r="AV2422" s="2"/>
      <c r="AW2422" s="2"/>
      <c r="AX2422" s="2"/>
    </row>
    <row r="2423" customFormat="false" ht="15" hidden="false" customHeight="false" outlineLevel="0" collapsed="false">
      <c r="A2423" s="6" t="n">
        <f aca="false">ROW()-2342</f>
        <v>81</v>
      </c>
      <c r="B2423" s="6" t="n">
        <f aca="false">MOD(INT($A2423/64),2)</f>
        <v>1</v>
      </c>
      <c r="C2423" s="6" t="n">
        <f aca="false">MOD(INT($A2423/32),2)</f>
        <v>0</v>
      </c>
      <c r="D2423" s="6" t="n">
        <f aca="false">MOD(INT($A2423/16),2)</f>
        <v>1</v>
      </c>
      <c r="E2423" s="6" t="n">
        <f aca="false">MOD(INT($A2423/8),2)</f>
        <v>0</v>
      </c>
      <c r="F2423" s="6" t="n">
        <f aca="false">MOD(INT($A2423/4),2)</f>
        <v>0</v>
      </c>
      <c r="G2423" s="6" t="n">
        <f aca="false">MOD(INT($A2423/2),2)</f>
        <v>0</v>
      </c>
      <c r="H2423" s="6" t="n">
        <f aca="false">MOD(INT($A2423/1),2)</f>
        <v>1</v>
      </c>
      <c r="I2423" s="7" t="n">
        <f aca="false">IF(B2423=1,MIN($B$6,$B$2340),0)</f>
        <v>30000000</v>
      </c>
      <c r="J2423" s="7" t="n">
        <f aca="false">IF(C2423=1,MIN($F$576,MAX(0,$B$2340-I2423)),0)</f>
        <v>0</v>
      </c>
      <c r="K2423" s="7" t="n">
        <f aca="false">IF(D2423=1,MIN($F$575,MAX(0,$B$2340-SUM(I2423:J2423))),0)</f>
        <v>100000000</v>
      </c>
      <c r="L2423" s="7" t="n">
        <f aca="false">IF(E2423=1,MIN($F$574,MAX(0,$B$2340-SUM(I2423:K2423))),0)</f>
        <v>0</v>
      </c>
      <c r="M2423" s="7" t="n">
        <f aca="false">IF(F2423=1,MIN($F$573,MAX(0,$B$2340-SUM(I2423:L2423))),0)</f>
        <v>0</v>
      </c>
      <c r="N2423" s="7" t="n">
        <f aca="false">IF(G2423=1,MIN($F$572,MAX(0,$B$2340-SUM(I2423:M2423))),0)</f>
        <v>0</v>
      </c>
      <c r="O2423" s="7" t="n">
        <f aca="false">IF(H2423=1,MIN($F$571,MAX(0,$B$2340-SUM(I2423:N2423))),0)</f>
        <v>5000000</v>
      </c>
      <c r="P2423" s="7" t="n">
        <f aca="false">MAX(0,$B$2340-SUM(I2423:O2423))</f>
        <v>1865000000</v>
      </c>
      <c r="Q2423" s="7" t="n">
        <f aca="false">($B$553+$B$554)+$B$22+(1-B2423)*$B$548+(1-C2423)*$E$576+(1-D2423)*$E$575+(1-E2423)*$E$574+(1-F2423)*$E$573+(1-G2423)*$E$572+(1-H2423)*$E$571</f>
        <v>25815830.1189422</v>
      </c>
      <c r="R2423" s="7" t="n">
        <f aca="false">P2423&gt;$B$12*Q2423</f>
        <v>1</v>
      </c>
      <c r="S2423" s="7" t="n">
        <f aca="false">IF(R2423,(P2423+$B$12*$B$13)/(Q2423+$B$13),IF(Q2423&gt;0,P2423/Q2423,0))</f>
        <v>65.9525075604518</v>
      </c>
      <c r="T2423" s="7" t="n">
        <f aca="false">IF(R2423,$B$13*(S2423-$B$12),0)</f>
        <v>162381268.901129</v>
      </c>
      <c r="U2423" s="7" t="n">
        <f aca="false">($B$553+$B$554)*S2423</f>
        <v>18556265.2997508</v>
      </c>
      <c r="V2423" s="7" t="n">
        <f aca="false">$B$22*S2423</f>
        <v>593572568.044066</v>
      </c>
      <c r="W2423" s="7" t="n">
        <f aca="false">IF(B2423=1,I2423,S2423*$B$548)</f>
        <v>30000000</v>
      </c>
      <c r="X2423" s="7" t="n">
        <f aca="false">IF(C2423=1,J2423,S2423*$E$576)</f>
        <v>404583819.126356</v>
      </c>
      <c r="Y2423" s="7" t="n">
        <f aca="false">IF(D2423=1,K2423,S2423*$E$575)</f>
        <v>100000000</v>
      </c>
      <c r="Z2423" s="7" t="n">
        <f aca="false">IF(E2423=1,L2423,S2423*$E$574)</f>
        <v>158286018.145084</v>
      </c>
      <c r="AA2423" s="7" t="n">
        <f aca="false">IF(F2423=1,M2423,S2423*$E$573)</f>
        <v>197857522.681355</v>
      </c>
      <c r="AB2423" s="7" t="n">
        <f aca="false">IF(G2423=1,N2423,S2423*$E$572)</f>
        <v>329762537.802259</v>
      </c>
      <c r="AC2423" s="7" t="n">
        <f aca="false">IF(H2423=1,O2423,S2423*$E$571)</f>
        <v>5000000</v>
      </c>
      <c r="AD2423" s="7" t="n">
        <f aca="false">INDEX($W$2342:$W$2469,MATCH($A2423+(1-B2423)*64,$A$2342:$A$2469,0))</f>
        <v>30000000</v>
      </c>
      <c r="AE2423" s="7" t="n">
        <f aca="false">INDEX($W$2342:$W$2469,MATCH($A2423-B2423*64,$A$2342:$A$2469,0))</f>
        <v>52408745.1471834</v>
      </c>
      <c r="AF2423" s="7" t="n">
        <f aca="false">INDEX($X$2342:$X$2469,MATCH($A2423+(1-C2423)*32,$A$2342:$A$2469,0))</f>
        <v>300000000</v>
      </c>
      <c r="AG2423" s="7" t="n">
        <f aca="false">INDEX($X$2342:$X$2469,MATCH($A2423-C2423*32,$A$2342:$A$2469,0))</f>
        <v>404583819.126356</v>
      </c>
      <c r="AH2423" s="7" t="n">
        <f aca="false">INDEX($Y$2342:$Y$2469,MATCH($A2423+(1-D2423)*16,$A$2342:$A$2469,0))</f>
        <v>100000000</v>
      </c>
      <c r="AI2423" s="7" t="n">
        <f aca="false">INDEX($Y$2342:$Y$2469,MATCH($A2423-D2423*16,$A$2342:$A$2469,0))</f>
        <v>113531474.244304</v>
      </c>
      <c r="AJ2423" s="7" t="n">
        <f aca="false">INDEX($Z$2342:$Z$2469,MATCH($A2423+(1-E2423)*8,$A$2342:$A$2469,0))</f>
        <v>60000000</v>
      </c>
      <c r="AK2423" s="7" t="n">
        <f aca="false">INDEX($Z$2342:$Z$2469,MATCH($A2423-E2423*8,$A$2342:$A$2469,0))</f>
        <v>158286018.145084</v>
      </c>
      <c r="AL2423" s="7" t="n">
        <f aca="false">INDEX($AA$2342:$AA$2469,MATCH($A2423+(1-F2423)*4,$A$2342:$A$2469,0))</f>
        <v>30000000</v>
      </c>
      <c r="AM2423" s="7" t="n">
        <f aca="false">INDEX($AA$2342:$AA$2469,MATCH($A2423-F2423*4,$A$2342:$A$2469,0))</f>
        <v>197857522.681355</v>
      </c>
      <c r="AN2423" s="7" t="n">
        <f aca="false">INDEX($AB$2342:$AB$2469,MATCH($A2423+(1-G2423)*2,$A$2342:$A$2469,0))</f>
        <v>15000000</v>
      </c>
      <c r="AO2423" s="7" t="n">
        <f aca="false">INDEX($AB$2342:$AB$2469,MATCH($A2423-G2423*2,$A$2342:$A$2469,0))</f>
        <v>329762537.802259</v>
      </c>
      <c r="AP2423" s="7" t="n">
        <f aca="false">INDEX($AC$2342:$AC$2469,MATCH($A2423+(1-H2423)*1,$A$2342:$A$2469,0))</f>
        <v>5000000</v>
      </c>
      <c r="AQ2423" s="7" t="n">
        <f aca="false">INDEX($AC$2342:$AC$2469,MATCH($A2423-H2423*1,$A$2342:$A$2469,0))</f>
        <v>281022563.945565</v>
      </c>
      <c r="AR2423" s="14" t="b">
        <f aca="false">AND(IF(B2423=1,AD2423&gt;=AE2423,AE2423&gt;AD2423),IF(C2423=1,AF2423&gt;=AG2423,AG2423&gt;AF2423),IF(D2423=1,AH2423&gt;=AI2423,AI2423&gt;AH2423),IF(E2423=1,AJ2423&gt;=AK2423,AK2423&gt;AJ2423),IF(F2423=1,AL2423&gt;=AM2423,AM2423&gt;AL2423),IF(G2423=1,AN2423&gt;=AO2423,AO2423&gt;AN2423),IF(H2423=1,AP2423&gt;=AQ2423,AQ2423&gt;AP2423))</f>
        <v>0</v>
      </c>
      <c r="AS2423" s="2"/>
      <c r="AT2423" s="2"/>
      <c r="AU2423" s="2"/>
      <c r="AV2423" s="2"/>
      <c r="AW2423" s="2"/>
      <c r="AX2423" s="2"/>
    </row>
    <row r="2424" customFormat="false" ht="15" hidden="false" customHeight="false" outlineLevel="0" collapsed="false">
      <c r="A2424" s="6" t="n">
        <f aca="false">ROW()-2342</f>
        <v>82</v>
      </c>
      <c r="B2424" s="6" t="n">
        <f aca="false">MOD(INT($A2424/64),2)</f>
        <v>1</v>
      </c>
      <c r="C2424" s="6" t="n">
        <f aca="false">MOD(INT($A2424/32),2)</f>
        <v>0</v>
      </c>
      <c r="D2424" s="6" t="n">
        <f aca="false">MOD(INT($A2424/16),2)</f>
        <v>1</v>
      </c>
      <c r="E2424" s="6" t="n">
        <f aca="false">MOD(INT($A2424/8),2)</f>
        <v>0</v>
      </c>
      <c r="F2424" s="6" t="n">
        <f aca="false">MOD(INT($A2424/4),2)</f>
        <v>0</v>
      </c>
      <c r="G2424" s="6" t="n">
        <f aca="false">MOD(INT($A2424/2),2)</f>
        <v>1</v>
      </c>
      <c r="H2424" s="6" t="n">
        <f aca="false">MOD(INT($A2424/1),2)</f>
        <v>0</v>
      </c>
      <c r="I2424" s="7" t="n">
        <f aca="false">IF(B2424=1,MIN($B$6,$B$2340),0)</f>
        <v>30000000</v>
      </c>
      <c r="J2424" s="7" t="n">
        <f aca="false">IF(C2424=1,MIN($F$576,MAX(0,$B$2340-I2424)),0)</f>
        <v>0</v>
      </c>
      <c r="K2424" s="7" t="n">
        <f aca="false">IF(D2424=1,MIN($F$575,MAX(0,$B$2340-SUM(I2424:J2424))),0)</f>
        <v>100000000</v>
      </c>
      <c r="L2424" s="7" t="n">
        <f aca="false">IF(E2424=1,MIN($F$574,MAX(0,$B$2340-SUM(I2424:K2424))),0)</f>
        <v>0</v>
      </c>
      <c r="M2424" s="7" t="n">
        <f aca="false">IF(F2424=1,MIN($F$573,MAX(0,$B$2340-SUM(I2424:L2424))),0)</f>
        <v>0</v>
      </c>
      <c r="N2424" s="7" t="n">
        <f aca="false">IF(G2424=1,MIN($F$572,MAX(0,$B$2340-SUM(I2424:M2424))),0)</f>
        <v>15000000</v>
      </c>
      <c r="O2424" s="7" t="n">
        <f aca="false">IF(H2424=1,MIN($F$571,MAX(0,$B$2340-SUM(I2424:N2424))),0)</f>
        <v>0</v>
      </c>
      <c r="P2424" s="7" t="n">
        <f aca="false">MAX(0,$B$2340-SUM(I2424:O2424))</f>
        <v>1855000000</v>
      </c>
      <c r="Q2424" s="7" t="n">
        <f aca="false">($B$553+$B$554)+$B$22+(1-B2424)*$B$548+(1-C2424)*$E$576+(1-D2424)*$E$575+(1-E2424)*$E$574+(1-F2424)*$E$573+(1-G2424)*$E$572+(1-H2424)*$E$571</f>
        <v>25815830.1189422</v>
      </c>
      <c r="R2424" s="7" t="n">
        <f aca="false">P2424&gt;$B$12*Q2424</f>
        <v>1</v>
      </c>
      <c r="S2424" s="7" t="n">
        <f aca="false">IF(R2424,(P2424+$B$12*$B$13)/(Q2424+$B$13),IF(Q2424&gt;0,P2424/Q2424,0))</f>
        <v>65.5993482160852</v>
      </c>
      <c r="T2424" s="7" t="n">
        <f aca="false">IF(R2424,$B$13*(S2424-$B$12),0)</f>
        <v>161498370.540213</v>
      </c>
      <c r="U2424" s="7" t="n">
        <f aca="false">($B$553+$B$554)*S2424</f>
        <v>18456901.0946651</v>
      </c>
      <c r="V2424" s="7" t="n">
        <f aca="false">$B$22*S2424</f>
        <v>590394133.944767</v>
      </c>
      <c r="W2424" s="7" t="n">
        <f aca="false">IF(B2424=1,I2424,S2424*$B$548)</f>
        <v>30000000</v>
      </c>
      <c r="X2424" s="7" t="n">
        <f aca="false">IF(C2424=1,J2424,S2424*$E$576)</f>
        <v>402417372.973069</v>
      </c>
      <c r="Y2424" s="7" t="n">
        <f aca="false">IF(D2424=1,K2424,S2424*$E$575)</f>
        <v>100000000</v>
      </c>
      <c r="Z2424" s="7" t="n">
        <f aca="false">IF(E2424=1,L2424,S2424*$E$574)</f>
        <v>157438435.718605</v>
      </c>
      <c r="AA2424" s="7" t="n">
        <f aca="false">IF(F2424=1,M2424,S2424*$E$573)</f>
        <v>196798044.648256</v>
      </c>
      <c r="AB2424" s="7" t="n">
        <f aca="false">IF(G2424=1,N2424,S2424*$E$572)</f>
        <v>15000000</v>
      </c>
      <c r="AC2424" s="7" t="n">
        <f aca="false">IF(H2424=1,O2424,S2424*$E$571)</f>
        <v>327996741.080426</v>
      </c>
      <c r="AD2424" s="7" t="n">
        <f aca="false">INDEX($W$2342:$W$2469,MATCH($A2424+(1-B2424)*64,$A$2342:$A$2469,0))</f>
        <v>30000000</v>
      </c>
      <c r="AE2424" s="7" t="n">
        <f aca="false">INDEX($W$2342:$W$2469,MATCH($A2424-B2424*64,$A$2342:$A$2469,0))</f>
        <v>52132546.2267766</v>
      </c>
      <c r="AF2424" s="7" t="n">
        <f aca="false">INDEX($X$2342:$X$2469,MATCH($A2424+(1-C2424)*32,$A$2342:$A$2469,0))</f>
        <v>300000000</v>
      </c>
      <c r="AG2424" s="7" t="n">
        <f aca="false">INDEX($X$2342:$X$2469,MATCH($A2424-C2424*32,$A$2342:$A$2469,0))</f>
        <v>402417372.973069</v>
      </c>
      <c r="AH2424" s="7" t="n">
        <f aca="false">INDEX($Y$2342:$Y$2469,MATCH($A2424+(1-D2424)*16,$A$2342:$A$2469,0))</f>
        <v>100000000</v>
      </c>
      <c r="AI2424" s="7" t="n">
        <f aca="false">INDEX($Y$2342:$Y$2469,MATCH($A2424-D2424*16,$A$2342:$A$2469,0))</f>
        <v>112954440.067713</v>
      </c>
      <c r="AJ2424" s="7" t="n">
        <f aca="false">INDEX($Z$2342:$Z$2469,MATCH($A2424+(1-E2424)*8,$A$2342:$A$2469,0))</f>
        <v>60000000</v>
      </c>
      <c r="AK2424" s="7" t="n">
        <f aca="false">INDEX($Z$2342:$Z$2469,MATCH($A2424-E2424*8,$A$2342:$A$2469,0))</f>
        <v>157438435.718605</v>
      </c>
      <c r="AL2424" s="7" t="n">
        <f aca="false">INDEX($AA$2342:$AA$2469,MATCH($A2424+(1-F2424)*4,$A$2342:$A$2469,0))</f>
        <v>30000000</v>
      </c>
      <c r="AM2424" s="7" t="n">
        <f aca="false">INDEX($AA$2342:$AA$2469,MATCH($A2424-F2424*4,$A$2342:$A$2469,0))</f>
        <v>196798044.648256</v>
      </c>
      <c r="AN2424" s="7" t="n">
        <f aca="false">INDEX($AB$2342:$AB$2469,MATCH($A2424+(1-G2424)*2,$A$2342:$A$2469,0))</f>
        <v>15000000</v>
      </c>
      <c r="AO2424" s="7" t="n">
        <f aca="false">INDEX($AB$2342:$AB$2469,MATCH($A2424-G2424*2,$A$2342:$A$2469,0))</f>
        <v>281022563.945565</v>
      </c>
      <c r="AP2424" s="7" t="n">
        <f aca="false">INDEX($AC$2342:$AC$2469,MATCH($A2424+(1-H2424)*1,$A$2342:$A$2469,0))</f>
        <v>5000000</v>
      </c>
      <c r="AQ2424" s="7" t="n">
        <f aca="false">INDEX($AC$2342:$AC$2469,MATCH($A2424-H2424*1,$A$2342:$A$2469,0))</f>
        <v>327996741.080426</v>
      </c>
      <c r="AR2424" s="14" t="b">
        <f aca="false">AND(IF(B2424=1,AD2424&gt;=AE2424,AE2424&gt;AD2424),IF(C2424=1,AF2424&gt;=AG2424,AG2424&gt;AF2424),IF(D2424=1,AH2424&gt;=AI2424,AI2424&gt;AH2424),IF(E2424=1,AJ2424&gt;=AK2424,AK2424&gt;AJ2424),IF(F2424=1,AL2424&gt;=AM2424,AM2424&gt;AL2424),IF(G2424=1,AN2424&gt;=AO2424,AO2424&gt;AN2424),IF(H2424=1,AP2424&gt;=AQ2424,AQ2424&gt;AP2424))</f>
        <v>0</v>
      </c>
      <c r="AS2424" s="2"/>
      <c r="AT2424" s="2"/>
      <c r="AU2424" s="2"/>
      <c r="AV2424" s="2"/>
      <c r="AW2424" s="2"/>
      <c r="AX2424" s="2"/>
    </row>
    <row r="2425" customFormat="false" ht="15" hidden="false" customHeight="false" outlineLevel="0" collapsed="false">
      <c r="A2425" s="6" t="n">
        <f aca="false">ROW()-2342</f>
        <v>83</v>
      </c>
      <c r="B2425" s="6" t="n">
        <f aca="false">MOD(INT($A2425/64),2)</f>
        <v>1</v>
      </c>
      <c r="C2425" s="6" t="n">
        <f aca="false">MOD(INT($A2425/32),2)</f>
        <v>0</v>
      </c>
      <c r="D2425" s="6" t="n">
        <f aca="false">MOD(INT($A2425/16),2)</f>
        <v>1</v>
      </c>
      <c r="E2425" s="6" t="n">
        <f aca="false">MOD(INT($A2425/8),2)</f>
        <v>0</v>
      </c>
      <c r="F2425" s="6" t="n">
        <f aca="false">MOD(INT($A2425/4),2)</f>
        <v>0</v>
      </c>
      <c r="G2425" s="6" t="n">
        <f aca="false">MOD(INT($A2425/2),2)</f>
        <v>1</v>
      </c>
      <c r="H2425" s="6" t="n">
        <f aca="false">MOD(INT($A2425/1),2)</f>
        <v>1</v>
      </c>
      <c r="I2425" s="7" t="n">
        <f aca="false">IF(B2425=1,MIN($B$6,$B$2340),0)</f>
        <v>30000000</v>
      </c>
      <c r="J2425" s="7" t="n">
        <f aca="false">IF(C2425=1,MIN($F$576,MAX(0,$B$2340-I2425)),0)</f>
        <v>0</v>
      </c>
      <c r="K2425" s="7" t="n">
        <f aca="false">IF(D2425=1,MIN($F$575,MAX(0,$B$2340-SUM(I2425:J2425))),0)</f>
        <v>100000000</v>
      </c>
      <c r="L2425" s="7" t="n">
        <f aca="false">IF(E2425=1,MIN($F$574,MAX(0,$B$2340-SUM(I2425:K2425))),0)</f>
        <v>0</v>
      </c>
      <c r="M2425" s="7" t="n">
        <f aca="false">IF(F2425=1,MIN($F$573,MAX(0,$B$2340-SUM(I2425:L2425))),0)</f>
        <v>0</v>
      </c>
      <c r="N2425" s="7" t="n">
        <f aca="false">IF(G2425=1,MIN($F$572,MAX(0,$B$2340-SUM(I2425:M2425))),0)</f>
        <v>15000000</v>
      </c>
      <c r="O2425" s="7" t="n">
        <f aca="false">IF(H2425=1,MIN($F$571,MAX(0,$B$2340-SUM(I2425:N2425))),0)</f>
        <v>5000000</v>
      </c>
      <c r="P2425" s="7" t="n">
        <f aca="false">MAX(0,$B$2340-SUM(I2425:O2425))</f>
        <v>1850000000</v>
      </c>
      <c r="Q2425" s="7" t="n">
        <f aca="false">($B$553+$B$554)+$B$22+(1-B2425)*$B$548+(1-C2425)*$E$576+(1-D2425)*$E$575+(1-E2425)*$E$574+(1-F2425)*$E$573+(1-G2425)*$E$572+(1-H2425)*$E$571</f>
        <v>20815830.1189422</v>
      </c>
      <c r="R2425" s="7" t="n">
        <f aca="false">P2425&gt;$B$12*Q2425</f>
        <v>1</v>
      </c>
      <c r="S2425" s="7" t="n">
        <f aca="false">IF(R2425,(P2425+$B$12*$B$13)/(Q2425+$B$13),IF(Q2425&gt;0,P2425/Q2425,0))</f>
        <v>79.4524574312711</v>
      </c>
      <c r="T2425" s="7" t="n">
        <f aca="false">IF(R2425,$B$13*(S2425-$B$12),0)</f>
        <v>196131143.578178</v>
      </c>
      <c r="U2425" s="7" t="n">
        <f aca="false">($B$553+$B$554)*S2425</f>
        <v>22354584.1295033</v>
      </c>
      <c r="V2425" s="7" t="n">
        <f aca="false">$B$22*S2425</f>
        <v>715072116.88144</v>
      </c>
      <c r="W2425" s="7" t="n">
        <f aca="false">IF(B2425=1,I2425,S2425*$B$548)</f>
        <v>30000000</v>
      </c>
      <c r="X2425" s="7" t="n">
        <f aca="false">IF(C2425=1,J2425,S2425*$E$576)</f>
        <v>487398885.282015</v>
      </c>
      <c r="Y2425" s="7" t="n">
        <f aca="false">IF(D2425=1,K2425,S2425*$E$575)</f>
        <v>100000000</v>
      </c>
      <c r="Z2425" s="7" t="n">
        <f aca="false">IF(E2425=1,L2425,S2425*$E$574)</f>
        <v>190685897.835051</v>
      </c>
      <c r="AA2425" s="7" t="n">
        <f aca="false">IF(F2425=1,M2425,S2425*$E$573)</f>
        <v>238357372.293813</v>
      </c>
      <c r="AB2425" s="7" t="n">
        <f aca="false">IF(G2425=1,N2425,S2425*$E$572)</f>
        <v>15000000</v>
      </c>
      <c r="AC2425" s="7" t="n">
        <f aca="false">IF(H2425=1,O2425,S2425*$E$571)</f>
        <v>5000000</v>
      </c>
      <c r="AD2425" s="7" t="n">
        <f aca="false">INDEX($W$2342:$W$2469,MATCH($A2425+(1-B2425)*64,$A$2342:$A$2469,0))</f>
        <v>30000000</v>
      </c>
      <c r="AE2425" s="7" t="n">
        <f aca="false">INDEX($W$2342:$W$2469,MATCH($A2425-B2425*64,$A$2342:$A$2469,0))</f>
        <v>62772675.9732305</v>
      </c>
      <c r="AF2425" s="7" t="n">
        <f aca="false">INDEX($X$2342:$X$2469,MATCH($A2425+(1-C2425)*32,$A$2342:$A$2469,0))</f>
        <v>300000000</v>
      </c>
      <c r="AG2425" s="7" t="n">
        <f aca="false">INDEX($X$2342:$X$2469,MATCH($A2425-C2425*32,$A$2342:$A$2469,0))</f>
        <v>487398885.282015</v>
      </c>
      <c r="AH2425" s="7" t="n">
        <f aca="false">INDEX($Y$2342:$Y$2469,MATCH($A2425+(1-D2425)*16,$A$2342:$A$2469,0))</f>
        <v>100000000</v>
      </c>
      <c r="AI2425" s="7" t="n">
        <f aca="false">INDEX($Y$2342:$Y$2469,MATCH($A2425-D2425*16,$A$2342:$A$2469,0))</f>
        <v>135154304.724885</v>
      </c>
      <c r="AJ2425" s="7" t="n">
        <f aca="false">INDEX($Z$2342:$Z$2469,MATCH($A2425+(1-E2425)*8,$A$2342:$A$2469,0))</f>
        <v>60000000</v>
      </c>
      <c r="AK2425" s="7" t="n">
        <f aca="false">INDEX($Z$2342:$Z$2469,MATCH($A2425-E2425*8,$A$2342:$A$2469,0))</f>
        <v>190685897.835051</v>
      </c>
      <c r="AL2425" s="7" t="n">
        <f aca="false">INDEX($AA$2342:$AA$2469,MATCH($A2425+(1-F2425)*4,$A$2342:$A$2469,0))</f>
        <v>30000000</v>
      </c>
      <c r="AM2425" s="7" t="n">
        <f aca="false">INDEX($AA$2342:$AA$2469,MATCH($A2425-F2425*4,$A$2342:$A$2469,0))</f>
        <v>238357372.293813</v>
      </c>
      <c r="AN2425" s="7" t="n">
        <f aca="false">INDEX($AB$2342:$AB$2469,MATCH($A2425+(1-G2425)*2,$A$2342:$A$2469,0))</f>
        <v>15000000</v>
      </c>
      <c r="AO2425" s="7" t="n">
        <f aca="false">INDEX($AB$2342:$AB$2469,MATCH($A2425-G2425*2,$A$2342:$A$2469,0))</f>
        <v>329762537.802259</v>
      </c>
      <c r="AP2425" s="7" t="n">
        <f aca="false">INDEX($AC$2342:$AC$2469,MATCH($A2425+(1-H2425)*1,$A$2342:$A$2469,0))</f>
        <v>5000000</v>
      </c>
      <c r="AQ2425" s="7" t="n">
        <f aca="false">INDEX($AC$2342:$AC$2469,MATCH($A2425-H2425*1,$A$2342:$A$2469,0))</f>
        <v>327996741.080426</v>
      </c>
      <c r="AR2425" s="14" t="b">
        <f aca="false">AND(IF(B2425=1,AD2425&gt;=AE2425,AE2425&gt;AD2425),IF(C2425=1,AF2425&gt;=AG2425,AG2425&gt;AF2425),IF(D2425=1,AH2425&gt;=AI2425,AI2425&gt;AH2425),IF(E2425=1,AJ2425&gt;=AK2425,AK2425&gt;AJ2425),IF(F2425=1,AL2425&gt;=AM2425,AM2425&gt;AL2425),IF(G2425=1,AN2425&gt;=AO2425,AO2425&gt;AN2425),IF(H2425=1,AP2425&gt;=AQ2425,AQ2425&gt;AP2425))</f>
        <v>0</v>
      </c>
      <c r="AS2425" s="2"/>
      <c r="AT2425" s="2"/>
      <c r="AU2425" s="2"/>
      <c r="AV2425" s="2"/>
      <c r="AW2425" s="2"/>
      <c r="AX2425" s="2"/>
    </row>
    <row r="2426" customFormat="false" ht="15" hidden="false" customHeight="false" outlineLevel="0" collapsed="false">
      <c r="A2426" s="6" t="n">
        <f aca="false">ROW()-2342</f>
        <v>84</v>
      </c>
      <c r="B2426" s="6" t="n">
        <f aca="false">MOD(INT($A2426/64),2)</f>
        <v>1</v>
      </c>
      <c r="C2426" s="6" t="n">
        <f aca="false">MOD(INT($A2426/32),2)</f>
        <v>0</v>
      </c>
      <c r="D2426" s="6" t="n">
        <f aca="false">MOD(INT($A2426/16),2)</f>
        <v>1</v>
      </c>
      <c r="E2426" s="6" t="n">
        <f aca="false">MOD(INT($A2426/8),2)</f>
        <v>0</v>
      </c>
      <c r="F2426" s="6" t="n">
        <f aca="false">MOD(INT($A2426/4),2)</f>
        <v>1</v>
      </c>
      <c r="G2426" s="6" t="n">
        <f aca="false">MOD(INT($A2426/2),2)</f>
        <v>0</v>
      </c>
      <c r="H2426" s="6" t="n">
        <f aca="false">MOD(INT($A2426/1),2)</f>
        <v>0</v>
      </c>
      <c r="I2426" s="7" t="n">
        <f aca="false">IF(B2426=1,MIN($B$6,$B$2340),0)</f>
        <v>30000000</v>
      </c>
      <c r="J2426" s="7" t="n">
        <f aca="false">IF(C2426=1,MIN($F$576,MAX(0,$B$2340-I2426)),0)</f>
        <v>0</v>
      </c>
      <c r="K2426" s="7" t="n">
        <f aca="false">IF(D2426=1,MIN($F$575,MAX(0,$B$2340-SUM(I2426:J2426))),0)</f>
        <v>100000000</v>
      </c>
      <c r="L2426" s="7" t="n">
        <f aca="false">IF(E2426=1,MIN($F$574,MAX(0,$B$2340-SUM(I2426:K2426))),0)</f>
        <v>0</v>
      </c>
      <c r="M2426" s="7" t="n">
        <f aca="false">IF(F2426=1,MIN($F$573,MAX(0,$B$2340-SUM(I2426:L2426))),0)</f>
        <v>30000000</v>
      </c>
      <c r="N2426" s="7" t="n">
        <f aca="false">IF(G2426=1,MIN($F$572,MAX(0,$B$2340-SUM(I2426:M2426))),0)</f>
        <v>0</v>
      </c>
      <c r="O2426" s="7" t="n">
        <f aca="false">IF(H2426=1,MIN($F$571,MAX(0,$B$2340-SUM(I2426:N2426))),0)</f>
        <v>0</v>
      </c>
      <c r="P2426" s="7" t="n">
        <f aca="false">MAX(0,$B$2340-SUM(I2426:O2426))</f>
        <v>1840000000</v>
      </c>
      <c r="Q2426" s="7" t="n">
        <f aca="false">($B$553+$B$554)+$B$22+(1-B2426)*$B$548+(1-C2426)*$E$576+(1-D2426)*$E$575+(1-E2426)*$E$574+(1-F2426)*$E$573+(1-G2426)*$E$572+(1-H2426)*$E$571</f>
        <v>27815830.1189422</v>
      </c>
      <c r="R2426" s="7" t="n">
        <f aca="false">P2426&gt;$B$12*Q2426</f>
        <v>1</v>
      </c>
      <c r="S2426" s="7" t="n">
        <f aca="false">IF(R2426,(P2426+$B$12*$B$13)/(Q2426+$B$13),IF(Q2426&gt;0,P2426/Q2426,0))</f>
        <v>60.7768282369664</v>
      </c>
      <c r="T2426" s="7" t="n">
        <f aca="false">IF(R2426,$B$13*(S2426-$B$12),0)</f>
        <v>149442070.592416</v>
      </c>
      <c r="U2426" s="7" t="n">
        <f aca="false">($B$553+$B$554)*S2426</f>
        <v>17100046.5419575</v>
      </c>
      <c r="V2426" s="7" t="n">
        <f aca="false">$B$22*S2426</f>
        <v>546991454.132698</v>
      </c>
      <c r="W2426" s="7" t="n">
        <f aca="false">IF(B2426=1,I2426,S2426*$B$548)</f>
        <v>30000000</v>
      </c>
      <c r="X2426" s="7" t="n">
        <f aca="false">IF(C2426=1,J2426,S2426*$E$576)</f>
        <v>372833758.594545</v>
      </c>
      <c r="Y2426" s="7" t="n">
        <f aca="false">IF(D2426=1,K2426,S2426*$E$575)</f>
        <v>100000000</v>
      </c>
      <c r="Z2426" s="7" t="n">
        <f aca="false">IF(E2426=1,L2426,S2426*$E$574)</f>
        <v>145864387.768719</v>
      </c>
      <c r="AA2426" s="7" t="n">
        <f aca="false">IF(F2426=1,M2426,S2426*$E$573)</f>
        <v>30000000</v>
      </c>
      <c r="AB2426" s="7" t="n">
        <f aca="false">IF(G2426=1,N2426,S2426*$E$572)</f>
        <v>303884141.184832</v>
      </c>
      <c r="AC2426" s="7" t="n">
        <f aca="false">IF(H2426=1,O2426,S2426*$E$571)</f>
        <v>303884141.184832</v>
      </c>
      <c r="AD2426" s="7" t="n">
        <f aca="false">INDEX($W$2342:$W$2469,MATCH($A2426+(1-B2426)*64,$A$2342:$A$2469,0))</f>
        <v>30000000</v>
      </c>
      <c r="AE2426" s="7" t="n">
        <f aca="false">INDEX($W$2342:$W$2469,MATCH($A2426-B2426*64,$A$2342:$A$2469,0))</f>
        <v>48394466.3291756</v>
      </c>
      <c r="AF2426" s="7" t="n">
        <f aca="false">INDEX($X$2342:$X$2469,MATCH($A2426+(1-C2426)*32,$A$2342:$A$2469,0))</f>
        <v>300000000</v>
      </c>
      <c r="AG2426" s="7" t="n">
        <f aca="false">INDEX($X$2342:$X$2469,MATCH($A2426-C2426*32,$A$2342:$A$2469,0))</f>
        <v>372833758.594545</v>
      </c>
      <c r="AH2426" s="7" t="n">
        <f aca="false">INDEX($Y$2342:$Y$2469,MATCH($A2426+(1-D2426)*16,$A$2342:$A$2469,0))</f>
        <v>100000000</v>
      </c>
      <c r="AI2426" s="7" t="n">
        <f aca="false">INDEX($Y$2342:$Y$2469,MATCH($A2426-D2426*16,$A$2342:$A$2469,0))</f>
        <v>105094220.162234</v>
      </c>
      <c r="AJ2426" s="7" t="n">
        <f aca="false">INDEX($Z$2342:$Z$2469,MATCH($A2426+(1-E2426)*8,$A$2342:$A$2469,0))</f>
        <v>60000000</v>
      </c>
      <c r="AK2426" s="7" t="n">
        <f aca="false">INDEX($Z$2342:$Z$2469,MATCH($A2426-E2426*8,$A$2342:$A$2469,0))</f>
        <v>145864387.768719</v>
      </c>
      <c r="AL2426" s="7" t="n">
        <f aca="false">INDEX($AA$2342:$AA$2469,MATCH($A2426+(1-F2426)*4,$A$2342:$A$2469,0))</f>
        <v>30000000</v>
      </c>
      <c r="AM2426" s="7" t="n">
        <f aca="false">INDEX($AA$2342:$AA$2469,MATCH($A2426-F2426*4,$A$2342:$A$2469,0))</f>
        <v>168613538.367339</v>
      </c>
      <c r="AN2426" s="7" t="n">
        <f aca="false">INDEX($AB$2342:$AB$2469,MATCH($A2426+(1-G2426)*2,$A$2342:$A$2469,0))</f>
        <v>15000000</v>
      </c>
      <c r="AO2426" s="7" t="n">
        <f aca="false">INDEX($AB$2342:$AB$2469,MATCH($A2426-G2426*2,$A$2342:$A$2469,0))</f>
        <v>303884141.184832</v>
      </c>
      <c r="AP2426" s="7" t="n">
        <f aca="false">INDEX($AC$2342:$AC$2469,MATCH($A2426+(1-H2426)*1,$A$2342:$A$2469,0))</f>
        <v>5000000</v>
      </c>
      <c r="AQ2426" s="7" t="n">
        <f aca="false">INDEX($AC$2342:$AC$2469,MATCH($A2426-H2426*1,$A$2342:$A$2469,0))</f>
        <v>303884141.184832</v>
      </c>
      <c r="AR2426" s="14" t="b">
        <f aca="false">AND(IF(B2426=1,AD2426&gt;=AE2426,AE2426&gt;AD2426),IF(C2426=1,AF2426&gt;=AG2426,AG2426&gt;AF2426),IF(D2426=1,AH2426&gt;=AI2426,AI2426&gt;AH2426),IF(E2426=1,AJ2426&gt;=AK2426,AK2426&gt;AJ2426),IF(F2426=1,AL2426&gt;=AM2426,AM2426&gt;AL2426),IF(G2426=1,AN2426&gt;=AO2426,AO2426&gt;AN2426),IF(H2426=1,AP2426&gt;=AQ2426,AQ2426&gt;AP2426))</f>
        <v>0</v>
      </c>
      <c r="AS2426" s="2"/>
      <c r="AT2426" s="2"/>
      <c r="AU2426" s="2"/>
      <c r="AV2426" s="2"/>
      <c r="AW2426" s="2"/>
      <c r="AX2426" s="2"/>
    </row>
    <row r="2427" customFormat="false" ht="15" hidden="false" customHeight="false" outlineLevel="0" collapsed="false">
      <c r="A2427" s="6" t="n">
        <f aca="false">ROW()-2342</f>
        <v>85</v>
      </c>
      <c r="B2427" s="6" t="n">
        <f aca="false">MOD(INT($A2427/64),2)</f>
        <v>1</v>
      </c>
      <c r="C2427" s="6" t="n">
        <f aca="false">MOD(INT($A2427/32),2)</f>
        <v>0</v>
      </c>
      <c r="D2427" s="6" t="n">
        <f aca="false">MOD(INT($A2427/16),2)</f>
        <v>1</v>
      </c>
      <c r="E2427" s="6" t="n">
        <f aca="false">MOD(INT($A2427/8),2)</f>
        <v>0</v>
      </c>
      <c r="F2427" s="6" t="n">
        <f aca="false">MOD(INT($A2427/4),2)</f>
        <v>1</v>
      </c>
      <c r="G2427" s="6" t="n">
        <f aca="false">MOD(INT($A2427/2),2)</f>
        <v>0</v>
      </c>
      <c r="H2427" s="6" t="n">
        <f aca="false">MOD(INT($A2427/1),2)</f>
        <v>1</v>
      </c>
      <c r="I2427" s="7" t="n">
        <f aca="false">IF(B2427=1,MIN($B$6,$B$2340),0)</f>
        <v>30000000</v>
      </c>
      <c r="J2427" s="7" t="n">
        <f aca="false">IF(C2427=1,MIN($F$576,MAX(0,$B$2340-I2427)),0)</f>
        <v>0</v>
      </c>
      <c r="K2427" s="7" t="n">
        <f aca="false">IF(D2427=1,MIN($F$575,MAX(0,$B$2340-SUM(I2427:J2427))),0)</f>
        <v>100000000</v>
      </c>
      <c r="L2427" s="7" t="n">
        <f aca="false">IF(E2427=1,MIN($F$574,MAX(0,$B$2340-SUM(I2427:K2427))),0)</f>
        <v>0</v>
      </c>
      <c r="M2427" s="7" t="n">
        <f aca="false">IF(F2427=1,MIN($F$573,MAX(0,$B$2340-SUM(I2427:L2427))),0)</f>
        <v>30000000</v>
      </c>
      <c r="N2427" s="7" t="n">
        <f aca="false">IF(G2427=1,MIN($F$572,MAX(0,$B$2340-SUM(I2427:M2427))),0)</f>
        <v>0</v>
      </c>
      <c r="O2427" s="7" t="n">
        <f aca="false">IF(H2427=1,MIN($F$571,MAX(0,$B$2340-SUM(I2427:N2427))),0)</f>
        <v>5000000</v>
      </c>
      <c r="P2427" s="7" t="n">
        <f aca="false">MAX(0,$B$2340-SUM(I2427:O2427))</f>
        <v>1835000000</v>
      </c>
      <c r="Q2427" s="7" t="n">
        <f aca="false">($B$553+$B$554)+$B$22+(1-B2427)*$B$548+(1-C2427)*$E$576+(1-D2427)*$E$575+(1-E2427)*$E$574+(1-F2427)*$E$573+(1-G2427)*$E$572+(1-H2427)*$E$571</f>
        <v>22815830.1189422</v>
      </c>
      <c r="R2427" s="7" t="n">
        <f aca="false">P2427&gt;$B$12*Q2427</f>
        <v>1</v>
      </c>
      <c r="S2427" s="7" t="n">
        <f aca="false">IF(R2427,(P2427+$B$12*$B$13)/(Q2427+$B$13),IF(Q2427&gt;0,P2427/Q2427,0))</f>
        <v>72.5830435489106</v>
      </c>
      <c r="T2427" s="7" t="n">
        <f aca="false">IF(R2427,$B$13*(S2427-$B$12),0)</f>
        <v>178957608.872276</v>
      </c>
      <c r="U2427" s="7" t="n">
        <f aca="false">($B$553+$B$554)*S2427</f>
        <v>20421819.6119748</v>
      </c>
      <c r="V2427" s="7" t="n">
        <f aca="false">$B$22*S2427</f>
        <v>653247391.940195</v>
      </c>
      <c r="W2427" s="7" t="n">
        <f aca="false">IF(B2427=1,I2427,S2427*$B$548)</f>
        <v>30000000</v>
      </c>
      <c r="X2427" s="7" t="n">
        <f aca="false">IF(C2427=1,J2427,S2427*$E$576)</f>
        <v>445258657.313616</v>
      </c>
      <c r="Y2427" s="7" t="n">
        <f aca="false">IF(D2427=1,K2427,S2427*$E$575)</f>
        <v>100000000</v>
      </c>
      <c r="Z2427" s="7" t="n">
        <f aca="false">IF(E2427=1,L2427,S2427*$E$574)</f>
        <v>174199304.517385</v>
      </c>
      <c r="AA2427" s="7" t="n">
        <f aca="false">IF(F2427=1,M2427,S2427*$E$573)</f>
        <v>30000000</v>
      </c>
      <c r="AB2427" s="7" t="n">
        <f aca="false">IF(G2427=1,N2427,S2427*$E$572)</f>
        <v>362915217.744553</v>
      </c>
      <c r="AC2427" s="7" t="n">
        <f aca="false">IF(H2427=1,O2427,S2427*$E$571)</f>
        <v>5000000</v>
      </c>
      <c r="AD2427" s="7" t="n">
        <f aca="false">INDEX($W$2342:$W$2469,MATCH($A2427+(1-B2427)*64,$A$2342:$A$2469,0))</f>
        <v>30000000</v>
      </c>
      <c r="AE2427" s="7" t="n">
        <f aca="false">INDEX($W$2342:$W$2469,MATCH($A2427-B2427*64,$A$2342:$A$2469,0))</f>
        <v>57504333.1365302</v>
      </c>
      <c r="AF2427" s="7" t="n">
        <f aca="false">INDEX($X$2342:$X$2469,MATCH($A2427+(1-C2427)*32,$A$2342:$A$2469,0))</f>
        <v>300000000</v>
      </c>
      <c r="AG2427" s="7" t="n">
        <f aca="false">INDEX($X$2342:$X$2469,MATCH($A2427-C2427*32,$A$2342:$A$2469,0))</f>
        <v>445258657.313616</v>
      </c>
      <c r="AH2427" s="7" t="n">
        <f aca="false">INDEX($Y$2342:$Y$2469,MATCH($A2427+(1-D2427)*16,$A$2342:$A$2469,0))</f>
        <v>100000000</v>
      </c>
      <c r="AI2427" s="7" t="n">
        <f aca="false">INDEX($Y$2342:$Y$2469,MATCH($A2427-D2427*16,$A$2342:$A$2469,0))</f>
        <v>124199762.191402</v>
      </c>
      <c r="AJ2427" s="7" t="n">
        <f aca="false">INDEX($Z$2342:$Z$2469,MATCH($A2427+(1-E2427)*8,$A$2342:$A$2469,0))</f>
        <v>60000000</v>
      </c>
      <c r="AK2427" s="7" t="n">
        <f aca="false">INDEX($Z$2342:$Z$2469,MATCH($A2427-E2427*8,$A$2342:$A$2469,0))</f>
        <v>174199304.517385</v>
      </c>
      <c r="AL2427" s="7" t="n">
        <f aca="false">INDEX($AA$2342:$AA$2469,MATCH($A2427+(1-F2427)*4,$A$2342:$A$2469,0))</f>
        <v>30000000</v>
      </c>
      <c r="AM2427" s="7" t="n">
        <f aca="false">INDEX($AA$2342:$AA$2469,MATCH($A2427-F2427*4,$A$2342:$A$2469,0))</f>
        <v>197857522.681355</v>
      </c>
      <c r="AN2427" s="7" t="n">
        <f aca="false">INDEX($AB$2342:$AB$2469,MATCH($A2427+(1-G2427)*2,$A$2342:$A$2469,0))</f>
        <v>15000000</v>
      </c>
      <c r="AO2427" s="7" t="n">
        <f aca="false">INDEX($AB$2342:$AB$2469,MATCH($A2427-G2427*2,$A$2342:$A$2469,0))</f>
        <v>362915217.744553</v>
      </c>
      <c r="AP2427" s="7" t="n">
        <f aca="false">INDEX($AC$2342:$AC$2469,MATCH($A2427+(1-H2427)*1,$A$2342:$A$2469,0))</f>
        <v>5000000</v>
      </c>
      <c r="AQ2427" s="7" t="n">
        <f aca="false">INDEX($AC$2342:$AC$2469,MATCH($A2427-H2427*1,$A$2342:$A$2469,0))</f>
        <v>303884141.184832</v>
      </c>
      <c r="AR2427" s="14" t="b">
        <f aca="false">AND(IF(B2427=1,AD2427&gt;=AE2427,AE2427&gt;AD2427),IF(C2427=1,AF2427&gt;=AG2427,AG2427&gt;AF2427),IF(D2427=1,AH2427&gt;=AI2427,AI2427&gt;AH2427),IF(E2427=1,AJ2427&gt;=AK2427,AK2427&gt;AJ2427),IF(F2427=1,AL2427&gt;=AM2427,AM2427&gt;AL2427),IF(G2427=1,AN2427&gt;=AO2427,AO2427&gt;AN2427),IF(H2427=1,AP2427&gt;=AQ2427,AQ2427&gt;AP2427))</f>
        <v>0</v>
      </c>
      <c r="AS2427" s="2"/>
      <c r="AT2427" s="2"/>
      <c r="AU2427" s="2"/>
      <c r="AV2427" s="2"/>
      <c r="AW2427" s="2"/>
      <c r="AX2427" s="2"/>
    </row>
    <row r="2428" customFormat="false" ht="15" hidden="false" customHeight="false" outlineLevel="0" collapsed="false">
      <c r="A2428" s="6" t="n">
        <f aca="false">ROW()-2342</f>
        <v>86</v>
      </c>
      <c r="B2428" s="6" t="n">
        <f aca="false">MOD(INT($A2428/64),2)</f>
        <v>1</v>
      </c>
      <c r="C2428" s="6" t="n">
        <f aca="false">MOD(INT($A2428/32),2)</f>
        <v>0</v>
      </c>
      <c r="D2428" s="6" t="n">
        <f aca="false">MOD(INT($A2428/16),2)</f>
        <v>1</v>
      </c>
      <c r="E2428" s="6" t="n">
        <f aca="false">MOD(INT($A2428/8),2)</f>
        <v>0</v>
      </c>
      <c r="F2428" s="6" t="n">
        <f aca="false">MOD(INT($A2428/4),2)</f>
        <v>1</v>
      </c>
      <c r="G2428" s="6" t="n">
        <f aca="false">MOD(INT($A2428/2),2)</f>
        <v>1</v>
      </c>
      <c r="H2428" s="6" t="n">
        <f aca="false">MOD(INT($A2428/1),2)</f>
        <v>0</v>
      </c>
      <c r="I2428" s="7" t="n">
        <f aca="false">IF(B2428=1,MIN($B$6,$B$2340),0)</f>
        <v>30000000</v>
      </c>
      <c r="J2428" s="7" t="n">
        <f aca="false">IF(C2428=1,MIN($F$576,MAX(0,$B$2340-I2428)),0)</f>
        <v>0</v>
      </c>
      <c r="K2428" s="7" t="n">
        <f aca="false">IF(D2428=1,MIN($F$575,MAX(0,$B$2340-SUM(I2428:J2428))),0)</f>
        <v>100000000</v>
      </c>
      <c r="L2428" s="7" t="n">
        <f aca="false">IF(E2428=1,MIN($F$574,MAX(0,$B$2340-SUM(I2428:K2428))),0)</f>
        <v>0</v>
      </c>
      <c r="M2428" s="7" t="n">
        <f aca="false">IF(F2428=1,MIN($F$573,MAX(0,$B$2340-SUM(I2428:L2428))),0)</f>
        <v>30000000</v>
      </c>
      <c r="N2428" s="7" t="n">
        <f aca="false">IF(G2428=1,MIN($F$572,MAX(0,$B$2340-SUM(I2428:M2428))),0)</f>
        <v>15000000</v>
      </c>
      <c r="O2428" s="7" t="n">
        <f aca="false">IF(H2428=1,MIN($F$571,MAX(0,$B$2340-SUM(I2428:N2428))),0)</f>
        <v>0</v>
      </c>
      <c r="P2428" s="7" t="n">
        <f aca="false">MAX(0,$B$2340-SUM(I2428:O2428))</f>
        <v>1825000000</v>
      </c>
      <c r="Q2428" s="7" t="n">
        <f aca="false">($B$553+$B$554)+$B$22+(1-B2428)*$B$548+(1-C2428)*$E$576+(1-D2428)*$E$575+(1-E2428)*$E$574+(1-F2428)*$E$573+(1-G2428)*$E$572+(1-H2428)*$E$571</f>
        <v>22815830.1189422</v>
      </c>
      <c r="R2428" s="7" t="n">
        <f aca="false">P2428&gt;$B$12*Q2428</f>
        <v>1</v>
      </c>
      <c r="S2428" s="7" t="n">
        <f aca="false">IF(R2428,(P2428+$B$12*$B$13)/(Q2428+$B$13),IF(Q2428&gt;0,P2428/Q2428,0))</f>
        <v>72.1880337881002</v>
      </c>
      <c r="T2428" s="7" t="n">
        <f aca="false">IF(R2428,$B$13*(S2428-$B$12),0)</f>
        <v>177970084.47025</v>
      </c>
      <c r="U2428" s="7" t="n">
        <f aca="false">($B$553+$B$554)*S2428</f>
        <v>20310680.4576239</v>
      </c>
      <c r="V2428" s="7" t="n">
        <f aca="false">$B$22*S2428</f>
        <v>649692304.092902</v>
      </c>
      <c r="W2428" s="7" t="n">
        <f aca="false">IF(B2428=1,I2428,S2428*$B$548)</f>
        <v>30000000</v>
      </c>
      <c r="X2428" s="7" t="n">
        <f aca="false">IF(C2428=1,J2428,S2428*$E$576)</f>
        <v>442835480.947283</v>
      </c>
      <c r="Y2428" s="7" t="n">
        <f aca="false">IF(D2428=1,K2428,S2428*$E$575)</f>
        <v>100000000</v>
      </c>
      <c r="Z2428" s="7" t="n">
        <f aca="false">IF(E2428=1,L2428,S2428*$E$574)</f>
        <v>173251281.09144</v>
      </c>
      <c r="AA2428" s="7" t="n">
        <f aca="false">IF(F2428=1,M2428,S2428*$E$573)</f>
        <v>30000000</v>
      </c>
      <c r="AB2428" s="7" t="n">
        <f aca="false">IF(G2428=1,N2428,S2428*$E$572)</f>
        <v>15000000</v>
      </c>
      <c r="AC2428" s="7" t="n">
        <f aca="false">IF(H2428=1,O2428,S2428*$E$571)</f>
        <v>360940168.940501</v>
      </c>
      <c r="AD2428" s="7" t="n">
        <f aca="false">INDEX($W$2342:$W$2469,MATCH($A2428+(1-B2428)*64,$A$2342:$A$2469,0))</f>
        <v>30000000</v>
      </c>
      <c r="AE2428" s="7" t="n">
        <f aca="false">INDEX($W$2342:$W$2469,MATCH($A2428-B2428*64,$A$2342:$A$2469,0))</f>
        <v>57196411.6739517</v>
      </c>
      <c r="AF2428" s="7" t="n">
        <f aca="false">INDEX($X$2342:$X$2469,MATCH($A2428+(1-C2428)*32,$A$2342:$A$2469,0))</f>
        <v>300000000</v>
      </c>
      <c r="AG2428" s="7" t="n">
        <f aca="false">INDEX($X$2342:$X$2469,MATCH($A2428-C2428*32,$A$2342:$A$2469,0))</f>
        <v>442835480.947283</v>
      </c>
      <c r="AH2428" s="7" t="n">
        <f aca="false">INDEX($Y$2342:$Y$2469,MATCH($A2428+(1-D2428)*16,$A$2342:$A$2469,0))</f>
        <v>100000000</v>
      </c>
      <c r="AI2428" s="7" t="n">
        <f aca="false">INDEX($Y$2342:$Y$2469,MATCH($A2428-D2428*16,$A$2342:$A$2469,0))</f>
        <v>123558731.160737</v>
      </c>
      <c r="AJ2428" s="7" t="n">
        <f aca="false">INDEX($Z$2342:$Z$2469,MATCH($A2428+(1-E2428)*8,$A$2342:$A$2469,0))</f>
        <v>60000000</v>
      </c>
      <c r="AK2428" s="7" t="n">
        <f aca="false">INDEX($Z$2342:$Z$2469,MATCH($A2428-E2428*8,$A$2342:$A$2469,0))</f>
        <v>173251281.09144</v>
      </c>
      <c r="AL2428" s="7" t="n">
        <f aca="false">INDEX($AA$2342:$AA$2469,MATCH($A2428+(1-F2428)*4,$A$2342:$A$2469,0))</f>
        <v>30000000</v>
      </c>
      <c r="AM2428" s="7" t="n">
        <f aca="false">INDEX($AA$2342:$AA$2469,MATCH($A2428-F2428*4,$A$2342:$A$2469,0))</f>
        <v>196798044.648256</v>
      </c>
      <c r="AN2428" s="7" t="n">
        <f aca="false">INDEX($AB$2342:$AB$2469,MATCH($A2428+(1-G2428)*2,$A$2342:$A$2469,0))</f>
        <v>15000000</v>
      </c>
      <c r="AO2428" s="7" t="n">
        <f aca="false">INDEX($AB$2342:$AB$2469,MATCH($A2428-G2428*2,$A$2342:$A$2469,0))</f>
        <v>303884141.184832</v>
      </c>
      <c r="AP2428" s="7" t="n">
        <f aca="false">INDEX($AC$2342:$AC$2469,MATCH($A2428+(1-H2428)*1,$A$2342:$A$2469,0))</f>
        <v>5000000</v>
      </c>
      <c r="AQ2428" s="7" t="n">
        <f aca="false">INDEX($AC$2342:$AC$2469,MATCH($A2428-H2428*1,$A$2342:$A$2469,0))</f>
        <v>360940168.940501</v>
      </c>
      <c r="AR2428" s="14" t="b">
        <f aca="false">AND(IF(B2428=1,AD2428&gt;=AE2428,AE2428&gt;AD2428),IF(C2428=1,AF2428&gt;=AG2428,AG2428&gt;AF2428),IF(D2428=1,AH2428&gt;=AI2428,AI2428&gt;AH2428),IF(E2428=1,AJ2428&gt;=AK2428,AK2428&gt;AJ2428),IF(F2428=1,AL2428&gt;=AM2428,AM2428&gt;AL2428),IF(G2428=1,AN2428&gt;=AO2428,AO2428&gt;AN2428),IF(H2428=1,AP2428&gt;=AQ2428,AQ2428&gt;AP2428))</f>
        <v>0</v>
      </c>
      <c r="AS2428" s="2"/>
      <c r="AT2428" s="2"/>
      <c r="AU2428" s="2"/>
      <c r="AV2428" s="2"/>
      <c r="AW2428" s="2"/>
      <c r="AX2428" s="2"/>
    </row>
    <row r="2429" customFormat="false" ht="15" hidden="false" customHeight="false" outlineLevel="0" collapsed="false">
      <c r="A2429" s="6" t="n">
        <f aca="false">ROW()-2342</f>
        <v>87</v>
      </c>
      <c r="B2429" s="6" t="n">
        <f aca="false">MOD(INT($A2429/64),2)</f>
        <v>1</v>
      </c>
      <c r="C2429" s="6" t="n">
        <f aca="false">MOD(INT($A2429/32),2)</f>
        <v>0</v>
      </c>
      <c r="D2429" s="6" t="n">
        <f aca="false">MOD(INT($A2429/16),2)</f>
        <v>1</v>
      </c>
      <c r="E2429" s="6" t="n">
        <f aca="false">MOD(INT($A2429/8),2)</f>
        <v>0</v>
      </c>
      <c r="F2429" s="6" t="n">
        <f aca="false">MOD(INT($A2429/4),2)</f>
        <v>1</v>
      </c>
      <c r="G2429" s="6" t="n">
        <f aca="false">MOD(INT($A2429/2),2)</f>
        <v>1</v>
      </c>
      <c r="H2429" s="6" t="n">
        <f aca="false">MOD(INT($A2429/1),2)</f>
        <v>1</v>
      </c>
      <c r="I2429" s="7" t="n">
        <f aca="false">IF(B2429=1,MIN($B$6,$B$2340),0)</f>
        <v>30000000</v>
      </c>
      <c r="J2429" s="7" t="n">
        <f aca="false">IF(C2429=1,MIN($F$576,MAX(0,$B$2340-I2429)),0)</f>
        <v>0</v>
      </c>
      <c r="K2429" s="7" t="n">
        <f aca="false">IF(D2429=1,MIN($F$575,MAX(0,$B$2340-SUM(I2429:J2429))),0)</f>
        <v>100000000</v>
      </c>
      <c r="L2429" s="7" t="n">
        <f aca="false">IF(E2429=1,MIN($F$574,MAX(0,$B$2340-SUM(I2429:K2429))),0)</f>
        <v>0</v>
      </c>
      <c r="M2429" s="7" t="n">
        <f aca="false">IF(F2429=1,MIN($F$573,MAX(0,$B$2340-SUM(I2429:L2429))),0)</f>
        <v>30000000</v>
      </c>
      <c r="N2429" s="7" t="n">
        <f aca="false">IF(G2429=1,MIN($F$572,MAX(0,$B$2340-SUM(I2429:M2429))),0)</f>
        <v>15000000</v>
      </c>
      <c r="O2429" s="7" t="n">
        <f aca="false">IF(H2429=1,MIN($F$571,MAX(0,$B$2340-SUM(I2429:N2429))),0)</f>
        <v>5000000</v>
      </c>
      <c r="P2429" s="7" t="n">
        <f aca="false">MAX(0,$B$2340-SUM(I2429:O2429))</f>
        <v>1820000000</v>
      </c>
      <c r="Q2429" s="7" t="n">
        <f aca="false">($B$553+$B$554)+$B$22+(1-B2429)*$B$548+(1-C2429)*$E$576+(1-D2429)*$E$575+(1-E2429)*$E$574+(1-F2429)*$E$573+(1-G2429)*$E$572+(1-H2429)*$E$571</f>
        <v>17815830.1189422</v>
      </c>
      <c r="R2429" s="7" t="n">
        <f aca="false">P2429&gt;$B$12*Q2429</f>
        <v>1</v>
      </c>
      <c r="S2429" s="7" t="n">
        <f aca="false">IF(R2429,(P2429+$B$12*$B$13)/(Q2429+$B$13),IF(Q2429&gt;0,P2429/Q2429,0))</f>
        <v>89.7083697456561</v>
      </c>
      <c r="T2429" s="7" t="n">
        <f aca="false">IF(R2429,$B$13*(S2429-$B$12),0)</f>
        <v>221770924.36414</v>
      </c>
      <c r="U2429" s="7" t="n">
        <f aca="false">($B$553+$B$554)*S2429</f>
        <v>25240167.0563127</v>
      </c>
      <c r="V2429" s="7" t="n">
        <f aca="false">$B$22*S2429</f>
        <v>807375327.710905</v>
      </c>
      <c r="W2429" s="7" t="n">
        <f aca="false">IF(B2429=1,I2429,S2429*$B$548)</f>
        <v>30000000</v>
      </c>
      <c r="X2429" s="7" t="n">
        <f aca="false">IF(C2429=1,J2429,S2429*$E$576)</f>
        <v>550313493.479067</v>
      </c>
      <c r="Y2429" s="7" t="n">
        <f aca="false">IF(D2429=1,K2429,S2429*$E$575)</f>
        <v>100000000</v>
      </c>
      <c r="Z2429" s="7" t="n">
        <f aca="false">IF(E2429=1,L2429,S2429*$E$574)</f>
        <v>215300087.389575</v>
      </c>
      <c r="AA2429" s="7" t="n">
        <f aca="false">IF(F2429=1,M2429,S2429*$E$573)</f>
        <v>30000000</v>
      </c>
      <c r="AB2429" s="7" t="n">
        <f aca="false">IF(G2429=1,N2429,S2429*$E$572)</f>
        <v>15000000</v>
      </c>
      <c r="AC2429" s="7" t="n">
        <f aca="false">IF(H2429=1,O2429,S2429*$E$571)</f>
        <v>5000000</v>
      </c>
      <c r="AD2429" s="7" t="n">
        <f aca="false">INDEX($W$2342:$W$2469,MATCH($A2429+(1-B2429)*64,$A$2342:$A$2469,0))</f>
        <v>30000000</v>
      </c>
      <c r="AE2429" s="7" t="n">
        <f aca="false">INDEX($W$2342:$W$2469,MATCH($A2429-B2429*64,$A$2342:$A$2469,0))</f>
        <v>70546739.2509392</v>
      </c>
      <c r="AF2429" s="7" t="n">
        <f aca="false">INDEX($X$2342:$X$2469,MATCH($A2429+(1-C2429)*32,$A$2342:$A$2469,0))</f>
        <v>300000000</v>
      </c>
      <c r="AG2429" s="7" t="n">
        <f aca="false">INDEX($X$2342:$X$2469,MATCH($A2429-C2429*32,$A$2342:$A$2469,0))</f>
        <v>550313493.479067</v>
      </c>
      <c r="AH2429" s="7" t="n">
        <f aca="false">INDEX($Y$2342:$Y$2469,MATCH($A2429+(1-D2429)*16,$A$2342:$A$2469,0))</f>
        <v>100000000</v>
      </c>
      <c r="AI2429" s="7" t="n">
        <f aca="false">INDEX($Y$2342:$Y$2469,MATCH($A2429-D2429*16,$A$2342:$A$2469,0))</f>
        <v>151183634.28934</v>
      </c>
      <c r="AJ2429" s="7" t="n">
        <f aca="false">INDEX($Z$2342:$Z$2469,MATCH($A2429+(1-E2429)*8,$A$2342:$A$2469,0))</f>
        <v>60000000</v>
      </c>
      <c r="AK2429" s="7" t="n">
        <f aca="false">INDEX($Z$2342:$Z$2469,MATCH($A2429-E2429*8,$A$2342:$A$2469,0))</f>
        <v>215300087.389575</v>
      </c>
      <c r="AL2429" s="7" t="n">
        <f aca="false">INDEX($AA$2342:$AA$2469,MATCH($A2429+(1-F2429)*4,$A$2342:$A$2469,0))</f>
        <v>30000000</v>
      </c>
      <c r="AM2429" s="7" t="n">
        <f aca="false">INDEX($AA$2342:$AA$2469,MATCH($A2429-F2429*4,$A$2342:$A$2469,0))</f>
        <v>238357372.293813</v>
      </c>
      <c r="AN2429" s="7" t="n">
        <f aca="false">INDEX($AB$2342:$AB$2469,MATCH($A2429+(1-G2429)*2,$A$2342:$A$2469,0))</f>
        <v>15000000</v>
      </c>
      <c r="AO2429" s="7" t="n">
        <f aca="false">INDEX($AB$2342:$AB$2469,MATCH($A2429-G2429*2,$A$2342:$A$2469,0))</f>
        <v>362915217.744553</v>
      </c>
      <c r="AP2429" s="7" t="n">
        <f aca="false">INDEX($AC$2342:$AC$2469,MATCH($A2429+(1-H2429)*1,$A$2342:$A$2469,0))</f>
        <v>5000000</v>
      </c>
      <c r="AQ2429" s="7" t="n">
        <f aca="false">INDEX($AC$2342:$AC$2469,MATCH($A2429-H2429*1,$A$2342:$A$2469,0))</f>
        <v>360940168.940501</v>
      </c>
      <c r="AR2429" s="14" t="b">
        <f aca="false">AND(IF(B2429=1,AD2429&gt;=AE2429,AE2429&gt;AD2429),IF(C2429=1,AF2429&gt;=AG2429,AG2429&gt;AF2429),IF(D2429=1,AH2429&gt;=AI2429,AI2429&gt;AH2429),IF(E2429=1,AJ2429&gt;=AK2429,AK2429&gt;AJ2429),IF(F2429=1,AL2429&gt;=AM2429,AM2429&gt;AL2429),IF(G2429=1,AN2429&gt;=AO2429,AO2429&gt;AN2429),IF(H2429=1,AP2429&gt;=AQ2429,AQ2429&gt;AP2429))</f>
        <v>0</v>
      </c>
      <c r="AS2429" s="2"/>
      <c r="AT2429" s="2"/>
      <c r="AU2429" s="2"/>
      <c r="AV2429" s="2"/>
      <c r="AW2429" s="2"/>
      <c r="AX2429" s="2"/>
    </row>
    <row r="2430" customFormat="false" ht="15" hidden="false" customHeight="false" outlineLevel="0" collapsed="false">
      <c r="A2430" s="6" t="n">
        <f aca="false">ROW()-2342</f>
        <v>88</v>
      </c>
      <c r="B2430" s="6" t="n">
        <f aca="false">MOD(INT($A2430/64),2)</f>
        <v>1</v>
      </c>
      <c r="C2430" s="6" t="n">
        <f aca="false">MOD(INT($A2430/32),2)</f>
        <v>0</v>
      </c>
      <c r="D2430" s="6" t="n">
        <f aca="false">MOD(INT($A2430/16),2)</f>
        <v>1</v>
      </c>
      <c r="E2430" s="6" t="n">
        <f aca="false">MOD(INT($A2430/8),2)</f>
        <v>1</v>
      </c>
      <c r="F2430" s="6" t="n">
        <f aca="false">MOD(INT($A2430/4),2)</f>
        <v>0</v>
      </c>
      <c r="G2430" s="6" t="n">
        <f aca="false">MOD(INT($A2430/2),2)</f>
        <v>0</v>
      </c>
      <c r="H2430" s="6" t="n">
        <f aca="false">MOD(INT($A2430/1),2)</f>
        <v>0</v>
      </c>
      <c r="I2430" s="7" t="n">
        <f aca="false">IF(B2430=1,MIN($B$6,$B$2340),0)</f>
        <v>30000000</v>
      </c>
      <c r="J2430" s="7" t="n">
        <f aca="false">IF(C2430=1,MIN($F$576,MAX(0,$B$2340-I2430)),0)</f>
        <v>0</v>
      </c>
      <c r="K2430" s="7" t="n">
        <f aca="false">IF(D2430=1,MIN($F$575,MAX(0,$B$2340-SUM(I2430:J2430))),0)</f>
        <v>100000000</v>
      </c>
      <c r="L2430" s="7" t="n">
        <f aca="false">IF(E2430=1,MIN($F$574,MAX(0,$B$2340-SUM(I2430:K2430))),0)</f>
        <v>60000000</v>
      </c>
      <c r="M2430" s="7" t="n">
        <f aca="false">IF(F2430=1,MIN($F$573,MAX(0,$B$2340-SUM(I2430:L2430))),0)</f>
        <v>0</v>
      </c>
      <c r="N2430" s="7" t="n">
        <f aca="false">IF(G2430=1,MIN($F$572,MAX(0,$B$2340-SUM(I2430:M2430))),0)</f>
        <v>0</v>
      </c>
      <c r="O2430" s="7" t="n">
        <f aca="false">IF(H2430=1,MIN($F$571,MAX(0,$B$2340-SUM(I2430:N2430))),0)</f>
        <v>0</v>
      </c>
      <c r="P2430" s="7" t="n">
        <f aca="false">MAX(0,$B$2340-SUM(I2430:O2430))</f>
        <v>1810000000</v>
      </c>
      <c r="Q2430" s="7" t="n">
        <f aca="false">($B$553+$B$554)+$B$22+(1-B2430)*$B$548+(1-C2430)*$E$576+(1-D2430)*$E$575+(1-E2430)*$E$574+(1-F2430)*$E$573+(1-G2430)*$E$572+(1-H2430)*$E$571</f>
        <v>28415830.1189422</v>
      </c>
      <c r="R2430" s="7" t="n">
        <f aca="false">P2430&gt;$B$12*Q2430</f>
        <v>1</v>
      </c>
      <c r="S2430" s="7" t="n">
        <f aca="false">IF(R2430,(P2430+$B$12*$B$13)/(Q2430+$B$13),IF(Q2430&gt;0,P2430/Q2430,0))</f>
        <v>58.6269232631564</v>
      </c>
      <c r="T2430" s="7" t="n">
        <f aca="false">IF(R2430,$B$13*(S2430-$B$12),0)</f>
        <v>144067308.157891</v>
      </c>
      <c r="U2430" s="7" t="n">
        <f aca="false">($B$553+$B$554)*S2430</f>
        <v>16495153.5888472</v>
      </c>
      <c r="V2430" s="7" t="n">
        <f aca="false">$B$22*S2430</f>
        <v>527642309.368407</v>
      </c>
      <c r="W2430" s="7" t="n">
        <f aca="false">IF(B2430=1,I2430,S2430*$B$548)</f>
        <v>30000000</v>
      </c>
      <c r="X2430" s="7" t="n">
        <f aca="false">IF(C2430=1,J2430,S2430*$E$576)</f>
        <v>359645226.463822</v>
      </c>
      <c r="Y2430" s="7" t="n">
        <f aca="false">IF(D2430=1,K2430,S2430*$E$575)</f>
        <v>100000000</v>
      </c>
      <c r="Z2430" s="7" t="n">
        <f aca="false">IF(E2430=1,L2430,S2430*$E$574)</f>
        <v>60000000</v>
      </c>
      <c r="AA2430" s="7" t="n">
        <f aca="false">IF(F2430=1,M2430,S2430*$E$573)</f>
        <v>175880769.789469</v>
      </c>
      <c r="AB2430" s="7" t="n">
        <f aca="false">IF(G2430=1,N2430,S2430*$E$572)</f>
        <v>293134616.315782</v>
      </c>
      <c r="AC2430" s="7" t="n">
        <f aca="false">IF(H2430=1,O2430,S2430*$E$571)</f>
        <v>293134616.315782</v>
      </c>
      <c r="AD2430" s="7" t="n">
        <f aca="false">INDEX($W$2342:$W$2469,MATCH($A2430+(1-B2430)*64,$A$2342:$A$2469,0))</f>
        <v>30000000</v>
      </c>
      <c r="AE2430" s="7" t="n">
        <f aca="false">INDEX($W$2342:$W$2469,MATCH($A2430-B2430*64,$A$2342:$A$2469,0))</f>
        <v>46718384.6236638</v>
      </c>
      <c r="AF2430" s="7" t="n">
        <f aca="false">INDEX($X$2342:$X$2469,MATCH($A2430+(1-C2430)*32,$A$2342:$A$2469,0))</f>
        <v>300000000</v>
      </c>
      <c r="AG2430" s="7" t="n">
        <f aca="false">INDEX($X$2342:$X$2469,MATCH($A2430-C2430*32,$A$2342:$A$2469,0))</f>
        <v>359645226.463822</v>
      </c>
      <c r="AH2430" s="7" t="n">
        <f aca="false">INDEX($Y$2342:$Y$2469,MATCH($A2430+(1-D2430)*16,$A$2342:$A$2469,0))</f>
        <v>100000000</v>
      </c>
      <c r="AI2430" s="7" t="n">
        <f aca="false">INDEX($Y$2342:$Y$2469,MATCH($A2430-D2430*16,$A$2342:$A$2469,0))</f>
        <v>101569671.621476</v>
      </c>
      <c r="AJ2430" s="7" t="n">
        <f aca="false">INDEX($Z$2342:$Z$2469,MATCH($A2430+(1-E2430)*8,$A$2342:$A$2469,0))</f>
        <v>60000000</v>
      </c>
      <c r="AK2430" s="7" t="n">
        <f aca="false">INDEX($Z$2342:$Z$2469,MATCH($A2430-E2430*8,$A$2342:$A$2469,0))</f>
        <v>134890830.693871</v>
      </c>
      <c r="AL2430" s="7" t="n">
        <f aca="false">INDEX($AA$2342:$AA$2469,MATCH($A2430+(1-F2430)*4,$A$2342:$A$2469,0))</f>
        <v>30000000</v>
      </c>
      <c r="AM2430" s="7" t="n">
        <f aca="false">INDEX($AA$2342:$AA$2469,MATCH($A2430-F2430*4,$A$2342:$A$2469,0))</f>
        <v>175880769.789469</v>
      </c>
      <c r="AN2430" s="7" t="n">
        <f aca="false">INDEX($AB$2342:$AB$2469,MATCH($A2430+(1-G2430)*2,$A$2342:$A$2469,0))</f>
        <v>15000000</v>
      </c>
      <c r="AO2430" s="7" t="n">
        <f aca="false">INDEX($AB$2342:$AB$2469,MATCH($A2430-G2430*2,$A$2342:$A$2469,0))</f>
        <v>293134616.315782</v>
      </c>
      <c r="AP2430" s="7" t="n">
        <f aca="false">INDEX($AC$2342:$AC$2469,MATCH($A2430+(1-H2430)*1,$A$2342:$A$2469,0))</f>
        <v>5000000</v>
      </c>
      <c r="AQ2430" s="7" t="n">
        <f aca="false">INDEX($AC$2342:$AC$2469,MATCH($A2430-H2430*1,$A$2342:$A$2469,0))</f>
        <v>293134616.315782</v>
      </c>
      <c r="AR2430" s="14" t="b">
        <f aca="false">AND(IF(B2430=1,AD2430&gt;=AE2430,AE2430&gt;AD2430),IF(C2430=1,AF2430&gt;=AG2430,AG2430&gt;AF2430),IF(D2430=1,AH2430&gt;=AI2430,AI2430&gt;AH2430),IF(E2430=1,AJ2430&gt;=AK2430,AK2430&gt;AJ2430),IF(F2430=1,AL2430&gt;=AM2430,AM2430&gt;AL2430),IF(G2430=1,AN2430&gt;=AO2430,AO2430&gt;AN2430),IF(H2430=1,AP2430&gt;=AQ2430,AQ2430&gt;AP2430))</f>
        <v>0</v>
      </c>
      <c r="AS2430" s="2"/>
      <c r="AT2430" s="2"/>
      <c r="AU2430" s="2"/>
      <c r="AV2430" s="2"/>
      <c r="AW2430" s="2"/>
      <c r="AX2430" s="2"/>
    </row>
    <row r="2431" customFormat="false" ht="15" hidden="false" customHeight="false" outlineLevel="0" collapsed="false">
      <c r="A2431" s="6" t="n">
        <f aca="false">ROW()-2342</f>
        <v>89</v>
      </c>
      <c r="B2431" s="6" t="n">
        <f aca="false">MOD(INT($A2431/64),2)</f>
        <v>1</v>
      </c>
      <c r="C2431" s="6" t="n">
        <f aca="false">MOD(INT($A2431/32),2)</f>
        <v>0</v>
      </c>
      <c r="D2431" s="6" t="n">
        <f aca="false">MOD(INT($A2431/16),2)</f>
        <v>1</v>
      </c>
      <c r="E2431" s="6" t="n">
        <f aca="false">MOD(INT($A2431/8),2)</f>
        <v>1</v>
      </c>
      <c r="F2431" s="6" t="n">
        <f aca="false">MOD(INT($A2431/4),2)</f>
        <v>0</v>
      </c>
      <c r="G2431" s="6" t="n">
        <f aca="false">MOD(INT($A2431/2),2)</f>
        <v>0</v>
      </c>
      <c r="H2431" s="6" t="n">
        <f aca="false">MOD(INT($A2431/1),2)</f>
        <v>1</v>
      </c>
      <c r="I2431" s="7" t="n">
        <f aca="false">IF(B2431=1,MIN($B$6,$B$2340),0)</f>
        <v>30000000</v>
      </c>
      <c r="J2431" s="7" t="n">
        <f aca="false">IF(C2431=1,MIN($F$576,MAX(0,$B$2340-I2431)),0)</f>
        <v>0</v>
      </c>
      <c r="K2431" s="7" t="n">
        <f aca="false">IF(D2431=1,MIN($F$575,MAX(0,$B$2340-SUM(I2431:J2431))),0)</f>
        <v>100000000</v>
      </c>
      <c r="L2431" s="7" t="n">
        <f aca="false">IF(E2431=1,MIN($F$574,MAX(0,$B$2340-SUM(I2431:K2431))),0)</f>
        <v>60000000</v>
      </c>
      <c r="M2431" s="7" t="n">
        <f aca="false">IF(F2431=1,MIN($F$573,MAX(0,$B$2340-SUM(I2431:L2431))),0)</f>
        <v>0</v>
      </c>
      <c r="N2431" s="7" t="n">
        <f aca="false">IF(G2431=1,MIN($F$572,MAX(0,$B$2340-SUM(I2431:M2431))),0)</f>
        <v>0</v>
      </c>
      <c r="O2431" s="7" t="n">
        <f aca="false">IF(H2431=1,MIN($F$571,MAX(0,$B$2340-SUM(I2431:N2431))),0)</f>
        <v>5000000</v>
      </c>
      <c r="P2431" s="7" t="n">
        <f aca="false">MAX(0,$B$2340-SUM(I2431:O2431))</f>
        <v>1805000000</v>
      </c>
      <c r="Q2431" s="7" t="n">
        <f aca="false">($B$553+$B$554)+$B$22+(1-B2431)*$B$548+(1-C2431)*$E$576+(1-D2431)*$E$575+(1-E2431)*$E$574+(1-F2431)*$E$573+(1-G2431)*$E$572+(1-H2431)*$E$571</f>
        <v>23415830.1189422</v>
      </c>
      <c r="R2431" s="7" t="n">
        <f aca="false">P2431&gt;$B$12*Q2431</f>
        <v>1</v>
      </c>
      <c r="S2431" s="7" t="n">
        <f aca="false">IF(R2431,(P2431+$B$12*$B$13)/(Q2431+$B$13),IF(Q2431&gt;0,P2431/Q2431,0))</f>
        <v>69.7450165286768</v>
      </c>
      <c r="T2431" s="7" t="n">
        <f aca="false">IF(R2431,$B$13*(S2431-$B$12),0)</f>
        <v>171862541.321692</v>
      </c>
      <c r="U2431" s="7" t="n">
        <f aca="false">($B$553+$B$554)*S2431</f>
        <v>19623318.019491</v>
      </c>
      <c r="V2431" s="7" t="n">
        <f aca="false">$B$22*S2431</f>
        <v>627705148.758091</v>
      </c>
      <c r="W2431" s="7" t="n">
        <f aca="false">IF(B2431=1,I2431,S2431*$B$548)</f>
        <v>30000000</v>
      </c>
      <c r="X2431" s="7" t="n">
        <f aca="false">IF(C2431=1,J2431,S2431*$E$576)</f>
        <v>427848859.671312</v>
      </c>
      <c r="Y2431" s="7" t="n">
        <f aca="false">IF(D2431=1,K2431,S2431*$E$575)</f>
        <v>100000000</v>
      </c>
      <c r="Z2431" s="7" t="n">
        <f aca="false">IF(E2431=1,L2431,S2431*$E$574)</f>
        <v>60000000</v>
      </c>
      <c r="AA2431" s="7" t="n">
        <f aca="false">IF(F2431=1,M2431,S2431*$E$573)</f>
        <v>209235049.58603</v>
      </c>
      <c r="AB2431" s="7" t="n">
        <f aca="false">IF(G2431=1,N2431,S2431*$E$572)</f>
        <v>348725082.643384</v>
      </c>
      <c r="AC2431" s="7" t="n">
        <f aca="false">IF(H2431=1,O2431,S2431*$E$571)</f>
        <v>5000000</v>
      </c>
      <c r="AD2431" s="7" t="n">
        <f aca="false">INDEX($W$2342:$W$2469,MATCH($A2431+(1-B2431)*64,$A$2342:$A$2469,0))</f>
        <v>30000000</v>
      </c>
      <c r="AE2431" s="7" t="n">
        <f aca="false">INDEX($W$2342:$W$2469,MATCH($A2431-B2431*64,$A$2342:$A$2469,0))</f>
        <v>55310052.9306814</v>
      </c>
      <c r="AF2431" s="7" t="n">
        <f aca="false">INDEX($X$2342:$X$2469,MATCH($A2431+(1-C2431)*32,$A$2342:$A$2469,0))</f>
        <v>300000000</v>
      </c>
      <c r="AG2431" s="7" t="n">
        <f aca="false">INDEX($X$2342:$X$2469,MATCH($A2431-C2431*32,$A$2342:$A$2469,0))</f>
        <v>427848859.671312</v>
      </c>
      <c r="AH2431" s="7" t="n">
        <f aca="false">INDEX($Y$2342:$Y$2469,MATCH($A2431+(1-D2431)*16,$A$2342:$A$2469,0))</f>
        <v>100000000</v>
      </c>
      <c r="AI2431" s="7" t="n">
        <f aca="false">INDEX($Y$2342:$Y$2469,MATCH($A2431-D2431*16,$A$2342:$A$2469,0))</f>
        <v>119623268.938142</v>
      </c>
      <c r="AJ2431" s="7" t="n">
        <f aca="false">INDEX($Z$2342:$Z$2469,MATCH($A2431+(1-E2431)*8,$A$2342:$A$2469,0))</f>
        <v>60000000</v>
      </c>
      <c r="AK2431" s="7" t="n">
        <f aca="false">INDEX($Z$2342:$Z$2469,MATCH($A2431-E2431*8,$A$2342:$A$2469,0))</f>
        <v>158286018.145084</v>
      </c>
      <c r="AL2431" s="7" t="n">
        <f aca="false">INDEX($AA$2342:$AA$2469,MATCH($A2431+(1-F2431)*4,$A$2342:$A$2469,0))</f>
        <v>30000000</v>
      </c>
      <c r="AM2431" s="7" t="n">
        <f aca="false">INDEX($AA$2342:$AA$2469,MATCH($A2431-F2431*4,$A$2342:$A$2469,0))</f>
        <v>209235049.58603</v>
      </c>
      <c r="AN2431" s="7" t="n">
        <f aca="false">INDEX($AB$2342:$AB$2469,MATCH($A2431+(1-G2431)*2,$A$2342:$A$2469,0))</f>
        <v>15000000</v>
      </c>
      <c r="AO2431" s="7" t="n">
        <f aca="false">INDEX($AB$2342:$AB$2469,MATCH($A2431-G2431*2,$A$2342:$A$2469,0))</f>
        <v>348725082.643384</v>
      </c>
      <c r="AP2431" s="7" t="n">
        <f aca="false">INDEX($AC$2342:$AC$2469,MATCH($A2431+(1-H2431)*1,$A$2342:$A$2469,0))</f>
        <v>5000000</v>
      </c>
      <c r="AQ2431" s="7" t="n">
        <f aca="false">INDEX($AC$2342:$AC$2469,MATCH($A2431-H2431*1,$A$2342:$A$2469,0))</f>
        <v>293134616.315782</v>
      </c>
      <c r="AR2431" s="14" t="b">
        <f aca="false">AND(IF(B2431=1,AD2431&gt;=AE2431,AE2431&gt;AD2431),IF(C2431=1,AF2431&gt;=AG2431,AG2431&gt;AF2431),IF(D2431=1,AH2431&gt;=AI2431,AI2431&gt;AH2431),IF(E2431=1,AJ2431&gt;=AK2431,AK2431&gt;AJ2431),IF(F2431=1,AL2431&gt;=AM2431,AM2431&gt;AL2431),IF(G2431=1,AN2431&gt;=AO2431,AO2431&gt;AN2431),IF(H2431=1,AP2431&gt;=AQ2431,AQ2431&gt;AP2431))</f>
        <v>0</v>
      </c>
      <c r="AS2431" s="2"/>
      <c r="AT2431" s="2"/>
      <c r="AU2431" s="2"/>
      <c r="AV2431" s="2"/>
      <c r="AW2431" s="2"/>
      <c r="AX2431" s="2"/>
    </row>
    <row r="2432" customFormat="false" ht="15" hidden="false" customHeight="false" outlineLevel="0" collapsed="false">
      <c r="A2432" s="6" t="n">
        <f aca="false">ROW()-2342</f>
        <v>90</v>
      </c>
      <c r="B2432" s="6" t="n">
        <f aca="false">MOD(INT($A2432/64),2)</f>
        <v>1</v>
      </c>
      <c r="C2432" s="6" t="n">
        <f aca="false">MOD(INT($A2432/32),2)</f>
        <v>0</v>
      </c>
      <c r="D2432" s="6" t="n">
        <f aca="false">MOD(INT($A2432/16),2)</f>
        <v>1</v>
      </c>
      <c r="E2432" s="6" t="n">
        <f aca="false">MOD(INT($A2432/8),2)</f>
        <v>1</v>
      </c>
      <c r="F2432" s="6" t="n">
        <f aca="false">MOD(INT($A2432/4),2)</f>
        <v>0</v>
      </c>
      <c r="G2432" s="6" t="n">
        <f aca="false">MOD(INT($A2432/2),2)</f>
        <v>1</v>
      </c>
      <c r="H2432" s="6" t="n">
        <f aca="false">MOD(INT($A2432/1),2)</f>
        <v>0</v>
      </c>
      <c r="I2432" s="7" t="n">
        <f aca="false">IF(B2432=1,MIN($B$6,$B$2340),0)</f>
        <v>30000000</v>
      </c>
      <c r="J2432" s="7" t="n">
        <f aca="false">IF(C2432=1,MIN($F$576,MAX(0,$B$2340-I2432)),0)</f>
        <v>0</v>
      </c>
      <c r="K2432" s="7" t="n">
        <f aca="false">IF(D2432=1,MIN($F$575,MAX(0,$B$2340-SUM(I2432:J2432))),0)</f>
        <v>100000000</v>
      </c>
      <c r="L2432" s="7" t="n">
        <f aca="false">IF(E2432=1,MIN($F$574,MAX(0,$B$2340-SUM(I2432:K2432))),0)</f>
        <v>60000000</v>
      </c>
      <c r="M2432" s="7" t="n">
        <f aca="false">IF(F2432=1,MIN($F$573,MAX(0,$B$2340-SUM(I2432:L2432))),0)</f>
        <v>0</v>
      </c>
      <c r="N2432" s="7" t="n">
        <f aca="false">IF(G2432=1,MIN($F$572,MAX(0,$B$2340-SUM(I2432:M2432))),0)</f>
        <v>15000000</v>
      </c>
      <c r="O2432" s="7" t="n">
        <f aca="false">IF(H2432=1,MIN($F$571,MAX(0,$B$2340-SUM(I2432:N2432))),0)</f>
        <v>0</v>
      </c>
      <c r="P2432" s="7" t="n">
        <f aca="false">MAX(0,$B$2340-SUM(I2432:O2432))</f>
        <v>1795000000</v>
      </c>
      <c r="Q2432" s="7" t="n">
        <f aca="false">($B$553+$B$554)+$B$22+(1-B2432)*$B$548+(1-C2432)*$E$576+(1-D2432)*$E$575+(1-E2432)*$E$574+(1-F2432)*$E$573+(1-G2432)*$E$572+(1-H2432)*$E$571</f>
        <v>23415830.1189422</v>
      </c>
      <c r="R2432" s="7" t="n">
        <f aca="false">P2432&gt;$B$12*Q2432</f>
        <v>1</v>
      </c>
      <c r="S2432" s="7" t="n">
        <f aca="false">IF(R2432,(P2432+$B$12*$B$13)/(Q2432+$B$13),IF(Q2432&gt;0,P2432/Q2432,0))</f>
        <v>69.3591519835665</v>
      </c>
      <c r="T2432" s="7" t="n">
        <f aca="false">IF(R2432,$B$13*(S2432-$B$12),0)</f>
        <v>170897879.958916</v>
      </c>
      <c r="U2432" s="7" t="n">
        <f aca="false">($B$553+$B$554)*S2432</f>
        <v>19514751.9446943</v>
      </c>
      <c r="V2432" s="7" t="n">
        <f aca="false">$B$22*S2432</f>
        <v>624232367.852099</v>
      </c>
      <c r="W2432" s="7" t="n">
        <f aca="false">IF(B2432=1,I2432,S2432*$B$548)</f>
        <v>30000000</v>
      </c>
      <c r="X2432" s="7" t="n">
        <f aca="false">IF(C2432=1,J2432,S2432*$E$576)</f>
        <v>425481784.375758</v>
      </c>
      <c r="Y2432" s="7" t="n">
        <f aca="false">IF(D2432=1,K2432,S2432*$E$575)</f>
        <v>100000000</v>
      </c>
      <c r="Z2432" s="7" t="n">
        <f aca="false">IF(E2432=1,L2432,S2432*$E$574)</f>
        <v>60000000</v>
      </c>
      <c r="AA2432" s="7" t="n">
        <f aca="false">IF(F2432=1,M2432,S2432*$E$573)</f>
        <v>208077455.9507</v>
      </c>
      <c r="AB2432" s="7" t="n">
        <f aca="false">IF(G2432=1,N2432,S2432*$E$572)</f>
        <v>15000000</v>
      </c>
      <c r="AC2432" s="7" t="n">
        <f aca="false">IF(H2432=1,O2432,S2432*$E$571)</f>
        <v>346795759.917833</v>
      </c>
      <c r="AD2432" s="7" t="n">
        <f aca="false">INDEX($W$2342:$W$2469,MATCH($A2432+(1-B2432)*64,$A$2342:$A$2469,0))</f>
        <v>30000000</v>
      </c>
      <c r="AE2432" s="7" t="n">
        <f aca="false">INDEX($W$2342:$W$2469,MATCH($A2432-B2432*64,$A$2342:$A$2469,0))</f>
        <v>55009045.8399022</v>
      </c>
      <c r="AF2432" s="7" t="n">
        <f aca="false">INDEX($X$2342:$X$2469,MATCH($A2432+(1-C2432)*32,$A$2342:$A$2469,0))</f>
        <v>300000000</v>
      </c>
      <c r="AG2432" s="7" t="n">
        <f aca="false">INDEX($X$2342:$X$2469,MATCH($A2432-C2432*32,$A$2342:$A$2469,0))</f>
        <v>425481784.375758</v>
      </c>
      <c r="AH2432" s="7" t="n">
        <f aca="false">INDEX($Y$2342:$Y$2469,MATCH($A2432+(1-D2432)*16,$A$2342:$A$2469,0))</f>
        <v>100000000</v>
      </c>
      <c r="AI2432" s="7" t="n">
        <f aca="false">INDEX($Y$2342:$Y$2469,MATCH($A2432-D2432*16,$A$2342:$A$2469,0))</f>
        <v>118996148.262188</v>
      </c>
      <c r="AJ2432" s="7" t="n">
        <f aca="false">INDEX($Z$2342:$Z$2469,MATCH($A2432+(1-E2432)*8,$A$2342:$A$2469,0))</f>
        <v>60000000</v>
      </c>
      <c r="AK2432" s="7" t="n">
        <f aca="false">INDEX($Z$2342:$Z$2469,MATCH($A2432-E2432*8,$A$2342:$A$2469,0))</f>
        <v>157438435.718605</v>
      </c>
      <c r="AL2432" s="7" t="n">
        <f aca="false">INDEX($AA$2342:$AA$2469,MATCH($A2432+(1-F2432)*4,$A$2342:$A$2469,0))</f>
        <v>30000000</v>
      </c>
      <c r="AM2432" s="7" t="n">
        <f aca="false">INDEX($AA$2342:$AA$2469,MATCH($A2432-F2432*4,$A$2342:$A$2469,0))</f>
        <v>208077455.9507</v>
      </c>
      <c r="AN2432" s="7" t="n">
        <f aca="false">INDEX($AB$2342:$AB$2469,MATCH($A2432+(1-G2432)*2,$A$2342:$A$2469,0))</f>
        <v>15000000</v>
      </c>
      <c r="AO2432" s="7" t="n">
        <f aca="false">INDEX($AB$2342:$AB$2469,MATCH($A2432-G2432*2,$A$2342:$A$2469,0))</f>
        <v>293134616.315782</v>
      </c>
      <c r="AP2432" s="7" t="n">
        <f aca="false">INDEX($AC$2342:$AC$2469,MATCH($A2432+(1-H2432)*1,$A$2342:$A$2469,0))</f>
        <v>5000000</v>
      </c>
      <c r="AQ2432" s="7" t="n">
        <f aca="false">INDEX($AC$2342:$AC$2469,MATCH($A2432-H2432*1,$A$2342:$A$2469,0))</f>
        <v>346795759.917833</v>
      </c>
      <c r="AR2432" s="14" t="b">
        <f aca="false">AND(IF(B2432=1,AD2432&gt;=AE2432,AE2432&gt;AD2432),IF(C2432=1,AF2432&gt;=AG2432,AG2432&gt;AF2432),IF(D2432=1,AH2432&gt;=AI2432,AI2432&gt;AH2432),IF(E2432=1,AJ2432&gt;=AK2432,AK2432&gt;AJ2432),IF(F2432=1,AL2432&gt;=AM2432,AM2432&gt;AL2432),IF(G2432=1,AN2432&gt;=AO2432,AO2432&gt;AN2432),IF(H2432=1,AP2432&gt;=AQ2432,AQ2432&gt;AP2432))</f>
        <v>0</v>
      </c>
      <c r="AS2432" s="2"/>
      <c r="AT2432" s="2"/>
      <c r="AU2432" s="2"/>
      <c r="AV2432" s="2"/>
      <c r="AW2432" s="2"/>
      <c r="AX2432" s="2"/>
    </row>
    <row r="2433" customFormat="false" ht="15" hidden="false" customHeight="false" outlineLevel="0" collapsed="false">
      <c r="A2433" s="6" t="n">
        <f aca="false">ROW()-2342</f>
        <v>91</v>
      </c>
      <c r="B2433" s="6" t="n">
        <f aca="false">MOD(INT($A2433/64),2)</f>
        <v>1</v>
      </c>
      <c r="C2433" s="6" t="n">
        <f aca="false">MOD(INT($A2433/32),2)</f>
        <v>0</v>
      </c>
      <c r="D2433" s="6" t="n">
        <f aca="false">MOD(INT($A2433/16),2)</f>
        <v>1</v>
      </c>
      <c r="E2433" s="6" t="n">
        <f aca="false">MOD(INT($A2433/8),2)</f>
        <v>1</v>
      </c>
      <c r="F2433" s="6" t="n">
        <f aca="false">MOD(INT($A2433/4),2)</f>
        <v>0</v>
      </c>
      <c r="G2433" s="6" t="n">
        <f aca="false">MOD(INT($A2433/2),2)</f>
        <v>1</v>
      </c>
      <c r="H2433" s="6" t="n">
        <f aca="false">MOD(INT($A2433/1),2)</f>
        <v>1</v>
      </c>
      <c r="I2433" s="7" t="n">
        <f aca="false">IF(B2433=1,MIN($B$6,$B$2340),0)</f>
        <v>30000000</v>
      </c>
      <c r="J2433" s="7" t="n">
        <f aca="false">IF(C2433=1,MIN($F$576,MAX(0,$B$2340-I2433)),0)</f>
        <v>0</v>
      </c>
      <c r="K2433" s="7" t="n">
        <f aca="false">IF(D2433=1,MIN($F$575,MAX(0,$B$2340-SUM(I2433:J2433))),0)</f>
        <v>100000000</v>
      </c>
      <c r="L2433" s="7" t="n">
        <f aca="false">IF(E2433=1,MIN($F$574,MAX(0,$B$2340-SUM(I2433:K2433))),0)</f>
        <v>60000000</v>
      </c>
      <c r="M2433" s="7" t="n">
        <f aca="false">IF(F2433=1,MIN($F$573,MAX(0,$B$2340-SUM(I2433:L2433))),0)</f>
        <v>0</v>
      </c>
      <c r="N2433" s="7" t="n">
        <f aca="false">IF(G2433=1,MIN($F$572,MAX(0,$B$2340-SUM(I2433:M2433))),0)</f>
        <v>15000000</v>
      </c>
      <c r="O2433" s="7" t="n">
        <f aca="false">IF(H2433=1,MIN($F$571,MAX(0,$B$2340-SUM(I2433:N2433))),0)</f>
        <v>5000000</v>
      </c>
      <c r="P2433" s="7" t="n">
        <f aca="false">MAX(0,$B$2340-SUM(I2433:O2433))</f>
        <v>1790000000</v>
      </c>
      <c r="Q2433" s="7" t="n">
        <f aca="false">($B$553+$B$554)+$B$22+(1-B2433)*$B$548+(1-C2433)*$E$576+(1-D2433)*$E$575+(1-E2433)*$E$574+(1-F2433)*$E$573+(1-G2433)*$E$572+(1-H2433)*$E$571</f>
        <v>18415830.1189422</v>
      </c>
      <c r="R2433" s="7" t="n">
        <f aca="false">P2433&gt;$B$12*Q2433</f>
        <v>1</v>
      </c>
      <c r="S2433" s="7" t="n">
        <f aca="false">IF(R2433,(P2433+$B$12*$B$13)/(Q2433+$B$13),IF(Q2433&gt;0,P2433/Q2433,0))</f>
        <v>85.7006386935915</v>
      </c>
      <c r="T2433" s="7" t="n">
        <f aca="false">IF(R2433,$B$13*(S2433-$B$12),0)</f>
        <v>211751596.733979</v>
      </c>
      <c r="U2433" s="7" t="n">
        <f aca="false">($B$553+$B$554)*S2433</f>
        <v>24112559.8825598</v>
      </c>
      <c r="V2433" s="7" t="n">
        <f aca="false">$B$22*S2433</f>
        <v>771305748.242323</v>
      </c>
      <c r="W2433" s="7" t="n">
        <f aca="false">IF(B2433=1,I2433,S2433*$B$548)</f>
        <v>30000000</v>
      </c>
      <c r="X2433" s="7" t="n">
        <f aca="false">IF(C2433=1,J2433,S2433*$E$576)</f>
        <v>525728179.060364</v>
      </c>
      <c r="Y2433" s="7" t="n">
        <f aca="false">IF(D2433=1,K2433,S2433*$E$575)</f>
        <v>100000000</v>
      </c>
      <c r="Z2433" s="7" t="n">
        <f aca="false">IF(E2433=1,L2433,S2433*$E$574)</f>
        <v>60000000</v>
      </c>
      <c r="AA2433" s="7" t="n">
        <f aca="false">IF(F2433=1,M2433,S2433*$E$573)</f>
        <v>257101916.080774</v>
      </c>
      <c r="AB2433" s="7" t="n">
        <f aca="false">IF(G2433=1,N2433,S2433*$E$572)</f>
        <v>15000000</v>
      </c>
      <c r="AC2433" s="7" t="n">
        <f aca="false">IF(H2433=1,O2433,S2433*$E$571)</f>
        <v>5000000</v>
      </c>
      <c r="AD2433" s="7" t="n">
        <f aca="false">INDEX($W$2342:$W$2469,MATCH($A2433+(1-B2433)*64,$A$2342:$A$2469,0))</f>
        <v>30000000</v>
      </c>
      <c r="AE2433" s="7" t="n">
        <f aca="false">INDEX($W$2342:$W$2469,MATCH($A2433-B2433*64,$A$2342:$A$2469,0))</f>
        <v>67487047.5959723</v>
      </c>
      <c r="AF2433" s="7" t="n">
        <f aca="false">INDEX($X$2342:$X$2469,MATCH($A2433+(1-C2433)*32,$A$2342:$A$2469,0))</f>
        <v>300000000</v>
      </c>
      <c r="AG2433" s="7" t="n">
        <f aca="false">INDEX($X$2342:$X$2469,MATCH($A2433-C2433*32,$A$2342:$A$2469,0))</f>
        <v>525728179.060364</v>
      </c>
      <c r="AH2433" s="7" t="n">
        <f aca="false">INDEX($Y$2342:$Y$2469,MATCH($A2433+(1-D2433)*16,$A$2342:$A$2469,0))</f>
        <v>100000000</v>
      </c>
      <c r="AI2433" s="7" t="n">
        <f aca="false">INDEX($Y$2342:$Y$2469,MATCH($A2433-D2433*16,$A$2342:$A$2469,0))</f>
        <v>144882058.340863</v>
      </c>
      <c r="AJ2433" s="7" t="n">
        <f aca="false">INDEX($Z$2342:$Z$2469,MATCH($A2433+(1-E2433)*8,$A$2342:$A$2469,0))</f>
        <v>60000000</v>
      </c>
      <c r="AK2433" s="7" t="n">
        <f aca="false">INDEX($Z$2342:$Z$2469,MATCH($A2433-E2433*8,$A$2342:$A$2469,0))</f>
        <v>190685897.835051</v>
      </c>
      <c r="AL2433" s="7" t="n">
        <f aca="false">INDEX($AA$2342:$AA$2469,MATCH($A2433+(1-F2433)*4,$A$2342:$A$2469,0))</f>
        <v>30000000</v>
      </c>
      <c r="AM2433" s="7" t="n">
        <f aca="false">INDEX($AA$2342:$AA$2469,MATCH($A2433-F2433*4,$A$2342:$A$2469,0))</f>
        <v>257101916.080774</v>
      </c>
      <c r="AN2433" s="7" t="n">
        <f aca="false">INDEX($AB$2342:$AB$2469,MATCH($A2433+(1-G2433)*2,$A$2342:$A$2469,0))</f>
        <v>15000000</v>
      </c>
      <c r="AO2433" s="7" t="n">
        <f aca="false">INDEX($AB$2342:$AB$2469,MATCH($A2433-G2433*2,$A$2342:$A$2469,0))</f>
        <v>348725082.643384</v>
      </c>
      <c r="AP2433" s="7" t="n">
        <f aca="false">INDEX($AC$2342:$AC$2469,MATCH($A2433+(1-H2433)*1,$A$2342:$A$2469,0))</f>
        <v>5000000</v>
      </c>
      <c r="AQ2433" s="7" t="n">
        <f aca="false">INDEX($AC$2342:$AC$2469,MATCH($A2433-H2433*1,$A$2342:$A$2469,0))</f>
        <v>346795759.917833</v>
      </c>
      <c r="AR2433" s="14" t="b">
        <f aca="false">AND(IF(B2433=1,AD2433&gt;=AE2433,AE2433&gt;AD2433),IF(C2433=1,AF2433&gt;=AG2433,AG2433&gt;AF2433),IF(D2433=1,AH2433&gt;=AI2433,AI2433&gt;AH2433),IF(E2433=1,AJ2433&gt;=AK2433,AK2433&gt;AJ2433),IF(F2433=1,AL2433&gt;=AM2433,AM2433&gt;AL2433),IF(G2433=1,AN2433&gt;=AO2433,AO2433&gt;AN2433),IF(H2433=1,AP2433&gt;=AQ2433,AQ2433&gt;AP2433))</f>
        <v>0</v>
      </c>
      <c r="AS2433" s="2"/>
      <c r="AT2433" s="2"/>
      <c r="AU2433" s="2"/>
      <c r="AV2433" s="2"/>
      <c r="AW2433" s="2"/>
      <c r="AX2433" s="2"/>
    </row>
    <row r="2434" customFormat="false" ht="15" hidden="false" customHeight="false" outlineLevel="0" collapsed="false">
      <c r="A2434" s="6" t="n">
        <f aca="false">ROW()-2342</f>
        <v>92</v>
      </c>
      <c r="B2434" s="6" t="n">
        <f aca="false">MOD(INT($A2434/64),2)</f>
        <v>1</v>
      </c>
      <c r="C2434" s="6" t="n">
        <f aca="false">MOD(INT($A2434/32),2)</f>
        <v>0</v>
      </c>
      <c r="D2434" s="6" t="n">
        <f aca="false">MOD(INT($A2434/16),2)</f>
        <v>1</v>
      </c>
      <c r="E2434" s="6" t="n">
        <f aca="false">MOD(INT($A2434/8),2)</f>
        <v>1</v>
      </c>
      <c r="F2434" s="6" t="n">
        <f aca="false">MOD(INT($A2434/4),2)</f>
        <v>1</v>
      </c>
      <c r="G2434" s="6" t="n">
        <f aca="false">MOD(INT($A2434/2),2)</f>
        <v>0</v>
      </c>
      <c r="H2434" s="6" t="n">
        <f aca="false">MOD(INT($A2434/1),2)</f>
        <v>0</v>
      </c>
      <c r="I2434" s="7" t="n">
        <f aca="false">IF(B2434=1,MIN($B$6,$B$2340),0)</f>
        <v>30000000</v>
      </c>
      <c r="J2434" s="7" t="n">
        <f aca="false">IF(C2434=1,MIN($F$576,MAX(0,$B$2340-I2434)),0)</f>
        <v>0</v>
      </c>
      <c r="K2434" s="7" t="n">
        <f aca="false">IF(D2434=1,MIN($F$575,MAX(0,$B$2340-SUM(I2434:J2434))),0)</f>
        <v>100000000</v>
      </c>
      <c r="L2434" s="7" t="n">
        <f aca="false">IF(E2434=1,MIN($F$574,MAX(0,$B$2340-SUM(I2434:K2434))),0)</f>
        <v>60000000</v>
      </c>
      <c r="M2434" s="7" t="n">
        <f aca="false">IF(F2434=1,MIN($F$573,MAX(0,$B$2340-SUM(I2434:L2434))),0)</f>
        <v>30000000</v>
      </c>
      <c r="N2434" s="7" t="n">
        <f aca="false">IF(G2434=1,MIN($F$572,MAX(0,$B$2340-SUM(I2434:M2434))),0)</f>
        <v>0</v>
      </c>
      <c r="O2434" s="7" t="n">
        <f aca="false">IF(H2434=1,MIN($F$571,MAX(0,$B$2340-SUM(I2434:N2434))),0)</f>
        <v>0</v>
      </c>
      <c r="P2434" s="7" t="n">
        <f aca="false">MAX(0,$B$2340-SUM(I2434:O2434))</f>
        <v>1780000000</v>
      </c>
      <c r="Q2434" s="7" t="n">
        <f aca="false">($B$553+$B$554)+$B$22+(1-B2434)*$B$548+(1-C2434)*$E$576+(1-D2434)*$E$575+(1-E2434)*$E$574+(1-F2434)*$E$573+(1-G2434)*$E$572+(1-H2434)*$E$571</f>
        <v>25415830.1189422</v>
      </c>
      <c r="R2434" s="7" t="n">
        <f aca="false">P2434&gt;$B$12*Q2434</f>
        <v>1</v>
      </c>
      <c r="S2434" s="7" t="n">
        <f aca="false">IF(R2434,(P2434+$B$12*$B$13)/(Q2434+$B$13),IF(Q2434&gt;0,P2434/Q2434,0))</f>
        <v>63.8526596703457</v>
      </c>
      <c r="T2434" s="7" t="n">
        <f aca="false">IF(R2434,$B$13*(S2434-$B$12),0)</f>
        <v>157131649.175864</v>
      </c>
      <c r="U2434" s="7" t="n">
        <f aca="false">($B$553+$B$554)*S2434</f>
        <v>17965456.3073525</v>
      </c>
      <c r="V2434" s="7" t="n">
        <f aca="false">$B$22*S2434</f>
        <v>574673937.033112</v>
      </c>
      <c r="W2434" s="7" t="n">
        <f aca="false">IF(B2434=1,I2434,S2434*$B$548)</f>
        <v>30000000</v>
      </c>
      <c r="X2434" s="7" t="n">
        <f aca="false">IF(C2434=1,J2434,S2434*$E$576)</f>
        <v>391702360.780214</v>
      </c>
      <c r="Y2434" s="7" t="n">
        <f aca="false">IF(D2434=1,K2434,S2434*$E$575)</f>
        <v>100000000</v>
      </c>
      <c r="Z2434" s="7" t="n">
        <f aca="false">IF(E2434=1,L2434,S2434*$E$574)</f>
        <v>60000000</v>
      </c>
      <c r="AA2434" s="7" t="n">
        <f aca="false">IF(F2434=1,M2434,S2434*$E$573)</f>
        <v>30000000</v>
      </c>
      <c r="AB2434" s="7" t="n">
        <f aca="false">IF(G2434=1,N2434,S2434*$E$572)</f>
        <v>319263298.351729</v>
      </c>
      <c r="AC2434" s="7" t="n">
        <f aca="false">IF(H2434=1,O2434,S2434*$E$571)</f>
        <v>319263298.351729</v>
      </c>
      <c r="AD2434" s="7" t="n">
        <f aca="false">INDEX($W$2342:$W$2469,MATCH($A2434+(1-B2434)*64,$A$2342:$A$2469,0))</f>
        <v>30000000</v>
      </c>
      <c r="AE2434" s="7" t="n">
        <f aca="false">INDEX($W$2342:$W$2469,MATCH($A2434-B2434*64,$A$2342:$A$2469,0))</f>
        <v>50758280.4622984</v>
      </c>
      <c r="AF2434" s="7" t="n">
        <f aca="false">INDEX($X$2342:$X$2469,MATCH($A2434+(1-C2434)*32,$A$2342:$A$2469,0))</f>
        <v>300000000</v>
      </c>
      <c r="AG2434" s="7" t="n">
        <f aca="false">INDEX($X$2342:$X$2469,MATCH($A2434-C2434*32,$A$2342:$A$2469,0))</f>
        <v>391702360.780214</v>
      </c>
      <c r="AH2434" s="7" t="n">
        <f aca="false">INDEX($Y$2342:$Y$2469,MATCH($A2434+(1-D2434)*16,$A$2342:$A$2469,0))</f>
        <v>100000000</v>
      </c>
      <c r="AI2434" s="7" t="n">
        <f aca="false">INDEX($Y$2342:$Y$2469,MATCH($A2434-D2434*16,$A$2342:$A$2469,0))</f>
        <v>110092146.030793</v>
      </c>
      <c r="AJ2434" s="7" t="n">
        <f aca="false">INDEX($Z$2342:$Z$2469,MATCH($A2434+(1-E2434)*8,$A$2342:$A$2469,0))</f>
        <v>60000000</v>
      </c>
      <c r="AK2434" s="7" t="n">
        <f aca="false">INDEX($Z$2342:$Z$2469,MATCH($A2434-E2434*8,$A$2342:$A$2469,0))</f>
        <v>145864387.768719</v>
      </c>
      <c r="AL2434" s="7" t="n">
        <f aca="false">INDEX($AA$2342:$AA$2469,MATCH($A2434+(1-F2434)*4,$A$2342:$A$2469,0))</f>
        <v>30000000</v>
      </c>
      <c r="AM2434" s="7" t="n">
        <f aca="false">INDEX($AA$2342:$AA$2469,MATCH($A2434-F2434*4,$A$2342:$A$2469,0))</f>
        <v>175880769.789469</v>
      </c>
      <c r="AN2434" s="7" t="n">
        <f aca="false">INDEX($AB$2342:$AB$2469,MATCH($A2434+(1-G2434)*2,$A$2342:$A$2469,0))</f>
        <v>15000000</v>
      </c>
      <c r="AO2434" s="7" t="n">
        <f aca="false">INDEX($AB$2342:$AB$2469,MATCH($A2434-G2434*2,$A$2342:$A$2469,0))</f>
        <v>319263298.351729</v>
      </c>
      <c r="AP2434" s="7" t="n">
        <f aca="false">INDEX($AC$2342:$AC$2469,MATCH($A2434+(1-H2434)*1,$A$2342:$A$2469,0))</f>
        <v>5000000</v>
      </c>
      <c r="AQ2434" s="7" t="n">
        <f aca="false">INDEX($AC$2342:$AC$2469,MATCH($A2434-H2434*1,$A$2342:$A$2469,0))</f>
        <v>319263298.351729</v>
      </c>
      <c r="AR2434" s="14" t="b">
        <f aca="false">AND(IF(B2434=1,AD2434&gt;=AE2434,AE2434&gt;AD2434),IF(C2434=1,AF2434&gt;=AG2434,AG2434&gt;AF2434),IF(D2434=1,AH2434&gt;=AI2434,AI2434&gt;AH2434),IF(E2434=1,AJ2434&gt;=AK2434,AK2434&gt;AJ2434),IF(F2434=1,AL2434&gt;=AM2434,AM2434&gt;AL2434),IF(G2434=1,AN2434&gt;=AO2434,AO2434&gt;AN2434),IF(H2434=1,AP2434&gt;=AQ2434,AQ2434&gt;AP2434))</f>
        <v>0</v>
      </c>
      <c r="AS2434" s="2"/>
      <c r="AT2434" s="2"/>
      <c r="AU2434" s="2"/>
      <c r="AV2434" s="2"/>
      <c r="AW2434" s="2"/>
      <c r="AX2434" s="2"/>
    </row>
    <row r="2435" customFormat="false" ht="15" hidden="false" customHeight="false" outlineLevel="0" collapsed="false">
      <c r="A2435" s="6" t="n">
        <f aca="false">ROW()-2342</f>
        <v>93</v>
      </c>
      <c r="B2435" s="6" t="n">
        <f aca="false">MOD(INT($A2435/64),2)</f>
        <v>1</v>
      </c>
      <c r="C2435" s="6" t="n">
        <f aca="false">MOD(INT($A2435/32),2)</f>
        <v>0</v>
      </c>
      <c r="D2435" s="6" t="n">
        <f aca="false">MOD(INT($A2435/16),2)</f>
        <v>1</v>
      </c>
      <c r="E2435" s="6" t="n">
        <f aca="false">MOD(INT($A2435/8),2)</f>
        <v>1</v>
      </c>
      <c r="F2435" s="6" t="n">
        <f aca="false">MOD(INT($A2435/4),2)</f>
        <v>1</v>
      </c>
      <c r="G2435" s="6" t="n">
        <f aca="false">MOD(INT($A2435/2),2)</f>
        <v>0</v>
      </c>
      <c r="H2435" s="6" t="n">
        <f aca="false">MOD(INT($A2435/1),2)</f>
        <v>1</v>
      </c>
      <c r="I2435" s="7" t="n">
        <f aca="false">IF(B2435=1,MIN($B$6,$B$2340),0)</f>
        <v>30000000</v>
      </c>
      <c r="J2435" s="7" t="n">
        <f aca="false">IF(C2435=1,MIN($F$576,MAX(0,$B$2340-I2435)),0)</f>
        <v>0</v>
      </c>
      <c r="K2435" s="7" t="n">
        <f aca="false">IF(D2435=1,MIN($F$575,MAX(0,$B$2340-SUM(I2435:J2435))),0)</f>
        <v>100000000</v>
      </c>
      <c r="L2435" s="7" t="n">
        <f aca="false">IF(E2435=1,MIN($F$574,MAX(0,$B$2340-SUM(I2435:K2435))),0)</f>
        <v>60000000</v>
      </c>
      <c r="M2435" s="7" t="n">
        <f aca="false">IF(F2435=1,MIN($F$573,MAX(0,$B$2340-SUM(I2435:L2435))),0)</f>
        <v>30000000</v>
      </c>
      <c r="N2435" s="7" t="n">
        <f aca="false">IF(G2435=1,MIN($F$572,MAX(0,$B$2340-SUM(I2435:M2435))),0)</f>
        <v>0</v>
      </c>
      <c r="O2435" s="7" t="n">
        <f aca="false">IF(H2435=1,MIN($F$571,MAX(0,$B$2340-SUM(I2435:N2435))),0)</f>
        <v>5000000</v>
      </c>
      <c r="P2435" s="7" t="n">
        <f aca="false">MAX(0,$B$2340-SUM(I2435:O2435))</f>
        <v>1775000000</v>
      </c>
      <c r="Q2435" s="7" t="n">
        <f aca="false">($B$553+$B$554)+$B$22+(1-B2435)*$B$548+(1-C2435)*$E$576+(1-D2435)*$E$575+(1-E2435)*$E$574+(1-F2435)*$E$573+(1-G2435)*$E$572+(1-H2435)*$E$571</f>
        <v>20415830.1189422</v>
      </c>
      <c r="R2435" s="7" t="n">
        <f aca="false">P2435&gt;$B$12*Q2435</f>
        <v>1</v>
      </c>
      <c r="S2435" s="7" t="n">
        <f aca="false">IF(R2435,(P2435+$B$12*$B$13)/(Q2435+$B$13),IF(Q2435&gt;0,P2435/Q2435,0))</f>
        <v>77.5664678422766</v>
      </c>
      <c r="T2435" s="7" t="n">
        <f aca="false">IF(R2435,$B$13*(S2435-$B$12),0)</f>
        <v>191416169.605692</v>
      </c>
      <c r="U2435" s="7" t="n">
        <f aca="false">($B$553+$B$554)*S2435</f>
        <v>21823945.8799436</v>
      </c>
      <c r="V2435" s="7" t="n">
        <f aca="false">$B$22*S2435</f>
        <v>698098210.580489</v>
      </c>
      <c r="W2435" s="7" t="n">
        <f aca="false">IF(B2435=1,I2435,S2435*$B$548)</f>
        <v>30000000</v>
      </c>
      <c r="X2435" s="7" t="n">
        <f aca="false">IF(C2435=1,J2435,S2435*$E$576)</f>
        <v>475829334.722492</v>
      </c>
      <c r="Y2435" s="7" t="n">
        <f aca="false">IF(D2435=1,K2435,S2435*$E$575)</f>
        <v>100000000</v>
      </c>
      <c r="Z2435" s="7" t="n">
        <f aca="false">IF(E2435=1,L2435,S2435*$E$574)</f>
        <v>60000000</v>
      </c>
      <c r="AA2435" s="7" t="n">
        <f aca="false">IF(F2435=1,M2435,S2435*$E$573)</f>
        <v>30000000</v>
      </c>
      <c r="AB2435" s="7" t="n">
        <f aca="false">IF(G2435=1,N2435,S2435*$E$572)</f>
        <v>387832339.211383</v>
      </c>
      <c r="AC2435" s="7" t="n">
        <f aca="false">IF(H2435=1,O2435,S2435*$E$571)</f>
        <v>5000000</v>
      </c>
      <c r="AD2435" s="7" t="n">
        <f aca="false">INDEX($W$2342:$W$2469,MATCH($A2435+(1-B2435)*64,$A$2342:$A$2469,0))</f>
        <v>30000000</v>
      </c>
      <c r="AE2435" s="7" t="n">
        <f aca="false">INDEX($W$2342:$W$2469,MATCH($A2435-B2435*64,$A$2342:$A$2469,0))</f>
        <v>61288154.5948652</v>
      </c>
      <c r="AF2435" s="7" t="n">
        <f aca="false">INDEX($X$2342:$X$2469,MATCH($A2435+(1-C2435)*32,$A$2342:$A$2469,0))</f>
        <v>300000000</v>
      </c>
      <c r="AG2435" s="7" t="n">
        <f aca="false">INDEX($X$2342:$X$2469,MATCH($A2435-C2435*32,$A$2342:$A$2469,0))</f>
        <v>475829334.722492</v>
      </c>
      <c r="AH2435" s="7" t="n">
        <f aca="false">INDEX($Y$2342:$Y$2469,MATCH($A2435+(1-D2435)*16,$A$2342:$A$2469,0))</f>
        <v>100000000</v>
      </c>
      <c r="AI2435" s="7" t="n">
        <f aca="false">INDEX($Y$2342:$Y$2469,MATCH($A2435-D2435*16,$A$2342:$A$2469,0))</f>
        <v>132071663.145452</v>
      </c>
      <c r="AJ2435" s="7" t="n">
        <f aca="false">INDEX($Z$2342:$Z$2469,MATCH($A2435+(1-E2435)*8,$A$2342:$A$2469,0))</f>
        <v>60000000</v>
      </c>
      <c r="AK2435" s="7" t="n">
        <f aca="false">INDEX($Z$2342:$Z$2469,MATCH($A2435-E2435*8,$A$2342:$A$2469,0))</f>
        <v>174199304.517385</v>
      </c>
      <c r="AL2435" s="7" t="n">
        <f aca="false">INDEX($AA$2342:$AA$2469,MATCH($A2435+(1-F2435)*4,$A$2342:$A$2469,0))</f>
        <v>30000000</v>
      </c>
      <c r="AM2435" s="7" t="n">
        <f aca="false">INDEX($AA$2342:$AA$2469,MATCH($A2435-F2435*4,$A$2342:$A$2469,0))</f>
        <v>209235049.58603</v>
      </c>
      <c r="AN2435" s="7" t="n">
        <f aca="false">INDEX($AB$2342:$AB$2469,MATCH($A2435+(1-G2435)*2,$A$2342:$A$2469,0))</f>
        <v>15000000</v>
      </c>
      <c r="AO2435" s="7" t="n">
        <f aca="false">INDEX($AB$2342:$AB$2469,MATCH($A2435-G2435*2,$A$2342:$A$2469,0))</f>
        <v>387832339.211383</v>
      </c>
      <c r="AP2435" s="7" t="n">
        <f aca="false">INDEX($AC$2342:$AC$2469,MATCH($A2435+(1-H2435)*1,$A$2342:$A$2469,0))</f>
        <v>5000000</v>
      </c>
      <c r="AQ2435" s="7" t="n">
        <f aca="false">INDEX($AC$2342:$AC$2469,MATCH($A2435-H2435*1,$A$2342:$A$2469,0))</f>
        <v>319263298.351729</v>
      </c>
      <c r="AR2435" s="14" t="b">
        <f aca="false">AND(IF(B2435=1,AD2435&gt;=AE2435,AE2435&gt;AD2435),IF(C2435=1,AF2435&gt;=AG2435,AG2435&gt;AF2435),IF(D2435=1,AH2435&gt;=AI2435,AI2435&gt;AH2435),IF(E2435=1,AJ2435&gt;=AK2435,AK2435&gt;AJ2435),IF(F2435=1,AL2435&gt;=AM2435,AM2435&gt;AL2435),IF(G2435=1,AN2435&gt;=AO2435,AO2435&gt;AN2435),IF(H2435=1,AP2435&gt;=AQ2435,AQ2435&gt;AP2435))</f>
        <v>0</v>
      </c>
      <c r="AS2435" s="2"/>
      <c r="AT2435" s="2"/>
      <c r="AU2435" s="2"/>
      <c r="AV2435" s="2"/>
      <c r="AW2435" s="2"/>
      <c r="AX2435" s="2"/>
    </row>
    <row r="2436" customFormat="false" ht="15" hidden="false" customHeight="false" outlineLevel="0" collapsed="false">
      <c r="A2436" s="6" t="n">
        <f aca="false">ROW()-2342</f>
        <v>94</v>
      </c>
      <c r="B2436" s="6" t="n">
        <f aca="false">MOD(INT($A2436/64),2)</f>
        <v>1</v>
      </c>
      <c r="C2436" s="6" t="n">
        <f aca="false">MOD(INT($A2436/32),2)</f>
        <v>0</v>
      </c>
      <c r="D2436" s="6" t="n">
        <f aca="false">MOD(INT($A2436/16),2)</f>
        <v>1</v>
      </c>
      <c r="E2436" s="6" t="n">
        <f aca="false">MOD(INT($A2436/8),2)</f>
        <v>1</v>
      </c>
      <c r="F2436" s="6" t="n">
        <f aca="false">MOD(INT($A2436/4),2)</f>
        <v>1</v>
      </c>
      <c r="G2436" s="6" t="n">
        <f aca="false">MOD(INT($A2436/2),2)</f>
        <v>1</v>
      </c>
      <c r="H2436" s="6" t="n">
        <f aca="false">MOD(INT($A2436/1),2)</f>
        <v>0</v>
      </c>
      <c r="I2436" s="7" t="n">
        <f aca="false">IF(B2436=1,MIN($B$6,$B$2340),0)</f>
        <v>30000000</v>
      </c>
      <c r="J2436" s="7" t="n">
        <f aca="false">IF(C2436=1,MIN($F$576,MAX(0,$B$2340-I2436)),0)</f>
        <v>0</v>
      </c>
      <c r="K2436" s="7" t="n">
        <f aca="false">IF(D2436=1,MIN($F$575,MAX(0,$B$2340-SUM(I2436:J2436))),0)</f>
        <v>100000000</v>
      </c>
      <c r="L2436" s="7" t="n">
        <f aca="false">IF(E2436=1,MIN($F$574,MAX(0,$B$2340-SUM(I2436:K2436))),0)</f>
        <v>60000000</v>
      </c>
      <c r="M2436" s="7" t="n">
        <f aca="false">IF(F2436=1,MIN($F$573,MAX(0,$B$2340-SUM(I2436:L2436))),0)</f>
        <v>30000000</v>
      </c>
      <c r="N2436" s="7" t="n">
        <f aca="false">IF(G2436=1,MIN($F$572,MAX(0,$B$2340-SUM(I2436:M2436))),0)</f>
        <v>15000000</v>
      </c>
      <c r="O2436" s="7" t="n">
        <f aca="false">IF(H2436=1,MIN($F$571,MAX(0,$B$2340-SUM(I2436:N2436))),0)</f>
        <v>0</v>
      </c>
      <c r="P2436" s="7" t="n">
        <f aca="false">MAX(0,$B$2340-SUM(I2436:O2436))</f>
        <v>1765000000</v>
      </c>
      <c r="Q2436" s="7" t="n">
        <f aca="false">($B$553+$B$554)+$B$22+(1-B2436)*$B$548+(1-C2436)*$E$576+(1-D2436)*$E$575+(1-E2436)*$E$574+(1-F2436)*$E$573+(1-G2436)*$E$572+(1-H2436)*$E$571</f>
        <v>20415830.1189422</v>
      </c>
      <c r="R2436" s="7" t="n">
        <f aca="false">P2436&gt;$B$12*Q2436</f>
        <v>1</v>
      </c>
      <c r="S2436" s="7" t="n">
        <f aca="false">IF(R2436,(P2436+$B$12*$B$13)/(Q2436+$B$13),IF(Q2436&gt;0,P2436/Q2436,0))</f>
        <v>77.1300882763566</v>
      </c>
      <c r="T2436" s="7" t="n">
        <f aca="false">IF(R2436,$B$13*(S2436-$B$12),0)</f>
        <v>190325220.690892</v>
      </c>
      <c r="U2436" s="7" t="n">
        <f aca="false">($B$553+$B$554)*S2436</f>
        <v>21701167.0001689</v>
      </c>
      <c r="V2436" s="7" t="n">
        <f aca="false">$B$22*S2436</f>
        <v>694170794.48721</v>
      </c>
      <c r="W2436" s="7" t="n">
        <f aca="false">IF(B2436=1,I2436,S2436*$B$548)</f>
        <v>30000000</v>
      </c>
      <c r="X2436" s="7" t="n">
        <f aca="false">IF(C2436=1,J2436,S2436*$E$576)</f>
        <v>473152376.439947</v>
      </c>
      <c r="Y2436" s="7" t="n">
        <f aca="false">IF(D2436=1,K2436,S2436*$E$575)</f>
        <v>100000000</v>
      </c>
      <c r="Z2436" s="7" t="n">
        <f aca="false">IF(E2436=1,L2436,S2436*$E$574)</f>
        <v>60000000</v>
      </c>
      <c r="AA2436" s="7" t="n">
        <f aca="false">IF(F2436=1,M2436,S2436*$E$573)</f>
        <v>30000000</v>
      </c>
      <c r="AB2436" s="7" t="n">
        <f aca="false">IF(G2436=1,N2436,S2436*$E$572)</f>
        <v>15000000</v>
      </c>
      <c r="AC2436" s="7" t="n">
        <f aca="false">IF(H2436=1,O2436,S2436*$E$571)</f>
        <v>385650441.381783</v>
      </c>
      <c r="AD2436" s="7" t="n">
        <f aca="false">INDEX($W$2342:$W$2469,MATCH($A2436+(1-B2436)*64,$A$2342:$A$2469,0))</f>
        <v>30000000</v>
      </c>
      <c r="AE2436" s="7" t="n">
        <f aca="false">INDEX($W$2342:$W$2469,MATCH($A2436-B2436*64,$A$2342:$A$2469,0))</f>
        <v>60949077.6676461</v>
      </c>
      <c r="AF2436" s="7" t="n">
        <f aca="false">INDEX($X$2342:$X$2469,MATCH($A2436+(1-C2436)*32,$A$2342:$A$2469,0))</f>
        <v>300000000</v>
      </c>
      <c r="AG2436" s="7" t="n">
        <f aca="false">INDEX($X$2342:$X$2469,MATCH($A2436-C2436*32,$A$2342:$A$2469,0))</f>
        <v>473152376.439947</v>
      </c>
      <c r="AH2436" s="7" t="n">
        <f aca="false">INDEX($Y$2342:$Y$2469,MATCH($A2436+(1-D2436)*16,$A$2342:$A$2469,0))</f>
        <v>100000000</v>
      </c>
      <c r="AI2436" s="7" t="n">
        <f aca="false">INDEX($Y$2342:$Y$2469,MATCH($A2436-D2436*16,$A$2342:$A$2469,0))</f>
        <v>131368218.867713</v>
      </c>
      <c r="AJ2436" s="7" t="n">
        <f aca="false">INDEX($Z$2342:$Z$2469,MATCH($A2436+(1-E2436)*8,$A$2342:$A$2469,0))</f>
        <v>60000000</v>
      </c>
      <c r="AK2436" s="7" t="n">
        <f aca="false">INDEX($Z$2342:$Z$2469,MATCH($A2436-E2436*8,$A$2342:$A$2469,0))</f>
        <v>173251281.09144</v>
      </c>
      <c r="AL2436" s="7" t="n">
        <f aca="false">INDEX($AA$2342:$AA$2469,MATCH($A2436+(1-F2436)*4,$A$2342:$A$2469,0))</f>
        <v>30000000</v>
      </c>
      <c r="AM2436" s="7" t="n">
        <f aca="false">INDEX($AA$2342:$AA$2469,MATCH($A2436-F2436*4,$A$2342:$A$2469,0))</f>
        <v>208077455.9507</v>
      </c>
      <c r="AN2436" s="7" t="n">
        <f aca="false">INDEX($AB$2342:$AB$2469,MATCH($A2436+(1-G2436)*2,$A$2342:$A$2469,0))</f>
        <v>15000000</v>
      </c>
      <c r="AO2436" s="7" t="n">
        <f aca="false">INDEX($AB$2342:$AB$2469,MATCH($A2436-G2436*2,$A$2342:$A$2469,0))</f>
        <v>319263298.351729</v>
      </c>
      <c r="AP2436" s="7" t="n">
        <f aca="false">INDEX($AC$2342:$AC$2469,MATCH($A2436+(1-H2436)*1,$A$2342:$A$2469,0))</f>
        <v>5000000</v>
      </c>
      <c r="AQ2436" s="7" t="n">
        <f aca="false">INDEX($AC$2342:$AC$2469,MATCH($A2436-H2436*1,$A$2342:$A$2469,0))</f>
        <v>385650441.381783</v>
      </c>
      <c r="AR2436" s="14" t="b">
        <f aca="false">AND(IF(B2436=1,AD2436&gt;=AE2436,AE2436&gt;AD2436),IF(C2436=1,AF2436&gt;=AG2436,AG2436&gt;AF2436),IF(D2436=1,AH2436&gt;=AI2436,AI2436&gt;AH2436),IF(E2436=1,AJ2436&gt;=AK2436,AK2436&gt;AJ2436),IF(F2436=1,AL2436&gt;=AM2436,AM2436&gt;AL2436),IF(G2436=1,AN2436&gt;=AO2436,AO2436&gt;AN2436),IF(H2436=1,AP2436&gt;=AQ2436,AQ2436&gt;AP2436))</f>
        <v>0</v>
      </c>
      <c r="AS2436" s="2"/>
      <c r="AT2436" s="2"/>
      <c r="AU2436" s="2"/>
      <c r="AV2436" s="2"/>
      <c r="AW2436" s="2"/>
      <c r="AX2436" s="2"/>
    </row>
    <row r="2437" customFormat="false" ht="15" hidden="false" customHeight="false" outlineLevel="0" collapsed="false">
      <c r="A2437" s="6" t="n">
        <f aca="false">ROW()-2342</f>
        <v>95</v>
      </c>
      <c r="B2437" s="6" t="n">
        <f aca="false">MOD(INT($A2437/64),2)</f>
        <v>1</v>
      </c>
      <c r="C2437" s="6" t="n">
        <f aca="false">MOD(INT($A2437/32),2)</f>
        <v>0</v>
      </c>
      <c r="D2437" s="6" t="n">
        <f aca="false">MOD(INT($A2437/16),2)</f>
        <v>1</v>
      </c>
      <c r="E2437" s="6" t="n">
        <f aca="false">MOD(INT($A2437/8),2)</f>
        <v>1</v>
      </c>
      <c r="F2437" s="6" t="n">
        <f aca="false">MOD(INT($A2437/4),2)</f>
        <v>1</v>
      </c>
      <c r="G2437" s="6" t="n">
        <f aca="false">MOD(INT($A2437/2),2)</f>
        <v>1</v>
      </c>
      <c r="H2437" s="6" t="n">
        <f aca="false">MOD(INT($A2437/1),2)</f>
        <v>1</v>
      </c>
      <c r="I2437" s="7" t="n">
        <f aca="false">IF(B2437=1,MIN($B$6,$B$2340),0)</f>
        <v>30000000</v>
      </c>
      <c r="J2437" s="7" t="n">
        <f aca="false">IF(C2437=1,MIN($F$576,MAX(0,$B$2340-I2437)),0)</f>
        <v>0</v>
      </c>
      <c r="K2437" s="7" t="n">
        <f aca="false">IF(D2437=1,MIN($F$575,MAX(0,$B$2340-SUM(I2437:J2437))),0)</f>
        <v>100000000</v>
      </c>
      <c r="L2437" s="7" t="n">
        <f aca="false">IF(E2437=1,MIN($F$574,MAX(0,$B$2340-SUM(I2437:K2437))),0)</f>
        <v>60000000</v>
      </c>
      <c r="M2437" s="7" t="n">
        <f aca="false">IF(F2437=1,MIN($F$573,MAX(0,$B$2340-SUM(I2437:L2437))),0)</f>
        <v>30000000</v>
      </c>
      <c r="N2437" s="7" t="n">
        <f aca="false">IF(G2437=1,MIN($F$572,MAX(0,$B$2340-SUM(I2437:M2437))),0)</f>
        <v>15000000</v>
      </c>
      <c r="O2437" s="7" t="n">
        <f aca="false">IF(H2437=1,MIN($F$571,MAX(0,$B$2340-SUM(I2437:N2437))),0)</f>
        <v>5000000</v>
      </c>
      <c r="P2437" s="7" t="n">
        <f aca="false">MAX(0,$B$2340-SUM(I2437:O2437))</f>
        <v>1760000000</v>
      </c>
      <c r="Q2437" s="7" t="n">
        <f aca="false">($B$553+$B$554)+$B$22+(1-B2437)*$B$548+(1-C2437)*$E$576+(1-D2437)*$E$575+(1-E2437)*$E$574+(1-F2437)*$E$573+(1-G2437)*$E$572+(1-H2437)*$E$571</f>
        <v>15415830.1189422</v>
      </c>
      <c r="R2437" s="7" t="n">
        <f aca="false">P2437&gt;$B$12*Q2437</f>
        <v>1</v>
      </c>
      <c r="S2437" s="7" t="n">
        <f aca="false">IF(R2437,(P2437+$B$12*$B$13)/(Q2437+$B$13),IF(Q2437&gt;0,P2437/Q2437,0))</f>
        <v>98.376686332638</v>
      </c>
      <c r="T2437" s="7" t="n">
        <f aca="false">IF(R2437,$B$13*(S2437-$B$12),0)</f>
        <v>243441715.831595</v>
      </c>
      <c r="U2437" s="7" t="n">
        <f aca="false">($B$553+$B$554)*S2437</f>
        <v>27679067.2322132</v>
      </c>
      <c r="V2437" s="7" t="n">
        <f aca="false">$B$22*S2437</f>
        <v>885390176.993742</v>
      </c>
      <c r="W2437" s="7" t="n">
        <f aca="false">IF(B2437=1,I2437,S2437*$B$548)</f>
        <v>30000000</v>
      </c>
      <c r="X2437" s="7" t="n">
        <f aca="false">IF(C2437=1,J2437,S2437*$E$576)</f>
        <v>603489039.94245</v>
      </c>
      <c r="Y2437" s="7" t="n">
        <f aca="false">IF(D2437=1,K2437,S2437*$E$575)</f>
        <v>100000000</v>
      </c>
      <c r="Z2437" s="7" t="n">
        <f aca="false">IF(E2437=1,L2437,S2437*$E$574)</f>
        <v>60000000</v>
      </c>
      <c r="AA2437" s="7" t="n">
        <f aca="false">IF(F2437=1,M2437,S2437*$E$573)</f>
        <v>30000000</v>
      </c>
      <c r="AB2437" s="7" t="n">
        <f aca="false">IF(G2437=1,N2437,S2437*$E$572)</f>
        <v>15000000</v>
      </c>
      <c r="AC2437" s="7" t="n">
        <f aca="false">IF(H2437=1,O2437,S2437*$E$571)</f>
        <v>5000000</v>
      </c>
      <c r="AD2437" s="7" t="n">
        <f aca="false">INDEX($W$2342:$W$2469,MATCH($A2437+(1-B2437)*64,$A$2342:$A$2469,0))</f>
        <v>30000000</v>
      </c>
      <c r="AE2437" s="7" t="n">
        <f aca="false">INDEX($W$2342:$W$2469,MATCH($A2437-B2437*64,$A$2342:$A$2469,0))</f>
        <v>77013282.2424771</v>
      </c>
      <c r="AF2437" s="7" t="n">
        <f aca="false">INDEX($X$2342:$X$2469,MATCH($A2437+(1-C2437)*32,$A$2342:$A$2469,0))</f>
        <v>300000000</v>
      </c>
      <c r="AG2437" s="7" t="n">
        <f aca="false">INDEX($X$2342:$X$2469,MATCH($A2437-C2437*32,$A$2342:$A$2469,0))</f>
        <v>603489039.94245</v>
      </c>
      <c r="AH2437" s="7" t="n">
        <f aca="false">INDEX($Y$2342:$Y$2469,MATCH($A2437+(1-D2437)*16,$A$2342:$A$2469,0))</f>
        <v>100000000</v>
      </c>
      <c r="AI2437" s="7" t="n">
        <f aca="false">INDEX($Y$2342:$Y$2469,MATCH($A2437-D2437*16,$A$2342:$A$2469,0))</f>
        <v>164354355.714694</v>
      </c>
      <c r="AJ2437" s="7" t="n">
        <f aca="false">INDEX($Z$2342:$Z$2469,MATCH($A2437+(1-E2437)*8,$A$2342:$A$2469,0))</f>
        <v>60000000</v>
      </c>
      <c r="AK2437" s="7" t="n">
        <f aca="false">INDEX($Z$2342:$Z$2469,MATCH($A2437-E2437*8,$A$2342:$A$2469,0))</f>
        <v>215300087.389575</v>
      </c>
      <c r="AL2437" s="7" t="n">
        <f aca="false">INDEX($AA$2342:$AA$2469,MATCH($A2437+(1-F2437)*4,$A$2342:$A$2469,0))</f>
        <v>30000000</v>
      </c>
      <c r="AM2437" s="7" t="n">
        <f aca="false">INDEX($AA$2342:$AA$2469,MATCH($A2437-F2437*4,$A$2342:$A$2469,0))</f>
        <v>257101916.080774</v>
      </c>
      <c r="AN2437" s="7" t="n">
        <f aca="false">INDEX($AB$2342:$AB$2469,MATCH($A2437+(1-G2437)*2,$A$2342:$A$2469,0))</f>
        <v>15000000</v>
      </c>
      <c r="AO2437" s="7" t="n">
        <f aca="false">INDEX($AB$2342:$AB$2469,MATCH($A2437-G2437*2,$A$2342:$A$2469,0))</f>
        <v>387832339.211383</v>
      </c>
      <c r="AP2437" s="7" t="n">
        <f aca="false">INDEX($AC$2342:$AC$2469,MATCH($A2437+(1-H2437)*1,$A$2342:$A$2469,0))</f>
        <v>5000000</v>
      </c>
      <c r="AQ2437" s="7" t="n">
        <f aca="false">INDEX($AC$2342:$AC$2469,MATCH($A2437-H2437*1,$A$2342:$A$2469,0))</f>
        <v>385650441.381783</v>
      </c>
      <c r="AR2437" s="14" t="b">
        <f aca="false">AND(IF(B2437=1,AD2437&gt;=AE2437,AE2437&gt;AD2437),IF(C2437=1,AF2437&gt;=AG2437,AG2437&gt;AF2437),IF(D2437=1,AH2437&gt;=AI2437,AI2437&gt;AH2437),IF(E2437=1,AJ2437&gt;=AK2437,AK2437&gt;AJ2437),IF(F2437=1,AL2437&gt;=AM2437,AM2437&gt;AL2437),IF(G2437=1,AN2437&gt;=AO2437,AO2437&gt;AN2437),IF(H2437=1,AP2437&gt;=AQ2437,AQ2437&gt;AP2437))</f>
        <v>0</v>
      </c>
      <c r="AS2437" s="2"/>
      <c r="AT2437" s="2"/>
      <c r="AU2437" s="2"/>
      <c r="AV2437" s="2"/>
      <c r="AW2437" s="2"/>
      <c r="AX2437" s="2"/>
    </row>
    <row r="2438" customFormat="false" ht="15" hidden="false" customHeight="false" outlineLevel="0" collapsed="false">
      <c r="A2438" s="6" t="n">
        <f aca="false">ROW()-2342</f>
        <v>96</v>
      </c>
      <c r="B2438" s="6" t="n">
        <f aca="false">MOD(INT($A2438/64),2)</f>
        <v>1</v>
      </c>
      <c r="C2438" s="6" t="n">
        <f aca="false">MOD(INT($A2438/32),2)</f>
        <v>1</v>
      </c>
      <c r="D2438" s="6" t="n">
        <f aca="false">MOD(INT($A2438/16),2)</f>
        <v>0</v>
      </c>
      <c r="E2438" s="6" t="n">
        <f aca="false">MOD(INT($A2438/8),2)</f>
        <v>0</v>
      </c>
      <c r="F2438" s="6" t="n">
        <f aca="false">MOD(INT($A2438/4),2)</f>
        <v>0</v>
      </c>
      <c r="G2438" s="6" t="n">
        <f aca="false">MOD(INT($A2438/2),2)</f>
        <v>0</v>
      </c>
      <c r="H2438" s="6" t="n">
        <f aca="false">MOD(INT($A2438/1),2)</f>
        <v>0</v>
      </c>
      <c r="I2438" s="7" t="n">
        <f aca="false">IF(B2438=1,MIN($B$6,$B$2340),0)</f>
        <v>30000000</v>
      </c>
      <c r="J2438" s="7" t="n">
        <f aca="false">IF(C2438=1,MIN($F$576,MAX(0,$B$2340-I2438)),0)</f>
        <v>300000000</v>
      </c>
      <c r="K2438" s="7" t="n">
        <f aca="false">IF(D2438=1,MIN($F$575,MAX(0,$B$2340-SUM(I2438:J2438))),0)</f>
        <v>0</v>
      </c>
      <c r="L2438" s="7" t="n">
        <f aca="false">IF(E2438=1,MIN($F$574,MAX(0,$B$2340-SUM(I2438:K2438))),0)</f>
        <v>0</v>
      </c>
      <c r="M2438" s="7" t="n">
        <f aca="false">IF(F2438=1,MIN($F$573,MAX(0,$B$2340-SUM(I2438:L2438))),0)</f>
        <v>0</v>
      </c>
      <c r="N2438" s="7" t="n">
        <f aca="false">IF(G2438=1,MIN($F$572,MAX(0,$B$2340-SUM(I2438:M2438))),0)</f>
        <v>0</v>
      </c>
      <c r="O2438" s="7" t="n">
        <f aca="false">IF(H2438=1,MIN($F$571,MAX(0,$B$2340-SUM(I2438:N2438))),0)</f>
        <v>0</v>
      </c>
      <c r="P2438" s="7" t="n">
        <f aca="false">MAX(0,$B$2340-SUM(I2438:O2438))</f>
        <v>1670000000</v>
      </c>
      <c r="Q2438" s="7" t="n">
        <f aca="false">($B$553+$B$554)+$B$22+(1-B2438)*$B$548+(1-C2438)*$E$576+(1-D2438)*$E$575+(1-E2438)*$E$574+(1-F2438)*$E$573+(1-G2438)*$E$572+(1-H2438)*$E$571</f>
        <v>26415334.5395857</v>
      </c>
      <c r="R2438" s="7" t="n">
        <f aca="false">P2438&gt;$B$12*Q2438</f>
        <v>1</v>
      </c>
      <c r="S2438" s="7" t="n">
        <f aca="false">IF(R2438,(P2438+$B$12*$B$13)/(Q2438+$B$13),IF(Q2438&gt;0,P2438/Q2438,0))</f>
        <v>57.8412813350062</v>
      </c>
      <c r="T2438" s="7" t="n">
        <f aca="false">IF(R2438,$B$13*(S2438-$B$12),0)</f>
        <v>142103203.337516</v>
      </c>
      <c r="U2438" s="7" t="n">
        <f aca="false">($B$553+$B$554)*S2438</f>
        <v>16274106.9510678</v>
      </c>
      <c r="V2438" s="7" t="n">
        <f aca="false">$B$22*S2438</f>
        <v>520571532.015056</v>
      </c>
      <c r="W2438" s="7" t="n">
        <f aca="false">IF(B2438=1,I2438,S2438*$B$548)</f>
        <v>30000000</v>
      </c>
      <c r="X2438" s="7" t="n">
        <f aca="false">IF(C2438=1,J2438,S2438*$E$576)</f>
        <v>300000000</v>
      </c>
      <c r="Y2438" s="7" t="n">
        <f aca="false">IF(D2438=1,K2438,S2438*$E$575)</f>
        <v>100295425.137265</v>
      </c>
      <c r="Z2438" s="7" t="n">
        <f aca="false">IF(E2438=1,L2438,S2438*$E$574)</f>
        <v>138819075.204015</v>
      </c>
      <c r="AA2438" s="7" t="n">
        <f aca="false">IF(F2438=1,M2438,S2438*$E$573)</f>
        <v>173523844.005019</v>
      </c>
      <c r="AB2438" s="7" t="n">
        <f aca="false">IF(G2438=1,N2438,S2438*$E$572)</f>
        <v>289206406.675031</v>
      </c>
      <c r="AC2438" s="7" t="n">
        <f aca="false">IF(H2438=1,O2438,S2438*$E$571)</f>
        <v>289206406.675031</v>
      </c>
      <c r="AD2438" s="7" t="n">
        <f aca="false">INDEX($W$2342:$W$2469,MATCH($A2438+(1-B2438)*64,$A$2342:$A$2469,0))</f>
        <v>30000000</v>
      </c>
      <c r="AE2438" s="7" t="n">
        <f aca="false">INDEX($W$2342:$W$2469,MATCH($A2438-B2438*64,$A$2342:$A$2469,0))</f>
        <v>46074320.8480661</v>
      </c>
      <c r="AF2438" s="7" t="n">
        <f aca="false">INDEX($X$2342:$X$2469,MATCH($A2438+(1-C2438)*32,$A$2342:$A$2469,0))</f>
        <v>300000000</v>
      </c>
      <c r="AG2438" s="7" t="n">
        <f aca="false">INDEX($X$2342:$X$2469,MATCH($A2438-C2438*32,$A$2342:$A$2469,0))</f>
        <v>345230043.077144</v>
      </c>
      <c r="AH2438" s="7" t="n">
        <f aca="false">INDEX($Y$2342:$Y$2469,MATCH($A2438+(1-D2438)*16,$A$2342:$A$2469,0))</f>
        <v>100000000</v>
      </c>
      <c r="AI2438" s="7" t="n">
        <f aca="false">INDEX($Y$2342:$Y$2469,MATCH($A2438-D2438*16,$A$2342:$A$2469,0))</f>
        <v>100295425.137265</v>
      </c>
      <c r="AJ2438" s="7" t="n">
        <f aca="false">INDEX($Z$2342:$Z$2469,MATCH($A2438+(1-E2438)*8,$A$2342:$A$2469,0))</f>
        <v>60000000</v>
      </c>
      <c r="AK2438" s="7" t="n">
        <f aca="false">INDEX($Z$2342:$Z$2469,MATCH($A2438-E2438*8,$A$2342:$A$2469,0))</f>
        <v>138819075.204015</v>
      </c>
      <c r="AL2438" s="7" t="n">
        <f aca="false">INDEX($AA$2342:$AA$2469,MATCH($A2438+(1-F2438)*4,$A$2342:$A$2469,0))</f>
        <v>30000000</v>
      </c>
      <c r="AM2438" s="7" t="n">
        <f aca="false">INDEX($AA$2342:$AA$2469,MATCH($A2438-F2438*4,$A$2342:$A$2469,0))</f>
        <v>173523844.005019</v>
      </c>
      <c r="AN2438" s="7" t="n">
        <f aca="false">INDEX($AB$2342:$AB$2469,MATCH($A2438+(1-G2438)*2,$A$2342:$A$2469,0))</f>
        <v>15000000</v>
      </c>
      <c r="AO2438" s="7" t="n">
        <f aca="false">INDEX($AB$2342:$AB$2469,MATCH($A2438-G2438*2,$A$2342:$A$2469,0))</f>
        <v>289206406.675031</v>
      </c>
      <c r="AP2438" s="7" t="n">
        <f aca="false">INDEX($AC$2342:$AC$2469,MATCH($A2438+(1-H2438)*1,$A$2342:$A$2469,0))</f>
        <v>5000000</v>
      </c>
      <c r="AQ2438" s="7" t="n">
        <f aca="false">INDEX($AC$2342:$AC$2469,MATCH($A2438-H2438*1,$A$2342:$A$2469,0))</f>
        <v>289206406.675031</v>
      </c>
      <c r="AR2438" s="14" t="b">
        <f aca="false">AND(IF(B2438=1,AD2438&gt;=AE2438,AE2438&gt;AD2438),IF(C2438=1,AF2438&gt;=AG2438,AG2438&gt;AF2438),IF(D2438=1,AH2438&gt;=AI2438,AI2438&gt;AH2438),IF(E2438=1,AJ2438&gt;=AK2438,AK2438&gt;AJ2438),IF(F2438=1,AL2438&gt;=AM2438,AM2438&gt;AL2438),IF(G2438=1,AN2438&gt;=AO2438,AO2438&gt;AN2438),IF(H2438=1,AP2438&gt;=AQ2438,AQ2438&gt;AP2438))</f>
        <v>0</v>
      </c>
      <c r="AS2438" s="2"/>
      <c r="AT2438" s="2"/>
      <c r="AU2438" s="2"/>
      <c r="AV2438" s="2"/>
      <c r="AW2438" s="2"/>
      <c r="AX2438" s="2"/>
    </row>
    <row r="2439" customFormat="false" ht="15" hidden="false" customHeight="false" outlineLevel="0" collapsed="false">
      <c r="A2439" s="6" t="n">
        <f aca="false">ROW()-2342</f>
        <v>97</v>
      </c>
      <c r="B2439" s="6" t="n">
        <f aca="false">MOD(INT($A2439/64),2)</f>
        <v>1</v>
      </c>
      <c r="C2439" s="6" t="n">
        <f aca="false">MOD(INT($A2439/32),2)</f>
        <v>1</v>
      </c>
      <c r="D2439" s="6" t="n">
        <f aca="false">MOD(INT($A2439/16),2)</f>
        <v>0</v>
      </c>
      <c r="E2439" s="6" t="n">
        <f aca="false">MOD(INT($A2439/8),2)</f>
        <v>0</v>
      </c>
      <c r="F2439" s="6" t="n">
        <f aca="false">MOD(INT($A2439/4),2)</f>
        <v>0</v>
      </c>
      <c r="G2439" s="6" t="n">
        <f aca="false">MOD(INT($A2439/2),2)</f>
        <v>0</v>
      </c>
      <c r="H2439" s="6" t="n">
        <f aca="false">MOD(INT($A2439/1),2)</f>
        <v>1</v>
      </c>
      <c r="I2439" s="7" t="n">
        <f aca="false">IF(B2439=1,MIN($B$6,$B$2340),0)</f>
        <v>30000000</v>
      </c>
      <c r="J2439" s="7" t="n">
        <f aca="false">IF(C2439=1,MIN($F$576,MAX(0,$B$2340-I2439)),0)</f>
        <v>300000000</v>
      </c>
      <c r="K2439" s="7" t="n">
        <f aca="false">IF(D2439=1,MIN($F$575,MAX(0,$B$2340-SUM(I2439:J2439))),0)</f>
        <v>0</v>
      </c>
      <c r="L2439" s="7" t="n">
        <f aca="false">IF(E2439=1,MIN($F$574,MAX(0,$B$2340-SUM(I2439:K2439))),0)</f>
        <v>0</v>
      </c>
      <c r="M2439" s="7" t="n">
        <f aca="false">IF(F2439=1,MIN($F$573,MAX(0,$B$2340-SUM(I2439:L2439))),0)</f>
        <v>0</v>
      </c>
      <c r="N2439" s="7" t="n">
        <f aca="false">IF(G2439=1,MIN($F$572,MAX(0,$B$2340-SUM(I2439:M2439))),0)</f>
        <v>0</v>
      </c>
      <c r="O2439" s="7" t="n">
        <f aca="false">IF(H2439=1,MIN($F$571,MAX(0,$B$2340-SUM(I2439:N2439))),0)</f>
        <v>5000000</v>
      </c>
      <c r="P2439" s="7" t="n">
        <f aca="false">MAX(0,$B$2340-SUM(I2439:O2439))</f>
        <v>1665000000</v>
      </c>
      <c r="Q2439" s="7" t="n">
        <f aca="false">($B$553+$B$554)+$B$22+(1-B2439)*$B$548+(1-C2439)*$E$576+(1-D2439)*$E$575+(1-E2439)*$E$574+(1-F2439)*$E$573+(1-G2439)*$E$572+(1-H2439)*$E$571</f>
        <v>21415334.5395857</v>
      </c>
      <c r="R2439" s="7" t="n">
        <f aca="false">P2439&gt;$B$12*Q2439</f>
        <v>1</v>
      </c>
      <c r="S2439" s="7" t="n">
        <f aca="false">IF(R2439,(P2439+$B$12*$B$13)/(Q2439+$B$13),IF(Q2439&gt;0,P2439/Q2439,0))</f>
        <v>69.7251379544736</v>
      </c>
      <c r="T2439" s="7" t="n">
        <f aca="false">IF(R2439,$B$13*(S2439-$B$12),0)</f>
        <v>171812844.886184</v>
      </c>
      <c r="U2439" s="7" t="n">
        <f aca="false">($B$553+$B$554)*S2439</f>
        <v>19617725.0237075</v>
      </c>
      <c r="V2439" s="7" t="n">
        <f aca="false">$B$22*S2439</f>
        <v>627526241.590262</v>
      </c>
      <c r="W2439" s="7" t="n">
        <f aca="false">IF(B2439=1,I2439,S2439*$B$548)</f>
        <v>30000000</v>
      </c>
      <c r="X2439" s="7" t="n">
        <f aca="false">IF(C2439=1,J2439,S2439*$E$576)</f>
        <v>300000000</v>
      </c>
      <c r="Y2439" s="7" t="n">
        <f aca="false">IF(D2439=1,K2439,S2439*$E$575)</f>
        <v>120901753.773322</v>
      </c>
      <c r="Z2439" s="7" t="n">
        <f aca="false">IF(E2439=1,L2439,S2439*$E$574)</f>
        <v>167340331.090737</v>
      </c>
      <c r="AA2439" s="7" t="n">
        <f aca="false">IF(F2439=1,M2439,S2439*$E$573)</f>
        <v>209175413.863421</v>
      </c>
      <c r="AB2439" s="7" t="n">
        <f aca="false">IF(G2439=1,N2439,S2439*$E$572)</f>
        <v>348625689.772368</v>
      </c>
      <c r="AC2439" s="7" t="n">
        <f aca="false">IF(H2439=1,O2439,S2439*$E$571)</f>
        <v>5000000</v>
      </c>
      <c r="AD2439" s="7" t="n">
        <f aca="false">INDEX($W$2342:$W$2469,MATCH($A2439+(1-B2439)*64,$A$2342:$A$2469,0))</f>
        <v>30000000</v>
      </c>
      <c r="AE2439" s="7" t="n">
        <f aca="false">INDEX($W$2342:$W$2469,MATCH($A2439-B2439*64,$A$2342:$A$2469,0))</f>
        <v>55231016.8685647</v>
      </c>
      <c r="AF2439" s="7" t="n">
        <f aca="false">INDEX($X$2342:$X$2469,MATCH($A2439+(1-C2439)*32,$A$2342:$A$2469,0))</f>
        <v>300000000</v>
      </c>
      <c r="AG2439" s="7" t="n">
        <f aca="false">INDEX($X$2342:$X$2469,MATCH($A2439-C2439*32,$A$2342:$A$2469,0))</f>
        <v>401652298.093868</v>
      </c>
      <c r="AH2439" s="7" t="n">
        <f aca="false">INDEX($Y$2342:$Y$2469,MATCH($A2439+(1-D2439)*16,$A$2342:$A$2469,0))</f>
        <v>100000000</v>
      </c>
      <c r="AI2439" s="7" t="n">
        <f aca="false">INDEX($Y$2342:$Y$2469,MATCH($A2439-D2439*16,$A$2342:$A$2469,0))</f>
        <v>120901753.773322</v>
      </c>
      <c r="AJ2439" s="7" t="n">
        <f aca="false">INDEX($Z$2342:$Z$2469,MATCH($A2439+(1-E2439)*8,$A$2342:$A$2469,0))</f>
        <v>60000000</v>
      </c>
      <c r="AK2439" s="7" t="n">
        <f aca="false">INDEX($Z$2342:$Z$2469,MATCH($A2439-E2439*8,$A$2342:$A$2469,0))</f>
        <v>167340331.090737</v>
      </c>
      <c r="AL2439" s="7" t="n">
        <f aca="false">INDEX($AA$2342:$AA$2469,MATCH($A2439+(1-F2439)*4,$A$2342:$A$2469,0))</f>
        <v>30000000</v>
      </c>
      <c r="AM2439" s="7" t="n">
        <f aca="false">INDEX($AA$2342:$AA$2469,MATCH($A2439-F2439*4,$A$2342:$A$2469,0))</f>
        <v>209175413.863421</v>
      </c>
      <c r="AN2439" s="7" t="n">
        <f aca="false">INDEX($AB$2342:$AB$2469,MATCH($A2439+(1-G2439)*2,$A$2342:$A$2469,0))</f>
        <v>15000000</v>
      </c>
      <c r="AO2439" s="7" t="n">
        <f aca="false">INDEX($AB$2342:$AB$2469,MATCH($A2439-G2439*2,$A$2342:$A$2469,0))</f>
        <v>348625689.772368</v>
      </c>
      <c r="AP2439" s="7" t="n">
        <f aca="false">INDEX($AC$2342:$AC$2469,MATCH($A2439+(1-H2439)*1,$A$2342:$A$2469,0))</f>
        <v>5000000</v>
      </c>
      <c r="AQ2439" s="7" t="n">
        <f aca="false">INDEX($AC$2342:$AC$2469,MATCH($A2439-H2439*1,$A$2342:$A$2469,0))</f>
        <v>289206406.675031</v>
      </c>
      <c r="AR2439" s="14" t="b">
        <f aca="false">AND(IF(B2439=1,AD2439&gt;=AE2439,AE2439&gt;AD2439),IF(C2439=1,AF2439&gt;=AG2439,AG2439&gt;AF2439),IF(D2439=1,AH2439&gt;=AI2439,AI2439&gt;AH2439),IF(E2439=1,AJ2439&gt;=AK2439,AK2439&gt;AJ2439),IF(F2439=1,AL2439&gt;=AM2439,AM2439&gt;AL2439),IF(G2439=1,AN2439&gt;=AO2439,AO2439&gt;AN2439),IF(H2439=1,AP2439&gt;=AQ2439,AQ2439&gt;AP2439))</f>
        <v>0</v>
      </c>
      <c r="AS2439" s="2"/>
      <c r="AT2439" s="2"/>
      <c r="AU2439" s="2"/>
      <c r="AV2439" s="2"/>
      <c r="AW2439" s="2"/>
      <c r="AX2439" s="2"/>
    </row>
    <row r="2440" customFormat="false" ht="15" hidden="false" customHeight="false" outlineLevel="0" collapsed="false">
      <c r="A2440" s="6" t="n">
        <f aca="false">ROW()-2342</f>
        <v>98</v>
      </c>
      <c r="B2440" s="6" t="n">
        <f aca="false">MOD(INT($A2440/64),2)</f>
        <v>1</v>
      </c>
      <c r="C2440" s="6" t="n">
        <f aca="false">MOD(INT($A2440/32),2)</f>
        <v>1</v>
      </c>
      <c r="D2440" s="6" t="n">
        <f aca="false">MOD(INT($A2440/16),2)</f>
        <v>0</v>
      </c>
      <c r="E2440" s="6" t="n">
        <f aca="false">MOD(INT($A2440/8),2)</f>
        <v>0</v>
      </c>
      <c r="F2440" s="6" t="n">
        <f aca="false">MOD(INT($A2440/4),2)</f>
        <v>0</v>
      </c>
      <c r="G2440" s="6" t="n">
        <f aca="false">MOD(INT($A2440/2),2)</f>
        <v>1</v>
      </c>
      <c r="H2440" s="6" t="n">
        <f aca="false">MOD(INT($A2440/1),2)</f>
        <v>0</v>
      </c>
      <c r="I2440" s="7" t="n">
        <f aca="false">IF(B2440=1,MIN($B$6,$B$2340),0)</f>
        <v>30000000</v>
      </c>
      <c r="J2440" s="7" t="n">
        <f aca="false">IF(C2440=1,MIN($F$576,MAX(0,$B$2340-I2440)),0)</f>
        <v>300000000</v>
      </c>
      <c r="K2440" s="7" t="n">
        <f aca="false">IF(D2440=1,MIN($F$575,MAX(0,$B$2340-SUM(I2440:J2440))),0)</f>
        <v>0</v>
      </c>
      <c r="L2440" s="7" t="n">
        <f aca="false">IF(E2440=1,MIN($F$574,MAX(0,$B$2340-SUM(I2440:K2440))),0)</f>
        <v>0</v>
      </c>
      <c r="M2440" s="7" t="n">
        <f aca="false">IF(F2440=1,MIN($F$573,MAX(0,$B$2340-SUM(I2440:L2440))),0)</f>
        <v>0</v>
      </c>
      <c r="N2440" s="7" t="n">
        <f aca="false">IF(G2440=1,MIN($F$572,MAX(0,$B$2340-SUM(I2440:M2440))),0)</f>
        <v>15000000</v>
      </c>
      <c r="O2440" s="7" t="n">
        <f aca="false">IF(H2440=1,MIN($F$571,MAX(0,$B$2340-SUM(I2440:N2440))),0)</f>
        <v>0</v>
      </c>
      <c r="P2440" s="7" t="n">
        <f aca="false">MAX(0,$B$2340-SUM(I2440:O2440))</f>
        <v>1655000000</v>
      </c>
      <c r="Q2440" s="7" t="n">
        <f aca="false">($B$553+$B$554)+$B$22+(1-B2440)*$B$548+(1-C2440)*$E$576+(1-D2440)*$E$575+(1-E2440)*$E$574+(1-F2440)*$E$573+(1-G2440)*$E$572+(1-H2440)*$E$571</f>
        <v>21415334.5395857</v>
      </c>
      <c r="R2440" s="7" t="n">
        <f aca="false">P2440&gt;$B$12*Q2440</f>
        <v>1</v>
      </c>
      <c r="S2440" s="7" t="n">
        <f aca="false">IF(R2440,(P2440+$B$12*$B$13)/(Q2440+$B$13),IF(Q2440&gt;0,P2440/Q2440,0))</f>
        <v>69.3069961976251</v>
      </c>
      <c r="T2440" s="7" t="n">
        <f aca="false">IF(R2440,$B$13*(S2440-$B$12),0)</f>
        <v>170767490.494063</v>
      </c>
      <c r="U2440" s="7" t="n">
        <f aca="false">($B$553+$B$554)*S2440</f>
        <v>19500077.4973284</v>
      </c>
      <c r="V2440" s="7" t="n">
        <f aca="false">$B$22*S2440</f>
        <v>623762965.778626</v>
      </c>
      <c r="W2440" s="7" t="n">
        <f aca="false">IF(B2440=1,I2440,S2440*$B$548)</f>
        <v>30000000</v>
      </c>
      <c r="X2440" s="7" t="n">
        <f aca="false">IF(C2440=1,J2440,S2440*$E$576)</f>
        <v>300000000</v>
      </c>
      <c r="Y2440" s="7" t="n">
        <f aca="false">IF(D2440=1,K2440,S2440*$E$575)</f>
        <v>120176705.774681</v>
      </c>
      <c r="Z2440" s="7" t="n">
        <f aca="false">IF(E2440=1,L2440,S2440*$E$574)</f>
        <v>166336790.8743</v>
      </c>
      <c r="AA2440" s="7" t="n">
        <f aca="false">IF(F2440=1,M2440,S2440*$E$573)</f>
        <v>207920988.592875</v>
      </c>
      <c r="AB2440" s="7" t="n">
        <f aca="false">IF(G2440=1,N2440,S2440*$E$572)</f>
        <v>15000000</v>
      </c>
      <c r="AC2440" s="7" t="n">
        <f aca="false">IF(H2440=1,O2440,S2440*$E$571)</f>
        <v>346534980.988126</v>
      </c>
      <c r="AD2440" s="7" t="n">
        <f aca="false">INDEX($W$2342:$W$2469,MATCH($A2440+(1-B2440)*64,$A$2342:$A$2469,0))</f>
        <v>30000000</v>
      </c>
      <c r="AE2440" s="7" t="n">
        <f aca="false">INDEX($W$2342:$W$2469,MATCH($A2440-B2440*64,$A$2342:$A$2469,0))</f>
        <v>54905650.0534332</v>
      </c>
      <c r="AF2440" s="7" t="n">
        <f aca="false">INDEX($X$2342:$X$2469,MATCH($A2440+(1-C2440)*32,$A$2342:$A$2469,0))</f>
        <v>300000000</v>
      </c>
      <c r="AG2440" s="7" t="n">
        <f aca="false">INDEX($X$2342:$X$2469,MATCH($A2440-C2440*32,$A$2342:$A$2469,0))</f>
        <v>399610863.2878</v>
      </c>
      <c r="AH2440" s="7" t="n">
        <f aca="false">INDEX($Y$2342:$Y$2469,MATCH($A2440+(1-D2440)*16,$A$2342:$A$2469,0))</f>
        <v>100000000</v>
      </c>
      <c r="AI2440" s="7" t="n">
        <f aca="false">INDEX($Y$2342:$Y$2469,MATCH($A2440-D2440*16,$A$2342:$A$2469,0))</f>
        <v>120176705.774681</v>
      </c>
      <c r="AJ2440" s="7" t="n">
        <f aca="false">INDEX($Z$2342:$Z$2469,MATCH($A2440+(1-E2440)*8,$A$2342:$A$2469,0))</f>
        <v>60000000</v>
      </c>
      <c r="AK2440" s="7" t="n">
        <f aca="false">INDEX($Z$2342:$Z$2469,MATCH($A2440-E2440*8,$A$2342:$A$2469,0))</f>
        <v>166336790.8743</v>
      </c>
      <c r="AL2440" s="7" t="n">
        <f aca="false">INDEX($AA$2342:$AA$2469,MATCH($A2440+(1-F2440)*4,$A$2342:$A$2469,0))</f>
        <v>30000000</v>
      </c>
      <c r="AM2440" s="7" t="n">
        <f aca="false">INDEX($AA$2342:$AA$2469,MATCH($A2440-F2440*4,$A$2342:$A$2469,0))</f>
        <v>207920988.592875</v>
      </c>
      <c r="AN2440" s="7" t="n">
        <f aca="false">INDEX($AB$2342:$AB$2469,MATCH($A2440+(1-G2440)*2,$A$2342:$A$2469,0))</f>
        <v>15000000</v>
      </c>
      <c r="AO2440" s="7" t="n">
        <f aca="false">INDEX($AB$2342:$AB$2469,MATCH($A2440-G2440*2,$A$2342:$A$2469,0))</f>
        <v>289206406.675031</v>
      </c>
      <c r="AP2440" s="7" t="n">
        <f aca="false">INDEX($AC$2342:$AC$2469,MATCH($A2440+(1-H2440)*1,$A$2342:$A$2469,0))</f>
        <v>5000000</v>
      </c>
      <c r="AQ2440" s="7" t="n">
        <f aca="false">INDEX($AC$2342:$AC$2469,MATCH($A2440-H2440*1,$A$2342:$A$2469,0))</f>
        <v>346534980.988126</v>
      </c>
      <c r="AR2440" s="14" t="b">
        <f aca="false">AND(IF(B2440=1,AD2440&gt;=AE2440,AE2440&gt;AD2440),IF(C2440=1,AF2440&gt;=AG2440,AG2440&gt;AF2440),IF(D2440=1,AH2440&gt;=AI2440,AI2440&gt;AH2440),IF(E2440=1,AJ2440&gt;=AK2440,AK2440&gt;AJ2440),IF(F2440=1,AL2440&gt;=AM2440,AM2440&gt;AL2440),IF(G2440=1,AN2440&gt;=AO2440,AO2440&gt;AN2440),IF(H2440=1,AP2440&gt;=AQ2440,AQ2440&gt;AP2440))</f>
        <v>0</v>
      </c>
      <c r="AS2440" s="2"/>
      <c r="AT2440" s="2"/>
      <c r="AU2440" s="2"/>
      <c r="AV2440" s="2"/>
      <c r="AW2440" s="2"/>
      <c r="AX2440" s="2"/>
    </row>
    <row r="2441" customFormat="false" ht="15" hidden="false" customHeight="false" outlineLevel="0" collapsed="false">
      <c r="A2441" s="6" t="n">
        <f aca="false">ROW()-2342</f>
        <v>99</v>
      </c>
      <c r="B2441" s="6" t="n">
        <f aca="false">MOD(INT($A2441/64),2)</f>
        <v>1</v>
      </c>
      <c r="C2441" s="6" t="n">
        <f aca="false">MOD(INT($A2441/32),2)</f>
        <v>1</v>
      </c>
      <c r="D2441" s="6" t="n">
        <f aca="false">MOD(INT($A2441/16),2)</f>
        <v>0</v>
      </c>
      <c r="E2441" s="6" t="n">
        <f aca="false">MOD(INT($A2441/8),2)</f>
        <v>0</v>
      </c>
      <c r="F2441" s="6" t="n">
        <f aca="false">MOD(INT($A2441/4),2)</f>
        <v>0</v>
      </c>
      <c r="G2441" s="6" t="n">
        <f aca="false">MOD(INT($A2441/2),2)</f>
        <v>1</v>
      </c>
      <c r="H2441" s="6" t="n">
        <f aca="false">MOD(INT($A2441/1),2)</f>
        <v>1</v>
      </c>
      <c r="I2441" s="7" t="n">
        <f aca="false">IF(B2441=1,MIN($B$6,$B$2340),0)</f>
        <v>30000000</v>
      </c>
      <c r="J2441" s="7" t="n">
        <f aca="false">IF(C2441=1,MIN($F$576,MAX(0,$B$2340-I2441)),0)</f>
        <v>300000000</v>
      </c>
      <c r="K2441" s="7" t="n">
        <f aca="false">IF(D2441=1,MIN($F$575,MAX(0,$B$2340-SUM(I2441:J2441))),0)</f>
        <v>0</v>
      </c>
      <c r="L2441" s="7" t="n">
        <f aca="false">IF(E2441=1,MIN($F$574,MAX(0,$B$2340-SUM(I2441:K2441))),0)</f>
        <v>0</v>
      </c>
      <c r="M2441" s="7" t="n">
        <f aca="false">IF(F2441=1,MIN($F$573,MAX(0,$B$2340-SUM(I2441:L2441))),0)</f>
        <v>0</v>
      </c>
      <c r="N2441" s="7" t="n">
        <f aca="false">IF(G2441=1,MIN($F$572,MAX(0,$B$2340-SUM(I2441:M2441))),0)</f>
        <v>15000000</v>
      </c>
      <c r="O2441" s="7" t="n">
        <f aca="false">IF(H2441=1,MIN($F$571,MAX(0,$B$2340-SUM(I2441:N2441))),0)</f>
        <v>5000000</v>
      </c>
      <c r="P2441" s="7" t="n">
        <f aca="false">MAX(0,$B$2340-SUM(I2441:O2441))</f>
        <v>1650000000</v>
      </c>
      <c r="Q2441" s="7" t="n">
        <f aca="false">($B$553+$B$554)+$B$22+(1-B2441)*$B$548+(1-C2441)*$E$576+(1-D2441)*$E$575+(1-E2441)*$E$574+(1-F2441)*$E$573+(1-G2441)*$E$572+(1-H2441)*$E$571</f>
        <v>16415334.5395857</v>
      </c>
      <c r="R2441" s="7" t="n">
        <f aca="false">P2441&gt;$B$12*Q2441</f>
        <v>1</v>
      </c>
      <c r="S2441" s="7" t="n">
        <f aca="false">IF(R2441,(P2441+$B$12*$B$13)/(Q2441+$B$13),IF(Q2441&gt;0,P2441/Q2441,0))</f>
        <v>87.3629803660979</v>
      </c>
      <c r="T2441" s="7" t="n">
        <f aca="false">IF(R2441,$B$13*(S2441-$B$12),0)</f>
        <v>215907450.915245</v>
      </c>
      <c r="U2441" s="7" t="n">
        <f aca="false">($B$553+$B$554)*S2441</f>
        <v>24580273.0027256</v>
      </c>
      <c r="V2441" s="7" t="n">
        <f aca="false">$B$22*S2441</f>
        <v>786266823.294881</v>
      </c>
      <c r="W2441" s="7" t="n">
        <f aca="false">IF(B2441=1,I2441,S2441*$B$548)</f>
        <v>30000000</v>
      </c>
      <c r="X2441" s="7" t="n">
        <f aca="false">IF(C2441=1,J2441,S2441*$E$576)</f>
        <v>300000000</v>
      </c>
      <c r="Y2441" s="7" t="n">
        <f aca="false">IF(D2441=1,K2441,S2441*$E$575)</f>
        <v>151485358.81022</v>
      </c>
      <c r="Z2441" s="7" t="n">
        <f aca="false">IF(E2441=1,L2441,S2441*$E$574)</f>
        <v>209671152.878635</v>
      </c>
      <c r="AA2441" s="7" t="n">
        <f aca="false">IF(F2441=1,M2441,S2441*$E$573)</f>
        <v>262088941.098294</v>
      </c>
      <c r="AB2441" s="7" t="n">
        <f aca="false">IF(G2441=1,N2441,S2441*$E$572)</f>
        <v>15000000</v>
      </c>
      <c r="AC2441" s="7" t="n">
        <f aca="false">IF(H2441=1,O2441,S2441*$E$571)</f>
        <v>5000000</v>
      </c>
      <c r="AD2441" s="7" t="n">
        <f aca="false">INDEX($W$2342:$W$2469,MATCH($A2441+(1-B2441)*64,$A$2342:$A$2469,0))</f>
        <v>30000000</v>
      </c>
      <c r="AE2441" s="7" t="n">
        <f aca="false">INDEX($W$2342:$W$2469,MATCH($A2441-B2441*64,$A$2342:$A$2469,0))</f>
        <v>68623290.1474328</v>
      </c>
      <c r="AF2441" s="7" t="n">
        <f aca="false">INDEX($X$2342:$X$2469,MATCH($A2441+(1-C2441)*32,$A$2342:$A$2469,0))</f>
        <v>300000000</v>
      </c>
      <c r="AG2441" s="7" t="n">
        <f aca="false">INDEX($X$2342:$X$2469,MATCH($A2441-C2441*32,$A$2342:$A$2469,0))</f>
        <v>478149671.281598</v>
      </c>
      <c r="AH2441" s="7" t="n">
        <f aca="false">INDEX($Y$2342:$Y$2469,MATCH($A2441+(1-D2441)*16,$A$2342:$A$2469,0))</f>
        <v>100000000</v>
      </c>
      <c r="AI2441" s="7" t="n">
        <f aca="false">INDEX($Y$2342:$Y$2469,MATCH($A2441-D2441*16,$A$2342:$A$2469,0))</f>
        <v>151485358.81022</v>
      </c>
      <c r="AJ2441" s="7" t="n">
        <f aca="false">INDEX($Z$2342:$Z$2469,MATCH($A2441+(1-E2441)*8,$A$2342:$A$2469,0))</f>
        <v>60000000</v>
      </c>
      <c r="AK2441" s="7" t="n">
        <f aca="false">INDEX($Z$2342:$Z$2469,MATCH($A2441-E2441*8,$A$2342:$A$2469,0))</f>
        <v>209671152.878635</v>
      </c>
      <c r="AL2441" s="7" t="n">
        <f aca="false">INDEX($AA$2342:$AA$2469,MATCH($A2441+(1-F2441)*4,$A$2342:$A$2469,0))</f>
        <v>30000000</v>
      </c>
      <c r="AM2441" s="7" t="n">
        <f aca="false">INDEX($AA$2342:$AA$2469,MATCH($A2441-F2441*4,$A$2342:$A$2469,0))</f>
        <v>262088941.098294</v>
      </c>
      <c r="AN2441" s="7" t="n">
        <f aca="false">INDEX($AB$2342:$AB$2469,MATCH($A2441+(1-G2441)*2,$A$2342:$A$2469,0))</f>
        <v>15000000</v>
      </c>
      <c r="AO2441" s="7" t="n">
        <f aca="false">INDEX($AB$2342:$AB$2469,MATCH($A2441-G2441*2,$A$2342:$A$2469,0))</f>
        <v>348625689.772368</v>
      </c>
      <c r="AP2441" s="7" t="n">
        <f aca="false">INDEX($AC$2342:$AC$2469,MATCH($A2441+(1-H2441)*1,$A$2342:$A$2469,0))</f>
        <v>5000000</v>
      </c>
      <c r="AQ2441" s="7" t="n">
        <f aca="false">INDEX($AC$2342:$AC$2469,MATCH($A2441-H2441*1,$A$2342:$A$2469,0))</f>
        <v>346534980.988126</v>
      </c>
      <c r="AR2441" s="14" t="b">
        <f aca="false">AND(IF(B2441=1,AD2441&gt;=AE2441,AE2441&gt;AD2441),IF(C2441=1,AF2441&gt;=AG2441,AG2441&gt;AF2441),IF(D2441=1,AH2441&gt;=AI2441,AI2441&gt;AH2441),IF(E2441=1,AJ2441&gt;=AK2441,AK2441&gt;AJ2441),IF(F2441=1,AL2441&gt;=AM2441,AM2441&gt;AL2441),IF(G2441=1,AN2441&gt;=AO2441,AO2441&gt;AN2441),IF(H2441=1,AP2441&gt;=AQ2441,AQ2441&gt;AP2441))</f>
        <v>0</v>
      </c>
      <c r="AS2441" s="2"/>
      <c r="AT2441" s="2"/>
      <c r="AU2441" s="2"/>
      <c r="AV2441" s="2"/>
      <c r="AW2441" s="2"/>
      <c r="AX2441" s="2"/>
    </row>
    <row r="2442" customFormat="false" ht="15" hidden="false" customHeight="false" outlineLevel="0" collapsed="false">
      <c r="A2442" s="6" t="n">
        <f aca="false">ROW()-2342</f>
        <v>100</v>
      </c>
      <c r="B2442" s="6" t="n">
        <f aca="false">MOD(INT($A2442/64),2)</f>
        <v>1</v>
      </c>
      <c r="C2442" s="6" t="n">
        <f aca="false">MOD(INT($A2442/32),2)</f>
        <v>1</v>
      </c>
      <c r="D2442" s="6" t="n">
        <f aca="false">MOD(INT($A2442/16),2)</f>
        <v>0</v>
      </c>
      <c r="E2442" s="6" t="n">
        <f aca="false">MOD(INT($A2442/8),2)</f>
        <v>0</v>
      </c>
      <c r="F2442" s="6" t="n">
        <f aca="false">MOD(INT($A2442/4),2)</f>
        <v>1</v>
      </c>
      <c r="G2442" s="6" t="n">
        <f aca="false">MOD(INT($A2442/2),2)</f>
        <v>0</v>
      </c>
      <c r="H2442" s="6" t="n">
        <f aca="false">MOD(INT($A2442/1),2)</f>
        <v>0</v>
      </c>
      <c r="I2442" s="7" t="n">
        <f aca="false">IF(B2442=1,MIN($B$6,$B$2340),0)</f>
        <v>30000000</v>
      </c>
      <c r="J2442" s="7" t="n">
        <f aca="false">IF(C2442=1,MIN($F$576,MAX(0,$B$2340-I2442)),0)</f>
        <v>300000000</v>
      </c>
      <c r="K2442" s="7" t="n">
        <f aca="false">IF(D2442=1,MIN($F$575,MAX(0,$B$2340-SUM(I2442:J2442))),0)</f>
        <v>0</v>
      </c>
      <c r="L2442" s="7" t="n">
        <f aca="false">IF(E2442=1,MIN($F$574,MAX(0,$B$2340-SUM(I2442:K2442))),0)</f>
        <v>0</v>
      </c>
      <c r="M2442" s="7" t="n">
        <f aca="false">IF(F2442=1,MIN($F$573,MAX(0,$B$2340-SUM(I2442:L2442))),0)</f>
        <v>30000000</v>
      </c>
      <c r="N2442" s="7" t="n">
        <f aca="false">IF(G2442=1,MIN($F$572,MAX(0,$B$2340-SUM(I2442:M2442))),0)</f>
        <v>0</v>
      </c>
      <c r="O2442" s="7" t="n">
        <f aca="false">IF(H2442=1,MIN($F$571,MAX(0,$B$2340-SUM(I2442:N2442))),0)</f>
        <v>0</v>
      </c>
      <c r="P2442" s="7" t="n">
        <f aca="false">MAX(0,$B$2340-SUM(I2442:O2442))</f>
        <v>1640000000</v>
      </c>
      <c r="Q2442" s="7" t="n">
        <f aca="false">($B$553+$B$554)+$B$22+(1-B2442)*$B$548+(1-C2442)*$E$576+(1-D2442)*$E$575+(1-E2442)*$E$574+(1-F2442)*$E$573+(1-G2442)*$E$572+(1-H2442)*$E$571</f>
        <v>23415334.5395857</v>
      </c>
      <c r="R2442" s="7" t="n">
        <f aca="false">P2442&gt;$B$12*Q2442</f>
        <v>1</v>
      </c>
      <c r="S2442" s="7" t="n">
        <f aca="false">IF(R2442,(P2442+$B$12*$B$13)/(Q2442+$B$13),IF(Q2442&gt;0,P2442/Q2442,0))</f>
        <v>63.3794635176744</v>
      </c>
      <c r="T2442" s="7" t="n">
        <f aca="false">IF(R2442,$B$13*(S2442-$B$12),0)</f>
        <v>155948658.794186</v>
      </c>
      <c r="U2442" s="7" t="n">
        <f aca="false">($B$553+$B$554)*S2442</f>
        <v>17832318.7865427</v>
      </c>
      <c r="V2442" s="7" t="n">
        <f aca="false">$B$22*S2442</f>
        <v>570415171.65907</v>
      </c>
      <c r="W2442" s="7" t="n">
        <f aca="false">IF(B2442=1,I2442,S2442*$B$548)</f>
        <v>30000000</v>
      </c>
      <c r="X2442" s="7" t="n">
        <f aca="false">IF(C2442=1,J2442,S2442*$E$576)</f>
        <v>300000000</v>
      </c>
      <c r="Y2442" s="7" t="n">
        <f aca="false">IF(D2442=1,K2442,S2442*$E$575)</f>
        <v>109898503.141039</v>
      </c>
      <c r="Z2442" s="7" t="n">
        <f aca="false">IF(E2442=1,L2442,S2442*$E$574)</f>
        <v>152110712.442419</v>
      </c>
      <c r="AA2442" s="7" t="n">
        <f aca="false">IF(F2442=1,M2442,S2442*$E$573)</f>
        <v>30000000</v>
      </c>
      <c r="AB2442" s="7" t="n">
        <f aca="false">IF(G2442=1,N2442,S2442*$E$572)</f>
        <v>316897317.588372</v>
      </c>
      <c r="AC2442" s="7" t="n">
        <f aca="false">IF(H2442=1,O2442,S2442*$E$571)</f>
        <v>316897317.588372</v>
      </c>
      <c r="AD2442" s="7" t="n">
        <f aca="false">INDEX($W$2342:$W$2469,MATCH($A2442+(1-B2442)*64,$A$2342:$A$2469,0))</f>
        <v>30000000</v>
      </c>
      <c r="AE2442" s="7" t="n">
        <f aca="false">INDEX($W$2342:$W$2469,MATCH($A2442-B2442*64,$A$2342:$A$2469,0))</f>
        <v>50344369.6721121</v>
      </c>
      <c r="AF2442" s="7" t="n">
        <f aca="false">INDEX($X$2342:$X$2469,MATCH($A2442+(1-C2442)*32,$A$2342:$A$2469,0))</f>
        <v>300000000</v>
      </c>
      <c r="AG2442" s="7" t="n">
        <f aca="false">INDEX($X$2342:$X$2469,MATCH($A2442-C2442*32,$A$2342:$A$2469,0))</f>
        <v>371802932.407195</v>
      </c>
      <c r="AH2442" s="7" t="n">
        <f aca="false">INDEX($Y$2342:$Y$2469,MATCH($A2442+(1-D2442)*16,$A$2342:$A$2469,0))</f>
        <v>100000000</v>
      </c>
      <c r="AI2442" s="7" t="n">
        <f aca="false">INDEX($Y$2342:$Y$2469,MATCH($A2442-D2442*16,$A$2342:$A$2469,0))</f>
        <v>109898503.141039</v>
      </c>
      <c r="AJ2442" s="7" t="n">
        <f aca="false">INDEX($Z$2342:$Z$2469,MATCH($A2442+(1-E2442)*8,$A$2342:$A$2469,0))</f>
        <v>60000000</v>
      </c>
      <c r="AK2442" s="7" t="n">
        <f aca="false">INDEX($Z$2342:$Z$2469,MATCH($A2442-E2442*8,$A$2342:$A$2469,0))</f>
        <v>152110712.442419</v>
      </c>
      <c r="AL2442" s="7" t="n">
        <f aca="false">INDEX($AA$2342:$AA$2469,MATCH($A2442+(1-F2442)*4,$A$2342:$A$2469,0))</f>
        <v>30000000</v>
      </c>
      <c r="AM2442" s="7" t="n">
        <f aca="false">INDEX($AA$2342:$AA$2469,MATCH($A2442-F2442*4,$A$2342:$A$2469,0))</f>
        <v>173523844.005019</v>
      </c>
      <c r="AN2442" s="7" t="n">
        <f aca="false">INDEX($AB$2342:$AB$2469,MATCH($A2442+(1-G2442)*2,$A$2342:$A$2469,0))</f>
        <v>15000000</v>
      </c>
      <c r="AO2442" s="7" t="n">
        <f aca="false">INDEX($AB$2342:$AB$2469,MATCH($A2442-G2442*2,$A$2342:$A$2469,0))</f>
        <v>316897317.588372</v>
      </c>
      <c r="AP2442" s="7" t="n">
        <f aca="false">INDEX($AC$2342:$AC$2469,MATCH($A2442+(1-H2442)*1,$A$2342:$A$2469,0))</f>
        <v>5000000</v>
      </c>
      <c r="AQ2442" s="7" t="n">
        <f aca="false">INDEX($AC$2342:$AC$2469,MATCH($A2442-H2442*1,$A$2342:$A$2469,0))</f>
        <v>316897317.588372</v>
      </c>
      <c r="AR2442" s="14" t="b">
        <f aca="false">AND(IF(B2442=1,AD2442&gt;=AE2442,AE2442&gt;AD2442),IF(C2442=1,AF2442&gt;=AG2442,AG2442&gt;AF2442),IF(D2442=1,AH2442&gt;=AI2442,AI2442&gt;AH2442),IF(E2442=1,AJ2442&gt;=AK2442,AK2442&gt;AJ2442),IF(F2442=1,AL2442&gt;=AM2442,AM2442&gt;AL2442),IF(G2442=1,AN2442&gt;=AO2442,AO2442&gt;AN2442),IF(H2442=1,AP2442&gt;=AQ2442,AQ2442&gt;AP2442))</f>
        <v>0</v>
      </c>
      <c r="AS2442" s="2"/>
      <c r="AT2442" s="2"/>
      <c r="AU2442" s="2"/>
      <c r="AV2442" s="2"/>
      <c r="AW2442" s="2"/>
      <c r="AX2442" s="2"/>
    </row>
    <row r="2443" customFormat="false" ht="15" hidden="false" customHeight="false" outlineLevel="0" collapsed="false">
      <c r="A2443" s="6" t="n">
        <f aca="false">ROW()-2342</f>
        <v>101</v>
      </c>
      <c r="B2443" s="6" t="n">
        <f aca="false">MOD(INT($A2443/64),2)</f>
        <v>1</v>
      </c>
      <c r="C2443" s="6" t="n">
        <f aca="false">MOD(INT($A2443/32),2)</f>
        <v>1</v>
      </c>
      <c r="D2443" s="6" t="n">
        <f aca="false">MOD(INT($A2443/16),2)</f>
        <v>0</v>
      </c>
      <c r="E2443" s="6" t="n">
        <f aca="false">MOD(INT($A2443/8),2)</f>
        <v>0</v>
      </c>
      <c r="F2443" s="6" t="n">
        <f aca="false">MOD(INT($A2443/4),2)</f>
        <v>1</v>
      </c>
      <c r="G2443" s="6" t="n">
        <f aca="false">MOD(INT($A2443/2),2)</f>
        <v>0</v>
      </c>
      <c r="H2443" s="6" t="n">
        <f aca="false">MOD(INT($A2443/1),2)</f>
        <v>1</v>
      </c>
      <c r="I2443" s="7" t="n">
        <f aca="false">IF(B2443=1,MIN($B$6,$B$2340),0)</f>
        <v>30000000</v>
      </c>
      <c r="J2443" s="7" t="n">
        <f aca="false">IF(C2443=1,MIN($F$576,MAX(0,$B$2340-I2443)),0)</f>
        <v>300000000</v>
      </c>
      <c r="K2443" s="7" t="n">
        <f aca="false">IF(D2443=1,MIN($F$575,MAX(0,$B$2340-SUM(I2443:J2443))),0)</f>
        <v>0</v>
      </c>
      <c r="L2443" s="7" t="n">
        <f aca="false">IF(E2443=1,MIN($F$574,MAX(0,$B$2340-SUM(I2443:K2443))),0)</f>
        <v>0</v>
      </c>
      <c r="M2443" s="7" t="n">
        <f aca="false">IF(F2443=1,MIN($F$573,MAX(0,$B$2340-SUM(I2443:L2443))),0)</f>
        <v>30000000</v>
      </c>
      <c r="N2443" s="7" t="n">
        <f aca="false">IF(G2443=1,MIN($F$572,MAX(0,$B$2340-SUM(I2443:M2443))),0)</f>
        <v>0</v>
      </c>
      <c r="O2443" s="7" t="n">
        <f aca="false">IF(H2443=1,MIN($F$571,MAX(0,$B$2340-SUM(I2443:N2443))),0)</f>
        <v>5000000</v>
      </c>
      <c r="P2443" s="7" t="n">
        <f aca="false">MAX(0,$B$2340-SUM(I2443:O2443))</f>
        <v>1635000000</v>
      </c>
      <c r="Q2443" s="7" t="n">
        <f aca="false">($B$553+$B$554)+$B$22+(1-B2443)*$B$548+(1-C2443)*$E$576+(1-D2443)*$E$575+(1-E2443)*$E$574+(1-F2443)*$E$573+(1-G2443)*$E$572+(1-H2443)*$E$571</f>
        <v>18415334.5395857</v>
      </c>
      <c r="R2443" s="7" t="n">
        <f aca="false">P2443&gt;$B$12*Q2443</f>
        <v>1</v>
      </c>
      <c r="S2443" s="7" t="n">
        <f aca="false">IF(R2443,(P2443+$B$12*$B$13)/(Q2443+$B$13),IF(Q2443&gt;0,P2443/Q2443,0))</f>
        <v>78.2918387894184</v>
      </c>
      <c r="T2443" s="7" t="n">
        <f aca="false">IF(R2443,$B$13*(S2443-$B$12),0)</f>
        <v>193229596.973546</v>
      </c>
      <c r="U2443" s="7" t="n">
        <f aca="false">($B$553+$B$554)*S2443</f>
        <v>22028034.7953432</v>
      </c>
      <c r="V2443" s="7" t="n">
        <f aca="false">$B$22*S2443</f>
        <v>704626549.104766</v>
      </c>
      <c r="W2443" s="7" t="n">
        <f aca="false">IF(B2443=1,I2443,S2443*$B$548)</f>
        <v>30000000</v>
      </c>
      <c r="X2443" s="7" t="n">
        <f aca="false">IF(C2443=1,J2443,S2443*$E$576)</f>
        <v>300000000</v>
      </c>
      <c r="Y2443" s="7" t="n">
        <f aca="false">IF(D2443=1,K2443,S2443*$E$575)</f>
        <v>135756212.084648</v>
      </c>
      <c r="Z2443" s="7" t="n">
        <f aca="false">IF(E2443=1,L2443,S2443*$E$574)</f>
        <v>187900413.094604</v>
      </c>
      <c r="AA2443" s="7" t="n">
        <f aca="false">IF(F2443=1,M2443,S2443*$E$573)</f>
        <v>30000000</v>
      </c>
      <c r="AB2443" s="7" t="n">
        <f aca="false">IF(G2443=1,N2443,S2443*$E$572)</f>
        <v>391459193.947092</v>
      </c>
      <c r="AC2443" s="7" t="n">
        <f aca="false">IF(H2443=1,O2443,S2443*$E$571)</f>
        <v>5000000</v>
      </c>
      <c r="AD2443" s="7" t="n">
        <f aca="false">INDEX($W$2342:$W$2469,MATCH($A2443+(1-B2443)*64,$A$2342:$A$2469,0))</f>
        <v>30000000</v>
      </c>
      <c r="AE2443" s="7" t="n">
        <f aca="false">INDEX($W$2342:$W$2469,MATCH($A2443-B2443*64,$A$2342:$A$2469,0))</f>
        <v>61748817.329373</v>
      </c>
      <c r="AF2443" s="7" t="n">
        <f aca="false">INDEX($X$2342:$X$2469,MATCH($A2443+(1-C2443)*32,$A$2342:$A$2469,0))</f>
        <v>300000000</v>
      </c>
      <c r="AG2443" s="7" t="n">
        <f aca="false">INDEX($X$2342:$X$2469,MATCH($A2443-C2443*32,$A$2342:$A$2469,0))</f>
        <v>439394628.132308</v>
      </c>
      <c r="AH2443" s="7" t="n">
        <f aca="false">INDEX($Y$2342:$Y$2469,MATCH($A2443+(1-D2443)*16,$A$2342:$A$2469,0))</f>
        <v>100000000</v>
      </c>
      <c r="AI2443" s="7" t="n">
        <f aca="false">INDEX($Y$2342:$Y$2469,MATCH($A2443-D2443*16,$A$2342:$A$2469,0))</f>
        <v>135756212.084648</v>
      </c>
      <c r="AJ2443" s="7" t="n">
        <f aca="false">INDEX($Z$2342:$Z$2469,MATCH($A2443+(1-E2443)*8,$A$2342:$A$2469,0))</f>
        <v>60000000</v>
      </c>
      <c r="AK2443" s="7" t="n">
        <f aca="false">INDEX($Z$2342:$Z$2469,MATCH($A2443-E2443*8,$A$2342:$A$2469,0))</f>
        <v>187900413.094604</v>
      </c>
      <c r="AL2443" s="7" t="n">
        <f aca="false">INDEX($AA$2342:$AA$2469,MATCH($A2443+(1-F2443)*4,$A$2342:$A$2469,0))</f>
        <v>30000000</v>
      </c>
      <c r="AM2443" s="7" t="n">
        <f aca="false">INDEX($AA$2342:$AA$2469,MATCH($A2443-F2443*4,$A$2342:$A$2469,0))</f>
        <v>209175413.863421</v>
      </c>
      <c r="AN2443" s="7" t="n">
        <f aca="false">INDEX($AB$2342:$AB$2469,MATCH($A2443+(1-G2443)*2,$A$2342:$A$2469,0))</f>
        <v>15000000</v>
      </c>
      <c r="AO2443" s="7" t="n">
        <f aca="false">INDEX($AB$2342:$AB$2469,MATCH($A2443-G2443*2,$A$2342:$A$2469,0))</f>
        <v>391459193.947092</v>
      </c>
      <c r="AP2443" s="7" t="n">
        <f aca="false">INDEX($AC$2342:$AC$2469,MATCH($A2443+(1-H2443)*1,$A$2342:$A$2469,0))</f>
        <v>5000000</v>
      </c>
      <c r="AQ2443" s="7" t="n">
        <f aca="false">INDEX($AC$2342:$AC$2469,MATCH($A2443-H2443*1,$A$2342:$A$2469,0))</f>
        <v>316897317.588372</v>
      </c>
      <c r="AR2443" s="14" t="b">
        <f aca="false">AND(IF(B2443=1,AD2443&gt;=AE2443,AE2443&gt;AD2443),IF(C2443=1,AF2443&gt;=AG2443,AG2443&gt;AF2443),IF(D2443=1,AH2443&gt;=AI2443,AI2443&gt;AH2443),IF(E2443=1,AJ2443&gt;=AK2443,AK2443&gt;AJ2443),IF(F2443=1,AL2443&gt;=AM2443,AM2443&gt;AL2443),IF(G2443=1,AN2443&gt;=AO2443,AO2443&gt;AN2443),IF(H2443=1,AP2443&gt;=AQ2443,AQ2443&gt;AP2443))</f>
        <v>0</v>
      </c>
      <c r="AS2443" s="2"/>
      <c r="AT2443" s="2"/>
      <c r="AU2443" s="2"/>
      <c r="AV2443" s="2"/>
      <c r="AW2443" s="2"/>
      <c r="AX2443" s="2"/>
    </row>
    <row r="2444" customFormat="false" ht="15" hidden="false" customHeight="false" outlineLevel="0" collapsed="false">
      <c r="A2444" s="6" t="n">
        <f aca="false">ROW()-2342</f>
        <v>102</v>
      </c>
      <c r="B2444" s="6" t="n">
        <f aca="false">MOD(INT($A2444/64),2)</f>
        <v>1</v>
      </c>
      <c r="C2444" s="6" t="n">
        <f aca="false">MOD(INT($A2444/32),2)</f>
        <v>1</v>
      </c>
      <c r="D2444" s="6" t="n">
        <f aca="false">MOD(INT($A2444/16),2)</f>
        <v>0</v>
      </c>
      <c r="E2444" s="6" t="n">
        <f aca="false">MOD(INT($A2444/8),2)</f>
        <v>0</v>
      </c>
      <c r="F2444" s="6" t="n">
        <f aca="false">MOD(INT($A2444/4),2)</f>
        <v>1</v>
      </c>
      <c r="G2444" s="6" t="n">
        <f aca="false">MOD(INT($A2444/2),2)</f>
        <v>1</v>
      </c>
      <c r="H2444" s="6" t="n">
        <f aca="false">MOD(INT($A2444/1),2)</f>
        <v>0</v>
      </c>
      <c r="I2444" s="7" t="n">
        <f aca="false">IF(B2444=1,MIN($B$6,$B$2340),0)</f>
        <v>30000000</v>
      </c>
      <c r="J2444" s="7" t="n">
        <f aca="false">IF(C2444=1,MIN($F$576,MAX(0,$B$2340-I2444)),0)</f>
        <v>300000000</v>
      </c>
      <c r="K2444" s="7" t="n">
        <f aca="false">IF(D2444=1,MIN($F$575,MAX(0,$B$2340-SUM(I2444:J2444))),0)</f>
        <v>0</v>
      </c>
      <c r="L2444" s="7" t="n">
        <f aca="false">IF(E2444=1,MIN($F$574,MAX(0,$B$2340-SUM(I2444:K2444))),0)</f>
        <v>0</v>
      </c>
      <c r="M2444" s="7" t="n">
        <f aca="false">IF(F2444=1,MIN($F$573,MAX(0,$B$2340-SUM(I2444:L2444))),0)</f>
        <v>30000000</v>
      </c>
      <c r="N2444" s="7" t="n">
        <f aca="false">IF(G2444=1,MIN($F$572,MAX(0,$B$2340-SUM(I2444:M2444))),0)</f>
        <v>15000000</v>
      </c>
      <c r="O2444" s="7" t="n">
        <f aca="false">IF(H2444=1,MIN($F$571,MAX(0,$B$2340-SUM(I2444:N2444))),0)</f>
        <v>0</v>
      </c>
      <c r="P2444" s="7" t="n">
        <f aca="false">MAX(0,$B$2340-SUM(I2444:O2444))</f>
        <v>1625000000</v>
      </c>
      <c r="Q2444" s="7" t="n">
        <f aca="false">($B$553+$B$554)+$B$22+(1-B2444)*$B$548+(1-C2444)*$E$576+(1-D2444)*$E$575+(1-E2444)*$E$574+(1-F2444)*$E$573+(1-G2444)*$E$572+(1-H2444)*$E$571</f>
        <v>18415334.5395857</v>
      </c>
      <c r="R2444" s="7" t="n">
        <f aca="false">P2444&gt;$B$12*Q2444</f>
        <v>1</v>
      </c>
      <c r="S2444" s="7" t="n">
        <f aca="false">IF(R2444,(P2444+$B$12*$B$13)/(Q2444+$B$13),IF(Q2444&gt;0,P2444/Q2444,0))</f>
        <v>77.8137206899411</v>
      </c>
      <c r="T2444" s="7" t="n">
        <f aca="false">IF(R2444,$B$13*(S2444-$B$12),0)</f>
        <v>192034301.724853</v>
      </c>
      <c r="U2444" s="7" t="n">
        <f aca="false">($B$553+$B$554)*S2444</f>
        <v>21893512.4454479</v>
      </c>
      <c r="V2444" s="7" t="n">
        <f aca="false">$B$22*S2444</f>
        <v>700323486.20947</v>
      </c>
      <c r="W2444" s="7" t="n">
        <f aca="false">IF(B2444=1,I2444,S2444*$B$548)</f>
        <v>30000000</v>
      </c>
      <c r="X2444" s="7" t="n">
        <f aca="false">IF(C2444=1,J2444,S2444*$E$576)</f>
        <v>300000000</v>
      </c>
      <c r="Y2444" s="7" t="n">
        <f aca="false">IF(D2444=1,K2444,S2444*$E$575)</f>
        <v>134927166.514666</v>
      </c>
      <c r="Z2444" s="7" t="n">
        <f aca="false">IF(E2444=1,L2444,S2444*$E$574)</f>
        <v>186752929.655859</v>
      </c>
      <c r="AA2444" s="7" t="n">
        <f aca="false">IF(F2444=1,M2444,S2444*$E$573)</f>
        <v>30000000</v>
      </c>
      <c r="AB2444" s="7" t="n">
        <f aca="false">IF(G2444=1,N2444,S2444*$E$572)</f>
        <v>15000000</v>
      </c>
      <c r="AC2444" s="7" t="n">
        <f aca="false">IF(H2444=1,O2444,S2444*$E$571)</f>
        <v>389068603.449705</v>
      </c>
      <c r="AD2444" s="7" t="n">
        <f aca="false">INDEX($W$2342:$W$2469,MATCH($A2444+(1-B2444)*64,$A$2342:$A$2469,0))</f>
        <v>30000000</v>
      </c>
      <c r="AE2444" s="7" t="n">
        <f aca="false">INDEX($W$2342:$W$2469,MATCH($A2444-B2444*64,$A$2342:$A$2469,0))</f>
        <v>61378509.5792718</v>
      </c>
      <c r="AF2444" s="7" t="n">
        <f aca="false">INDEX($X$2342:$X$2469,MATCH($A2444+(1-C2444)*32,$A$2342:$A$2469,0))</f>
        <v>300000000</v>
      </c>
      <c r="AG2444" s="7" t="n">
        <f aca="false">INDEX($X$2342:$X$2469,MATCH($A2444-C2444*32,$A$2342:$A$2469,0))</f>
        <v>437126784.890335</v>
      </c>
      <c r="AH2444" s="7" t="n">
        <f aca="false">INDEX($Y$2342:$Y$2469,MATCH($A2444+(1-D2444)*16,$A$2342:$A$2469,0))</f>
        <v>100000000</v>
      </c>
      <c r="AI2444" s="7" t="n">
        <f aca="false">INDEX($Y$2342:$Y$2469,MATCH($A2444-D2444*16,$A$2342:$A$2469,0))</f>
        <v>134927166.514666</v>
      </c>
      <c r="AJ2444" s="7" t="n">
        <f aca="false">INDEX($Z$2342:$Z$2469,MATCH($A2444+(1-E2444)*8,$A$2342:$A$2469,0))</f>
        <v>60000000</v>
      </c>
      <c r="AK2444" s="7" t="n">
        <f aca="false">INDEX($Z$2342:$Z$2469,MATCH($A2444-E2444*8,$A$2342:$A$2469,0))</f>
        <v>186752929.655859</v>
      </c>
      <c r="AL2444" s="7" t="n">
        <f aca="false">INDEX($AA$2342:$AA$2469,MATCH($A2444+(1-F2444)*4,$A$2342:$A$2469,0))</f>
        <v>30000000</v>
      </c>
      <c r="AM2444" s="7" t="n">
        <f aca="false">INDEX($AA$2342:$AA$2469,MATCH($A2444-F2444*4,$A$2342:$A$2469,0))</f>
        <v>207920988.592875</v>
      </c>
      <c r="AN2444" s="7" t="n">
        <f aca="false">INDEX($AB$2342:$AB$2469,MATCH($A2444+(1-G2444)*2,$A$2342:$A$2469,0))</f>
        <v>15000000</v>
      </c>
      <c r="AO2444" s="7" t="n">
        <f aca="false">INDEX($AB$2342:$AB$2469,MATCH($A2444-G2444*2,$A$2342:$A$2469,0))</f>
        <v>316897317.588372</v>
      </c>
      <c r="AP2444" s="7" t="n">
        <f aca="false">INDEX($AC$2342:$AC$2469,MATCH($A2444+(1-H2444)*1,$A$2342:$A$2469,0))</f>
        <v>5000000</v>
      </c>
      <c r="AQ2444" s="7" t="n">
        <f aca="false">INDEX($AC$2342:$AC$2469,MATCH($A2444-H2444*1,$A$2342:$A$2469,0))</f>
        <v>389068603.449705</v>
      </c>
      <c r="AR2444" s="14" t="b">
        <f aca="false">AND(IF(B2444=1,AD2444&gt;=AE2444,AE2444&gt;AD2444),IF(C2444=1,AF2444&gt;=AG2444,AG2444&gt;AF2444),IF(D2444=1,AH2444&gt;=AI2444,AI2444&gt;AH2444),IF(E2444=1,AJ2444&gt;=AK2444,AK2444&gt;AJ2444),IF(F2444=1,AL2444&gt;=AM2444,AM2444&gt;AL2444),IF(G2444=1,AN2444&gt;=AO2444,AO2444&gt;AN2444),IF(H2444=1,AP2444&gt;=AQ2444,AQ2444&gt;AP2444))</f>
        <v>0</v>
      </c>
      <c r="AS2444" s="2"/>
      <c r="AT2444" s="2"/>
      <c r="AU2444" s="2"/>
      <c r="AV2444" s="2"/>
      <c r="AW2444" s="2"/>
      <c r="AX2444" s="2"/>
    </row>
    <row r="2445" customFormat="false" ht="15" hidden="false" customHeight="false" outlineLevel="0" collapsed="false">
      <c r="A2445" s="6" t="n">
        <f aca="false">ROW()-2342</f>
        <v>103</v>
      </c>
      <c r="B2445" s="6" t="n">
        <f aca="false">MOD(INT($A2445/64),2)</f>
        <v>1</v>
      </c>
      <c r="C2445" s="6" t="n">
        <f aca="false">MOD(INT($A2445/32),2)</f>
        <v>1</v>
      </c>
      <c r="D2445" s="6" t="n">
        <f aca="false">MOD(INT($A2445/16),2)</f>
        <v>0</v>
      </c>
      <c r="E2445" s="6" t="n">
        <f aca="false">MOD(INT($A2445/8),2)</f>
        <v>0</v>
      </c>
      <c r="F2445" s="6" t="n">
        <f aca="false">MOD(INT($A2445/4),2)</f>
        <v>1</v>
      </c>
      <c r="G2445" s="6" t="n">
        <f aca="false">MOD(INT($A2445/2),2)</f>
        <v>1</v>
      </c>
      <c r="H2445" s="6" t="n">
        <f aca="false">MOD(INT($A2445/1),2)</f>
        <v>1</v>
      </c>
      <c r="I2445" s="7" t="n">
        <f aca="false">IF(B2445=1,MIN($B$6,$B$2340),0)</f>
        <v>30000000</v>
      </c>
      <c r="J2445" s="7" t="n">
        <f aca="false">IF(C2445=1,MIN($F$576,MAX(0,$B$2340-I2445)),0)</f>
        <v>300000000</v>
      </c>
      <c r="K2445" s="7" t="n">
        <f aca="false">IF(D2445=1,MIN($F$575,MAX(0,$B$2340-SUM(I2445:J2445))),0)</f>
        <v>0</v>
      </c>
      <c r="L2445" s="7" t="n">
        <f aca="false">IF(E2445=1,MIN($F$574,MAX(0,$B$2340-SUM(I2445:K2445))),0)</f>
        <v>0</v>
      </c>
      <c r="M2445" s="7" t="n">
        <f aca="false">IF(F2445=1,MIN($F$573,MAX(0,$B$2340-SUM(I2445:L2445))),0)</f>
        <v>30000000</v>
      </c>
      <c r="N2445" s="7" t="n">
        <f aca="false">IF(G2445=1,MIN($F$572,MAX(0,$B$2340-SUM(I2445:M2445))),0)</f>
        <v>15000000</v>
      </c>
      <c r="O2445" s="7" t="n">
        <f aca="false">IF(H2445=1,MIN($F$571,MAX(0,$B$2340-SUM(I2445:N2445))),0)</f>
        <v>5000000</v>
      </c>
      <c r="P2445" s="7" t="n">
        <f aca="false">MAX(0,$B$2340-SUM(I2445:O2445))</f>
        <v>1620000000</v>
      </c>
      <c r="Q2445" s="7" t="n">
        <f aca="false">($B$553+$B$554)+$B$22+(1-B2445)*$B$548+(1-C2445)*$E$576+(1-D2445)*$E$575+(1-E2445)*$E$574+(1-F2445)*$E$573+(1-G2445)*$E$572+(1-H2445)*$E$571</f>
        <v>13415334.5395857</v>
      </c>
      <c r="R2445" s="7" t="n">
        <f aca="false">P2445&gt;$B$12*Q2445</f>
        <v>1</v>
      </c>
      <c r="S2445" s="7" t="n">
        <f aca="false">IF(R2445,(P2445+$B$12*$B$13)/(Q2445+$B$13),IF(Q2445&gt;0,P2445/Q2445,0))</f>
        <v>101.94570500321</v>
      </c>
      <c r="T2445" s="7" t="n">
        <f aca="false">IF(R2445,$B$13*(S2445-$B$12),0)</f>
        <v>252364262.508024</v>
      </c>
      <c r="U2445" s="7" t="n">
        <f aca="false">($B$553+$B$554)*S2445</f>
        <v>28683239.1698789</v>
      </c>
      <c r="V2445" s="7" t="n">
        <f aca="false">$B$22*S2445</f>
        <v>917511345.028888</v>
      </c>
      <c r="W2445" s="7" t="n">
        <f aca="false">IF(B2445=1,I2445,S2445*$B$548)</f>
        <v>30000000</v>
      </c>
      <c r="X2445" s="7" t="n">
        <f aca="false">IF(C2445=1,J2445,S2445*$E$576)</f>
        <v>300000000</v>
      </c>
      <c r="Y2445" s="7" t="n">
        <f aca="false">IF(D2445=1,K2445,S2445*$E$575)</f>
        <v>176771461.285506</v>
      </c>
      <c r="Z2445" s="7" t="n">
        <f aca="false">IF(E2445=1,L2445,S2445*$E$574)</f>
        <v>244669692.007703</v>
      </c>
      <c r="AA2445" s="7" t="n">
        <f aca="false">IF(F2445=1,M2445,S2445*$E$573)</f>
        <v>30000000</v>
      </c>
      <c r="AB2445" s="7" t="n">
        <f aca="false">IF(G2445=1,N2445,S2445*$E$572)</f>
        <v>15000000</v>
      </c>
      <c r="AC2445" s="7" t="n">
        <f aca="false">IF(H2445=1,O2445,S2445*$E$571)</f>
        <v>5000000</v>
      </c>
      <c r="AD2445" s="7" t="n">
        <f aca="false">INDEX($W$2342:$W$2469,MATCH($A2445+(1-B2445)*64,$A$2342:$A$2469,0))</f>
        <v>30000000</v>
      </c>
      <c r="AE2445" s="7" t="n">
        <f aca="false">INDEX($W$2342:$W$2469,MATCH($A2445-B2445*64,$A$2342:$A$2469,0))</f>
        <v>79493209.9693426</v>
      </c>
      <c r="AF2445" s="7" t="n">
        <f aca="false">INDEX($X$2342:$X$2469,MATCH($A2445+(1-C2445)*32,$A$2342:$A$2469,0))</f>
        <v>300000000</v>
      </c>
      <c r="AG2445" s="7" t="n">
        <f aca="false">INDEX($X$2342:$X$2469,MATCH($A2445-C2445*32,$A$2342:$A$2469,0))</f>
        <v>534858324.977162</v>
      </c>
      <c r="AH2445" s="7" t="n">
        <f aca="false">INDEX($Y$2342:$Y$2469,MATCH($A2445+(1-D2445)*16,$A$2342:$A$2469,0))</f>
        <v>100000000</v>
      </c>
      <c r="AI2445" s="7" t="n">
        <f aca="false">INDEX($Y$2342:$Y$2469,MATCH($A2445-D2445*16,$A$2342:$A$2469,0))</f>
        <v>176771461.285506</v>
      </c>
      <c r="AJ2445" s="7" t="n">
        <f aca="false">INDEX($Z$2342:$Z$2469,MATCH($A2445+(1-E2445)*8,$A$2342:$A$2469,0))</f>
        <v>60000000</v>
      </c>
      <c r="AK2445" s="7" t="n">
        <f aca="false">INDEX($Z$2342:$Z$2469,MATCH($A2445-E2445*8,$A$2342:$A$2469,0))</f>
        <v>244669692.007703</v>
      </c>
      <c r="AL2445" s="7" t="n">
        <f aca="false">INDEX($AA$2342:$AA$2469,MATCH($A2445+(1-F2445)*4,$A$2342:$A$2469,0))</f>
        <v>30000000</v>
      </c>
      <c r="AM2445" s="7" t="n">
        <f aca="false">INDEX($AA$2342:$AA$2469,MATCH($A2445-F2445*4,$A$2342:$A$2469,0))</f>
        <v>262088941.098294</v>
      </c>
      <c r="AN2445" s="7" t="n">
        <f aca="false">INDEX($AB$2342:$AB$2469,MATCH($A2445+(1-G2445)*2,$A$2342:$A$2469,0))</f>
        <v>15000000</v>
      </c>
      <c r="AO2445" s="7" t="n">
        <f aca="false">INDEX($AB$2342:$AB$2469,MATCH($A2445-G2445*2,$A$2342:$A$2469,0))</f>
        <v>391459193.947092</v>
      </c>
      <c r="AP2445" s="7" t="n">
        <f aca="false">INDEX($AC$2342:$AC$2469,MATCH($A2445+(1-H2445)*1,$A$2342:$A$2469,0))</f>
        <v>5000000</v>
      </c>
      <c r="AQ2445" s="7" t="n">
        <f aca="false">INDEX($AC$2342:$AC$2469,MATCH($A2445-H2445*1,$A$2342:$A$2469,0))</f>
        <v>389068603.449705</v>
      </c>
      <c r="AR2445" s="14" t="b">
        <f aca="false">AND(IF(B2445=1,AD2445&gt;=AE2445,AE2445&gt;AD2445),IF(C2445=1,AF2445&gt;=AG2445,AG2445&gt;AF2445),IF(D2445=1,AH2445&gt;=AI2445,AI2445&gt;AH2445),IF(E2445=1,AJ2445&gt;=AK2445,AK2445&gt;AJ2445),IF(F2445=1,AL2445&gt;=AM2445,AM2445&gt;AL2445),IF(G2445=1,AN2445&gt;=AO2445,AO2445&gt;AN2445),IF(H2445=1,AP2445&gt;=AQ2445,AQ2445&gt;AP2445))</f>
        <v>0</v>
      </c>
      <c r="AS2445" s="2"/>
      <c r="AT2445" s="2"/>
      <c r="AU2445" s="2"/>
      <c r="AV2445" s="2"/>
      <c r="AW2445" s="2"/>
      <c r="AX2445" s="2"/>
    </row>
    <row r="2446" customFormat="false" ht="15" hidden="false" customHeight="false" outlineLevel="0" collapsed="false">
      <c r="A2446" s="6" t="n">
        <f aca="false">ROW()-2342</f>
        <v>104</v>
      </c>
      <c r="B2446" s="6" t="n">
        <f aca="false">MOD(INT($A2446/64),2)</f>
        <v>1</v>
      </c>
      <c r="C2446" s="6" t="n">
        <f aca="false">MOD(INT($A2446/32),2)</f>
        <v>1</v>
      </c>
      <c r="D2446" s="6" t="n">
        <f aca="false">MOD(INT($A2446/16),2)</f>
        <v>0</v>
      </c>
      <c r="E2446" s="6" t="n">
        <f aca="false">MOD(INT($A2446/8),2)</f>
        <v>1</v>
      </c>
      <c r="F2446" s="6" t="n">
        <f aca="false">MOD(INT($A2446/4),2)</f>
        <v>0</v>
      </c>
      <c r="G2446" s="6" t="n">
        <f aca="false">MOD(INT($A2446/2),2)</f>
        <v>0</v>
      </c>
      <c r="H2446" s="6" t="n">
        <f aca="false">MOD(INT($A2446/1),2)</f>
        <v>0</v>
      </c>
      <c r="I2446" s="7" t="n">
        <f aca="false">IF(B2446=1,MIN($B$6,$B$2340),0)</f>
        <v>30000000</v>
      </c>
      <c r="J2446" s="7" t="n">
        <f aca="false">IF(C2446=1,MIN($F$576,MAX(0,$B$2340-I2446)),0)</f>
        <v>300000000</v>
      </c>
      <c r="K2446" s="7" t="n">
        <f aca="false">IF(D2446=1,MIN($F$575,MAX(0,$B$2340-SUM(I2446:J2446))),0)</f>
        <v>0</v>
      </c>
      <c r="L2446" s="7" t="n">
        <f aca="false">IF(E2446=1,MIN($F$574,MAX(0,$B$2340-SUM(I2446:K2446))),0)</f>
        <v>60000000</v>
      </c>
      <c r="M2446" s="7" t="n">
        <f aca="false">IF(F2446=1,MIN($F$573,MAX(0,$B$2340-SUM(I2446:L2446))),0)</f>
        <v>0</v>
      </c>
      <c r="N2446" s="7" t="n">
        <f aca="false">IF(G2446=1,MIN($F$572,MAX(0,$B$2340-SUM(I2446:M2446))),0)</f>
        <v>0</v>
      </c>
      <c r="O2446" s="7" t="n">
        <f aca="false">IF(H2446=1,MIN($F$571,MAX(0,$B$2340-SUM(I2446:N2446))),0)</f>
        <v>0</v>
      </c>
      <c r="P2446" s="7" t="n">
        <f aca="false">MAX(0,$B$2340-SUM(I2446:O2446))</f>
        <v>1610000000</v>
      </c>
      <c r="Q2446" s="7" t="n">
        <f aca="false">($B$553+$B$554)+$B$22+(1-B2446)*$B$548+(1-C2446)*$E$576+(1-D2446)*$E$575+(1-E2446)*$E$574+(1-F2446)*$E$573+(1-G2446)*$E$572+(1-H2446)*$E$571</f>
        <v>24015334.5395857</v>
      </c>
      <c r="R2446" s="7" t="n">
        <f aca="false">P2446&gt;$B$12*Q2446</f>
        <v>1</v>
      </c>
      <c r="S2446" s="7" t="n">
        <f aca="false">IF(R2446,(P2446+$B$12*$B$13)/(Q2446+$B$13),IF(Q2446&gt;0,P2446/Q2446,0))</f>
        <v>60.8138659383173</v>
      </c>
      <c r="T2446" s="7" t="n">
        <f aca="false">IF(R2446,$B$13*(S2446-$B$12),0)</f>
        <v>149534664.845793</v>
      </c>
      <c r="U2446" s="7" t="n">
        <f aca="false">($B$553+$B$554)*S2446</f>
        <v>17110467.3953531</v>
      </c>
      <c r="V2446" s="7" t="n">
        <f aca="false">$B$22*S2446</f>
        <v>547324793.444856</v>
      </c>
      <c r="W2446" s="7" t="n">
        <f aca="false">IF(B2446=1,I2446,S2446*$B$548)</f>
        <v>30000000</v>
      </c>
      <c r="X2446" s="7" t="n">
        <f aca="false">IF(C2446=1,J2446,S2446*$E$576)</f>
        <v>300000000</v>
      </c>
      <c r="Y2446" s="7" t="n">
        <f aca="false">IF(D2446=1,K2446,S2446*$E$575)</f>
        <v>105449817.115873</v>
      </c>
      <c r="Z2446" s="7" t="n">
        <f aca="false">IF(E2446=1,L2446,S2446*$E$574)</f>
        <v>60000000</v>
      </c>
      <c r="AA2446" s="7" t="n">
        <f aca="false">IF(F2446=1,M2446,S2446*$E$573)</f>
        <v>182441597.814952</v>
      </c>
      <c r="AB2446" s="7" t="n">
        <f aca="false">IF(G2446=1,N2446,S2446*$E$572)</f>
        <v>304069329.691587</v>
      </c>
      <c r="AC2446" s="7" t="n">
        <f aca="false">IF(H2446=1,O2446,S2446*$E$571)</f>
        <v>304069329.691587</v>
      </c>
      <c r="AD2446" s="7" t="n">
        <f aca="false">INDEX($W$2342:$W$2469,MATCH($A2446+(1-B2446)*64,$A$2342:$A$2469,0))</f>
        <v>30000000</v>
      </c>
      <c r="AE2446" s="7" t="n">
        <f aca="false">INDEX($W$2342:$W$2469,MATCH($A2446-B2446*64,$A$2342:$A$2469,0))</f>
        <v>48355489.7193998</v>
      </c>
      <c r="AF2446" s="7" t="n">
        <f aca="false">INDEX($X$2342:$X$2469,MATCH($A2446+(1-C2446)*32,$A$2342:$A$2469,0))</f>
        <v>300000000</v>
      </c>
      <c r="AG2446" s="7" t="n">
        <f aca="false">INDEX($X$2342:$X$2469,MATCH($A2446-C2446*32,$A$2342:$A$2469,0))</f>
        <v>359333764.44684</v>
      </c>
      <c r="AH2446" s="7" t="n">
        <f aca="false">INDEX($Y$2342:$Y$2469,MATCH($A2446+(1-D2446)*16,$A$2342:$A$2469,0))</f>
        <v>100000000</v>
      </c>
      <c r="AI2446" s="7" t="n">
        <f aca="false">INDEX($Y$2342:$Y$2469,MATCH($A2446-D2446*16,$A$2342:$A$2469,0))</f>
        <v>105449817.115873</v>
      </c>
      <c r="AJ2446" s="7" t="n">
        <f aca="false">INDEX($Z$2342:$Z$2469,MATCH($A2446+(1-E2446)*8,$A$2342:$A$2469,0))</f>
        <v>60000000</v>
      </c>
      <c r="AK2446" s="7" t="n">
        <f aca="false">INDEX($Z$2342:$Z$2469,MATCH($A2446-E2446*8,$A$2342:$A$2469,0))</f>
        <v>138819075.204015</v>
      </c>
      <c r="AL2446" s="7" t="n">
        <f aca="false">INDEX($AA$2342:$AA$2469,MATCH($A2446+(1-F2446)*4,$A$2342:$A$2469,0))</f>
        <v>30000000</v>
      </c>
      <c r="AM2446" s="7" t="n">
        <f aca="false">INDEX($AA$2342:$AA$2469,MATCH($A2446-F2446*4,$A$2342:$A$2469,0))</f>
        <v>182441597.814952</v>
      </c>
      <c r="AN2446" s="7" t="n">
        <f aca="false">INDEX($AB$2342:$AB$2469,MATCH($A2446+(1-G2446)*2,$A$2342:$A$2469,0))</f>
        <v>15000000</v>
      </c>
      <c r="AO2446" s="7" t="n">
        <f aca="false">INDEX($AB$2342:$AB$2469,MATCH($A2446-G2446*2,$A$2342:$A$2469,0))</f>
        <v>304069329.691587</v>
      </c>
      <c r="AP2446" s="7" t="n">
        <f aca="false">INDEX($AC$2342:$AC$2469,MATCH($A2446+(1-H2446)*1,$A$2342:$A$2469,0))</f>
        <v>5000000</v>
      </c>
      <c r="AQ2446" s="7" t="n">
        <f aca="false">INDEX($AC$2342:$AC$2469,MATCH($A2446-H2446*1,$A$2342:$A$2469,0))</f>
        <v>304069329.691587</v>
      </c>
      <c r="AR2446" s="14" t="b">
        <f aca="false">AND(IF(B2446=1,AD2446&gt;=AE2446,AE2446&gt;AD2446),IF(C2446=1,AF2446&gt;=AG2446,AG2446&gt;AF2446),IF(D2446=1,AH2446&gt;=AI2446,AI2446&gt;AH2446),IF(E2446=1,AJ2446&gt;=AK2446,AK2446&gt;AJ2446),IF(F2446=1,AL2446&gt;=AM2446,AM2446&gt;AL2446),IF(G2446=1,AN2446&gt;=AO2446,AO2446&gt;AN2446),IF(H2446=1,AP2446&gt;=AQ2446,AQ2446&gt;AP2446))</f>
        <v>0</v>
      </c>
      <c r="AS2446" s="2"/>
      <c r="AT2446" s="2"/>
      <c r="AU2446" s="2"/>
      <c r="AV2446" s="2"/>
      <c r="AW2446" s="2"/>
      <c r="AX2446" s="2"/>
    </row>
    <row r="2447" customFormat="false" ht="15" hidden="false" customHeight="false" outlineLevel="0" collapsed="false">
      <c r="A2447" s="6" t="n">
        <f aca="false">ROW()-2342</f>
        <v>105</v>
      </c>
      <c r="B2447" s="6" t="n">
        <f aca="false">MOD(INT($A2447/64),2)</f>
        <v>1</v>
      </c>
      <c r="C2447" s="6" t="n">
        <f aca="false">MOD(INT($A2447/32),2)</f>
        <v>1</v>
      </c>
      <c r="D2447" s="6" t="n">
        <f aca="false">MOD(INT($A2447/16),2)</f>
        <v>0</v>
      </c>
      <c r="E2447" s="6" t="n">
        <f aca="false">MOD(INT($A2447/8),2)</f>
        <v>1</v>
      </c>
      <c r="F2447" s="6" t="n">
        <f aca="false">MOD(INT($A2447/4),2)</f>
        <v>0</v>
      </c>
      <c r="G2447" s="6" t="n">
        <f aca="false">MOD(INT($A2447/2),2)</f>
        <v>0</v>
      </c>
      <c r="H2447" s="6" t="n">
        <f aca="false">MOD(INT($A2447/1),2)</f>
        <v>1</v>
      </c>
      <c r="I2447" s="7" t="n">
        <f aca="false">IF(B2447=1,MIN($B$6,$B$2340),0)</f>
        <v>30000000</v>
      </c>
      <c r="J2447" s="7" t="n">
        <f aca="false">IF(C2447=1,MIN($F$576,MAX(0,$B$2340-I2447)),0)</f>
        <v>300000000</v>
      </c>
      <c r="K2447" s="7" t="n">
        <f aca="false">IF(D2447=1,MIN($F$575,MAX(0,$B$2340-SUM(I2447:J2447))),0)</f>
        <v>0</v>
      </c>
      <c r="L2447" s="7" t="n">
        <f aca="false">IF(E2447=1,MIN($F$574,MAX(0,$B$2340-SUM(I2447:K2447))),0)</f>
        <v>60000000</v>
      </c>
      <c r="M2447" s="7" t="n">
        <f aca="false">IF(F2447=1,MIN($F$573,MAX(0,$B$2340-SUM(I2447:L2447))),0)</f>
        <v>0</v>
      </c>
      <c r="N2447" s="7" t="n">
        <f aca="false">IF(G2447=1,MIN($F$572,MAX(0,$B$2340-SUM(I2447:M2447))),0)</f>
        <v>0</v>
      </c>
      <c r="O2447" s="7" t="n">
        <f aca="false">IF(H2447=1,MIN($F$571,MAX(0,$B$2340-SUM(I2447:N2447))),0)</f>
        <v>5000000</v>
      </c>
      <c r="P2447" s="7" t="n">
        <f aca="false">MAX(0,$B$2340-SUM(I2447:O2447))</f>
        <v>1605000000</v>
      </c>
      <c r="Q2447" s="7" t="n">
        <f aca="false">($B$553+$B$554)+$B$22+(1-B2447)*$B$548+(1-C2447)*$E$576+(1-D2447)*$E$575+(1-E2447)*$E$574+(1-F2447)*$E$573+(1-G2447)*$E$572+(1-H2447)*$E$571</f>
        <v>19015334.5395857</v>
      </c>
      <c r="R2447" s="7" t="n">
        <f aca="false">P2447&gt;$B$12*Q2447</f>
        <v>1</v>
      </c>
      <c r="S2447" s="7" t="n">
        <f aca="false">IF(R2447,(P2447+$B$12*$B$13)/(Q2447+$B$13),IF(Q2447&gt;0,P2447/Q2447,0))</f>
        <v>74.7141531563168</v>
      </c>
      <c r="T2447" s="7" t="n">
        <f aca="false">IF(R2447,$B$13*(S2447-$B$12),0)</f>
        <v>184285382.890792</v>
      </c>
      <c r="U2447" s="7" t="n">
        <f aca="false">($B$553+$B$554)*S2447</f>
        <v>21021424.3384763</v>
      </c>
      <c r="V2447" s="7" t="n">
        <f aca="false">$B$22*S2447</f>
        <v>672427378.406851</v>
      </c>
      <c r="W2447" s="7" t="n">
        <f aca="false">IF(B2447=1,I2447,S2447*$B$548)</f>
        <v>30000000</v>
      </c>
      <c r="X2447" s="7" t="n">
        <f aca="false">IF(C2447=1,J2447,S2447*$E$576)</f>
        <v>300000000</v>
      </c>
      <c r="Y2447" s="7" t="n">
        <f aca="false">IF(D2447=1,K2447,S2447*$E$575)</f>
        <v>129552589.113346</v>
      </c>
      <c r="Z2447" s="7" t="n">
        <f aca="false">IF(E2447=1,L2447,S2447*$E$574)</f>
        <v>60000000</v>
      </c>
      <c r="AA2447" s="7" t="n">
        <f aca="false">IF(F2447=1,M2447,S2447*$E$573)</f>
        <v>224142459.46895</v>
      </c>
      <c r="AB2447" s="7" t="n">
        <f aca="false">IF(G2447=1,N2447,S2447*$E$572)</f>
        <v>373570765.781584</v>
      </c>
      <c r="AC2447" s="7" t="n">
        <f aca="false">IF(H2447=1,O2447,S2447*$E$571)</f>
        <v>5000000</v>
      </c>
      <c r="AD2447" s="7" t="n">
        <f aca="false">INDEX($W$2342:$W$2469,MATCH($A2447+(1-B2447)*64,$A$2342:$A$2469,0))</f>
        <v>30000000</v>
      </c>
      <c r="AE2447" s="7" t="n">
        <f aca="false">INDEX($W$2342:$W$2469,MATCH($A2447-B2447*64,$A$2342:$A$2469,0))</f>
        <v>59007816.0858071</v>
      </c>
      <c r="AF2447" s="7" t="n">
        <f aca="false">INDEX($X$2342:$X$2469,MATCH($A2447+(1-C2447)*32,$A$2342:$A$2469,0))</f>
        <v>300000000</v>
      </c>
      <c r="AG2447" s="7" t="n">
        <f aca="false">INDEX($X$2342:$X$2469,MATCH($A2447-C2447*32,$A$2342:$A$2469,0))</f>
        <v>423203884.159164</v>
      </c>
      <c r="AH2447" s="7" t="n">
        <f aca="false">INDEX($Y$2342:$Y$2469,MATCH($A2447+(1-D2447)*16,$A$2342:$A$2469,0))</f>
        <v>100000000</v>
      </c>
      <c r="AI2447" s="7" t="n">
        <f aca="false">INDEX($Y$2342:$Y$2469,MATCH($A2447-D2447*16,$A$2342:$A$2469,0))</f>
        <v>129552589.113346</v>
      </c>
      <c r="AJ2447" s="7" t="n">
        <f aca="false">INDEX($Z$2342:$Z$2469,MATCH($A2447+(1-E2447)*8,$A$2342:$A$2469,0))</f>
        <v>60000000</v>
      </c>
      <c r="AK2447" s="7" t="n">
        <f aca="false">INDEX($Z$2342:$Z$2469,MATCH($A2447-E2447*8,$A$2342:$A$2469,0))</f>
        <v>167340331.090737</v>
      </c>
      <c r="AL2447" s="7" t="n">
        <f aca="false">INDEX($AA$2342:$AA$2469,MATCH($A2447+(1-F2447)*4,$A$2342:$A$2469,0))</f>
        <v>30000000</v>
      </c>
      <c r="AM2447" s="7" t="n">
        <f aca="false">INDEX($AA$2342:$AA$2469,MATCH($A2447-F2447*4,$A$2342:$A$2469,0))</f>
        <v>224142459.46895</v>
      </c>
      <c r="AN2447" s="7" t="n">
        <f aca="false">INDEX($AB$2342:$AB$2469,MATCH($A2447+(1-G2447)*2,$A$2342:$A$2469,0))</f>
        <v>15000000</v>
      </c>
      <c r="AO2447" s="7" t="n">
        <f aca="false">INDEX($AB$2342:$AB$2469,MATCH($A2447-G2447*2,$A$2342:$A$2469,0))</f>
        <v>373570765.781584</v>
      </c>
      <c r="AP2447" s="7" t="n">
        <f aca="false">INDEX($AC$2342:$AC$2469,MATCH($A2447+(1-H2447)*1,$A$2342:$A$2469,0))</f>
        <v>5000000</v>
      </c>
      <c r="AQ2447" s="7" t="n">
        <f aca="false">INDEX($AC$2342:$AC$2469,MATCH($A2447-H2447*1,$A$2342:$A$2469,0))</f>
        <v>304069329.691587</v>
      </c>
      <c r="AR2447" s="14" t="b">
        <f aca="false">AND(IF(B2447=1,AD2447&gt;=AE2447,AE2447&gt;AD2447),IF(C2447=1,AF2447&gt;=AG2447,AG2447&gt;AF2447),IF(D2447=1,AH2447&gt;=AI2447,AI2447&gt;AH2447),IF(E2447=1,AJ2447&gt;=AK2447,AK2447&gt;AJ2447),IF(F2447=1,AL2447&gt;=AM2447,AM2447&gt;AL2447),IF(G2447=1,AN2447&gt;=AO2447,AO2447&gt;AN2447),IF(H2447=1,AP2447&gt;=AQ2447,AQ2447&gt;AP2447))</f>
        <v>0</v>
      </c>
      <c r="AS2447" s="2"/>
      <c r="AT2447" s="2"/>
      <c r="AU2447" s="2"/>
      <c r="AV2447" s="2"/>
      <c r="AW2447" s="2"/>
      <c r="AX2447" s="2"/>
    </row>
    <row r="2448" customFormat="false" ht="15" hidden="false" customHeight="false" outlineLevel="0" collapsed="false">
      <c r="A2448" s="6" t="n">
        <f aca="false">ROW()-2342</f>
        <v>106</v>
      </c>
      <c r="B2448" s="6" t="n">
        <f aca="false">MOD(INT($A2448/64),2)</f>
        <v>1</v>
      </c>
      <c r="C2448" s="6" t="n">
        <f aca="false">MOD(INT($A2448/32),2)</f>
        <v>1</v>
      </c>
      <c r="D2448" s="6" t="n">
        <f aca="false">MOD(INT($A2448/16),2)</f>
        <v>0</v>
      </c>
      <c r="E2448" s="6" t="n">
        <f aca="false">MOD(INT($A2448/8),2)</f>
        <v>1</v>
      </c>
      <c r="F2448" s="6" t="n">
        <f aca="false">MOD(INT($A2448/4),2)</f>
        <v>0</v>
      </c>
      <c r="G2448" s="6" t="n">
        <f aca="false">MOD(INT($A2448/2),2)</f>
        <v>1</v>
      </c>
      <c r="H2448" s="6" t="n">
        <f aca="false">MOD(INT($A2448/1),2)</f>
        <v>0</v>
      </c>
      <c r="I2448" s="7" t="n">
        <f aca="false">IF(B2448=1,MIN($B$6,$B$2340),0)</f>
        <v>30000000</v>
      </c>
      <c r="J2448" s="7" t="n">
        <f aca="false">IF(C2448=1,MIN($F$576,MAX(0,$B$2340-I2448)),0)</f>
        <v>300000000</v>
      </c>
      <c r="K2448" s="7" t="n">
        <f aca="false">IF(D2448=1,MIN($F$575,MAX(0,$B$2340-SUM(I2448:J2448))),0)</f>
        <v>0</v>
      </c>
      <c r="L2448" s="7" t="n">
        <f aca="false">IF(E2448=1,MIN($F$574,MAX(0,$B$2340-SUM(I2448:K2448))),0)</f>
        <v>60000000</v>
      </c>
      <c r="M2448" s="7" t="n">
        <f aca="false">IF(F2448=1,MIN($F$573,MAX(0,$B$2340-SUM(I2448:L2448))),0)</f>
        <v>0</v>
      </c>
      <c r="N2448" s="7" t="n">
        <f aca="false">IF(G2448=1,MIN($F$572,MAX(0,$B$2340-SUM(I2448:M2448))),0)</f>
        <v>15000000</v>
      </c>
      <c r="O2448" s="7" t="n">
        <f aca="false">IF(H2448=1,MIN($F$571,MAX(0,$B$2340-SUM(I2448:N2448))),0)</f>
        <v>0</v>
      </c>
      <c r="P2448" s="7" t="n">
        <f aca="false">MAX(0,$B$2340-SUM(I2448:O2448))</f>
        <v>1595000000</v>
      </c>
      <c r="Q2448" s="7" t="n">
        <f aca="false">($B$553+$B$554)+$B$22+(1-B2448)*$B$548+(1-C2448)*$E$576+(1-D2448)*$E$575+(1-E2448)*$E$574+(1-F2448)*$E$573+(1-G2448)*$E$572+(1-H2448)*$E$571</f>
        <v>19015334.5395857</v>
      </c>
      <c r="R2448" s="7" t="n">
        <f aca="false">P2448&gt;$B$12*Q2448</f>
        <v>1</v>
      </c>
      <c r="S2448" s="7" t="n">
        <f aca="false">IF(R2448,(P2448+$B$12*$B$13)/(Q2448+$B$13),IF(Q2448&gt;0,P2448/Q2448,0))</f>
        <v>74.2493683777394</v>
      </c>
      <c r="T2448" s="7" t="n">
        <f aca="false">IF(R2448,$B$13*(S2448-$B$12),0)</f>
        <v>183123420.944349</v>
      </c>
      <c r="U2448" s="7" t="n">
        <f aca="false">($B$553+$B$554)*S2448</f>
        <v>20890653.4250177</v>
      </c>
      <c r="V2448" s="7" t="n">
        <f aca="false">$B$22*S2448</f>
        <v>668244315.399655</v>
      </c>
      <c r="W2448" s="7" t="n">
        <f aca="false">IF(B2448=1,I2448,S2448*$B$548)</f>
        <v>30000000</v>
      </c>
      <c r="X2448" s="7" t="n">
        <f aca="false">IF(C2448=1,J2448,S2448*$E$576)</f>
        <v>300000000</v>
      </c>
      <c r="Y2448" s="7" t="n">
        <f aca="false">IF(D2448=1,K2448,S2448*$E$575)</f>
        <v>128746663.209064</v>
      </c>
      <c r="Z2448" s="7" t="n">
        <f aca="false">IF(E2448=1,L2448,S2448*$E$574)</f>
        <v>60000000</v>
      </c>
      <c r="AA2448" s="7" t="n">
        <f aca="false">IF(F2448=1,M2448,S2448*$E$573)</f>
        <v>222748105.133218</v>
      </c>
      <c r="AB2448" s="7" t="n">
        <f aca="false">IF(G2448=1,N2448,S2448*$E$572)</f>
        <v>15000000</v>
      </c>
      <c r="AC2448" s="7" t="n">
        <f aca="false">IF(H2448=1,O2448,S2448*$E$571)</f>
        <v>371246841.888697</v>
      </c>
      <c r="AD2448" s="7" t="n">
        <f aca="false">INDEX($W$2342:$W$2469,MATCH($A2448+(1-B2448)*64,$A$2342:$A$2469,0))</f>
        <v>30000000</v>
      </c>
      <c r="AE2448" s="7" t="n">
        <f aca="false">INDEX($W$2342:$W$2469,MATCH($A2448-B2448*64,$A$2342:$A$2469,0))</f>
        <v>58647463.010474</v>
      </c>
      <c r="AF2448" s="7" t="n">
        <f aca="false">INDEX($X$2342:$X$2469,MATCH($A2448+(1-C2448)*32,$A$2342:$A$2469,0))</f>
        <v>300000000</v>
      </c>
      <c r="AG2448" s="7" t="n">
        <f aca="false">INDEX($X$2342:$X$2469,MATCH($A2448-C2448*32,$A$2342:$A$2469,0))</f>
        <v>420985253.049548</v>
      </c>
      <c r="AH2448" s="7" t="n">
        <f aca="false">INDEX($Y$2342:$Y$2469,MATCH($A2448+(1-D2448)*16,$A$2342:$A$2469,0))</f>
        <v>100000000</v>
      </c>
      <c r="AI2448" s="7" t="n">
        <f aca="false">INDEX($Y$2342:$Y$2469,MATCH($A2448-D2448*16,$A$2342:$A$2469,0))</f>
        <v>128746663.209064</v>
      </c>
      <c r="AJ2448" s="7" t="n">
        <f aca="false">INDEX($Z$2342:$Z$2469,MATCH($A2448+(1-E2448)*8,$A$2342:$A$2469,0))</f>
        <v>60000000</v>
      </c>
      <c r="AK2448" s="7" t="n">
        <f aca="false">INDEX($Z$2342:$Z$2469,MATCH($A2448-E2448*8,$A$2342:$A$2469,0))</f>
        <v>166336790.8743</v>
      </c>
      <c r="AL2448" s="7" t="n">
        <f aca="false">INDEX($AA$2342:$AA$2469,MATCH($A2448+(1-F2448)*4,$A$2342:$A$2469,0))</f>
        <v>30000000</v>
      </c>
      <c r="AM2448" s="7" t="n">
        <f aca="false">INDEX($AA$2342:$AA$2469,MATCH($A2448-F2448*4,$A$2342:$A$2469,0))</f>
        <v>222748105.133218</v>
      </c>
      <c r="AN2448" s="7" t="n">
        <f aca="false">INDEX($AB$2342:$AB$2469,MATCH($A2448+(1-G2448)*2,$A$2342:$A$2469,0))</f>
        <v>15000000</v>
      </c>
      <c r="AO2448" s="7" t="n">
        <f aca="false">INDEX($AB$2342:$AB$2469,MATCH($A2448-G2448*2,$A$2342:$A$2469,0))</f>
        <v>304069329.691587</v>
      </c>
      <c r="AP2448" s="7" t="n">
        <f aca="false">INDEX($AC$2342:$AC$2469,MATCH($A2448+(1-H2448)*1,$A$2342:$A$2469,0))</f>
        <v>5000000</v>
      </c>
      <c r="AQ2448" s="7" t="n">
        <f aca="false">INDEX($AC$2342:$AC$2469,MATCH($A2448-H2448*1,$A$2342:$A$2469,0))</f>
        <v>371246841.888697</v>
      </c>
      <c r="AR2448" s="14" t="b">
        <f aca="false">AND(IF(B2448=1,AD2448&gt;=AE2448,AE2448&gt;AD2448),IF(C2448=1,AF2448&gt;=AG2448,AG2448&gt;AF2448),IF(D2448=1,AH2448&gt;=AI2448,AI2448&gt;AH2448),IF(E2448=1,AJ2448&gt;=AK2448,AK2448&gt;AJ2448),IF(F2448=1,AL2448&gt;=AM2448,AM2448&gt;AL2448),IF(G2448=1,AN2448&gt;=AO2448,AO2448&gt;AN2448),IF(H2448=1,AP2448&gt;=AQ2448,AQ2448&gt;AP2448))</f>
        <v>0</v>
      </c>
      <c r="AS2448" s="2"/>
      <c r="AT2448" s="2"/>
      <c r="AU2448" s="2"/>
      <c r="AV2448" s="2"/>
      <c r="AW2448" s="2"/>
      <c r="AX2448" s="2"/>
    </row>
    <row r="2449" customFormat="false" ht="15" hidden="false" customHeight="false" outlineLevel="0" collapsed="false">
      <c r="A2449" s="6" t="n">
        <f aca="false">ROW()-2342</f>
        <v>107</v>
      </c>
      <c r="B2449" s="6" t="n">
        <f aca="false">MOD(INT($A2449/64),2)</f>
        <v>1</v>
      </c>
      <c r="C2449" s="6" t="n">
        <f aca="false">MOD(INT($A2449/32),2)</f>
        <v>1</v>
      </c>
      <c r="D2449" s="6" t="n">
        <f aca="false">MOD(INT($A2449/16),2)</f>
        <v>0</v>
      </c>
      <c r="E2449" s="6" t="n">
        <f aca="false">MOD(INT($A2449/8),2)</f>
        <v>1</v>
      </c>
      <c r="F2449" s="6" t="n">
        <f aca="false">MOD(INT($A2449/4),2)</f>
        <v>0</v>
      </c>
      <c r="G2449" s="6" t="n">
        <f aca="false">MOD(INT($A2449/2),2)</f>
        <v>1</v>
      </c>
      <c r="H2449" s="6" t="n">
        <f aca="false">MOD(INT($A2449/1),2)</f>
        <v>1</v>
      </c>
      <c r="I2449" s="7" t="n">
        <f aca="false">IF(B2449=1,MIN($B$6,$B$2340),0)</f>
        <v>30000000</v>
      </c>
      <c r="J2449" s="7" t="n">
        <f aca="false">IF(C2449=1,MIN($F$576,MAX(0,$B$2340-I2449)),0)</f>
        <v>300000000</v>
      </c>
      <c r="K2449" s="7" t="n">
        <f aca="false">IF(D2449=1,MIN($F$575,MAX(0,$B$2340-SUM(I2449:J2449))),0)</f>
        <v>0</v>
      </c>
      <c r="L2449" s="7" t="n">
        <f aca="false">IF(E2449=1,MIN($F$574,MAX(0,$B$2340-SUM(I2449:K2449))),0)</f>
        <v>60000000</v>
      </c>
      <c r="M2449" s="7" t="n">
        <f aca="false">IF(F2449=1,MIN($F$573,MAX(0,$B$2340-SUM(I2449:L2449))),0)</f>
        <v>0</v>
      </c>
      <c r="N2449" s="7" t="n">
        <f aca="false">IF(G2449=1,MIN($F$572,MAX(0,$B$2340-SUM(I2449:M2449))),0)</f>
        <v>15000000</v>
      </c>
      <c r="O2449" s="7" t="n">
        <f aca="false">IF(H2449=1,MIN($F$571,MAX(0,$B$2340-SUM(I2449:N2449))),0)</f>
        <v>5000000</v>
      </c>
      <c r="P2449" s="7" t="n">
        <f aca="false">MAX(0,$B$2340-SUM(I2449:O2449))</f>
        <v>1590000000</v>
      </c>
      <c r="Q2449" s="7" t="n">
        <f aca="false">($B$553+$B$554)+$B$22+(1-B2449)*$B$548+(1-C2449)*$E$576+(1-D2449)*$E$575+(1-E2449)*$E$574+(1-F2449)*$E$573+(1-G2449)*$E$572+(1-H2449)*$E$571</f>
        <v>14015334.5395857</v>
      </c>
      <c r="R2449" s="7" t="n">
        <f aca="false">P2449&gt;$B$12*Q2449</f>
        <v>1</v>
      </c>
      <c r="S2449" s="7" t="n">
        <f aca="false">IF(R2449,(P2449+$B$12*$B$13)/(Q2449+$B$13),IF(Q2449&gt;0,P2449/Q2449,0))</f>
        <v>96.4255368962055</v>
      </c>
      <c r="T2449" s="7" t="n">
        <f aca="false">IF(R2449,$B$13*(S2449-$B$12),0)</f>
        <v>238563842.240514</v>
      </c>
      <c r="U2449" s="7" t="n">
        <f aca="false">($B$553+$B$554)*S2449</f>
        <v>27130095.7386167</v>
      </c>
      <c r="V2449" s="7" t="n">
        <f aca="false">$B$22*S2449</f>
        <v>867829832.06585</v>
      </c>
      <c r="W2449" s="7" t="n">
        <f aca="false">IF(B2449=1,I2449,S2449*$B$548)</f>
        <v>30000000</v>
      </c>
      <c r="X2449" s="7" t="n">
        <f aca="false">IF(C2449=1,J2449,S2449*$E$576)</f>
        <v>300000000</v>
      </c>
      <c r="Y2449" s="7" t="n">
        <f aca="false">IF(D2449=1,K2449,S2449*$E$575)</f>
        <v>167199619.266403</v>
      </c>
      <c r="Z2449" s="7" t="n">
        <f aca="false">IF(E2449=1,L2449,S2449*$E$574)</f>
        <v>60000000</v>
      </c>
      <c r="AA2449" s="7" t="n">
        <f aca="false">IF(F2449=1,M2449,S2449*$E$573)</f>
        <v>289276610.688617</v>
      </c>
      <c r="AB2449" s="7" t="n">
        <f aca="false">IF(G2449=1,N2449,S2449*$E$572)</f>
        <v>15000000</v>
      </c>
      <c r="AC2449" s="7" t="n">
        <f aca="false">IF(H2449=1,O2449,S2449*$E$571)</f>
        <v>5000000</v>
      </c>
      <c r="AD2449" s="7" t="n">
        <f aca="false">INDEX($W$2342:$W$2469,MATCH($A2449+(1-B2449)*64,$A$2342:$A$2469,0))</f>
        <v>30000000</v>
      </c>
      <c r="AE2449" s="7" t="n">
        <f aca="false">INDEX($W$2342:$W$2469,MATCH($A2449-B2449*64,$A$2342:$A$2469,0))</f>
        <v>75346194.6905116</v>
      </c>
      <c r="AF2449" s="7" t="n">
        <f aca="false">INDEX($X$2342:$X$2469,MATCH($A2449+(1-C2449)*32,$A$2342:$A$2469,0))</f>
        <v>300000000</v>
      </c>
      <c r="AG2449" s="7" t="n">
        <f aca="false">INDEX($X$2342:$X$2469,MATCH($A2449-C2449*32,$A$2342:$A$2469,0))</f>
        <v>512564573.590895</v>
      </c>
      <c r="AH2449" s="7" t="n">
        <f aca="false">INDEX($Y$2342:$Y$2469,MATCH($A2449+(1-D2449)*16,$A$2342:$A$2469,0))</f>
        <v>100000000</v>
      </c>
      <c r="AI2449" s="7" t="n">
        <f aca="false">INDEX($Y$2342:$Y$2469,MATCH($A2449-D2449*16,$A$2342:$A$2469,0))</f>
        <v>167199619.266403</v>
      </c>
      <c r="AJ2449" s="7" t="n">
        <f aca="false">INDEX($Z$2342:$Z$2469,MATCH($A2449+(1-E2449)*8,$A$2342:$A$2469,0))</f>
        <v>60000000</v>
      </c>
      <c r="AK2449" s="7" t="n">
        <f aca="false">INDEX($Z$2342:$Z$2469,MATCH($A2449-E2449*8,$A$2342:$A$2469,0))</f>
        <v>209671152.878635</v>
      </c>
      <c r="AL2449" s="7" t="n">
        <f aca="false">INDEX($AA$2342:$AA$2469,MATCH($A2449+(1-F2449)*4,$A$2342:$A$2469,0))</f>
        <v>30000000</v>
      </c>
      <c r="AM2449" s="7" t="n">
        <f aca="false">INDEX($AA$2342:$AA$2469,MATCH($A2449-F2449*4,$A$2342:$A$2469,0))</f>
        <v>289276610.688617</v>
      </c>
      <c r="AN2449" s="7" t="n">
        <f aca="false">INDEX($AB$2342:$AB$2469,MATCH($A2449+(1-G2449)*2,$A$2342:$A$2469,0))</f>
        <v>15000000</v>
      </c>
      <c r="AO2449" s="7" t="n">
        <f aca="false">INDEX($AB$2342:$AB$2469,MATCH($A2449-G2449*2,$A$2342:$A$2469,0))</f>
        <v>373570765.781584</v>
      </c>
      <c r="AP2449" s="7" t="n">
        <f aca="false">INDEX($AC$2342:$AC$2469,MATCH($A2449+(1-H2449)*1,$A$2342:$A$2469,0))</f>
        <v>5000000</v>
      </c>
      <c r="AQ2449" s="7" t="n">
        <f aca="false">INDEX($AC$2342:$AC$2469,MATCH($A2449-H2449*1,$A$2342:$A$2469,0))</f>
        <v>371246841.888697</v>
      </c>
      <c r="AR2449" s="14" t="b">
        <f aca="false">AND(IF(B2449=1,AD2449&gt;=AE2449,AE2449&gt;AD2449),IF(C2449=1,AF2449&gt;=AG2449,AG2449&gt;AF2449),IF(D2449=1,AH2449&gt;=AI2449,AI2449&gt;AH2449),IF(E2449=1,AJ2449&gt;=AK2449,AK2449&gt;AJ2449),IF(F2449=1,AL2449&gt;=AM2449,AM2449&gt;AL2449),IF(G2449=1,AN2449&gt;=AO2449,AO2449&gt;AN2449),IF(H2449=1,AP2449&gt;=AQ2449,AQ2449&gt;AP2449))</f>
        <v>0</v>
      </c>
      <c r="AS2449" s="2"/>
      <c r="AT2449" s="2"/>
      <c r="AU2449" s="2"/>
      <c r="AV2449" s="2"/>
      <c r="AW2449" s="2"/>
      <c r="AX2449" s="2"/>
    </row>
    <row r="2450" customFormat="false" ht="15" hidden="false" customHeight="false" outlineLevel="0" collapsed="false">
      <c r="A2450" s="6" t="n">
        <f aca="false">ROW()-2342</f>
        <v>108</v>
      </c>
      <c r="B2450" s="6" t="n">
        <f aca="false">MOD(INT($A2450/64),2)</f>
        <v>1</v>
      </c>
      <c r="C2450" s="6" t="n">
        <f aca="false">MOD(INT($A2450/32),2)</f>
        <v>1</v>
      </c>
      <c r="D2450" s="6" t="n">
        <f aca="false">MOD(INT($A2450/16),2)</f>
        <v>0</v>
      </c>
      <c r="E2450" s="6" t="n">
        <f aca="false">MOD(INT($A2450/8),2)</f>
        <v>1</v>
      </c>
      <c r="F2450" s="6" t="n">
        <f aca="false">MOD(INT($A2450/4),2)</f>
        <v>1</v>
      </c>
      <c r="G2450" s="6" t="n">
        <f aca="false">MOD(INT($A2450/2),2)</f>
        <v>0</v>
      </c>
      <c r="H2450" s="6" t="n">
        <f aca="false">MOD(INT($A2450/1),2)</f>
        <v>0</v>
      </c>
      <c r="I2450" s="7" t="n">
        <f aca="false">IF(B2450=1,MIN($B$6,$B$2340),0)</f>
        <v>30000000</v>
      </c>
      <c r="J2450" s="7" t="n">
        <f aca="false">IF(C2450=1,MIN($F$576,MAX(0,$B$2340-I2450)),0)</f>
        <v>300000000</v>
      </c>
      <c r="K2450" s="7" t="n">
        <f aca="false">IF(D2450=1,MIN($F$575,MAX(0,$B$2340-SUM(I2450:J2450))),0)</f>
        <v>0</v>
      </c>
      <c r="L2450" s="7" t="n">
        <f aca="false">IF(E2450=1,MIN($F$574,MAX(0,$B$2340-SUM(I2450:K2450))),0)</f>
        <v>60000000</v>
      </c>
      <c r="M2450" s="7" t="n">
        <f aca="false">IF(F2450=1,MIN($F$573,MAX(0,$B$2340-SUM(I2450:L2450))),0)</f>
        <v>30000000</v>
      </c>
      <c r="N2450" s="7" t="n">
        <f aca="false">IF(G2450=1,MIN($F$572,MAX(0,$B$2340-SUM(I2450:M2450))),0)</f>
        <v>0</v>
      </c>
      <c r="O2450" s="7" t="n">
        <f aca="false">IF(H2450=1,MIN($F$571,MAX(0,$B$2340-SUM(I2450:N2450))),0)</f>
        <v>0</v>
      </c>
      <c r="P2450" s="7" t="n">
        <f aca="false">MAX(0,$B$2340-SUM(I2450:O2450))</f>
        <v>1580000000</v>
      </c>
      <c r="Q2450" s="7" t="n">
        <f aca="false">($B$553+$B$554)+$B$22+(1-B2450)*$B$548+(1-C2450)*$E$576+(1-D2450)*$E$575+(1-E2450)*$E$574+(1-F2450)*$E$573+(1-G2450)*$E$572+(1-H2450)*$E$571</f>
        <v>21015334.5395857</v>
      </c>
      <c r="R2450" s="7" t="n">
        <f aca="false">P2450&gt;$B$12*Q2450</f>
        <v>1</v>
      </c>
      <c r="S2450" s="7" t="n">
        <f aca="false">IF(R2450,(P2450+$B$12*$B$13)/(Q2450+$B$13),IF(Q2450&gt;0,P2450/Q2450,0))</f>
        <v>67.2965122965195</v>
      </c>
      <c r="T2450" s="7" t="n">
        <f aca="false">IF(R2450,$B$13*(S2450-$B$12),0)</f>
        <v>165741280.741299</v>
      </c>
      <c r="U2450" s="7" t="n">
        <f aca="false">($B$553+$B$554)*S2450</f>
        <v>18934411.7777104</v>
      </c>
      <c r="V2450" s="7" t="n">
        <f aca="false">$B$22*S2450</f>
        <v>605668610.668676</v>
      </c>
      <c r="W2450" s="7" t="n">
        <f aca="false">IF(B2450=1,I2450,S2450*$B$548)</f>
        <v>30000000</v>
      </c>
      <c r="X2450" s="7" t="n">
        <f aca="false">IF(C2450=1,J2450,S2450*$E$576)</f>
        <v>300000000</v>
      </c>
      <c r="Y2450" s="7" t="n">
        <f aca="false">IF(D2450=1,K2450,S2450*$E$575)</f>
        <v>116690573.84712</v>
      </c>
      <c r="Z2450" s="7" t="n">
        <f aca="false">IF(E2450=1,L2450,S2450*$E$574)</f>
        <v>60000000</v>
      </c>
      <c r="AA2450" s="7" t="n">
        <f aca="false">IF(F2450=1,M2450,S2450*$E$573)</f>
        <v>30000000</v>
      </c>
      <c r="AB2450" s="7" t="n">
        <f aca="false">IF(G2450=1,N2450,S2450*$E$572)</f>
        <v>336482561.482598</v>
      </c>
      <c r="AC2450" s="7" t="n">
        <f aca="false">IF(H2450=1,O2450,S2450*$E$571)</f>
        <v>336482561.482598</v>
      </c>
      <c r="AD2450" s="7" t="n">
        <f aca="false">INDEX($W$2342:$W$2469,MATCH($A2450+(1-B2450)*64,$A$2342:$A$2469,0))</f>
        <v>30000000</v>
      </c>
      <c r="AE2450" s="7" t="n">
        <f aca="false">INDEX($W$2342:$W$2469,MATCH($A2450-B2450*64,$A$2342:$A$2469,0))</f>
        <v>53328329.8409878</v>
      </c>
      <c r="AF2450" s="7" t="n">
        <f aca="false">INDEX($X$2342:$X$2469,MATCH($A2450+(1-C2450)*32,$A$2342:$A$2469,0))</f>
        <v>300000000</v>
      </c>
      <c r="AG2450" s="7" t="n">
        <f aca="false">INDEX($X$2342:$X$2469,MATCH($A2450-C2450*32,$A$2342:$A$2469,0))</f>
        <v>389484623.094043</v>
      </c>
      <c r="AH2450" s="7" t="n">
        <f aca="false">INDEX($Y$2342:$Y$2469,MATCH($A2450+(1-D2450)*16,$A$2342:$A$2469,0))</f>
        <v>100000000</v>
      </c>
      <c r="AI2450" s="7" t="n">
        <f aca="false">INDEX($Y$2342:$Y$2469,MATCH($A2450-D2450*16,$A$2342:$A$2469,0))</f>
        <v>116690573.84712</v>
      </c>
      <c r="AJ2450" s="7" t="n">
        <f aca="false">INDEX($Z$2342:$Z$2469,MATCH($A2450+(1-E2450)*8,$A$2342:$A$2469,0))</f>
        <v>60000000</v>
      </c>
      <c r="AK2450" s="7" t="n">
        <f aca="false">INDEX($Z$2342:$Z$2469,MATCH($A2450-E2450*8,$A$2342:$A$2469,0))</f>
        <v>152110712.442419</v>
      </c>
      <c r="AL2450" s="7" t="n">
        <f aca="false">INDEX($AA$2342:$AA$2469,MATCH($A2450+(1-F2450)*4,$A$2342:$A$2469,0))</f>
        <v>30000000</v>
      </c>
      <c r="AM2450" s="7" t="n">
        <f aca="false">INDEX($AA$2342:$AA$2469,MATCH($A2450-F2450*4,$A$2342:$A$2469,0))</f>
        <v>182441597.814952</v>
      </c>
      <c r="AN2450" s="7" t="n">
        <f aca="false">INDEX($AB$2342:$AB$2469,MATCH($A2450+(1-G2450)*2,$A$2342:$A$2469,0))</f>
        <v>15000000</v>
      </c>
      <c r="AO2450" s="7" t="n">
        <f aca="false">INDEX($AB$2342:$AB$2469,MATCH($A2450-G2450*2,$A$2342:$A$2469,0))</f>
        <v>336482561.482598</v>
      </c>
      <c r="AP2450" s="7" t="n">
        <f aca="false">INDEX($AC$2342:$AC$2469,MATCH($A2450+(1-H2450)*1,$A$2342:$A$2469,0))</f>
        <v>5000000</v>
      </c>
      <c r="AQ2450" s="7" t="n">
        <f aca="false">INDEX($AC$2342:$AC$2469,MATCH($A2450-H2450*1,$A$2342:$A$2469,0))</f>
        <v>336482561.482598</v>
      </c>
      <c r="AR2450" s="14" t="b">
        <f aca="false">AND(IF(B2450=1,AD2450&gt;=AE2450,AE2450&gt;AD2450),IF(C2450=1,AF2450&gt;=AG2450,AG2450&gt;AF2450),IF(D2450=1,AH2450&gt;=AI2450,AI2450&gt;AH2450),IF(E2450=1,AJ2450&gt;=AK2450,AK2450&gt;AJ2450),IF(F2450=1,AL2450&gt;=AM2450,AM2450&gt;AL2450),IF(G2450=1,AN2450&gt;=AO2450,AO2450&gt;AN2450),IF(H2450=1,AP2450&gt;=AQ2450,AQ2450&gt;AP2450))</f>
        <v>0</v>
      </c>
      <c r="AS2450" s="2"/>
      <c r="AT2450" s="2"/>
      <c r="AU2450" s="2"/>
      <c r="AV2450" s="2"/>
      <c r="AW2450" s="2"/>
      <c r="AX2450" s="2"/>
    </row>
    <row r="2451" customFormat="false" ht="15" hidden="false" customHeight="false" outlineLevel="0" collapsed="false">
      <c r="A2451" s="6" t="n">
        <f aca="false">ROW()-2342</f>
        <v>109</v>
      </c>
      <c r="B2451" s="6" t="n">
        <f aca="false">MOD(INT($A2451/64),2)</f>
        <v>1</v>
      </c>
      <c r="C2451" s="6" t="n">
        <f aca="false">MOD(INT($A2451/32),2)</f>
        <v>1</v>
      </c>
      <c r="D2451" s="6" t="n">
        <f aca="false">MOD(INT($A2451/16),2)</f>
        <v>0</v>
      </c>
      <c r="E2451" s="6" t="n">
        <f aca="false">MOD(INT($A2451/8),2)</f>
        <v>1</v>
      </c>
      <c r="F2451" s="6" t="n">
        <f aca="false">MOD(INT($A2451/4),2)</f>
        <v>1</v>
      </c>
      <c r="G2451" s="6" t="n">
        <f aca="false">MOD(INT($A2451/2),2)</f>
        <v>0</v>
      </c>
      <c r="H2451" s="6" t="n">
        <f aca="false">MOD(INT($A2451/1),2)</f>
        <v>1</v>
      </c>
      <c r="I2451" s="7" t="n">
        <f aca="false">IF(B2451=1,MIN($B$6,$B$2340),0)</f>
        <v>30000000</v>
      </c>
      <c r="J2451" s="7" t="n">
        <f aca="false">IF(C2451=1,MIN($F$576,MAX(0,$B$2340-I2451)),0)</f>
        <v>300000000</v>
      </c>
      <c r="K2451" s="7" t="n">
        <f aca="false">IF(D2451=1,MIN($F$575,MAX(0,$B$2340-SUM(I2451:J2451))),0)</f>
        <v>0</v>
      </c>
      <c r="L2451" s="7" t="n">
        <f aca="false">IF(E2451=1,MIN($F$574,MAX(0,$B$2340-SUM(I2451:K2451))),0)</f>
        <v>60000000</v>
      </c>
      <c r="M2451" s="7" t="n">
        <f aca="false">IF(F2451=1,MIN($F$573,MAX(0,$B$2340-SUM(I2451:L2451))),0)</f>
        <v>30000000</v>
      </c>
      <c r="N2451" s="7" t="n">
        <f aca="false">IF(G2451=1,MIN($F$572,MAX(0,$B$2340-SUM(I2451:M2451))),0)</f>
        <v>0</v>
      </c>
      <c r="O2451" s="7" t="n">
        <f aca="false">IF(H2451=1,MIN($F$571,MAX(0,$B$2340-SUM(I2451:N2451))),0)</f>
        <v>5000000</v>
      </c>
      <c r="P2451" s="7" t="n">
        <f aca="false">MAX(0,$B$2340-SUM(I2451:O2451))</f>
        <v>1575000000</v>
      </c>
      <c r="Q2451" s="7" t="n">
        <f aca="false">($B$553+$B$554)+$B$22+(1-B2451)*$B$548+(1-C2451)*$E$576+(1-D2451)*$E$575+(1-E2451)*$E$574+(1-F2451)*$E$573+(1-G2451)*$E$572+(1-H2451)*$E$571</f>
        <v>16015334.5395857</v>
      </c>
      <c r="R2451" s="7" t="n">
        <f aca="false">P2451&gt;$B$12*Q2451</f>
        <v>1</v>
      </c>
      <c r="S2451" s="7" t="n">
        <f aca="false">IF(R2451,(P2451+$B$12*$B$13)/(Q2451+$B$13),IF(Q2451&gt;0,P2451/Q2451,0))</f>
        <v>85.1996487898888</v>
      </c>
      <c r="T2451" s="7" t="n">
        <f aca="false">IF(R2451,$B$13*(S2451-$B$12),0)</f>
        <v>210499121.974722</v>
      </c>
      <c r="U2451" s="7" t="n">
        <f aca="false">($B$553+$B$554)*S2451</f>
        <v>23971602.3676831</v>
      </c>
      <c r="V2451" s="7" t="n">
        <f aca="false">$B$22*S2451</f>
        <v>766796839.108999</v>
      </c>
      <c r="W2451" s="7" t="n">
        <f aca="false">IF(B2451=1,I2451,S2451*$B$548)</f>
        <v>30000000</v>
      </c>
      <c r="X2451" s="7" t="n">
        <f aca="false">IF(C2451=1,J2451,S2451*$E$576)</f>
        <v>300000000</v>
      </c>
      <c r="Y2451" s="7" t="n">
        <f aca="false">IF(D2451=1,K2451,S2451*$E$575)</f>
        <v>147734192.599152</v>
      </c>
      <c r="Z2451" s="7" t="n">
        <f aca="false">IF(E2451=1,L2451,S2451*$E$574)</f>
        <v>60000000</v>
      </c>
      <c r="AA2451" s="7" t="n">
        <f aca="false">IF(F2451=1,M2451,S2451*$E$573)</f>
        <v>30000000</v>
      </c>
      <c r="AB2451" s="7" t="n">
        <f aca="false">IF(G2451=1,N2451,S2451*$E$572)</f>
        <v>425998243.949444</v>
      </c>
      <c r="AC2451" s="7" t="n">
        <f aca="false">IF(H2451=1,O2451,S2451*$E$571)</f>
        <v>5000000</v>
      </c>
      <c r="AD2451" s="7" t="n">
        <f aca="false">INDEX($W$2342:$W$2469,MATCH($A2451+(1-B2451)*64,$A$2342:$A$2469,0))</f>
        <v>30000000</v>
      </c>
      <c r="AE2451" s="7" t="n">
        <f aca="false">INDEX($W$2342:$W$2469,MATCH($A2451-B2451*64,$A$2342:$A$2469,0))</f>
        <v>66921767.4984708</v>
      </c>
      <c r="AF2451" s="7" t="n">
        <f aca="false">INDEX($X$2342:$X$2469,MATCH($A2451+(1-C2451)*32,$A$2342:$A$2469,0))</f>
        <v>300000000</v>
      </c>
      <c r="AG2451" s="7" t="n">
        <f aca="false">INDEX($X$2342:$X$2469,MATCH($A2451-C2451*32,$A$2342:$A$2469,0))</f>
        <v>467243884.293269</v>
      </c>
      <c r="AH2451" s="7" t="n">
        <f aca="false">INDEX($Y$2342:$Y$2469,MATCH($A2451+(1-D2451)*16,$A$2342:$A$2469,0))</f>
        <v>100000000</v>
      </c>
      <c r="AI2451" s="7" t="n">
        <f aca="false">INDEX($Y$2342:$Y$2469,MATCH($A2451-D2451*16,$A$2342:$A$2469,0))</f>
        <v>147734192.599152</v>
      </c>
      <c r="AJ2451" s="7" t="n">
        <f aca="false">INDEX($Z$2342:$Z$2469,MATCH($A2451+(1-E2451)*8,$A$2342:$A$2469,0))</f>
        <v>60000000</v>
      </c>
      <c r="AK2451" s="7" t="n">
        <f aca="false">INDEX($Z$2342:$Z$2469,MATCH($A2451-E2451*8,$A$2342:$A$2469,0))</f>
        <v>187900413.094604</v>
      </c>
      <c r="AL2451" s="7" t="n">
        <f aca="false">INDEX($AA$2342:$AA$2469,MATCH($A2451+(1-F2451)*4,$A$2342:$A$2469,0))</f>
        <v>30000000</v>
      </c>
      <c r="AM2451" s="7" t="n">
        <f aca="false">INDEX($AA$2342:$AA$2469,MATCH($A2451-F2451*4,$A$2342:$A$2469,0))</f>
        <v>224142459.46895</v>
      </c>
      <c r="AN2451" s="7" t="n">
        <f aca="false">INDEX($AB$2342:$AB$2469,MATCH($A2451+(1-G2451)*2,$A$2342:$A$2469,0))</f>
        <v>15000000</v>
      </c>
      <c r="AO2451" s="7" t="n">
        <f aca="false">INDEX($AB$2342:$AB$2469,MATCH($A2451-G2451*2,$A$2342:$A$2469,0))</f>
        <v>425998243.949444</v>
      </c>
      <c r="AP2451" s="7" t="n">
        <f aca="false">INDEX($AC$2342:$AC$2469,MATCH($A2451+(1-H2451)*1,$A$2342:$A$2469,0))</f>
        <v>5000000</v>
      </c>
      <c r="AQ2451" s="7" t="n">
        <f aca="false">INDEX($AC$2342:$AC$2469,MATCH($A2451-H2451*1,$A$2342:$A$2469,0))</f>
        <v>336482561.482598</v>
      </c>
      <c r="AR2451" s="14" t="b">
        <f aca="false">AND(IF(B2451=1,AD2451&gt;=AE2451,AE2451&gt;AD2451),IF(C2451=1,AF2451&gt;=AG2451,AG2451&gt;AF2451),IF(D2451=1,AH2451&gt;=AI2451,AI2451&gt;AH2451),IF(E2451=1,AJ2451&gt;=AK2451,AK2451&gt;AJ2451),IF(F2451=1,AL2451&gt;=AM2451,AM2451&gt;AL2451),IF(G2451=1,AN2451&gt;=AO2451,AO2451&gt;AN2451),IF(H2451=1,AP2451&gt;=AQ2451,AQ2451&gt;AP2451))</f>
        <v>0</v>
      </c>
      <c r="AS2451" s="2"/>
      <c r="AT2451" s="2"/>
      <c r="AU2451" s="2"/>
      <c r="AV2451" s="2"/>
      <c r="AW2451" s="2"/>
      <c r="AX2451" s="2"/>
    </row>
    <row r="2452" customFormat="false" ht="15" hidden="false" customHeight="false" outlineLevel="0" collapsed="false">
      <c r="A2452" s="6" t="n">
        <f aca="false">ROW()-2342</f>
        <v>110</v>
      </c>
      <c r="B2452" s="6" t="n">
        <f aca="false">MOD(INT($A2452/64),2)</f>
        <v>1</v>
      </c>
      <c r="C2452" s="6" t="n">
        <f aca="false">MOD(INT($A2452/32),2)</f>
        <v>1</v>
      </c>
      <c r="D2452" s="6" t="n">
        <f aca="false">MOD(INT($A2452/16),2)</f>
        <v>0</v>
      </c>
      <c r="E2452" s="6" t="n">
        <f aca="false">MOD(INT($A2452/8),2)</f>
        <v>1</v>
      </c>
      <c r="F2452" s="6" t="n">
        <f aca="false">MOD(INT($A2452/4),2)</f>
        <v>1</v>
      </c>
      <c r="G2452" s="6" t="n">
        <f aca="false">MOD(INT($A2452/2),2)</f>
        <v>1</v>
      </c>
      <c r="H2452" s="6" t="n">
        <f aca="false">MOD(INT($A2452/1),2)</f>
        <v>0</v>
      </c>
      <c r="I2452" s="7" t="n">
        <f aca="false">IF(B2452=1,MIN($B$6,$B$2340),0)</f>
        <v>30000000</v>
      </c>
      <c r="J2452" s="7" t="n">
        <f aca="false">IF(C2452=1,MIN($F$576,MAX(0,$B$2340-I2452)),0)</f>
        <v>300000000</v>
      </c>
      <c r="K2452" s="7" t="n">
        <f aca="false">IF(D2452=1,MIN($F$575,MAX(0,$B$2340-SUM(I2452:J2452))),0)</f>
        <v>0</v>
      </c>
      <c r="L2452" s="7" t="n">
        <f aca="false">IF(E2452=1,MIN($F$574,MAX(0,$B$2340-SUM(I2452:K2452))),0)</f>
        <v>60000000</v>
      </c>
      <c r="M2452" s="7" t="n">
        <f aca="false">IF(F2452=1,MIN($F$573,MAX(0,$B$2340-SUM(I2452:L2452))),0)</f>
        <v>30000000</v>
      </c>
      <c r="N2452" s="7" t="n">
        <f aca="false">IF(G2452=1,MIN($F$572,MAX(0,$B$2340-SUM(I2452:M2452))),0)</f>
        <v>15000000</v>
      </c>
      <c r="O2452" s="7" t="n">
        <f aca="false">IF(H2452=1,MIN($F$571,MAX(0,$B$2340-SUM(I2452:N2452))),0)</f>
        <v>0</v>
      </c>
      <c r="P2452" s="7" t="n">
        <f aca="false">MAX(0,$B$2340-SUM(I2452:O2452))</f>
        <v>1565000000</v>
      </c>
      <c r="Q2452" s="7" t="n">
        <f aca="false">($B$553+$B$554)+$B$22+(1-B2452)*$B$548+(1-C2452)*$E$576+(1-D2452)*$E$575+(1-E2452)*$E$574+(1-F2452)*$E$573+(1-G2452)*$E$572+(1-H2452)*$E$571</f>
        <v>16015334.5395857</v>
      </c>
      <c r="R2452" s="7" t="n">
        <f aca="false">P2452&gt;$B$12*Q2452</f>
        <v>1</v>
      </c>
      <c r="S2452" s="7" t="n">
        <f aca="false">IF(R2452,(P2452+$B$12*$B$13)/(Q2452+$B$13),IF(Q2452&gt;0,P2452/Q2452,0))</f>
        <v>84.6595559290971</v>
      </c>
      <c r="T2452" s="7" t="n">
        <f aca="false">IF(R2452,$B$13*(S2452-$B$12),0)</f>
        <v>209148889.822743</v>
      </c>
      <c r="U2452" s="7" t="n">
        <f aca="false">($B$553+$B$554)*S2452</f>
        <v>23819642.923197</v>
      </c>
      <c r="V2452" s="7" t="n">
        <f aca="false">$B$22*S2452</f>
        <v>761936003.361874</v>
      </c>
      <c r="W2452" s="7" t="n">
        <f aca="false">IF(B2452=1,I2452,S2452*$B$548)</f>
        <v>30000000</v>
      </c>
      <c r="X2452" s="7" t="n">
        <f aca="false">IF(C2452=1,J2452,S2452*$E$576)</f>
        <v>300000000</v>
      </c>
      <c r="Y2452" s="7" t="n">
        <f aca="false">IF(D2452=1,K2452,S2452*$E$575)</f>
        <v>146797684.246701</v>
      </c>
      <c r="Z2452" s="7" t="n">
        <f aca="false">IF(E2452=1,L2452,S2452*$E$574)</f>
        <v>60000000</v>
      </c>
      <c r="AA2452" s="7" t="n">
        <f aca="false">IF(F2452=1,M2452,S2452*$E$573)</f>
        <v>30000000</v>
      </c>
      <c r="AB2452" s="7" t="n">
        <f aca="false">IF(G2452=1,N2452,S2452*$E$572)</f>
        <v>15000000</v>
      </c>
      <c r="AC2452" s="7" t="n">
        <f aca="false">IF(H2452=1,O2452,S2452*$E$571)</f>
        <v>423297779.645485</v>
      </c>
      <c r="AD2452" s="7" t="n">
        <f aca="false">INDEX($W$2342:$W$2469,MATCH($A2452+(1-B2452)*64,$A$2342:$A$2469,0))</f>
        <v>30000000</v>
      </c>
      <c r="AE2452" s="7" t="n">
        <f aca="false">INDEX($W$2342:$W$2469,MATCH($A2452-B2452*64,$A$2342:$A$2469,0))</f>
        <v>66505457.9028349</v>
      </c>
      <c r="AF2452" s="7" t="n">
        <f aca="false">INDEX($X$2342:$X$2469,MATCH($A2452+(1-C2452)*32,$A$2342:$A$2469,0))</f>
        <v>300000000</v>
      </c>
      <c r="AG2452" s="7" t="n">
        <f aca="false">INDEX($X$2342:$X$2469,MATCH($A2452-C2452*32,$A$2342:$A$2469,0))</f>
        <v>464755235.109284</v>
      </c>
      <c r="AH2452" s="7" t="n">
        <f aca="false">INDEX($Y$2342:$Y$2469,MATCH($A2452+(1-D2452)*16,$A$2342:$A$2469,0))</f>
        <v>100000000</v>
      </c>
      <c r="AI2452" s="7" t="n">
        <f aca="false">INDEX($Y$2342:$Y$2469,MATCH($A2452-D2452*16,$A$2342:$A$2469,0))</f>
        <v>146797684.246701</v>
      </c>
      <c r="AJ2452" s="7" t="n">
        <f aca="false">INDEX($Z$2342:$Z$2469,MATCH($A2452+(1-E2452)*8,$A$2342:$A$2469,0))</f>
        <v>60000000</v>
      </c>
      <c r="AK2452" s="7" t="n">
        <f aca="false">INDEX($Z$2342:$Z$2469,MATCH($A2452-E2452*8,$A$2342:$A$2469,0))</f>
        <v>186752929.655859</v>
      </c>
      <c r="AL2452" s="7" t="n">
        <f aca="false">INDEX($AA$2342:$AA$2469,MATCH($A2452+(1-F2452)*4,$A$2342:$A$2469,0))</f>
        <v>30000000</v>
      </c>
      <c r="AM2452" s="7" t="n">
        <f aca="false">INDEX($AA$2342:$AA$2469,MATCH($A2452-F2452*4,$A$2342:$A$2469,0))</f>
        <v>222748105.133218</v>
      </c>
      <c r="AN2452" s="7" t="n">
        <f aca="false">INDEX($AB$2342:$AB$2469,MATCH($A2452+(1-G2452)*2,$A$2342:$A$2469,0))</f>
        <v>15000000</v>
      </c>
      <c r="AO2452" s="7" t="n">
        <f aca="false">INDEX($AB$2342:$AB$2469,MATCH($A2452-G2452*2,$A$2342:$A$2469,0))</f>
        <v>336482561.482598</v>
      </c>
      <c r="AP2452" s="7" t="n">
        <f aca="false">INDEX($AC$2342:$AC$2469,MATCH($A2452+(1-H2452)*1,$A$2342:$A$2469,0))</f>
        <v>5000000</v>
      </c>
      <c r="AQ2452" s="7" t="n">
        <f aca="false">INDEX($AC$2342:$AC$2469,MATCH($A2452-H2452*1,$A$2342:$A$2469,0))</f>
        <v>423297779.645485</v>
      </c>
      <c r="AR2452" s="14" t="b">
        <f aca="false">AND(IF(B2452=1,AD2452&gt;=AE2452,AE2452&gt;AD2452),IF(C2452=1,AF2452&gt;=AG2452,AG2452&gt;AF2452),IF(D2452=1,AH2452&gt;=AI2452,AI2452&gt;AH2452),IF(E2452=1,AJ2452&gt;=AK2452,AK2452&gt;AJ2452),IF(F2452=1,AL2452&gt;=AM2452,AM2452&gt;AL2452),IF(G2452=1,AN2452&gt;=AO2452,AO2452&gt;AN2452),IF(H2452=1,AP2452&gt;=AQ2452,AQ2452&gt;AP2452))</f>
        <v>0</v>
      </c>
      <c r="AS2452" s="2"/>
      <c r="AT2452" s="2"/>
      <c r="AU2452" s="2"/>
      <c r="AV2452" s="2"/>
      <c r="AW2452" s="2"/>
      <c r="AX2452" s="2"/>
    </row>
    <row r="2453" customFormat="false" ht="15" hidden="false" customHeight="false" outlineLevel="0" collapsed="false">
      <c r="A2453" s="6" t="n">
        <f aca="false">ROW()-2342</f>
        <v>111</v>
      </c>
      <c r="B2453" s="6" t="n">
        <f aca="false">MOD(INT($A2453/64),2)</f>
        <v>1</v>
      </c>
      <c r="C2453" s="6" t="n">
        <f aca="false">MOD(INT($A2453/32),2)</f>
        <v>1</v>
      </c>
      <c r="D2453" s="6" t="n">
        <f aca="false">MOD(INT($A2453/16),2)</f>
        <v>0</v>
      </c>
      <c r="E2453" s="6" t="n">
        <f aca="false">MOD(INT($A2453/8),2)</f>
        <v>1</v>
      </c>
      <c r="F2453" s="6" t="n">
        <f aca="false">MOD(INT($A2453/4),2)</f>
        <v>1</v>
      </c>
      <c r="G2453" s="6" t="n">
        <f aca="false">MOD(INT($A2453/2),2)</f>
        <v>1</v>
      </c>
      <c r="H2453" s="6" t="n">
        <f aca="false">MOD(INT($A2453/1),2)</f>
        <v>1</v>
      </c>
      <c r="I2453" s="7" t="n">
        <f aca="false">IF(B2453=1,MIN($B$6,$B$2340),0)</f>
        <v>30000000</v>
      </c>
      <c r="J2453" s="7" t="n">
        <f aca="false">IF(C2453=1,MIN($F$576,MAX(0,$B$2340-I2453)),0)</f>
        <v>300000000</v>
      </c>
      <c r="K2453" s="7" t="n">
        <f aca="false">IF(D2453=1,MIN($F$575,MAX(0,$B$2340-SUM(I2453:J2453))),0)</f>
        <v>0</v>
      </c>
      <c r="L2453" s="7" t="n">
        <f aca="false">IF(E2453=1,MIN($F$574,MAX(0,$B$2340-SUM(I2453:K2453))),0)</f>
        <v>60000000</v>
      </c>
      <c r="M2453" s="7" t="n">
        <f aca="false">IF(F2453=1,MIN($F$573,MAX(0,$B$2340-SUM(I2453:L2453))),0)</f>
        <v>30000000</v>
      </c>
      <c r="N2453" s="7" t="n">
        <f aca="false">IF(G2453=1,MIN($F$572,MAX(0,$B$2340-SUM(I2453:M2453))),0)</f>
        <v>15000000</v>
      </c>
      <c r="O2453" s="7" t="n">
        <f aca="false">IF(H2453=1,MIN($F$571,MAX(0,$B$2340-SUM(I2453:N2453))),0)</f>
        <v>5000000</v>
      </c>
      <c r="P2453" s="7" t="n">
        <f aca="false">MAX(0,$B$2340-SUM(I2453:O2453))</f>
        <v>1560000000</v>
      </c>
      <c r="Q2453" s="7" t="n">
        <f aca="false">($B$553+$B$554)+$B$22+(1-B2453)*$B$548+(1-C2453)*$E$576+(1-D2453)*$E$575+(1-E2453)*$E$574+(1-F2453)*$E$573+(1-G2453)*$E$572+(1-H2453)*$E$571</f>
        <v>11015334.5395857</v>
      </c>
      <c r="R2453" s="7" t="n">
        <f aca="false">P2453&gt;$B$12*Q2453</f>
        <v>1</v>
      </c>
      <c r="S2453" s="7" t="n">
        <f aca="false">IF(R2453,(P2453+$B$12*$B$13)/(Q2453+$B$13),IF(Q2453&gt;0,P2453/Q2453,0))</f>
        <v>115.60942094504</v>
      </c>
      <c r="T2453" s="7" t="n">
        <f aca="false">IF(R2453,$B$13*(S2453-$B$12),0)</f>
        <v>286523552.362599</v>
      </c>
      <c r="U2453" s="7" t="n">
        <f aca="false">($B$553+$B$554)*S2453</f>
        <v>32527634.8930382</v>
      </c>
      <c r="V2453" s="7" t="n">
        <f aca="false">$B$22*S2453</f>
        <v>1040484788.50536</v>
      </c>
      <c r="W2453" s="7" t="n">
        <f aca="false">IF(B2453=1,I2453,S2453*$B$548)</f>
        <v>30000000</v>
      </c>
      <c r="X2453" s="7" t="n">
        <f aca="false">IF(C2453=1,J2453,S2453*$E$576)</f>
        <v>300000000</v>
      </c>
      <c r="Y2453" s="7" t="n">
        <f aca="false">IF(D2453=1,K2453,S2453*$E$575)</f>
        <v>200464024.239004</v>
      </c>
      <c r="Z2453" s="7" t="n">
        <f aca="false">IF(E2453=1,L2453,S2453*$E$574)</f>
        <v>60000000</v>
      </c>
      <c r="AA2453" s="7" t="n">
        <f aca="false">IF(F2453=1,M2453,S2453*$E$573)</f>
        <v>30000000</v>
      </c>
      <c r="AB2453" s="7" t="n">
        <f aca="false">IF(G2453=1,N2453,S2453*$E$572)</f>
        <v>15000000</v>
      </c>
      <c r="AC2453" s="7" t="n">
        <f aca="false">IF(H2453=1,O2453,S2453*$E$571)</f>
        <v>5000000</v>
      </c>
      <c r="AD2453" s="7" t="n">
        <f aca="false">INDEX($W$2342:$W$2469,MATCH($A2453+(1-B2453)*64,$A$2342:$A$2469,0))</f>
        <v>30000000</v>
      </c>
      <c r="AE2453" s="7" t="n">
        <f aca="false">INDEX($W$2342:$W$2469,MATCH($A2453-B2453*64,$A$2342:$A$2469,0))</f>
        <v>89446402.1417702</v>
      </c>
      <c r="AF2453" s="7" t="n">
        <f aca="false">INDEX($X$2342:$X$2469,MATCH($A2453+(1-C2453)*32,$A$2342:$A$2469,0))</f>
        <v>300000000</v>
      </c>
      <c r="AG2453" s="7" t="n">
        <f aca="false">INDEX($X$2342:$X$2469,MATCH($A2453-C2453*32,$A$2342:$A$2469,0))</f>
        <v>581453778.469329</v>
      </c>
      <c r="AH2453" s="7" t="n">
        <f aca="false">INDEX($Y$2342:$Y$2469,MATCH($A2453+(1-D2453)*16,$A$2342:$A$2469,0))</f>
        <v>100000000</v>
      </c>
      <c r="AI2453" s="7" t="n">
        <f aca="false">INDEX($Y$2342:$Y$2469,MATCH($A2453-D2453*16,$A$2342:$A$2469,0))</f>
        <v>200464024.239004</v>
      </c>
      <c r="AJ2453" s="7" t="n">
        <f aca="false">INDEX($Z$2342:$Z$2469,MATCH($A2453+(1-E2453)*8,$A$2342:$A$2469,0))</f>
        <v>60000000</v>
      </c>
      <c r="AK2453" s="7" t="n">
        <f aca="false">INDEX($Z$2342:$Z$2469,MATCH($A2453-E2453*8,$A$2342:$A$2469,0))</f>
        <v>244669692.007703</v>
      </c>
      <c r="AL2453" s="7" t="n">
        <f aca="false">INDEX($AA$2342:$AA$2469,MATCH($A2453+(1-F2453)*4,$A$2342:$A$2469,0))</f>
        <v>30000000</v>
      </c>
      <c r="AM2453" s="7" t="n">
        <f aca="false">INDEX($AA$2342:$AA$2469,MATCH($A2453-F2453*4,$A$2342:$A$2469,0))</f>
        <v>289276610.688617</v>
      </c>
      <c r="AN2453" s="7" t="n">
        <f aca="false">INDEX($AB$2342:$AB$2469,MATCH($A2453+(1-G2453)*2,$A$2342:$A$2469,0))</f>
        <v>15000000</v>
      </c>
      <c r="AO2453" s="7" t="n">
        <f aca="false">INDEX($AB$2342:$AB$2469,MATCH($A2453-G2453*2,$A$2342:$A$2469,0))</f>
        <v>425998243.949444</v>
      </c>
      <c r="AP2453" s="7" t="n">
        <f aca="false">INDEX($AC$2342:$AC$2469,MATCH($A2453+(1-H2453)*1,$A$2342:$A$2469,0))</f>
        <v>5000000</v>
      </c>
      <c r="AQ2453" s="7" t="n">
        <f aca="false">INDEX($AC$2342:$AC$2469,MATCH($A2453-H2453*1,$A$2342:$A$2469,0))</f>
        <v>423297779.645485</v>
      </c>
      <c r="AR2453" s="14" t="b">
        <f aca="false">AND(IF(B2453=1,AD2453&gt;=AE2453,AE2453&gt;AD2453),IF(C2453=1,AF2453&gt;=AG2453,AG2453&gt;AF2453),IF(D2453=1,AH2453&gt;=AI2453,AI2453&gt;AH2453),IF(E2453=1,AJ2453&gt;=AK2453,AK2453&gt;AJ2453),IF(F2453=1,AL2453&gt;=AM2453,AM2453&gt;AL2453),IF(G2453=1,AN2453&gt;=AO2453,AO2453&gt;AN2453),IF(H2453=1,AP2453&gt;=AQ2453,AQ2453&gt;AP2453))</f>
        <v>0</v>
      </c>
      <c r="AS2453" s="2"/>
      <c r="AT2453" s="2"/>
      <c r="AU2453" s="2"/>
      <c r="AV2453" s="2"/>
      <c r="AW2453" s="2"/>
      <c r="AX2453" s="2"/>
    </row>
    <row r="2454" customFormat="false" ht="15" hidden="false" customHeight="false" outlineLevel="0" collapsed="false">
      <c r="A2454" s="6" t="n">
        <f aca="false">ROW()-2342</f>
        <v>112</v>
      </c>
      <c r="B2454" s="6" t="n">
        <f aca="false">MOD(INT($A2454/64),2)</f>
        <v>1</v>
      </c>
      <c r="C2454" s="6" t="n">
        <f aca="false">MOD(INT($A2454/32),2)</f>
        <v>1</v>
      </c>
      <c r="D2454" s="6" t="n">
        <f aca="false">MOD(INT($A2454/16),2)</f>
        <v>1</v>
      </c>
      <c r="E2454" s="6" t="n">
        <f aca="false">MOD(INT($A2454/8),2)</f>
        <v>0</v>
      </c>
      <c r="F2454" s="6" t="n">
        <f aca="false">MOD(INT($A2454/4),2)</f>
        <v>0</v>
      </c>
      <c r="G2454" s="6" t="n">
        <f aca="false">MOD(INT($A2454/2),2)</f>
        <v>0</v>
      </c>
      <c r="H2454" s="6" t="n">
        <f aca="false">MOD(INT($A2454/1),2)</f>
        <v>0</v>
      </c>
      <c r="I2454" s="7" t="n">
        <f aca="false">IF(B2454=1,MIN($B$6,$B$2340),0)</f>
        <v>30000000</v>
      </c>
      <c r="J2454" s="7" t="n">
        <f aca="false">IF(C2454=1,MIN($F$576,MAX(0,$B$2340-I2454)),0)</f>
        <v>300000000</v>
      </c>
      <c r="K2454" s="7" t="n">
        <f aca="false">IF(D2454=1,MIN($F$575,MAX(0,$B$2340-SUM(I2454:J2454))),0)</f>
        <v>100000000</v>
      </c>
      <c r="L2454" s="7" t="n">
        <f aca="false">IF(E2454=1,MIN($F$574,MAX(0,$B$2340-SUM(I2454:K2454))),0)</f>
        <v>0</v>
      </c>
      <c r="M2454" s="7" t="n">
        <f aca="false">IF(F2454=1,MIN($F$573,MAX(0,$B$2340-SUM(I2454:L2454))),0)</f>
        <v>0</v>
      </c>
      <c r="N2454" s="7" t="n">
        <f aca="false">IF(G2454=1,MIN($F$572,MAX(0,$B$2340-SUM(I2454:M2454))),0)</f>
        <v>0</v>
      </c>
      <c r="O2454" s="7" t="n">
        <f aca="false">IF(H2454=1,MIN($F$571,MAX(0,$B$2340-SUM(I2454:N2454))),0)</f>
        <v>0</v>
      </c>
      <c r="P2454" s="7" t="n">
        <f aca="false">MAX(0,$B$2340-SUM(I2454:O2454))</f>
        <v>1570000000</v>
      </c>
      <c r="Q2454" s="7" t="n">
        <f aca="false">($B$553+$B$554)+$B$22+(1-B2454)*$B$548+(1-C2454)*$E$576+(1-D2454)*$E$575+(1-E2454)*$E$574+(1-F2454)*$E$573+(1-G2454)*$E$572+(1-H2454)*$E$571</f>
        <v>24681357.995111</v>
      </c>
      <c r="R2454" s="7" t="n">
        <f aca="false">P2454&gt;$B$12*Q2454</f>
        <v>1</v>
      </c>
      <c r="S2454" s="7" t="n">
        <f aca="false">IF(R2454,(P2454+$B$12*$B$13)/(Q2454+$B$13),IF(Q2454&gt;0,P2454/Q2454,0))</f>
        <v>57.8521500023229</v>
      </c>
      <c r="T2454" s="7" t="n">
        <f aca="false">IF(R2454,$B$13*(S2454-$B$12),0)</f>
        <v>142130375.005807</v>
      </c>
      <c r="U2454" s="7" t="n">
        <f aca="false">($B$553+$B$554)*S2454</f>
        <v>16277164.9375135</v>
      </c>
      <c r="V2454" s="7" t="n">
        <f aca="false">$B$22*S2454</f>
        <v>520669350.020906</v>
      </c>
      <c r="W2454" s="7" t="n">
        <f aca="false">IF(B2454=1,I2454,S2454*$B$548)</f>
        <v>30000000</v>
      </c>
      <c r="X2454" s="7" t="n">
        <f aca="false">IF(C2454=1,J2454,S2454*$E$576)</f>
        <v>300000000</v>
      </c>
      <c r="Y2454" s="7" t="n">
        <f aca="false">IF(D2454=1,K2454,S2454*$E$575)</f>
        <v>100000000</v>
      </c>
      <c r="Z2454" s="7" t="n">
        <f aca="false">IF(E2454=1,L2454,S2454*$E$574)</f>
        <v>138845160.005575</v>
      </c>
      <c r="AA2454" s="7" t="n">
        <f aca="false">IF(F2454=1,M2454,S2454*$E$573)</f>
        <v>173556450.006969</v>
      </c>
      <c r="AB2454" s="7" t="n">
        <f aca="false">IF(G2454=1,N2454,S2454*$E$572)</f>
        <v>289260750.011615</v>
      </c>
      <c r="AC2454" s="7" t="n">
        <f aca="false">IF(H2454=1,O2454,S2454*$E$571)</f>
        <v>289260750.011615</v>
      </c>
      <c r="AD2454" s="7" t="n">
        <f aca="false">INDEX($W$2342:$W$2469,MATCH($A2454+(1-B2454)*64,$A$2342:$A$2469,0))</f>
        <v>30000000</v>
      </c>
      <c r="AE2454" s="7" t="n">
        <f aca="false">INDEX($W$2342:$W$2469,MATCH($A2454-B2454*64,$A$2342:$A$2469,0))</f>
        <v>46055108.1917027</v>
      </c>
      <c r="AF2454" s="7" t="n">
        <f aca="false">INDEX($X$2342:$X$2469,MATCH($A2454+(1-C2454)*32,$A$2342:$A$2469,0))</f>
        <v>300000000</v>
      </c>
      <c r="AG2454" s="7" t="n">
        <f aca="false">INDEX($X$2342:$X$2469,MATCH($A2454-C2454*32,$A$2342:$A$2469,0))</f>
        <v>344785016.938326</v>
      </c>
      <c r="AH2454" s="7" t="n">
        <f aca="false">INDEX($Y$2342:$Y$2469,MATCH($A2454+(1-D2454)*16,$A$2342:$A$2469,0))</f>
        <v>100000000</v>
      </c>
      <c r="AI2454" s="7" t="n">
        <f aca="false">INDEX($Y$2342:$Y$2469,MATCH($A2454-D2454*16,$A$2342:$A$2469,0))</f>
        <v>100295425.137265</v>
      </c>
      <c r="AJ2454" s="7" t="n">
        <f aca="false">INDEX($Z$2342:$Z$2469,MATCH($A2454+(1-E2454)*8,$A$2342:$A$2469,0))</f>
        <v>60000000</v>
      </c>
      <c r="AK2454" s="7" t="n">
        <f aca="false">INDEX($Z$2342:$Z$2469,MATCH($A2454-E2454*8,$A$2342:$A$2469,0))</f>
        <v>138845160.005575</v>
      </c>
      <c r="AL2454" s="7" t="n">
        <f aca="false">INDEX($AA$2342:$AA$2469,MATCH($A2454+(1-F2454)*4,$A$2342:$A$2469,0))</f>
        <v>30000000</v>
      </c>
      <c r="AM2454" s="7" t="n">
        <f aca="false">INDEX($AA$2342:$AA$2469,MATCH($A2454-F2454*4,$A$2342:$A$2469,0))</f>
        <v>173556450.006969</v>
      </c>
      <c r="AN2454" s="7" t="n">
        <f aca="false">INDEX($AB$2342:$AB$2469,MATCH($A2454+(1-G2454)*2,$A$2342:$A$2469,0))</f>
        <v>15000000</v>
      </c>
      <c r="AO2454" s="7" t="n">
        <f aca="false">INDEX($AB$2342:$AB$2469,MATCH($A2454-G2454*2,$A$2342:$A$2469,0))</f>
        <v>289260750.011615</v>
      </c>
      <c r="AP2454" s="7" t="n">
        <f aca="false">INDEX($AC$2342:$AC$2469,MATCH($A2454+(1-H2454)*1,$A$2342:$A$2469,0))</f>
        <v>5000000</v>
      </c>
      <c r="AQ2454" s="7" t="n">
        <f aca="false">INDEX($AC$2342:$AC$2469,MATCH($A2454-H2454*1,$A$2342:$A$2469,0))</f>
        <v>289260750.011615</v>
      </c>
      <c r="AR2454" s="14" t="b">
        <f aca="false">AND(IF(B2454=1,AD2454&gt;=AE2454,AE2454&gt;AD2454),IF(C2454=1,AF2454&gt;=AG2454,AG2454&gt;AF2454),IF(D2454=1,AH2454&gt;=AI2454,AI2454&gt;AH2454),IF(E2454=1,AJ2454&gt;=AK2454,AK2454&gt;AJ2454),IF(F2454=1,AL2454&gt;=AM2454,AM2454&gt;AL2454),IF(G2454=1,AN2454&gt;=AO2454,AO2454&gt;AN2454),IF(H2454=1,AP2454&gt;=AQ2454,AQ2454&gt;AP2454))</f>
        <v>0</v>
      </c>
      <c r="AS2454" s="2"/>
      <c r="AT2454" s="2"/>
      <c r="AU2454" s="2"/>
      <c r="AV2454" s="2"/>
      <c r="AW2454" s="2"/>
      <c r="AX2454" s="2"/>
    </row>
    <row r="2455" customFormat="false" ht="15" hidden="false" customHeight="false" outlineLevel="0" collapsed="false">
      <c r="A2455" s="6" t="n">
        <f aca="false">ROW()-2342</f>
        <v>113</v>
      </c>
      <c r="B2455" s="6" t="n">
        <f aca="false">MOD(INT($A2455/64),2)</f>
        <v>1</v>
      </c>
      <c r="C2455" s="6" t="n">
        <f aca="false">MOD(INT($A2455/32),2)</f>
        <v>1</v>
      </c>
      <c r="D2455" s="6" t="n">
        <f aca="false">MOD(INT($A2455/16),2)</f>
        <v>1</v>
      </c>
      <c r="E2455" s="6" t="n">
        <f aca="false">MOD(INT($A2455/8),2)</f>
        <v>0</v>
      </c>
      <c r="F2455" s="6" t="n">
        <f aca="false">MOD(INT($A2455/4),2)</f>
        <v>0</v>
      </c>
      <c r="G2455" s="6" t="n">
        <f aca="false">MOD(INT($A2455/2),2)</f>
        <v>0</v>
      </c>
      <c r="H2455" s="6" t="n">
        <f aca="false">MOD(INT($A2455/1),2)</f>
        <v>1</v>
      </c>
      <c r="I2455" s="7" t="n">
        <f aca="false">IF(B2455=1,MIN($B$6,$B$2340),0)</f>
        <v>30000000</v>
      </c>
      <c r="J2455" s="7" t="n">
        <f aca="false">IF(C2455=1,MIN($F$576,MAX(0,$B$2340-I2455)),0)</f>
        <v>300000000</v>
      </c>
      <c r="K2455" s="7" t="n">
        <f aca="false">IF(D2455=1,MIN($F$575,MAX(0,$B$2340-SUM(I2455:J2455))),0)</f>
        <v>100000000</v>
      </c>
      <c r="L2455" s="7" t="n">
        <f aca="false">IF(E2455=1,MIN($F$574,MAX(0,$B$2340-SUM(I2455:K2455))),0)</f>
        <v>0</v>
      </c>
      <c r="M2455" s="7" t="n">
        <f aca="false">IF(F2455=1,MIN($F$573,MAX(0,$B$2340-SUM(I2455:L2455))),0)</f>
        <v>0</v>
      </c>
      <c r="N2455" s="7" t="n">
        <f aca="false">IF(G2455=1,MIN($F$572,MAX(0,$B$2340-SUM(I2455:M2455))),0)</f>
        <v>0</v>
      </c>
      <c r="O2455" s="7" t="n">
        <f aca="false">IF(H2455=1,MIN($F$571,MAX(0,$B$2340-SUM(I2455:N2455))),0)</f>
        <v>5000000</v>
      </c>
      <c r="P2455" s="7" t="n">
        <f aca="false">MAX(0,$B$2340-SUM(I2455:O2455))</f>
        <v>1565000000</v>
      </c>
      <c r="Q2455" s="7" t="n">
        <f aca="false">($B$553+$B$554)+$B$22+(1-B2455)*$B$548+(1-C2455)*$E$576+(1-D2455)*$E$575+(1-E2455)*$E$574+(1-F2455)*$E$573+(1-G2455)*$E$572+(1-H2455)*$E$571</f>
        <v>19681357.995111</v>
      </c>
      <c r="R2455" s="7" t="n">
        <f aca="false">P2455&gt;$B$12*Q2455</f>
        <v>1</v>
      </c>
      <c r="S2455" s="7" t="n">
        <f aca="false">IF(R2455,(P2455+$B$12*$B$13)/(Q2455+$B$13),IF(Q2455&gt;0,P2455/Q2455,0))</f>
        <v>70.6674496820932</v>
      </c>
      <c r="T2455" s="7" t="n">
        <f aca="false">IF(R2455,$B$13*(S2455-$B$12),0)</f>
        <v>174168624.205233</v>
      </c>
      <c r="U2455" s="7" t="n">
        <f aca="false">($B$553+$B$554)*S2455</f>
        <v>19882851.9621601</v>
      </c>
      <c r="V2455" s="7" t="n">
        <f aca="false">$B$22*S2455</f>
        <v>636007047.138838</v>
      </c>
      <c r="W2455" s="7" t="n">
        <f aca="false">IF(B2455=1,I2455,S2455*$B$548)</f>
        <v>30000000</v>
      </c>
      <c r="X2455" s="7" t="n">
        <f aca="false">IF(C2455=1,J2455,S2455*$E$576)</f>
        <v>300000000</v>
      </c>
      <c r="Y2455" s="7" t="n">
        <f aca="false">IF(D2455=1,K2455,S2455*$E$575)</f>
        <v>100000000</v>
      </c>
      <c r="Z2455" s="7" t="n">
        <f aca="false">IF(E2455=1,L2455,S2455*$E$574)</f>
        <v>169601879.237024</v>
      </c>
      <c r="AA2455" s="7" t="n">
        <f aca="false">IF(F2455=1,M2455,S2455*$E$573)</f>
        <v>212002349.046279</v>
      </c>
      <c r="AB2455" s="7" t="n">
        <f aca="false">IF(G2455=1,N2455,S2455*$E$572)</f>
        <v>353337248.410466</v>
      </c>
      <c r="AC2455" s="7" t="n">
        <f aca="false">IF(H2455=1,O2455,S2455*$E$571)</f>
        <v>5000000</v>
      </c>
      <c r="AD2455" s="7" t="n">
        <f aca="false">INDEX($W$2342:$W$2469,MATCH($A2455+(1-B2455)*64,$A$2342:$A$2469,0))</f>
        <v>30000000</v>
      </c>
      <c r="AE2455" s="7" t="n">
        <f aca="false">INDEX($W$2342:$W$2469,MATCH($A2455-B2455*64,$A$2342:$A$2469,0))</f>
        <v>55898381.7503431</v>
      </c>
      <c r="AF2455" s="7" t="n">
        <f aca="false">INDEX($X$2342:$X$2469,MATCH($A2455+(1-C2455)*32,$A$2342:$A$2469,0))</f>
        <v>300000000</v>
      </c>
      <c r="AG2455" s="7" t="n">
        <f aca="false">INDEX($X$2342:$X$2469,MATCH($A2455-C2455*32,$A$2342:$A$2469,0))</f>
        <v>404583819.126356</v>
      </c>
      <c r="AH2455" s="7" t="n">
        <f aca="false">INDEX($Y$2342:$Y$2469,MATCH($A2455+(1-D2455)*16,$A$2342:$A$2469,0))</f>
        <v>100000000</v>
      </c>
      <c r="AI2455" s="7" t="n">
        <f aca="false">INDEX($Y$2342:$Y$2469,MATCH($A2455-D2455*16,$A$2342:$A$2469,0))</f>
        <v>120901753.773322</v>
      </c>
      <c r="AJ2455" s="7" t="n">
        <f aca="false">INDEX($Z$2342:$Z$2469,MATCH($A2455+(1-E2455)*8,$A$2342:$A$2469,0))</f>
        <v>60000000</v>
      </c>
      <c r="AK2455" s="7" t="n">
        <f aca="false">INDEX($Z$2342:$Z$2469,MATCH($A2455-E2455*8,$A$2342:$A$2469,0))</f>
        <v>169601879.237024</v>
      </c>
      <c r="AL2455" s="7" t="n">
        <f aca="false">INDEX($AA$2342:$AA$2469,MATCH($A2455+(1-F2455)*4,$A$2342:$A$2469,0))</f>
        <v>30000000</v>
      </c>
      <c r="AM2455" s="7" t="n">
        <f aca="false">INDEX($AA$2342:$AA$2469,MATCH($A2455-F2455*4,$A$2342:$A$2469,0))</f>
        <v>212002349.046279</v>
      </c>
      <c r="AN2455" s="7" t="n">
        <f aca="false">INDEX($AB$2342:$AB$2469,MATCH($A2455+(1-G2455)*2,$A$2342:$A$2469,0))</f>
        <v>15000000</v>
      </c>
      <c r="AO2455" s="7" t="n">
        <f aca="false">INDEX($AB$2342:$AB$2469,MATCH($A2455-G2455*2,$A$2342:$A$2469,0))</f>
        <v>353337248.410466</v>
      </c>
      <c r="AP2455" s="7" t="n">
        <f aca="false">INDEX($AC$2342:$AC$2469,MATCH($A2455+(1-H2455)*1,$A$2342:$A$2469,0))</f>
        <v>5000000</v>
      </c>
      <c r="AQ2455" s="7" t="n">
        <f aca="false">INDEX($AC$2342:$AC$2469,MATCH($A2455-H2455*1,$A$2342:$A$2469,0))</f>
        <v>289260750.011615</v>
      </c>
      <c r="AR2455" s="14" t="b">
        <f aca="false">AND(IF(B2455=1,AD2455&gt;=AE2455,AE2455&gt;AD2455),IF(C2455=1,AF2455&gt;=AG2455,AG2455&gt;AF2455),IF(D2455=1,AH2455&gt;=AI2455,AI2455&gt;AH2455),IF(E2455=1,AJ2455&gt;=AK2455,AK2455&gt;AJ2455),IF(F2455=1,AL2455&gt;=AM2455,AM2455&gt;AL2455),IF(G2455=1,AN2455&gt;=AO2455,AO2455&gt;AN2455),IF(H2455=1,AP2455&gt;=AQ2455,AQ2455&gt;AP2455))</f>
        <v>0</v>
      </c>
      <c r="AS2455" s="2"/>
      <c r="AT2455" s="2"/>
      <c r="AU2455" s="2"/>
      <c r="AV2455" s="2"/>
      <c r="AW2455" s="2"/>
      <c r="AX2455" s="2"/>
    </row>
    <row r="2456" customFormat="false" ht="15" hidden="false" customHeight="false" outlineLevel="0" collapsed="false">
      <c r="A2456" s="6" t="n">
        <f aca="false">ROW()-2342</f>
        <v>114</v>
      </c>
      <c r="B2456" s="6" t="n">
        <f aca="false">MOD(INT($A2456/64),2)</f>
        <v>1</v>
      </c>
      <c r="C2456" s="6" t="n">
        <f aca="false">MOD(INT($A2456/32),2)</f>
        <v>1</v>
      </c>
      <c r="D2456" s="6" t="n">
        <f aca="false">MOD(INT($A2456/16),2)</f>
        <v>1</v>
      </c>
      <c r="E2456" s="6" t="n">
        <f aca="false">MOD(INT($A2456/8),2)</f>
        <v>0</v>
      </c>
      <c r="F2456" s="6" t="n">
        <f aca="false">MOD(INT($A2456/4),2)</f>
        <v>0</v>
      </c>
      <c r="G2456" s="6" t="n">
        <f aca="false">MOD(INT($A2456/2),2)</f>
        <v>1</v>
      </c>
      <c r="H2456" s="6" t="n">
        <f aca="false">MOD(INT($A2456/1),2)</f>
        <v>0</v>
      </c>
      <c r="I2456" s="7" t="n">
        <f aca="false">IF(B2456=1,MIN($B$6,$B$2340),0)</f>
        <v>30000000</v>
      </c>
      <c r="J2456" s="7" t="n">
        <f aca="false">IF(C2456=1,MIN($F$576,MAX(0,$B$2340-I2456)),0)</f>
        <v>300000000</v>
      </c>
      <c r="K2456" s="7" t="n">
        <f aca="false">IF(D2456=1,MIN($F$575,MAX(0,$B$2340-SUM(I2456:J2456))),0)</f>
        <v>100000000</v>
      </c>
      <c r="L2456" s="7" t="n">
        <f aca="false">IF(E2456=1,MIN($F$574,MAX(0,$B$2340-SUM(I2456:K2456))),0)</f>
        <v>0</v>
      </c>
      <c r="M2456" s="7" t="n">
        <f aca="false">IF(F2456=1,MIN($F$573,MAX(0,$B$2340-SUM(I2456:L2456))),0)</f>
        <v>0</v>
      </c>
      <c r="N2456" s="7" t="n">
        <f aca="false">IF(G2456=1,MIN($F$572,MAX(0,$B$2340-SUM(I2456:M2456))),0)</f>
        <v>15000000</v>
      </c>
      <c r="O2456" s="7" t="n">
        <f aca="false">IF(H2456=1,MIN($F$571,MAX(0,$B$2340-SUM(I2456:N2456))),0)</f>
        <v>0</v>
      </c>
      <c r="P2456" s="7" t="n">
        <f aca="false">MAX(0,$B$2340-SUM(I2456:O2456))</f>
        <v>1555000000</v>
      </c>
      <c r="Q2456" s="7" t="n">
        <f aca="false">($B$553+$B$554)+$B$22+(1-B2456)*$B$548+(1-C2456)*$E$576+(1-D2456)*$E$575+(1-E2456)*$E$574+(1-F2456)*$E$573+(1-G2456)*$E$572+(1-H2456)*$E$571</f>
        <v>19681357.995111</v>
      </c>
      <c r="R2456" s="7" t="n">
        <f aca="false">P2456&gt;$B$12*Q2456</f>
        <v>1</v>
      </c>
      <c r="S2456" s="7" t="n">
        <f aca="false">IF(R2456,(P2456+$B$12*$B$13)/(Q2456+$B$13),IF(Q2456&gt;0,P2456/Q2456,0))</f>
        <v>70.216620657008</v>
      </c>
      <c r="T2456" s="7" t="n">
        <f aca="false">IF(R2456,$B$13*(S2456-$B$12),0)</f>
        <v>173041551.64252</v>
      </c>
      <c r="U2456" s="7" t="n">
        <f aca="false">($B$553+$B$554)*S2456</f>
        <v>19756007.6115243</v>
      </c>
      <c r="V2456" s="7" t="n">
        <f aca="false">$B$22*S2456</f>
        <v>631949585.913072</v>
      </c>
      <c r="W2456" s="7" t="n">
        <f aca="false">IF(B2456=1,I2456,S2456*$B$548)</f>
        <v>30000000</v>
      </c>
      <c r="X2456" s="7" t="n">
        <f aca="false">IF(C2456=1,J2456,S2456*$E$576)</f>
        <v>300000000</v>
      </c>
      <c r="Y2456" s="7" t="n">
        <f aca="false">IF(D2456=1,K2456,S2456*$E$575)</f>
        <v>100000000</v>
      </c>
      <c r="Z2456" s="7" t="n">
        <f aca="false">IF(E2456=1,L2456,S2456*$E$574)</f>
        <v>168519889.576819</v>
      </c>
      <c r="AA2456" s="7" t="n">
        <f aca="false">IF(F2456=1,M2456,S2456*$E$573)</f>
        <v>210649861.971024</v>
      </c>
      <c r="AB2456" s="7" t="n">
        <f aca="false">IF(G2456=1,N2456,S2456*$E$572)</f>
        <v>15000000</v>
      </c>
      <c r="AC2456" s="7" t="n">
        <f aca="false">IF(H2456=1,O2456,S2456*$E$571)</f>
        <v>351083103.28504</v>
      </c>
      <c r="AD2456" s="7" t="n">
        <f aca="false">INDEX($W$2342:$W$2469,MATCH($A2456+(1-B2456)*64,$A$2342:$A$2469,0))</f>
        <v>30000000</v>
      </c>
      <c r="AE2456" s="7" t="n">
        <f aca="false">INDEX($W$2342:$W$2469,MATCH($A2456-B2456*64,$A$2342:$A$2469,0))</f>
        <v>55548470.1274928</v>
      </c>
      <c r="AF2456" s="7" t="n">
        <f aca="false">INDEX($X$2342:$X$2469,MATCH($A2456+(1-C2456)*32,$A$2342:$A$2469,0))</f>
        <v>300000000</v>
      </c>
      <c r="AG2456" s="7" t="n">
        <f aca="false">INDEX($X$2342:$X$2469,MATCH($A2456-C2456*32,$A$2342:$A$2469,0))</f>
        <v>402417372.973069</v>
      </c>
      <c r="AH2456" s="7" t="n">
        <f aca="false">INDEX($Y$2342:$Y$2469,MATCH($A2456+(1-D2456)*16,$A$2342:$A$2469,0))</f>
        <v>100000000</v>
      </c>
      <c r="AI2456" s="7" t="n">
        <f aca="false">INDEX($Y$2342:$Y$2469,MATCH($A2456-D2456*16,$A$2342:$A$2469,0))</f>
        <v>120176705.774681</v>
      </c>
      <c r="AJ2456" s="7" t="n">
        <f aca="false">INDEX($Z$2342:$Z$2469,MATCH($A2456+(1-E2456)*8,$A$2342:$A$2469,0))</f>
        <v>60000000</v>
      </c>
      <c r="AK2456" s="7" t="n">
        <f aca="false">INDEX($Z$2342:$Z$2469,MATCH($A2456-E2456*8,$A$2342:$A$2469,0))</f>
        <v>168519889.576819</v>
      </c>
      <c r="AL2456" s="7" t="n">
        <f aca="false">INDEX($AA$2342:$AA$2469,MATCH($A2456+(1-F2456)*4,$A$2342:$A$2469,0))</f>
        <v>30000000</v>
      </c>
      <c r="AM2456" s="7" t="n">
        <f aca="false">INDEX($AA$2342:$AA$2469,MATCH($A2456-F2456*4,$A$2342:$A$2469,0))</f>
        <v>210649861.971024</v>
      </c>
      <c r="AN2456" s="7" t="n">
        <f aca="false">INDEX($AB$2342:$AB$2469,MATCH($A2456+(1-G2456)*2,$A$2342:$A$2469,0))</f>
        <v>15000000</v>
      </c>
      <c r="AO2456" s="7" t="n">
        <f aca="false">INDEX($AB$2342:$AB$2469,MATCH($A2456-G2456*2,$A$2342:$A$2469,0))</f>
        <v>289260750.011615</v>
      </c>
      <c r="AP2456" s="7" t="n">
        <f aca="false">INDEX($AC$2342:$AC$2469,MATCH($A2456+(1-H2456)*1,$A$2342:$A$2469,0))</f>
        <v>5000000</v>
      </c>
      <c r="AQ2456" s="7" t="n">
        <f aca="false">INDEX($AC$2342:$AC$2469,MATCH($A2456-H2456*1,$A$2342:$A$2469,0))</f>
        <v>351083103.28504</v>
      </c>
      <c r="AR2456" s="14" t="b">
        <f aca="false">AND(IF(B2456=1,AD2456&gt;=AE2456,AE2456&gt;AD2456),IF(C2456=1,AF2456&gt;=AG2456,AG2456&gt;AF2456),IF(D2456=1,AH2456&gt;=AI2456,AI2456&gt;AH2456),IF(E2456=1,AJ2456&gt;=AK2456,AK2456&gt;AJ2456),IF(F2456=1,AL2456&gt;=AM2456,AM2456&gt;AL2456),IF(G2456=1,AN2456&gt;=AO2456,AO2456&gt;AN2456),IF(H2456=1,AP2456&gt;=AQ2456,AQ2456&gt;AP2456))</f>
        <v>0</v>
      </c>
      <c r="AS2456" s="2"/>
      <c r="AT2456" s="2"/>
      <c r="AU2456" s="2"/>
      <c r="AV2456" s="2"/>
      <c r="AW2456" s="2"/>
      <c r="AX2456" s="2"/>
    </row>
    <row r="2457" customFormat="false" ht="15" hidden="false" customHeight="false" outlineLevel="0" collapsed="false">
      <c r="A2457" s="6" t="n">
        <f aca="false">ROW()-2342</f>
        <v>115</v>
      </c>
      <c r="B2457" s="6" t="n">
        <f aca="false">MOD(INT($A2457/64),2)</f>
        <v>1</v>
      </c>
      <c r="C2457" s="6" t="n">
        <f aca="false">MOD(INT($A2457/32),2)</f>
        <v>1</v>
      </c>
      <c r="D2457" s="6" t="n">
        <f aca="false">MOD(INT($A2457/16),2)</f>
        <v>1</v>
      </c>
      <c r="E2457" s="6" t="n">
        <f aca="false">MOD(INT($A2457/8),2)</f>
        <v>0</v>
      </c>
      <c r="F2457" s="6" t="n">
        <f aca="false">MOD(INT($A2457/4),2)</f>
        <v>0</v>
      </c>
      <c r="G2457" s="6" t="n">
        <f aca="false">MOD(INT($A2457/2),2)</f>
        <v>1</v>
      </c>
      <c r="H2457" s="6" t="n">
        <f aca="false">MOD(INT($A2457/1),2)</f>
        <v>1</v>
      </c>
      <c r="I2457" s="7" t="n">
        <f aca="false">IF(B2457=1,MIN($B$6,$B$2340),0)</f>
        <v>30000000</v>
      </c>
      <c r="J2457" s="7" t="n">
        <f aca="false">IF(C2457=1,MIN($F$576,MAX(0,$B$2340-I2457)),0)</f>
        <v>300000000</v>
      </c>
      <c r="K2457" s="7" t="n">
        <f aca="false">IF(D2457=1,MIN($F$575,MAX(0,$B$2340-SUM(I2457:J2457))),0)</f>
        <v>100000000</v>
      </c>
      <c r="L2457" s="7" t="n">
        <f aca="false">IF(E2457=1,MIN($F$574,MAX(0,$B$2340-SUM(I2457:K2457))),0)</f>
        <v>0</v>
      </c>
      <c r="M2457" s="7" t="n">
        <f aca="false">IF(F2457=1,MIN($F$573,MAX(0,$B$2340-SUM(I2457:L2457))),0)</f>
        <v>0</v>
      </c>
      <c r="N2457" s="7" t="n">
        <f aca="false">IF(G2457=1,MIN($F$572,MAX(0,$B$2340-SUM(I2457:M2457))),0)</f>
        <v>15000000</v>
      </c>
      <c r="O2457" s="7" t="n">
        <f aca="false">IF(H2457=1,MIN($F$571,MAX(0,$B$2340-SUM(I2457:N2457))),0)</f>
        <v>5000000</v>
      </c>
      <c r="P2457" s="7" t="n">
        <f aca="false">MAX(0,$B$2340-SUM(I2457:O2457))</f>
        <v>1550000000</v>
      </c>
      <c r="Q2457" s="7" t="n">
        <f aca="false">($B$553+$B$554)+$B$22+(1-B2457)*$B$548+(1-C2457)*$E$576+(1-D2457)*$E$575+(1-E2457)*$E$574+(1-F2457)*$E$573+(1-G2457)*$E$572+(1-H2457)*$E$571</f>
        <v>14681357.995111</v>
      </c>
      <c r="R2457" s="7" t="n">
        <f aca="false">P2457&gt;$B$12*Q2457</f>
        <v>1</v>
      </c>
      <c r="S2457" s="7" t="n">
        <f aca="false">IF(R2457,(P2457+$B$12*$B$13)/(Q2457+$B$13),IF(Q2457&gt;0,P2457/Q2457,0))</f>
        <v>90.3595629892451</v>
      </c>
      <c r="T2457" s="7" t="n">
        <f aca="false">IF(R2457,$B$13*(S2457-$B$12),0)</f>
        <v>223398907.473113</v>
      </c>
      <c r="U2457" s="7" t="n">
        <f aca="false">($B$553+$B$554)*S2457</f>
        <v>25423385.4817587</v>
      </c>
      <c r="V2457" s="7" t="n">
        <f aca="false">$B$22*S2457</f>
        <v>813236066.903205</v>
      </c>
      <c r="W2457" s="7" t="n">
        <f aca="false">IF(B2457=1,I2457,S2457*$B$548)</f>
        <v>30000000</v>
      </c>
      <c r="X2457" s="7" t="n">
        <f aca="false">IF(C2457=1,J2457,S2457*$E$576)</f>
        <v>300000000</v>
      </c>
      <c r="Y2457" s="7" t="n">
        <f aca="false">IF(D2457=1,K2457,S2457*$E$575)</f>
        <v>100000000</v>
      </c>
      <c r="Z2457" s="7" t="n">
        <f aca="false">IF(E2457=1,L2457,S2457*$E$574)</f>
        <v>216862951.174188</v>
      </c>
      <c r="AA2457" s="7" t="n">
        <f aca="false">IF(F2457=1,M2457,S2457*$E$573)</f>
        <v>271078688.967735</v>
      </c>
      <c r="AB2457" s="7" t="n">
        <f aca="false">IF(G2457=1,N2457,S2457*$E$572)</f>
        <v>15000000</v>
      </c>
      <c r="AC2457" s="7" t="n">
        <f aca="false">IF(H2457=1,O2457,S2457*$E$571)</f>
        <v>5000000</v>
      </c>
      <c r="AD2457" s="7" t="n">
        <f aca="false">INDEX($W$2342:$W$2469,MATCH($A2457+(1-B2457)*64,$A$2342:$A$2469,0))</f>
        <v>30000000</v>
      </c>
      <c r="AE2457" s="7" t="n">
        <f aca="false">INDEX($W$2342:$W$2469,MATCH($A2457-B2457*64,$A$2342:$A$2469,0))</f>
        <v>70767316.0431999</v>
      </c>
      <c r="AF2457" s="7" t="n">
        <f aca="false">INDEX($X$2342:$X$2469,MATCH($A2457+(1-C2457)*32,$A$2342:$A$2469,0))</f>
        <v>300000000</v>
      </c>
      <c r="AG2457" s="7" t="n">
        <f aca="false">INDEX($X$2342:$X$2469,MATCH($A2457-C2457*32,$A$2342:$A$2469,0))</f>
        <v>487398885.282015</v>
      </c>
      <c r="AH2457" s="7" t="n">
        <f aca="false">INDEX($Y$2342:$Y$2469,MATCH($A2457+(1-D2457)*16,$A$2342:$A$2469,0))</f>
        <v>100000000</v>
      </c>
      <c r="AI2457" s="7" t="n">
        <f aca="false">INDEX($Y$2342:$Y$2469,MATCH($A2457-D2457*16,$A$2342:$A$2469,0))</f>
        <v>151485358.81022</v>
      </c>
      <c r="AJ2457" s="7" t="n">
        <f aca="false">INDEX($Z$2342:$Z$2469,MATCH($A2457+(1-E2457)*8,$A$2342:$A$2469,0))</f>
        <v>60000000</v>
      </c>
      <c r="AK2457" s="7" t="n">
        <f aca="false">INDEX($Z$2342:$Z$2469,MATCH($A2457-E2457*8,$A$2342:$A$2469,0))</f>
        <v>216862951.174188</v>
      </c>
      <c r="AL2457" s="7" t="n">
        <f aca="false">INDEX($AA$2342:$AA$2469,MATCH($A2457+(1-F2457)*4,$A$2342:$A$2469,0))</f>
        <v>30000000</v>
      </c>
      <c r="AM2457" s="7" t="n">
        <f aca="false">INDEX($AA$2342:$AA$2469,MATCH($A2457-F2457*4,$A$2342:$A$2469,0))</f>
        <v>271078688.967735</v>
      </c>
      <c r="AN2457" s="7" t="n">
        <f aca="false">INDEX($AB$2342:$AB$2469,MATCH($A2457+(1-G2457)*2,$A$2342:$A$2469,0))</f>
        <v>15000000</v>
      </c>
      <c r="AO2457" s="7" t="n">
        <f aca="false">INDEX($AB$2342:$AB$2469,MATCH($A2457-G2457*2,$A$2342:$A$2469,0))</f>
        <v>353337248.410466</v>
      </c>
      <c r="AP2457" s="7" t="n">
        <f aca="false">INDEX($AC$2342:$AC$2469,MATCH($A2457+(1-H2457)*1,$A$2342:$A$2469,0))</f>
        <v>5000000</v>
      </c>
      <c r="AQ2457" s="7" t="n">
        <f aca="false">INDEX($AC$2342:$AC$2469,MATCH($A2457-H2457*1,$A$2342:$A$2469,0))</f>
        <v>351083103.28504</v>
      </c>
      <c r="AR2457" s="14" t="b">
        <f aca="false">AND(IF(B2457=1,AD2457&gt;=AE2457,AE2457&gt;AD2457),IF(C2457=1,AF2457&gt;=AG2457,AG2457&gt;AF2457),IF(D2457=1,AH2457&gt;=AI2457,AI2457&gt;AH2457),IF(E2457=1,AJ2457&gt;=AK2457,AK2457&gt;AJ2457),IF(F2457=1,AL2457&gt;=AM2457,AM2457&gt;AL2457),IF(G2457=1,AN2457&gt;=AO2457,AO2457&gt;AN2457),IF(H2457=1,AP2457&gt;=AQ2457,AQ2457&gt;AP2457))</f>
        <v>0</v>
      </c>
      <c r="AS2457" s="2"/>
      <c r="AT2457" s="2"/>
      <c r="AU2457" s="2"/>
      <c r="AV2457" s="2"/>
      <c r="AW2457" s="2"/>
      <c r="AX2457" s="2"/>
    </row>
    <row r="2458" customFormat="false" ht="15" hidden="false" customHeight="false" outlineLevel="0" collapsed="false">
      <c r="A2458" s="6" t="n">
        <f aca="false">ROW()-2342</f>
        <v>116</v>
      </c>
      <c r="B2458" s="6" t="n">
        <f aca="false">MOD(INT($A2458/64),2)</f>
        <v>1</v>
      </c>
      <c r="C2458" s="6" t="n">
        <f aca="false">MOD(INT($A2458/32),2)</f>
        <v>1</v>
      </c>
      <c r="D2458" s="6" t="n">
        <f aca="false">MOD(INT($A2458/16),2)</f>
        <v>1</v>
      </c>
      <c r="E2458" s="6" t="n">
        <f aca="false">MOD(INT($A2458/8),2)</f>
        <v>0</v>
      </c>
      <c r="F2458" s="6" t="n">
        <f aca="false">MOD(INT($A2458/4),2)</f>
        <v>1</v>
      </c>
      <c r="G2458" s="6" t="n">
        <f aca="false">MOD(INT($A2458/2),2)</f>
        <v>0</v>
      </c>
      <c r="H2458" s="6" t="n">
        <f aca="false">MOD(INT($A2458/1),2)</f>
        <v>0</v>
      </c>
      <c r="I2458" s="7" t="n">
        <f aca="false">IF(B2458=1,MIN($B$6,$B$2340),0)</f>
        <v>30000000</v>
      </c>
      <c r="J2458" s="7" t="n">
        <f aca="false">IF(C2458=1,MIN($F$576,MAX(0,$B$2340-I2458)),0)</f>
        <v>300000000</v>
      </c>
      <c r="K2458" s="7" t="n">
        <f aca="false">IF(D2458=1,MIN($F$575,MAX(0,$B$2340-SUM(I2458:J2458))),0)</f>
        <v>100000000</v>
      </c>
      <c r="L2458" s="7" t="n">
        <f aca="false">IF(E2458=1,MIN($F$574,MAX(0,$B$2340-SUM(I2458:K2458))),0)</f>
        <v>0</v>
      </c>
      <c r="M2458" s="7" t="n">
        <f aca="false">IF(F2458=1,MIN($F$573,MAX(0,$B$2340-SUM(I2458:L2458))),0)</f>
        <v>30000000</v>
      </c>
      <c r="N2458" s="7" t="n">
        <f aca="false">IF(G2458=1,MIN($F$572,MAX(0,$B$2340-SUM(I2458:M2458))),0)</f>
        <v>0</v>
      </c>
      <c r="O2458" s="7" t="n">
        <f aca="false">IF(H2458=1,MIN($F$571,MAX(0,$B$2340-SUM(I2458:N2458))),0)</f>
        <v>0</v>
      </c>
      <c r="P2458" s="7" t="n">
        <f aca="false">MAX(0,$B$2340-SUM(I2458:O2458))</f>
        <v>1540000000</v>
      </c>
      <c r="Q2458" s="7" t="n">
        <f aca="false">($B$553+$B$554)+$B$22+(1-B2458)*$B$548+(1-C2458)*$E$576+(1-D2458)*$E$575+(1-E2458)*$E$574+(1-F2458)*$E$573+(1-G2458)*$E$572+(1-H2458)*$E$571</f>
        <v>21681357.995111</v>
      </c>
      <c r="R2458" s="7" t="n">
        <f aca="false">P2458&gt;$B$12*Q2458</f>
        <v>1</v>
      </c>
      <c r="S2458" s="7" t="n">
        <f aca="false">IF(R2458,(P2458+$B$12*$B$13)/(Q2458+$B$13),IF(Q2458&gt;0,P2458/Q2458,0))</f>
        <v>63.7888079036696</v>
      </c>
      <c r="T2458" s="7" t="n">
        <f aca="false">IF(R2458,$B$13*(S2458-$B$12),0)</f>
        <v>156972019.759174</v>
      </c>
      <c r="U2458" s="7" t="n">
        <f aca="false">($B$553+$B$554)*S2458</f>
        <v>17947491.1022962</v>
      </c>
      <c r="V2458" s="7" t="n">
        <f aca="false">$B$22*S2458</f>
        <v>574099271.133027</v>
      </c>
      <c r="W2458" s="7" t="n">
        <f aca="false">IF(B2458=1,I2458,S2458*$B$548)</f>
        <v>30000000</v>
      </c>
      <c r="X2458" s="7" t="n">
        <f aca="false">IF(C2458=1,J2458,S2458*$E$576)</f>
        <v>300000000</v>
      </c>
      <c r="Y2458" s="7" t="n">
        <f aca="false">IF(D2458=1,K2458,S2458*$E$575)</f>
        <v>100000000</v>
      </c>
      <c r="Z2458" s="7" t="n">
        <f aca="false">IF(E2458=1,L2458,S2458*$E$574)</f>
        <v>153093138.968807</v>
      </c>
      <c r="AA2458" s="7" t="n">
        <f aca="false">IF(F2458=1,M2458,S2458*$E$573)</f>
        <v>30000000</v>
      </c>
      <c r="AB2458" s="7" t="n">
        <f aca="false">IF(G2458=1,N2458,S2458*$E$572)</f>
        <v>318944039.518348</v>
      </c>
      <c r="AC2458" s="7" t="n">
        <f aca="false">IF(H2458=1,O2458,S2458*$E$571)</f>
        <v>318944039.518348</v>
      </c>
      <c r="AD2458" s="7" t="n">
        <f aca="false">INDEX($W$2342:$W$2469,MATCH($A2458+(1-B2458)*64,$A$2342:$A$2469,0))</f>
        <v>30000000</v>
      </c>
      <c r="AE2458" s="7" t="n">
        <f aca="false">INDEX($W$2342:$W$2469,MATCH($A2458-B2458*64,$A$2342:$A$2469,0))</f>
        <v>50619186.8185356</v>
      </c>
      <c r="AF2458" s="7" t="n">
        <f aca="false">INDEX($X$2342:$X$2469,MATCH($A2458+(1-C2458)*32,$A$2342:$A$2469,0))</f>
        <v>300000000</v>
      </c>
      <c r="AG2458" s="7" t="n">
        <f aca="false">INDEX($X$2342:$X$2469,MATCH($A2458-C2458*32,$A$2342:$A$2469,0))</f>
        <v>372833758.594545</v>
      </c>
      <c r="AH2458" s="7" t="n">
        <f aca="false">INDEX($Y$2342:$Y$2469,MATCH($A2458+(1-D2458)*16,$A$2342:$A$2469,0))</f>
        <v>100000000</v>
      </c>
      <c r="AI2458" s="7" t="n">
        <f aca="false">INDEX($Y$2342:$Y$2469,MATCH($A2458-D2458*16,$A$2342:$A$2469,0))</f>
        <v>109898503.141039</v>
      </c>
      <c r="AJ2458" s="7" t="n">
        <f aca="false">INDEX($Z$2342:$Z$2469,MATCH($A2458+(1-E2458)*8,$A$2342:$A$2469,0))</f>
        <v>60000000</v>
      </c>
      <c r="AK2458" s="7" t="n">
        <f aca="false">INDEX($Z$2342:$Z$2469,MATCH($A2458-E2458*8,$A$2342:$A$2469,0))</f>
        <v>153093138.968807</v>
      </c>
      <c r="AL2458" s="7" t="n">
        <f aca="false">INDEX($AA$2342:$AA$2469,MATCH($A2458+(1-F2458)*4,$A$2342:$A$2469,0))</f>
        <v>30000000</v>
      </c>
      <c r="AM2458" s="7" t="n">
        <f aca="false">INDEX($AA$2342:$AA$2469,MATCH($A2458-F2458*4,$A$2342:$A$2469,0))</f>
        <v>173556450.006969</v>
      </c>
      <c r="AN2458" s="7" t="n">
        <f aca="false">INDEX($AB$2342:$AB$2469,MATCH($A2458+(1-G2458)*2,$A$2342:$A$2469,0))</f>
        <v>15000000</v>
      </c>
      <c r="AO2458" s="7" t="n">
        <f aca="false">INDEX($AB$2342:$AB$2469,MATCH($A2458-G2458*2,$A$2342:$A$2469,0))</f>
        <v>318944039.518348</v>
      </c>
      <c r="AP2458" s="7" t="n">
        <f aca="false">INDEX($AC$2342:$AC$2469,MATCH($A2458+(1-H2458)*1,$A$2342:$A$2469,0))</f>
        <v>5000000</v>
      </c>
      <c r="AQ2458" s="7" t="n">
        <f aca="false">INDEX($AC$2342:$AC$2469,MATCH($A2458-H2458*1,$A$2342:$A$2469,0))</f>
        <v>318944039.518348</v>
      </c>
      <c r="AR2458" s="14" t="b">
        <f aca="false">AND(IF(B2458=1,AD2458&gt;=AE2458,AE2458&gt;AD2458),IF(C2458=1,AF2458&gt;=AG2458,AG2458&gt;AF2458),IF(D2458=1,AH2458&gt;=AI2458,AI2458&gt;AH2458),IF(E2458=1,AJ2458&gt;=AK2458,AK2458&gt;AJ2458),IF(F2458=1,AL2458&gt;=AM2458,AM2458&gt;AL2458),IF(G2458=1,AN2458&gt;=AO2458,AO2458&gt;AN2458),IF(H2458=1,AP2458&gt;=AQ2458,AQ2458&gt;AP2458))</f>
        <v>0</v>
      </c>
      <c r="AS2458" s="2"/>
      <c r="AT2458" s="2"/>
      <c r="AU2458" s="2"/>
      <c r="AV2458" s="2"/>
      <c r="AW2458" s="2"/>
      <c r="AX2458" s="2"/>
    </row>
    <row r="2459" customFormat="false" ht="15" hidden="false" customHeight="false" outlineLevel="0" collapsed="false">
      <c r="A2459" s="6" t="n">
        <f aca="false">ROW()-2342</f>
        <v>117</v>
      </c>
      <c r="B2459" s="6" t="n">
        <f aca="false">MOD(INT($A2459/64),2)</f>
        <v>1</v>
      </c>
      <c r="C2459" s="6" t="n">
        <f aca="false">MOD(INT($A2459/32),2)</f>
        <v>1</v>
      </c>
      <c r="D2459" s="6" t="n">
        <f aca="false">MOD(INT($A2459/16),2)</f>
        <v>1</v>
      </c>
      <c r="E2459" s="6" t="n">
        <f aca="false">MOD(INT($A2459/8),2)</f>
        <v>0</v>
      </c>
      <c r="F2459" s="6" t="n">
        <f aca="false">MOD(INT($A2459/4),2)</f>
        <v>1</v>
      </c>
      <c r="G2459" s="6" t="n">
        <f aca="false">MOD(INT($A2459/2),2)</f>
        <v>0</v>
      </c>
      <c r="H2459" s="6" t="n">
        <f aca="false">MOD(INT($A2459/1),2)</f>
        <v>1</v>
      </c>
      <c r="I2459" s="7" t="n">
        <f aca="false">IF(B2459=1,MIN($B$6,$B$2340),0)</f>
        <v>30000000</v>
      </c>
      <c r="J2459" s="7" t="n">
        <f aca="false">IF(C2459=1,MIN($F$576,MAX(0,$B$2340-I2459)),0)</f>
        <v>300000000</v>
      </c>
      <c r="K2459" s="7" t="n">
        <f aca="false">IF(D2459=1,MIN($F$575,MAX(0,$B$2340-SUM(I2459:J2459))),0)</f>
        <v>100000000</v>
      </c>
      <c r="L2459" s="7" t="n">
        <f aca="false">IF(E2459=1,MIN($F$574,MAX(0,$B$2340-SUM(I2459:K2459))),0)</f>
        <v>0</v>
      </c>
      <c r="M2459" s="7" t="n">
        <f aca="false">IF(F2459=1,MIN($F$573,MAX(0,$B$2340-SUM(I2459:L2459))),0)</f>
        <v>30000000</v>
      </c>
      <c r="N2459" s="7" t="n">
        <f aca="false">IF(G2459=1,MIN($F$572,MAX(0,$B$2340-SUM(I2459:M2459))),0)</f>
        <v>0</v>
      </c>
      <c r="O2459" s="7" t="n">
        <f aca="false">IF(H2459=1,MIN($F$571,MAX(0,$B$2340-SUM(I2459:N2459))),0)</f>
        <v>5000000</v>
      </c>
      <c r="P2459" s="7" t="n">
        <f aca="false">MAX(0,$B$2340-SUM(I2459:O2459))</f>
        <v>1535000000</v>
      </c>
      <c r="Q2459" s="7" t="n">
        <f aca="false">($B$553+$B$554)+$B$22+(1-B2459)*$B$548+(1-C2459)*$E$576+(1-D2459)*$E$575+(1-E2459)*$E$574+(1-F2459)*$E$573+(1-G2459)*$E$572+(1-H2459)*$E$571</f>
        <v>16681357.995111</v>
      </c>
      <c r="R2459" s="7" t="n">
        <f aca="false">P2459&gt;$B$12*Q2459</f>
        <v>1</v>
      </c>
      <c r="S2459" s="7" t="n">
        <f aca="false">IF(R2459,(P2459+$B$12*$B$13)/(Q2459+$B$13),IF(Q2459&gt;0,P2459/Q2459,0))</f>
        <v>80.1559514395114</v>
      </c>
      <c r="T2459" s="7" t="n">
        <f aca="false">IF(R2459,$B$13*(S2459-$B$12),0)</f>
        <v>197889878.598779</v>
      </c>
      <c r="U2459" s="7" t="n">
        <f aca="false">($B$553+$B$554)*S2459</f>
        <v>22552517.7932344</v>
      </c>
      <c r="V2459" s="7" t="n">
        <f aca="false">$B$22*S2459</f>
        <v>721403562.955603</v>
      </c>
      <c r="W2459" s="7" t="n">
        <f aca="false">IF(B2459=1,I2459,S2459*$B$548)</f>
        <v>30000000</v>
      </c>
      <c r="X2459" s="7" t="n">
        <f aca="false">IF(C2459=1,J2459,S2459*$E$576)</f>
        <v>300000000</v>
      </c>
      <c r="Y2459" s="7" t="n">
        <f aca="false">IF(D2459=1,K2459,S2459*$E$575)</f>
        <v>100000000</v>
      </c>
      <c r="Z2459" s="7" t="n">
        <f aca="false">IF(E2459=1,L2459,S2459*$E$574)</f>
        <v>192374283.454827</v>
      </c>
      <c r="AA2459" s="7" t="n">
        <f aca="false">IF(F2459=1,M2459,S2459*$E$573)</f>
        <v>30000000</v>
      </c>
      <c r="AB2459" s="7" t="n">
        <f aca="false">IF(G2459=1,N2459,S2459*$E$572)</f>
        <v>400779757.197557</v>
      </c>
      <c r="AC2459" s="7" t="n">
        <f aca="false">IF(H2459=1,O2459,S2459*$E$571)</f>
        <v>5000000</v>
      </c>
      <c r="AD2459" s="7" t="n">
        <f aca="false">INDEX($W$2342:$W$2469,MATCH($A2459+(1-B2459)*64,$A$2342:$A$2469,0))</f>
        <v>30000000</v>
      </c>
      <c r="AE2459" s="7" t="n">
        <f aca="false">INDEX($W$2342:$W$2469,MATCH($A2459-B2459*64,$A$2342:$A$2469,0))</f>
        <v>63081850.1263483</v>
      </c>
      <c r="AF2459" s="7" t="n">
        <f aca="false">INDEX($X$2342:$X$2469,MATCH($A2459+(1-C2459)*32,$A$2342:$A$2469,0))</f>
        <v>300000000</v>
      </c>
      <c r="AG2459" s="7" t="n">
        <f aca="false">INDEX($X$2342:$X$2469,MATCH($A2459-C2459*32,$A$2342:$A$2469,0))</f>
        <v>445258657.313616</v>
      </c>
      <c r="AH2459" s="7" t="n">
        <f aca="false">INDEX($Y$2342:$Y$2469,MATCH($A2459+(1-D2459)*16,$A$2342:$A$2469,0))</f>
        <v>100000000</v>
      </c>
      <c r="AI2459" s="7" t="n">
        <f aca="false">INDEX($Y$2342:$Y$2469,MATCH($A2459-D2459*16,$A$2342:$A$2469,0))</f>
        <v>135756212.084648</v>
      </c>
      <c r="AJ2459" s="7" t="n">
        <f aca="false">INDEX($Z$2342:$Z$2469,MATCH($A2459+(1-E2459)*8,$A$2342:$A$2469,0))</f>
        <v>60000000</v>
      </c>
      <c r="AK2459" s="7" t="n">
        <f aca="false">INDEX($Z$2342:$Z$2469,MATCH($A2459-E2459*8,$A$2342:$A$2469,0))</f>
        <v>192374283.454827</v>
      </c>
      <c r="AL2459" s="7" t="n">
        <f aca="false">INDEX($AA$2342:$AA$2469,MATCH($A2459+(1-F2459)*4,$A$2342:$A$2469,0))</f>
        <v>30000000</v>
      </c>
      <c r="AM2459" s="7" t="n">
        <f aca="false">INDEX($AA$2342:$AA$2469,MATCH($A2459-F2459*4,$A$2342:$A$2469,0))</f>
        <v>212002349.046279</v>
      </c>
      <c r="AN2459" s="7" t="n">
        <f aca="false">INDEX($AB$2342:$AB$2469,MATCH($A2459+(1-G2459)*2,$A$2342:$A$2469,0))</f>
        <v>15000000</v>
      </c>
      <c r="AO2459" s="7" t="n">
        <f aca="false">INDEX($AB$2342:$AB$2469,MATCH($A2459-G2459*2,$A$2342:$A$2469,0))</f>
        <v>400779757.197557</v>
      </c>
      <c r="AP2459" s="7" t="n">
        <f aca="false">INDEX($AC$2342:$AC$2469,MATCH($A2459+(1-H2459)*1,$A$2342:$A$2469,0))</f>
        <v>5000000</v>
      </c>
      <c r="AQ2459" s="7" t="n">
        <f aca="false">INDEX($AC$2342:$AC$2469,MATCH($A2459-H2459*1,$A$2342:$A$2469,0))</f>
        <v>318944039.518348</v>
      </c>
      <c r="AR2459" s="14" t="b">
        <f aca="false">AND(IF(B2459=1,AD2459&gt;=AE2459,AE2459&gt;AD2459),IF(C2459=1,AF2459&gt;=AG2459,AG2459&gt;AF2459),IF(D2459=1,AH2459&gt;=AI2459,AI2459&gt;AH2459),IF(E2459=1,AJ2459&gt;=AK2459,AK2459&gt;AJ2459),IF(F2459=1,AL2459&gt;=AM2459,AM2459&gt;AL2459),IF(G2459=1,AN2459&gt;=AO2459,AO2459&gt;AN2459),IF(H2459=1,AP2459&gt;=AQ2459,AQ2459&gt;AP2459))</f>
        <v>0</v>
      </c>
      <c r="AS2459" s="2"/>
      <c r="AT2459" s="2"/>
      <c r="AU2459" s="2"/>
      <c r="AV2459" s="2"/>
      <c r="AW2459" s="2"/>
      <c r="AX2459" s="2"/>
    </row>
    <row r="2460" customFormat="false" ht="15" hidden="false" customHeight="false" outlineLevel="0" collapsed="false">
      <c r="A2460" s="6" t="n">
        <f aca="false">ROW()-2342</f>
        <v>118</v>
      </c>
      <c r="B2460" s="6" t="n">
        <f aca="false">MOD(INT($A2460/64),2)</f>
        <v>1</v>
      </c>
      <c r="C2460" s="6" t="n">
        <f aca="false">MOD(INT($A2460/32),2)</f>
        <v>1</v>
      </c>
      <c r="D2460" s="6" t="n">
        <f aca="false">MOD(INT($A2460/16),2)</f>
        <v>1</v>
      </c>
      <c r="E2460" s="6" t="n">
        <f aca="false">MOD(INT($A2460/8),2)</f>
        <v>0</v>
      </c>
      <c r="F2460" s="6" t="n">
        <f aca="false">MOD(INT($A2460/4),2)</f>
        <v>1</v>
      </c>
      <c r="G2460" s="6" t="n">
        <f aca="false">MOD(INT($A2460/2),2)</f>
        <v>1</v>
      </c>
      <c r="H2460" s="6" t="n">
        <f aca="false">MOD(INT($A2460/1),2)</f>
        <v>0</v>
      </c>
      <c r="I2460" s="7" t="n">
        <f aca="false">IF(B2460=1,MIN($B$6,$B$2340),0)</f>
        <v>30000000</v>
      </c>
      <c r="J2460" s="7" t="n">
        <f aca="false">IF(C2460=1,MIN($F$576,MAX(0,$B$2340-I2460)),0)</f>
        <v>300000000</v>
      </c>
      <c r="K2460" s="7" t="n">
        <f aca="false">IF(D2460=1,MIN($F$575,MAX(0,$B$2340-SUM(I2460:J2460))),0)</f>
        <v>100000000</v>
      </c>
      <c r="L2460" s="7" t="n">
        <f aca="false">IF(E2460=1,MIN($F$574,MAX(0,$B$2340-SUM(I2460:K2460))),0)</f>
        <v>0</v>
      </c>
      <c r="M2460" s="7" t="n">
        <f aca="false">IF(F2460=1,MIN($F$573,MAX(0,$B$2340-SUM(I2460:L2460))),0)</f>
        <v>30000000</v>
      </c>
      <c r="N2460" s="7" t="n">
        <f aca="false">IF(G2460=1,MIN($F$572,MAX(0,$B$2340-SUM(I2460:M2460))),0)</f>
        <v>15000000</v>
      </c>
      <c r="O2460" s="7" t="n">
        <f aca="false">IF(H2460=1,MIN($F$571,MAX(0,$B$2340-SUM(I2460:N2460))),0)</f>
        <v>0</v>
      </c>
      <c r="P2460" s="7" t="n">
        <f aca="false">MAX(0,$B$2340-SUM(I2460:O2460))</f>
        <v>1525000000</v>
      </c>
      <c r="Q2460" s="7" t="n">
        <f aca="false">($B$553+$B$554)+$B$22+(1-B2460)*$B$548+(1-C2460)*$E$576+(1-D2460)*$E$575+(1-E2460)*$E$574+(1-F2460)*$E$573+(1-G2460)*$E$572+(1-H2460)*$E$571</f>
        <v>16681357.995111</v>
      </c>
      <c r="R2460" s="7" t="n">
        <f aca="false">P2460&gt;$B$12*Q2460</f>
        <v>1</v>
      </c>
      <c r="S2460" s="7" t="n">
        <f aca="false">IF(R2460,(P2460+$B$12*$B$13)/(Q2460+$B$13),IF(Q2460&gt;0,P2460/Q2460,0))</f>
        <v>79.6346119179536</v>
      </c>
      <c r="T2460" s="7" t="n">
        <f aca="false">IF(R2460,$B$13*(S2460-$B$12),0)</f>
        <v>196586529.794884</v>
      </c>
      <c r="U2460" s="7" t="n">
        <f aca="false">($B$553+$B$554)*S2460</f>
        <v>22405834.7506767</v>
      </c>
      <c r="V2460" s="7" t="n">
        <f aca="false">$B$22*S2460</f>
        <v>716711507.261583</v>
      </c>
      <c r="W2460" s="7" t="n">
        <f aca="false">IF(B2460=1,I2460,S2460*$B$548)</f>
        <v>30000000</v>
      </c>
      <c r="X2460" s="7" t="n">
        <f aca="false">IF(C2460=1,J2460,S2460*$E$576)</f>
        <v>300000000</v>
      </c>
      <c r="Y2460" s="7" t="n">
        <f aca="false">IF(D2460=1,K2460,S2460*$E$575)</f>
        <v>100000000</v>
      </c>
      <c r="Z2460" s="7" t="n">
        <f aca="false">IF(E2460=1,L2460,S2460*$E$574)</f>
        <v>191123068.603089</v>
      </c>
      <c r="AA2460" s="7" t="n">
        <f aca="false">IF(F2460=1,M2460,S2460*$E$573)</f>
        <v>30000000</v>
      </c>
      <c r="AB2460" s="7" t="n">
        <f aca="false">IF(G2460=1,N2460,S2460*$E$572)</f>
        <v>15000000</v>
      </c>
      <c r="AC2460" s="7" t="n">
        <f aca="false">IF(H2460=1,O2460,S2460*$E$571)</f>
        <v>398173059.589768</v>
      </c>
      <c r="AD2460" s="7" t="n">
        <f aca="false">INDEX($W$2342:$W$2469,MATCH($A2460+(1-B2460)*64,$A$2342:$A$2469,0))</f>
        <v>30000000</v>
      </c>
      <c r="AE2460" s="7" t="n">
        <f aca="false">INDEX($W$2342:$W$2469,MATCH($A2460-B2460*64,$A$2342:$A$2469,0))</f>
        <v>62679414.0808852</v>
      </c>
      <c r="AF2460" s="7" t="n">
        <f aca="false">INDEX($X$2342:$X$2469,MATCH($A2460+(1-C2460)*32,$A$2342:$A$2469,0))</f>
        <v>300000000</v>
      </c>
      <c r="AG2460" s="7" t="n">
        <f aca="false">INDEX($X$2342:$X$2469,MATCH($A2460-C2460*32,$A$2342:$A$2469,0))</f>
        <v>442835480.947283</v>
      </c>
      <c r="AH2460" s="7" t="n">
        <f aca="false">INDEX($Y$2342:$Y$2469,MATCH($A2460+(1-D2460)*16,$A$2342:$A$2469,0))</f>
        <v>100000000</v>
      </c>
      <c r="AI2460" s="7" t="n">
        <f aca="false">INDEX($Y$2342:$Y$2469,MATCH($A2460-D2460*16,$A$2342:$A$2469,0))</f>
        <v>134927166.514666</v>
      </c>
      <c r="AJ2460" s="7" t="n">
        <f aca="false">INDEX($Z$2342:$Z$2469,MATCH($A2460+(1-E2460)*8,$A$2342:$A$2469,0))</f>
        <v>60000000</v>
      </c>
      <c r="AK2460" s="7" t="n">
        <f aca="false">INDEX($Z$2342:$Z$2469,MATCH($A2460-E2460*8,$A$2342:$A$2469,0))</f>
        <v>191123068.603089</v>
      </c>
      <c r="AL2460" s="7" t="n">
        <f aca="false">INDEX($AA$2342:$AA$2469,MATCH($A2460+(1-F2460)*4,$A$2342:$A$2469,0))</f>
        <v>30000000</v>
      </c>
      <c r="AM2460" s="7" t="n">
        <f aca="false">INDEX($AA$2342:$AA$2469,MATCH($A2460-F2460*4,$A$2342:$A$2469,0))</f>
        <v>210649861.971024</v>
      </c>
      <c r="AN2460" s="7" t="n">
        <f aca="false">INDEX($AB$2342:$AB$2469,MATCH($A2460+(1-G2460)*2,$A$2342:$A$2469,0))</f>
        <v>15000000</v>
      </c>
      <c r="AO2460" s="7" t="n">
        <f aca="false">INDEX($AB$2342:$AB$2469,MATCH($A2460-G2460*2,$A$2342:$A$2469,0))</f>
        <v>318944039.518348</v>
      </c>
      <c r="AP2460" s="7" t="n">
        <f aca="false">INDEX($AC$2342:$AC$2469,MATCH($A2460+(1-H2460)*1,$A$2342:$A$2469,0))</f>
        <v>5000000</v>
      </c>
      <c r="AQ2460" s="7" t="n">
        <f aca="false">INDEX($AC$2342:$AC$2469,MATCH($A2460-H2460*1,$A$2342:$A$2469,0))</f>
        <v>398173059.589768</v>
      </c>
      <c r="AR2460" s="14" t="b">
        <f aca="false">AND(IF(B2460=1,AD2460&gt;=AE2460,AE2460&gt;AD2460),IF(C2460=1,AF2460&gt;=AG2460,AG2460&gt;AF2460),IF(D2460=1,AH2460&gt;=AI2460,AI2460&gt;AH2460),IF(E2460=1,AJ2460&gt;=AK2460,AK2460&gt;AJ2460),IF(F2460=1,AL2460&gt;=AM2460,AM2460&gt;AL2460),IF(G2460=1,AN2460&gt;=AO2460,AO2460&gt;AN2460),IF(H2460=1,AP2460&gt;=AQ2460,AQ2460&gt;AP2460))</f>
        <v>0</v>
      </c>
      <c r="AS2460" s="2"/>
      <c r="AT2460" s="2"/>
      <c r="AU2460" s="2"/>
      <c r="AV2460" s="2"/>
      <c r="AW2460" s="2"/>
      <c r="AX2460" s="2"/>
    </row>
    <row r="2461" customFormat="false" ht="15" hidden="false" customHeight="false" outlineLevel="0" collapsed="false">
      <c r="A2461" s="6" t="n">
        <f aca="false">ROW()-2342</f>
        <v>119</v>
      </c>
      <c r="B2461" s="6" t="n">
        <f aca="false">MOD(INT($A2461/64),2)</f>
        <v>1</v>
      </c>
      <c r="C2461" s="6" t="n">
        <f aca="false">MOD(INT($A2461/32),2)</f>
        <v>1</v>
      </c>
      <c r="D2461" s="6" t="n">
        <f aca="false">MOD(INT($A2461/16),2)</f>
        <v>1</v>
      </c>
      <c r="E2461" s="6" t="n">
        <f aca="false">MOD(INT($A2461/8),2)</f>
        <v>0</v>
      </c>
      <c r="F2461" s="6" t="n">
        <f aca="false">MOD(INT($A2461/4),2)</f>
        <v>1</v>
      </c>
      <c r="G2461" s="6" t="n">
        <f aca="false">MOD(INT($A2461/2),2)</f>
        <v>1</v>
      </c>
      <c r="H2461" s="6" t="n">
        <f aca="false">MOD(INT($A2461/1),2)</f>
        <v>1</v>
      </c>
      <c r="I2461" s="7" t="n">
        <f aca="false">IF(B2461=1,MIN($B$6,$B$2340),0)</f>
        <v>30000000</v>
      </c>
      <c r="J2461" s="7" t="n">
        <f aca="false">IF(C2461=1,MIN($F$576,MAX(0,$B$2340-I2461)),0)</f>
        <v>300000000</v>
      </c>
      <c r="K2461" s="7" t="n">
        <f aca="false">IF(D2461=1,MIN($F$575,MAX(0,$B$2340-SUM(I2461:J2461))),0)</f>
        <v>100000000</v>
      </c>
      <c r="L2461" s="7" t="n">
        <f aca="false">IF(E2461=1,MIN($F$574,MAX(0,$B$2340-SUM(I2461:K2461))),0)</f>
        <v>0</v>
      </c>
      <c r="M2461" s="7" t="n">
        <f aca="false">IF(F2461=1,MIN($F$573,MAX(0,$B$2340-SUM(I2461:L2461))),0)</f>
        <v>30000000</v>
      </c>
      <c r="N2461" s="7" t="n">
        <f aca="false">IF(G2461=1,MIN($F$572,MAX(0,$B$2340-SUM(I2461:M2461))),0)</f>
        <v>15000000</v>
      </c>
      <c r="O2461" s="7" t="n">
        <f aca="false">IF(H2461=1,MIN($F$571,MAX(0,$B$2340-SUM(I2461:N2461))),0)</f>
        <v>5000000</v>
      </c>
      <c r="P2461" s="7" t="n">
        <f aca="false">MAX(0,$B$2340-SUM(I2461:O2461))</f>
        <v>1520000000</v>
      </c>
      <c r="Q2461" s="7" t="n">
        <f aca="false">($B$553+$B$554)+$B$22+(1-B2461)*$B$548+(1-C2461)*$E$576+(1-D2461)*$E$575+(1-E2461)*$E$574+(1-F2461)*$E$573+(1-G2461)*$E$572+(1-H2461)*$E$571</f>
        <v>11681357.995111</v>
      </c>
      <c r="R2461" s="7" t="n">
        <f aca="false">P2461&gt;$B$12*Q2461</f>
        <v>1</v>
      </c>
      <c r="S2461" s="7" t="n">
        <f aca="false">IF(R2461,(P2461+$B$12*$B$13)/(Q2461+$B$13),IF(Q2461&gt;0,P2461/Q2461,0))</f>
        <v>107.359252937898</v>
      </c>
      <c r="T2461" s="7" t="n">
        <f aca="false">IF(R2461,$B$13*(S2461-$B$12),0)</f>
        <v>265898132.344745</v>
      </c>
      <c r="U2461" s="7" t="n">
        <f aca="false">($B$553+$B$554)*S2461</f>
        <v>30206384.16322</v>
      </c>
      <c r="V2461" s="7" t="n">
        <f aca="false">$B$22*S2461</f>
        <v>966233276.441081</v>
      </c>
      <c r="W2461" s="7" t="n">
        <f aca="false">IF(B2461=1,I2461,S2461*$B$548)</f>
        <v>30000000</v>
      </c>
      <c r="X2461" s="7" t="n">
        <f aca="false">IF(C2461=1,J2461,S2461*$E$576)</f>
        <v>300000000</v>
      </c>
      <c r="Y2461" s="7" t="n">
        <f aca="false">IF(D2461=1,K2461,S2461*$E$575)</f>
        <v>100000000</v>
      </c>
      <c r="Z2461" s="7" t="n">
        <f aca="false">IF(E2461=1,L2461,S2461*$E$574)</f>
        <v>257662207.050955</v>
      </c>
      <c r="AA2461" s="7" t="n">
        <f aca="false">IF(F2461=1,M2461,S2461*$E$573)</f>
        <v>30000000</v>
      </c>
      <c r="AB2461" s="7" t="n">
        <f aca="false">IF(G2461=1,N2461,S2461*$E$572)</f>
        <v>15000000</v>
      </c>
      <c r="AC2461" s="7" t="n">
        <f aca="false">IF(H2461=1,O2461,S2461*$E$571)</f>
        <v>5000000</v>
      </c>
      <c r="AD2461" s="7" t="n">
        <f aca="false">INDEX($W$2342:$W$2469,MATCH($A2461+(1-B2461)*64,$A$2342:$A$2469,0))</f>
        <v>30000000</v>
      </c>
      <c r="AE2461" s="7" t="n">
        <f aca="false">INDEX($W$2342:$W$2469,MATCH($A2461-B2461*64,$A$2342:$A$2469,0))</f>
        <v>83324200.3375098</v>
      </c>
      <c r="AF2461" s="7" t="n">
        <f aca="false">INDEX($X$2342:$X$2469,MATCH($A2461+(1-C2461)*32,$A$2342:$A$2469,0))</f>
        <v>300000000</v>
      </c>
      <c r="AG2461" s="7" t="n">
        <f aca="false">INDEX($X$2342:$X$2469,MATCH($A2461-C2461*32,$A$2342:$A$2469,0))</f>
        <v>550313493.479067</v>
      </c>
      <c r="AH2461" s="7" t="n">
        <f aca="false">INDEX($Y$2342:$Y$2469,MATCH($A2461+(1-D2461)*16,$A$2342:$A$2469,0))</f>
        <v>100000000</v>
      </c>
      <c r="AI2461" s="7" t="n">
        <f aca="false">INDEX($Y$2342:$Y$2469,MATCH($A2461-D2461*16,$A$2342:$A$2469,0))</f>
        <v>176771461.285506</v>
      </c>
      <c r="AJ2461" s="7" t="n">
        <f aca="false">INDEX($Z$2342:$Z$2469,MATCH($A2461+(1-E2461)*8,$A$2342:$A$2469,0))</f>
        <v>60000000</v>
      </c>
      <c r="AK2461" s="7" t="n">
        <f aca="false">INDEX($Z$2342:$Z$2469,MATCH($A2461-E2461*8,$A$2342:$A$2469,0))</f>
        <v>257662207.050955</v>
      </c>
      <c r="AL2461" s="7" t="n">
        <f aca="false">INDEX($AA$2342:$AA$2469,MATCH($A2461+(1-F2461)*4,$A$2342:$A$2469,0))</f>
        <v>30000000</v>
      </c>
      <c r="AM2461" s="7" t="n">
        <f aca="false">INDEX($AA$2342:$AA$2469,MATCH($A2461-F2461*4,$A$2342:$A$2469,0))</f>
        <v>271078688.967735</v>
      </c>
      <c r="AN2461" s="7" t="n">
        <f aca="false">INDEX($AB$2342:$AB$2469,MATCH($A2461+(1-G2461)*2,$A$2342:$A$2469,0))</f>
        <v>15000000</v>
      </c>
      <c r="AO2461" s="7" t="n">
        <f aca="false">INDEX($AB$2342:$AB$2469,MATCH($A2461-G2461*2,$A$2342:$A$2469,0))</f>
        <v>400779757.197557</v>
      </c>
      <c r="AP2461" s="7" t="n">
        <f aca="false">INDEX($AC$2342:$AC$2469,MATCH($A2461+(1-H2461)*1,$A$2342:$A$2469,0))</f>
        <v>5000000</v>
      </c>
      <c r="AQ2461" s="7" t="n">
        <f aca="false">INDEX($AC$2342:$AC$2469,MATCH($A2461-H2461*1,$A$2342:$A$2469,0))</f>
        <v>398173059.589768</v>
      </c>
      <c r="AR2461" s="14" t="b">
        <f aca="false">AND(IF(B2461=1,AD2461&gt;=AE2461,AE2461&gt;AD2461),IF(C2461=1,AF2461&gt;=AG2461,AG2461&gt;AF2461),IF(D2461=1,AH2461&gt;=AI2461,AI2461&gt;AH2461),IF(E2461=1,AJ2461&gt;=AK2461,AK2461&gt;AJ2461),IF(F2461=1,AL2461&gt;=AM2461,AM2461&gt;AL2461),IF(G2461=1,AN2461&gt;=AO2461,AO2461&gt;AN2461),IF(H2461=1,AP2461&gt;=AQ2461,AQ2461&gt;AP2461))</f>
        <v>0</v>
      </c>
      <c r="AS2461" s="2"/>
      <c r="AT2461" s="2"/>
      <c r="AU2461" s="2"/>
      <c r="AV2461" s="2"/>
      <c r="AW2461" s="2"/>
      <c r="AX2461" s="2"/>
    </row>
    <row r="2462" customFormat="false" ht="15" hidden="false" customHeight="false" outlineLevel="0" collapsed="false">
      <c r="A2462" s="6" t="n">
        <f aca="false">ROW()-2342</f>
        <v>120</v>
      </c>
      <c r="B2462" s="6" t="n">
        <f aca="false">MOD(INT($A2462/64),2)</f>
        <v>1</v>
      </c>
      <c r="C2462" s="6" t="n">
        <f aca="false">MOD(INT($A2462/32),2)</f>
        <v>1</v>
      </c>
      <c r="D2462" s="6" t="n">
        <f aca="false">MOD(INT($A2462/16),2)</f>
        <v>1</v>
      </c>
      <c r="E2462" s="6" t="n">
        <f aca="false">MOD(INT($A2462/8),2)</f>
        <v>1</v>
      </c>
      <c r="F2462" s="6" t="n">
        <f aca="false">MOD(INT($A2462/4),2)</f>
        <v>0</v>
      </c>
      <c r="G2462" s="6" t="n">
        <f aca="false">MOD(INT($A2462/2),2)</f>
        <v>0</v>
      </c>
      <c r="H2462" s="6" t="n">
        <f aca="false">MOD(INT($A2462/1),2)</f>
        <v>0</v>
      </c>
      <c r="I2462" s="7" t="n">
        <f aca="false">IF(B2462=1,MIN($B$6,$B$2340),0)</f>
        <v>30000000</v>
      </c>
      <c r="J2462" s="7" t="n">
        <f aca="false">IF(C2462=1,MIN($F$576,MAX(0,$B$2340-I2462)),0)</f>
        <v>300000000</v>
      </c>
      <c r="K2462" s="7" t="n">
        <f aca="false">IF(D2462=1,MIN($F$575,MAX(0,$B$2340-SUM(I2462:J2462))),0)</f>
        <v>100000000</v>
      </c>
      <c r="L2462" s="7" t="n">
        <f aca="false">IF(E2462=1,MIN($F$574,MAX(0,$B$2340-SUM(I2462:K2462))),0)</f>
        <v>60000000</v>
      </c>
      <c r="M2462" s="7" t="n">
        <f aca="false">IF(F2462=1,MIN($F$573,MAX(0,$B$2340-SUM(I2462:L2462))),0)</f>
        <v>0</v>
      </c>
      <c r="N2462" s="7" t="n">
        <f aca="false">IF(G2462=1,MIN($F$572,MAX(0,$B$2340-SUM(I2462:M2462))),0)</f>
        <v>0</v>
      </c>
      <c r="O2462" s="7" t="n">
        <f aca="false">IF(H2462=1,MIN($F$571,MAX(0,$B$2340-SUM(I2462:N2462))),0)</f>
        <v>0</v>
      </c>
      <c r="P2462" s="7" t="n">
        <f aca="false">MAX(0,$B$2340-SUM(I2462:O2462))</f>
        <v>1510000000</v>
      </c>
      <c r="Q2462" s="7" t="n">
        <f aca="false">($B$553+$B$554)+$B$22+(1-B2462)*$B$548+(1-C2462)*$E$576+(1-D2462)*$E$575+(1-E2462)*$E$574+(1-F2462)*$E$573+(1-G2462)*$E$572+(1-H2462)*$E$571</f>
        <v>22281357.995111</v>
      </c>
      <c r="R2462" s="7" t="n">
        <f aca="false">P2462&gt;$B$12*Q2462</f>
        <v>1</v>
      </c>
      <c r="S2462" s="7" t="n">
        <f aca="false">IF(R2462,(P2462+$B$12*$B$13)/(Q2462+$B$13),IF(Q2462&gt;0,P2462/Q2462,0))</f>
        <v>61.0337819379549</v>
      </c>
      <c r="T2462" s="7" t="n">
        <f aca="false">IF(R2462,$B$13*(S2462-$B$12),0)</f>
        <v>150084454.844887</v>
      </c>
      <c r="U2462" s="7" t="n">
        <f aca="false">($B$553+$B$554)*S2462</f>
        <v>17172342.520104</v>
      </c>
      <c r="V2462" s="7" t="n">
        <f aca="false">$B$22*S2462</f>
        <v>549304037.441594</v>
      </c>
      <c r="W2462" s="7" t="n">
        <f aca="false">IF(B2462=1,I2462,S2462*$B$548)</f>
        <v>30000000</v>
      </c>
      <c r="X2462" s="7" t="n">
        <f aca="false">IF(C2462=1,J2462,S2462*$E$576)</f>
        <v>300000000</v>
      </c>
      <c r="Y2462" s="7" t="n">
        <f aca="false">IF(D2462=1,K2462,S2462*$E$575)</f>
        <v>100000000</v>
      </c>
      <c r="Z2462" s="7" t="n">
        <f aca="false">IF(E2462=1,L2462,S2462*$E$574)</f>
        <v>60000000</v>
      </c>
      <c r="AA2462" s="7" t="n">
        <f aca="false">IF(F2462=1,M2462,S2462*$E$573)</f>
        <v>183101345.813865</v>
      </c>
      <c r="AB2462" s="7" t="n">
        <f aca="false">IF(G2462=1,N2462,S2462*$E$572)</f>
        <v>305168909.689775</v>
      </c>
      <c r="AC2462" s="7" t="n">
        <f aca="false">IF(H2462=1,O2462,S2462*$E$571)</f>
        <v>305168909.689775</v>
      </c>
      <c r="AD2462" s="7" t="n">
        <f aca="false">INDEX($W$2342:$W$2469,MATCH($A2462+(1-B2462)*64,$A$2342:$A$2469,0))</f>
        <v>30000000</v>
      </c>
      <c r="AE2462" s="7" t="n">
        <f aca="false">INDEX($W$2342:$W$2469,MATCH($A2462-B2462*64,$A$2342:$A$2469,0))</f>
        <v>48489072.9673508</v>
      </c>
      <c r="AF2462" s="7" t="n">
        <f aca="false">INDEX($X$2342:$X$2469,MATCH($A2462+(1-C2462)*32,$A$2342:$A$2469,0))</f>
        <v>300000000</v>
      </c>
      <c r="AG2462" s="7" t="n">
        <f aca="false">INDEX($X$2342:$X$2469,MATCH($A2462-C2462*32,$A$2342:$A$2469,0))</f>
        <v>359645226.463822</v>
      </c>
      <c r="AH2462" s="7" t="n">
        <f aca="false">INDEX($Y$2342:$Y$2469,MATCH($A2462+(1-D2462)*16,$A$2342:$A$2469,0))</f>
        <v>100000000</v>
      </c>
      <c r="AI2462" s="7" t="n">
        <f aca="false">INDEX($Y$2342:$Y$2469,MATCH($A2462-D2462*16,$A$2342:$A$2469,0))</f>
        <v>105449817.115873</v>
      </c>
      <c r="AJ2462" s="7" t="n">
        <f aca="false">INDEX($Z$2342:$Z$2469,MATCH($A2462+(1-E2462)*8,$A$2342:$A$2469,0))</f>
        <v>60000000</v>
      </c>
      <c r="AK2462" s="7" t="n">
        <f aca="false">INDEX($Z$2342:$Z$2469,MATCH($A2462-E2462*8,$A$2342:$A$2469,0))</f>
        <v>138845160.005575</v>
      </c>
      <c r="AL2462" s="7" t="n">
        <f aca="false">INDEX($AA$2342:$AA$2469,MATCH($A2462+(1-F2462)*4,$A$2342:$A$2469,0))</f>
        <v>30000000</v>
      </c>
      <c r="AM2462" s="7" t="n">
        <f aca="false">INDEX($AA$2342:$AA$2469,MATCH($A2462-F2462*4,$A$2342:$A$2469,0))</f>
        <v>183101345.813865</v>
      </c>
      <c r="AN2462" s="7" t="n">
        <f aca="false">INDEX($AB$2342:$AB$2469,MATCH($A2462+(1-G2462)*2,$A$2342:$A$2469,0))</f>
        <v>15000000</v>
      </c>
      <c r="AO2462" s="7" t="n">
        <f aca="false">INDEX($AB$2342:$AB$2469,MATCH($A2462-G2462*2,$A$2342:$A$2469,0))</f>
        <v>305168909.689775</v>
      </c>
      <c r="AP2462" s="7" t="n">
        <f aca="false">INDEX($AC$2342:$AC$2469,MATCH($A2462+(1-H2462)*1,$A$2342:$A$2469,0))</f>
        <v>5000000</v>
      </c>
      <c r="AQ2462" s="7" t="n">
        <f aca="false">INDEX($AC$2342:$AC$2469,MATCH($A2462-H2462*1,$A$2342:$A$2469,0))</f>
        <v>305168909.689775</v>
      </c>
      <c r="AR2462" s="14" t="b">
        <f aca="false">AND(IF(B2462=1,AD2462&gt;=AE2462,AE2462&gt;AD2462),IF(C2462=1,AF2462&gt;=AG2462,AG2462&gt;AF2462),IF(D2462=1,AH2462&gt;=AI2462,AI2462&gt;AH2462),IF(E2462=1,AJ2462&gt;=AK2462,AK2462&gt;AJ2462),IF(F2462=1,AL2462&gt;=AM2462,AM2462&gt;AL2462),IF(G2462=1,AN2462&gt;=AO2462,AO2462&gt;AN2462),IF(H2462=1,AP2462&gt;=AQ2462,AQ2462&gt;AP2462))</f>
        <v>0</v>
      </c>
      <c r="AS2462" s="2"/>
      <c r="AT2462" s="2"/>
      <c r="AU2462" s="2"/>
      <c r="AV2462" s="2"/>
      <c r="AW2462" s="2"/>
      <c r="AX2462" s="2"/>
    </row>
    <row r="2463" customFormat="false" ht="15" hidden="false" customHeight="false" outlineLevel="0" collapsed="false">
      <c r="A2463" s="6" t="n">
        <f aca="false">ROW()-2342</f>
        <v>121</v>
      </c>
      <c r="B2463" s="6" t="n">
        <f aca="false">MOD(INT($A2463/64),2)</f>
        <v>1</v>
      </c>
      <c r="C2463" s="6" t="n">
        <f aca="false">MOD(INT($A2463/32),2)</f>
        <v>1</v>
      </c>
      <c r="D2463" s="6" t="n">
        <f aca="false">MOD(INT($A2463/16),2)</f>
        <v>1</v>
      </c>
      <c r="E2463" s="6" t="n">
        <f aca="false">MOD(INT($A2463/8),2)</f>
        <v>1</v>
      </c>
      <c r="F2463" s="6" t="n">
        <f aca="false">MOD(INT($A2463/4),2)</f>
        <v>0</v>
      </c>
      <c r="G2463" s="6" t="n">
        <f aca="false">MOD(INT($A2463/2),2)</f>
        <v>0</v>
      </c>
      <c r="H2463" s="6" t="n">
        <f aca="false">MOD(INT($A2463/1),2)</f>
        <v>1</v>
      </c>
      <c r="I2463" s="7" t="n">
        <f aca="false">IF(B2463=1,MIN($B$6,$B$2340),0)</f>
        <v>30000000</v>
      </c>
      <c r="J2463" s="7" t="n">
        <f aca="false">IF(C2463=1,MIN($F$576,MAX(0,$B$2340-I2463)),0)</f>
        <v>300000000</v>
      </c>
      <c r="K2463" s="7" t="n">
        <f aca="false">IF(D2463=1,MIN($F$575,MAX(0,$B$2340-SUM(I2463:J2463))),0)</f>
        <v>100000000</v>
      </c>
      <c r="L2463" s="7" t="n">
        <f aca="false">IF(E2463=1,MIN($F$574,MAX(0,$B$2340-SUM(I2463:K2463))),0)</f>
        <v>60000000</v>
      </c>
      <c r="M2463" s="7" t="n">
        <f aca="false">IF(F2463=1,MIN($F$573,MAX(0,$B$2340-SUM(I2463:L2463))),0)</f>
        <v>0</v>
      </c>
      <c r="N2463" s="7" t="n">
        <f aca="false">IF(G2463=1,MIN($F$572,MAX(0,$B$2340-SUM(I2463:M2463))),0)</f>
        <v>0</v>
      </c>
      <c r="O2463" s="7" t="n">
        <f aca="false">IF(H2463=1,MIN($F$571,MAX(0,$B$2340-SUM(I2463:N2463))),0)</f>
        <v>5000000</v>
      </c>
      <c r="P2463" s="7" t="n">
        <f aca="false">MAX(0,$B$2340-SUM(I2463:O2463))</f>
        <v>1505000000</v>
      </c>
      <c r="Q2463" s="7" t="n">
        <f aca="false">($B$553+$B$554)+$B$22+(1-B2463)*$B$548+(1-C2463)*$E$576+(1-D2463)*$E$575+(1-E2463)*$E$574+(1-F2463)*$E$573+(1-G2463)*$E$572+(1-H2463)*$E$571</f>
        <v>17281357.995111</v>
      </c>
      <c r="R2463" s="7" t="n">
        <f aca="false">P2463&gt;$B$12*Q2463</f>
        <v>1</v>
      </c>
      <c r="S2463" s="7" t="n">
        <f aca="false">IF(R2463,(P2463+$B$12*$B$13)/(Q2463+$B$13),IF(Q2463&gt;0,P2463/Q2463,0))</f>
        <v>76.2081147498864</v>
      </c>
      <c r="T2463" s="7" t="n">
        <f aca="false">IF(R2463,$B$13*(S2463-$B$12),0)</f>
        <v>188020286.874716</v>
      </c>
      <c r="U2463" s="7" t="n">
        <f aca="false">($B$553+$B$554)*S2463</f>
        <v>21441762.3772159</v>
      </c>
      <c r="V2463" s="7" t="n">
        <f aca="false">$B$22*S2463</f>
        <v>685873032.748977</v>
      </c>
      <c r="W2463" s="7" t="n">
        <f aca="false">IF(B2463=1,I2463,S2463*$B$548)</f>
        <v>30000000</v>
      </c>
      <c r="X2463" s="7" t="n">
        <f aca="false">IF(C2463=1,J2463,S2463*$E$576)</f>
        <v>300000000</v>
      </c>
      <c r="Y2463" s="7" t="n">
        <f aca="false">IF(D2463=1,K2463,S2463*$E$575)</f>
        <v>100000000</v>
      </c>
      <c r="Z2463" s="7" t="n">
        <f aca="false">IF(E2463=1,L2463,S2463*$E$574)</f>
        <v>60000000</v>
      </c>
      <c r="AA2463" s="7" t="n">
        <f aca="false">IF(F2463=1,M2463,S2463*$E$573)</f>
        <v>228624344.249659</v>
      </c>
      <c r="AB2463" s="7" t="n">
        <f aca="false">IF(G2463=1,N2463,S2463*$E$572)</f>
        <v>381040573.749432</v>
      </c>
      <c r="AC2463" s="7" t="n">
        <f aca="false">IF(H2463=1,O2463,S2463*$E$571)</f>
        <v>5000000</v>
      </c>
      <c r="AD2463" s="7" t="n">
        <f aca="false">INDEX($W$2342:$W$2469,MATCH($A2463+(1-B2463)*64,$A$2342:$A$2469,0))</f>
        <v>30000000</v>
      </c>
      <c r="AE2463" s="7" t="n">
        <f aca="false">INDEX($W$2342:$W$2469,MATCH($A2463-B2463*64,$A$2342:$A$2469,0))</f>
        <v>60071114.8294535</v>
      </c>
      <c r="AF2463" s="7" t="n">
        <f aca="false">INDEX($X$2342:$X$2469,MATCH($A2463+(1-C2463)*32,$A$2342:$A$2469,0))</f>
        <v>300000000</v>
      </c>
      <c r="AG2463" s="7" t="n">
        <f aca="false">INDEX($X$2342:$X$2469,MATCH($A2463-C2463*32,$A$2342:$A$2469,0))</f>
        <v>427848859.671312</v>
      </c>
      <c r="AH2463" s="7" t="n">
        <f aca="false">INDEX($Y$2342:$Y$2469,MATCH($A2463+(1-D2463)*16,$A$2342:$A$2469,0))</f>
        <v>100000000</v>
      </c>
      <c r="AI2463" s="7" t="n">
        <f aca="false">INDEX($Y$2342:$Y$2469,MATCH($A2463-D2463*16,$A$2342:$A$2469,0))</f>
        <v>129552589.113346</v>
      </c>
      <c r="AJ2463" s="7" t="n">
        <f aca="false">INDEX($Z$2342:$Z$2469,MATCH($A2463+(1-E2463)*8,$A$2342:$A$2469,0))</f>
        <v>60000000</v>
      </c>
      <c r="AK2463" s="7" t="n">
        <f aca="false">INDEX($Z$2342:$Z$2469,MATCH($A2463-E2463*8,$A$2342:$A$2469,0))</f>
        <v>169601879.237024</v>
      </c>
      <c r="AL2463" s="7" t="n">
        <f aca="false">INDEX($AA$2342:$AA$2469,MATCH($A2463+(1-F2463)*4,$A$2342:$A$2469,0))</f>
        <v>30000000</v>
      </c>
      <c r="AM2463" s="7" t="n">
        <f aca="false">INDEX($AA$2342:$AA$2469,MATCH($A2463-F2463*4,$A$2342:$A$2469,0))</f>
        <v>228624344.249659</v>
      </c>
      <c r="AN2463" s="7" t="n">
        <f aca="false">INDEX($AB$2342:$AB$2469,MATCH($A2463+(1-G2463)*2,$A$2342:$A$2469,0))</f>
        <v>15000000</v>
      </c>
      <c r="AO2463" s="7" t="n">
        <f aca="false">INDEX($AB$2342:$AB$2469,MATCH($A2463-G2463*2,$A$2342:$A$2469,0))</f>
        <v>381040573.749432</v>
      </c>
      <c r="AP2463" s="7" t="n">
        <f aca="false">INDEX($AC$2342:$AC$2469,MATCH($A2463+(1-H2463)*1,$A$2342:$A$2469,0))</f>
        <v>5000000</v>
      </c>
      <c r="AQ2463" s="7" t="n">
        <f aca="false">INDEX($AC$2342:$AC$2469,MATCH($A2463-H2463*1,$A$2342:$A$2469,0))</f>
        <v>305168909.689775</v>
      </c>
      <c r="AR2463" s="14" t="b">
        <f aca="false">AND(IF(B2463=1,AD2463&gt;=AE2463,AE2463&gt;AD2463),IF(C2463=1,AF2463&gt;=AG2463,AG2463&gt;AF2463),IF(D2463=1,AH2463&gt;=AI2463,AI2463&gt;AH2463),IF(E2463=1,AJ2463&gt;=AK2463,AK2463&gt;AJ2463),IF(F2463=1,AL2463&gt;=AM2463,AM2463&gt;AL2463),IF(G2463=1,AN2463&gt;=AO2463,AO2463&gt;AN2463),IF(H2463=1,AP2463&gt;=AQ2463,AQ2463&gt;AP2463))</f>
        <v>0</v>
      </c>
      <c r="AS2463" s="2"/>
      <c r="AT2463" s="2"/>
      <c r="AU2463" s="2"/>
      <c r="AV2463" s="2"/>
      <c r="AW2463" s="2"/>
      <c r="AX2463" s="2"/>
    </row>
    <row r="2464" customFormat="false" ht="15" hidden="false" customHeight="false" outlineLevel="0" collapsed="false">
      <c r="A2464" s="6" t="n">
        <f aca="false">ROW()-2342</f>
        <v>122</v>
      </c>
      <c r="B2464" s="6" t="n">
        <f aca="false">MOD(INT($A2464/64),2)</f>
        <v>1</v>
      </c>
      <c r="C2464" s="6" t="n">
        <f aca="false">MOD(INT($A2464/32),2)</f>
        <v>1</v>
      </c>
      <c r="D2464" s="6" t="n">
        <f aca="false">MOD(INT($A2464/16),2)</f>
        <v>1</v>
      </c>
      <c r="E2464" s="6" t="n">
        <f aca="false">MOD(INT($A2464/8),2)</f>
        <v>1</v>
      </c>
      <c r="F2464" s="6" t="n">
        <f aca="false">MOD(INT($A2464/4),2)</f>
        <v>0</v>
      </c>
      <c r="G2464" s="6" t="n">
        <f aca="false">MOD(INT($A2464/2),2)</f>
        <v>1</v>
      </c>
      <c r="H2464" s="6" t="n">
        <f aca="false">MOD(INT($A2464/1),2)</f>
        <v>0</v>
      </c>
      <c r="I2464" s="7" t="n">
        <f aca="false">IF(B2464=1,MIN($B$6,$B$2340),0)</f>
        <v>30000000</v>
      </c>
      <c r="J2464" s="7" t="n">
        <f aca="false">IF(C2464=1,MIN($F$576,MAX(0,$B$2340-I2464)),0)</f>
        <v>300000000</v>
      </c>
      <c r="K2464" s="7" t="n">
        <f aca="false">IF(D2464=1,MIN($F$575,MAX(0,$B$2340-SUM(I2464:J2464))),0)</f>
        <v>100000000</v>
      </c>
      <c r="L2464" s="7" t="n">
        <f aca="false">IF(E2464=1,MIN($F$574,MAX(0,$B$2340-SUM(I2464:K2464))),0)</f>
        <v>60000000</v>
      </c>
      <c r="M2464" s="7" t="n">
        <f aca="false">IF(F2464=1,MIN($F$573,MAX(0,$B$2340-SUM(I2464:L2464))),0)</f>
        <v>0</v>
      </c>
      <c r="N2464" s="7" t="n">
        <f aca="false">IF(G2464=1,MIN($F$572,MAX(0,$B$2340-SUM(I2464:M2464))),0)</f>
        <v>15000000</v>
      </c>
      <c r="O2464" s="7" t="n">
        <f aca="false">IF(H2464=1,MIN($F$571,MAX(0,$B$2340-SUM(I2464:N2464))),0)</f>
        <v>0</v>
      </c>
      <c r="P2464" s="7" t="n">
        <f aca="false">MAX(0,$B$2340-SUM(I2464:O2464))</f>
        <v>1495000000</v>
      </c>
      <c r="Q2464" s="7" t="n">
        <f aca="false">($B$553+$B$554)+$B$22+(1-B2464)*$B$548+(1-C2464)*$E$576+(1-D2464)*$E$575+(1-E2464)*$E$574+(1-F2464)*$E$573+(1-G2464)*$E$572+(1-H2464)*$E$571</f>
        <v>17281357.995111</v>
      </c>
      <c r="R2464" s="7" t="n">
        <f aca="false">P2464&gt;$B$12*Q2464</f>
        <v>1</v>
      </c>
      <c r="S2464" s="7" t="n">
        <f aca="false">IF(R2464,(P2464+$B$12*$B$13)/(Q2464+$B$13),IF(Q2464&gt;0,P2464/Q2464,0))</f>
        <v>75.7025882838838</v>
      </c>
      <c r="T2464" s="7" t="n">
        <f aca="false">IF(R2464,$B$13*(S2464-$B$12),0)</f>
        <v>186756470.70971</v>
      </c>
      <c r="U2464" s="7" t="n">
        <f aca="false">($B$553+$B$554)*S2464</f>
        <v>21299528.4642658</v>
      </c>
      <c r="V2464" s="7" t="n">
        <f aca="false">$B$22*S2464</f>
        <v>681323294.554954</v>
      </c>
      <c r="W2464" s="7" t="n">
        <f aca="false">IF(B2464=1,I2464,S2464*$B$548)</f>
        <v>30000000</v>
      </c>
      <c r="X2464" s="7" t="n">
        <f aca="false">IF(C2464=1,J2464,S2464*$E$576)</f>
        <v>300000000</v>
      </c>
      <c r="Y2464" s="7" t="n">
        <f aca="false">IF(D2464=1,K2464,S2464*$E$575)</f>
        <v>100000000</v>
      </c>
      <c r="Z2464" s="7" t="n">
        <f aca="false">IF(E2464=1,L2464,S2464*$E$574)</f>
        <v>60000000</v>
      </c>
      <c r="AA2464" s="7" t="n">
        <f aca="false">IF(F2464=1,M2464,S2464*$E$573)</f>
        <v>227107764.851651</v>
      </c>
      <c r="AB2464" s="7" t="n">
        <f aca="false">IF(G2464=1,N2464,S2464*$E$572)</f>
        <v>15000000</v>
      </c>
      <c r="AC2464" s="7" t="n">
        <f aca="false">IF(H2464=1,O2464,S2464*$E$571)</f>
        <v>378512941.419419</v>
      </c>
      <c r="AD2464" s="7" t="n">
        <f aca="false">INDEX($W$2342:$W$2469,MATCH($A2464+(1-B2464)*64,$A$2342:$A$2469,0))</f>
        <v>30000000</v>
      </c>
      <c r="AE2464" s="7" t="n">
        <f aca="false">INDEX($W$2342:$W$2469,MATCH($A2464-B2464*64,$A$2342:$A$2469,0))</f>
        <v>59680408.3915384</v>
      </c>
      <c r="AF2464" s="7" t="n">
        <f aca="false">INDEX($X$2342:$X$2469,MATCH($A2464+(1-C2464)*32,$A$2342:$A$2469,0))</f>
        <v>300000000</v>
      </c>
      <c r="AG2464" s="7" t="n">
        <f aca="false">INDEX($X$2342:$X$2469,MATCH($A2464-C2464*32,$A$2342:$A$2469,0))</f>
        <v>425481784.375758</v>
      </c>
      <c r="AH2464" s="7" t="n">
        <f aca="false">INDEX($Y$2342:$Y$2469,MATCH($A2464+(1-D2464)*16,$A$2342:$A$2469,0))</f>
        <v>100000000</v>
      </c>
      <c r="AI2464" s="7" t="n">
        <f aca="false">INDEX($Y$2342:$Y$2469,MATCH($A2464-D2464*16,$A$2342:$A$2469,0))</f>
        <v>128746663.209064</v>
      </c>
      <c r="AJ2464" s="7" t="n">
        <f aca="false">INDEX($Z$2342:$Z$2469,MATCH($A2464+(1-E2464)*8,$A$2342:$A$2469,0))</f>
        <v>60000000</v>
      </c>
      <c r="AK2464" s="7" t="n">
        <f aca="false">INDEX($Z$2342:$Z$2469,MATCH($A2464-E2464*8,$A$2342:$A$2469,0))</f>
        <v>168519889.576819</v>
      </c>
      <c r="AL2464" s="7" t="n">
        <f aca="false">INDEX($AA$2342:$AA$2469,MATCH($A2464+(1-F2464)*4,$A$2342:$A$2469,0))</f>
        <v>30000000</v>
      </c>
      <c r="AM2464" s="7" t="n">
        <f aca="false">INDEX($AA$2342:$AA$2469,MATCH($A2464-F2464*4,$A$2342:$A$2469,0))</f>
        <v>227107764.851651</v>
      </c>
      <c r="AN2464" s="7" t="n">
        <f aca="false">INDEX($AB$2342:$AB$2469,MATCH($A2464+(1-G2464)*2,$A$2342:$A$2469,0))</f>
        <v>15000000</v>
      </c>
      <c r="AO2464" s="7" t="n">
        <f aca="false">INDEX($AB$2342:$AB$2469,MATCH($A2464-G2464*2,$A$2342:$A$2469,0))</f>
        <v>305168909.689775</v>
      </c>
      <c r="AP2464" s="7" t="n">
        <f aca="false">INDEX($AC$2342:$AC$2469,MATCH($A2464+(1-H2464)*1,$A$2342:$A$2469,0))</f>
        <v>5000000</v>
      </c>
      <c r="AQ2464" s="7" t="n">
        <f aca="false">INDEX($AC$2342:$AC$2469,MATCH($A2464-H2464*1,$A$2342:$A$2469,0))</f>
        <v>378512941.419419</v>
      </c>
      <c r="AR2464" s="14" t="b">
        <f aca="false">AND(IF(B2464=1,AD2464&gt;=AE2464,AE2464&gt;AD2464),IF(C2464=1,AF2464&gt;=AG2464,AG2464&gt;AF2464),IF(D2464=1,AH2464&gt;=AI2464,AI2464&gt;AH2464),IF(E2464=1,AJ2464&gt;=AK2464,AK2464&gt;AJ2464),IF(F2464=1,AL2464&gt;=AM2464,AM2464&gt;AL2464),IF(G2464=1,AN2464&gt;=AO2464,AO2464&gt;AN2464),IF(H2464=1,AP2464&gt;=AQ2464,AQ2464&gt;AP2464))</f>
        <v>0</v>
      </c>
      <c r="AS2464" s="2"/>
      <c r="AT2464" s="2"/>
      <c r="AU2464" s="2"/>
      <c r="AV2464" s="2"/>
      <c r="AW2464" s="2"/>
      <c r="AX2464" s="2"/>
    </row>
    <row r="2465" customFormat="false" ht="15" hidden="false" customHeight="false" outlineLevel="0" collapsed="false">
      <c r="A2465" s="6" t="n">
        <f aca="false">ROW()-2342</f>
        <v>123</v>
      </c>
      <c r="B2465" s="6" t="n">
        <f aca="false">MOD(INT($A2465/64),2)</f>
        <v>1</v>
      </c>
      <c r="C2465" s="6" t="n">
        <f aca="false">MOD(INT($A2465/32),2)</f>
        <v>1</v>
      </c>
      <c r="D2465" s="6" t="n">
        <f aca="false">MOD(INT($A2465/16),2)</f>
        <v>1</v>
      </c>
      <c r="E2465" s="6" t="n">
        <f aca="false">MOD(INT($A2465/8),2)</f>
        <v>1</v>
      </c>
      <c r="F2465" s="6" t="n">
        <f aca="false">MOD(INT($A2465/4),2)</f>
        <v>0</v>
      </c>
      <c r="G2465" s="6" t="n">
        <f aca="false">MOD(INT($A2465/2),2)</f>
        <v>1</v>
      </c>
      <c r="H2465" s="6" t="n">
        <f aca="false">MOD(INT($A2465/1),2)</f>
        <v>1</v>
      </c>
      <c r="I2465" s="7" t="n">
        <f aca="false">IF(B2465=1,MIN($B$6,$B$2340),0)</f>
        <v>30000000</v>
      </c>
      <c r="J2465" s="7" t="n">
        <f aca="false">IF(C2465=1,MIN($F$576,MAX(0,$B$2340-I2465)),0)</f>
        <v>300000000</v>
      </c>
      <c r="K2465" s="7" t="n">
        <f aca="false">IF(D2465=1,MIN($F$575,MAX(0,$B$2340-SUM(I2465:J2465))),0)</f>
        <v>100000000</v>
      </c>
      <c r="L2465" s="7" t="n">
        <f aca="false">IF(E2465=1,MIN($F$574,MAX(0,$B$2340-SUM(I2465:K2465))),0)</f>
        <v>60000000</v>
      </c>
      <c r="M2465" s="7" t="n">
        <f aca="false">IF(F2465=1,MIN($F$573,MAX(0,$B$2340-SUM(I2465:L2465))),0)</f>
        <v>0</v>
      </c>
      <c r="N2465" s="7" t="n">
        <f aca="false">IF(G2465=1,MIN($F$572,MAX(0,$B$2340-SUM(I2465:M2465))),0)</f>
        <v>15000000</v>
      </c>
      <c r="O2465" s="7" t="n">
        <f aca="false">IF(H2465=1,MIN($F$571,MAX(0,$B$2340-SUM(I2465:N2465))),0)</f>
        <v>5000000</v>
      </c>
      <c r="P2465" s="7" t="n">
        <f aca="false">MAX(0,$B$2340-SUM(I2465:O2465))</f>
        <v>1490000000</v>
      </c>
      <c r="Q2465" s="7" t="n">
        <f aca="false">($B$553+$B$554)+$B$22+(1-B2465)*$B$548+(1-C2465)*$E$576+(1-D2465)*$E$575+(1-E2465)*$E$574+(1-F2465)*$E$573+(1-G2465)*$E$572+(1-H2465)*$E$571</f>
        <v>12281357.995111</v>
      </c>
      <c r="R2465" s="7" t="n">
        <f aca="false">P2465&gt;$B$12*Q2465</f>
        <v>1</v>
      </c>
      <c r="S2465" s="7" t="n">
        <f aca="false">IF(R2465,(P2465+$B$12*$B$13)/(Q2465+$B$13),IF(Q2465&gt;0,P2465/Q2465,0))</f>
        <v>100.971778133894</v>
      </c>
      <c r="T2465" s="7" t="n">
        <f aca="false">IF(R2465,$B$13*(S2465-$B$12),0)</f>
        <v>249929445.334734</v>
      </c>
      <c r="U2465" s="7" t="n">
        <f aca="false">($B$553+$B$554)*S2465</f>
        <v>28409217.0585434</v>
      </c>
      <c r="V2465" s="7" t="n">
        <f aca="false">$B$22*S2465</f>
        <v>908746003.205042</v>
      </c>
      <c r="W2465" s="7" t="n">
        <f aca="false">IF(B2465=1,I2465,S2465*$B$548)</f>
        <v>30000000</v>
      </c>
      <c r="X2465" s="7" t="n">
        <f aca="false">IF(C2465=1,J2465,S2465*$E$576)</f>
        <v>300000000</v>
      </c>
      <c r="Y2465" s="7" t="n">
        <f aca="false">IF(D2465=1,K2465,S2465*$E$575)</f>
        <v>100000000</v>
      </c>
      <c r="Z2465" s="7" t="n">
        <f aca="false">IF(E2465=1,L2465,S2465*$E$574)</f>
        <v>60000000</v>
      </c>
      <c r="AA2465" s="7" t="n">
        <f aca="false">IF(F2465=1,M2465,S2465*$E$573)</f>
        <v>302915334.401681</v>
      </c>
      <c r="AB2465" s="7" t="n">
        <f aca="false">IF(G2465=1,N2465,S2465*$E$572)</f>
        <v>15000000</v>
      </c>
      <c r="AC2465" s="7" t="n">
        <f aca="false">IF(H2465=1,O2465,S2465*$E$571)</f>
        <v>5000000</v>
      </c>
      <c r="AD2465" s="7" t="n">
        <f aca="false">INDEX($W$2342:$W$2469,MATCH($A2465+(1-B2465)*64,$A$2342:$A$2469,0))</f>
        <v>30000000</v>
      </c>
      <c r="AE2465" s="7" t="n">
        <f aca="false">INDEX($W$2342:$W$2469,MATCH($A2465-B2465*64,$A$2342:$A$2469,0))</f>
        <v>78568328.847952</v>
      </c>
      <c r="AF2465" s="7" t="n">
        <f aca="false">INDEX($X$2342:$X$2469,MATCH($A2465+(1-C2465)*32,$A$2342:$A$2469,0))</f>
        <v>300000000</v>
      </c>
      <c r="AG2465" s="7" t="n">
        <f aca="false">INDEX($X$2342:$X$2469,MATCH($A2465-C2465*32,$A$2342:$A$2469,0))</f>
        <v>525728179.060364</v>
      </c>
      <c r="AH2465" s="7" t="n">
        <f aca="false">INDEX($Y$2342:$Y$2469,MATCH($A2465+(1-D2465)*16,$A$2342:$A$2469,0))</f>
        <v>100000000</v>
      </c>
      <c r="AI2465" s="7" t="n">
        <f aca="false">INDEX($Y$2342:$Y$2469,MATCH($A2465-D2465*16,$A$2342:$A$2469,0))</f>
        <v>167199619.266403</v>
      </c>
      <c r="AJ2465" s="7" t="n">
        <f aca="false">INDEX($Z$2342:$Z$2469,MATCH($A2465+(1-E2465)*8,$A$2342:$A$2469,0))</f>
        <v>60000000</v>
      </c>
      <c r="AK2465" s="7" t="n">
        <f aca="false">INDEX($Z$2342:$Z$2469,MATCH($A2465-E2465*8,$A$2342:$A$2469,0))</f>
        <v>216862951.174188</v>
      </c>
      <c r="AL2465" s="7" t="n">
        <f aca="false">INDEX($AA$2342:$AA$2469,MATCH($A2465+(1-F2465)*4,$A$2342:$A$2469,0))</f>
        <v>30000000</v>
      </c>
      <c r="AM2465" s="7" t="n">
        <f aca="false">INDEX($AA$2342:$AA$2469,MATCH($A2465-F2465*4,$A$2342:$A$2469,0))</f>
        <v>302915334.401681</v>
      </c>
      <c r="AN2465" s="7" t="n">
        <f aca="false">INDEX($AB$2342:$AB$2469,MATCH($A2465+(1-G2465)*2,$A$2342:$A$2469,0))</f>
        <v>15000000</v>
      </c>
      <c r="AO2465" s="7" t="n">
        <f aca="false">INDEX($AB$2342:$AB$2469,MATCH($A2465-G2465*2,$A$2342:$A$2469,0))</f>
        <v>381040573.749432</v>
      </c>
      <c r="AP2465" s="7" t="n">
        <f aca="false">INDEX($AC$2342:$AC$2469,MATCH($A2465+(1-H2465)*1,$A$2342:$A$2469,0))</f>
        <v>5000000</v>
      </c>
      <c r="AQ2465" s="7" t="n">
        <f aca="false">INDEX($AC$2342:$AC$2469,MATCH($A2465-H2465*1,$A$2342:$A$2469,0))</f>
        <v>378512941.419419</v>
      </c>
      <c r="AR2465" s="14" t="b">
        <f aca="false">AND(IF(B2465=1,AD2465&gt;=AE2465,AE2465&gt;AD2465),IF(C2465=1,AF2465&gt;=AG2465,AG2465&gt;AF2465),IF(D2465=1,AH2465&gt;=AI2465,AI2465&gt;AH2465),IF(E2465=1,AJ2465&gt;=AK2465,AK2465&gt;AJ2465),IF(F2465=1,AL2465&gt;=AM2465,AM2465&gt;AL2465),IF(G2465=1,AN2465&gt;=AO2465,AO2465&gt;AN2465),IF(H2465=1,AP2465&gt;=AQ2465,AQ2465&gt;AP2465))</f>
        <v>0</v>
      </c>
      <c r="AS2465" s="2"/>
      <c r="AT2465" s="2"/>
      <c r="AU2465" s="2"/>
      <c r="AV2465" s="2"/>
      <c r="AW2465" s="2"/>
      <c r="AX2465" s="2"/>
    </row>
    <row r="2466" customFormat="false" ht="15" hidden="false" customHeight="false" outlineLevel="0" collapsed="false">
      <c r="A2466" s="6" t="n">
        <f aca="false">ROW()-2342</f>
        <v>124</v>
      </c>
      <c r="B2466" s="6" t="n">
        <f aca="false">MOD(INT($A2466/64),2)</f>
        <v>1</v>
      </c>
      <c r="C2466" s="6" t="n">
        <f aca="false">MOD(INT($A2466/32),2)</f>
        <v>1</v>
      </c>
      <c r="D2466" s="6" t="n">
        <f aca="false">MOD(INT($A2466/16),2)</f>
        <v>1</v>
      </c>
      <c r="E2466" s="6" t="n">
        <f aca="false">MOD(INT($A2466/8),2)</f>
        <v>1</v>
      </c>
      <c r="F2466" s="6" t="n">
        <f aca="false">MOD(INT($A2466/4),2)</f>
        <v>1</v>
      </c>
      <c r="G2466" s="6" t="n">
        <f aca="false">MOD(INT($A2466/2),2)</f>
        <v>0</v>
      </c>
      <c r="H2466" s="6" t="n">
        <f aca="false">MOD(INT($A2466/1),2)</f>
        <v>0</v>
      </c>
      <c r="I2466" s="7" t="n">
        <f aca="false">IF(B2466=1,MIN($B$6,$B$2340),0)</f>
        <v>30000000</v>
      </c>
      <c r="J2466" s="7" t="n">
        <f aca="false">IF(C2466=1,MIN($F$576,MAX(0,$B$2340-I2466)),0)</f>
        <v>300000000</v>
      </c>
      <c r="K2466" s="7" t="n">
        <f aca="false">IF(D2466=1,MIN($F$575,MAX(0,$B$2340-SUM(I2466:J2466))),0)</f>
        <v>100000000</v>
      </c>
      <c r="L2466" s="7" t="n">
        <f aca="false">IF(E2466=1,MIN($F$574,MAX(0,$B$2340-SUM(I2466:K2466))),0)</f>
        <v>60000000</v>
      </c>
      <c r="M2466" s="7" t="n">
        <f aca="false">IF(F2466=1,MIN($F$573,MAX(0,$B$2340-SUM(I2466:L2466))),0)</f>
        <v>30000000</v>
      </c>
      <c r="N2466" s="7" t="n">
        <f aca="false">IF(G2466=1,MIN($F$572,MAX(0,$B$2340-SUM(I2466:M2466))),0)</f>
        <v>0</v>
      </c>
      <c r="O2466" s="7" t="n">
        <f aca="false">IF(H2466=1,MIN($F$571,MAX(0,$B$2340-SUM(I2466:N2466))),0)</f>
        <v>0</v>
      </c>
      <c r="P2466" s="7" t="n">
        <f aca="false">MAX(0,$B$2340-SUM(I2466:O2466))</f>
        <v>1480000000</v>
      </c>
      <c r="Q2466" s="7" t="n">
        <f aca="false">($B$553+$B$554)+$B$22+(1-B2466)*$B$548+(1-C2466)*$E$576+(1-D2466)*$E$575+(1-E2466)*$E$574+(1-F2466)*$E$573+(1-G2466)*$E$572+(1-H2466)*$E$571</f>
        <v>19281357.995111</v>
      </c>
      <c r="R2466" s="7" t="n">
        <f aca="false">P2466&gt;$B$12*Q2466</f>
        <v>1</v>
      </c>
      <c r="S2466" s="7" t="n">
        <f aca="false">IF(R2466,(P2466+$B$12*$B$13)/(Q2466+$B$13),IF(Q2466&gt;0,P2466/Q2466,0))</f>
        <v>68.0627902233075</v>
      </c>
      <c r="T2466" s="7" t="n">
        <f aca="false">IF(R2466,$B$13*(S2466-$B$12),0)</f>
        <v>167656975.558269</v>
      </c>
      <c r="U2466" s="7" t="n">
        <f aca="false">($B$553+$B$554)*S2466</f>
        <v>19150010.1988893</v>
      </c>
      <c r="V2466" s="7" t="n">
        <f aca="false">$B$22*S2466</f>
        <v>612565112.009767</v>
      </c>
      <c r="W2466" s="7" t="n">
        <f aca="false">IF(B2466=1,I2466,S2466*$B$548)</f>
        <v>30000000</v>
      </c>
      <c r="X2466" s="7" t="n">
        <f aca="false">IF(C2466=1,J2466,S2466*$E$576)</f>
        <v>300000000</v>
      </c>
      <c r="Y2466" s="7" t="n">
        <f aca="false">IF(D2466=1,K2466,S2466*$E$575)</f>
        <v>100000000</v>
      </c>
      <c r="Z2466" s="7" t="n">
        <f aca="false">IF(E2466=1,L2466,S2466*$E$574)</f>
        <v>60000000</v>
      </c>
      <c r="AA2466" s="7" t="n">
        <f aca="false">IF(F2466=1,M2466,S2466*$E$573)</f>
        <v>30000000</v>
      </c>
      <c r="AB2466" s="7" t="n">
        <f aca="false">IF(G2466=1,N2466,S2466*$E$572)</f>
        <v>340313951.116537</v>
      </c>
      <c r="AC2466" s="7" t="n">
        <f aca="false">IF(H2466=1,O2466,S2466*$E$571)</f>
        <v>340313951.116537</v>
      </c>
      <c r="AD2466" s="7" t="n">
        <f aca="false">INDEX($W$2342:$W$2469,MATCH($A2466+(1-B2466)*64,$A$2342:$A$2469,0))</f>
        <v>30000000</v>
      </c>
      <c r="AE2466" s="7" t="n">
        <f aca="false">INDEX($W$2342:$W$2469,MATCH($A2466-B2466*64,$A$2342:$A$2469,0))</f>
        <v>53861438.3094138</v>
      </c>
      <c r="AF2466" s="7" t="n">
        <f aca="false">INDEX($X$2342:$X$2469,MATCH($A2466+(1-C2466)*32,$A$2342:$A$2469,0))</f>
        <v>300000000</v>
      </c>
      <c r="AG2466" s="7" t="n">
        <f aca="false">INDEX($X$2342:$X$2469,MATCH($A2466-C2466*32,$A$2342:$A$2469,0))</f>
        <v>391702360.780214</v>
      </c>
      <c r="AH2466" s="7" t="n">
        <f aca="false">INDEX($Y$2342:$Y$2469,MATCH($A2466+(1-D2466)*16,$A$2342:$A$2469,0))</f>
        <v>100000000</v>
      </c>
      <c r="AI2466" s="7" t="n">
        <f aca="false">INDEX($Y$2342:$Y$2469,MATCH($A2466-D2466*16,$A$2342:$A$2469,0))</f>
        <v>116690573.84712</v>
      </c>
      <c r="AJ2466" s="7" t="n">
        <f aca="false">INDEX($Z$2342:$Z$2469,MATCH($A2466+(1-E2466)*8,$A$2342:$A$2469,0))</f>
        <v>60000000</v>
      </c>
      <c r="AK2466" s="7" t="n">
        <f aca="false">INDEX($Z$2342:$Z$2469,MATCH($A2466-E2466*8,$A$2342:$A$2469,0))</f>
        <v>153093138.968807</v>
      </c>
      <c r="AL2466" s="7" t="n">
        <f aca="false">INDEX($AA$2342:$AA$2469,MATCH($A2466+(1-F2466)*4,$A$2342:$A$2469,0))</f>
        <v>30000000</v>
      </c>
      <c r="AM2466" s="7" t="n">
        <f aca="false">INDEX($AA$2342:$AA$2469,MATCH($A2466-F2466*4,$A$2342:$A$2469,0))</f>
        <v>183101345.813865</v>
      </c>
      <c r="AN2466" s="7" t="n">
        <f aca="false">INDEX($AB$2342:$AB$2469,MATCH($A2466+(1-G2466)*2,$A$2342:$A$2469,0))</f>
        <v>15000000</v>
      </c>
      <c r="AO2466" s="7" t="n">
        <f aca="false">INDEX($AB$2342:$AB$2469,MATCH($A2466-G2466*2,$A$2342:$A$2469,0))</f>
        <v>340313951.116537</v>
      </c>
      <c r="AP2466" s="7" t="n">
        <f aca="false">INDEX($AC$2342:$AC$2469,MATCH($A2466+(1-H2466)*1,$A$2342:$A$2469,0))</f>
        <v>5000000</v>
      </c>
      <c r="AQ2466" s="7" t="n">
        <f aca="false">INDEX($AC$2342:$AC$2469,MATCH($A2466-H2466*1,$A$2342:$A$2469,0))</f>
        <v>340313951.116537</v>
      </c>
      <c r="AR2466" s="14" t="b">
        <f aca="false">AND(IF(B2466=1,AD2466&gt;=AE2466,AE2466&gt;AD2466),IF(C2466=1,AF2466&gt;=AG2466,AG2466&gt;AF2466),IF(D2466=1,AH2466&gt;=AI2466,AI2466&gt;AH2466),IF(E2466=1,AJ2466&gt;=AK2466,AK2466&gt;AJ2466),IF(F2466=1,AL2466&gt;=AM2466,AM2466&gt;AL2466),IF(G2466=1,AN2466&gt;=AO2466,AO2466&gt;AN2466),IF(H2466=1,AP2466&gt;=AQ2466,AQ2466&gt;AP2466))</f>
        <v>0</v>
      </c>
      <c r="AS2466" s="2"/>
      <c r="AT2466" s="2"/>
      <c r="AU2466" s="2"/>
      <c r="AV2466" s="2"/>
      <c r="AW2466" s="2"/>
      <c r="AX2466" s="2"/>
    </row>
    <row r="2467" customFormat="false" ht="15" hidden="false" customHeight="false" outlineLevel="0" collapsed="false">
      <c r="A2467" s="6" t="n">
        <f aca="false">ROW()-2342</f>
        <v>125</v>
      </c>
      <c r="B2467" s="6" t="n">
        <f aca="false">MOD(INT($A2467/64),2)</f>
        <v>1</v>
      </c>
      <c r="C2467" s="6" t="n">
        <f aca="false">MOD(INT($A2467/32),2)</f>
        <v>1</v>
      </c>
      <c r="D2467" s="6" t="n">
        <f aca="false">MOD(INT($A2467/16),2)</f>
        <v>1</v>
      </c>
      <c r="E2467" s="6" t="n">
        <f aca="false">MOD(INT($A2467/8),2)</f>
        <v>1</v>
      </c>
      <c r="F2467" s="6" t="n">
        <f aca="false">MOD(INT($A2467/4),2)</f>
        <v>1</v>
      </c>
      <c r="G2467" s="6" t="n">
        <f aca="false">MOD(INT($A2467/2),2)</f>
        <v>0</v>
      </c>
      <c r="H2467" s="6" t="n">
        <f aca="false">MOD(INT($A2467/1),2)</f>
        <v>1</v>
      </c>
      <c r="I2467" s="7" t="n">
        <f aca="false">IF(B2467=1,MIN($B$6,$B$2340),0)</f>
        <v>30000000</v>
      </c>
      <c r="J2467" s="7" t="n">
        <f aca="false">IF(C2467=1,MIN($F$576,MAX(0,$B$2340-I2467)),0)</f>
        <v>300000000</v>
      </c>
      <c r="K2467" s="7" t="n">
        <f aca="false">IF(D2467=1,MIN($F$575,MAX(0,$B$2340-SUM(I2467:J2467))),0)</f>
        <v>100000000</v>
      </c>
      <c r="L2467" s="7" t="n">
        <f aca="false">IF(E2467=1,MIN($F$574,MAX(0,$B$2340-SUM(I2467:K2467))),0)</f>
        <v>60000000</v>
      </c>
      <c r="M2467" s="7" t="n">
        <f aca="false">IF(F2467=1,MIN($F$573,MAX(0,$B$2340-SUM(I2467:L2467))),0)</f>
        <v>30000000</v>
      </c>
      <c r="N2467" s="7" t="n">
        <f aca="false">IF(G2467=1,MIN($F$572,MAX(0,$B$2340-SUM(I2467:M2467))),0)</f>
        <v>0</v>
      </c>
      <c r="O2467" s="7" t="n">
        <f aca="false">IF(H2467=1,MIN($F$571,MAX(0,$B$2340-SUM(I2467:N2467))),0)</f>
        <v>5000000</v>
      </c>
      <c r="P2467" s="7" t="n">
        <f aca="false">MAX(0,$B$2340-SUM(I2467:O2467))</f>
        <v>1475000000</v>
      </c>
      <c r="Q2467" s="7" t="n">
        <f aca="false">($B$553+$B$554)+$B$22+(1-B2467)*$B$548+(1-C2467)*$E$576+(1-D2467)*$E$575+(1-E2467)*$E$574+(1-F2467)*$E$573+(1-G2467)*$E$572+(1-H2467)*$E$571</f>
        <v>14281357.995111</v>
      </c>
      <c r="R2467" s="7" t="n">
        <f aca="false">P2467&gt;$B$12*Q2467</f>
        <v>1</v>
      </c>
      <c r="S2467" s="7" t="n">
        <f aca="false">IF(R2467,(P2467+$B$12*$B$13)/(Q2467+$B$13),IF(Q2467&gt;0,P2467/Q2467,0))</f>
        <v>88.0441261327271</v>
      </c>
      <c r="T2467" s="7" t="n">
        <f aca="false">IF(R2467,$B$13*(S2467-$B$12),0)</f>
        <v>217610315.331818</v>
      </c>
      <c r="U2467" s="7" t="n">
        <f aca="false">($B$553+$B$554)*S2467</f>
        <v>24771918.8100027</v>
      </c>
      <c r="V2467" s="7" t="n">
        <f aca="false">$B$22*S2467</f>
        <v>792397135.194544</v>
      </c>
      <c r="W2467" s="7" t="n">
        <f aca="false">IF(B2467=1,I2467,S2467*$B$548)</f>
        <v>30000000</v>
      </c>
      <c r="X2467" s="7" t="n">
        <f aca="false">IF(C2467=1,J2467,S2467*$E$576)</f>
        <v>300000000</v>
      </c>
      <c r="Y2467" s="7" t="n">
        <f aca="false">IF(D2467=1,K2467,S2467*$E$575)</f>
        <v>100000000</v>
      </c>
      <c r="Z2467" s="7" t="n">
        <f aca="false">IF(E2467=1,L2467,S2467*$E$574)</f>
        <v>60000000</v>
      </c>
      <c r="AA2467" s="7" t="n">
        <f aca="false">IF(F2467=1,M2467,S2467*$E$573)</f>
        <v>30000000</v>
      </c>
      <c r="AB2467" s="7" t="n">
        <f aca="false">IF(G2467=1,N2467,S2467*$E$572)</f>
        <v>440220630.663636</v>
      </c>
      <c r="AC2467" s="7" t="n">
        <f aca="false">IF(H2467=1,O2467,S2467*$E$571)</f>
        <v>5000000</v>
      </c>
      <c r="AD2467" s="7" t="n">
        <f aca="false">INDEX($W$2342:$W$2469,MATCH($A2467+(1-B2467)*64,$A$2342:$A$2469,0))</f>
        <v>30000000</v>
      </c>
      <c r="AE2467" s="7" t="n">
        <f aca="false">INDEX($W$2342:$W$2469,MATCH($A2467-B2467*64,$A$2342:$A$2469,0))</f>
        <v>68946787.8594014</v>
      </c>
      <c r="AF2467" s="7" t="n">
        <f aca="false">INDEX($X$2342:$X$2469,MATCH($A2467+(1-C2467)*32,$A$2342:$A$2469,0))</f>
        <v>300000000</v>
      </c>
      <c r="AG2467" s="7" t="n">
        <f aca="false">INDEX($X$2342:$X$2469,MATCH($A2467-C2467*32,$A$2342:$A$2469,0))</f>
        <v>475829334.722492</v>
      </c>
      <c r="AH2467" s="7" t="n">
        <f aca="false">INDEX($Y$2342:$Y$2469,MATCH($A2467+(1-D2467)*16,$A$2342:$A$2469,0))</f>
        <v>100000000</v>
      </c>
      <c r="AI2467" s="7" t="n">
        <f aca="false">INDEX($Y$2342:$Y$2469,MATCH($A2467-D2467*16,$A$2342:$A$2469,0))</f>
        <v>147734192.599152</v>
      </c>
      <c r="AJ2467" s="7" t="n">
        <f aca="false">INDEX($Z$2342:$Z$2469,MATCH($A2467+(1-E2467)*8,$A$2342:$A$2469,0))</f>
        <v>60000000</v>
      </c>
      <c r="AK2467" s="7" t="n">
        <f aca="false">INDEX($Z$2342:$Z$2469,MATCH($A2467-E2467*8,$A$2342:$A$2469,0))</f>
        <v>192374283.454827</v>
      </c>
      <c r="AL2467" s="7" t="n">
        <f aca="false">INDEX($AA$2342:$AA$2469,MATCH($A2467+(1-F2467)*4,$A$2342:$A$2469,0))</f>
        <v>30000000</v>
      </c>
      <c r="AM2467" s="7" t="n">
        <f aca="false">INDEX($AA$2342:$AA$2469,MATCH($A2467-F2467*4,$A$2342:$A$2469,0))</f>
        <v>228624344.249659</v>
      </c>
      <c r="AN2467" s="7" t="n">
        <f aca="false">INDEX($AB$2342:$AB$2469,MATCH($A2467+(1-G2467)*2,$A$2342:$A$2469,0))</f>
        <v>15000000</v>
      </c>
      <c r="AO2467" s="7" t="n">
        <f aca="false">INDEX($AB$2342:$AB$2469,MATCH($A2467-G2467*2,$A$2342:$A$2469,0))</f>
        <v>440220630.663636</v>
      </c>
      <c r="AP2467" s="7" t="n">
        <f aca="false">INDEX($AC$2342:$AC$2469,MATCH($A2467+(1-H2467)*1,$A$2342:$A$2469,0))</f>
        <v>5000000</v>
      </c>
      <c r="AQ2467" s="7" t="n">
        <f aca="false">INDEX($AC$2342:$AC$2469,MATCH($A2467-H2467*1,$A$2342:$A$2469,0))</f>
        <v>340313951.116537</v>
      </c>
      <c r="AR2467" s="14" t="b">
        <f aca="false">AND(IF(B2467=1,AD2467&gt;=AE2467,AE2467&gt;AD2467),IF(C2467=1,AF2467&gt;=AG2467,AG2467&gt;AF2467),IF(D2467=1,AH2467&gt;=AI2467,AI2467&gt;AH2467),IF(E2467=1,AJ2467&gt;=AK2467,AK2467&gt;AJ2467),IF(F2467=1,AL2467&gt;=AM2467,AM2467&gt;AL2467),IF(G2467=1,AN2467&gt;=AO2467,AO2467&gt;AN2467),IF(H2467=1,AP2467&gt;=AQ2467,AQ2467&gt;AP2467))</f>
        <v>0</v>
      </c>
      <c r="AS2467" s="2"/>
      <c r="AT2467" s="2"/>
      <c r="AU2467" s="2"/>
      <c r="AV2467" s="2"/>
      <c r="AW2467" s="2"/>
      <c r="AX2467" s="2"/>
    </row>
    <row r="2468" customFormat="false" ht="15" hidden="false" customHeight="false" outlineLevel="0" collapsed="false">
      <c r="A2468" s="6" t="n">
        <f aca="false">ROW()-2342</f>
        <v>126</v>
      </c>
      <c r="B2468" s="6" t="n">
        <f aca="false">MOD(INT($A2468/64),2)</f>
        <v>1</v>
      </c>
      <c r="C2468" s="6" t="n">
        <f aca="false">MOD(INT($A2468/32),2)</f>
        <v>1</v>
      </c>
      <c r="D2468" s="6" t="n">
        <f aca="false">MOD(INT($A2468/16),2)</f>
        <v>1</v>
      </c>
      <c r="E2468" s="6" t="n">
        <f aca="false">MOD(INT($A2468/8),2)</f>
        <v>1</v>
      </c>
      <c r="F2468" s="6" t="n">
        <f aca="false">MOD(INT($A2468/4),2)</f>
        <v>1</v>
      </c>
      <c r="G2468" s="6" t="n">
        <f aca="false">MOD(INT($A2468/2),2)</f>
        <v>1</v>
      </c>
      <c r="H2468" s="6" t="n">
        <f aca="false">MOD(INT($A2468/1),2)</f>
        <v>0</v>
      </c>
      <c r="I2468" s="7" t="n">
        <f aca="false">IF(B2468=1,MIN($B$6,$B$2340),0)</f>
        <v>30000000</v>
      </c>
      <c r="J2468" s="7" t="n">
        <f aca="false">IF(C2468=1,MIN($F$576,MAX(0,$B$2340-I2468)),0)</f>
        <v>300000000</v>
      </c>
      <c r="K2468" s="7" t="n">
        <f aca="false">IF(D2468=1,MIN($F$575,MAX(0,$B$2340-SUM(I2468:J2468))),0)</f>
        <v>100000000</v>
      </c>
      <c r="L2468" s="7" t="n">
        <f aca="false">IF(E2468=1,MIN($F$574,MAX(0,$B$2340-SUM(I2468:K2468))),0)</f>
        <v>60000000</v>
      </c>
      <c r="M2468" s="7" t="n">
        <f aca="false">IF(F2468=1,MIN($F$573,MAX(0,$B$2340-SUM(I2468:L2468))),0)</f>
        <v>30000000</v>
      </c>
      <c r="N2468" s="7" t="n">
        <f aca="false">IF(G2468=1,MIN($F$572,MAX(0,$B$2340-SUM(I2468:M2468))),0)</f>
        <v>15000000</v>
      </c>
      <c r="O2468" s="7" t="n">
        <f aca="false">IF(H2468=1,MIN($F$571,MAX(0,$B$2340-SUM(I2468:N2468))),0)</f>
        <v>0</v>
      </c>
      <c r="P2468" s="7" t="n">
        <f aca="false">MAX(0,$B$2340-SUM(I2468:O2468))</f>
        <v>1465000000</v>
      </c>
      <c r="Q2468" s="7" t="n">
        <f aca="false">($B$553+$B$554)+$B$22+(1-B2468)*$B$548+(1-C2468)*$E$576+(1-D2468)*$E$575+(1-E2468)*$E$574+(1-F2468)*$E$573+(1-G2468)*$E$572+(1-H2468)*$E$571</f>
        <v>14281357.995111</v>
      </c>
      <c r="R2468" s="7" t="n">
        <f aca="false">P2468&gt;$B$12*Q2468</f>
        <v>1</v>
      </c>
      <c r="S2468" s="7" t="n">
        <f aca="false">IF(R2468,(P2468+$B$12*$B$13)/(Q2468+$B$13),IF(Q2468&gt;0,P2468/Q2468,0))</f>
        <v>87.4482268018795</v>
      </c>
      <c r="T2468" s="7" t="n">
        <f aca="false">IF(R2468,$B$13*(S2468-$B$12),0)</f>
        <v>216120567.004699</v>
      </c>
      <c r="U2468" s="7" t="n">
        <f aca="false">($B$553+$B$554)*S2468</f>
        <v>24604257.7689875</v>
      </c>
      <c r="V2468" s="7" t="n">
        <f aca="false">$B$22*S2468</f>
        <v>787034041.216916</v>
      </c>
      <c r="W2468" s="7" t="n">
        <f aca="false">IF(B2468=1,I2468,S2468*$B$548)</f>
        <v>30000000</v>
      </c>
      <c r="X2468" s="7" t="n">
        <f aca="false">IF(C2468=1,J2468,S2468*$E$576)</f>
        <v>300000000</v>
      </c>
      <c r="Y2468" s="7" t="n">
        <f aca="false">IF(D2468=1,K2468,S2468*$E$575)</f>
        <v>100000000</v>
      </c>
      <c r="Z2468" s="7" t="n">
        <f aca="false">IF(E2468=1,L2468,S2468*$E$574)</f>
        <v>60000000</v>
      </c>
      <c r="AA2468" s="7" t="n">
        <f aca="false">IF(F2468=1,M2468,S2468*$E$573)</f>
        <v>30000000</v>
      </c>
      <c r="AB2468" s="7" t="n">
        <f aca="false">IF(G2468=1,N2468,S2468*$E$572)</f>
        <v>15000000</v>
      </c>
      <c r="AC2468" s="7" t="n">
        <f aca="false">IF(H2468=1,O2468,S2468*$E$571)</f>
        <v>437241134.009398</v>
      </c>
      <c r="AD2468" s="7" t="n">
        <f aca="false">INDEX($W$2342:$W$2469,MATCH($A2468+(1-B2468)*64,$A$2342:$A$2469,0))</f>
        <v>30000000</v>
      </c>
      <c r="AE2468" s="7" t="n">
        <f aca="false">INDEX($W$2342:$W$2469,MATCH($A2468-B2468*64,$A$2342:$A$2469,0))</f>
        <v>68489429.3993059</v>
      </c>
      <c r="AF2468" s="7" t="n">
        <f aca="false">INDEX($X$2342:$X$2469,MATCH($A2468+(1-C2468)*32,$A$2342:$A$2469,0))</f>
        <v>300000000</v>
      </c>
      <c r="AG2468" s="7" t="n">
        <f aca="false">INDEX($X$2342:$X$2469,MATCH($A2468-C2468*32,$A$2342:$A$2469,0))</f>
        <v>473152376.439947</v>
      </c>
      <c r="AH2468" s="7" t="n">
        <f aca="false">INDEX($Y$2342:$Y$2469,MATCH($A2468+(1-D2468)*16,$A$2342:$A$2469,0))</f>
        <v>100000000</v>
      </c>
      <c r="AI2468" s="7" t="n">
        <f aca="false">INDEX($Y$2342:$Y$2469,MATCH($A2468-D2468*16,$A$2342:$A$2469,0))</f>
        <v>146797684.246701</v>
      </c>
      <c r="AJ2468" s="7" t="n">
        <f aca="false">INDEX($Z$2342:$Z$2469,MATCH($A2468+(1-E2468)*8,$A$2342:$A$2469,0))</f>
        <v>60000000</v>
      </c>
      <c r="AK2468" s="7" t="n">
        <f aca="false">INDEX($Z$2342:$Z$2469,MATCH($A2468-E2468*8,$A$2342:$A$2469,0))</f>
        <v>191123068.603089</v>
      </c>
      <c r="AL2468" s="7" t="n">
        <f aca="false">INDEX($AA$2342:$AA$2469,MATCH($A2468+(1-F2468)*4,$A$2342:$A$2469,0))</f>
        <v>30000000</v>
      </c>
      <c r="AM2468" s="7" t="n">
        <f aca="false">INDEX($AA$2342:$AA$2469,MATCH($A2468-F2468*4,$A$2342:$A$2469,0))</f>
        <v>227107764.851651</v>
      </c>
      <c r="AN2468" s="7" t="n">
        <f aca="false">INDEX($AB$2342:$AB$2469,MATCH($A2468+(1-G2468)*2,$A$2342:$A$2469,0))</f>
        <v>15000000</v>
      </c>
      <c r="AO2468" s="7" t="n">
        <f aca="false">INDEX($AB$2342:$AB$2469,MATCH($A2468-G2468*2,$A$2342:$A$2469,0))</f>
        <v>340313951.116537</v>
      </c>
      <c r="AP2468" s="7" t="n">
        <f aca="false">INDEX($AC$2342:$AC$2469,MATCH($A2468+(1-H2468)*1,$A$2342:$A$2469,0))</f>
        <v>5000000</v>
      </c>
      <c r="AQ2468" s="7" t="n">
        <f aca="false">INDEX($AC$2342:$AC$2469,MATCH($A2468-H2468*1,$A$2342:$A$2469,0))</f>
        <v>437241134.009398</v>
      </c>
      <c r="AR2468" s="14" t="b">
        <f aca="false">AND(IF(B2468=1,AD2468&gt;=AE2468,AE2468&gt;AD2468),IF(C2468=1,AF2468&gt;=AG2468,AG2468&gt;AF2468),IF(D2468=1,AH2468&gt;=AI2468,AI2468&gt;AH2468),IF(E2468=1,AJ2468&gt;=AK2468,AK2468&gt;AJ2468),IF(F2468=1,AL2468&gt;=AM2468,AM2468&gt;AL2468),IF(G2468=1,AN2468&gt;=AO2468,AO2468&gt;AN2468),IF(H2468=1,AP2468&gt;=AQ2468,AQ2468&gt;AP2468))</f>
        <v>0</v>
      </c>
      <c r="AS2468" s="2"/>
      <c r="AT2468" s="2"/>
      <c r="AU2468" s="2"/>
      <c r="AV2468" s="2"/>
      <c r="AW2468" s="2"/>
      <c r="AX2468" s="2"/>
    </row>
    <row r="2469" customFormat="false" ht="15" hidden="false" customHeight="false" outlineLevel="0" collapsed="false">
      <c r="A2469" s="6" t="n">
        <f aca="false">ROW()-2342</f>
        <v>127</v>
      </c>
      <c r="B2469" s="6" t="n">
        <f aca="false">MOD(INT($A2469/64),2)</f>
        <v>1</v>
      </c>
      <c r="C2469" s="6" t="n">
        <f aca="false">MOD(INT($A2469/32),2)</f>
        <v>1</v>
      </c>
      <c r="D2469" s="6" t="n">
        <f aca="false">MOD(INT($A2469/16),2)</f>
        <v>1</v>
      </c>
      <c r="E2469" s="6" t="n">
        <f aca="false">MOD(INT($A2469/8),2)</f>
        <v>1</v>
      </c>
      <c r="F2469" s="6" t="n">
        <f aca="false">MOD(INT($A2469/4),2)</f>
        <v>1</v>
      </c>
      <c r="G2469" s="6" t="n">
        <f aca="false">MOD(INT($A2469/2),2)</f>
        <v>1</v>
      </c>
      <c r="H2469" s="6" t="n">
        <f aca="false">MOD(INT($A2469/1),2)</f>
        <v>1</v>
      </c>
      <c r="I2469" s="7" t="n">
        <f aca="false">IF(B2469=1,MIN($B$6,$B$2340),0)</f>
        <v>30000000</v>
      </c>
      <c r="J2469" s="7" t="n">
        <f aca="false">IF(C2469=1,MIN($F$576,MAX(0,$B$2340-I2469)),0)</f>
        <v>300000000</v>
      </c>
      <c r="K2469" s="7" t="n">
        <f aca="false">IF(D2469=1,MIN($F$575,MAX(0,$B$2340-SUM(I2469:J2469))),0)</f>
        <v>100000000</v>
      </c>
      <c r="L2469" s="7" t="n">
        <f aca="false">IF(E2469=1,MIN($F$574,MAX(0,$B$2340-SUM(I2469:K2469))),0)</f>
        <v>60000000</v>
      </c>
      <c r="M2469" s="7" t="n">
        <f aca="false">IF(F2469=1,MIN($F$573,MAX(0,$B$2340-SUM(I2469:L2469))),0)</f>
        <v>30000000</v>
      </c>
      <c r="N2469" s="7" t="n">
        <f aca="false">IF(G2469=1,MIN($F$572,MAX(0,$B$2340-SUM(I2469:M2469))),0)</f>
        <v>15000000</v>
      </c>
      <c r="O2469" s="7" t="n">
        <f aca="false">IF(H2469=1,MIN($F$571,MAX(0,$B$2340-SUM(I2469:N2469))),0)</f>
        <v>5000000</v>
      </c>
      <c r="P2469" s="7" t="n">
        <f aca="false">MAX(0,$B$2340-SUM(I2469:O2469))</f>
        <v>1460000000</v>
      </c>
      <c r="Q2469" s="7" t="n">
        <f aca="false">($B$553+$B$554)+$B$22+(1-B2469)*$B$548+(1-C2469)*$E$576+(1-D2469)*$E$575+(1-E2469)*$E$574+(1-F2469)*$E$573+(1-G2469)*$E$572+(1-H2469)*$E$571</f>
        <v>9281357.99511099</v>
      </c>
      <c r="R2469" s="7" t="n">
        <f aca="false">P2469&gt;$B$12*Q2469</f>
        <v>1</v>
      </c>
      <c r="S2469" s="7" t="n">
        <f aca="false">IF(R2469,(P2469+$B$12*$B$13)/(Q2469+$B$13),IF(Q2469&gt;0,P2469/Q2469,0))</f>
        <v>124.136793110515</v>
      </c>
      <c r="T2469" s="7" t="n">
        <f aca="false">IF(R2469,$B$13*(S2469-$B$12),0)</f>
        <v>307841982.776287</v>
      </c>
      <c r="U2469" s="7" t="n">
        <f aca="false">($B$553+$B$554)*S2469</f>
        <v>34926879.2290815</v>
      </c>
      <c r="V2469" s="7" t="n">
        <f aca="false">$B$22*S2469</f>
        <v>1117231137.99463</v>
      </c>
      <c r="W2469" s="7" t="n">
        <f aca="false">IF(B2469=1,I2469,S2469*$B$548)</f>
        <v>30000000</v>
      </c>
      <c r="X2469" s="7" t="n">
        <f aca="false">IF(C2469=1,J2469,S2469*$E$576)</f>
        <v>300000000</v>
      </c>
      <c r="Y2469" s="7" t="n">
        <f aca="false">IF(D2469=1,K2469,S2469*$E$575)</f>
        <v>100000000</v>
      </c>
      <c r="Z2469" s="7" t="n">
        <f aca="false">IF(E2469=1,L2469,S2469*$E$574)</f>
        <v>60000000</v>
      </c>
      <c r="AA2469" s="7" t="n">
        <f aca="false">IF(F2469=1,M2469,S2469*$E$573)</f>
        <v>30000000</v>
      </c>
      <c r="AB2469" s="7" t="n">
        <f aca="false">IF(G2469=1,N2469,S2469*$E$572)</f>
        <v>15000000</v>
      </c>
      <c r="AC2469" s="7" t="n">
        <f aca="false">IF(H2469=1,O2469,S2469*$E$571)</f>
        <v>5000000</v>
      </c>
      <c r="AD2469" s="7" t="n">
        <f aca="false">INDEX($W$2342:$W$2469,MATCH($A2469+(1-B2469)*64,$A$2342:$A$2469,0))</f>
        <v>30000000</v>
      </c>
      <c r="AE2469" s="7" t="n">
        <f aca="false">INDEX($W$2342:$W$2469,MATCH($A2469-B2469*64,$A$2342:$A$2469,0))</f>
        <v>95379228.5677126</v>
      </c>
      <c r="AF2469" s="7" t="n">
        <f aca="false">INDEX($X$2342:$X$2469,MATCH($A2469+(1-C2469)*32,$A$2342:$A$2469,0))</f>
        <v>300000000</v>
      </c>
      <c r="AG2469" s="7" t="n">
        <f aca="false">INDEX($X$2342:$X$2469,MATCH($A2469-C2469*32,$A$2342:$A$2469,0))</f>
        <v>603489039.94245</v>
      </c>
      <c r="AH2469" s="7" t="n">
        <f aca="false">INDEX($Y$2342:$Y$2469,MATCH($A2469+(1-D2469)*16,$A$2342:$A$2469,0))</f>
        <v>100000000</v>
      </c>
      <c r="AI2469" s="7" t="n">
        <f aca="false">INDEX($Y$2342:$Y$2469,MATCH($A2469-D2469*16,$A$2342:$A$2469,0))</f>
        <v>200464024.239004</v>
      </c>
      <c r="AJ2469" s="7" t="n">
        <f aca="false">INDEX($Z$2342:$Z$2469,MATCH($A2469+(1-E2469)*8,$A$2342:$A$2469,0))</f>
        <v>60000000</v>
      </c>
      <c r="AK2469" s="7" t="n">
        <f aca="false">INDEX($Z$2342:$Z$2469,MATCH($A2469-E2469*8,$A$2342:$A$2469,0))</f>
        <v>257662207.050955</v>
      </c>
      <c r="AL2469" s="7" t="n">
        <f aca="false">INDEX($AA$2342:$AA$2469,MATCH($A2469+(1-F2469)*4,$A$2342:$A$2469,0))</f>
        <v>30000000</v>
      </c>
      <c r="AM2469" s="7" t="n">
        <f aca="false">INDEX($AA$2342:$AA$2469,MATCH($A2469-F2469*4,$A$2342:$A$2469,0))</f>
        <v>302915334.401681</v>
      </c>
      <c r="AN2469" s="7" t="n">
        <f aca="false">INDEX($AB$2342:$AB$2469,MATCH($A2469+(1-G2469)*2,$A$2342:$A$2469,0))</f>
        <v>15000000</v>
      </c>
      <c r="AO2469" s="7" t="n">
        <f aca="false">INDEX($AB$2342:$AB$2469,MATCH($A2469-G2469*2,$A$2342:$A$2469,0))</f>
        <v>440220630.663636</v>
      </c>
      <c r="AP2469" s="7" t="n">
        <f aca="false">INDEX($AC$2342:$AC$2469,MATCH($A2469+(1-H2469)*1,$A$2342:$A$2469,0))</f>
        <v>5000000</v>
      </c>
      <c r="AQ2469" s="7" t="n">
        <f aca="false">INDEX($AC$2342:$AC$2469,MATCH($A2469-H2469*1,$A$2342:$A$2469,0))</f>
        <v>437241134.009398</v>
      </c>
      <c r="AR2469" s="14" t="b">
        <f aca="false">AND(IF(B2469=1,AD2469&gt;=AE2469,AE2469&gt;AD2469),IF(C2469=1,AF2469&gt;=AG2469,AG2469&gt;AF2469),IF(D2469=1,AH2469&gt;=AI2469,AI2469&gt;AH2469),IF(E2469=1,AJ2469&gt;=AK2469,AK2469&gt;AJ2469),IF(F2469=1,AL2469&gt;=AM2469,AM2469&gt;AL2469),IF(G2469=1,AN2469&gt;=AO2469,AO2469&gt;AN2469),IF(H2469=1,AP2469&gt;=AQ2469,AQ2469&gt;AP2469))</f>
        <v>0</v>
      </c>
      <c r="AS2469" s="2"/>
      <c r="AT2469" s="2"/>
      <c r="AU2469" s="2"/>
      <c r="AV2469" s="2"/>
      <c r="AW2469" s="2"/>
      <c r="AX2469" s="2"/>
    </row>
    <row r="2470" customFormat="false" ht="15" hidden="false" customHeight="false" outlineLevel="0" collapsed="false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</row>
    <row r="2471" customFormat="false" ht="15" hidden="false" customHeight="false" outlineLevel="0" collapsed="false">
      <c r="A2471" s="6" t="s">
        <v>320</v>
      </c>
      <c r="B2471" s="6" t="n">
        <f aca="false">MATCH(TRUE(),AR2342:AR2469,0)</f>
        <v>17</v>
      </c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</row>
    <row r="2472" customFormat="false" ht="15" hidden="false" customHeight="false" outlineLevel="0" collapsed="false">
      <c r="A2472" s="6" t="s">
        <v>321</v>
      </c>
      <c r="B2472" s="6" t="n">
        <f aca="false">INDEX(A2342:A2469,B2471)</f>
        <v>16</v>
      </c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</row>
    <row r="2473" customFormat="false" ht="15" hidden="false" customHeight="false" outlineLevel="0" collapsed="false">
      <c r="A2473" s="6" t="s">
        <v>298</v>
      </c>
      <c r="B2473" s="7" t="n">
        <f aca="false">INDEX(W2342:W2469,$B$2471)</f>
        <v>44846573.157568</v>
      </c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</row>
    <row r="2474" customFormat="false" ht="15" hidden="false" customHeight="false" outlineLevel="0" collapsed="false">
      <c r="A2474" s="6" t="s">
        <v>299</v>
      </c>
      <c r="B2474" s="7" t="n">
        <f aca="false">INDEX(X2342:X2469,$B$2471)</f>
        <v>342051304.800752</v>
      </c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</row>
    <row r="2475" customFormat="false" ht="15" hidden="false" customHeight="false" outlineLevel="0" collapsed="false">
      <c r="A2475" s="6" t="s">
        <v>300</v>
      </c>
      <c r="B2475" s="7" t="n">
        <f aca="false">INDEX(Y2342:Y2469,$B$2471)</f>
        <v>100000000</v>
      </c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</row>
    <row r="2476" customFormat="false" ht="15" hidden="false" customHeight="false" outlineLevel="0" collapsed="false">
      <c r="A2476" s="6" t="s">
        <v>301</v>
      </c>
      <c r="B2476" s="7" t="n">
        <f aca="false">INDEX(Z2342:Z2469,$B$2471)</f>
        <v>133821315.828087</v>
      </c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</row>
    <row r="2477" customFormat="false" ht="15" hidden="false" customHeight="false" outlineLevel="0" collapsed="false">
      <c r="A2477" s="6" t="s">
        <v>302</v>
      </c>
      <c r="B2477" s="7" t="n">
        <f aca="false">INDEX(AA2342:AA2469,$B$2471)</f>
        <v>167276644.785108</v>
      </c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</row>
    <row r="2478" customFormat="false" ht="15" hidden="false" customHeight="false" outlineLevel="0" collapsed="false">
      <c r="A2478" s="6" t="s">
        <v>303</v>
      </c>
      <c r="B2478" s="7" t="n">
        <f aca="false">INDEX(AB2342:AB2469,$B$2471)</f>
        <v>278794407.97518</v>
      </c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</row>
    <row r="2479" customFormat="false" ht="15" hidden="false" customHeight="false" outlineLevel="0" collapsed="false">
      <c r="A2479" s="6" t="s">
        <v>304</v>
      </c>
      <c r="B2479" s="7" t="n">
        <f aca="false">INDEX(AC2342:AC2469,$B$2471)</f>
        <v>278794407.97518</v>
      </c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</row>
    <row r="2480" customFormat="false" ht="15" hidden="false" customHeight="false" outlineLevel="0" collapsed="false">
      <c r="A2480" s="6" t="s">
        <v>296</v>
      </c>
      <c r="B2480" s="7" t="n">
        <f aca="false">INDEX(U2342:U2469,$B$2471)</f>
        <v>15688207.1352101</v>
      </c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</row>
    <row r="2481" customFormat="false" ht="15" hidden="false" customHeight="false" outlineLevel="0" collapsed="false">
      <c r="A2481" s="6" t="s">
        <v>322</v>
      </c>
      <c r="B2481" s="7" t="n">
        <f aca="false">INDEX(V2342:V2469,$B$2471)</f>
        <v>501829934.355325</v>
      </c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</row>
    <row r="2482" customFormat="false" ht="15" hidden="false" customHeight="false" outlineLevel="0" collapsed="false">
      <c r="A2482" s="6" t="s">
        <v>323</v>
      </c>
      <c r="B2482" s="7" t="n">
        <f aca="false">INDEX(T2342:T2469,$B$2471)</f>
        <v>136897203.98759</v>
      </c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</row>
    <row r="2483" customFormat="false" ht="15" hidden="false" customHeight="false" outlineLevel="0" collapsed="false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</row>
    <row r="2484" customFormat="false" ht="15" hidden="false" customHeight="false" outlineLevel="0" collapsed="false">
      <c r="A2484" s="6" t="s">
        <v>324</v>
      </c>
      <c r="B2484" s="6" t="n">
        <f aca="false">INDEX(B2342:B2469,$B$2471)</f>
        <v>0</v>
      </c>
      <c r="C2484" s="7" t="n">
        <f aca="false">INDEX(AD2342:AD2469,$B$2471)</f>
        <v>30000000</v>
      </c>
      <c r="D2484" s="7" t="n">
        <f aca="false">INDEX(AE2342:AE2469,$B$2471)</f>
        <v>44846573.157568</v>
      </c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</row>
    <row r="2485" customFormat="false" ht="15" hidden="false" customHeight="false" outlineLevel="0" collapsed="false">
      <c r="A2485" s="6" t="s">
        <v>325</v>
      </c>
      <c r="B2485" s="6" t="n">
        <f aca="false">INDEX(C2342:C2469,$B$2471)</f>
        <v>0</v>
      </c>
      <c r="C2485" s="7" t="n">
        <f aca="false">INDEX(AF2342:AF2469,$B$2471)</f>
        <v>300000000</v>
      </c>
      <c r="D2485" s="7" t="n">
        <f aca="false">INDEX(AG2342:AG2469,$B$2471)</f>
        <v>342051304.800752</v>
      </c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</row>
    <row r="2486" customFormat="false" ht="15" hidden="false" customHeight="false" outlineLevel="0" collapsed="false">
      <c r="A2486" s="6" t="s">
        <v>326</v>
      </c>
      <c r="B2486" s="6" t="n">
        <f aca="false">INDEX(D2342:D2469,$B$2471)</f>
        <v>1</v>
      </c>
      <c r="C2486" s="7" t="n">
        <f aca="false">INDEX(AH2342:AH2469,$B$2471)</f>
        <v>100000000</v>
      </c>
      <c r="D2486" s="7" t="n">
        <f aca="false">INDEX(AI2342:AI2469,$B$2471)</f>
        <v>96844932.599092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</row>
    <row r="2487" customFormat="false" ht="15" hidden="false" customHeight="false" outlineLevel="0" collapsed="false">
      <c r="A2487" s="6" t="s">
        <v>327</v>
      </c>
      <c r="B2487" s="6" t="n">
        <f aca="false">INDEX(E2342:E2469,$B$2471)</f>
        <v>0</v>
      </c>
      <c r="C2487" s="7" t="n">
        <f aca="false">INDEX(AJ2342:AJ2469,$B$2471)</f>
        <v>60000000</v>
      </c>
      <c r="D2487" s="7" t="n">
        <f aca="false">INDEX(AK2342:AK2469,$B$2471)</f>
        <v>133821315.828087</v>
      </c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</row>
    <row r="2488" customFormat="false" ht="15" hidden="false" customHeight="false" outlineLevel="0" collapsed="false">
      <c r="A2488" s="6" t="s">
        <v>328</v>
      </c>
      <c r="B2488" s="6" t="n">
        <f aca="false">INDEX(F2342:F2469,$B$2471)</f>
        <v>0</v>
      </c>
      <c r="C2488" s="7" t="n">
        <f aca="false">INDEX(AL2342:AL2469,$B$2471)</f>
        <v>30000000</v>
      </c>
      <c r="D2488" s="7" t="n">
        <f aca="false">INDEX(AM2342:AM2469,$B$2471)</f>
        <v>167276644.785108</v>
      </c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</row>
    <row r="2489" customFormat="false" ht="15" hidden="false" customHeight="false" outlineLevel="0" collapsed="false">
      <c r="A2489" s="6" t="s">
        <v>329</v>
      </c>
      <c r="B2489" s="6" t="n">
        <f aca="false">INDEX(G2342:G2469,$B$2471)</f>
        <v>0</v>
      </c>
      <c r="C2489" s="7" t="n">
        <f aca="false">INDEX(AN2342:AN2469,$B$2471)</f>
        <v>15000000</v>
      </c>
      <c r="D2489" s="7" t="n">
        <f aca="false">INDEX(AO2342:AO2469,$B$2471)</f>
        <v>278794407.97518</v>
      </c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</row>
    <row r="2490" customFormat="false" ht="15" hidden="false" customHeight="false" outlineLevel="0" collapsed="false">
      <c r="A2490" s="6" t="s">
        <v>330</v>
      </c>
      <c r="B2490" s="6" t="n">
        <f aca="false">INDEX(H2342:H2469,$B$2471)</f>
        <v>0</v>
      </c>
      <c r="C2490" s="7" t="n">
        <f aca="false">INDEX(AP2342:AP2469,$B$2471)</f>
        <v>5000000</v>
      </c>
      <c r="D2490" s="7" t="n">
        <f aca="false">INDEX(AQ2342:AQ2469,$B$2471)</f>
        <v>278794407.97518</v>
      </c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</row>
    <row r="2491" customFormat="false" ht="15" hidden="false" customHeight="false" outlineLevel="0" collapsed="false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</row>
    <row r="2492" customFormat="false" ht="15" hidden="false" customHeight="false" outlineLevel="0" collapsed="false">
      <c r="A2492" s="6" t="s">
        <v>190</v>
      </c>
      <c r="B2492" s="7" t="n">
        <f aca="false">SUM(B2473:B2482)</f>
        <v>2000000000</v>
      </c>
      <c r="C2492" s="7" t="n">
        <f aca="false">$B$2340-$B$2492</f>
        <v>0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</row>
    <row r="2493" customFormat="false" ht="15" hidden="false" customHeight="false" outlineLevel="0" collapsed="false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</row>
    <row r="2494" customFormat="false" ht="15" hidden="false" customHeight="false" outlineLevel="0" collapsed="false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</row>
    <row r="2495" customFormat="false" ht="15" hidden="false" customHeight="false" outlineLevel="0" collapsed="false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</row>
    <row r="2496" customFormat="false" ht="15" hidden="false" customHeight="false" outlineLevel="0" collapsed="false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</row>
    <row r="2497" customFormat="false" ht="15" hidden="false" customHeight="false" outlineLevel="0" collapsed="false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</row>
    <row r="2498" customFormat="false" ht="15" hidden="false" customHeight="false" outlineLevel="0" collapsed="false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</row>
    <row r="2499" customFormat="false" ht="15" hidden="false" customHeight="false" outlineLevel="0" collapsed="false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</row>
    <row r="2500" customFormat="false" ht="15" hidden="false" customHeight="false" outlineLevel="0" collapsed="false">
      <c r="A2500" s="3" t="s">
        <v>340</v>
      </c>
      <c r="B2500" s="15" t="n">
        <f aca="false">$B$32</f>
        <v>2000000000</v>
      </c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</row>
    <row r="2501" customFormat="false" ht="15" hidden="false" customHeight="false" outlineLevel="0" collapsed="false">
      <c r="A2501" s="5" t="s">
        <v>283</v>
      </c>
      <c r="B2501" s="5" t="s">
        <v>205</v>
      </c>
      <c r="C2501" s="5" t="s">
        <v>89</v>
      </c>
      <c r="D2501" s="5" t="s">
        <v>88</v>
      </c>
      <c r="E2501" s="5" t="s">
        <v>87</v>
      </c>
      <c r="F2501" s="5" t="s">
        <v>86</v>
      </c>
      <c r="G2501" s="5" t="s">
        <v>85</v>
      </c>
      <c r="H2501" s="5" t="s">
        <v>82</v>
      </c>
      <c r="I2501" s="5" t="s">
        <v>284</v>
      </c>
      <c r="J2501" s="5" t="s">
        <v>285</v>
      </c>
      <c r="K2501" s="5" t="s">
        <v>286</v>
      </c>
      <c r="L2501" s="5" t="s">
        <v>287</v>
      </c>
      <c r="M2501" s="5" t="s">
        <v>288</v>
      </c>
      <c r="N2501" s="5" t="s">
        <v>289</v>
      </c>
      <c r="O2501" s="5" t="s">
        <v>290</v>
      </c>
      <c r="P2501" s="5" t="s">
        <v>291</v>
      </c>
      <c r="Q2501" s="5" t="s">
        <v>292</v>
      </c>
      <c r="R2501" s="5" t="s">
        <v>293</v>
      </c>
      <c r="S2501" s="5" t="s">
        <v>294</v>
      </c>
      <c r="T2501" s="5" t="s">
        <v>295</v>
      </c>
      <c r="U2501" s="5" t="s">
        <v>296</v>
      </c>
      <c r="V2501" s="5" t="s">
        <v>297</v>
      </c>
      <c r="W2501" s="5" t="s">
        <v>298</v>
      </c>
      <c r="X2501" s="5" t="s">
        <v>299</v>
      </c>
      <c r="Y2501" s="5" t="s">
        <v>300</v>
      </c>
      <c r="Z2501" s="5" t="s">
        <v>301</v>
      </c>
      <c r="AA2501" s="5" t="s">
        <v>302</v>
      </c>
      <c r="AB2501" s="5" t="s">
        <v>303</v>
      </c>
      <c r="AC2501" s="5" t="s">
        <v>304</v>
      </c>
      <c r="AD2501" s="5" t="s">
        <v>305</v>
      </c>
      <c r="AE2501" s="5" t="s">
        <v>306</v>
      </c>
      <c r="AF2501" s="5" t="s">
        <v>307</v>
      </c>
      <c r="AG2501" s="5" t="s">
        <v>308</v>
      </c>
      <c r="AH2501" s="5" t="s">
        <v>309</v>
      </c>
      <c r="AI2501" s="5" t="s">
        <v>310</v>
      </c>
      <c r="AJ2501" s="5" t="s">
        <v>311</v>
      </c>
      <c r="AK2501" s="5" t="s">
        <v>312</v>
      </c>
      <c r="AL2501" s="5" t="s">
        <v>313</v>
      </c>
      <c r="AM2501" s="5" t="s">
        <v>314</v>
      </c>
      <c r="AN2501" s="5" t="s">
        <v>315</v>
      </c>
      <c r="AO2501" s="5" t="s">
        <v>316</v>
      </c>
      <c r="AP2501" s="5" t="s">
        <v>317</v>
      </c>
      <c r="AQ2501" s="5" t="s">
        <v>318</v>
      </c>
      <c r="AR2501" s="5" t="s">
        <v>319</v>
      </c>
      <c r="AS2501" s="2"/>
      <c r="AT2501" s="2"/>
      <c r="AU2501" s="2"/>
      <c r="AV2501" s="2"/>
      <c r="AW2501" s="2"/>
      <c r="AX2501" s="2"/>
    </row>
    <row r="2502" customFormat="false" ht="15" hidden="false" customHeight="false" outlineLevel="0" collapsed="false">
      <c r="A2502" s="6" t="n">
        <f aca="false">ROW()-2502</f>
        <v>0</v>
      </c>
      <c r="B2502" s="6" t="n">
        <f aca="false">MOD(INT($A2502/64),2)</f>
        <v>0</v>
      </c>
      <c r="C2502" s="6" t="n">
        <f aca="false">MOD(INT($A2502/32),2)</f>
        <v>0</v>
      </c>
      <c r="D2502" s="6" t="n">
        <f aca="false">MOD(INT($A2502/16),2)</f>
        <v>0</v>
      </c>
      <c r="E2502" s="6" t="n">
        <f aca="false">MOD(INT($A2502/8),2)</f>
        <v>0</v>
      </c>
      <c r="F2502" s="6" t="n">
        <f aca="false">MOD(INT($A2502/4),2)</f>
        <v>0</v>
      </c>
      <c r="G2502" s="6" t="n">
        <f aca="false">MOD(INT($A2502/2),2)</f>
        <v>0</v>
      </c>
      <c r="H2502" s="6" t="n">
        <f aca="false">MOD(INT($A2502/1),2)</f>
        <v>0</v>
      </c>
      <c r="I2502" s="7" t="n">
        <f aca="false">IF(B2502=1,MIN($B$6,$B$2500),0)</f>
        <v>0</v>
      </c>
      <c r="J2502" s="7" t="n">
        <f aca="false">IF(C2502=1,MIN($F$646,MAX(0,$B$2500-I2502)),0)</f>
        <v>0</v>
      </c>
      <c r="K2502" s="7" t="n">
        <f aca="false">IF(D2502=1,MIN($F$645,MAX(0,$B$2500-SUM(I2502:J2502))),0)</f>
        <v>0</v>
      </c>
      <c r="L2502" s="7" t="n">
        <f aca="false">IF(E2502=1,MIN($F$644,MAX(0,$B$2500-SUM(I2502:K2502))),0)</f>
        <v>0</v>
      </c>
      <c r="M2502" s="7" t="n">
        <f aca="false">IF(F2502=1,MIN($F$643,MAX(0,$B$2500-SUM(I2502:L2502))),0)</f>
        <v>0</v>
      </c>
      <c r="N2502" s="7" t="n">
        <f aca="false">IF(G2502=1,MIN($F$642,MAX(0,$B$2500-SUM(I2502:M2502))),0)</f>
        <v>0</v>
      </c>
      <c r="O2502" s="7" t="n">
        <f aca="false">IF(H2502=1,MIN($F$641,MAX(0,$B$2500-SUM(I2502:N2502))),0)</f>
        <v>0</v>
      </c>
      <c r="P2502" s="7" t="n">
        <f aca="false">MAX(0,$B$2500-SUM(I2502:O2502))</f>
        <v>2000000000</v>
      </c>
      <c r="Q2502" s="7" t="n">
        <f aca="false">($B$623+$B$624)+$B$22+(1-B2502)*$B$618+(1-C2502)*$E$646+(1-D2502)*$E$645+(1-E2502)*$E$644+(1-F2502)*$E$643+(1-G2502)*$E$642+(1-H2502)*$E$641</f>
        <v>33114173.9523556</v>
      </c>
      <c r="R2502" s="7" t="n">
        <f aca="false">P2502&gt;$B$12*Q2502</f>
        <v>1</v>
      </c>
      <c r="S2502" s="7" t="n">
        <f aca="false">IF(R2502,(P2502+$B$12*$B$13)/(Q2502+$B$13),IF(Q2502&gt;0,P2502/Q2502,0))</f>
        <v>56.2276132721465</v>
      </c>
      <c r="T2502" s="7" t="n">
        <f aca="false">IF(R2502,$B$13*(S2502-$B$12),0)</f>
        <v>138069033.180366</v>
      </c>
      <c r="U2502" s="7" t="n">
        <f aca="false">($B$623+$B$624)*S2502</f>
        <v>14600546.2706172</v>
      </c>
      <c r="V2502" s="7" t="n">
        <f aca="false">$B$22*S2502</f>
        <v>506048519.449318</v>
      </c>
      <c r="W2502" s="7" t="n">
        <f aca="false">IF(B2502=1,I2502,S2502*$B$618)</f>
        <v>35084435.0258081</v>
      </c>
      <c r="X2502" s="7" t="n">
        <f aca="false">IF(C2502=1,J2502,S2502*$E$646)</f>
        <v>343264660.432051</v>
      </c>
      <c r="Y2502" s="7" t="n">
        <f aca="false">IF(D2502=1,K2502,S2502*$E$645)</f>
        <v>97027561.2507844</v>
      </c>
      <c r="Z2502" s="7" t="n">
        <f aca="false">IF(E2502=1,L2502,S2502*$E$644)</f>
        <v>134946271.853151</v>
      </c>
      <c r="AA2502" s="7" t="n">
        <f aca="false">IF(F2502=1,M2502,S2502*$E$643)</f>
        <v>168682839.816439</v>
      </c>
      <c r="AB2502" s="7" t="n">
        <f aca="false">IF(G2502=1,N2502,S2502*$E$642)</f>
        <v>281138066.360732</v>
      </c>
      <c r="AC2502" s="7" t="n">
        <f aca="false">IF(H2502=1,O2502,S2502*$E$641)</f>
        <v>281138066.360732</v>
      </c>
      <c r="AD2502" s="7" t="n">
        <f aca="false">INDEX($W$2502:$W$2629,MATCH($A2502+(1-B2502)*64,$A$2502:$A$2629,0))</f>
        <v>30000000</v>
      </c>
      <c r="AE2502" s="7" t="n">
        <f aca="false">INDEX($W$2502:$W$2629,MATCH($A2502-B2502*64,$A$2502:$A$2629,0))</f>
        <v>35084435.0258081</v>
      </c>
      <c r="AF2502" s="7" t="n">
        <f aca="false">INDEX($X$2502:$X$2629,MATCH($A2502+(1-C2502)*32,$A$2502:$A$2629,0))</f>
        <v>300000000</v>
      </c>
      <c r="AG2502" s="7" t="n">
        <f aca="false">INDEX($X$2502:$X$2629,MATCH($A2502-C2502*32,$A$2502:$A$2629,0))</f>
        <v>343264660.432051</v>
      </c>
      <c r="AH2502" s="7" t="n">
        <f aca="false">INDEX($Y$2502:$Y$2629,MATCH($A2502+(1-D2502)*16,$A$2502:$A$2629,0))</f>
        <v>100000000</v>
      </c>
      <c r="AI2502" s="7" t="n">
        <f aca="false">INDEX($Y$2502:$Y$2629,MATCH($A2502-D2502*16,$A$2502:$A$2629,0))</f>
        <v>97027561.2507844</v>
      </c>
      <c r="AJ2502" s="7" t="n">
        <f aca="false">INDEX($Z$2502:$Z$2629,MATCH($A2502+(1-E2502)*8,$A$2502:$A$2629,0))</f>
        <v>60000000</v>
      </c>
      <c r="AK2502" s="7" t="n">
        <f aca="false">INDEX($Z$2502:$Z$2629,MATCH($A2502-E2502*8,$A$2502:$A$2629,0))</f>
        <v>134946271.853151</v>
      </c>
      <c r="AL2502" s="7" t="n">
        <f aca="false">INDEX($AA$2502:$AA$2629,MATCH($A2502+(1-F2502)*4,$A$2502:$A$2629,0))</f>
        <v>30000000</v>
      </c>
      <c r="AM2502" s="7" t="n">
        <f aca="false">INDEX($AA$2502:$AA$2629,MATCH($A2502-F2502*4,$A$2502:$A$2629,0))</f>
        <v>168682839.816439</v>
      </c>
      <c r="AN2502" s="7" t="n">
        <f aca="false">INDEX($AB$2502:$AB$2629,MATCH($A2502+(1-G2502)*2,$A$2502:$A$2629,0))</f>
        <v>15000000</v>
      </c>
      <c r="AO2502" s="7" t="n">
        <f aca="false">INDEX($AB$2502:$AB$2629,MATCH($A2502-G2502*2,$A$2502:$A$2629,0))</f>
        <v>281138066.360732</v>
      </c>
      <c r="AP2502" s="7" t="n">
        <f aca="false">INDEX($AC$2502:$AC$2629,MATCH($A2502+(1-H2502)*1,$A$2502:$A$2629,0))</f>
        <v>5000000</v>
      </c>
      <c r="AQ2502" s="7" t="n">
        <f aca="false">INDEX($AC$2502:$AC$2629,MATCH($A2502-H2502*1,$A$2502:$A$2629,0))</f>
        <v>281138066.360732</v>
      </c>
      <c r="AR2502" s="14" t="b">
        <f aca="false">AND(IF(B2502=1,AD2502&gt;=AE2502,AE2502&gt;AD2502),IF(C2502=1,AF2502&gt;=AG2502,AG2502&gt;AF2502),IF(D2502=1,AH2502&gt;=AI2502,AI2502&gt;AH2502),IF(E2502=1,AJ2502&gt;=AK2502,AK2502&gt;AJ2502),IF(F2502=1,AL2502&gt;=AM2502,AM2502&gt;AL2502),IF(G2502=1,AN2502&gt;=AO2502,AO2502&gt;AN2502),IF(H2502=1,AP2502&gt;=AQ2502,AQ2502&gt;AP2502))</f>
        <v>0</v>
      </c>
      <c r="AS2502" s="2"/>
      <c r="AT2502" s="2"/>
      <c r="AU2502" s="2"/>
      <c r="AV2502" s="2"/>
      <c r="AW2502" s="2"/>
      <c r="AX2502" s="2"/>
    </row>
    <row r="2503" customFormat="false" ht="15" hidden="false" customHeight="false" outlineLevel="0" collapsed="false">
      <c r="A2503" s="6" t="n">
        <f aca="false">ROW()-2502</f>
        <v>1</v>
      </c>
      <c r="B2503" s="6" t="n">
        <f aca="false">MOD(INT($A2503/64),2)</f>
        <v>0</v>
      </c>
      <c r="C2503" s="6" t="n">
        <f aca="false">MOD(INT($A2503/32),2)</f>
        <v>0</v>
      </c>
      <c r="D2503" s="6" t="n">
        <f aca="false">MOD(INT($A2503/16),2)</f>
        <v>0</v>
      </c>
      <c r="E2503" s="6" t="n">
        <f aca="false">MOD(INT($A2503/8),2)</f>
        <v>0</v>
      </c>
      <c r="F2503" s="6" t="n">
        <f aca="false">MOD(INT($A2503/4),2)</f>
        <v>0</v>
      </c>
      <c r="G2503" s="6" t="n">
        <f aca="false">MOD(INT($A2503/2),2)</f>
        <v>0</v>
      </c>
      <c r="H2503" s="6" t="n">
        <f aca="false">MOD(INT($A2503/1),2)</f>
        <v>1</v>
      </c>
      <c r="I2503" s="7" t="n">
        <f aca="false">IF(B2503=1,MIN($B$6,$B$2500),0)</f>
        <v>0</v>
      </c>
      <c r="J2503" s="7" t="n">
        <f aca="false">IF(C2503=1,MIN($F$646,MAX(0,$B$2500-I2503)),0)</f>
        <v>0</v>
      </c>
      <c r="K2503" s="7" t="n">
        <f aca="false">IF(D2503=1,MIN($F$645,MAX(0,$B$2500-SUM(I2503:J2503))),0)</f>
        <v>0</v>
      </c>
      <c r="L2503" s="7" t="n">
        <f aca="false">IF(E2503=1,MIN($F$644,MAX(0,$B$2500-SUM(I2503:K2503))),0)</f>
        <v>0</v>
      </c>
      <c r="M2503" s="7" t="n">
        <f aca="false">IF(F2503=1,MIN($F$643,MAX(0,$B$2500-SUM(I2503:L2503))),0)</f>
        <v>0</v>
      </c>
      <c r="N2503" s="7" t="n">
        <f aca="false">IF(G2503=1,MIN($F$642,MAX(0,$B$2500-SUM(I2503:M2503))),0)</f>
        <v>0</v>
      </c>
      <c r="O2503" s="7" t="n">
        <f aca="false">IF(H2503=1,MIN($F$641,MAX(0,$B$2500-SUM(I2503:N2503))),0)</f>
        <v>5000000</v>
      </c>
      <c r="P2503" s="7" t="n">
        <f aca="false">MAX(0,$B$2500-SUM(I2503:O2503))</f>
        <v>1995000000</v>
      </c>
      <c r="Q2503" s="7" t="n">
        <f aca="false">($B$623+$B$624)+$B$22+(1-B2503)*$B$618+(1-C2503)*$E$646+(1-D2503)*$E$645+(1-E2503)*$E$644+(1-F2503)*$E$643+(1-G2503)*$E$642+(1-H2503)*$E$641</f>
        <v>28114173.9523556</v>
      </c>
      <c r="R2503" s="7" t="n">
        <f aca="false">P2503&gt;$B$12*Q2503</f>
        <v>1</v>
      </c>
      <c r="S2503" s="7" t="n">
        <f aca="false">IF(R2503,(P2503+$B$12*$B$13)/(Q2503+$B$13),IF(Q2503&gt;0,P2503/Q2503,0))</f>
        <v>65.2475550412918</v>
      </c>
      <c r="T2503" s="7" t="n">
        <f aca="false">IF(R2503,$B$13*(S2503-$B$12),0)</f>
        <v>160618887.603229</v>
      </c>
      <c r="U2503" s="7" t="n">
        <f aca="false">($B$623+$B$624)*S2503</f>
        <v>16942742.0263086</v>
      </c>
      <c r="V2503" s="7" t="n">
        <f aca="false">$B$22*S2503</f>
        <v>587227995.371626</v>
      </c>
      <c r="W2503" s="7" t="n">
        <f aca="false">IF(B2503=1,I2503,S2503*$B$618)</f>
        <v>40712622.7172269</v>
      </c>
      <c r="X2503" s="7" t="n">
        <f aca="false">IF(C2503=1,J2503,S2503*$E$646)</f>
        <v>398330615.899812</v>
      </c>
      <c r="Y2503" s="7" t="n">
        <f aca="false">IF(D2503=1,K2503,S2503*$E$645)</f>
        <v>112592563.952363</v>
      </c>
      <c r="Z2503" s="7" t="n">
        <f aca="false">IF(E2503=1,L2503,S2503*$E$644)</f>
        <v>156594132.0991</v>
      </c>
      <c r="AA2503" s="7" t="n">
        <f aca="false">IF(F2503=1,M2503,S2503*$E$643)</f>
        <v>195742665.123875</v>
      </c>
      <c r="AB2503" s="7" t="n">
        <f aca="false">IF(G2503=1,N2503,S2503*$E$642)</f>
        <v>326237775.206459</v>
      </c>
      <c r="AC2503" s="7" t="n">
        <f aca="false">IF(H2503=1,O2503,S2503*$E$641)</f>
        <v>5000000</v>
      </c>
      <c r="AD2503" s="7" t="n">
        <f aca="false">INDEX($W$2502:$W$2629,MATCH($A2503+(1-B2503)*64,$A$2502:$A$2629,0))</f>
        <v>30000000</v>
      </c>
      <c r="AE2503" s="7" t="n">
        <f aca="false">INDEX($W$2502:$W$2629,MATCH($A2503-B2503*64,$A$2502:$A$2629,0))</f>
        <v>40712622.7172269</v>
      </c>
      <c r="AF2503" s="7" t="n">
        <f aca="false">INDEX($X$2502:$X$2629,MATCH($A2503+(1-C2503)*32,$A$2502:$A$2629,0))</f>
        <v>300000000</v>
      </c>
      <c r="AG2503" s="7" t="n">
        <f aca="false">INDEX($X$2502:$X$2629,MATCH($A2503-C2503*32,$A$2502:$A$2629,0))</f>
        <v>398330615.899812</v>
      </c>
      <c r="AH2503" s="7" t="n">
        <f aca="false">INDEX($Y$2502:$Y$2629,MATCH($A2503+(1-D2503)*16,$A$2502:$A$2629,0))</f>
        <v>100000000</v>
      </c>
      <c r="AI2503" s="7" t="n">
        <f aca="false">INDEX($Y$2502:$Y$2629,MATCH($A2503-D2503*16,$A$2502:$A$2629,0))</f>
        <v>112592563.952363</v>
      </c>
      <c r="AJ2503" s="7" t="n">
        <f aca="false">INDEX($Z$2502:$Z$2629,MATCH($A2503+(1-E2503)*8,$A$2502:$A$2629,0))</f>
        <v>60000000</v>
      </c>
      <c r="AK2503" s="7" t="n">
        <f aca="false">INDEX($Z$2502:$Z$2629,MATCH($A2503-E2503*8,$A$2502:$A$2629,0))</f>
        <v>156594132.0991</v>
      </c>
      <c r="AL2503" s="7" t="n">
        <f aca="false">INDEX($AA$2502:$AA$2629,MATCH($A2503+(1-F2503)*4,$A$2502:$A$2629,0))</f>
        <v>30000000</v>
      </c>
      <c r="AM2503" s="7" t="n">
        <f aca="false">INDEX($AA$2502:$AA$2629,MATCH($A2503-F2503*4,$A$2502:$A$2629,0))</f>
        <v>195742665.123875</v>
      </c>
      <c r="AN2503" s="7" t="n">
        <f aca="false">INDEX($AB$2502:$AB$2629,MATCH($A2503+(1-G2503)*2,$A$2502:$A$2629,0))</f>
        <v>15000000</v>
      </c>
      <c r="AO2503" s="7" t="n">
        <f aca="false">INDEX($AB$2502:$AB$2629,MATCH($A2503-G2503*2,$A$2502:$A$2629,0))</f>
        <v>326237775.206459</v>
      </c>
      <c r="AP2503" s="7" t="n">
        <f aca="false">INDEX($AC$2502:$AC$2629,MATCH($A2503+(1-H2503)*1,$A$2502:$A$2629,0))</f>
        <v>5000000</v>
      </c>
      <c r="AQ2503" s="7" t="n">
        <f aca="false">INDEX($AC$2502:$AC$2629,MATCH($A2503-H2503*1,$A$2502:$A$2629,0))</f>
        <v>281138066.360732</v>
      </c>
      <c r="AR2503" s="14" t="b">
        <f aca="false">AND(IF(B2503=1,AD2503&gt;=AE2503,AE2503&gt;AD2503),IF(C2503=1,AF2503&gt;=AG2503,AG2503&gt;AF2503),IF(D2503=1,AH2503&gt;=AI2503,AI2503&gt;AH2503),IF(E2503=1,AJ2503&gt;=AK2503,AK2503&gt;AJ2503),IF(F2503=1,AL2503&gt;=AM2503,AM2503&gt;AL2503),IF(G2503=1,AN2503&gt;=AO2503,AO2503&gt;AN2503),IF(H2503=1,AP2503&gt;=AQ2503,AQ2503&gt;AP2503))</f>
        <v>0</v>
      </c>
      <c r="AS2503" s="2"/>
      <c r="AT2503" s="2"/>
      <c r="AU2503" s="2"/>
      <c r="AV2503" s="2"/>
      <c r="AW2503" s="2"/>
      <c r="AX2503" s="2"/>
    </row>
    <row r="2504" customFormat="false" ht="15" hidden="false" customHeight="false" outlineLevel="0" collapsed="false">
      <c r="A2504" s="6" t="n">
        <f aca="false">ROW()-2502</f>
        <v>2</v>
      </c>
      <c r="B2504" s="6" t="n">
        <f aca="false">MOD(INT($A2504/64),2)</f>
        <v>0</v>
      </c>
      <c r="C2504" s="6" t="n">
        <f aca="false">MOD(INT($A2504/32),2)</f>
        <v>0</v>
      </c>
      <c r="D2504" s="6" t="n">
        <f aca="false">MOD(INT($A2504/16),2)</f>
        <v>0</v>
      </c>
      <c r="E2504" s="6" t="n">
        <f aca="false">MOD(INT($A2504/8),2)</f>
        <v>0</v>
      </c>
      <c r="F2504" s="6" t="n">
        <f aca="false">MOD(INT($A2504/4),2)</f>
        <v>0</v>
      </c>
      <c r="G2504" s="6" t="n">
        <f aca="false">MOD(INT($A2504/2),2)</f>
        <v>1</v>
      </c>
      <c r="H2504" s="6" t="n">
        <f aca="false">MOD(INT($A2504/1),2)</f>
        <v>0</v>
      </c>
      <c r="I2504" s="7" t="n">
        <f aca="false">IF(B2504=1,MIN($B$6,$B$2500),0)</f>
        <v>0</v>
      </c>
      <c r="J2504" s="7" t="n">
        <f aca="false">IF(C2504=1,MIN($F$646,MAX(0,$B$2500-I2504)),0)</f>
        <v>0</v>
      </c>
      <c r="K2504" s="7" t="n">
        <f aca="false">IF(D2504=1,MIN($F$645,MAX(0,$B$2500-SUM(I2504:J2504))),0)</f>
        <v>0</v>
      </c>
      <c r="L2504" s="7" t="n">
        <f aca="false">IF(E2504=1,MIN($F$644,MAX(0,$B$2500-SUM(I2504:K2504))),0)</f>
        <v>0</v>
      </c>
      <c r="M2504" s="7" t="n">
        <f aca="false">IF(F2504=1,MIN($F$643,MAX(0,$B$2500-SUM(I2504:L2504))),0)</f>
        <v>0</v>
      </c>
      <c r="N2504" s="7" t="n">
        <f aca="false">IF(G2504=1,MIN($F$642,MAX(0,$B$2500-SUM(I2504:M2504))),0)</f>
        <v>15000000</v>
      </c>
      <c r="O2504" s="7" t="n">
        <f aca="false">IF(H2504=1,MIN($F$641,MAX(0,$B$2500-SUM(I2504:N2504))),0)</f>
        <v>0</v>
      </c>
      <c r="P2504" s="7" t="n">
        <f aca="false">MAX(0,$B$2500-SUM(I2504:O2504))</f>
        <v>1985000000</v>
      </c>
      <c r="Q2504" s="7" t="n">
        <f aca="false">($B$623+$B$624)+$B$22+(1-B2504)*$B$618+(1-C2504)*$E$646+(1-D2504)*$E$645+(1-E2504)*$E$644+(1-F2504)*$E$643+(1-G2504)*$E$642+(1-H2504)*$E$641</f>
        <v>28114173.9523556</v>
      </c>
      <c r="R2504" s="7" t="n">
        <f aca="false">P2504&gt;$B$12*Q2504</f>
        <v>1</v>
      </c>
      <c r="S2504" s="7" t="n">
        <f aca="false">IF(R2504,(P2504+$B$12*$B$13)/(Q2504+$B$13),IF(Q2504&gt;0,P2504/Q2504,0))</f>
        <v>64.9209089584818</v>
      </c>
      <c r="T2504" s="7" t="n">
        <f aca="false">IF(R2504,$B$13*(S2504-$B$12),0)</f>
        <v>159802272.396204</v>
      </c>
      <c r="U2504" s="7" t="n">
        <f aca="false">($B$623+$B$624)*S2504</f>
        <v>16857922.2915086</v>
      </c>
      <c r="V2504" s="7" t="n">
        <f aca="false">$B$22*S2504</f>
        <v>584288180.626336</v>
      </c>
      <c r="W2504" s="7" t="n">
        <f aca="false">IF(B2504=1,I2504,S2504*$B$618)</f>
        <v>40508804.8312833</v>
      </c>
      <c r="X2504" s="7" t="n">
        <f aca="false">IF(C2504=1,J2504,S2504*$E$646)</f>
        <v>396336470.138111</v>
      </c>
      <c r="Y2504" s="7" t="n">
        <f aca="false">IF(D2504=1,K2504,S2504*$E$645)</f>
        <v>112028896.548346</v>
      </c>
      <c r="Z2504" s="7" t="n">
        <f aca="false">IF(E2504=1,L2504,S2504*$E$644)</f>
        <v>155810181.500356</v>
      </c>
      <c r="AA2504" s="7" t="n">
        <f aca="false">IF(F2504=1,M2504,S2504*$E$643)</f>
        <v>194762726.875445</v>
      </c>
      <c r="AB2504" s="7" t="n">
        <f aca="false">IF(G2504=1,N2504,S2504*$E$642)</f>
        <v>15000000</v>
      </c>
      <c r="AC2504" s="7" t="n">
        <f aca="false">IF(H2504=1,O2504,S2504*$E$641)</f>
        <v>324604544.792409</v>
      </c>
      <c r="AD2504" s="7" t="n">
        <f aca="false">INDEX($W$2502:$W$2629,MATCH($A2504+(1-B2504)*64,$A$2502:$A$2629,0))</f>
        <v>30000000</v>
      </c>
      <c r="AE2504" s="7" t="n">
        <f aca="false">INDEX($W$2502:$W$2629,MATCH($A2504-B2504*64,$A$2502:$A$2629,0))</f>
        <v>40508804.8312833</v>
      </c>
      <c r="AF2504" s="7" t="n">
        <f aca="false">INDEX($X$2502:$X$2629,MATCH($A2504+(1-C2504)*32,$A$2502:$A$2629,0))</f>
        <v>300000000</v>
      </c>
      <c r="AG2504" s="7" t="n">
        <f aca="false">INDEX($X$2502:$X$2629,MATCH($A2504-C2504*32,$A$2502:$A$2629,0))</f>
        <v>396336470.138111</v>
      </c>
      <c r="AH2504" s="7" t="n">
        <f aca="false">INDEX($Y$2502:$Y$2629,MATCH($A2504+(1-D2504)*16,$A$2502:$A$2629,0))</f>
        <v>100000000</v>
      </c>
      <c r="AI2504" s="7" t="n">
        <f aca="false">INDEX($Y$2502:$Y$2629,MATCH($A2504-D2504*16,$A$2502:$A$2629,0))</f>
        <v>112028896.548346</v>
      </c>
      <c r="AJ2504" s="7" t="n">
        <f aca="false">INDEX($Z$2502:$Z$2629,MATCH($A2504+(1-E2504)*8,$A$2502:$A$2629,0))</f>
        <v>60000000</v>
      </c>
      <c r="AK2504" s="7" t="n">
        <f aca="false">INDEX($Z$2502:$Z$2629,MATCH($A2504-E2504*8,$A$2502:$A$2629,0))</f>
        <v>155810181.500356</v>
      </c>
      <c r="AL2504" s="7" t="n">
        <f aca="false">INDEX($AA$2502:$AA$2629,MATCH($A2504+(1-F2504)*4,$A$2502:$A$2629,0))</f>
        <v>30000000</v>
      </c>
      <c r="AM2504" s="7" t="n">
        <f aca="false">INDEX($AA$2502:$AA$2629,MATCH($A2504-F2504*4,$A$2502:$A$2629,0))</f>
        <v>194762726.875445</v>
      </c>
      <c r="AN2504" s="7" t="n">
        <f aca="false">INDEX($AB$2502:$AB$2629,MATCH($A2504+(1-G2504)*2,$A$2502:$A$2629,0))</f>
        <v>15000000</v>
      </c>
      <c r="AO2504" s="7" t="n">
        <f aca="false">INDEX($AB$2502:$AB$2629,MATCH($A2504-G2504*2,$A$2502:$A$2629,0))</f>
        <v>281138066.360732</v>
      </c>
      <c r="AP2504" s="7" t="n">
        <f aca="false">INDEX($AC$2502:$AC$2629,MATCH($A2504+(1-H2504)*1,$A$2502:$A$2629,0))</f>
        <v>5000000</v>
      </c>
      <c r="AQ2504" s="7" t="n">
        <f aca="false">INDEX($AC$2502:$AC$2629,MATCH($A2504-H2504*1,$A$2502:$A$2629,0))</f>
        <v>324604544.792409</v>
      </c>
      <c r="AR2504" s="14" t="b">
        <f aca="false">AND(IF(B2504=1,AD2504&gt;=AE2504,AE2504&gt;AD2504),IF(C2504=1,AF2504&gt;=AG2504,AG2504&gt;AF2504),IF(D2504=1,AH2504&gt;=AI2504,AI2504&gt;AH2504),IF(E2504=1,AJ2504&gt;=AK2504,AK2504&gt;AJ2504),IF(F2504=1,AL2504&gt;=AM2504,AM2504&gt;AL2504),IF(G2504=1,AN2504&gt;=AO2504,AO2504&gt;AN2504),IF(H2504=1,AP2504&gt;=AQ2504,AQ2504&gt;AP2504))</f>
        <v>0</v>
      </c>
      <c r="AS2504" s="2"/>
      <c r="AT2504" s="2"/>
      <c r="AU2504" s="2"/>
      <c r="AV2504" s="2"/>
      <c r="AW2504" s="2"/>
      <c r="AX2504" s="2"/>
    </row>
    <row r="2505" customFormat="false" ht="15" hidden="false" customHeight="false" outlineLevel="0" collapsed="false">
      <c r="A2505" s="6" t="n">
        <f aca="false">ROW()-2502</f>
        <v>3</v>
      </c>
      <c r="B2505" s="6" t="n">
        <f aca="false">MOD(INT($A2505/64),2)</f>
        <v>0</v>
      </c>
      <c r="C2505" s="6" t="n">
        <f aca="false">MOD(INT($A2505/32),2)</f>
        <v>0</v>
      </c>
      <c r="D2505" s="6" t="n">
        <f aca="false">MOD(INT($A2505/16),2)</f>
        <v>0</v>
      </c>
      <c r="E2505" s="6" t="n">
        <f aca="false">MOD(INT($A2505/8),2)</f>
        <v>0</v>
      </c>
      <c r="F2505" s="6" t="n">
        <f aca="false">MOD(INT($A2505/4),2)</f>
        <v>0</v>
      </c>
      <c r="G2505" s="6" t="n">
        <f aca="false">MOD(INT($A2505/2),2)</f>
        <v>1</v>
      </c>
      <c r="H2505" s="6" t="n">
        <f aca="false">MOD(INT($A2505/1),2)</f>
        <v>1</v>
      </c>
      <c r="I2505" s="7" t="n">
        <f aca="false">IF(B2505=1,MIN($B$6,$B$2500),0)</f>
        <v>0</v>
      </c>
      <c r="J2505" s="7" t="n">
        <f aca="false">IF(C2505=1,MIN($F$646,MAX(0,$B$2500-I2505)),0)</f>
        <v>0</v>
      </c>
      <c r="K2505" s="7" t="n">
        <f aca="false">IF(D2505=1,MIN($F$645,MAX(0,$B$2500-SUM(I2505:J2505))),0)</f>
        <v>0</v>
      </c>
      <c r="L2505" s="7" t="n">
        <f aca="false">IF(E2505=1,MIN($F$644,MAX(0,$B$2500-SUM(I2505:K2505))),0)</f>
        <v>0</v>
      </c>
      <c r="M2505" s="7" t="n">
        <f aca="false">IF(F2505=1,MIN($F$643,MAX(0,$B$2500-SUM(I2505:L2505))),0)</f>
        <v>0</v>
      </c>
      <c r="N2505" s="7" t="n">
        <f aca="false">IF(G2505=1,MIN($F$642,MAX(0,$B$2500-SUM(I2505:M2505))),0)</f>
        <v>15000000</v>
      </c>
      <c r="O2505" s="7" t="n">
        <f aca="false">IF(H2505=1,MIN($F$641,MAX(0,$B$2500-SUM(I2505:N2505))),0)</f>
        <v>5000000</v>
      </c>
      <c r="P2505" s="7" t="n">
        <f aca="false">MAX(0,$B$2500-SUM(I2505:O2505))</f>
        <v>1980000000</v>
      </c>
      <c r="Q2505" s="7" t="n">
        <f aca="false">($B$623+$B$624)+$B$22+(1-B2505)*$B$618+(1-C2505)*$E$646+(1-D2505)*$E$645+(1-E2505)*$E$644+(1-F2505)*$E$643+(1-G2505)*$E$642+(1-H2505)*$E$641</f>
        <v>23114173.9523556</v>
      </c>
      <c r="R2505" s="7" t="n">
        <f aca="false">P2505&gt;$B$12*Q2505</f>
        <v>1</v>
      </c>
      <c r="S2505" s="7" t="n">
        <f aca="false">IF(R2505,(P2505+$B$12*$B$13)/(Q2505+$B$13),IF(Q2505&gt;0,P2505/Q2505,0))</f>
        <v>77.3985529920899</v>
      </c>
      <c r="T2505" s="7" t="n">
        <f aca="false">IF(R2505,$B$13*(S2505-$B$12),0)</f>
        <v>190996382.480225</v>
      </c>
      <c r="U2505" s="7" t="n">
        <f aca="false">($B$623+$B$624)*S2505</f>
        <v>20097974.7934566</v>
      </c>
      <c r="V2505" s="7" t="n">
        <f aca="false">$B$22*S2505</f>
        <v>696586976.928809</v>
      </c>
      <c r="W2505" s="7" t="n">
        <f aca="false">IF(B2505=1,I2505,S2505*$B$618)</f>
        <v>48294500.6112808</v>
      </c>
      <c r="X2505" s="7" t="n">
        <f aca="false">IF(C2505=1,J2505,S2505*$E$646)</f>
        <v>472511395.462751</v>
      </c>
      <c r="Y2505" s="7" t="n">
        <f aca="false">IF(D2505=1,K2505,S2505*$E$645)</f>
        <v>133560583.566193</v>
      </c>
      <c r="Z2505" s="7" t="n">
        <f aca="false">IF(E2505=1,L2505,S2505*$E$644)</f>
        <v>185756527.181016</v>
      </c>
      <c r="AA2505" s="7" t="n">
        <f aca="false">IF(F2505=1,M2505,S2505*$E$643)</f>
        <v>232195658.97627</v>
      </c>
      <c r="AB2505" s="7" t="n">
        <f aca="false">IF(G2505=1,N2505,S2505*$E$642)</f>
        <v>15000000</v>
      </c>
      <c r="AC2505" s="7" t="n">
        <f aca="false">IF(H2505=1,O2505,S2505*$E$641)</f>
        <v>5000000</v>
      </c>
      <c r="AD2505" s="7" t="n">
        <f aca="false">INDEX($W$2502:$W$2629,MATCH($A2505+(1-B2505)*64,$A$2502:$A$2629,0))</f>
        <v>30000000</v>
      </c>
      <c r="AE2505" s="7" t="n">
        <f aca="false">INDEX($W$2502:$W$2629,MATCH($A2505-B2505*64,$A$2502:$A$2629,0))</f>
        <v>48294500.6112808</v>
      </c>
      <c r="AF2505" s="7" t="n">
        <f aca="false">INDEX($X$2502:$X$2629,MATCH($A2505+(1-C2505)*32,$A$2502:$A$2629,0))</f>
        <v>300000000</v>
      </c>
      <c r="AG2505" s="7" t="n">
        <f aca="false">INDEX($X$2502:$X$2629,MATCH($A2505-C2505*32,$A$2502:$A$2629,0))</f>
        <v>472511395.462751</v>
      </c>
      <c r="AH2505" s="7" t="n">
        <f aca="false">INDEX($Y$2502:$Y$2629,MATCH($A2505+(1-D2505)*16,$A$2502:$A$2629,0))</f>
        <v>100000000</v>
      </c>
      <c r="AI2505" s="7" t="n">
        <f aca="false">INDEX($Y$2502:$Y$2629,MATCH($A2505-D2505*16,$A$2502:$A$2629,0))</f>
        <v>133560583.566193</v>
      </c>
      <c r="AJ2505" s="7" t="n">
        <f aca="false">INDEX($Z$2502:$Z$2629,MATCH($A2505+(1-E2505)*8,$A$2502:$A$2629,0))</f>
        <v>60000000</v>
      </c>
      <c r="AK2505" s="7" t="n">
        <f aca="false">INDEX($Z$2502:$Z$2629,MATCH($A2505-E2505*8,$A$2502:$A$2629,0))</f>
        <v>185756527.181016</v>
      </c>
      <c r="AL2505" s="7" t="n">
        <f aca="false">INDEX($AA$2502:$AA$2629,MATCH($A2505+(1-F2505)*4,$A$2502:$A$2629,0))</f>
        <v>30000000</v>
      </c>
      <c r="AM2505" s="7" t="n">
        <f aca="false">INDEX($AA$2502:$AA$2629,MATCH($A2505-F2505*4,$A$2502:$A$2629,0))</f>
        <v>232195658.97627</v>
      </c>
      <c r="AN2505" s="7" t="n">
        <f aca="false">INDEX($AB$2502:$AB$2629,MATCH($A2505+(1-G2505)*2,$A$2502:$A$2629,0))</f>
        <v>15000000</v>
      </c>
      <c r="AO2505" s="7" t="n">
        <f aca="false">INDEX($AB$2502:$AB$2629,MATCH($A2505-G2505*2,$A$2502:$A$2629,0))</f>
        <v>326237775.206459</v>
      </c>
      <c r="AP2505" s="7" t="n">
        <f aca="false">INDEX($AC$2502:$AC$2629,MATCH($A2505+(1-H2505)*1,$A$2502:$A$2629,0))</f>
        <v>5000000</v>
      </c>
      <c r="AQ2505" s="7" t="n">
        <f aca="false">INDEX($AC$2502:$AC$2629,MATCH($A2505-H2505*1,$A$2502:$A$2629,0))</f>
        <v>324604544.792409</v>
      </c>
      <c r="AR2505" s="14" t="b">
        <f aca="false">AND(IF(B2505=1,AD2505&gt;=AE2505,AE2505&gt;AD2505),IF(C2505=1,AF2505&gt;=AG2505,AG2505&gt;AF2505),IF(D2505=1,AH2505&gt;=AI2505,AI2505&gt;AH2505),IF(E2505=1,AJ2505&gt;=AK2505,AK2505&gt;AJ2505),IF(F2505=1,AL2505&gt;=AM2505,AM2505&gt;AL2505),IF(G2505=1,AN2505&gt;=AO2505,AO2505&gt;AN2505),IF(H2505=1,AP2505&gt;=AQ2505,AQ2505&gt;AP2505))</f>
        <v>0</v>
      </c>
      <c r="AS2505" s="2"/>
      <c r="AT2505" s="2"/>
      <c r="AU2505" s="2"/>
      <c r="AV2505" s="2"/>
      <c r="AW2505" s="2"/>
      <c r="AX2505" s="2"/>
    </row>
    <row r="2506" customFormat="false" ht="15" hidden="false" customHeight="false" outlineLevel="0" collapsed="false">
      <c r="A2506" s="6" t="n">
        <f aca="false">ROW()-2502</f>
        <v>4</v>
      </c>
      <c r="B2506" s="6" t="n">
        <f aca="false">MOD(INT($A2506/64),2)</f>
        <v>0</v>
      </c>
      <c r="C2506" s="6" t="n">
        <f aca="false">MOD(INT($A2506/32),2)</f>
        <v>0</v>
      </c>
      <c r="D2506" s="6" t="n">
        <f aca="false">MOD(INT($A2506/16),2)</f>
        <v>0</v>
      </c>
      <c r="E2506" s="6" t="n">
        <f aca="false">MOD(INT($A2506/8),2)</f>
        <v>0</v>
      </c>
      <c r="F2506" s="6" t="n">
        <f aca="false">MOD(INT($A2506/4),2)</f>
        <v>1</v>
      </c>
      <c r="G2506" s="6" t="n">
        <f aca="false">MOD(INT($A2506/2),2)</f>
        <v>0</v>
      </c>
      <c r="H2506" s="6" t="n">
        <f aca="false">MOD(INT($A2506/1),2)</f>
        <v>0</v>
      </c>
      <c r="I2506" s="7" t="n">
        <f aca="false">IF(B2506=1,MIN($B$6,$B$2500),0)</f>
        <v>0</v>
      </c>
      <c r="J2506" s="7" t="n">
        <f aca="false">IF(C2506=1,MIN($F$646,MAX(0,$B$2500-I2506)),0)</f>
        <v>0</v>
      </c>
      <c r="K2506" s="7" t="n">
        <f aca="false">IF(D2506=1,MIN($F$645,MAX(0,$B$2500-SUM(I2506:J2506))),0)</f>
        <v>0</v>
      </c>
      <c r="L2506" s="7" t="n">
        <f aca="false">IF(E2506=1,MIN($F$644,MAX(0,$B$2500-SUM(I2506:K2506))),0)</f>
        <v>0</v>
      </c>
      <c r="M2506" s="7" t="n">
        <f aca="false">IF(F2506=1,MIN($F$643,MAX(0,$B$2500-SUM(I2506:L2506))),0)</f>
        <v>30000000</v>
      </c>
      <c r="N2506" s="7" t="n">
        <f aca="false">IF(G2506=1,MIN($F$642,MAX(0,$B$2500-SUM(I2506:M2506))),0)</f>
        <v>0</v>
      </c>
      <c r="O2506" s="7" t="n">
        <f aca="false">IF(H2506=1,MIN($F$641,MAX(0,$B$2500-SUM(I2506:N2506))),0)</f>
        <v>0</v>
      </c>
      <c r="P2506" s="7" t="n">
        <f aca="false">MAX(0,$B$2500-SUM(I2506:O2506))</f>
        <v>1970000000</v>
      </c>
      <c r="Q2506" s="7" t="n">
        <f aca="false">($B$623+$B$624)+$B$22+(1-B2506)*$B$618+(1-C2506)*$E$646+(1-D2506)*$E$645+(1-E2506)*$E$644+(1-F2506)*$E$643+(1-G2506)*$E$642+(1-H2506)*$E$641</f>
        <v>30114173.9523556</v>
      </c>
      <c r="R2506" s="7" t="n">
        <f aca="false">P2506&gt;$B$12*Q2506</f>
        <v>1</v>
      </c>
      <c r="S2506" s="7" t="n">
        <f aca="false">IF(R2506,(P2506+$B$12*$B$13)/(Q2506+$B$13),IF(Q2506&gt;0,P2506/Q2506,0))</f>
        <v>60.4798393140825</v>
      </c>
      <c r="T2506" s="7" t="n">
        <f aca="false">IF(R2506,$B$13*(S2506-$B$12),0)</f>
        <v>148699598.285206</v>
      </c>
      <c r="U2506" s="7" t="n">
        <f aca="false">($B$623+$B$624)*S2506</f>
        <v>15704715.9030346</v>
      </c>
      <c r="V2506" s="7" t="n">
        <f aca="false">$B$22*S2506</f>
        <v>544318553.826743</v>
      </c>
      <c r="W2506" s="7" t="n">
        <f aca="false">IF(B2506=1,I2506,S2506*$B$618)</f>
        <v>37737703.4041274</v>
      </c>
      <c r="X2506" s="7" t="n">
        <f aca="false">IF(C2506=1,J2506,S2506*$E$646)</f>
        <v>369224128.44825</v>
      </c>
      <c r="Y2506" s="7" t="n">
        <f aca="false">IF(D2506=1,K2506,S2506*$E$645)</f>
        <v>104365292.638016</v>
      </c>
      <c r="Z2506" s="7" t="n">
        <f aca="false">IF(E2506=1,L2506,S2506*$E$644)</f>
        <v>145151614.353798</v>
      </c>
      <c r="AA2506" s="7" t="n">
        <f aca="false">IF(F2506=1,M2506,S2506*$E$643)</f>
        <v>30000000</v>
      </c>
      <c r="AB2506" s="7" t="n">
        <f aca="false">IF(G2506=1,N2506,S2506*$E$642)</f>
        <v>302399196.570413</v>
      </c>
      <c r="AC2506" s="7" t="n">
        <f aca="false">IF(H2506=1,O2506,S2506*$E$641)</f>
        <v>302399196.570413</v>
      </c>
      <c r="AD2506" s="7" t="n">
        <f aca="false">INDEX($W$2502:$W$2629,MATCH($A2506+(1-B2506)*64,$A$2502:$A$2629,0))</f>
        <v>30000000</v>
      </c>
      <c r="AE2506" s="7" t="n">
        <f aca="false">INDEX($W$2502:$W$2629,MATCH($A2506-B2506*64,$A$2502:$A$2629,0))</f>
        <v>37737703.4041274</v>
      </c>
      <c r="AF2506" s="7" t="n">
        <f aca="false">INDEX($X$2502:$X$2629,MATCH($A2506+(1-C2506)*32,$A$2502:$A$2629,0))</f>
        <v>300000000</v>
      </c>
      <c r="AG2506" s="7" t="n">
        <f aca="false">INDEX($X$2502:$X$2629,MATCH($A2506-C2506*32,$A$2502:$A$2629,0))</f>
        <v>369224128.44825</v>
      </c>
      <c r="AH2506" s="7" t="n">
        <f aca="false">INDEX($Y$2502:$Y$2629,MATCH($A2506+(1-D2506)*16,$A$2502:$A$2629,0))</f>
        <v>100000000</v>
      </c>
      <c r="AI2506" s="7" t="n">
        <f aca="false">INDEX($Y$2502:$Y$2629,MATCH($A2506-D2506*16,$A$2502:$A$2629,0))</f>
        <v>104365292.638016</v>
      </c>
      <c r="AJ2506" s="7" t="n">
        <f aca="false">INDEX($Z$2502:$Z$2629,MATCH($A2506+(1-E2506)*8,$A$2502:$A$2629,0))</f>
        <v>60000000</v>
      </c>
      <c r="AK2506" s="7" t="n">
        <f aca="false">INDEX($Z$2502:$Z$2629,MATCH($A2506-E2506*8,$A$2502:$A$2629,0))</f>
        <v>145151614.353798</v>
      </c>
      <c r="AL2506" s="7" t="n">
        <f aca="false">INDEX($AA$2502:$AA$2629,MATCH($A2506+(1-F2506)*4,$A$2502:$A$2629,0))</f>
        <v>30000000</v>
      </c>
      <c r="AM2506" s="7" t="n">
        <f aca="false">INDEX($AA$2502:$AA$2629,MATCH($A2506-F2506*4,$A$2502:$A$2629,0))</f>
        <v>168682839.816439</v>
      </c>
      <c r="AN2506" s="7" t="n">
        <f aca="false">INDEX($AB$2502:$AB$2629,MATCH($A2506+(1-G2506)*2,$A$2502:$A$2629,0))</f>
        <v>15000000</v>
      </c>
      <c r="AO2506" s="7" t="n">
        <f aca="false">INDEX($AB$2502:$AB$2629,MATCH($A2506-G2506*2,$A$2502:$A$2629,0))</f>
        <v>302399196.570413</v>
      </c>
      <c r="AP2506" s="7" t="n">
        <f aca="false">INDEX($AC$2502:$AC$2629,MATCH($A2506+(1-H2506)*1,$A$2502:$A$2629,0))</f>
        <v>5000000</v>
      </c>
      <c r="AQ2506" s="7" t="n">
        <f aca="false">INDEX($AC$2502:$AC$2629,MATCH($A2506-H2506*1,$A$2502:$A$2629,0))</f>
        <v>302399196.570413</v>
      </c>
      <c r="AR2506" s="14" t="b">
        <f aca="false">AND(IF(B2506=1,AD2506&gt;=AE2506,AE2506&gt;AD2506),IF(C2506=1,AF2506&gt;=AG2506,AG2506&gt;AF2506),IF(D2506=1,AH2506&gt;=AI2506,AI2506&gt;AH2506),IF(E2506=1,AJ2506&gt;=AK2506,AK2506&gt;AJ2506),IF(F2506=1,AL2506&gt;=AM2506,AM2506&gt;AL2506),IF(G2506=1,AN2506&gt;=AO2506,AO2506&gt;AN2506),IF(H2506=1,AP2506&gt;=AQ2506,AQ2506&gt;AP2506))</f>
        <v>0</v>
      </c>
      <c r="AS2506" s="2"/>
      <c r="AT2506" s="2"/>
      <c r="AU2506" s="2"/>
      <c r="AV2506" s="2"/>
      <c r="AW2506" s="2"/>
      <c r="AX2506" s="2"/>
    </row>
    <row r="2507" customFormat="false" ht="15" hidden="false" customHeight="false" outlineLevel="0" collapsed="false">
      <c r="A2507" s="6" t="n">
        <f aca="false">ROW()-2502</f>
        <v>5</v>
      </c>
      <c r="B2507" s="6" t="n">
        <f aca="false">MOD(INT($A2507/64),2)</f>
        <v>0</v>
      </c>
      <c r="C2507" s="6" t="n">
        <f aca="false">MOD(INT($A2507/32),2)</f>
        <v>0</v>
      </c>
      <c r="D2507" s="6" t="n">
        <f aca="false">MOD(INT($A2507/16),2)</f>
        <v>0</v>
      </c>
      <c r="E2507" s="6" t="n">
        <f aca="false">MOD(INT($A2507/8),2)</f>
        <v>0</v>
      </c>
      <c r="F2507" s="6" t="n">
        <f aca="false">MOD(INT($A2507/4),2)</f>
        <v>1</v>
      </c>
      <c r="G2507" s="6" t="n">
        <f aca="false">MOD(INT($A2507/2),2)</f>
        <v>0</v>
      </c>
      <c r="H2507" s="6" t="n">
        <f aca="false">MOD(INT($A2507/1),2)</f>
        <v>1</v>
      </c>
      <c r="I2507" s="7" t="n">
        <f aca="false">IF(B2507=1,MIN($B$6,$B$2500),0)</f>
        <v>0</v>
      </c>
      <c r="J2507" s="7" t="n">
        <f aca="false">IF(C2507=1,MIN($F$646,MAX(0,$B$2500-I2507)),0)</f>
        <v>0</v>
      </c>
      <c r="K2507" s="7" t="n">
        <f aca="false">IF(D2507=1,MIN($F$645,MAX(0,$B$2500-SUM(I2507:J2507))),0)</f>
        <v>0</v>
      </c>
      <c r="L2507" s="7" t="n">
        <f aca="false">IF(E2507=1,MIN($F$644,MAX(0,$B$2500-SUM(I2507:K2507))),0)</f>
        <v>0</v>
      </c>
      <c r="M2507" s="7" t="n">
        <f aca="false">IF(F2507=1,MIN($F$643,MAX(0,$B$2500-SUM(I2507:L2507))),0)</f>
        <v>30000000</v>
      </c>
      <c r="N2507" s="7" t="n">
        <f aca="false">IF(G2507=1,MIN($F$642,MAX(0,$B$2500-SUM(I2507:M2507))),0)</f>
        <v>0</v>
      </c>
      <c r="O2507" s="7" t="n">
        <f aca="false">IF(H2507=1,MIN($F$641,MAX(0,$B$2500-SUM(I2507:N2507))),0)</f>
        <v>5000000</v>
      </c>
      <c r="P2507" s="7" t="n">
        <f aca="false">MAX(0,$B$2500-SUM(I2507:O2507))</f>
        <v>1965000000</v>
      </c>
      <c r="Q2507" s="7" t="n">
        <f aca="false">($B$623+$B$624)+$B$22+(1-B2507)*$B$618+(1-C2507)*$E$646+(1-D2507)*$E$645+(1-E2507)*$E$644+(1-F2507)*$E$643+(1-G2507)*$E$642+(1-H2507)*$E$641</f>
        <v>25114173.9523556</v>
      </c>
      <c r="R2507" s="7" t="n">
        <f aca="false">P2507&gt;$B$12*Q2507</f>
        <v>1</v>
      </c>
      <c r="S2507" s="7" t="n">
        <f aca="false">IF(R2507,(P2507+$B$12*$B$13)/(Q2507+$B$13),IF(Q2507&gt;0,P2507/Q2507,0))</f>
        <v>71.2496417019263</v>
      </c>
      <c r="T2507" s="7" t="n">
        <f aca="false">IF(R2507,$B$13*(S2507-$B$12),0)</f>
        <v>175624104.254816</v>
      </c>
      <c r="U2507" s="7" t="n">
        <f aca="false">($B$623+$B$624)*S2507</f>
        <v>18501295.5360351</v>
      </c>
      <c r="V2507" s="7" t="n">
        <f aca="false">$B$22*S2507</f>
        <v>641246775.317337</v>
      </c>
      <c r="W2507" s="7" t="n">
        <f aca="false">IF(B2507=1,I2507,S2507*$B$618)</f>
        <v>44457754.4631731</v>
      </c>
      <c r="X2507" s="7" t="n">
        <f aca="false">IF(C2507=1,J2507,S2507*$E$646)</f>
        <v>434972829.921496</v>
      </c>
      <c r="Y2507" s="7" t="n">
        <f aca="false">IF(D2507=1,K2507,S2507*$E$645)</f>
        <v>122949891.912888</v>
      </c>
      <c r="Z2507" s="7" t="n">
        <f aca="false">IF(E2507=1,L2507,S2507*$E$644)</f>
        <v>170999140.084623</v>
      </c>
      <c r="AA2507" s="7" t="n">
        <f aca="false">IF(F2507=1,M2507,S2507*$E$643)</f>
        <v>30000000</v>
      </c>
      <c r="AB2507" s="7" t="n">
        <f aca="false">IF(G2507=1,N2507,S2507*$E$642)</f>
        <v>356248208.509632</v>
      </c>
      <c r="AC2507" s="7" t="n">
        <f aca="false">IF(H2507=1,O2507,S2507*$E$641)</f>
        <v>5000000</v>
      </c>
      <c r="AD2507" s="7" t="n">
        <f aca="false">INDEX($W$2502:$W$2629,MATCH($A2507+(1-B2507)*64,$A$2502:$A$2629,0))</f>
        <v>30000000</v>
      </c>
      <c r="AE2507" s="7" t="n">
        <f aca="false">INDEX($W$2502:$W$2629,MATCH($A2507-B2507*64,$A$2502:$A$2629,0))</f>
        <v>44457754.4631731</v>
      </c>
      <c r="AF2507" s="7" t="n">
        <f aca="false">INDEX($X$2502:$X$2629,MATCH($A2507+(1-C2507)*32,$A$2502:$A$2629,0))</f>
        <v>300000000</v>
      </c>
      <c r="AG2507" s="7" t="n">
        <f aca="false">INDEX($X$2502:$X$2629,MATCH($A2507-C2507*32,$A$2502:$A$2629,0))</f>
        <v>434972829.921496</v>
      </c>
      <c r="AH2507" s="7" t="n">
        <f aca="false">INDEX($Y$2502:$Y$2629,MATCH($A2507+(1-D2507)*16,$A$2502:$A$2629,0))</f>
        <v>100000000</v>
      </c>
      <c r="AI2507" s="7" t="n">
        <f aca="false">INDEX($Y$2502:$Y$2629,MATCH($A2507-D2507*16,$A$2502:$A$2629,0))</f>
        <v>122949891.912888</v>
      </c>
      <c r="AJ2507" s="7" t="n">
        <f aca="false">INDEX($Z$2502:$Z$2629,MATCH($A2507+(1-E2507)*8,$A$2502:$A$2629,0))</f>
        <v>60000000</v>
      </c>
      <c r="AK2507" s="7" t="n">
        <f aca="false">INDEX($Z$2502:$Z$2629,MATCH($A2507-E2507*8,$A$2502:$A$2629,0))</f>
        <v>170999140.084623</v>
      </c>
      <c r="AL2507" s="7" t="n">
        <f aca="false">INDEX($AA$2502:$AA$2629,MATCH($A2507+(1-F2507)*4,$A$2502:$A$2629,0))</f>
        <v>30000000</v>
      </c>
      <c r="AM2507" s="7" t="n">
        <f aca="false">INDEX($AA$2502:$AA$2629,MATCH($A2507-F2507*4,$A$2502:$A$2629,0))</f>
        <v>195742665.123875</v>
      </c>
      <c r="AN2507" s="7" t="n">
        <f aca="false">INDEX($AB$2502:$AB$2629,MATCH($A2507+(1-G2507)*2,$A$2502:$A$2629,0))</f>
        <v>15000000</v>
      </c>
      <c r="AO2507" s="7" t="n">
        <f aca="false">INDEX($AB$2502:$AB$2629,MATCH($A2507-G2507*2,$A$2502:$A$2629,0))</f>
        <v>356248208.509632</v>
      </c>
      <c r="AP2507" s="7" t="n">
        <f aca="false">INDEX($AC$2502:$AC$2629,MATCH($A2507+(1-H2507)*1,$A$2502:$A$2629,0))</f>
        <v>5000000</v>
      </c>
      <c r="AQ2507" s="7" t="n">
        <f aca="false">INDEX($AC$2502:$AC$2629,MATCH($A2507-H2507*1,$A$2502:$A$2629,0))</f>
        <v>302399196.570413</v>
      </c>
      <c r="AR2507" s="14" t="b">
        <f aca="false">AND(IF(B2507=1,AD2507&gt;=AE2507,AE2507&gt;AD2507),IF(C2507=1,AF2507&gt;=AG2507,AG2507&gt;AF2507),IF(D2507=1,AH2507&gt;=AI2507,AI2507&gt;AH2507),IF(E2507=1,AJ2507&gt;=AK2507,AK2507&gt;AJ2507),IF(F2507=1,AL2507&gt;=AM2507,AM2507&gt;AL2507),IF(G2507=1,AN2507&gt;=AO2507,AO2507&gt;AN2507),IF(H2507=1,AP2507&gt;=AQ2507,AQ2507&gt;AP2507))</f>
        <v>0</v>
      </c>
      <c r="AS2507" s="2"/>
      <c r="AT2507" s="2"/>
      <c r="AU2507" s="2"/>
      <c r="AV2507" s="2"/>
      <c r="AW2507" s="2"/>
      <c r="AX2507" s="2"/>
    </row>
    <row r="2508" customFormat="false" ht="15" hidden="false" customHeight="false" outlineLevel="0" collapsed="false">
      <c r="A2508" s="6" t="n">
        <f aca="false">ROW()-2502</f>
        <v>6</v>
      </c>
      <c r="B2508" s="6" t="n">
        <f aca="false">MOD(INT($A2508/64),2)</f>
        <v>0</v>
      </c>
      <c r="C2508" s="6" t="n">
        <f aca="false">MOD(INT($A2508/32),2)</f>
        <v>0</v>
      </c>
      <c r="D2508" s="6" t="n">
        <f aca="false">MOD(INT($A2508/16),2)</f>
        <v>0</v>
      </c>
      <c r="E2508" s="6" t="n">
        <f aca="false">MOD(INT($A2508/8),2)</f>
        <v>0</v>
      </c>
      <c r="F2508" s="6" t="n">
        <f aca="false">MOD(INT($A2508/4),2)</f>
        <v>1</v>
      </c>
      <c r="G2508" s="6" t="n">
        <f aca="false">MOD(INT($A2508/2),2)</f>
        <v>1</v>
      </c>
      <c r="H2508" s="6" t="n">
        <f aca="false">MOD(INT($A2508/1),2)</f>
        <v>0</v>
      </c>
      <c r="I2508" s="7" t="n">
        <f aca="false">IF(B2508=1,MIN($B$6,$B$2500),0)</f>
        <v>0</v>
      </c>
      <c r="J2508" s="7" t="n">
        <f aca="false">IF(C2508=1,MIN($F$646,MAX(0,$B$2500-I2508)),0)</f>
        <v>0</v>
      </c>
      <c r="K2508" s="7" t="n">
        <f aca="false">IF(D2508=1,MIN($F$645,MAX(0,$B$2500-SUM(I2508:J2508))),0)</f>
        <v>0</v>
      </c>
      <c r="L2508" s="7" t="n">
        <f aca="false">IF(E2508=1,MIN($F$644,MAX(0,$B$2500-SUM(I2508:K2508))),0)</f>
        <v>0</v>
      </c>
      <c r="M2508" s="7" t="n">
        <f aca="false">IF(F2508=1,MIN($F$643,MAX(0,$B$2500-SUM(I2508:L2508))),0)</f>
        <v>30000000</v>
      </c>
      <c r="N2508" s="7" t="n">
        <f aca="false">IF(G2508=1,MIN($F$642,MAX(0,$B$2500-SUM(I2508:M2508))),0)</f>
        <v>15000000</v>
      </c>
      <c r="O2508" s="7" t="n">
        <f aca="false">IF(H2508=1,MIN($F$641,MAX(0,$B$2500-SUM(I2508:N2508))),0)</f>
        <v>0</v>
      </c>
      <c r="P2508" s="7" t="n">
        <f aca="false">MAX(0,$B$2500-SUM(I2508:O2508))</f>
        <v>1955000000</v>
      </c>
      <c r="Q2508" s="7" t="n">
        <f aca="false">($B$623+$B$624)+$B$22+(1-B2508)*$B$618+(1-C2508)*$E$646+(1-D2508)*$E$645+(1-E2508)*$E$644+(1-F2508)*$E$643+(1-G2508)*$E$642+(1-H2508)*$E$641</f>
        <v>25114173.9523556</v>
      </c>
      <c r="R2508" s="7" t="n">
        <f aca="false">P2508&gt;$B$12*Q2508</f>
        <v>1</v>
      </c>
      <c r="S2508" s="7" t="n">
        <f aca="false">IF(R2508,(P2508+$B$12*$B$13)/(Q2508+$B$13),IF(Q2508&gt;0,P2508/Q2508,0))</f>
        <v>70.887508834318</v>
      </c>
      <c r="T2508" s="7" t="n">
        <f aca="false">IF(R2508,$B$13*(S2508-$B$12),0)</f>
        <v>174718772.085795</v>
      </c>
      <c r="U2508" s="7" t="n">
        <f aca="false">($B$623+$B$624)*S2508</f>
        <v>18407260.9970972</v>
      </c>
      <c r="V2508" s="7" t="n">
        <f aca="false">$B$22*S2508</f>
        <v>637987579.508862</v>
      </c>
      <c r="W2508" s="7" t="n">
        <f aca="false">IF(B2508=1,I2508,S2508*$B$618)</f>
        <v>44231793.8305775</v>
      </c>
      <c r="X2508" s="7" t="n">
        <f aca="false">IF(C2508=1,J2508,S2508*$E$646)</f>
        <v>432762040.442861</v>
      </c>
      <c r="Y2508" s="7" t="n">
        <f aca="false">IF(D2508=1,K2508,S2508*$E$645)</f>
        <v>122324987.760853</v>
      </c>
      <c r="Z2508" s="7" t="n">
        <f aca="false">IF(E2508=1,L2508,S2508*$E$644)</f>
        <v>170130021.202363</v>
      </c>
      <c r="AA2508" s="7" t="n">
        <f aca="false">IF(F2508=1,M2508,S2508*$E$643)</f>
        <v>30000000</v>
      </c>
      <c r="AB2508" s="7" t="n">
        <f aca="false">IF(G2508=1,N2508,S2508*$E$642)</f>
        <v>15000000</v>
      </c>
      <c r="AC2508" s="7" t="n">
        <f aca="false">IF(H2508=1,O2508,S2508*$E$641)</f>
        <v>354437544.17159</v>
      </c>
      <c r="AD2508" s="7" t="n">
        <f aca="false">INDEX($W$2502:$W$2629,MATCH($A2508+(1-B2508)*64,$A$2502:$A$2629,0))</f>
        <v>30000000</v>
      </c>
      <c r="AE2508" s="7" t="n">
        <f aca="false">INDEX($W$2502:$W$2629,MATCH($A2508-B2508*64,$A$2502:$A$2629,0))</f>
        <v>44231793.8305775</v>
      </c>
      <c r="AF2508" s="7" t="n">
        <f aca="false">INDEX($X$2502:$X$2629,MATCH($A2508+(1-C2508)*32,$A$2502:$A$2629,0))</f>
        <v>300000000</v>
      </c>
      <c r="AG2508" s="7" t="n">
        <f aca="false">INDEX($X$2502:$X$2629,MATCH($A2508-C2508*32,$A$2502:$A$2629,0))</f>
        <v>432762040.442861</v>
      </c>
      <c r="AH2508" s="7" t="n">
        <f aca="false">INDEX($Y$2502:$Y$2629,MATCH($A2508+(1-D2508)*16,$A$2502:$A$2629,0))</f>
        <v>100000000</v>
      </c>
      <c r="AI2508" s="7" t="n">
        <f aca="false">INDEX($Y$2502:$Y$2629,MATCH($A2508-D2508*16,$A$2502:$A$2629,0))</f>
        <v>122324987.760853</v>
      </c>
      <c r="AJ2508" s="7" t="n">
        <f aca="false">INDEX($Z$2502:$Z$2629,MATCH($A2508+(1-E2508)*8,$A$2502:$A$2629,0))</f>
        <v>60000000</v>
      </c>
      <c r="AK2508" s="7" t="n">
        <f aca="false">INDEX($Z$2502:$Z$2629,MATCH($A2508-E2508*8,$A$2502:$A$2629,0))</f>
        <v>170130021.202363</v>
      </c>
      <c r="AL2508" s="7" t="n">
        <f aca="false">INDEX($AA$2502:$AA$2629,MATCH($A2508+(1-F2508)*4,$A$2502:$A$2629,0))</f>
        <v>30000000</v>
      </c>
      <c r="AM2508" s="7" t="n">
        <f aca="false">INDEX($AA$2502:$AA$2629,MATCH($A2508-F2508*4,$A$2502:$A$2629,0))</f>
        <v>194762726.875445</v>
      </c>
      <c r="AN2508" s="7" t="n">
        <f aca="false">INDEX($AB$2502:$AB$2629,MATCH($A2508+(1-G2508)*2,$A$2502:$A$2629,0))</f>
        <v>15000000</v>
      </c>
      <c r="AO2508" s="7" t="n">
        <f aca="false">INDEX($AB$2502:$AB$2629,MATCH($A2508-G2508*2,$A$2502:$A$2629,0))</f>
        <v>302399196.570413</v>
      </c>
      <c r="AP2508" s="7" t="n">
        <f aca="false">INDEX($AC$2502:$AC$2629,MATCH($A2508+(1-H2508)*1,$A$2502:$A$2629,0))</f>
        <v>5000000</v>
      </c>
      <c r="AQ2508" s="7" t="n">
        <f aca="false">INDEX($AC$2502:$AC$2629,MATCH($A2508-H2508*1,$A$2502:$A$2629,0))</f>
        <v>354437544.17159</v>
      </c>
      <c r="AR2508" s="14" t="b">
        <f aca="false">AND(IF(B2508=1,AD2508&gt;=AE2508,AE2508&gt;AD2508),IF(C2508=1,AF2508&gt;=AG2508,AG2508&gt;AF2508),IF(D2508=1,AH2508&gt;=AI2508,AI2508&gt;AH2508),IF(E2508=1,AJ2508&gt;=AK2508,AK2508&gt;AJ2508),IF(F2508=1,AL2508&gt;=AM2508,AM2508&gt;AL2508),IF(G2508=1,AN2508&gt;=AO2508,AO2508&gt;AN2508),IF(H2508=1,AP2508&gt;=AQ2508,AQ2508&gt;AP2508))</f>
        <v>0</v>
      </c>
      <c r="AS2508" s="2"/>
      <c r="AT2508" s="2"/>
      <c r="AU2508" s="2"/>
      <c r="AV2508" s="2"/>
      <c r="AW2508" s="2"/>
      <c r="AX2508" s="2"/>
    </row>
    <row r="2509" customFormat="false" ht="15" hidden="false" customHeight="false" outlineLevel="0" collapsed="false">
      <c r="A2509" s="6" t="n">
        <f aca="false">ROW()-2502</f>
        <v>7</v>
      </c>
      <c r="B2509" s="6" t="n">
        <f aca="false">MOD(INT($A2509/64),2)</f>
        <v>0</v>
      </c>
      <c r="C2509" s="6" t="n">
        <f aca="false">MOD(INT($A2509/32),2)</f>
        <v>0</v>
      </c>
      <c r="D2509" s="6" t="n">
        <f aca="false">MOD(INT($A2509/16),2)</f>
        <v>0</v>
      </c>
      <c r="E2509" s="6" t="n">
        <f aca="false">MOD(INT($A2509/8),2)</f>
        <v>0</v>
      </c>
      <c r="F2509" s="6" t="n">
        <f aca="false">MOD(INT($A2509/4),2)</f>
        <v>1</v>
      </c>
      <c r="G2509" s="6" t="n">
        <f aca="false">MOD(INT($A2509/2),2)</f>
        <v>1</v>
      </c>
      <c r="H2509" s="6" t="n">
        <f aca="false">MOD(INT($A2509/1),2)</f>
        <v>1</v>
      </c>
      <c r="I2509" s="7" t="n">
        <f aca="false">IF(B2509=1,MIN($B$6,$B$2500),0)</f>
        <v>0</v>
      </c>
      <c r="J2509" s="7" t="n">
        <f aca="false">IF(C2509=1,MIN($F$646,MAX(0,$B$2500-I2509)),0)</f>
        <v>0</v>
      </c>
      <c r="K2509" s="7" t="n">
        <f aca="false">IF(D2509=1,MIN($F$645,MAX(0,$B$2500-SUM(I2509:J2509))),0)</f>
        <v>0</v>
      </c>
      <c r="L2509" s="7" t="n">
        <f aca="false">IF(E2509=1,MIN($F$644,MAX(0,$B$2500-SUM(I2509:K2509))),0)</f>
        <v>0</v>
      </c>
      <c r="M2509" s="7" t="n">
        <f aca="false">IF(F2509=1,MIN($F$643,MAX(0,$B$2500-SUM(I2509:L2509))),0)</f>
        <v>30000000</v>
      </c>
      <c r="N2509" s="7" t="n">
        <f aca="false">IF(G2509=1,MIN($F$642,MAX(0,$B$2500-SUM(I2509:M2509))),0)</f>
        <v>15000000</v>
      </c>
      <c r="O2509" s="7" t="n">
        <f aca="false">IF(H2509=1,MIN($F$641,MAX(0,$B$2500-SUM(I2509:N2509))),0)</f>
        <v>5000000</v>
      </c>
      <c r="P2509" s="7" t="n">
        <f aca="false">MAX(0,$B$2500-SUM(I2509:O2509))</f>
        <v>1950000000</v>
      </c>
      <c r="Q2509" s="7" t="n">
        <f aca="false">($B$623+$B$624)+$B$22+(1-B2509)*$B$618+(1-C2509)*$E$646+(1-D2509)*$E$645+(1-E2509)*$E$644+(1-F2509)*$E$643+(1-G2509)*$E$642+(1-H2509)*$E$641</f>
        <v>20114173.9523556</v>
      </c>
      <c r="R2509" s="7" t="n">
        <f aca="false">P2509&gt;$B$12*Q2509</f>
        <v>1</v>
      </c>
      <c r="S2509" s="7" t="n">
        <f aca="false">IF(R2509,(P2509+$B$12*$B$13)/(Q2509+$B$13),IF(Q2509&gt;0,P2509/Q2509,0))</f>
        <v>86.3396560101468</v>
      </c>
      <c r="T2509" s="7" t="n">
        <f aca="false">IF(R2509,$B$13*(S2509-$B$12),0)</f>
        <v>213349140.025367</v>
      </c>
      <c r="U2509" s="7" t="n">
        <f aca="false">($B$623+$B$624)*S2509</f>
        <v>22419698.6001145</v>
      </c>
      <c r="V2509" s="7" t="n">
        <f aca="false">$B$22*S2509</f>
        <v>777056904.091321</v>
      </c>
      <c r="W2509" s="7" t="n">
        <f aca="false">IF(B2509=1,I2509,S2509*$B$618)</f>
        <v>53873495.1593469</v>
      </c>
      <c r="X2509" s="7" t="n">
        <f aca="false">IF(C2509=1,J2509,S2509*$E$646)</f>
        <v>527096047.251655</v>
      </c>
      <c r="Y2509" s="7" t="n">
        <f aca="false">IF(D2509=1,K2509,S2509*$E$645)</f>
        <v>148989540.447844</v>
      </c>
      <c r="Z2509" s="7" t="n">
        <f aca="false">IF(E2509=1,L2509,S2509*$E$644)</f>
        <v>207215174.424352</v>
      </c>
      <c r="AA2509" s="7" t="n">
        <f aca="false">IF(F2509=1,M2509,S2509*$E$643)</f>
        <v>30000000</v>
      </c>
      <c r="AB2509" s="7" t="n">
        <f aca="false">IF(G2509=1,N2509,S2509*$E$642)</f>
        <v>15000000</v>
      </c>
      <c r="AC2509" s="7" t="n">
        <f aca="false">IF(H2509=1,O2509,S2509*$E$641)</f>
        <v>5000000</v>
      </c>
      <c r="AD2509" s="7" t="n">
        <f aca="false">INDEX($W$2502:$W$2629,MATCH($A2509+(1-B2509)*64,$A$2502:$A$2629,0))</f>
        <v>30000000</v>
      </c>
      <c r="AE2509" s="7" t="n">
        <f aca="false">INDEX($W$2502:$W$2629,MATCH($A2509-B2509*64,$A$2502:$A$2629,0))</f>
        <v>53873495.1593469</v>
      </c>
      <c r="AF2509" s="7" t="n">
        <f aca="false">INDEX($X$2502:$X$2629,MATCH($A2509+(1-C2509)*32,$A$2502:$A$2629,0))</f>
        <v>300000000</v>
      </c>
      <c r="AG2509" s="7" t="n">
        <f aca="false">INDEX($X$2502:$X$2629,MATCH($A2509-C2509*32,$A$2502:$A$2629,0))</f>
        <v>527096047.251655</v>
      </c>
      <c r="AH2509" s="7" t="n">
        <f aca="false">INDEX($Y$2502:$Y$2629,MATCH($A2509+(1-D2509)*16,$A$2502:$A$2629,0))</f>
        <v>100000000</v>
      </c>
      <c r="AI2509" s="7" t="n">
        <f aca="false">INDEX($Y$2502:$Y$2629,MATCH($A2509-D2509*16,$A$2502:$A$2629,0))</f>
        <v>148989540.447844</v>
      </c>
      <c r="AJ2509" s="7" t="n">
        <f aca="false">INDEX($Z$2502:$Z$2629,MATCH($A2509+(1-E2509)*8,$A$2502:$A$2629,0))</f>
        <v>60000000</v>
      </c>
      <c r="AK2509" s="7" t="n">
        <f aca="false">INDEX($Z$2502:$Z$2629,MATCH($A2509-E2509*8,$A$2502:$A$2629,0))</f>
        <v>207215174.424352</v>
      </c>
      <c r="AL2509" s="7" t="n">
        <f aca="false">INDEX($AA$2502:$AA$2629,MATCH($A2509+(1-F2509)*4,$A$2502:$A$2629,0))</f>
        <v>30000000</v>
      </c>
      <c r="AM2509" s="7" t="n">
        <f aca="false">INDEX($AA$2502:$AA$2629,MATCH($A2509-F2509*4,$A$2502:$A$2629,0))</f>
        <v>232195658.97627</v>
      </c>
      <c r="AN2509" s="7" t="n">
        <f aca="false">INDEX($AB$2502:$AB$2629,MATCH($A2509+(1-G2509)*2,$A$2502:$A$2629,0))</f>
        <v>15000000</v>
      </c>
      <c r="AO2509" s="7" t="n">
        <f aca="false">INDEX($AB$2502:$AB$2629,MATCH($A2509-G2509*2,$A$2502:$A$2629,0))</f>
        <v>356248208.509632</v>
      </c>
      <c r="AP2509" s="7" t="n">
        <f aca="false">INDEX($AC$2502:$AC$2629,MATCH($A2509+(1-H2509)*1,$A$2502:$A$2629,0))</f>
        <v>5000000</v>
      </c>
      <c r="AQ2509" s="7" t="n">
        <f aca="false">INDEX($AC$2502:$AC$2629,MATCH($A2509-H2509*1,$A$2502:$A$2629,0))</f>
        <v>354437544.17159</v>
      </c>
      <c r="AR2509" s="14" t="b">
        <f aca="false">AND(IF(B2509=1,AD2509&gt;=AE2509,AE2509&gt;AD2509),IF(C2509=1,AF2509&gt;=AG2509,AG2509&gt;AF2509),IF(D2509=1,AH2509&gt;=AI2509,AI2509&gt;AH2509),IF(E2509=1,AJ2509&gt;=AK2509,AK2509&gt;AJ2509),IF(F2509=1,AL2509&gt;=AM2509,AM2509&gt;AL2509),IF(G2509=1,AN2509&gt;=AO2509,AO2509&gt;AN2509),IF(H2509=1,AP2509&gt;=AQ2509,AQ2509&gt;AP2509))</f>
        <v>0</v>
      </c>
      <c r="AS2509" s="2"/>
      <c r="AT2509" s="2"/>
      <c r="AU2509" s="2"/>
      <c r="AV2509" s="2"/>
      <c r="AW2509" s="2"/>
      <c r="AX2509" s="2"/>
    </row>
    <row r="2510" customFormat="false" ht="15" hidden="false" customHeight="false" outlineLevel="0" collapsed="false">
      <c r="A2510" s="6" t="n">
        <f aca="false">ROW()-2502</f>
        <v>8</v>
      </c>
      <c r="B2510" s="6" t="n">
        <f aca="false">MOD(INT($A2510/64),2)</f>
        <v>0</v>
      </c>
      <c r="C2510" s="6" t="n">
        <f aca="false">MOD(INT($A2510/32),2)</f>
        <v>0</v>
      </c>
      <c r="D2510" s="6" t="n">
        <f aca="false">MOD(INT($A2510/16),2)</f>
        <v>0</v>
      </c>
      <c r="E2510" s="6" t="n">
        <f aca="false">MOD(INT($A2510/8),2)</f>
        <v>1</v>
      </c>
      <c r="F2510" s="6" t="n">
        <f aca="false">MOD(INT($A2510/4),2)</f>
        <v>0</v>
      </c>
      <c r="G2510" s="6" t="n">
        <f aca="false">MOD(INT($A2510/2),2)</f>
        <v>0</v>
      </c>
      <c r="H2510" s="6" t="n">
        <f aca="false">MOD(INT($A2510/1),2)</f>
        <v>0</v>
      </c>
      <c r="I2510" s="7" t="n">
        <f aca="false">IF(B2510=1,MIN($B$6,$B$2500),0)</f>
        <v>0</v>
      </c>
      <c r="J2510" s="7" t="n">
        <f aca="false">IF(C2510=1,MIN($F$646,MAX(0,$B$2500-I2510)),0)</f>
        <v>0</v>
      </c>
      <c r="K2510" s="7" t="n">
        <f aca="false">IF(D2510=1,MIN($F$645,MAX(0,$B$2500-SUM(I2510:J2510))),0)</f>
        <v>0</v>
      </c>
      <c r="L2510" s="7" t="n">
        <f aca="false">IF(E2510=1,MIN($F$644,MAX(0,$B$2500-SUM(I2510:K2510))),0)</f>
        <v>60000000</v>
      </c>
      <c r="M2510" s="7" t="n">
        <f aca="false">IF(F2510=1,MIN($F$643,MAX(0,$B$2500-SUM(I2510:L2510))),0)</f>
        <v>0</v>
      </c>
      <c r="N2510" s="7" t="n">
        <f aca="false">IF(G2510=1,MIN($F$642,MAX(0,$B$2500-SUM(I2510:M2510))),0)</f>
        <v>0</v>
      </c>
      <c r="O2510" s="7" t="n">
        <f aca="false">IF(H2510=1,MIN($F$641,MAX(0,$B$2500-SUM(I2510:N2510))),0)</f>
        <v>0</v>
      </c>
      <c r="P2510" s="7" t="n">
        <f aca="false">MAX(0,$B$2500-SUM(I2510:O2510))</f>
        <v>1940000000</v>
      </c>
      <c r="Q2510" s="7" t="n">
        <f aca="false">($B$623+$B$624)+$B$22+(1-B2510)*$B$618+(1-C2510)*$E$646+(1-D2510)*$E$645+(1-E2510)*$E$644+(1-F2510)*$E$643+(1-G2510)*$E$642+(1-H2510)*$E$641</f>
        <v>30714173.9523556</v>
      </c>
      <c r="R2510" s="7" t="n">
        <f aca="false">P2510&gt;$B$12*Q2510</f>
        <v>1</v>
      </c>
      <c r="S2510" s="7" t="n">
        <f aca="false">IF(R2510,(P2510+$B$12*$B$13)/(Q2510+$B$13),IF(Q2510&gt;0,P2510/Q2510,0))</f>
        <v>58.484067759338</v>
      </c>
      <c r="T2510" s="7" t="n">
        <f aca="false">IF(R2510,$B$13*(S2510-$B$12),0)</f>
        <v>143710169.398345</v>
      </c>
      <c r="U2510" s="7" t="n">
        <f aca="false">($B$623+$B$624)*S2510</f>
        <v>15186476.6743909</v>
      </c>
      <c r="V2510" s="7" t="n">
        <f aca="false">$B$22*S2510</f>
        <v>526356609.834042</v>
      </c>
      <c r="W2510" s="7" t="n">
        <f aca="false">IF(B2510=1,I2510,S2510*$B$618)</f>
        <v>36492398.5909943</v>
      </c>
      <c r="X2510" s="7" t="n">
        <f aca="false">IF(C2510=1,J2510,S2510*$E$646)</f>
        <v>357040117.68963</v>
      </c>
      <c r="Y2510" s="7" t="n">
        <f aca="false">IF(D2510=1,K2510,S2510*$E$645)</f>
        <v>100921346.941205</v>
      </c>
      <c r="Z2510" s="7" t="n">
        <f aca="false">IF(E2510=1,L2510,S2510*$E$644)</f>
        <v>60000000</v>
      </c>
      <c r="AA2510" s="7" t="n">
        <f aca="false">IF(F2510=1,M2510,S2510*$E$643)</f>
        <v>175452203.278014</v>
      </c>
      <c r="AB2510" s="7" t="n">
        <f aca="false">IF(G2510=1,N2510,S2510*$E$642)</f>
        <v>292420338.79669</v>
      </c>
      <c r="AC2510" s="7" t="n">
        <f aca="false">IF(H2510=1,O2510,S2510*$E$641)</f>
        <v>292420338.79669</v>
      </c>
      <c r="AD2510" s="7" t="n">
        <f aca="false">INDEX($W$2502:$W$2629,MATCH($A2510+(1-B2510)*64,$A$2502:$A$2629,0))</f>
        <v>30000000</v>
      </c>
      <c r="AE2510" s="7" t="n">
        <f aca="false">INDEX($W$2502:$W$2629,MATCH($A2510-B2510*64,$A$2502:$A$2629,0))</f>
        <v>36492398.5909943</v>
      </c>
      <c r="AF2510" s="7" t="n">
        <f aca="false">INDEX($X$2502:$X$2629,MATCH($A2510+(1-C2510)*32,$A$2502:$A$2629,0))</f>
        <v>300000000</v>
      </c>
      <c r="AG2510" s="7" t="n">
        <f aca="false">INDEX($X$2502:$X$2629,MATCH($A2510-C2510*32,$A$2502:$A$2629,0))</f>
        <v>357040117.68963</v>
      </c>
      <c r="AH2510" s="7" t="n">
        <f aca="false">INDEX($Y$2502:$Y$2629,MATCH($A2510+(1-D2510)*16,$A$2502:$A$2629,0))</f>
        <v>100000000</v>
      </c>
      <c r="AI2510" s="7" t="n">
        <f aca="false">INDEX($Y$2502:$Y$2629,MATCH($A2510-D2510*16,$A$2502:$A$2629,0))</f>
        <v>100921346.941205</v>
      </c>
      <c r="AJ2510" s="7" t="n">
        <f aca="false">INDEX($Z$2502:$Z$2629,MATCH($A2510+(1-E2510)*8,$A$2502:$A$2629,0))</f>
        <v>60000000</v>
      </c>
      <c r="AK2510" s="7" t="n">
        <f aca="false">INDEX($Z$2502:$Z$2629,MATCH($A2510-E2510*8,$A$2502:$A$2629,0))</f>
        <v>134946271.853151</v>
      </c>
      <c r="AL2510" s="7" t="n">
        <f aca="false">INDEX($AA$2502:$AA$2629,MATCH($A2510+(1-F2510)*4,$A$2502:$A$2629,0))</f>
        <v>30000000</v>
      </c>
      <c r="AM2510" s="7" t="n">
        <f aca="false">INDEX($AA$2502:$AA$2629,MATCH($A2510-F2510*4,$A$2502:$A$2629,0))</f>
        <v>175452203.278014</v>
      </c>
      <c r="AN2510" s="7" t="n">
        <f aca="false">INDEX($AB$2502:$AB$2629,MATCH($A2510+(1-G2510)*2,$A$2502:$A$2629,0))</f>
        <v>15000000</v>
      </c>
      <c r="AO2510" s="7" t="n">
        <f aca="false">INDEX($AB$2502:$AB$2629,MATCH($A2510-G2510*2,$A$2502:$A$2629,0))</f>
        <v>292420338.79669</v>
      </c>
      <c r="AP2510" s="7" t="n">
        <f aca="false">INDEX($AC$2502:$AC$2629,MATCH($A2510+(1-H2510)*1,$A$2502:$A$2629,0))</f>
        <v>5000000</v>
      </c>
      <c r="AQ2510" s="7" t="n">
        <f aca="false">INDEX($AC$2502:$AC$2629,MATCH($A2510-H2510*1,$A$2502:$A$2629,0))</f>
        <v>292420338.79669</v>
      </c>
      <c r="AR2510" s="14" t="b">
        <f aca="false">AND(IF(B2510=1,AD2510&gt;=AE2510,AE2510&gt;AD2510),IF(C2510=1,AF2510&gt;=AG2510,AG2510&gt;AF2510),IF(D2510=1,AH2510&gt;=AI2510,AI2510&gt;AH2510),IF(E2510=1,AJ2510&gt;=AK2510,AK2510&gt;AJ2510),IF(F2510=1,AL2510&gt;=AM2510,AM2510&gt;AL2510),IF(G2510=1,AN2510&gt;=AO2510,AO2510&gt;AN2510),IF(H2510=1,AP2510&gt;=AQ2510,AQ2510&gt;AP2510))</f>
        <v>0</v>
      </c>
      <c r="AS2510" s="2"/>
      <c r="AT2510" s="2"/>
      <c r="AU2510" s="2"/>
      <c r="AV2510" s="2"/>
      <c r="AW2510" s="2"/>
      <c r="AX2510" s="2"/>
    </row>
    <row r="2511" customFormat="false" ht="15" hidden="false" customHeight="false" outlineLevel="0" collapsed="false">
      <c r="A2511" s="6" t="n">
        <f aca="false">ROW()-2502</f>
        <v>9</v>
      </c>
      <c r="B2511" s="6" t="n">
        <f aca="false">MOD(INT($A2511/64),2)</f>
        <v>0</v>
      </c>
      <c r="C2511" s="6" t="n">
        <f aca="false">MOD(INT($A2511/32),2)</f>
        <v>0</v>
      </c>
      <c r="D2511" s="6" t="n">
        <f aca="false">MOD(INT($A2511/16),2)</f>
        <v>0</v>
      </c>
      <c r="E2511" s="6" t="n">
        <f aca="false">MOD(INT($A2511/8),2)</f>
        <v>1</v>
      </c>
      <c r="F2511" s="6" t="n">
        <f aca="false">MOD(INT($A2511/4),2)</f>
        <v>0</v>
      </c>
      <c r="G2511" s="6" t="n">
        <f aca="false">MOD(INT($A2511/2),2)</f>
        <v>0</v>
      </c>
      <c r="H2511" s="6" t="n">
        <f aca="false">MOD(INT($A2511/1),2)</f>
        <v>1</v>
      </c>
      <c r="I2511" s="7" t="n">
        <f aca="false">IF(B2511=1,MIN($B$6,$B$2500),0)</f>
        <v>0</v>
      </c>
      <c r="J2511" s="7" t="n">
        <f aca="false">IF(C2511=1,MIN($F$646,MAX(0,$B$2500-I2511)),0)</f>
        <v>0</v>
      </c>
      <c r="K2511" s="7" t="n">
        <f aca="false">IF(D2511=1,MIN($F$645,MAX(0,$B$2500-SUM(I2511:J2511))),0)</f>
        <v>0</v>
      </c>
      <c r="L2511" s="7" t="n">
        <f aca="false">IF(E2511=1,MIN($F$644,MAX(0,$B$2500-SUM(I2511:K2511))),0)</f>
        <v>60000000</v>
      </c>
      <c r="M2511" s="7" t="n">
        <f aca="false">IF(F2511=1,MIN($F$643,MAX(0,$B$2500-SUM(I2511:L2511))),0)</f>
        <v>0</v>
      </c>
      <c r="N2511" s="7" t="n">
        <f aca="false">IF(G2511=1,MIN($F$642,MAX(0,$B$2500-SUM(I2511:M2511))),0)</f>
        <v>0</v>
      </c>
      <c r="O2511" s="7" t="n">
        <f aca="false">IF(H2511=1,MIN($F$641,MAX(0,$B$2500-SUM(I2511:N2511))),0)</f>
        <v>5000000</v>
      </c>
      <c r="P2511" s="7" t="n">
        <f aca="false">MAX(0,$B$2500-SUM(I2511:O2511))</f>
        <v>1935000000</v>
      </c>
      <c r="Q2511" s="7" t="n">
        <f aca="false">($B$623+$B$624)+$B$22+(1-B2511)*$B$618+(1-C2511)*$E$646+(1-D2511)*$E$645+(1-E2511)*$E$644+(1-F2511)*$E$643+(1-G2511)*$E$642+(1-H2511)*$E$641</f>
        <v>25714173.9523556</v>
      </c>
      <c r="R2511" s="7" t="n">
        <f aca="false">P2511&gt;$B$12*Q2511</f>
        <v>1</v>
      </c>
      <c r="S2511" s="7" t="n">
        <f aca="false">IF(R2511,(P2511+$B$12*$B$13)/(Q2511+$B$13),IF(Q2511&gt;0,P2511/Q2511,0))</f>
        <v>68.6711580949277</v>
      </c>
      <c r="T2511" s="7" t="n">
        <f aca="false">IF(R2511,$B$13*(S2511-$B$12),0)</f>
        <v>169177895.237319</v>
      </c>
      <c r="U2511" s="7" t="n">
        <f aca="false">($B$623+$B$624)*S2511</f>
        <v>17831744.277834</v>
      </c>
      <c r="V2511" s="7" t="n">
        <f aca="false">$B$22*S2511</f>
        <v>618040422.854349</v>
      </c>
      <c r="W2511" s="7" t="n">
        <f aca="false">IF(B2511=1,I2511,S2511*$B$618)</f>
        <v>42848853.8659345</v>
      </c>
      <c r="X2511" s="7" t="n">
        <f aca="false">IF(C2511=1,J2511,S2511*$E$646)</f>
        <v>419231413.057472</v>
      </c>
      <c r="Y2511" s="7" t="n">
        <f aca="false">IF(D2511=1,K2511,S2511*$E$645)</f>
        <v>118500405.947669</v>
      </c>
      <c r="Z2511" s="7" t="n">
        <f aca="false">IF(E2511=1,L2511,S2511*$E$644)</f>
        <v>60000000</v>
      </c>
      <c r="AA2511" s="7" t="n">
        <f aca="false">IF(F2511=1,M2511,S2511*$E$643)</f>
        <v>206013474.284783</v>
      </c>
      <c r="AB2511" s="7" t="n">
        <f aca="false">IF(G2511=1,N2511,S2511*$E$642)</f>
        <v>343355790.474639</v>
      </c>
      <c r="AC2511" s="7" t="n">
        <f aca="false">IF(H2511=1,O2511,S2511*$E$641)</f>
        <v>5000000</v>
      </c>
      <c r="AD2511" s="7" t="n">
        <f aca="false">INDEX($W$2502:$W$2629,MATCH($A2511+(1-B2511)*64,$A$2502:$A$2629,0))</f>
        <v>30000000</v>
      </c>
      <c r="AE2511" s="7" t="n">
        <f aca="false">INDEX($W$2502:$W$2629,MATCH($A2511-B2511*64,$A$2502:$A$2629,0))</f>
        <v>42848853.8659345</v>
      </c>
      <c r="AF2511" s="7" t="n">
        <f aca="false">INDEX($X$2502:$X$2629,MATCH($A2511+(1-C2511)*32,$A$2502:$A$2629,0))</f>
        <v>300000000</v>
      </c>
      <c r="AG2511" s="7" t="n">
        <f aca="false">INDEX($X$2502:$X$2629,MATCH($A2511-C2511*32,$A$2502:$A$2629,0))</f>
        <v>419231413.057472</v>
      </c>
      <c r="AH2511" s="7" t="n">
        <f aca="false">INDEX($Y$2502:$Y$2629,MATCH($A2511+(1-D2511)*16,$A$2502:$A$2629,0))</f>
        <v>100000000</v>
      </c>
      <c r="AI2511" s="7" t="n">
        <f aca="false">INDEX($Y$2502:$Y$2629,MATCH($A2511-D2511*16,$A$2502:$A$2629,0))</f>
        <v>118500405.947669</v>
      </c>
      <c r="AJ2511" s="7" t="n">
        <f aca="false">INDEX($Z$2502:$Z$2629,MATCH($A2511+(1-E2511)*8,$A$2502:$A$2629,0))</f>
        <v>60000000</v>
      </c>
      <c r="AK2511" s="7" t="n">
        <f aca="false">INDEX($Z$2502:$Z$2629,MATCH($A2511-E2511*8,$A$2502:$A$2629,0))</f>
        <v>156594132.0991</v>
      </c>
      <c r="AL2511" s="7" t="n">
        <f aca="false">INDEX($AA$2502:$AA$2629,MATCH($A2511+(1-F2511)*4,$A$2502:$A$2629,0))</f>
        <v>30000000</v>
      </c>
      <c r="AM2511" s="7" t="n">
        <f aca="false">INDEX($AA$2502:$AA$2629,MATCH($A2511-F2511*4,$A$2502:$A$2629,0))</f>
        <v>206013474.284783</v>
      </c>
      <c r="AN2511" s="7" t="n">
        <f aca="false">INDEX($AB$2502:$AB$2629,MATCH($A2511+(1-G2511)*2,$A$2502:$A$2629,0))</f>
        <v>15000000</v>
      </c>
      <c r="AO2511" s="7" t="n">
        <f aca="false">INDEX($AB$2502:$AB$2629,MATCH($A2511-G2511*2,$A$2502:$A$2629,0))</f>
        <v>343355790.474639</v>
      </c>
      <c r="AP2511" s="7" t="n">
        <f aca="false">INDEX($AC$2502:$AC$2629,MATCH($A2511+(1-H2511)*1,$A$2502:$A$2629,0))</f>
        <v>5000000</v>
      </c>
      <c r="AQ2511" s="7" t="n">
        <f aca="false">INDEX($AC$2502:$AC$2629,MATCH($A2511-H2511*1,$A$2502:$A$2629,0))</f>
        <v>292420338.79669</v>
      </c>
      <c r="AR2511" s="14" t="b">
        <f aca="false">AND(IF(B2511=1,AD2511&gt;=AE2511,AE2511&gt;AD2511),IF(C2511=1,AF2511&gt;=AG2511,AG2511&gt;AF2511),IF(D2511=1,AH2511&gt;=AI2511,AI2511&gt;AH2511),IF(E2511=1,AJ2511&gt;=AK2511,AK2511&gt;AJ2511),IF(F2511=1,AL2511&gt;=AM2511,AM2511&gt;AL2511),IF(G2511=1,AN2511&gt;=AO2511,AO2511&gt;AN2511),IF(H2511=1,AP2511&gt;=AQ2511,AQ2511&gt;AP2511))</f>
        <v>0</v>
      </c>
      <c r="AS2511" s="2"/>
      <c r="AT2511" s="2"/>
      <c r="AU2511" s="2"/>
      <c r="AV2511" s="2"/>
      <c r="AW2511" s="2"/>
      <c r="AX2511" s="2"/>
    </row>
    <row r="2512" customFormat="false" ht="15" hidden="false" customHeight="false" outlineLevel="0" collapsed="false">
      <c r="A2512" s="6" t="n">
        <f aca="false">ROW()-2502</f>
        <v>10</v>
      </c>
      <c r="B2512" s="6" t="n">
        <f aca="false">MOD(INT($A2512/64),2)</f>
        <v>0</v>
      </c>
      <c r="C2512" s="6" t="n">
        <f aca="false">MOD(INT($A2512/32),2)</f>
        <v>0</v>
      </c>
      <c r="D2512" s="6" t="n">
        <f aca="false">MOD(INT($A2512/16),2)</f>
        <v>0</v>
      </c>
      <c r="E2512" s="6" t="n">
        <f aca="false">MOD(INT($A2512/8),2)</f>
        <v>1</v>
      </c>
      <c r="F2512" s="6" t="n">
        <f aca="false">MOD(INT($A2512/4),2)</f>
        <v>0</v>
      </c>
      <c r="G2512" s="6" t="n">
        <f aca="false">MOD(INT($A2512/2),2)</f>
        <v>1</v>
      </c>
      <c r="H2512" s="6" t="n">
        <f aca="false">MOD(INT($A2512/1),2)</f>
        <v>0</v>
      </c>
      <c r="I2512" s="7" t="n">
        <f aca="false">IF(B2512=1,MIN($B$6,$B$2500),0)</f>
        <v>0</v>
      </c>
      <c r="J2512" s="7" t="n">
        <f aca="false">IF(C2512=1,MIN($F$646,MAX(0,$B$2500-I2512)),0)</f>
        <v>0</v>
      </c>
      <c r="K2512" s="7" t="n">
        <f aca="false">IF(D2512=1,MIN($F$645,MAX(0,$B$2500-SUM(I2512:J2512))),0)</f>
        <v>0</v>
      </c>
      <c r="L2512" s="7" t="n">
        <f aca="false">IF(E2512=1,MIN($F$644,MAX(0,$B$2500-SUM(I2512:K2512))),0)</f>
        <v>60000000</v>
      </c>
      <c r="M2512" s="7" t="n">
        <f aca="false">IF(F2512=1,MIN($F$643,MAX(0,$B$2500-SUM(I2512:L2512))),0)</f>
        <v>0</v>
      </c>
      <c r="N2512" s="7" t="n">
        <f aca="false">IF(G2512=1,MIN($F$642,MAX(0,$B$2500-SUM(I2512:M2512))),0)</f>
        <v>15000000</v>
      </c>
      <c r="O2512" s="7" t="n">
        <f aca="false">IF(H2512=1,MIN($F$641,MAX(0,$B$2500-SUM(I2512:N2512))),0)</f>
        <v>0</v>
      </c>
      <c r="P2512" s="7" t="n">
        <f aca="false">MAX(0,$B$2500-SUM(I2512:O2512))</f>
        <v>1925000000</v>
      </c>
      <c r="Q2512" s="7" t="n">
        <f aca="false">($B$623+$B$624)+$B$22+(1-B2512)*$B$618+(1-C2512)*$E$646+(1-D2512)*$E$645+(1-E2512)*$E$644+(1-F2512)*$E$643+(1-G2512)*$E$642+(1-H2512)*$E$641</f>
        <v>25714173.9523556</v>
      </c>
      <c r="R2512" s="7" t="n">
        <f aca="false">P2512&gt;$B$12*Q2512</f>
        <v>1</v>
      </c>
      <c r="S2512" s="7" t="n">
        <f aca="false">IF(R2512,(P2512+$B$12*$B$13)/(Q2512+$B$13),IF(Q2512&gt;0,P2512/Q2512,0))</f>
        <v>68.316726311212</v>
      </c>
      <c r="T2512" s="7" t="n">
        <f aca="false">IF(R2512,$B$13*(S2512-$B$12),0)</f>
        <v>168291815.77803</v>
      </c>
      <c r="U2512" s="7" t="n">
        <f aca="false">($B$623+$B$624)*S2512</f>
        <v>17739709.4686581</v>
      </c>
      <c r="V2512" s="7" t="n">
        <f aca="false">$B$22*S2512</f>
        <v>614850536.800908</v>
      </c>
      <c r="W2512" s="7" t="n">
        <f aca="false">IF(B2512=1,I2512,S2512*$B$618)</f>
        <v>42627698.4911426</v>
      </c>
      <c r="X2512" s="7" t="n">
        <f aca="false">IF(C2512=1,J2512,S2512*$E$646)</f>
        <v>417067638.022337</v>
      </c>
      <c r="Y2512" s="7" t="n">
        <f aca="false">IF(D2512=1,K2512,S2512*$E$645)</f>
        <v>117888790.949229</v>
      </c>
      <c r="Z2512" s="7" t="n">
        <f aca="false">IF(E2512=1,L2512,S2512*$E$644)</f>
        <v>60000000</v>
      </c>
      <c r="AA2512" s="7" t="n">
        <f aca="false">IF(F2512=1,M2512,S2512*$E$643)</f>
        <v>204950178.933636</v>
      </c>
      <c r="AB2512" s="7" t="n">
        <f aca="false">IF(G2512=1,N2512,S2512*$E$642)</f>
        <v>15000000</v>
      </c>
      <c r="AC2512" s="7" t="n">
        <f aca="false">IF(H2512=1,O2512,S2512*$E$641)</f>
        <v>341583631.55606</v>
      </c>
      <c r="AD2512" s="7" t="n">
        <f aca="false">INDEX($W$2502:$W$2629,MATCH($A2512+(1-B2512)*64,$A$2502:$A$2629,0))</f>
        <v>30000000</v>
      </c>
      <c r="AE2512" s="7" t="n">
        <f aca="false">INDEX($W$2502:$W$2629,MATCH($A2512-B2512*64,$A$2502:$A$2629,0))</f>
        <v>42627698.4911426</v>
      </c>
      <c r="AF2512" s="7" t="n">
        <f aca="false">INDEX($X$2502:$X$2629,MATCH($A2512+(1-C2512)*32,$A$2502:$A$2629,0))</f>
        <v>300000000</v>
      </c>
      <c r="AG2512" s="7" t="n">
        <f aca="false">INDEX($X$2502:$X$2629,MATCH($A2512-C2512*32,$A$2502:$A$2629,0))</f>
        <v>417067638.022337</v>
      </c>
      <c r="AH2512" s="7" t="n">
        <f aca="false">INDEX($Y$2502:$Y$2629,MATCH($A2512+(1-D2512)*16,$A$2502:$A$2629,0))</f>
        <v>100000000</v>
      </c>
      <c r="AI2512" s="7" t="n">
        <f aca="false">INDEX($Y$2502:$Y$2629,MATCH($A2512-D2512*16,$A$2502:$A$2629,0))</f>
        <v>117888790.949229</v>
      </c>
      <c r="AJ2512" s="7" t="n">
        <f aca="false">INDEX($Z$2502:$Z$2629,MATCH($A2512+(1-E2512)*8,$A$2502:$A$2629,0))</f>
        <v>60000000</v>
      </c>
      <c r="AK2512" s="7" t="n">
        <f aca="false">INDEX($Z$2502:$Z$2629,MATCH($A2512-E2512*8,$A$2502:$A$2629,0))</f>
        <v>155810181.500356</v>
      </c>
      <c r="AL2512" s="7" t="n">
        <f aca="false">INDEX($AA$2502:$AA$2629,MATCH($A2512+(1-F2512)*4,$A$2502:$A$2629,0))</f>
        <v>30000000</v>
      </c>
      <c r="AM2512" s="7" t="n">
        <f aca="false">INDEX($AA$2502:$AA$2629,MATCH($A2512-F2512*4,$A$2502:$A$2629,0))</f>
        <v>204950178.933636</v>
      </c>
      <c r="AN2512" s="7" t="n">
        <f aca="false">INDEX($AB$2502:$AB$2629,MATCH($A2512+(1-G2512)*2,$A$2502:$A$2629,0))</f>
        <v>15000000</v>
      </c>
      <c r="AO2512" s="7" t="n">
        <f aca="false">INDEX($AB$2502:$AB$2629,MATCH($A2512-G2512*2,$A$2502:$A$2629,0))</f>
        <v>292420338.79669</v>
      </c>
      <c r="AP2512" s="7" t="n">
        <f aca="false">INDEX($AC$2502:$AC$2629,MATCH($A2512+(1-H2512)*1,$A$2502:$A$2629,0))</f>
        <v>5000000</v>
      </c>
      <c r="AQ2512" s="7" t="n">
        <f aca="false">INDEX($AC$2502:$AC$2629,MATCH($A2512-H2512*1,$A$2502:$A$2629,0))</f>
        <v>341583631.55606</v>
      </c>
      <c r="AR2512" s="14" t="b">
        <f aca="false">AND(IF(B2512=1,AD2512&gt;=AE2512,AE2512&gt;AD2512),IF(C2512=1,AF2512&gt;=AG2512,AG2512&gt;AF2512),IF(D2512=1,AH2512&gt;=AI2512,AI2512&gt;AH2512),IF(E2512=1,AJ2512&gt;=AK2512,AK2512&gt;AJ2512),IF(F2512=1,AL2512&gt;=AM2512,AM2512&gt;AL2512),IF(G2512=1,AN2512&gt;=AO2512,AO2512&gt;AN2512),IF(H2512=1,AP2512&gt;=AQ2512,AQ2512&gt;AP2512))</f>
        <v>0</v>
      </c>
      <c r="AS2512" s="2"/>
      <c r="AT2512" s="2"/>
      <c r="AU2512" s="2"/>
      <c r="AV2512" s="2"/>
      <c r="AW2512" s="2"/>
      <c r="AX2512" s="2"/>
    </row>
    <row r="2513" customFormat="false" ht="15" hidden="false" customHeight="false" outlineLevel="0" collapsed="false">
      <c r="A2513" s="6" t="n">
        <f aca="false">ROW()-2502</f>
        <v>11</v>
      </c>
      <c r="B2513" s="6" t="n">
        <f aca="false">MOD(INT($A2513/64),2)</f>
        <v>0</v>
      </c>
      <c r="C2513" s="6" t="n">
        <f aca="false">MOD(INT($A2513/32),2)</f>
        <v>0</v>
      </c>
      <c r="D2513" s="6" t="n">
        <f aca="false">MOD(INT($A2513/16),2)</f>
        <v>0</v>
      </c>
      <c r="E2513" s="6" t="n">
        <f aca="false">MOD(INT($A2513/8),2)</f>
        <v>1</v>
      </c>
      <c r="F2513" s="6" t="n">
        <f aca="false">MOD(INT($A2513/4),2)</f>
        <v>0</v>
      </c>
      <c r="G2513" s="6" t="n">
        <f aca="false">MOD(INT($A2513/2),2)</f>
        <v>1</v>
      </c>
      <c r="H2513" s="6" t="n">
        <f aca="false">MOD(INT($A2513/1),2)</f>
        <v>1</v>
      </c>
      <c r="I2513" s="7" t="n">
        <f aca="false">IF(B2513=1,MIN($B$6,$B$2500),0)</f>
        <v>0</v>
      </c>
      <c r="J2513" s="7" t="n">
        <f aca="false">IF(C2513=1,MIN($F$646,MAX(0,$B$2500-I2513)),0)</f>
        <v>0</v>
      </c>
      <c r="K2513" s="7" t="n">
        <f aca="false">IF(D2513=1,MIN($F$645,MAX(0,$B$2500-SUM(I2513:J2513))),0)</f>
        <v>0</v>
      </c>
      <c r="L2513" s="7" t="n">
        <f aca="false">IF(E2513=1,MIN($F$644,MAX(0,$B$2500-SUM(I2513:K2513))),0)</f>
        <v>60000000</v>
      </c>
      <c r="M2513" s="7" t="n">
        <f aca="false">IF(F2513=1,MIN($F$643,MAX(0,$B$2500-SUM(I2513:L2513))),0)</f>
        <v>0</v>
      </c>
      <c r="N2513" s="7" t="n">
        <f aca="false">IF(G2513=1,MIN($F$642,MAX(0,$B$2500-SUM(I2513:M2513))),0)</f>
        <v>15000000</v>
      </c>
      <c r="O2513" s="7" t="n">
        <f aca="false">IF(H2513=1,MIN($F$641,MAX(0,$B$2500-SUM(I2513:N2513))),0)</f>
        <v>5000000</v>
      </c>
      <c r="P2513" s="7" t="n">
        <f aca="false">MAX(0,$B$2500-SUM(I2513:O2513))</f>
        <v>1920000000</v>
      </c>
      <c r="Q2513" s="7" t="n">
        <f aca="false">($B$623+$B$624)+$B$22+(1-B2513)*$B$618+(1-C2513)*$E$646+(1-D2513)*$E$645+(1-E2513)*$E$644+(1-F2513)*$E$643+(1-G2513)*$E$642+(1-H2513)*$E$641</f>
        <v>20714173.9523556</v>
      </c>
      <c r="R2513" s="7" t="n">
        <f aca="false">P2513&gt;$B$12*Q2513</f>
        <v>1</v>
      </c>
      <c r="S2513" s="7" t="n">
        <f aca="false">IF(R2513,(P2513+$B$12*$B$13)/(Q2513+$B$13),IF(Q2513&gt;0,P2513/Q2513,0))</f>
        <v>82.8157833203849</v>
      </c>
      <c r="T2513" s="7" t="n">
        <f aca="false">IF(R2513,$B$13*(S2513-$B$12),0)</f>
        <v>204539458.300962</v>
      </c>
      <c r="U2513" s="7" t="n">
        <f aca="false">($B$623+$B$624)*S2513</f>
        <v>21504659.471393</v>
      </c>
      <c r="V2513" s="7" t="n">
        <f aca="false">$B$22*S2513</f>
        <v>745342049.883464</v>
      </c>
      <c r="W2513" s="7" t="n">
        <f aca="false">IF(B2513=1,I2513,S2513*$B$618)</f>
        <v>51674698.6031997</v>
      </c>
      <c r="X2513" s="7" t="n">
        <f aca="false">IF(C2513=1,J2513,S2513*$E$646)</f>
        <v>505583112.736682</v>
      </c>
      <c r="Y2513" s="7" t="n">
        <f aca="false">IF(D2513=1,K2513,S2513*$E$645)</f>
        <v>142908671.043145</v>
      </c>
      <c r="Z2513" s="7" t="n">
        <f aca="false">IF(E2513=1,L2513,S2513*$E$644)</f>
        <v>60000000</v>
      </c>
      <c r="AA2513" s="7" t="n">
        <f aca="false">IF(F2513=1,M2513,S2513*$E$643)</f>
        <v>248447349.961155</v>
      </c>
      <c r="AB2513" s="7" t="n">
        <f aca="false">IF(G2513=1,N2513,S2513*$E$642)</f>
        <v>15000000</v>
      </c>
      <c r="AC2513" s="7" t="n">
        <f aca="false">IF(H2513=1,O2513,S2513*$E$641)</f>
        <v>5000000</v>
      </c>
      <c r="AD2513" s="7" t="n">
        <f aca="false">INDEX($W$2502:$W$2629,MATCH($A2513+(1-B2513)*64,$A$2502:$A$2629,0))</f>
        <v>30000000</v>
      </c>
      <c r="AE2513" s="7" t="n">
        <f aca="false">INDEX($W$2502:$W$2629,MATCH($A2513-B2513*64,$A$2502:$A$2629,0))</f>
        <v>51674698.6031997</v>
      </c>
      <c r="AF2513" s="7" t="n">
        <f aca="false">INDEX($X$2502:$X$2629,MATCH($A2513+(1-C2513)*32,$A$2502:$A$2629,0))</f>
        <v>300000000</v>
      </c>
      <c r="AG2513" s="7" t="n">
        <f aca="false">INDEX($X$2502:$X$2629,MATCH($A2513-C2513*32,$A$2502:$A$2629,0))</f>
        <v>505583112.736682</v>
      </c>
      <c r="AH2513" s="7" t="n">
        <f aca="false">INDEX($Y$2502:$Y$2629,MATCH($A2513+(1-D2513)*16,$A$2502:$A$2629,0))</f>
        <v>100000000</v>
      </c>
      <c r="AI2513" s="7" t="n">
        <f aca="false">INDEX($Y$2502:$Y$2629,MATCH($A2513-D2513*16,$A$2502:$A$2629,0))</f>
        <v>142908671.043145</v>
      </c>
      <c r="AJ2513" s="7" t="n">
        <f aca="false">INDEX($Z$2502:$Z$2629,MATCH($A2513+(1-E2513)*8,$A$2502:$A$2629,0))</f>
        <v>60000000</v>
      </c>
      <c r="AK2513" s="7" t="n">
        <f aca="false">INDEX($Z$2502:$Z$2629,MATCH($A2513-E2513*8,$A$2502:$A$2629,0))</f>
        <v>185756527.181016</v>
      </c>
      <c r="AL2513" s="7" t="n">
        <f aca="false">INDEX($AA$2502:$AA$2629,MATCH($A2513+(1-F2513)*4,$A$2502:$A$2629,0))</f>
        <v>30000000</v>
      </c>
      <c r="AM2513" s="7" t="n">
        <f aca="false">INDEX($AA$2502:$AA$2629,MATCH($A2513-F2513*4,$A$2502:$A$2629,0))</f>
        <v>248447349.961155</v>
      </c>
      <c r="AN2513" s="7" t="n">
        <f aca="false">INDEX($AB$2502:$AB$2629,MATCH($A2513+(1-G2513)*2,$A$2502:$A$2629,0))</f>
        <v>15000000</v>
      </c>
      <c r="AO2513" s="7" t="n">
        <f aca="false">INDEX($AB$2502:$AB$2629,MATCH($A2513-G2513*2,$A$2502:$A$2629,0))</f>
        <v>343355790.474639</v>
      </c>
      <c r="AP2513" s="7" t="n">
        <f aca="false">INDEX($AC$2502:$AC$2629,MATCH($A2513+(1-H2513)*1,$A$2502:$A$2629,0))</f>
        <v>5000000</v>
      </c>
      <c r="AQ2513" s="7" t="n">
        <f aca="false">INDEX($AC$2502:$AC$2629,MATCH($A2513-H2513*1,$A$2502:$A$2629,0))</f>
        <v>341583631.55606</v>
      </c>
      <c r="AR2513" s="14" t="b">
        <f aca="false">AND(IF(B2513=1,AD2513&gt;=AE2513,AE2513&gt;AD2513),IF(C2513=1,AF2513&gt;=AG2513,AG2513&gt;AF2513),IF(D2513=1,AH2513&gt;=AI2513,AI2513&gt;AH2513),IF(E2513=1,AJ2513&gt;=AK2513,AK2513&gt;AJ2513),IF(F2513=1,AL2513&gt;=AM2513,AM2513&gt;AL2513),IF(G2513=1,AN2513&gt;=AO2513,AO2513&gt;AN2513),IF(H2513=1,AP2513&gt;=AQ2513,AQ2513&gt;AP2513))</f>
        <v>0</v>
      </c>
      <c r="AS2513" s="2"/>
      <c r="AT2513" s="2"/>
      <c r="AU2513" s="2"/>
      <c r="AV2513" s="2"/>
      <c r="AW2513" s="2"/>
      <c r="AX2513" s="2"/>
    </row>
    <row r="2514" customFormat="false" ht="15" hidden="false" customHeight="false" outlineLevel="0" collapsed="false">
      <c r="A2514" s="6" t="n">
        <f aca="false">ROW()-2502</f>
        <v>12</v>
      </c>
      <c r="B2514" s="6" t="n">
        <f aca="false">MOD(INT($A2514/64),2)</f>
        <v>0</v>
      </c>
      <c r="C2514" s="6" t="n">
        <f aca="false">MOD(INT($A2514/32),2)</f>
        <v>0</v>
      </c>
      <c r="D2514" s="6" t="n">
        <f aca="false">MOD(INT($A2514/16),2)</f>
        <v>0</v>
      </c>
      <c r="E2514" s="6" t="n">
        <f aca="false">MOD(INT($A2514/8),2)</f>
        <v>1</v>
      </c>
      <c r="F2514" s="6" t="n">
        <f aca="false">MOD(INT($A2514/4),2)</f>
        <v>1</v>
      </c>
      <c r="G2514" s="6" t="n">
        <f aca="false">MOD(INT($A2514/2),2)</f>
        <v>0</v>
      </c>
      <c r="H2514" s="6" t="n">
        <f aca="false">MOD(INT($A2514/1),2)</f>
        <v>0</v>
      </c>
      <c r="I2514" s="7" t="n">
        <f aca="false">IF(B2514=1,MIN($B$6,$B$2500),0)</f>
        <v>0</v>
      </c>
      <c r="J2514" s="7" t="n">
        <f aca="false">IF(C2514=1,MIN($F$646,MAX(0,$B$2500-I2514)),0)</f>
        <v>0</v>
      </c>
      <c r="K2514" s="7" t="n">
        <f aca="false">IF(D2514=1,MIN($F$645,MAX(0,$B$2500-SUM(I2514:J2514))),0)</f>
        <v>0</v>
      </c>
      <c r="L2514" s="7" t="n">
        <f aca="false">IF(E2514=1,MIN($F$644,MAX(0,$B$2500-SUM(I2514:K2514))),0)</f>
        <v>60000000</v>
      </c>
      <c r="M2514" s="7" t="n">
        <f aca="false">IF(F2514=1,MIN($F$643,MAX(0,$B$2500-SUM(I2514:L2514))),0)</f>
        <v>30000000</v>
      </c>
      <c r="N2514" s="7" t="n">
        <f aca="false">IF(G2514=1,MIN($F$642,MAX(0,$B$2500-SUM(I2514:M2514))),0)</f>
        <v>0</v>
      </c>
      <c r="O2514" s="7" t="n">
        <f aca="false">IF(H2514=1,MIN($F$641,MAX(0,$B$2500-SUM(I2514:N2514))),0)</f>
        <v>0</v>
      </c>
      <c r="P2514" s="7" t="n">
        <f aca="false">MAX(0,$B$2500-SUM(I2514:O2514))</f>
        <v>1910000000</v>
      </c>
      <c r="Q2514" s="7" t="n">
        <f aca="false">($B$623+$B$624)+$B$22+(1-B2514)*$B$618+(1-C2514)*$E$646+(1-D2514)*$E$645+(1-E2514)*$E$644+(1-F2514)*$E$643+(1-G2514)*$E$642+(1-H2514)*$E$641</f>
        <v>27714173.9523556</v>
      </c>
      <c r="R2514" s="7" t="n">
        <f aca="false">P2514&gt;$B$12*Q2514</f>
        <v>1</v>
      </c>
      <c r="S2514" s="7" t="n">
        <f aca="false">IF(R2514,(P2514+$B$12*$B$13)/(Q2514+$B$13),IF(Q2514&gt;0,P2514/Q2514,0))</f>
        <v>63.2981064786283</v>
      </c>
      <c r="T2514" s="7" t="n">
        <f aca="false">IF(R2514,$B$13*(S2514-$B$12),0)</f>
        <v>155745266.196571</v>
      </c>
      <c r="U2514" s="7" t="n">
        <f aca="false">($B$623+$B$624)*S2514</f>
        <v>16436531.4247028</v>
      </c>
      <c r="V2514" s="7" t="n">
        <f aca="false">$B$22*S2514</f>
        <v>569682958.307655</v>
      </c>
      <c r="W2514" s="7" t="n">
        <f aca="false">IF(B2514=1,I2514,S2514*$B$618)</f>
        <v>39496222.1365748</v>
      </c>
      <c r="X2514" s="7" t="n">
        <f aca="false">IF(C2514=1,J2514,S2514*$E$646)</f>
        <v>386429402.955675</v>
      </c>
      <c r="Y2514" s="7" t="n">
        <f aca="false">IF(D2514=1,K2514,S2514*$E$645)</f>
        <v>109228554.192539</v>
      </c>
      <c r="Z2514" s="7" t="n">
        <f aca="false">IF(E2514=1,L2514,S2514*$E$644)</f>
        <v>60000000</v>
      </c>
      <c r="AA2514" s="7" t="n">
        <f aca="false">IF(F2514=1,M2514,S2514*$E$643)</f>
        <v>30000000</v>
      </c>
      <c r="AB2514" s="7" t="n">
        <f aca="false">IF(G2514=1,N2514,S2514*$E$642)</f>
        <v>316490532.393142</v>
      </c>
      <c r="AC2514" s="7" t="n">
        <f aca="false">IF(H2514=1,O2514,S2514*$E$641)</f>
        <v>316490532.393142</v>
      </c>
      <c r="AD2514" s="7" t="n">
        <f aca="false">INDEX($W$2502:$W$2629,MATCH($A2514+(1-B2514)*64,$A$2502:$A$2629,0))</f>
        <v>30000000</v>
      </c>
      <c r="AE2514" s="7" t="n">
        <f aca="false">INDEX($W$2502:$W$2629,MATCH($A2514-B2514*64,$A$2502:$A$2629,0))</f>
        <v>39496222.1365748</v>
      </c>
      <c r="AF2514" s="7" t="n">
        <f aca="false">INDEX($X$2502:$X$2629,MATCH($A2514+(1-C2514)*32,$A$2502:$A$2629,0))</f>
        <v>300000000</v>
      </c>
      <c r="AG2514" s="7" t="n">
        <f aca="false">INDEX($X$2502:$X$2629,MATCH($A2514-C2514*32,$A$2502:$A$2629,0))</f>
        <v>386429402.955675</v>
      </c>
      <c r="AH2514" s="7" t="n">
        <f aca="false">INDEX($Y$2502:$Y$2629,MATCH($A2514+(1-D2514)*16,$A$2502:$A$2629,0))</f>
        <v>100000000</v>
      </c>
      <c r="AI2514" s="7" t="n">
        <f aca="false">INDEX($Y$2502:$Y$2629,MATCH($A2514-D2514*16,$A$2502:$A$2629,0))</f>
        <v>109228554.192539</v>
      </c>
      <c r="AJ2514" s="7" t="n">
        <f aca="false">INDEX($Z$2502:$Z$2629,MATCH($A2514+(1-E2514)*8,$A$2502:$A$2629,0))</f>
        <v>60000000</v>
      </c>
      <c r="AK2514" s="7" t="n">
        <f aca="false">INDEX($Z$2502:$Z$2629,MATCH($A2514-E2514*8,$A$2502:$A$2629,0))</f>
        <v>145151614.353798</v>
      </c>
      <c r="AL2514" s="7" t="n">
        <f aca="false">INDEX($AA$2502:$AA$2629,MATCH($A2514+(1-F2514)*4,$A$2502:$A$2629,0))</f>
        <v>30000000</v>
      </c>
      <c r="AM2514" s="7" t="n">
        <f aca="false">INDEX($AA$2502:$AA$2629,MATCH($A2514-F2514*4,$A$2502:$A$2629,0))</f>
        <v>175452203.278014</v>
      </c>
      <c r="AN2514" s="7" t="n">
        <f aca="false">INDEX($AB$2502:$AB$2629,MATCH($A2514+(1-G2514)*2,$A$2502:$A$2629,0))</f>
        <v>15000000</v>
      </c>
      <c r="AO2514" s="7" t="n">
        <f aca="false">INDEX($AB$2502:$AB$2629,MATCH($A2514-G2514*2,$A$2502:$A$2629,0))</f>
        <v>316490532.393142</v>
      </c>
      <c r="AP2514" s="7" t="n">
        <f aca="false">INDEX($AC$2502:$AC$2629,MATCH($A2514+(1-H2514)*1,$A$2502:$A$2629,0))</f>
        <v>5000000</v>
      </c>
      <c r="AQ2514" s="7" t="n">
        <f aca="false">INDEX($AC$2502:$AC$2629,MATCH($A2514-H2514*1,$A$2502:$A$2629,0))</f>
        <v>316490532.393142</v>
      </c>
      <c r="AR2514" s="14" t="b">
        <f aca="false">AND(IF(B2514=1,AD2514&gt;=AE2514,AE2514&gt;AD2514),IF(C2514=1,AF2514&gt;=AG2514,AG2514&gt;AF2514),IF(D2514=1,AH2514&gt;=AI2514,AI2514&gt;AH2514),IF(E2514=1,AJ2514&gt;=AK2514,AK2514&gt;AJ2514),IF(F2514=1,AL2514&gt;=AM2514,AM2514&gt;AL2514),IF(G2514=1,AN2514&gt;=AO2514,AO2514&gt;AN2514),IF(H2514=1,AP2514&gt;=AQ2514,AQ2514&gt;AP2514))</f>
        <v>0</v>
      </c>
      <c r="AS2514" s="2"/>
      <c r="AT2514" s="2"/>
      <c r="AU2514" s="2"/>
      <c r="AV2514" s="2"/>
      <c r="AW2514" s="2"/>
      <c r="AX2514" s="2"/>
    </row>
    <row r="2515" customFormat="false" ht="15" hidden="false" customHeight="false" outlineLevel="0" collapsed="false">
      <c r="A2515" s="6" t="n">
        <f aca="false">ROW()-2502</f>
        <v>13</v>
      </c>
      <c r="B2515" s="6" t="n">
        <f aca="false">MOD(INT($A2515/64),2)</f>
        <v>0</v>
      </c>
      <c r="C2515" s="6" t="n">
        <f aca="false">MOD(INT($A2515/32),2)</f>
        <v>0</v>
      </c>
      <c r="D2515" s="6" t="n">
        <f aca="false">MOD(INT($A2515/16),2)</f>
        <v>0</v>
      </c>
      <c r="E2515" s="6" t="n">
        <f aca="false">MOD(INT($A2515/8),2)</f>
        <v>1</v>
      </c>
      <c r="F2515" s="6" t="n">
        <f aca="false">MOD(INT($A2515/4),2)</f>
        <v>1</v>
      </c>
      <c r="G2515" s="6" t="n">
        <f aca="false">MOD(INT($A2515/2),2)</f>
        <v>0</v>
      </c>
      <c r="H2515" s="6" t="n">
        <f aca="false">MOD(INT($A2515/1),2)</f>
        <v>1</v>
      </c>
      <c r="I2515" s="7" t="n">
        <f aca="false">IF(B2515=1,MIN($B$6,$B$2500),0)</f>
        <v>0</v>
      </c>
      <c r="J2515" s="7" t="n">
        <f aca="false">IF(C2515=1,MIN($F$646,MAX(0,$B$2500-I2515)),0)</f>
        <v>0</v>
      </c>
      <c r="K2515" s="7" t="n">
        <f aca="false">IF(D2515=1,MIN($F$645,MAX(0,$B$2500-SUM(I2515:J2515))),0)</f>
        <v>0</v>
      </c>
      <c r="L2515" s="7" t="n">
        <f aca="false">IF(E2515=1,MIN($F$644,MAX(0,$B$2500-SUM(I2515:K2515))),0)</f>
        <v>60000000</v>
      </c>
      <c r="M2515" s="7" t="n">
        <f aca="false">IF(F2515=1,MIN($F$643,MAX(0,$B$2500-SUM(I2515:L2515))),0)</f>
        <v>30000000</v>
      </c>
      <c r="N2515" s="7" t="n">
        <f aca="false">IF(G2515=1,MIN($F$642,MAX(0,$B$2500-SUM(I2515:M2515))),0)</f>
        <v>0</v>
      </c>
      <c r="O2515" s="7" t="n">
        <f aca="false">IF(H2515=1,MIN($F$641,MAX(0,$B$2500-SUM(I2515:N2515))),0)</f>
        <v>5000000</v>
      </c>
      <c r="P2515" s="7" t="n">
        <f aca="false">MAX(0,$B$2500-SUM(I2515:O2515))</f>
        <v>1905000000</v>
      </c>
      <c r="Q2515" s="7" t="n">
        <f aca="false">($B$623+$B$624)+$B$22+(1-B2515)*$B$618+(1-C2515)*$E$646+(1-D2515)*$E$645+(1-E2515)*$E$644+(1-F2515)*$E$643+(1-G2515)*$E$642+(1-H2515)*$E$641</f>
        <v>22714173.9523556</v>
      </c>
      <c r="R2515" s="7" t="n">
        <f aca="false">P2515&gt;$B$12*Q2515</f>
        <v>1</v>
      </c>
      <c r="S2515" s="7" t="n">
        <f aca="false">IF(R2515,(P2515+$B$12*$B$13)/(Q2515+$B$13),IF(Q2515&gt;0,P2515/Q2515,0))</f>
        <v>75.6518933994979</v>
      </c>
      <c r="T2515" s="7" t="n">
        <f aca="false">IF(R2515,$B$13*(S2515-$B$12),0)</f>
        <v>186629733.498745</v>
      </c>
      <c r="U2515" s="7" t="n">
        <f aca="false">($B$623+$B$624)*S2515</f>
        <v>19644422.1221522</v>
      </c>
      <c r="V2515" s="7" t="n">
        <f aca="false">$B$22*S2515</f>
        <v>680867040.595481</v>
      </c>
      <c r="W2515" s="7" t="n">
        <f aca="false">IF(B2515=1,I2515,S2515*$B$618)</f>
        <v>47204634.5931041</v>
      </c>
      <c r="X2515" s="7" t="n">
        <f aca="false">IF(C2515=1,J2515,S2515*$E$646)</f>
        <v>461848191.441632</v>
      </c>
      <c r="Y2515" s="7" t="n">
        <f aca="false">IF(D2515=1,K2515,S2515*$E$645)</f>
        <v>130546510.751396</v>
      </c>
      <c r="Z2515" s="7" t="n">
        <f aca="false">IF(E2515=1,L2515,S2515*$E$644)</f>
        <v>60000000</v>
      </c>
      <c r="AA2515" s="7" t="n">
        <f aca="false">IF(F2515=1,M2515,S2515*$E$643)</f>
        <v>30000000</v>
      </c>
      <c r="AB2515" s="7" t="n">
        <f aca="false">IF(G2515=1,N2515,S2515*$E$642)</f>
        <v>378259466.99749</v>
      </c>
      <c r="AC2515" s="7" t="n">
        <f aca="false">IF(H2515=1,O2515,S2515*$E$641)</f>
        <v>5000000</v>
      </c>
      <c r="AD2515" s="7" t="n">
        <f aca="false">INDEX($W$2502:$W$2629,MATCH($A2515+(1-B2515)*64,$A$2502:$A$2629,0))</f>
        <v>30000000</v>
      </c>
      <c r="AE2515" s="7" t="n">
        <f aca="false">INDEX($W$2502:$W$2629,MATCH($A2515-B2515*64,$A$2502:$A$2629,0))</f>
        <v>47204634.5931041</v>
      </c>
      <c r="AF2515" s="7" t="n">
        <f aca="false">INDEX($X$2502:$X$2629,MATCH($A2515+(1-C2515)*32,$A$2502:$A$2629,0))</f>
        <v>300000000</v>
      </c>
      <c r="AG2515" s="7" t="n">
        <f aca="false">INDEX($X$2502:$X$2629,MATCH($A2515-C2515*32,$A$2502:$A$2629,0))</f>
        <v>461848191.441632</v>
      </c>
      <c r="AH2515" s="7" t="n">
        <f aca="false">INDEX($Y$2502:$Y$2629,MATCH($A2515+(1-D2515)*16,$A$2502:$A$2629,0))</f>
        <v>100000000</v>
      </c>
      <c r="AI2515" s="7" t="n">
        <f aca="false">INDEX($Y$2502:$Y$2629,MATCH($A2515-D2515*16,$A$2502:$A$2629,0))</f>
        <v>130546510.751396</v>
      </c>
      <c r="AJ2515" s="7" t="n">
        <f aca="false">INDEX($Z$2502:$Z$2629,MATCH($A2515+(1-E2515)*8,$A$2502:$A$2629,0))</f>
        <v>60000000</v>
      </c>
      <c r="AK2515" s="7" t="n">
        <f aca="false">INDEX($Z$2502:$Z$2629,MATCH($A2515-E2515*8,$A$2502:$A$2629,0))</f>
        <v>170999140.084623</v>
      </c>
      <c r="AL2515" s="7" t="n">
        <f aca="false">INDEX($AA$2502:$AA$2629,MATCH($A2515+(1-F2515)*4,$A$2502:$A$2629,0))</f>
        <v>30000000</v>
      </c>
      <c r="AM2515" s="7" t="n">
        <f aca="false">INDEX($AA$2502:$AA$2629,MATCH($A2515-F2515*4,$A$2502:$A$2629,0))</f>
        <v>206013474.284783</v>
      </c>
      <c r="AN2515" s="7" t="n">
        <f aca="false">INDEX($AB$2502:$AB$2629,MATCH($A2515+(1-G2515)*2,$A$2502:$A$2629,0))</f>
        <v>15000000</v>
      </c>
      <c r="AO2515" s="7" t="n">
        <f aca="false">INDEX($AB$2502:$AB$2629,MATCH($A2515-G2515*2,$A$2502:$A$2629,0))</f>
        <v>378259466.99749</v>
      </c>
      <c r="AP2515" s="7" t="n">
        <f aca="false">INDEX($AC$2502:$AC$2629,MATCH($A2515+(1-H2515)*1,$A$2502:$A$2629,0))</f>
        <v>5000000</v>
      </c>
      <c r="AQ2515" s="7" t="n">
        <f aca="false">INDEX($AC$2502:$AC$2629,MATCH($A2515-H2515*1,$A$2502:$A$2629,0))</f>
        <v>316490532.393142</v>
      </c>
      <c r="AR2515" s="14" t="b">
        <f aca="false">AND(IF(B2515=1,AD2515&gt;=AE2515,AE2515&gt;AD2515),IF(C2515=1,AF2515&gt;=AG2515,AG2515&gt;AF2515),IF(D2515=1,AH2515&gt;=AI2515,AI2515&gt;AH2515),IF(E2515=1,AJ2515&gt;=AK2515,AK2515&gt;AJ2515),IF(F2515=1,AL2515&gt;=AM2515,AM2515&gt;AL2515),IF(G2515=1,AN2515&gt;=AO2515,AO2515&gt;AN2515),IF(H2515=1,AP2515&gt;=AQ2515,AQ2515&gt;AP2515))</f>
        <v>0</v>
      </c>
      <c r="AS2515" s="2"/>
      <c r="AT2515" s="2"/>
      <c r="AU2515" s="2"/>
      <c r="AV2515" s="2"/>
      <c r="AW2515" s="2"/>
      <c r="AX2515" s="2"/>
    </row>
    <row r="2516" customFormat="false" ht="15" hidden="false" customHeight="false" outlineLevel="0" collapsed="false">
      <c r="A2516" s="6" t="n">
        <f aca="false">ROW()-2502</f>
        <v>14</v>
      </c>
      <c r="B2516" s="6" t="n">
        <f aca="false">MOD(INT($A2516/64),2)</f>
        <v>0</v>
      </c>
      <c r="C2516" s="6" t="n">
        <f aca="false">MOD(INT($A2516/32),2)</f>
        <v>0</v>
      </c>
      <c r="D2516" s="6" t="n">
        <f aca="false">MOD(INT($A2516/16),2)</f>
        <v>0</v>
      </c>
      <c r="E2516" s="6" t="n">
        <f aca="false">MOD(INT($A2516/8),2)</f>
        <v>1</v>
      </c>
      <c r="F2516" s="6" t="n">
        <f aca="false">MOD(INT($A2516/4),2)</f>
        <v>1</v>
      </c>
      <c r="G2516" s="6" t="n">
        <f aca="false">MOD(INT($A2516/2),2)</f>
        <v>1</v>
      </c>
      <c r="H2516" s="6" t="n">
        <f aca="false">MOD(INT($A2516/1),2)</f>
        <v>0</v>
      </c>
      <c r="I2516" s="7" t="n">
        <f aca="false">IF(B2516=1,MIN($B$6,$B$2500),0)</f>
        <v>0</v>
      </c>
      <c r="J2516" s="7" t="n">
        <f aca="false">IF(C2516=1,MIN($F$646,MAX(0,$B$2500-I2516)),0)</f>
        <v>0</v>
      </c>
      <c r="K2516" s="7" t="n">
        <f aca="false">IF(D2516=1,MIN($F$645,MAX(0,$B$2500-SUM(I2516:J2516))),0)</f>
        <v>0</v>
      </c>
      <c r="L2516" s="7" t="n">
        <f aca="false">IF(E2516=1,MIN($F$644,MAX(0,$B$2500-SUM(I2516:K2516))),0)</f>
        <v>60000000</v>
      </c>
      <c r="M2516" s="7" t="n">
        <f aca="false">IF(F2516=1,MIN($F$643,MAX(0,$B$2500-SUM(I2516:L2516))),0)</f>
        <v>30000000</v>
      </c>
      <c r="N2516" s="7" t="n">
        <f aca="false">IF(G2516=1,MIN($F$642,MAX(0,$B$2500-SUM(I2516:M2516))),0)</f>
        <v>15000000</v>
      </c>
      <c r="O2516" s="7" t="n">
        <f aca="false">IF(H2516=1,MIN($F$641,MAX(0,$B$2500-SUM(I2516:N2516))),0)</f>
        <v>0</v>
      </c>
      <c r="P2516" s="7" t="n">
        <f aca="false">MAX(0,$B$2500-SUM(I2516:O2516))</f>
        <v>1895000000</v>
      </c>
      <c r="Q2516" s="7" t="n">
        <f aca="false">($B$623+$B$624)+$B$22+(1-B2516)*$B$618+(1-C2516)*$E$646+(1-D2516)*$E$645+(1-E2516)*$E$644+(1-F2516)*$E$643+(1-G2516)*$E$642+(1-H2516)*$E$641</f>
        <v>22714173.9523556</v>
      </c>
      <c r="R2516" s="7" t="n">
        <f aca="false">P2516&gt;$B$12*Q2516</f>
        <v>1</v>
      </c>
      <c r="S2516" s="7" t="n">
        <f aca="false">IF(R2516,(P2516+$B$12*$B$13)/(Q2516+$B$13),IF(Q2516&gt;0,P2516/Q2516,0))</f>
        <v>75.255291074992</v>
      </c>
      <c r="T2516" s="7" t="n">
        <f aca="false">IF(R2516,$B$13*(S2516-$B$12),0)</f>
        <v>185638227.68748</v>
      </c>
      <c r="U2516" s="7" t="n">
        <f aca="false">($B$623+$B$624)*S2516</f>
        <v>19541436.9471999</v>
      </c>
      <c r="V2516" s="7" t="n">
        <f aca="false">$B$22*S2516</f>
        <v>677297619.674928</v>
      </c>
      <c r="W2516" s="7" t="n">
        <f aca="false">IF(B2516=1,I2516,S2516*$B$618)</f>
        <v>46957165.9975963</v>
      </c>
      <c r="X2516" s="7" t="n">
        <f aca="false">IF(C2516=1,J2516,S2516*$E$646)</f>
        <v>459426968.943904</v>
      </c>
      <c r="Y2516" s="7" t="n">
        <f aca="false">IF(D2516=1,K2516,S2516*$E$645)</f>
        <v>129862125.373931</v>
      </c>
      <c r="Z2516" s="7" t="n">
        <f aca="false">IF(E2516=1,L2516,S2516*$E$644)</f>
        <v>60000000</v>
      </c>
      <c r="AA2516" s="7" t="n">
        <f aca="false">IF(F2516=1,M2516,S2516*$E$643)</f>
        <v>30000000</v>
      </c>
      <c r="AB2516" s="7" t="n">
        <f aca="false">IF(G2516=1,N2516,S2516*$E$642)</f>
        <v>15000000</v>
      </c>
      <c r="AC2516" s="7" t="n">
        <f aca="false">IF(H2516=1,O2516,S2516*$E$641)</f>
        <v>376276455.37496</v>
      </c>
      <c r="AD2516" s="7" t="n">
        <f aca="false">INDEX($W$2502:$W$2629,MATCH($A2516+(1-B2516)*64,$A$2502:$A$2629,0))</f>
        <v>30000000</v>
      </c>
      <c r="AE2516" s="7" t="n">
        <f aca="false">INDEX($W$2502:$W$2629,MATCH($A2516-B2516*64,$A$2502:$A$2629,0))</f>
        <v>46957165.9975963</v>
      </c>
      <c r="AF2516" s="7" t="n">
        <f aca="false">INDEX($X$2502:$X$2629,MATCH($A2516+(1-C2516)*32,$A$2502:$A$2629,0))</f>
        <v>300000000</v>
      </c>
      <c r="AG2516" s="7" t="n">
        <f aca="false">INDEX($X$2502:$X$2629,MATCH($A2516-C2516*32,$A$2502:$A$2629,0))</f>
        <v>459426968.943904</v>
      </c>
      <c r="AH2516" s="7" t="n">
        <f aca="false">INDEX($Y$2502:$Y$2629,MATCH($A2516+(1-D2516)*16,$A$2502:$A$2629,0))</f>
        <v>100000000</v>
      </c>
      <c r="AI2516" s="7" t="n">
        <f aca="false">INDEX($Y$2502:$Y$2629,MATCH($A2516-D2516*16,$A$2502:$A$2629,0))</f>
        <v>129862125.373931</v>
      </c>
      <c r="AJ2516" s="7" t="n">
        <f aca="false">INDEX($Z$2502:$Z$2629,MATCH($A2516+(1-E2516)*8,$A$2502:$A$2629,0))</f>
        <v>60000000</v>
      </c>
      <c r="AK2516" s="7" t="n">
        <f aca="false">INDEX($Z$2502:$Z$2629,MATCH($A2516-E2516*8,$A$2502:$A$2629,0))</f>
        <v>170130021.202363</v>
      </c>
      <c r="AL2516" s="7" t="n">
        <f aca="false">INDEX($AA$2502:$AA$2629,MATCH($A2516+(1-F2516)*4,$A$2502:$A$2629,0))</f>
        <v>30000000</v>
      </c>
      <c r="AM2516" s="7" t="n">
        <f aca="false">INDEX($AA$2502:$AA$2629,MATCH($A2516-F2516*4,$A$2502:$A$2629,0))</f>
        <v>204950178.933636</v>
      </c>
      <c r="AN2516" s="7" t="n">
        <f aca="false">INDEX($AB$2502:$AB$2629,MATCH($A2516+(1-G2516)*2,$A$2502:$A$2629,0))</f>
        <v>15000000</v>
      </c>
      <c r="AO2516" s="7" t="n">
        <f aca="false">INDEX($AB$2502:$AB$2629,MATCH($A2516-G2516*2,$A$2502:$A$2629,0))</f>
        <v>316490532.393142</v>
      </c>
      <c r="AP2516" s="7" t="n">
        <f aca="false">INDEX($AC$2502:$AC$2629,MATCH($A2516+(1-H2516)*1,$A$2502:$A$2629,0))</f>
        <v>5000000</v>
      </c>
      <c r="AQ2516" s="7" t="n">
        <f aca="false">INDEX($AC$2502:$AC$2629,MATCH($A2516-H2516*1,$A$2502:$A$2629,0))</f>
        <v>376276455.37496</v>
      </c>
      <c r="AR2516" s="14" t="b">
        <f aca="false">AND(IF(B2516=1,AD2516&gt;=AE2516,AE2516&gt;AD2516),IF(C2516=1,AF2516&gt;=AG2516,AG2516&gt;AF2516),IF(D2516=1,AH2516&gt;=AI2516,AI2516&gt;AH2516),IF(E2516=1,AJ2516&gt;=AK2516,AK2516&gt;AJ2516),IF(F2516=1,AL2516&gt;=AM2516,AM2516&gt;AL2516),IF(G2516=1,AN2516&gt;=AO2516,AO2516&gt;AN2516),IF(H2516=1,AP2516&gt;=AQ2516,AQ2516&gt;AP2516))</f>
        <v>0</v>
      </c>
      <c r="AS2516" s="2"/>
      <c r="AT2516" s="2"/>
      <c r="AU2516" s="2"/>
      <c r="AV2516" s="2"/>
      <c r="AW2516" s="2"/>
      <c r="AX2516" s="2"/>
    </row>
    <row r="2517" customFormat="false" ht="15" hidden="false" customHeight="false" outlineLevel="0" collapsed="false">
      <c r="A2517" s="6" t="n">
        <f aca="false">ROW()-2502</f>
        <v>15</v>
      </c>
      <c r="B2517" s="6" t="n">
        <f aca="false">MOD(INT($A2517/64),2)</f>
        <v>0</v>
      </c>
      <c r="C2517" s="6" t="n">
        <f aca="false">MOD(INT($A2517/32),2)</f>
        <v>0</v>
      </c>
      <c r="D2517" s="6" t="n">
        <f aca="false">MOD(INT($A2517/16),2)</f>
        <v>0</v>
      </c>
      <c r="E2517" s="6" t="n">
        <f aca="false">MOD(INT($A2517/8),2)</f>
        <v>1</v>
      </c>
      <c r="F2517" s="6" t="n">
        <f aca="false">MOD(INT($A2517/4),2)</f>
        <v>1</v>
      </c>
      <c r="G2517" s="6" t="n">
        <f aca="false">MOD(INT($A2517/2),2)</f>
        <v>1</v>
      </c>
      <c r="H2517" s="6" t="n">
        <f aca="false">MOD(INT($A2517/1),2)</f>
        <v>1</v>
      </c>
      <c r="I2517" s="7" t="n">
        <f aca="false">IF(B2517=1,MIN($B$6,$B$2500),0)</f>
        <v>0</v>
      </c>
      <c r="J2517" s="7" t="n">
        <f aca="false">IF(C2517=1,MIN($F$646,MAX(0,$B$2500-I2517)),0)</f>
        <v>0</v>
      </c>
      <c r="K2517" s="7" t="n">
        <f aca="false">IF(D2517=1,MIN($F$645,MAX(0,$B$2500-SUM(I2517:J2517))),0)</f>
        <v>0</v>
      </c>
      <c r="L2517" s="7" t="n">
        <f aca="false">IF(E2517=1,MIN($F$644,MAX(0,$B$2500-SUM(I2517:K2517))),0)</f>
        <v>60000000</v>
      </c>
      <c r="M2517" s="7" t="n">
        <f aca="false">IF(F2517=1,MIN($F$643,MAX(0,$B$2500-SUM(I2517:L2517))),0)</f>
        <v>30000000</v>
      </c>
      <c r="N2517" s="7" t="n">
        <f aca="false">IF(G2517=1,MIN($F$642,MAX(0,$B$2500-SUM(I2517:M2517))),0)</f>
        <v>15000000</v>
      </c>
      <c r="O2517" s="7" t="n">
        <f aca="false">IF(H2517=1,MIN($F$641,MAX(0,$B$2500-SUM(I2517:N2517))),0)</f>
        <v>5000000</v>
      </c>
      <c r="P2517" s="7" t="n">
        <f aca="false">MAX(0,$B$2500-SUM(I2517:O2517))</f>
        <v>1890000000</v>
      </c>
      <c r="Q2517" s="7" t="n">
        <f aca="false">($B$623+$B$624)+$B$22+(1-B2517)*$B$618+(1-C2517)*$E$646+(1-D2517)*$E$645+(1-E2517)*$E$644+(1-F2517)*$E$643+(1-G2517)*$E$642+(1-H2517)*$E$641</f>
        <v>17714173.9523556</v>
      </c>
      <c r="R2517" s="7" t="n">
        <f aca="false">P2517&gt;$B$12*Q2517</f>
        <v>1</v>
      </c>
      <c r="S2517" s="7" t="n">
        <f aca="false">IF(R2517,(P2517+$B$12*$B$13)/(Q2517+$B$13),IF(Q2517&gt;0,P2517/Q2517,0))</f>
        <v>93.622425752375</v>
      </c>
      <c r="T2517" s="7" t="n">
        <f aca="false">IF(R2517,$B$13*(S2517-$B$12),0)</f>
        <v>231556064.380937</v>
      </c>
      <c r="U2517" s="7" t="n">
        <f aca="false">($B$623+$B$624)*S2517</f>
        <v>24310805.3075075</v>
      </c>
      <c r="V2517" s="7" t="n">
        <f aca="false">$B$22*S2517</f>
        <v>842601831.771375</v>
      </c>
      <c r="W2517" s="7" t="n">
        <f aca="false">IF(B2517=1,I2517,S2517*$B$618)</f>
        <v>58417736.8043271</v>
      </c>
      <c r="X2517" s="7" t="n">
        <f aca="false">IF(C2517=1,J2517,S2517*$E$646)</f>
        <v>571556719.456804</v>
      </c>
      <c r="Y2517" s="7" t="n">
        <f aca="false">IF(D2517=1,K2517,S2517*$E$645)</f>
        <v>161556842.27905</v>
      </c>
      <c r="Z2517" s="7" t="n">
        <f aca="false">IF(E2517=1,L2517,S2517*$E$644)</f>
        <v>60000000</v>
      </c>
      <c r="AA2517" s="7" t="n">
        <f aca="false">IF(F2517=1,M2517,S2517*$E$643)</f>
        <v>30000000</v>
      </c>
      <c r="AB2517" s="7" t="n">
        <f aca="false">IF(G2517=1,N2517,S2517*$E$642)</f>
        <v>15000000</v>
      </c>
      <c r="AC2517" s="7" t="n">
        <f aca="false">IF(H2517=1,O2517,S2517*$E$641)</f>
        <v>5000000</v>
      </c>
      <c r="AD2517" s="7" t="n">
        <f aca="false">INDEX($W$2502:$W$2629,MATCH($A2517+(1-B2517)*64,$A$2502:$A$2629,0))</f>
        <v>30000000</v>
      </c>
      <c r="AE2517" s="7" t="n">
        <f aca="false">INDEX($W$2502:$W$2629,MATCH($A2517-B2517*64,$A$2502:$A$2629,0))</f>
        <v>58417736.8043271</v>
      </c>
      <c r="AF2517" s="7" t="n">
        <f aca="false">INDEX($X$2502:$X$2629,MATCH($A2517+(1-C2517)*32,$A$2502:$A$2629,0))</f>
        <v>300000000</v>
      </c>
      <c r="AG2517" s="7" t="n">
        <f aca="false">INDEX($X$2502:$X$2629,MATCH($A2517-C2517*32,$A$2502:$A$2629,0))</f>
        <v>571556719.456804</v>
      </c>
      <c r="AH2517" s="7" t="n">
        <f aca="false">INDEX($Y$2502:$Y$2629,MATCH($A2517+(1-D2517)*16,$A$2502:$A$2629,0))</f>
        <v>100000000</v>
      </c>
      <c r="AI2517" s="7" t="n">
        <f aca="false">INDEX($Y$2502:$Y$2629,MATCH($A2517-D2517*16,$A$2502:$A$2629,0))</f>
        <v>161556842.27905</v>
      </c>
      <c r="AJ2517" s="7" t="n">
        <f aca="false">INDEX($Z$2502:$Z$2629,MATCH($A2517+(1-E2517)*8,$A$2502:$A$2629,0))</f>
        <v>60000000</v>
      </c>
      <c r="AK2517" s="7" t="n">
        <f aca="false">INDEX($Z$2502:$Z$2629,MATCH($A2517-E2517*8,$A$2502:$A$2629,0))</f>
        <v>207215174.424352</v>
      </c>
      <c r="AL2517" s="7" t="n">
        <f aca="false">INDEX($AA$2502:$AA$2629,MATCH($A2517+(1-F2517)*4,$A$2502:$A$2629,0))</f>
        <v>30000000</v>
      </c>
      <c r="AM2517" s="7" t="n">
        <f aca="false">INDEX($AA$2502:$AA$2629,MATCH($A2517-F2517*4,$A$2502:$A$2629,0))</f>
        <v>248447349.961155</v>
      </c>
      <c r="AN2517" s="7" t="n">
        <f aca="false">INDEX($AB$2502:$AB$2629,MATCH($A2517+(1-G2517)*2,$A$2502:$A$2629,0))</f>
        <v>15000000</v>
      </c>
      <c r="AO2517" s="7" t="n">
        <f aca="false">INDEX($AB$2502:$AB$2629,MATCH($A2517-G2517*2,$A$2502:$A$2629,0))</f>
        <v>378259466.99749</v>
      </c>
      <c r="AP2517" s="7" t="n">
        <f aca="false">INDEX($AC$2502:$AC$2629,MATCH($A2517+(1-H2517)*1,$A$2502:$A$2629,0))</f>
        <v>5000000</v>
      </c>
      <c r="AQ2517" s="7" t="n">
        <f aca="false">INDEX($AC$2502:$AC$2629,MATCH($A2517-H2517*1,$A$2502:$A$2629,0))</f>
        <v>376276455.37496</v>
      </c>
      <c r="AR2517" s="14" t="b">
        <f aca="false">AND(IF(B2517=1,AD2517&gt;=AE2517,AE2517&gt;AD2517),IF(C2517=1,AF2517&gt;=AG2517,AG2517&gt;AF2517),IF(D2517=1,AH2517&gt;=AI2517,AI2517&gt;AH2517),IF(E2517=1,AJ2517&gt;=AK2517,AK2517&gt;AJ2517),IF(F2517=1,AL2517&gt;=AM2517,AM2517&gt;AL2517),IF(G2517=1,AN2517&gt;=AO2517,AO2517&gt;AN2517),IF(H2517=1,AP2517&gt;=AQ2517,AQ2517&gt;AP2517))</f>
        <v>0</v>
      </c>
      <c r="AS2517" s="2"/>
      <c r="AT2517" s="2"/>
      <c r="AU2517" s="2"/>
      <c r="AV2517" s="2"/>
      <c r="AW2517" s="2"/>
      <c r="AX2517" s="2"/>
    </row>
    <row r="2518" customFormat="false" ht="15" hidden="false" customHeight="false" outlineLevel="0" collapsed="false">
      <c r="A2518" s="6" t="n">
        <f aca="false">ROW()-2502</f>
        <v>16</v>
      </c>
      <c r="B2518" s="6" t="n">
        <f aca="false">MOD(INT($A2518/64),2)</f>
        <v>0</v>
      </c>
      <c r="C2518" s="6" t="n">
        <f aca="false">MOD(INT($A2518/32),2)</f>
        <v>0</v>
      </c>
      <c r="D2518" s="6" t="n">
        <f aca="false">MOD(INT($A2518/16),2)</f>
        <v>1</v>
      </c>
      <c r="E2518" s="6" t="n">
        <f aca="false">MOD(INT($A2518/8),2)</f>
        <v>0</v>
      </c>
      <c r="F2518" s="6" t="n">
        <f aca="false">MOD(INT($A2518/4),2)</f>
        <v>0</v>
      </c>
      <c r="G2518" s="6" t="n">
        <f aca="false">MOD(INT($A2518/2),2)</f>
        <v>0</v>
      </c>
      <c r="H2518" s="6" t="n">
        <f aca="false">MOD(INT($A2518/1),2)</f>
        <v>0</v>
      </c>
      <c r="I2518" s="7" t="n">
        <f aca="false">IF(B2518=1,MIN($B$6,$B$2500),0)</f>
        <v>0</v>
      </c>
      <c r="J2518" s="7" t="n">
        <f aca="false">IF(C2518=1,MIN($F$646,MAX(0,$B$2500-I2518)),0)</f>
        <v>0</v>
      </c>
      <c r="K2518" s="7" t="n">
        <f aca="false">IF(D2518=1,MIN($F$645,MAX(0,$B$2500-SUM(I2518:J2518))),0)</f>
        <v>100000000</v>
      </c>
      <c r="L2518" s="7" t="n">
        <f aca="false">IF(E2518=1,MIN($F$644,MAX(0,$B$2500-SUM(I2518:K2518))),0)</f>
        <v>0</v>
      </c>
      <c r="M2518" s="7" t="n">
        <f aca="false">IF(F2518=1,MIN($F$643,MAX(0,$B$2500-SUM(I2518:L2518))),0)</f>
        <v>0</v>
      </c>
      <c r="N2518" s="7" t="n">
        <f aca="false">IF(G2518=1,MIN($F$642,MAX(0,$B$2500-SUM(I2518:M2518))),0)</f>
        <v>0</v>
      </c>
      <c r="O2518" s="7" t="n">
        <f aca="false">IF(H2518=1,MIN($F$641,MAX(0,$B$2500-SUM(I2518:N2518))),0)</f>
        <v>0</v>
      </c>
      <c r="P2518" s="7" t="n">
        <f aca="false">MAX(0,$B$2500-SUM(I2518:O2518))</f>
        <v>1900000000</v>
      </c>
      <c r="Q2518" s="7" t="n">
        <f aca="false">($B$623+$B$624)+$B$22+(1-B2518)*$B$618+(1-C2518)*$E$646+(1-D2518)*$E$645+(1-E2518)*$E$644+(1-F2518)*$E$643+(1-G2518)*$E$642+(1-H2518)*$E$641</f>
        <v>31388552.7565712</v>
      </c>
      <c r="R2518" s="7" t="n">
        <f aca="false">P2518&gt;$B$12*Q2518</f>
        <v>1</v>
      </c>
      <c r="S2518" s="7" t="n">
        <f aca="false">IF(R2518,(P2518+$B$12*$B$13)/(Q2518+$B$13),IF(Q2518&gt;0,P2518/Q2518,0))</f>
        <v>56.1399010948054</v>
      </c>
      <c r="T2518" s="7" t="n">
        <f aca="false">IF(R2518,$B$13*(S2518-$B$12),0)</f>
        <v>137849752.737014</v>
      </c>
      <c r="U2518" s="7" t="n">
        <f aca="false">($B$623+$B$624)*S2518</f>
        <v>14577770.1713088</v>
      </c>
      <c r="V2518" s="7" t="n">
        <f aca="false">$B$22*S2518</f>
        <v>505259109.853249</v>
      </c>
      <c r="W2518" s="7" t="n">
        <f aca="false">IF(B2518=1,I2518,S2518*$B$618)</f>
        <v>35029705.1162884</v>
      </c>
      <c r="X2518" s="7" t="n">
        <f aca="false">IF(C2518=1,J2518,S2518*$E$646)</f>
        <v>342729185.262137</v>
      </c>
      <c r="Y2518" s="7" t="n">
        <f aca="false">IF(D2518=1,K2518,S2518*$E$645)</f>
        <v>100000000</v>
      </c>
      <c r="Z2518" s="7" t="n">
        <f aca="false">IF(E2518=1,L2518,S2518*$E$644)</f>
        <v>134735762.627533</v>
      </c>
      <c r="AA2518" s="7" t="n">
        <f aca="false">IF(F2518=1,M2518,S2518*$E$643)</f>
        <v>168419703.284416</v>
      </c>
      <c r="AB2518" s="7" t="n">
        <f aca="false">IF(G2518=1,N2518,S2518*$E$642)</f>
        <v>280699505.474027</v>
      </c>
      <c r="AC2518" s="7" t="n">
        <f aca="false">IF(H2518=1,O2518,S2518*$E$641)</f>
        <v>280699505.474027</v>
      </c>
      <c r="AD2518" s="7" t="n">
        <f aca="false">INDEX($W$2502:$W$2629,MATCH($A2518+(1-B2518)*64,$A$2502:$A$2629,0))</f>
        <v>30000000</v>
      </c>
      <c r="AE2518" s="7" t="n">
        <f aca="false">INDEX($W$2502:$W$2629,MATCH($A2518-B2518*64,$A$2502:$A$2629,0))</f>
        <v>35029705.1162884</v>
      </c>
      <c r="AF2518" s="7" t="n">
        <f aca="false">INDEX($X$2502:$X$2629,MATCH($A2518+(1-C2518)*32,$A$2502:$A$2629,0))</f>
        <v>300000000</v>
      </c>
      <c r="AG2518" s="7" t="n">
        <f aca="false">INDEX($X$2502:$X$2629,MATCH($A2518-C2518*32,$A$2502:$A$2629,0))</f>
        <v>342729185.262137</v>
      </c>
      <c r="AH2518" s="7" t="n">
        <f aca="false">INDEX($Y$2502:$Y$2629,MATCH($A2518+(1-D2518)*16,$A$2502:$A$2629,0))</f>
        <v>100000000</v>
      </c>
      <c r="AI2518" s="7" t="n">
        <f aca="false">INDEX($Y$2502:$Y$2629,MATCH($A2518-D2518*16,$A$2502:$A$2629,0))</f>
        <v>97027561.2507844</v>
      </c>
      <c r="AJ2518" s="7" t="n">
        <f aca="false">INDEX($Z$2502:$Z$2629,MATCH($A2518+(1-E2518)*8,$A$2502:$A$2629,0))</f>
        <v>60000000</v>
      </c>
      <c r="AK2518" s="7" t="n">
        <f aca="false">INDEX($Z$2502:$Z$2629,MATCH($A2518-E2518*8,$A$2502:$A$2629,0))</f>
        <v>134735762.627533</v>
      </c>
      <c r="AL2518" s="7" t="n">
        <f aca="false">INDEX($AA$2502:$AA$2629,MATCH($A2518+(1-F2518)*4,$A$2502:$A$2629,0))</f>
        <v>30000000</v>
      </c>
      <c r="AM2518" s="7" t="n">
        <f aca="false">INDEX($AA$2502:$AA$2629,MATCH($A2518-F2518*4,$A$2502:$A$2629,0))</f>
        <v>168419703.284416</v>
      </c>
      <c r="AN2518" s="7" t="n">
        <f aca="false">INDEX($AB$2502:$AB$2629,MATCH($A2518+(1-G2518)*2,$A$2502:$A$2629,0))</f>
        <v>15000000</v>
      </c>
      <c r="AO2518" s="7" t="n">
        <f aca="false">INDEX($AB$2502:$AB$2629,MATCH($A2518-G2518*2,$A$2502:$A$2629,0))</f>
        <v>280699505.474027</v>
      </c>
      <c r="AP2518" s="7" t="n">
        <f aca="false">INDEX($AC$2502:$AC$2629,MATCH($A2518+(1-H2518)*1,$A$2502:$A$2629,0))</f>
        <v>5000000</v>
      </c>
      <c r="AQ2518" s="7" t="n">
        <f aca="false">INDEX($AC$2502:$AC$2629,MATCH($A2518-H2518*1,$A$2502:$A$2629,0))</f>
        <v>280699505.474027</v>
      </c>
      <c r="AR2518" s="14" t="b">
        <f aca="false">AND(IF(B2518=1,AD2518&gt;=AE2518,AE2518&gt;AD2518),IF(C2518=1,AF2518&gt;=AG2518,AG2518&gt;AF2518),IF(D2518=1,AH2518&gt;=AI2518,AI2518&gt;AH2518),IF(E2518=1,AJ2518&gt;=AK2518,AK2518&gt;AJ2518),IF(F2518=1,AL2518&gt;=AM2518,AM2518&gt;AL2518),IF(G2518=1,AN2518&gt;=AO2518,AO2518&gt;AN2518),IF(H2518=1,AP2518&gt;=AQ2518,AQ2518&gt;AP2518))</f>
        <v>1</v>
      </c>
      <c r="AS2518" s="2"/>
      <c r="AT2518" s="2"/>
      <c r="AU2518" s="2"/>
      <c r="AV2518" s="2"/>
      <c r="AW2518" s="2"/>
      <c r="AX2518" s="2"/>
    </row>
    <row r="2519" customFormat="false" ht="15" hidden="false" customHeight="false" outlineLevel="0" collapsed="false">
      <c r="A2519" s="6" t="n">
        <f aca="false">ROW()-2502</f>
        <v>17</v>
      </c>
      <c r="B2519" s="6" t="n">
        <f aca="false">MOD(INT($A2519/64),2)</f>
        <v>0</v>
      </c>
      <c r="C2519" s="6" t="n">
        <f aca="false">MOD(INT($A2519/32),2)</f>
        <v>0</v>
      </c>
      <c r="D2519" s="6" t="n">
        <f aca="false">MOD(INT($A2519/16),2)</f>
        <v>1</v>
      </c>
      <c r="E2519" s="6" t="n">
        <f aca="false">MOD(INT($A2519/8),2)</f>
        <v>0</v>
      </c>
      <c r="F2519" s="6" t="n">
        <f aca="false">MOD(INT($A2519/4),2)</f>
        <v>0</v>
      </c>
      <c r="G2519" s="6" t="n">
        <f aca="false">MOD(INT($A2519/2),2)</f>
        <v>0</v>
      </c>
      <c r="H2519" s="6" t="n">
        <f aca="false">MOD(INT($A2519/1),2)</f>
        <v>1</v>
      </c>
      <c r="I2519" s="7" t="n">
        <f aca="false">IF(B2519=1,MIN($B$6,$B$2500),0)</f>
        <v>0</v>
      </c>
      <c r="J2519" s="7" t="n">
        <f aca="false">IF(C2519=1,MIN($F$646,MAX(0,$B$2500-I2519)),0)</f>
        <v>0</v>
      </c>
      <c r="K2519" s="7" t="n">
        <f aca="false">IF(D2519=1,MIN($F$645,MAX(0,$B$2500-SUM(I2519:J2519))),0)</f>
        <v>100000000</v>
      </c>
      <c r="L2519" s="7" t="n">
        <f aca="false">IF(E2519=1,MIN($F$644,MAX(0,$B$2500-SUM(I2519:K2519))),0)</f>
        <v>0</v>
      </c>
      <c r="M2519" s="7" t="n">
        <f aca="false">IF(F2519=1,MIN($F$643,MAX(0,$B$2500-SUM(I2519:L2519))),0)</f>
        <v>0</v>
      </c>
      <c r="N2519" s="7" t="n">
        <f aca="false">IF(G2519=1,MIN($F$642,MAX(0,$B$2500-SUM(I2519:M2519))),0)</f>
        <v>0</v>
      </c>
      <c r="O2519" s="7" t="n">
        <f aca="false">IF(H2519=1,MIN($F$641,MAX(0,$B$2500-SUM(I2519:N2519))),0)</f>
        <v>5000000</v>
      </c>
      <c r="P2519" s="7" t="n">
        <f aca="false">MAX(0,$B$2500-SUM(I2519:O2519))</f>
        <v>1895000000</v>
      </c>
      <c r="Q2519" s="7" t="n">
        <f aca="false">($B$623+$B$624)+$B$22+(1-B2519)*$B$618+(1-C2519)*$E$646+(1-D2519)*$E$645+(1-E2519)*$E$644+(1-F2519)*$E$643+(1-G2519)*$E$642+(1-H2519)*$E$641</f>
        <v>26388552.7565712</v>
      </c>
      <c r="R2519" s="7" t="n">
        <f aca="false">P2519&gt;$B$12*Q2519</f>
        <v>1</v>
      </c>
      <c r="S2519" s="7" t="n">
        <f aca="false">IF(R2519,(P2519+$B$12*$B$13)/(Q2519+$B$13),IF(Q2519&gt;0,P2519/Q2519,0))</f>
        <v>65.6834565576631</v>
      </c>
      <c r="T2519" s="7" t="n">
        <f aca="false">IF(R2519,$B$13*(S2519-$B$12),0)</f>
        <v>161708641.394158</v>
      </c>
      <c r="U2519" s="7" t="n">
        <f aca="false">($B$623+$B$624)*S2519</f>
        <v>17055931.9678487</v>
      </c>
      <c r="V2519" s="7" t="n">
        <f aca="false">$B$22*S2519</f>
        <v>591151109.018968</v>
      </c>
      <c r="W2519" s="7" t="n">
        <f aca="false">IF(B2519=1,I2519,S2519*$B$618)</f>
        <v>40984612.8932061</v>
      </c>
      <c r="X2519" s="7" t="n">
        <f aca="false">IF(C2519=1,J2519,S2519*$E$646)</f>
        <v>400991756.526123</v>
      </c>
      <c r="Y2519" s="7" t="n">
        <f aca="false">IF(D2519=1,K2519,S2519*$E$645)</f>
        <v>100000000</v>
      </c>
      <c r="Z2519" s="7" t="n">
        <f aca="false">IF(E2519=1,L2519,S2519*$E$644)</f>
        <v>157640295.738391</v>
      </c>
      <c r="AA2519" s="7" t="n">
        <f aca="false">IF(F2519=1,M2519,S2519*$E$643)</f>
        <v>197050369.672989</v>
      </c>
      <c r="AB2519" s="7" t="n">
        <f aca="false">IF(G2519=1,N2519,S2519*$E$642)</f>
        <v>328417282.788316</v>
      </c>
      <c r="AC2519" s="7" t="n">
        <f aca="false">IF(H2519=1,O2519,S2519*$E$641)</f>
        <v>5000000</v>
      </c>
      <c r="AD2519" s="7" t="n">
        <f aca="false">INDEX($W$2502:$W$2629,MATCH($A2519+(1-B2519)*64,$A$2502:$A$2629,0))</f>
        <v>30000000</v>
      </c>
      <c r="AE2519" s="7" t="n">
        <f aca="false">INDEX($W$2502:$W$2629,MATCH($A2519-B2519*64,$A$2502:$A$2629,0))</f>
        <v>40984612.8932061</v>
      </c>
      <c r="AF2519" s="7" t="n">
        <f aca="false">INDEX($X$2502:$X$2629,MATCH($A2519+(1-C2519)*32,$A$2502:$A$2629,0))</f>
        <v>300000000</v>
      </c>
      <c r="AG2519" s="7" t="n">
        <f aca="false">INDEX($X$2502:$X$2629,MATCH($A2519-C2519*32,$A$2502:$A$2629,0))</f>
        <v>400991756.526123</v>
      </c>
      <c r="AH2519" s="7" t="n">
        <f aca="false">INDEX($Y$2502:$Y$2629,MATCH($A2519+(1-D2519)*16,$A$2502:$A$2629,0))</f>
        <v>100000000</v>
      </c>
      <c r="AI2519" s="7" t="n">
        <f aca="false">INDEX($Y$2502:$Y$2629,MATCH($A2519-D2519*16,$A$2502:$A$2629,0))</f>
        <v>112592563.952363</v>
      </c>
      <c r="AJ2519" s="7" t="n">
        <f aca="false">INDEX($Z$2502:$Z$2629,MATCH($A2519+(1-E2519)*8,$A$2502:$A$2629,0))</f>
        <v>60000000</v>
      </c>
      <c r="AK2519" s="7" t="n">
        <f aca="false">INDEX($Z$2502:$Z$2629,MATCH($A2519-E2519*8,$A$2502:$A$2629,0))</f>
        <v>157640295.738391</v>
      </c>
      <c r="AL2519" s="7" t="n">
        <f aca="false">INDEX($AA$2502:$AA$2629,MATCH($A2519+(1-F2519)*4,$A$2502:$A$2629,0))</f>
        <v>30000000</v>
      </c>
      <c r="AM2519" s="7" t="n">
        <f aca="false">INDEX($AA$2502:$AA$2629,MATCH($A2519-F2519*4,$A$2502:$A$2629,0))</f>
        <v>197050369.672989</v>
      </c>
      <c r="AN2519" s="7" t="n">
        <f aca="false">INDEX($AB$2502:$AB$2629,MATCH($A2519+(1-G2519)*2,$A$2502:$A$2629,0))</f>
        <v>15000000</v>
      </c>
      <c r="AO2519" s="7" t="n">
        <f aca="false">INDEX($AB$2502:$AB$2629,MATCH($A2519-G2519*2,$A$2502:$A$2629,0))</f>
        <v>328417282.788316</v>
      </c>
      <c r="AP2519" s="7" t="n">
        <f aca="false">INDEX($AC$2502:$AC$2629,MATCH($A2519+(1-H2519)*1,$A$2502:$A$2629,0))</f>
        <v>5000000</v>
      </c>
      <c r="AQ2519" s="7" t="n">
        <f aca="false">INDEX($AC$2502:$AC$2629,MATCH($A2519-H2519*1,$A$2502:$A$2629,0))</f>
        <v>280699505.474027</v>
      </c>
      <c r="AR2519" s="14" t="b">
        <f aca="false">AND(IF(B2519=1,AD2519&gt;=AE2519,AE2519&gt;AD2519),IF(C2519=1,AF2519&gt;=AG2519,AG2519&gt;AF2519),IF(D2519=1,AH2519&gt;=AI2519,AI2519&gt;AH2519),IF(E2519=1,AJ2519&gt;=AK2519,AK2519&gt;AJ2519),IF(F2519=1,AL2519&gt;=AM2519,AM2519&gt;AL2519),IF(G2519=1,AN2519&gt;=AO2519,AO2519&gt;AN2519),IF(H2519=1,AP2519&gt;=AQ2519,AQ2519&gt;AP2519))</f>
        <v>0</v>
      </c>
      <c r="AS2519" s="2"/>
      <c r="AT2519" s="2"/>
      <c r="AU2519" s="2"/>
      <c r="AV2519" s="2"/>
      <c r="AW2519" s="2"/>
      <c r="AX2519" s="2"/>
    </row>
    <row r="2520" customFormat="false" ht="15" hidden="false" customHeight="false" outlineLevel="0" collapsed="false">
      <c r="A2520" s="6" t="n">
        <f aca="false">ROW()-2502</f>
        <v>18</v>
      </c>
      <c r="B2520" s="6" t="n">
        <f aca="false">MOD(INT($A2520/64),2)</f>
        <v>0</v>
      </c>
      <c r="C2520" s="6" t="n">
        <f aca="false">MOD(INT($A2520/32),2)</f>
        <v>0</v>
      </c>
      <c r="D2520" s="6" t="n">
        <f aca="false">MOD(INT($A2520/16),2)</f>
        <v>1</v>
      </c>
      <c r="E2520" s="6" t="n">
        <f aca="false">MOD(INT($A2520/8),2)</f>
        <v>0</v>
      </c>
      <c r="F2520" s="6" t="n">
        <f aca="false">MOD(INT($A2520/4),2)</f>
        <v>0</v>
      </c>
      <c r="G2520" s="6" t="n">
        <f aca="false">MOD(INT($A2520/2),2)</f>
        <v>1</v>
      </c>
      <c r="H2520" s="6" t="n">
        <f aca="false">MOD(INT($A2520/1),2)</f>
        <v>0</v>
      </c>
      <c r="I2520" s="7" t="n">
        <f aca="false">IF(B2520=1,MIN($B$6,$B$2500),0)</f>
        <v>0</v>
      </c>
      <c r="J2520" s="7" t="n">
        <f aca="false">IF(C2520=1,MIN($F$646,MAX(0,$B$2500-I2520)),0)</f>
        <v>0</v>
      </c>
      <c r="K2520" s="7" t="n">
        <f aca="false">IF(D2520=1,MIN($F$645,MAX(0,$B$2500-SUM(I2520:J2520))),0)</f>
        <v>100000000</v>
      </c>
      <c r="L2520" s="7" t="n">
        <f aca="false">IF(E2520=1,MIN($F$644,MAX(0,$B$2500-SUM(I2520:K2520))),0)</f>
        <v>0</v>
      </c>
      <c r="M2520" s="7" t="n">
        <f aca="false">IF(F2520=1,MIN($F$643,MAX(0,$B$2500-SUM(I2520:L2520))),0)</f>
        <v>0</v>
      </c>
      <c r="N2520" s="7" t="n">
        <f aca="false">IF(G2520=1,MIN($F$642,MAX(0,$B$2500-SUM(I2520:M2520))),0)</f>
        <v>15000000</v>
      </c>
      <c r="O2520" s="7" t="n">
        <f aca="false">IF(H2520=1,MIN($F$641,MAX(0,$B$2500-SUM(I2520:N2520))),0)</f>
        <v>0</v>
      </c>
      <c r="P2520" s="7" t="n">
        <f aca="false">MAX(0,$B$2500-SUM(I2520:O2520))</f>
        <v>1885000000</v>
      </c>
      <c r="Q2520" s="7" t="n">
        <f aca="false">($B$623+$B$624)+$B$22+(1-B2520)*$B$618+(1-C2520)*$E$646+(1-D2520)*$E$645+(1-E2520)*$E$644+(1-F2520)*$E$643+(1-G2520)*$E$642+(1-H2520)*$E$641</f>
        <v>26388552.7565712</v>
      </c>
      <c r="R2520" s="7" t="n">
        <f aca="false">P2520&gt;$B$12*Q2520</f>
        <v>1</v>
      </c>
      <c r="S2520" s="7" t="n">
        <f aca="false">IF(R2520,(P2520+$B$12*$B$13)/(Q2520+$B$13),IF(Q2520&gt;0,P2520/Q2520,0))</f>
        <v>65.3372986838414</v>
      </c>
      <c r="T2520" s="7" t="n">
        <f aca="false">IF(R2520,$B$13*(S2520-$B$12),0)</f>
        <v>160843246.709604</v>
      </c>
      <c r="U2520" s="7" t="n">
        <f aca="false">($B$623+$B$624)*S2520</f>
        <v>16966045.6333673</v>
      </c>
      <c r="V2520" s="7" t="n">
        <f aca="false">$B$22*S2520</f>
        <v>588035688.154573</v>
      </c>
      <c r="W2520" s="7" t="n">
        <f aca="false">IF(B2520=1,I2520,S2520*$B$618)</f>
        <v>40768620.2033868</v>
      </c>
      <c r="X2520" s="7" t="n">
        <f aca="false">IF(C2520=1,J2520,S2520*$E$646)</f>
        <v>398878492.987119</v>
      </c>
      <c r="Y2520" s="7" t="n">
        <f aca="false">IF(D2520=1,K2520,S2520*$E$645)</f>
        <v>100000000</v>
      </c>
      <c r="Z2520" s="7" t="n">
        <f aca="false">IF(E2520=1,L2520,S2520*$E$644)</f>
        <v>156809516.841219</v>
      </c>
      <c r="AA2520" s="7" t="n">
        <f aca="false">IF(F2520=1,M2520,S2520*$E$643)</f>
        <v>196011896.051524</v>
      </c>
      <c r="AB2520" s="7" t="n">
        <f aca="false">IF(G2520=1,N2520,S2520*$E$642)</f>
        <v>15000000</v>
      </c>
      <c r="AC2520" s="7" t="n">
        <f aca="false">IF(H2520=1,O2520,S2520*$E$641)</f>
        <v>326686493.419207</v>
      </c>
      <c r="AD2520" s="7" t="n">
        <f aca="false">INDEX($W$2502:$W$2629,MATCH($A2520+(1-B2520)*64,$A$2502:$A$2629,0))</f>
        <v>30000000</v>
      </c>
      <c r="AE2520" s="7" t="n">
        <f aca="false">INDEX($W$2502:$W$2629,MATCH($A2520-B2520*64,$A$2502:$A$2629,0))</f>
        <v>40768620.2033868</v>
      </c>
      <c r="AF2520" s="7" t="n">
        <f aca="false">INDEX($X$2502:$X$2629,MATCH($A2520+(1-C2520)*32,$A$2502:$A$2629,0))</f>
        <v>300000000</v>
      </c>
      <c r="AG2520" s="7" t="n">
        <f aca="false">INDEX($X$2502:$X$2629,MATCH($A2520-C2520*32,$A$2502:$A$2629,0))</f>
        <v>398878492.987119</v>
      </c>
      <c r="AH2520" s="7" t="n">
        <f aca="false">INDEX($Y$2502:$Y$2629,MATCH($A2520+(1-D2520)*16,$A$2502:$A$2629,0))</f>
        <v>100000000</v>
      </c>
      <c r="AI2520" s="7" t="n">
        <f aca="false">INDEX($Y$2502:$Y$2629,MATCH($A2520-D2520*16,$A$2502:$A$2629,0))</f>
        <v>112028896.548346</v>
      </c>
      <c r="AJ2520" s="7" t="n">
        <f aca="false">INDEX($Z$2502:$Z$2629,MATCH($A2520+(1-E2520)*8,$A$2502:$A$2629,0))</f>
        <v>60000000</v>
      </c>
      <c r="AK2520" s="7" t="n">
        <f aca="false">INDEX($Z$2502:$Z$2629,MATCH($A2520-E2520*8,$A$2502:$A$2629,0))</f>
        <v>156809516.841219</v>
      </c>
      <c r="AL2520" s="7" t="n">
        <f aca="false">INDEX($AA$2502:$AA$2629,MATCH($A2520+(1-F2520)*4,$A$2502:$A$2629,0))</f>
        <v>30000000</v>
      </c>
      <c r="AM2520" s="7" t="n">
        <f aca="false">INDEX($AA$2502:$AA$2629,MATCH($A2520-F2520*4,$A$2502:$A$2629,0))</f>
        <v>196011896.051524</v>
      </c>
      <c r="AN2520" s="7" t="n">
        <f aca="false">INDEX($AB$2502:$AB$2629,MATCH($A2520+(1-G2520)*2,$A$2502:$A$2629,0))</f>
        <v>15000000</v>
      </c>
      <c r="AO2520" s="7" t="n">
        <f aca="false">INDEX($AB$2502:$AB$2629,MATCH($A2520-G2520*2,$A$2502:$A$2629,0))</f>
        <v>280699505.474027</v>
      </c>
      <c r="AP2520" s="7" t="n">
        <f aca="false">INDEX($AC$2502:$AC$2629,MATCH($A2520+(1-H2520)*1,$A$2502:$A$2629,0))</f>
        <v>5000000</v>
      </c>
      <c r="AQ2520" s="7" t="n">
        <f aca="false">INDEX($AC$2502:$AC$2629,MATCH($A2520-H2520*1,$A$2502:$A$2629,0))</f>
        <v>326686493.419207</v>
      </c>
      <c r="AR2520" s="14" t="b">
        <f aca="false">AND(IF(B2520=1,AD2520&gt;=AE2520,AE2520&gt;AD2520),IF(C2520=1,AF2520&gt;=AG2520,AG2520&gt;AF2520),IF(D2520=1,AH2520&gt;=AI2520,AI2520&gt;AH2520),IF(E2520=1,AJ2520&gt;=AK2520,AK2520&gt;AJ2520),IF(F2520=1,AL2520&gt;=AM2520,AM2520&gt;AL2520),IF(G2520=1,AN2520&gt;=AO2520,AO2520&gt;AN2520),IF(H2520=1,AP2520&gt;=AQ2520,AQ2520&gt;AP2520))</f>
        <v>0</v>
      </c>
      <c r="AS2520" s="2"/>
      <c r="AT2520" s="2"/>
      <c r="AU2520" s="2"/>
      <c r="AV2520" s="2"/>
      <c r="AW2520" s="2"/>
      <c r="AX2520" s="2"/>
    </row>
    <row r="2521" customFormat="false" ht="15" hidden="false" customHeight="false" outlineLevel="0" collapsed="false">
      <c r="A2521" s="6" t="n">
        <f aca="false">ROW()-2502</f>
        <v>19</v>
      </c>
      <c r="B2521" s="6" t="n">
        <f aca="false">MOD(INT($A2521/64),2)</f>
        <v>0</v>
      </c>
      <c r="C2521" s="6" t="n">
        <f aca="false">MOD(INT($A2521/32),2)</f>
        <v>0</v>
      </c>
      <c r="D2521" s="6" t="n">
        <f aca="false">MOD(INT($A2521/16),2)</f>
        <v>1</v>
      </c>
      <c r="E2521" s="6" t="n">
        <f aca="false">MOD(INT($A2521/8),2)</f>
        <v>0</v>
      </c>
      <c r="F2521" s="6" t="n">
        <f aca="false">MOD(INT($A2521/4),2)</f>
        <v>0</v>
      </c>
      <c r="G2521" s="6" t="n">
        <f aca="false">MOD(INT($A2521/2),2)</f>
        <v>1</v>
      </c>
      <c r="H2521" s="6" t="n">
        <f aca="false">MOD(INT($A2521/1),2)</f>
        <v>1</v>
      </c>
      <c r="I2521" s="7" t="n">
        <f aca="false">IF(B2521=1,MIN($B$6,$B$2500),0)</f>
        <v>0</v>
      </c>
      <c r="J2521" s="7" t="n">
        <f aca="false">IF(C2521=1,MIN($F$646,MAX(0,$B$2500-I2521)),0)</f>
        <v>0</v>
      </c>
      <c r="K2521" s="7" t="n">
        <f aca="false">IF(D2521=1,MIN($F$645,MAX(0,$B$2500-SUM(I2521:J2521))),0)</f>
        <v>100000000</v>
      </c>
      <c r="L2521" s="7" t="n">
        <f aca="false">IF(E2521=1,MIN($F$644,MAX(0,$B$2500-SUM(I2521:K2521))),0)</f>
        <v>0</v>
      </c>
      <c r="M2521" s="7" t="n">
        <f aca="false">IF(F2521=1,MIN($F$643,MAX(0,$B$2500-SUM(I2521:L2521))),0)</f>
        <v>0</v>
      </c>
      <c r="N2521" s="7" t="n">
        <f aca="false">IF(G2521=1,MIN($F$642,MAX(0,$B$2500-SUM(I2521:M2521))),0)</f>
        <v>15000000</v>
      </c>
      <c r="O2521" s="7" t="n">
        <f aca="false">IF(H2521=1,MIN($F$641,MAX(0,$B$2500-SUM(I2521:N2521))),0)</f>
        <v>5000000</v>
      </c>
      <c r="P2521" s="7" t="n">
        <f aca="false">MAX(0,$B$2500-SUM(I2521:O2521))</f>
        <v>1880000000</v>
      </c>
      <c r="Q2521" s="7" t="n">
        <f aca="false">($B$623+$B$624)+$B$22+(1-B2521)*$B$618+(1-C2521)*$E$646+(1-D2521)*$E$645+(1-E2521)*$E$644+(1-F2521)*$E$643+(1-G2521)*$E$642+(1-H2521)*$E$641</f>
        <v>21388552.7565712</v>
      </c>
      <c r="R2521" s="7" t="n">
        <f aca="false">P2521&gt;$B$12*Q2521</f>
        <v>1</v>
      </c>
      <c r="S2521" s="7" t="n">
        <f aca="false">IF(R2521,(P2521+$B$12*$B$13)/(Q2521+$B$13),IF(Q2521&gt;0,P2521/Q2521,0))</f>
        <v>78.8034343973463</v>
      </c>
      <c r="T2521" s="7" t="n">
        <f aca="false">IF(R2521,$B$13*(S2521-$B$12),0)</f>
        <v>194508585.993366</v>
      </c>
      <c r="U2521" s="7" t="n">
        <f aca="false">($B$623+$B$624)*S2521</f>
        <v>20462778.3973887</v>
      </c>
      <c r="V2521" s="7" t="n">
        <f aca="false">$B$22*S2521</f>
        <v>709230909.576116</v>
      </c>
      <c r="W2521" s="7" t="n">
        <f aca="false">IF(B2521=1,I2521,S2521*$B$618)</f>
        <v>49171106.7397167</v>
      </c>
      <c r="X2521" s="7" t="n">
        <f aca="false">IF(C2521=1,J2521,S2521*$E$646)</f>
        <v>481088073.547743</v>
      </c>
      <c r="Y2521" s="7" t="n">
        <f aca="false">IF(D2521=1,K2521,S2521*$E$645)</f>
        <v>100000000</v>
      </c>
      <c r="Z2521" s="7" t="n">
        <f aca="false">IF(E2521=1,L2521,S2521*$E$644)</f>
        <v>189128242.553631</v>
      </c>
      <c r="AA2521" s="7" t="n">
        <f aca="false">IF(F2521=1,M2521,S2521*$E$643)</f>
        <v>236410303.192039</v>
      </c>
      <c r="AB2521" s="7" t="n">
        <f aca="false">IF(G2521=1,N2521,S2521*$E$642)</f>
        <v>15000000</v>
      </c>
      <c r="AC2521" s="7" t="n">
        <f aca="false">IF(H2521=1,O2521,S2521*$E$641)</f>
        <v>5000000</v>
      </c>
      <c r="AD2521" s="7" t="n">
        <f aca="false">INDEX($W$2502:$W$2629,MATCH($A2521+(1-B2521)*64,$A$2502:$A$2629,0))</f>
        <v>30000000</v>
      </c>
      <c r="AE2521" s="7" t="n">
        <f aca="false">INDEX($W$2502:$W$2629,MATCH($A2521-B2521*64,$A$2502:$A$2629,0))</f>
        <v>49171106.7397167</v>
      </c>
      <c r="AF2521" s="7" t="n">
        <f aca="false">INDEX($X$2502:$X$2629,MATCH($A2521+(1-C2521)*32,$A$2502:$A$2629,0))</f>
        <v>300000000</v>
      </c>
      <c r="AG2521" s="7" t="n">
        <f aca="false">INDEX($X$2502:$X$2629,MATCH($A2521-C2521*32,$A$2502:$A$2629,0))</f>
        <v>481088073.547743</v>
      </c>
      <c r="AH2521" s="7" t="n">
        <f aca="false">INDEX($Y$2502:$Y$2629,MATCH($A2521+(1-D2521)*16,$A$2502:$A$2629,0))</f>
        <v>100000000</v>
      </c>
      <c r="AI2521" s="7" t="n">
        <f aca="false">INDEX($Y$2502:$Y$2629,MATCH($A2521-D2521*16,$A$2502:$A$2629,0))</f>
        <v>133560583.566193</v>
      </c>
      <c r="AJ2521" s="7" t="n">
        <f aca="false">INDEX($Z$2502:$Z$2629,MATCH($A2521+(1-E2521)*8,$A$2502:$A$2629,0))</f>
        <v>60000000</v>
      </c>
      <c r="AK2521" s="7" t="n">
        <f aca="false">INDEX($Z$2502:$Z$2629,MATCH($A2521-E2521*8,$A$2502:$A$2629,0))</f>
        <v>189128242.553631</v>
      </c>
      <c r="AL2521" s="7" t="n">
        <f aca="false">INDEX($AA$2502:$AA$2629,MATCH($A2521+(1-F2521)*4,$A$2502:$A$2629,0))</f>
        <v>30000000</v>
      </c>
      <c r="AM2521" s="7" t="n">
        <f aca="false">INDEX($AA$2502:$AA$2629,MATCH($A2521-F2521*4,$A$2502:$A$2629,0))</f>
        <v>236410303.192039</v>
      </c>
      <c r="AN2521" s="7" t="n">
        <f aca="false">INDEX($AB$2502:$AB$2629,MATCH($A2521+(1-G2521)*2,$A$2502:$A$2629,0))</f>
        <v>15000000</v>
      </c>
      <c r="AO2521" s="7" t="n">
        <f aca="false">INDEX($AB$2502:$AB$2629,MATCH($A2521-G2521*2,$A$2502:$A$2629,0))</f>
        <v>328417282.788316</v>
      </c>
      <c r="AP2521" s="7" t="n">
        <f aca="false">INDEX($AC$2502:$AC$2629,MATCH($A2521+(1-H2521)*1,$A$2502:$A$2629,0))</f>
        <v>5000000</v>
      </c>
      <c r="AQ2521" s="7" t="n">
        <f aca="false">INDEX($AC$2502:$AC$2629,MATCH($A2521-H2521*1,$A$2502:$A$2629,0))</f>
        <v>326686493.419207</v>
      </c>
      <c r="AR2521" s="14" t="b">
        <f aca="false">AND(IF(B2521=1,AD2521&gt;=AE2521,AE2521&gt;AD2521),IF(C2521=1,AF2521&gt;=AG2521,AG2521&gt;AF2521),IF(D2521=1,AH2521&gt;=AI2521,AI2521&gt;AH2521),IF(E2521=1,AJ2521&gt;=AK2521,AK2521&gt;AJ2521),IF(F2521=1,AL2521&gt;=AM2521,AM2521&gt;AL2521),IF(G2521=1,AN2521&gt;=AO2521,AO2521&gt;AN2521),IF(H2521=1,AP2521&gt;=AQ2521,AQ2521&gt;AP2521))</f>
        <v>0</v>
      </c>
      <c r="AS2521" s="2"/>
      <c r="AT2521" s="2"/>
      <c r="AU2521" s="2"/>
      <c r="AV2521" s="2"/>
      <c r="AW2521" s="2"/>
      <c r="AX2521" s="2"/>
    </row>
    <row r="2522" customFormat="false" ht="15" hidden="false" customHeight="false" outlineLevel="0" collapsed="false">
      <c r="A2522" s="6" t="n">
        <f aca="false">ROW()-2502</f>
        <v>20</v>
      </c>
      <c r="B2522" s="6" t="n">
        <f aca="false">MOD(INT($A2522/64),2)</f>
        <v>0</v>
      </c>
      <c r="C2522" s="6" t="n">
        <f aca="false">MOD(INT($A2522/32),2)</f>
        <v>0</v>
      </c>
      <c r="D2522" s="6" t="n">
        <f aca="false">MOD(INT($A2522/16),2)</f>
        <v>1</v>
      </c>
      <c r="E2522" s="6" t="n">
        <f aca="false">MOD(INT($A2522/8),2)</f>
        <v>0</v>
      </c>
      <c r="F2522" s="6" t="n">
        <f aca="false">MOD(INT($A2522/4),2)</f>
        <v>1</v>
      </c>
      <c r="G2522" s="6" t="n">
        <f aca="false">MOD(INT($A2522/2),2)</f>
        <v>0</v>
      </c>
      <c r="H2522" s="6" t="n">
        <f aca="false">MOD(INT($A2522/1),2)</f>
        <v>0</v>
      </c>
      <c r="I2522" s="7" t="n">
        <f aca="false">IF(B2522=1,MIN($B$6,$B$2500),0)</f>
        <v>0</v>
      </c>
      <c r="J2522" s="7" t="n">
        <f aca="false">IF(C2522=1,MIN($F$646,MAX(0,$B$2500-I2522)),0)</f>
        <v>0</v>
      </c>
      <c r="K2522" s="7" t="n">
        <f aca="false">IF(D2522=1,MIN($F$645,MAX(0,$B$2500-SUM(I2522:J2522))),0)</f>
        <v>100000000</v>
      </c>
      <c r="L2522" s="7" t="n">
        <f aca="false">IF(E2522=1,MIN($F$644,MAX(0,$B$2500-SUM(I2522:K2522))),0)</f>
        <v>0</v>
      </c>
      <c r="M2522" s="7" t="n">
        <f aca="false">IF(F2522=1,MIN($F$643,MAX(0,$B$2500-SUM(I2522:L2522))),0)</f>
        <v>30000000</v>
      </c>
      <c r="N2522" s="7" t="n">
        <f aca="false">IF(G2522=1,MIN($F$642,MAX(0,$B$2500-SUM(I2522:M2522))),0)</f>
        <v>0</v>
      </c>
      <c r="O2522" s="7" t="n">
        <f aca="false">IF(H2522=1,MIN($F$641,MAX(0,$B$2500-SUM(I2522:N2522))),0)</f>
        <v>0</v>
      </c>
      <c r="P2522" s="7" t="n">
        <f aca="false">MAX(0,$B$2500-SUM(I2522:O2522))</f>
        <v>1870000000</v>
      </c>
      <c r="Q2522" s="7" t="n">
        <f aca="false">($B$623+$B$624)+$B$22+(1-B2522)*$B$618+(1-C2522)*$E$646+(1-D2522)*$E$645+(1-E2522)*$E$644+(1-F2522)*$E$643+(1-G2522)*$E$642+(1-H2522)*$E$641</f>
        <v>28388552.7565712</v>
      </c>
      <c r="R2522" s="7" t="n">
        <f aca="false">P2522&gt;$B$12*Q2522</f>
        <v>1</v>
      </c>
      <c r="S2522" s="7" t="n">
        <f aca="false">IF(R2522,(P2522+$B$12*$B$13)/(Q2522+$B$13),IF(Q2522&gt;0,P2522/Q2522,0))</f>
        <v>60.6211632755001</v>
      </c>
      <c r="T2522" s="7" t="n">
        <f aca="false">IF(R2522,$B$13*(S2522-$B$12),0)</f>
        <v>149052908.18875</v>
      </c>
      <c r="U2522" s="7" t="n">
        <f aca="false">($B$623+$B$624)*S2522</f>
        <v>15741413.2998783</v>
      </c>
      <c r="V2522" s="7" t="n">
        <f aca="false">$B$22*S2522</f>
        <v>545590469.479501</v>
      </c>
      <c r="W2522" s="7" t="n">
        <f aca="false">IF(B2522=1,I2522,S2522*$B$618)</f>
        <v>37825885.5454882</v>
      </c>
      <c r="X2522" s="7" t="n">
        <f aca="false">IF(C2522=1,J2522,S2522*$E$646)</f>
        <v>370086898.87018</v>
      </c>
      <c r="Y2522" s="7" t="n">
        <f aca="false">IF(D2522=1,K2522,S2522*$E$645)</f>
        <v>100000000</v>
      </c>
      <c r="Z2522" s="7" t="n">
        <f aca="false">IF(E2522=1,L2522,S2522*$E$644)</f>
        <v>145490791.8612</v>
      </c>
      <c r="AA2522" s="7" t="n">
        <f aca="false">IF(F2522=1,M2522,S2522*$E$643)</f>
        <v>30000000</v>
      </c>
      <c r="AB2522" s="7" t="n">
        <f aca="false">IF(G2522=1,N2522,S2522*$E$642)</f>
        <v>303105816.377501</v>
      </c>
      <c r="AC2522" s="7" t="n">
        <f aca="false">IF(H2522=1,O2522,S2522*$E$641)</f>
        <v>303105816.377501</v>
      </c>
      <c r="AD2522" s="7" t="n">
        <f aca="false">INDEX($W$2502:$W$2629,MATCH($A2522+(1-B2522)*64,$A$2502:$A$2629,0))</f>
        <v>30000000</v>
      </c>
      <c r="AE2522" s="7" t="n">
        <f aca="false">INDEX($W$2502:$W$2629,MATCH($A2522-B2522*64,$A$2502:$A$2629,0))</f>
        <v>37825885.5454882</v>
      </c>
      <c r="AF2522" s="7" t="n">
        <f aca="false">INDEX($X$2502:$X$2629,MATCH($A2522+(1-C2522)*32,$A$2502:$A$2629,0))</f>
        <v>300000000</v>
      </c>
      <c r="AG2522" s="7" t="n">
        <f aca="false">INDEX($X$2502:$X$2629,MATCH($A2522-C2522*32,$A$2502:$A$2629,0))</f>
        <v>370086898.87018</v>
      </c>
      <c r="AH2522" s="7" t="n">
        <f aca="false">INDEX($Y$2502:$Y$2629,MATCH($A2522+(1-D2522)*16,$A$2502:$A$2629,0))</f>
        <v>100000000</v>
      </c>
      <c r="AI2522" s="7" t="n">
        <f aca="false">INDEX($Y$2502:$Y$2629,MATCH($A2522-D2522*16,$A$2502:$A$2629,0))</f>
        <v>104365292.638016</v>
      </c>
      <c r="AJ2522" s="7" t="n">
        <f aca="false">INDEX($Z$2502:$Z$2629,MATCH($A2522+(1-E2522)*8,$A$2502:$A$2629,0))</f>
        <v>60000000</v>
      </c>
      <c r="AK2522" s="7" t="n">
        <f aca="false">INDEX($Z$2502:$Z$2629,MATCH($A2522-E2522*8,$A$2502:$A$2629,0))</f>
        <v>145490791.8612</v>
      </c>
      <c r="AL2522" s="7" t="n">
        <f aca="false">INDEX($AA$2502:$AA$2629,MATCH($A2522+(1-F2522)*4,$A$2502:$A$2629,0))</f>
        <v>30000000</v>
      </c>
      <c r="AM2522" s="7" t="n">
        <f aca="false">INDEX($AA$2502:$AA$2629,MATCH($A2522-F2522*4,$A$2502:$A$2629,0))</f>
        <v>168419703.284416</v>
      </c>
      <c r="AN2522" s="7" t="n">
        <f aca="false">INDEX($AB$2502:$AB$2629,MATCH($A2522+(1-G2522)*2,$A$2502:$A$2629,0))</f>
        <v>15000000</v>
      </c>
      <c r="AO2522" s="7" t="n">
        <f aca="false">INDEX($AB$2502:$AB$2629,MATCH($A2522-G2522*2,$A$2502:$A$2629,0))</f>
        <v>303105816.377501</v>
      </c>
      <c r="AP2522" s="7" t="n">
        <f aca="false">INDEX($AC$2502:$AC$2629,MATCH($A2522+(1-H2522)*1,$A$2502:$A$2629,0))</f>
        <v>5000000</v>
      </c>
      <c r="AQ2522" s="7" t="n">
        <f aca="false">INDEX($AC$2502:$AC$2629,MATCH($A2522-H2522*1,$A$2502:$A$2629,0))</f>
        <v>303105816.377501</v>
      </c>
      <c r="AR2522" s="14" t="b">
        <f aca="false">AND(IF(B2522=1,AD2522&gt;=AE2522,AE2522&gt;AD2522),IF(C2522=1,AF2522&gt;=AG2522,AG2522&gt;AF2522),IF(D2522=1,AH2522&gt;=AI2522,AI2522&gt;AH2522),IF(E2522=1,AJ2522&gt;=AK2522,AK2522&gt;AJ2522),IF(F2522=1,AL2522&gt;=AM2522,AM2522&gt;AL2522),IF(G2522=1,AN2522&gt;=AO2522,AO2522&gt;AN2522),IF(H2522=1,AP2522&gt;=AQ2522,AQ2522&gt;AP2522))</f>
        <v>0</v>
      </c>
      <c r="AS2522" s="2"/>
      <c r="AT2522" s="2"/>
      <c r="AU2522" s="2"/>
      <c r="AV2522" s="2"/>
      <c r="AW2522" s="2"/>
      <c r="AX2522" s="2"/>
    </row>
    <row r="2523" customFormat="false" ht="15" hidden="false" customHeight="false" outlineLevel="0" collapsed="false">
      <c r="A2523" s="6" t="n">
        <f aca="false">ROW()-2502</f>
        <v>21</v>
      </c>
      <c r="B2523" s="6" t="n">
        <f aca="false">MOD(INT($A2523/64),2)</f>
        <v>0</v>
      </c>
      <c r="C2523" s="6" t="n">
        <f aca="false">MOD(INT($A2523/32),2)</f>
        <v>0</v>
      </c>
      <c r="D2523" s="6" t="n">
        <f aca="false">MOD(INT($A2523/16),2)</f>
        <v>1</v>
      </c>
      <c r="E2523" s="6" t="n">
        <f aca="false">MOD(INT($A2523/8),2)</f>
        <v>0</v>
      </c>
      <c r="F2523" s="6" t="n">
        <f aca="false">MOD(INT($A2523/4),2)</f>
        <v>1</v>
      </c>
      <c r="G2523" s="6" t="n">
        <f aca="false">MOD(INT($A2523/2),2)</f>
        <v>0</v>
      </c>
      <c r="H2523" s="6" t="n">
        <f aca="false">MOD(INT($A2523/1),2)</f>
        <v>1</v>
      </c>
      <c r="I2523" s="7" t="n">
        <f aca="false">IF(B2523=1,MIN($B$6,$B$2500),0)</f>
        <v>0</v>
      </c>
      <c r="J2523" s="7" t="n">
        <f aca="false">IF(C2523=1,MIN($F$646,MAX(0,$B$2500-I2523)),0)</f>
        <v>0</v>
      </c>
      <c r="K2523" s="7" t="n">
        <f aca="false">IF(D2523=1,MIN($F$645,MAX(0,$B$2500-SUM(I2523:J2523))),0)</f>
        <v>100000000</v>
      </c>
      <c r="L2523" s="7" t="n">
        <f aca="false">IF(E2523=1,MIN($F$644,MAX(0,$B$2500-SUM(I2523:K2523))),0)</f>
        <v>0</v>
      </c>
      <c r="M2523" s="7" t="n">
        <f aca="false">IF(F2523=1,MIN($F$643,MAX(0,$B$2500-SUM(I2523:L2523))),0)</f>
        <v>30000000</v>
      </c>
      <c r="N2523" s="7" t="n">
        <f aca="false">IF(G2523=1,MIN($F$642,MAX(0,$B$2500-SUM(I2523:M2523))),0)</f>
        <v>0</v>
      </c>
      <c r="O2523" s="7" t="n">
        <f aca="false">IF(H2523=1,MIN($F$641,MAX(0,$B$2500-SUM(I2523:N2523))),0)</f>
        <v>5000000</v>
      </c>
      <c r="P2523" s="7" t="n">
        <f aca="false">MAX(0,$B$2500-SUM(I2523:O2523))</f>
        <v>1865000000</v>
      </c>
      <c r="Q2523" s="7" t="n">
        <f aca="false">($B$623+$B$624)+$B$22+(1-B2523)*$B$618+(1-C2523)*$E$646+(1-D2523)*$E$645+(1-E2523)*$E$644+(1-F2523)*$E$643+(1-G2523)*$E$642+(1-H2523)*$E$641</f>
        <v>23388552.7565712</v>
      </c>
      <c r="R2523" s="7" t="n">
        <f aca="false">P2523&gt;$B$12*Q2523</f>
        <v>1</v>
      </c>
      <c r="S2523" s="7" t="n">
        <f aca="false">IF(R2523,(P2523+$B$12*$B$13)/(Q2523+$B$13),IF(Q2523&gt;0,P2523/Q2523,0))</f>
        <v>72.1361297234347</v>
      </c>
      <c r="T2523" s="7" t="n">
        <f aca="false">IF(R2523,$B$13*(S2523-$B$12),0)</f>
        <v>177840324.308587</v>
      </c>
      <c r="U2523" s="7" t="n">
        <f aca="false">($B$623+$B$624)*S2523</f>
        <v>18731488.6497591</v>
      </c>
      <c r="V2523" s="7" t="n">
        <f aca="false">$B$22*S2523</f>
        <v>649225167.510912</v>
      </c>
      <c r="W2523" s="7" t="n">
        <f aca="false">IF(B2523=1,I2523,S2523*$B$618)</f>
        <v>45010897.8313831</v>
      </c>
      <c r="X2523" s="7" t="n">
        <f aca="false">IF(C2523=1,J2523,S2523*$E$646)</f>
        <v>440384761.745942</v>
      </c>
      <c r="Y2523" s="7" t="n">
        <f aca="false">IF(D2523=1,K2523,S2523*$E$645)</f>
        <v>100000000</v>
      </c>
      <c r="Z2523" s="7" t="n">
        <f aca="false">IF(E2523=1,L2523,S2523*$E$644)</f>
        <v>173126711.336243</v>
      </c>
      <c r="AA2523" s="7" t="n">
        <f aca="false">IF(F2523=1,M2523,S2523*$E$643)</f>
        <v>30000000</v>
      </c>
      <c r="AB2523" s="7" t="n">
        <f aca="false">IF(G2523=1,N2523,S2523*$E$642)</f>
        <v>360680648.617174</v>
      </c>
      <c r="AC2523" s="7" t="n">
        <f aca="false">IF(H2523=1,O2523,S2523*$E$641)</f>
        <v>5000000</v>
      </c>
      <c r="AD2523" s="7" t="n">
        <f aca="false">INDEX($W$2502:$W$2629,MATCH($A2523+(1-B2523)*64,$A$2502:$A$2629,0))</f>
        <v>30000000</v>
      </c>
      <c r="AE2523" s="7" t="n">
        <f aca="false">INDEX($W$2502:$W$2629,MATCH($A2523-B2523*64,$A$2502:$A$2629,0))</f>
        <v>45010897.8313831</v>
      </c>
      <c r="AF2523" s="7" t="n">
        <f aca="false">INDEX($X$2502:$X$2629,MATCH($A2523+(1-C2523)*32,$A$2502:$A$2629,0))</f>
        <v>300000000</v>
      </c>
      <c r="AG2523" s="7" t="n">
        <f aca="false">INDEX($X$2502:$X$2629,MATCH($A2523-C2523*32,$A$2502:$A$2629,0))</f>
        <v>440384761.745942</v>
      </c>
      <c r="AH2523" s="7" t="n">
        <f aca="false">INDEX($Y$2502:$Y$2629,MATCH($A2523+(1-D2523)*16,$A$2502:$A$2629,0))</f>
        <v>100000000</v>
      </c>
      <c r="AI2523" s="7" t="n">
        <f aca="false">INDEX($Y$2502:$Y$2629,MATCH($A2523-D2523*16,$A$2502:$A$2629,0))</f>
        <v>122949891.912888</v>
      </c>
      <c r="AJ2523" s="7" t="n">
        <f aca="false">INDEX($Z$2502:$Z$2629,MATCH($A2523+(1-E2523)*8,$A$2502:$A$2629,0))</f>
        <v>60000000</v>
      </c>
      <c r="AK2523" s="7" t="n">
        <f aca="false">INDEX($Z$2502:$Z$2629,MATCH($A2523-E2523*8,$A$2502:$A$2629,0))</f>
        <v>173126711.336243</v>
      </c>
      <c r="AL2523" s="7" t="n">
        <f aca="false">INDEX($AA$2502:$AA$2629,MATCH($A2523+(1-F2523)*4,$A$2502:$A$2629,0))</f>
        <v>30000000</v>
      </c>
      <c r="AM2523" s="7" t="n">
        <f aca="false">INDEX($AA$2502:$AA$2629,MATCH($A2523-F2523*4,$A$2502:$A$2629,0))</f>
        <v>197050369.672989</v>
      </c>
      <c r="AN2523" s="7" t="n">
        <f aca="false">INDEX($AB$2502:$AB$2629,MATCH($A2523+(1-G2523)*2,$A$2502:$A$2629,0))</f>
        <v>15000000</v>
      </c>
      <c r="AO2523" s="7" t="n">
        <f aca="false">INDEX($AB$2502:$AB$2629,MATCH($A2523-G2523*2,$A$2502:$A$2629,0))</f>
        <v>360680648.617174</v>
      </c>
      <c r="AP2523" s="7" t="n">
        <f aca="false">INDEX($AC$2502:$AC$2629,MATCH($A2523+(1-H2523)*1,$A$2502:$A$2629,0))</f>
        <v>5000000</v>
      </c>
      <c r="AQ2523" s="7" t="n">
        <f aca="false">INDEX($AC$2502:$AC$2629,MATCH($A2523-H2523*1,$A$2502:$A$2629,0))</f>
        <v>303105816.377501</v>
      </c>
      <c r="AR2523" s="14" t="b">
        <f aca="false">AND(IF(B2523=1,AD2523&gt;=AE2523,AE2523&gt;AD2523),IF(C2523=1,AF2523&gt;=AG2523,AG2523&gt;AF2523),IF(D2523=1,AH2523&gt;=AI2523,AI2523&gt;AH2523),IF(E2523=1,AJ2523&gt;=AK2523,AK2523&gt;AJ2523),IF(F2523=1,AL2523&gt;=AM2523,AM2523&gt;AL2523),IF(G2523=1,AN2523&gt;=AO2523,AO2523&gt;AN2523),IF(H2523=1,AP2523&gt;=AQ2523,AQ2523&gt;AP2523))</f>
        <v>0</v>
      </c>
      <c r="AS2523" s="2"/>
      <c r="AT2523" s="2"/>
      <c r="AU2523" s="2"/>
      <c r="AV2523" s="2"/>
      <c r="AW2523" s="2"/>
      <c r="AX2523" s="2"/>
    </row>
    <row r="2524" customFormat="false" ht="15" hidden="false" customHeight="false" outlineLevel="0" collapsed="false">
      <c r="A2524" s="6" t="n">
        <f aca="false">ROW()-2502</f>
        <v>22</v>
      </c>
      <c r="B2524" s="6" t="n">
        <f aca="false">MOD(INT($A2524/64),2)</f>
        <v>0</v>
      </c>
      <c r="C2524" s="6" t="n">
        <f aca="false">MOD(INT($A2524/32),2)</f>
        <v>0</v>
      </c>
      <c r="D2524" s="6" t="n">
        <f aca="false">MOD(INT($A2524/16),2)</f>
        <v>1</v>
      </c>
      <c r="E2524" s="6" t="n">
        <f aca="false">MOD(INT($A2524/8),2)</f>
        <v>0</v>
      </c>
      <c r="F2524" s="6" t="n">
        <f aca="false">MOD(INT($A2524/4),2)</f>
        <v>1</v>
      </c>
      <c r="G2524" s="6" t="n">
        <f aca="false">MOD(INT($A2524/2),2)</f>
        <v>1</v>
      </c>
      <c r="H2524" s="6" t="n">
        <f aca="false">MOD(INT($A2524/1),2)</f>
        <v>0</v>
      </c>
      <c r="I2524" s="7" t="n">
        <f aca="false">IF(B2524=1,MIN($B$6,$B$2500),0)</f>
        <v>0</v>
      </c>
      <c r="J2524" s="7" t="n">
        <f aca="false">IF(C2524=1,MIN($F$646,MAX(0,$B$2500-I2524)),0)</f>
        <v>0</v>
      </c>
      <c r="K2524" s="7" t="n">
        <f aca="false">IF(D2524=1,MIN($F$645,MAX(0,$B$2500-SUM(I2524:J2524))),0)</f>
        <v>100000000</v>
      </c>
      <c r="L2524" s="7" t="n">
        <f aca="false">IF(E2524=1,MIN($F$644,MAX(0,$B$2500-SUM(I2524:K2524))),0)</f>
        <v>0</v>
      </c>
      <c r="M2524" s="7" t="n">
        <f aca="false">IF(F2524=1,MIN($F$643,MAX(0,$B$2500-SUM(I2524:L2524))),0)</f>
        <v>30000000</v>
      </c>
      <c r="N2524" s="7" t="n">
        <f aca="false">IF(G2524=1,MIN($F$642,MAX(0,$B$2500-SUM(I2524:M2524))),0)</f>
        <v>15000000</v>
      </c>
      <c r="O2524" s="7" t="n">
        <f aca="false">IF(H2524=1,MIN($F$641,MAX(0,$B$2500-SUM(I2524:N2524))),0)</f>
        <v>0</v>
      </c>
      <c r="P2524" s="7" t="n">
        <f aca="false">MAX(0,$B$2500-SUM(I2524:O2524))</f>
        <v>1855000000</v>
      </c>
      <c r="Q2524" s="7" t="n">
        <f aca="false">($B$623+$B$624)+$B$22+(1-B2524)*$B$618+(1-C2524)*$E$646+(1-D2524)*$E$645+(1-E2524)*$E$644+(1-F2524)*$E$643+(1-G2524)*$E$642+(1-H2524)*$E$641</f>
        <v>23388552.7565712</v>
      </c>
      <c r="R2524" s="7" t="n">
        <f aca="false">P2524&gt;$B$12*Q2524</f>
        <v>1</v>
      </c>
      <c r="S2524" s="7" t="n">
        <f aca="false">IF(R2524,(P2524+$B$12*$B$13)/(Q2524+$B$13),IF(Q2524&gt;0,P2524/Q2524,0))</f>
        <v>71.7498586138045</v>
      </c>
      <c r="T2524" s="7" t="n">
        <f aca="false">IF(R2524,$B$13*(S2524-$B$12),0)</f>
        <v>176874646.534511</v>
      </c>
      <c r="U2524" s="7" t="n">
        <f aca="false">($B$623+$B$624)*S2524</f>
        <v>18631186.1670295</v>
      </c>
      <c r="V2524" s="7" t="n">
        <f aca="false">$B$22*S2524</f>
        <v>645748727.524241</v>
      </c>
      <c r="W2524" s="7" t="n">
        <f aca="false">IF(B2524=1,I2524,S2524*$B$618)</f>
        <v>44769875.6207733</v>
      </c>
      <c r="X2524" s="7" t="n">
        <f aca="false">IF(C2524=1,J2524,S2524*$E$646)</f>
        <v>438026610.411291</v>
      </c>
      <c r="Y2524" s="7" t="n">
        <f aca="false">IF(D2524=1,K2524,S2524*$E$645)</f>
        <v>100000000</v>
      </c>
      <c r="Z2524" s="7" t="n">
        <f aca="false">IF(E2524=1,L2524,S2524*$E$644)</f>
        <v>172199660.673131</v>
      </c>
      <c r="AA2524" s="7" t="n">
        <f aca="false">IF(F2524=1,M2524,S2524*$E$643)</f>
        <v>30000000</v>
      </c>
      <c r="AB2524" s="7" t="n">
        <f aca="false">IF(G2524=1,N2524,S2524*$E$642)</f>
        <v>15000000</v>
      </c>
      <c r="AC2524" s="7" t="n">
        <f aca="false">IF(H2524=1,O2524,S2524*$E$641)</f>
        <v>358749293.069023</v>
      </c>
      <c r="AD2524" s="7" t="n">
        <f aca="false">INDEX($W$2502:$W$2629,MATCH($A2524+(1-B2524)*64,$A$2502:$A$2629,0))</f>
        <v>30000000</v>
      </c>
      <c r="AE2524" s="7" t="n">
        <f aca="false">INDEX($W$2502:$W$2629,MATCH($A2524-B2524*64,$A$2502:$A$2629,0))</f>
        <v>44769875.6207733</v>
      </c>
      <c r="AF2524" s="7" t="n">
        <f aca="false">INDEX($X$2502:$X$2629,MATCH($A2524+(1-C2524)*32,$A$2502:$A$2629,0))</f>
        <v>300000000</v>
      </c>
      <c r="AG2524" s="7" t="n">
        <f aca="false">INDEX($X$2502:$X$2629,MATCH($A2524-C2524*32,$A$2502:$A$2629,0))</f>
        <v>438026610.411291</v>
      </c>
      <c r="AH2524" s="7" t="n">
        <f aca="false">INDEX($Y$2502:$Y$2629,MATCH($A2524+(1-D2524)*16,$A$2502:$A$2629,0))</f>
        <v>100000000</v>
      </c>
      <c r="AI2524" s="7" t="n">
        <f aca="false">INDEX($Y$2502:$Y$2629,MATCH($A2524-D2524*16,$A$2502:$A$2629,0))</f>
        <v>122324987.760853</v>
      </c>
      <c r="AJ2524" s="7" t="n">
        <f aca="false">INDEX($Z$2502:$Z$2629,MATCH($A2524+(1-E2524)*8,$A$2502:$A$2629,0))</f>
        <v>60000000</v>
      </c>
      <c r="AK2524" s="7" t="n">
        <f aca="false">INDEX($Z$2502:$Z$2629,MATCH($A2524-E2524*8,$A$2502:$A$2629,0))</f>
        <v>172199660.673131</v>
      </c>
      <c r="AL2524" s="7" t="n">
        <f aca="false">INDEX($AA$2502:$AA$2629,MATCH($A2524+(1-F2524)*4,$A$2502:$A$2629,0))</f>
        <v>30000000</v>
      </c>
      <c r="AM2524" s="7" t="n">
        <f aca="false">INDEX($AA$2502:$AA$2629,MATCH($A2524-F2524*4,$A$2502:$A$2629,0))</f>
        <v>196011896.051524</v>
      </c>
      <c r="AN2524" s="7" t="n">
        <f aca="false">INDEX($AB$2502:$AB$2629,MATCH($A2524+(1-G2524)*2,$A$2502:$A$2629,0))</f>
        <v>15000000</v>
      </c>
      <c r="AO2524" s="7" t="n">
        <f aca="false">INDEX($AB$2502:$AB$2629,MATCH($A2524-G2524*2,$A$2502:$A$2629,0))</f>
        <v>303105816.377501</v>
      </c>
      <c r="AP2524" s="7" t="n">
        <f aca="false">INDEX($AC$2502:$AC$2629,MATCH($A2524+(1-H2524)*1,$A$2502:$A$2629,0))</f>
        <v>5000000</v>
      </c>
      <c r="AQ2524" s="7" t="n">
        <f aca="false">INDEX($AC$2502:$AC$2629,MATCH($A2524-H2524*1,$A$2502:$A$2629,0))</f>
        <v>358749293.069023</v>
      </c>
      <c r="AR2524" s="14" t="b">
        <f aca="false">AND(IF(B2524=1,AD2524&gt;=AE2524,AE2524&gt;AD2524),IF(C2524=1,AF2524&gt;=AG2524,AG2524&gt;AF2524),IF(D2524=1,AH2524&gt;=AI2524,AI2524&gt;AH2524),IF(E2524=1,AJ2524&gt;=AK2524,AK2524&gt;AJ2524),IF(F2524=1,AL2524&gt;=AM2524,AM2524&gt;AL2524),IF(G2524=1,AN2524&gt;=AO2524,AO2524&gt;AN2524),IF(H2524=1,AP2524&gt;=AQ2524,AQ2524&gt;AP2524))</f>
        <v>0</v>
      </c>
      <c r="AS2524" s="2"/>
      <c r="AT2524" s="2"/>
      <c r="AU2524" s="2"/>
      <c r="AV2524" s="2"/>
      <c r="AW2524" s="2"/>
      <c r="AX2524" s="2"/>
    </row>
    <row r="2525" customFormat="false" ht="15" hidden="false" customHeight="false" outlineLevel="0" collapsed="false">
      <c r="A2525" s="6" t="n">
        <f aca="false">ROW()-2502</f>
        <v>23</v>
      </c>
      <c r="B2525" s="6" t="n">
        <f aca="false">MOD(INT($A2525/64),2)</f>
        <v>0</v>
      </c>
      <c r="C2525" s="6" t="n">
        <f aca="false">MOD(INT($A2525/32),2)</f>
        <v>0</v>
      </c>
      <c r="D2525" s="6" t="n">
        <f aca="false">MOD(INT($A2525/16),2)</f>
        <v>1</v>
      </c>
      <c r="E2525" s="6" t="n">
        <f aca="false">MOD(INT($A2525/8),2)</f>
        <v>0</v>
      </c>
      <c r="F2525" s="6" t="n">
        <f aca="false">MOD(INT($A2525/4),2)</f>
        <v>1</v>
      </c>
      <c r="G2525" s="6" t="n">
        <f aca="false">MOD(INT($A2525/2),2)</f>
        <v>1</v>
      </c>
      <c r="H2525" s="6" t="n">
        <f aca="false">MOD(INT($A2525/1),2)</f>
        <v>1</v>
      </c>
      <c r="I2525" s="7" t="n">
        <f aca="false">IF(B2525=1,MIN($B$6,$B$2500),0)</f>
        <v>0</v>
      </c>
      <c r="J2525" s="7" t="n">
        <f aca="false">IF(C2525=1,MIN($F$646,MAX(0,$B$2500-I2525)),0)</f>
        <v>0</v>
      </c>
      <c r="K2525" s="7" t="n">
        <f aca="false">IF(D2525=1,MIN($F$645,MAX(0,$B$2500-SUM(I2525:J2525))),0)</f>
        <v>100000000</v>
      </c>
      <c r="L2525" s="7" t="n">
        <f aca="false">IF(E2525=1,MIN($F$644,MAX(0,$B$2500-SUM(I2525:K2525))),0)</f>
        <v>0</v>
      </c>
      <c r="M2525" s="7" t="n">
        <f aca="false">IF(F2525=1,MIN($F$643,MAX(0,$B$2500-SUM(I2525:L2525))),0)</f>
        <v>30000000</v>
      </c>
      <c r="N2525" s="7" t="n">
        <f aca="false">IF(G2525=1,MIN($F$642,MAX(0,$B$2500-SUM(I2525:M2525))),0)</f>
        <v>15000000</v>
      </c>
      <c r="O2525" s="7" t="n">
        <f aca="false">IF(H2525=1,MIN($F$641,MAX(0,$B$2500-SUM(I2525:N2525))),0)</f>
        <v>5000000</v>
      </c>
      <c r="P2525" s="7" t="n">
        <f aca="false">MAX(0,$B$2500-SUM(I2525:O2525))</f>
        <v>1850000000</v>
      </c>
      <c r="Q2525" s="7" t="n">
        <f aca="false">($B$623+$B$624)+$B$22+(1-B2525)*$B$618+(1-C2525)*$E$646+(1-D2525)*$E$645+(1-E2525)*$E$644+(1-F2525)*$E$643+(1-G2525)*$E$642+(1-H2525)*$E$641</f>
        <v>18388552.7565712</v>
      </c>
      <c r="R2525" s="7" t="n">
        <f aca="false">P2525&gt;$B$12*Q2525</f>
        <v>1</v>
      </c>
      <c r="S2525" s="7" t="n">
        <f aca="false">IF(R2525,(P2525+$B$12*$B$13)/(Q2525+$B$13),IF(Q2525&gt;0,P2525/Q2525,0))</f>
        <v>88.6849377067177</v>
      </c>
      <c r="T2525" s="7" t="n">
        <f aca="false">IF(R2525,$B$13*(S2525-$B$12),0)</f>
        <v>219212344.266794</v>
      </c>
      <c r="U2525" s="7" t="n">
        <f aca="false">($B$623+$B$624)*S2525</f>
        <v>23028694.642018</v>
      </c>
      <c r="V2525" s="7" t="n">
        <f aca="false">$B$22*S2525</f>
        <v>798164439.36046</v>
      </c>
      <c r="W2525" s="7" t="n">
        <f aca="false">IF(B2525=1,I2525,S2525*$B$618)</f>
        <v>55336884.3824019</v>
      </c>
      <c r="X2525" s="7" t="n">
        <f aca="false">IF(C2525=1,J2525,S2525*$E$646)</f>
        <v>541413786.852203</v>
      </c>
      <c r="Y2525" s="7" t="n">
        <f aca="false">IF(D2525=1,K2525,S2525*$E$645)</f>
        <v>100000000</v>
      </c>
      <c r="Z2525" s="7" t="n">
        <f aca="false">IF(E2525=1,L2525,S2525*$E$644)</f>
        <v>212843850.496123</v>
      </c>
      <c r="AA2525" s="7" t="n">
        <f aca="false">IF(F2525=1,M2525,S2525*$E$643)</f>
        <v>30000000</v>
      </c>
      <c r="AB2525" s="7" t="n">
        <f aca="false">IF(G2525=1,N2525,S2525*$E$642)</f>
        <v>15000000</v>
      </c>
      <c r="AC2525" s="7" t="n">
        <f aca="false">IF(H2525=1,O2525,S2525*$E$641)</f>
        <v>5000000</v>
      </c>
      <c r="AD2525" s="7" t="n">
        <f aca="false">INDEX($W$2502:$W$2629,MATCH($A2525+(1-B2525)*64,$A$2502:$A$2629,0))</f>
        <v>30000000</v>
      </c>
      <c r="AE2525" s="7" t="n">
        <f aca="false">INDEX($W$2502:$W$2629,MATCH($A2525-B2525*64,$A$2502:$A$2629,0))</f>
        <v>55336884.3824019</v>
      </c>
      <c r="AF2525" s="7" t="n">
        <f aca="false">INDEX($X$2502:$X$2629,MATCH($A2525+(1-C2525)*32,$A$2502:$A$2629,0))</f>
        <v>300000000</v>
      </c>
      <c r="AG2525" s="7" t="n">
        <f aca="false">INDEX($X$2502:$X$2629,MATCH($A2525-C2525*32,$A$2502:$A$2629,0))</f>
        <v>541413786.852203</v>
      </c>
      <c r="AH2525" s="7" t="n">
        <f aca="false">INDEX($Y$2502:$Y$2629,MATCH($A2525+(1-D2525)*16,$A$2502:$A$2629,0))</f>
        <v>100000000</v>
      </c>
      <c r="AI2525" s="7" t="n">
        <f aca="false">INDEX($Y$2502:$Y$2629,MATCH($A2525-D2525*16,$A$2502:$A$2629,0))</f>
        <v>148989540.447844</v>
      </c>
      <c r="AJ2525" s="7" t="n">
        <f aca="false">INDEX($Z$2502:$Z$2629,MATCH($A2525+(1-E2525)*8,$A$2502:$A$2629,0))</f>
        <v>60000000</v>
      </c>
      <c r="AK2525" s="7" t="n">
        <f aca="false">INDEX($Z$2502:$Z$2629,MATCH($A2525-E2525*8,$A$2502:$A$2629,0))</f>
        <v>212843850.496123</v>
      </c>
      <c r="AL2525" s="7" t="n">
        <f aca="false">INDEX($AA$2502:$AA$2629,MATCH($A2525+(1-F2525)*4,$A$2502:$A$2629,0))</f>
        <v>30000000</v>
      </c>
      <c r="AM2525" s="7" t="n">
        <f aca="false">INDEX($AA$2502:$AA$2629,MATCH($A2525-F2525*4,$A$2502:$A$2629,0))</f>
        <v>236410303.192039</v>
      </c>
      <c r="AN2525" s="7" t="n">
        <f aca="false">INDEX($AB$2502:$AB$2629,MATCH($A2525+(1-G2525)*2,$A$2502:$A$2629,0))</f>
        <v>15000000</v>
      </c>
      <c r="AO2525" s="7" t="n">
        <f aca="false">INDEX($AB$2502:$AB$2629,MATCH($A2525-G2525*2,$A$2502:$A$2629,0))</f>
        <v>360680648.617174</v>
      </c>
      <c r="AP2525" s="7" t="n">
        <f aca="false">INDEX($AC$2502:$AC$2629,MATCH($A2525+(1-H2525)*1,$A$2502:$A$2629,0))</f>
        <v>5000000</v>
      </c>
      <c r="AQ2525" s="7" t="n">
        <f aca="false">INDEX($AC$2502:$AC$2629,MATCH($A2525-H2525*1,$A$2502:$A$2629,0))</f>
        <v>358749293.069023</v>
      </c>
      <c r="AR2525" s="14" t="b">
        <f aca="false">AND(IF(B2525=1,AD2525&gt;=AE2525,AE2525&gt;AD2525),IF(C2525=1,AF2525&gt;=AG2525,AG2525&gt;AF2525),IF(D2525=1,AH2525&gt;=AI2525,AI2525&gt;AH2525),IF(E2525=1,AJ2525&gt;=AK2525,AK2525&gt;AJ2525),IF(F2525=1,AL2525&gt;=AM2525,AM2525&gt;AL2525),IF(G2525=1,AN2525&gt;=AO2525,AO2525&gt;AN2525),IF(H2525=1,AP2525&gt;=AQ2525,AQ2525&gt;AP2525))</f>
        <v>0</v>
      </c>
      <c r="AS2525" s="2"/>
      <c r="AT2525" s="2"/>
      <c r="AU2525" s="2"/>
      <c r="AV2525" s="2"/>
      <c r="AW2525" s="2"/>
      <c r="AX2525" s="2"/>
    </row>
    <row r="2526" customFormat="false" ht="15" hidden="false" customHeight="false" outlineLevel="0" collapsed="false">
      <c r="A2526" s="6" t="n">
        <f aca="false">ROW()-2502</f>
        <v>24</v>
      </c>
      <c r="B2526" s="6" t="n">
        <f aca="false">MOD(INT($A2526/64),2)</f>
        <v>0</v>
      </c>
      <c r="C2526" s="6" t="n">
        <f aca="false">MOD(INT($A2526/32),2)</f>
        <v>0</v>
      </c>
      <c r="D2526" s="6" t="n">
        <f aca="false">MOD(INT($A2526/16),2)</f>
        <v>1</v>
      </c>
      <c r="E2526" s="6" t="n">
        <f aca="false">MOD(INT($A2526/8),2)</f>
        <v>1</v>
      </c>
      <c r="F2526" s="6" t="n">
        <f aca="false">MOD(INT($A2526/4),2)</f>
        <v>0</v>
      </c>
      <c r="G2526" s="6" t="n">
        <f aca="false">MOD(INT($A2526/2),2)</f>
        <v>0</v>
      </c>
      <c r="H2526" s="6" t="n">
        <f aca="false">MOD(INT($A2526/1),2)</f>
        <v>0</v>
      </c>
      <c r="I2526" s="7" t="n">
        <f aca="false">IF(B2526=1,MIN($B$6,$B$2500),0)</f>
        <v>0</v>
      </c>
      <c r="J2526" s="7" t="n">
        <f aca="false">IF(C2526=1,MIN($F$646,MAX(0,$B$2500-I2526)),0)</f>
        <v>0</v>
      </c>
      <c r="K2526" s="7" t="n">
        <f aca="false">IF(D2526=1,MIN($F$645,MAX(0,$B$2500-SUM(I2526:J2526))),0)</f>
        <v>100000000</v>
      </c>
      <c r="L2526" s="7" t="n">
        <f aca="false">IF(E2526=1,MIN($F$644,MAX(0,$B$2500-SUM(I2526:K2526))),0)</f>
        <v>60000000</v>
      </c>
      <c r="M2526" s="7" t="n">
        <f aca="false">IF(F2526=1,MIN($F$643,MAX(0,$B$2500-SUM(I2526:L2526))),0)</f>
        <v>0</v>
      </c>
      <c r="N2526" s="7" t="n">
        <f aca="false">IF(G2526=1,MIN($F$642,MAX(0,$B$2500-SUM(I2526:M2526))),0)</f>
        <v>0</v>
      </c>
      <c r="O2526" s="7" t="n">
        <f aca="false">IF(H2526=1,MIN($F$641,MAX(0,$B$2500-SUM(I2526:N2526))),0)</f>
        <v>0</v>
      </c>
      <c r="P2526" s="7" t="n">
        <f aca="false">MAX(0,$B$2500-SUM(I2526:O2526))</f>
        <v>1840000000</v>
      </c>
      <c r="Q2526" s="7" t="n">
        <f aca="false">($B$623+$B$624)+$B$22+(1-B2526)*$B$618+(1-C2526)*$E$646+(1-D2526)*$E$645+(1-E2526)*$E$644+(1-F2526)*$E$643+(1-G2526)*$E$642+(1-H2526)*$E$641</f>
        <v>28988552.7565712</v>
      </c>
      <c r="R2526" s="7" t="n">
        <f aca="false">P2526&gt;$B$12*Q2526</f>
        <v>1</v>
      </c>
      <c r="S2526" s="7" t="n">
        <f aca="false">IF(R2526,(P2526+$B$12*$B$13)/(Q2526+$B$13),IF(Q2526&gt;0,P2526/Q2526,0))</f>
        <v>58.5133275017062</v>
      </c>
      <c r="T2526" s="7" t="n">
        <f aca="false">IF(R2526,$B$13*(S2526-$B$12),0)</f>
        <v>143783318.754265</v>
      </c>
      <c r="U2526" s="7" t="n">
        <f aca="false">($B$623+$B$624)*S2526</f>
        <v>15194074.5110668</v>
      </c>
      <c r="V2526" s="7" t="n">
        <f aca="false">$B$22*S2526</f>
        <v>526619947.515355</v>
      </c>
      <c r="W2526" s="7" t="n">
        <f aca="false">IF(B2526=1,I2526,S2526*$B$618)</f>
        <v>36510655.8398841</v>
      </c>
      <c r="X2526" s="7" t="n">
        <f aca="false">IF(C2526=1,J2526,S2526*$E$646)</f>
        <v>357218745.857248</v>
      </c>
      <c r="Y2526" s="7" t="n">
        <f aca="false">IF(D2526=1,K2526,S2526*$E$645)</f>
        <v>100000000</v>
      </c>
      <c r="Z2526" s="7" t="n">
        <f aca="false">IF(E2526=1,L2526,S2526*$E$644)</f>
        <v>60000000</v>
      </c>
      <c r="AA2526" s="7" t="n">
        <f aca="false">IF(F2526=1,M2526,S2526*$E$643)</f>
        <v>175539982.505118</v>
      </c>
      <c r="AB2526" s="7" t="n">
        <f aca="false">IF(G2526=1,N2526,S2526*$E$642)</f>
        <v>292566637.508531</v>
      </c>
      <c r="AC2526" s="7" t="n">
        <f aca="false">IF(H2526=1,O2526,S2526*$E$641)</f>
        <v>292566637.508531</v>
      </c>
      <c r="AD2526" s="7" t="n">
        <f aca="false">INDEX($W$2502:$W$2629,MATCH($A2526+(1-B2526)*64,$A$2502:$A$2629,0))</f>
        <v>30000000</v>
      </c>
      <c r="AE2526" s="7" t="n">
        <f aca="false">INDEX($W$2502:$W$2629,MATCH($A2526-B2526*64,$A$2502:$A$2629,0))</f>
        <v>36510655.8398841</v>
      </c>
      <c r="AF2526" s="7" t="n">
        <f aca="false">INDEX($X$2502:$X$2629,MATCH($A2526+(1-C2526)*32,$A$2502:$A$2629,0))</f>
        <v>300000000</v>
      </c>
      <c r="AG2526" s="7" t="n">
        <f aca="false">INDEX($X$2502:$X$2629,MATCH($A2526-C2526*32,$A$2502:$A$2629,0))</f>
        <v>357218745.857248</v>
      </c>
      <c r="AH2526" s="7" t="n">
        <f aca="false">INDEX($Y$2502:$Y$2629,MATCH($A2526+(1-D2526)*16,$A$2502:$A$2629,0))</f>
        <v>100000000</v>
      </c>
      <c r="AI2526" s="7" t="n">
        <f aca="false">INDEX($Y$2502:$Y$2629,MATCH($A2526-D2526*16,$A$2502:$A$2629,0))</f>
        <v>100921346.941205</v>
      </c>
      <c r="AJ2526" s="7" t="n">
        <f aca="false">INDEX($Z$2502:$Z$2629,MATCH($A2526+(1-E2526)*8,$A$2502:$A$2629,0))</f>
        <v>60000000</v>
      </c>
      <c r="AK2526" s="7" t="n">
        <f aca="false">INDEX($Z$2502:$Z$2629,MATCH($A2526-E2526*8,$A$2502:$A$2629,0))</f>
        <v>134735762.627533</v>
      </c>
      <c r="AL2526" s="7" t="n">
        <f aca="false">INDEX($AA$2502:$AA$2629,MATCH($A2526+(1-F2526)*4,$A$2502:$A$2629,0))</f>
        <v>30000000</v>
      </c>
      <c r="AM2526" s="7" t="n">
        <f aca="false">INDEX($AA$2502:$AA$2629,MATCH($A2526-F2526*4,$A$2502:$A$2629,0))</f>
        <v>175539982.505118</v>
      </c>
      <c r="AN2526" s="7" t="n">
        <f aca="false">INDEX($AB$2502:$AB$2629,MATCH($A2526+(1-G2526)*2,$A$2502:$A$2629,0))</f>
        <v>15000000</v>
      </c>
      <c r="AO2526" s="7" t="n">
        <f aca="false">INDEX($AB$2502:$AB$2629,MATCH($A2526-G2526*2,$A$2502:$A$2629,0))</f>
        <v>292566637.508531</v>
      </c>
      <c r="AP2526" s="7" t="n">
        <f aca="false">INDEX($AC$2502:$AC$2629,MATCH($A2526+(1-H2526)*1,$A$2502:$A$2629,0))</f>
        <v>5000000</v>
      </c>
      <c r="AQ2526" s="7" t="n">
        <f aca="false">INDEX($AC$2502:$AC$2629,MATCH($A2526-H2526*1,$A$2502:$A$2629,0))</f>
        <v>292566637.508531</v>
      </c>
      <c r="AR2526" s="14" t="b">
        <f aca="false">AND(IF(B2526=1,AD2526&gt;=AE2526,AE2526&gt;AD2526),IF(C2526=1,AF2526&gt;=AG2526,AG2526&gt;AF2526),IF(D2526=1,AH2526&gt;=AI2526,AI2526&gt;AH2526),IF(E2526=1,AJ2526&gt;=AK2526,AK2526&gt;AJ2526),IF(F2526=1,AL2526&gt;=AM2526,AM2526&gt;AL2526),IF(G2526=1,AN2526&gt;=AO2526,AO2526&gt;AN2526),IF(H2526=1,AP2526&gt;=AQ2526,AQ2526&gt;AP2526))</f>
        <v>0</v>
      </c>
      <c r="AS2526" s="2"/>
      <c r="AT2526" s="2"/>
      <c r="AU2526" s="2"/>
      <c r="AV2526" s="2"/>
      <c r="AW2526" s="2"/>
      <c r="AX2526" s="2"/>
    </row>
    <row r="2527" customFormat="false" ht="15" hidden="false" customHeight="false" outlineLevel="0" collapsed="false">
      <c r="A2527" s="6" t="n">
        <f aca="false">ROW()-2502</f>
        <v>25</v>
      </c>
      <c r="B2527" s="6" t="n">
        <f aca="false">MOD(INT($A2527/64),2)</f>
        <v>0</v>
      </c>
      <c r="C2527" s="6" t="n">
        <f aca="false">MOD(INT($A2527/32),2)</f>
        <v>0</v>
      </c>
      <c r="D2527" s="6" t="n">
        <f aca="false">MOD(INT($A2527/16),2)</f>
        <v>1</v>
      </c>
      <c r="E2527" s="6" t="n">
        <f aca="false">MOD(INT($A2527/8),2)</f>
        <v>1</v>
      </c>
      <c r="F2527" s="6" t="n">
        <f aca="false">MOD(INT($A2527/4),2)</f>
        <v>0</v>
      </c>
      <c r="G2527" s="6" t="n">
        <f aca="false">MOD(INT($A2527/2),2)</f>
        <v>0</v>
      </c>
      <c r="H2527" s="6" t="n">
        <f aca="false">MOD(INT($A2527/1),2)</f>
        <v>1</v>
      </c>
      <c r="I2527" s="7" t="n">
        <f aca="false">IF(B2527=1,MIN($B$6,$B$2500),0)</f>
        <v>0</v>
      </c>
      <c r="J2527" s="7" t="n">
        <f aca="false">IF(C2527=1,MIN($F$646,MAX(0,$B$2500-I2527)),0)</f>
        <v>0</v>
      </c>
      <c r="K2527" s="7" t="n">
        <f aca="false">IF(D2527=1,MIN($F$645,MAX(0,$B$2500-SUM(I2527:J2527))),0)</f>
        <v>100000000</v>
      </c>
      <c r="L2527" s="7" t="n">
        <f aca="false">IF(E2527=1,MIN($F$644,MAX(0,$B$2500-SUM(I2527:K2527))),0)</f>
        <v>60000000</v>
      </c>
      <c r="M2527" s="7" t="n">
        <f aca="false">IF(F2527=1,MIN($F$643,MAX(0,$B$2500-SUM(I2527:L2527))),0)</f>
        <v>0</v>
      </c>
      <c r="N2527" s="7" t="n">
        <f aca="false">IF(G2527=1,MIN($F$642,MAX(0,$B$2500-SUM(I2527:M2527))),0)</f>
        <v>0</v>
      </c>
      <c r="O2527" s="7" t="n">
        <f aca="false">IF(H2527=1,MIN($F$641,MAX(0,$B$2500-SUM(I2527:N2527))),0)</f>
        <v>5000000</v>
      </c>
      <c r="P2527" s="7" t="n">
        <f aca="false">MAX(0,$B$2500-SUM(I2527:O2527))</f>
        <v>1835000000</v>
      </c>
      <c r="Q2527" s="7" t="n">
        <f aca="false">($B$623+$B$624)+$B$22+(1-B2527)*$B$618+(1-C2527)*$E$646+(1-D2527)*$E$645+(1-E2527)*$E$644+(1-F2527)*$E$643+(1-G2527)*$E$642+(1-H2527)*$E$641</f>
        <v>23988552.7565712</v>
      </c>
      <c r="R2527" s="7" t="n">
        <f aca="false">P2527&gt;$B$12*Q2527</f>
        <v>1</v>
      </c>
      <c r="S2527" s="7" t="n">
        <f aca="false">IF(R2527,(P2527+$B$12*$B$13)/(Q2527+$B$13),IF(Q2527&gt;0,P2527/Q2527,0))</f>
        <v>69.3695883231734</v>
      </c>
      <c r="T2527" s="7" t="n">
        <f aca="false">IF(R2527,$B$13*(S2527-$B$12),0)</f>
        <v>170923970.807933</v>
      </c>
      <c r="U2527" s="7" t="n">
        <f aca="false">($B$623+$B$624)*S2527</f>
        <v>18013104.6854854</v>
      </c>
      <c r="V2527" s="7" t="n">
        <f aca="false">$B$22*S2527</f>
        <v>624326294.90856</v>
      </c>
      <c r="W2527" s="7" t="n">
        <f aca="false">IF(B2527=1,I2527,S2527*$B$618)</f>
        <v>43284654.507949</v>
      </c>
      <c r="X2527" s="7" t="n">
        <f aca="false">IF(C2527=1,J2527,S2527*$E$646)</f>
        <v>423495268.504685</v>
      </c>
      <c r="Y2527" s="7" t="n">
        <f aca="false">IF(D2527=1,K2527,S2527*$E$645)</f>
        <v>100000000</v>
      </c>
      <c r="Z2527" s="7" t="n">
        <f aca="false">IF(E2527=1,L2527,S2527*$E$644)</f>
        <v>60000000</v>
      </c>
      <c r="AA2527" s="7" t="n">
        <f aca="false">IF(F2527=1,M2527,S2527*$E$643)</f>
        <v>208108764.96952</v>
      </c>
      <c r="AB2527" s="7" t="n">
        <f aca="false">IF(G2527=1,N2527,S2527*$E$642)</f>
        <v>346847941.615867</v>
      </c>
      <c r="AC2527" s="7" t="n">
        <f aca="false">IF(H2527=1,O2527,S2527*$E$641)</f>
        <v>5000000</v>
      </c>
      <c r="AD2527" s="7" t="n">
        <f aca="false">INDEX($W$2502:$W$2629,MATCH($A2527+(1-B2527)*64,$A$2502:$A$2629,0))</f>
        <v>30000000</v>
      </c>
      <c r="AE2527" s="7" t="n">
        <f aca="false">INDEX($W$2502:$W$2629,MATCH($A2527-B2527*64,$A$2502:$A$2629,0))</f>
        <v>43284654.507949</v>
      </c>
      <c r="AF2527" s="7" t="n">
        <f aca="false">INDEX($X$2502:$X$2629,MATCH($A2527+(1-C2527)*32,$A$2502:$A$2629,0))</f>
        <v>300000000</v>
      </c>
      <c r="AG2527" s="7" t="n">
        <f aca="false">INDEX($X$2502:$X$2629,MATCH($A2527-C2527*32,$A$2502:$A$2629,0))</f>
        <v>423495268.504685</v>
      </c>
      <c r="AH2527" s="7" t="n">
        <f aca="false">INDEX($Y$2502:$Y$2629,MATCH($A2527+(1-D2527)*16,$A$2502:$A$2629,0))</f>
        <v>100000000</v>
      </c>
      <c r="AI2527" s="7" t="n">
        <f aca="false">INDEX($Y$2502:$Y$2629,MATCH($A2527-D2527*16,$A$2502:$A$2629,0))</f>
        <v>118500405.947669</v>
      </c>
      <c r="AJ2527" s="7" t="n">
        <f aca="false">INDEX($Z$2502:$Z$2629,MATCH($A2527+(1-E2527)*8,$A$2502:$A$2629,0))</f>
        <v>60000000</v>
      </c>
      <c r="AK2527" s="7" t="n">
        <f aca="false">INDEX($Z$2502:$Z$2629,MATCH($A2527-E2527*8,$A$2502:$A$2629,0))</f>
        <v>157640295.738391</v>
      </c>
      <c r="AL2527" s="7" t="n">
        <f aca="false">INDEX($AA$2502:$AA$2629,MATCH($A2527+(1-F2527)*4,$A$2502:$A$2629,0))</f>
        <v>30000000</v>
      </c>
      <c r="AM2527" s="7" t="n">
        <f aca="false">INDEX($AA$2502:$AA$2629,MATCH($A2527-F2527*4,$A$2502:$A$2629,0))</f>
        <v>208108764.96952</v>
      </c>
      <c r="AN2527" s="7" t="n">
        <f aca="false">INDEX($AB$2502:$AB$2629,MATCH($A2527+(1-G2527)*2,$A$2502:$A$2629,0))</f>
        <v>15000000</v>
      </c>
      <c r="AO2527" s="7" t="n">
        <f aca="false">INDEX($AB$2502:$AB$2629,MATCH($A2527-G2527*2,$A$2502:$A$2629,0))</f>
        <v>346847941.615867</v>
      </c>
      <c r="AP2527" s="7" t="n">
        <f aca="false">INDEX($AC$2502:$AC$2629,MATCH($A2527+(1-H2527)*1,$A$2502:$A$2629,0))</f>
        <v>5000000</v>
      </c>
      <c r="AQ2527" s="7" t="n">
        <f aca="false">INDEX($AC$2502:$AC$2629,MATCH($A2527-H2527*1,$A$2502:$A$2629,0))</f>
        <v>292566637.508531</v>
      </c>
      <c r="AR2527" s="14" t="b">
        <f aca="false">AND(IF(B2527=1,AD2527&gt;=AE2527,AE2527&gt;AD2527),IF(C2527=1,AF2527&gt;=AG2527,AG2527&gt;AF2527),IF(D2527=1,AH2527&gt;=AI2527,AI2527&gt;AH2527),IF(E2527=1,AJ2527&gt;=AK2527,AK2527&gt;AJ2527),IF(F2527=1,AL2527&gt;=AM2527,AM2527&gt;AL2527),IF(G2527=1,AN2527&gt;=AO2527,AO2527&gt;AN2527),IF(H2527=1,AP2527&gt;=AQ2527,AQ2527&gt;AP2527))</f>
        <v>0</v>
      </c>
      <c r="AS2527" s="2"/>
      <c r="AT2527" s="2"/>
      <c r="AU2527" s="2"/>
      <c r="AV2527" s="2"/>
      <c r="AW2527" s="2"/>
      <c r="AX2527" s="2"/>
    </row>
    <row r="2528" customFormat="false" ht="15" hidden="false" customHeight="false" outlineLevel="0" collapsed="false">
      <c r="A2528" s="6" t="n">
        <f aca="false">ROW()-2502</f>
        <v>26</v>
      </c>
      <c r="B2528" s="6" t="n">
        <f aca="false">MOD(INT($A2528/64),2)</f>
        <v>0</v>
      </c>
      <c r="C2528" s="6" t="n">
        <f aca="false">MOD(INT($A2528/32),2)</f>
        <v>0</v>
      </c>
      <c r="D2528" s="6" t="n">
        <f aca="false">MOD(INT($A2528/16),2)</f>
        <v>1</v>
      </c>
      <c r="E2528" s="6" t="n">
        <f aca="false">MOD(INT($A2528/8),2)</f>
        <v>1</v>
      </c>
      <c r="F2528" s="6" t="n">
        <f aca="false">MOD(INT($A2528/4),2)</f>
        <v>0</v>
      </c>
      <c r="G2528" s="6" t="n">
        <f aca="false">MOD(INT($A2528/2),2)</f>
        <v>1</v>
      </c>
      <c r="H2528" s="6" t="n">
        <f aca="false">MOD(INT($A2528/1),2)</f>
        <v>0</v>
      </c>
      <c r="I2528" s="7" t="n">
        <f aca="false">IF(B2528=1,MIN($B$6,$B$2500),0)</f>
        <v>0</v>
      </c>
      <c r="J2528" s="7" t="n">
        <f aca="false">IF(C2528=1,MIN($F$646,MAX(0,$B$2500-I2528)),0)</f>
        <v>0</v>
      </c>
      <c r="K2528" s="7" t="n">
        <f aca="false">IF(D2528=1,MIN($F$645,MAX(0,$B$2500-SUM(I2528:J2528))),0)</f>
        <v>100000000</v>
      </c>
      <c r="L2528" s="7" t="n">
        <f aca="false">IF(E2528=1,MIN($F$644,MAX(0,$B$2500-SUM(I2528:K2528))),0)</f>
        <v>60000000</v>
      </c>
      <c r="M2528" s="7" t="n">
        <f aca="false">IF(F2528=1,MIN($F$643,MAX(0,$B$2500-SUM(I2528:L2528))),0)</f>
        <v>0</v>
      </c>
      <c r="N2528" s="7" t="n">
        <f aca="false">IF(G2528=1,MIN($F$642,MAX(0,$B$2500-SUM(I2528:M2528))),0)</f>
        <v>15000000</v>
      </c>
      <c r="O2528" s="7" t="n">
        <f aca="false">IF(H2528=1,MIN($F$641,MAX(0,$B$2500-SUM(I2528:N2528))),0)</f>
        <v>0</v>
      </c>
      <c r="P2528" s="7" t="n">
        <f aca="false">MAX(0,$B$2500-SUM(I2528:O2528))</f>
        <v>1825000000</v>
      </c>
      <c r="Q2528" s="7" t="n">
        <f aca="false">($B$623+$B$624)+$B$22+(1-B2528)*$B$618+(1-C2528)*$E$646+(1-D2528)*$E$645+(1-E2528)*$E$644+(1-F2528)*$E$643+(1-G2528)*$E$642+(1-H2528)*$E$641</f>
        <v>23988552.7565712</v>
      </c>
      <c r="R2528" s="7" t="n">
        <f aca="false">P2528&gt;$B$12*Q2528</f>
        <v>1</v>
      </c>
      <c r="S2528" s="7" t="n">
        <f aca="false">IF(R2528,(P2528+$B$12*$B$13)/(Q2528+$B$13),IF(Q2528&gt;0,P2528/Q2528,0))</f>
        <v>68.9920667540677</v>
      </c>
      <c r="T2528" s="7" t="n">
        <f aca="false">IF(R2528,$B$13*(S2528-$B$12),0)</f>
        <v>169980166.885169</v>
      </c>
      <c r="U2528" s="7" t="n">
        <f aca="false">($B$623+$B$624)*S2528</f>
        <v>17915074.1837957</v>
      </c>
      <c r="V2528" s="7" t="n">
        <f aca="false">$B$22*S2528</f>
        <v>620928600.786609</v>
      </c>
      <c r="W2528" s="7" t="n">
        <f aca="false">IF(B2528=1,I2528,S2528*$B$618)</f>
        <v>43049091.7623276</v>
      </c>
      <c r="X2528" s="7" t="n">
        <f aca="false">IF(C2528=1,J2528,S2528*$E$646)</f>
        <v>421190532.349557</v>
      </c>
      <c r="Y2528" s="7" t="n">
        <f aca="false">IF(D2528=1,K2528,S2528*$E$645)</f>
        <v>100000000</v>
      </c>
      <c r="Z2528" s="7" t="n">
        <f aca="false">IF(E2528=1,L2528,S2528*$E$644)</f>
        <v>60000000</v>
      </c>
      <c r="AA2528" s="7" t="n">
        <f aca="false">IF(F2528=1,M2528,S2528*$E$643)</f>
        <v>206976200.262203</v>
      </c>
      <c r="AB2528" s="7" t="n">
        <f aca="false">IF(G2528=1,N2528,S2528*$E$642)</f>
        <v>15000000</v>
      </c>
      <c r="AC2528" s="7" t="n">
        <f aca="false">IF(H2528=1,O2528,S2528*$E$641)</f>
        <v>344960333.770338</v>
      </c>
      <c r="AD2528" s="7" t="n">
        <f aca="false">INDEX($W$2502:$W$2629,MATCH($A2528+(1-B2528)*64,$A$2502:$A$2629,0))</f>
        <v>30000000</v>
      </c>
      <c r="AE2528" s="7" t="n">
        <f aca="false">INDEX($W$2502:$W$2629,MATCH($A2528-B2528*64,$A$2502:$A$2629,0))</f>
        <v>43049091.7623276</v>
      </c>
      <c r="AF2528" s="7" t="n">
        <f aca="false">INDEX($X$2502:$X$2629,MATCH($A2528+(1-C2528)*32,$A$2502:$A$2629,0))</f>
        <v>300000000</v>
      </c>
      <c r="AG2528" s="7" t="n">
        <f aca="false">INDEX($X$2502:$X$2629,MATCH($A2528-C2528*32,$A$2502:$A$2629,0))</f>
        <v>421190532.349557</v>
      </c>
      <c r="AH2528" s="7" t="n">
        <f aca="false">INDEX($Y$2502:$Y$2629,MATCH($A2528+(1-D2528)*16,$A$2502:$A$2629,0))</f>
        <v>100000000</v>
      </c>
      <c r="AI2528" s="7" t="n">
        <f aca="false">INDEX($Y$2502:$Y$2629,MATCH($A2528-D2528*16,$A$2502:$A$2629,0))</f>
        <v>117888790.949229</v>
      </c>
      <c r="AJ2528" s="7" t="n">
        <f aca="false">INDEX($Z$2502:$Z$2629,MATCH($A2528+(1-E2528)*8,$A$2502:$A$2629,0))</f>
        <v>60000000</v>
      </c>
      <c r="AK2528" s="7" t="n">
        <f aca="false">INDEX($Z$2502:$Z$2629,MATCH($A2528-E2528*8,$A$2502:$A$2629,0))</f>
        <v>156809516.841219</v>
      </c>
      <c r="AL2528" s="7" t="n">
        <f aca="false">INDEX($AA$2502:$AA$2629,MATCH($A2528+(1-F2528)*4,$A$2502:$A$2629,0))</f>
        <v>30000000</v>
      </c>
      <c r="AM2528" s="7" t="n">
        <f aca="false">INDEX($AA$2502:$AA$2629,MATCH($A2528-F2528*4,$A$2502:$A$2629,0))</f>
        <v>206976200.262203</v>
      </c>
      <c r="AN2528" s="7" t="n">
        <f aca="false">INDEX($AB$2502:$AB$2629,MATCH($A2528+(1-G2528)*2,$A$2502:$A$2629,0))</f>
        <v>15000000</v>
      </c>
      <c r="AO2528" s="7" t="n">
        <f aca="false">INDEX($AB$2502:$AB$2629,MATCH($A2528-G2528*2,$A$2502:$A$2629,0))</f>
        <v>292566637.508531</v>
      </c>
      <c r="AP2528" s="7" t="n">
        <f aca="false">INDEX($AC$2502:$AC$2629,MATCH($A2528+(1-H2528)*1,$A$2502:$A$2629,0))</f>
        <v>5000000</v>
      </c>
      <c r="AQ2528" s="7" t="n">
        <f aca="false">INDEX($AC$2502:$AC$2629,MATCH($A2528-H2528*1,$A$2502:$A$2629,0))</f>
        <v>344960333.770338</v>
      </c>
      <c r="AR2528" s="14" t="b">
        <f aca="false">AND(IF(B2528=1,AD2528&gt;=AE2528,AE2528&gt;AD2528),IF(C2528=1,AF2528&gt;=AG2528,AG2528&gt;AF2528),IF(D2528=1,AH2528&gt;=AI2528,AI2528&gt;AH2528),IF(E2528=1,AJ2528&gt;=AK2528,AK2528&gt;AJ2528),IF(F2528=1,AL2528&gt;=AM2528,AM2528&gt;AL2528),IF(G2528=1,AN2528&gt;=AO2528,AO2528&gt;AN2528),IF(H2528=1,AP2528&gt;=AQ2528,AQ2528&gt;AP2528))</f>
        <v>0</v>
      </c>
      <c r="AS2528" s="2"/>
      <c r="AT2528" s="2"/>
      <c r="AU2528" s="2"/>
      <c r="AV2528" s="2"/>
      <c r="AW2528" s="2"/>
      <c r="AX2528" s="2"/>
    </row>
    <row r="2529" customFormat="false" ht="15" hidden="false" customHeight="false" outlineLevel="0" collapsed="false">
      <c r="A2529" s="6" t="n">
        <f aca="false">ROW()-2502</f>
        <v>27</v>
      </c>
      <c r="B2529" s="6" t="n">
        <f aca="false">MOD(INT($A2529/64),2)</f>
        <v>0</v>
      </c>
      <c r="C2529" s="6" t="n">
        <f aca="false">MOD(INT($A2529/32),2)</f>
        <v>0</v>
      </c>
      <c r="D2529" s="6" t="n">
        <f aca="false">MOD(INT($A2529/16),2)</f>
        <v>1</v>
      </c>
      <c r="E2529" s="6" t="n">
        <f aca="false">MOD(INT($A2529/8),2)</f>
        <v>1</v>
      </c>
      <c r="F2529" s="6" t="n">
        <f aca="false">MOD(INT($A2529/4),2)</f>
        <v>0</v>
      </c>
      <c r="G2529" s="6" t="n">
        <f aca="false">MOD(INT($A2529/2),2)</f>
        <v>1</v>
      </c>
      <c r="H2529" s="6" t="n">
        <f aca="false">MOD(INT($A2529/1),2)</f>
        <v>1</v>
      </c>
      <c r="I2529" s="7" t="n">
        <f aca="false">IF(B2529=1,MIN($B$6,$B$2500),0)</f>
        <v>0</v>
      </c>
      <c r="J2529" s="7" t="n">
        <f aca="false">IF(C2529=1,MIN($F$646,MAX(0,$B$2500-I2529)),0)</f>
        <v>0</v>
      </c>
      <c r="K2529" s="7" t="n">
        <f aca="false">IF(D2529=1,MIN($F$645,MAX(0,$B$2500-SUM(I2529:J2529))),0)</f>
        <v>100000000</v>
      </c>
      <c r="L2529" s="7" t="n">
        <f aca="false">IF(E2529=1,MIN($F$644,MAX(0,$B$2500-SUM(I2529:K2529))),0)</f>
        <v>60000000</v>
      </c>
      <c r="M2529" s="7" t="n">
        <f aca="false">IF(F2529=1,MIN($F$643,MAX(0,$B$2500-SUM(I2529:L2529))),0)</f>
        <v>0</v>
      </c>
      <c r="N2529" s="7" t="n">
        <f aca="false">IF(G2529=1,MIN($F$642,MAX(0,$B$2500-SUM(I2529:M2529))),0)</f>
        <v>15000000</v>
      </c>
      <c r="O2529" s="7" t="n">
        <f aca="false">IF(H2529=1,MIN($F$641,MAX(0,$B$2500-SUM(I2529:N2529))),0)</f>
        <v>5000000</v>
      </c>
      <c r="P2529" s="7" t="n">
        <f aca="false">MAX(0,$B$2500-SUM(I2529:O2529))</f>
        <v>1820000000</v>
      </c>
      <c r="Q2529" s="7" t="n">
        <f aca="false">($B$623+$B$624)+$B$22+(1-B2529)*$B$618+(1-C2529)*$E$646+(1-D2529)*$E$645+(1-E2529)*$E$644+(1-F2529)*$E$643+(1-G2529)*$E$642+(1-H2529)*$E$641</f>
        <v>18988552.7565712</v>
      </c>
      <c r="R2529" s="7" t="n">
        <f aca="false">P2529&gt;$B$12*Q2529</f>
        <v>1</v>
      </c>
      <c r="S2529" s="7" t="n">
        <f aca="false">IF(R2529,(P2529+$B$12*$B$13)/(Q2529+$B$13),IF(Q2529&gt;0,P2529/Q2529,0))</f>
        <v>84.8125986261538</v>
      </c>
      <c r="T2529" s="7" t="n">
        <f aca="false">IF(R2529,$B$13*(S2529-$B$12),0)</f>
        <v>209531496.565384</v>
      </c>
      <c r="U2529" s="7" t="n">
        <f aca="false">($B$623+$B$624)*S2529</f>
        <v>22023169.729416</v>
      </c>
      <c r="V2529" s="7" t="n">
        <f aca="false">$B$22*S2529</f>
        <v>763313387.635384</v>
      </c>
      <c r="W2529" s="7" t="n">
        <f aca="false">IF(B2529=1,I2529,S2529*$B$618)</f>
        <v>52920654.687352</v>
      </c>
      <c r="X2529" s="7" t="n">
        <f aca="false">IF(C2529=1,J2529,S2529*$E$646)</f>
        <v>517773495.504002</v>
      </c>
      <c r="Y2529" s="7" t="n">
        <f aca="false">IF(D2529=1,K2529,S2529*$E$645)</f>
        <v>100000000</v>
      </c>
      <c r="Z2529" s="7" t="n">
        <f aca="false">IF(E2529=1,L2529,S2529*$E$644)</f>
        <v>60000000</v>
      </c>
      <c r="AA2529" s="7" t="n">
        <f aca="false">IF(F2529=1,M2529,S2529*$E$643)</f>
        <v>254437795.878461</v>
      </c>
      <c r="AB2529" s="7" t="n">
        <f aca="false">IF(G2529=1,N2529,S2529*$E$642)</f>
        <v>15000000</v>
      </c>
      <c r="AC2529" s="7" t="n">
        <f aca="false">IF(H2529=1,O2529,S2529*$E$641)</f>
        <v>5000000</v>
      </c>
      <c r="AD2529" s="7" t="n">
        <f aca="false">INDEX($W$2502:$W$2629,MATCH($A2529+(1-B2529)*64,$A$2502:$A$2629,0))</f>
        <v>30000000</v>
      </c>
      <c r="AE2529" s="7" t="n">
        <f aca="false">INDEX($W$2502:$W$2629,MATCH($A2529-B2529*64,$A$2502:$A$2629,0))</f>
        <v>52920654.687352</v>
      </c>
      <c r="AF2529" s="7" t="n">
        <f aca="false">INDEX($X$2502:$X$2629,MATCH($A2529+(1-C2529)*32,$A$2502:$A$2629,0))</f>
        <v>300000000</v>
      </c>
      <c r="AG2529" s="7" t="n">
        <f aca="false">INDEX($X$2502:$X$2629,MATCH($A2529-C2529*32,$A$2502:$A$2629,0))</f>
        <v>517773495.504002</v>
      </c>
      <c r="AH2529" s="7" t="n">
        <f aca="false">INDEX($Y$2502:$Y$2629,MATCH($A2529+(1-D2529)*16,$A$2502:$A$2629,0))</f>
        <v>100000000</v>
      </c>
      <c r="AI2529" s="7" t="n">
        <f aca="false">INDEX($Y$2502:$Y$2629,MATCH($A2529-D2529*16,$A$2502:$A$2629,0))</f>
        <v>142908671.043145</v>
      </c>
      <c r="AJ2529" s="7" t="n">
        <f aca="false">INDEX($Z$2502:$Z$2629,MATCH($A2529+(1-E2529)*8,$A$2502:$A$2629,0))</f>
        <v>60000000</v>
      </c>
      <c r="AK2529" s="7" t="n">
        <f aca="false">INDEX($Z$2502:$Z$2629,MATCH($A2529-E2529*8,$A$2502:$A$2629,0))</f>
        <v>189128242.553631</v>
      </c>
      <c r="AL2529" s="7" t="n">
        <f aca="false">INDEX($AA$2502:$AA$2629,MATCH($A2529+(1-F2529)*4,$A$2502:$A$2629,0))</f>
        <v>30000000</v>
      </c>
      <c r="AM2529" s="7" t="n">
        <f aca="false">INDEX($AA$2502:$AA$2629,MATCH($A2529-F2529*4,$A$2502:$A$2629,0))</f>
        <v>254437795.878461</v>
      </c>
      <c r="AN2529" s="7" t="n">
        <f aca="false">INDEX($AB$2502:$AB$2629,MATCH($A2529+(1-G2529)*2,$A$2502:$A$2629,0))</f>
        <v>15000000</v>
      </c>
      <c r="AO2529" s="7" t="n">
        <f aca="false">INDEX($AB$2502:$AB$2629,MATCH($A2529-G2529*2,$A$2502:$A$2629,0))</f>
        <v>346847941.615867</v>
      </c>
      <c r="AP2529" s="7" t="n">
        <f aca="false">INDEX($AC$2502:$AC$2629,MATCH($A2529+(1-H2529)*1,$A$2502:$A$2629,0))</f>
        <v>5000000</v>
      </c>
      <c r="AQ2529" s="7" t="n">
        <f aca="false">INDEX($AC$2502:$AC$2629,MATCH($A2529-H2529*1,$A$2502:$A$2629,0))</f>
        <v>344960333.770338</v>
      </c>
      <c r="AR2529" s="14" t="b">
        <f aca="false">AND(IF(B2529=1,AD2529&gt;=AE2529,AE2529&gt;AD2529),IF(C2529=1,AF2529&gt;=AG2529,AG2529&gt;AF2529),IF(D2529=1,AH2529&gt;=AI2529,AI2529&gt;AH2529),IF(E2529=1,AJ2529&gt;=AK2529,AK2529&gt;AJ2529),IF(F2529=1,AL2529&gt;=AM2529,AM2529&gt;AL2529),IF(G2529=1,AN2529&gt;=AO2529,AO2529&gt;AN2529),IF(H2529=1,AP2529&gt;=AQ2529,AQ2529&gt;AP2529))</f>
        <v>0</v>
      </c>
      <c r="AS2529" s="2"/>
      <c r="AT2529" s="2"/>
      <c r="AU2529" s="2"/>
      <c r="AV2529" s="2"/>
      <c r="AW2529" s="2"/>
      <c r="AX2529" s="2"/>
    </row>
    <row r="2530" customFormat="false" ht="15" hidden="false" customHeight="false" outlineLevel="0" collapsed="false">
      <c r="A2530" s="6" t="n">
        <f aca="false">ROW()-2502</f>
        <v>28</v>
      </c>
      <c r="B2530" s="6" t="n">
        <f aca="false">MOD(INT($A2530/64),2)</f>
        <v>0</v>
      </c>
      <c r="C2530" s="6" t="n">
        <f aca="false">MOD(INT($A2530/32),2)</f>
        <v>0</v>
      </c>
      <c r="D2530" s="6" t="n">
        <f aca="false">MOD(INT($A2530/16),2)</f>
        <v>1</v>
      </c>
      <c r="E2530" s="6" t="n">
        <f aca="false">MOD(INT($A2530/8),2)</f>
        <v>1</v>
      </c>
      <c r="F2530" s="6" t="n">
        <f aca="false">MOD(INT($A2530/4),2)</f>
        <v>1</v>
      </c>
      <c r="G2530" s="6" t="n">
        <f aca="false">MOD(INT($A2530/2),2)</f>
        <v>0</v>
      </c>
      <c r="H2530" s="6" t="n">
        <f aca="false">MOD(INT($A2530/1),2)</f>
        <v>0</v>
      </c>
      <c r="I2530" s="7" t="n">
        <f aca="false">IF(B2530=1,MIN($B$6,$B$2500),0)</f>
        <v>0</v>
      </c>
      <c r="J2530" s="7" t="n">
        <f aca="false">IF(C2530=1,MIN($F$646,MAX(0,$B$2500-I2530)),0)</f>
        <v>0</v>
      </c>
      <c r="K2530" s="7" t="n">
        <f aca="false">IF(D2530=1,MIN($F$645,MAX(0,$B$2500-SUM(I2530:J2530))),0)</f>
        <v>100000000</v>
      </c>
      <c r="L2530" s="7" t="n">
        <f aca="false">IF(E2530=1,MIN($F$644,MAX(0,$B$2500-SUM(I2530:K2530))),0)</f>
        <v>60000000</v>
      </c>
      <c r="M2530" s="7" t="n">
        <f aca="false">IF(F2530=1,MIN($F$643,MAX(0,$B$2500-SUM(I2530:L2530))),0)</f>
        <v>30000000</v>
      </c>
      <c r="N2530" s="7" t="n">
        <f aca="false">IF(G2530=1,MIN($F$642,MAX(0,$B$2500-SUM(I2530:M2530))),0)</f>
        <v>0</v>
      </c>
      <c r="O2530" s="7" t="n">
        <f aca="false">IF(H2530=1,MIN($F$641,MAX(0,$B$2500-SUM(I2530:N2530))),0)</f>
        <v>0</v>
      </c>
      <c r="P2530" s="7" t="n">
        <f aca="false">MAX(0,$B$2500-SUM(I2530:O2530))</f>
        <v>1810000000</v>
      </c>
      <c r="Q2530" s="7" t="n">
        <f aca="false">($B$623+$B$624)+$B$22+(1-B2530)*$B$618+(1-C2530)*$E$646+(1-D2530)*$E$645+(1-E2530)*$E$644+(1-F2530)*$E$643+(1-G2530)*$E$642+(1-H2530)*$E$641</f>
        <v>25988552.7565712</v>
      </c>
      <c r="R2530" s="7" t="n">
        <f aca="false">P2530&gt;$B$12*Q2530</f>
        <v>1</v>
      </c>
      <c r="S2530" s="7" t="n">
        <f aca="false">IF(R2530,(P2530+$B$12*$B$13)/(Q2530+$B$13),IF(Q2530&gt;0,P2530/Q2530,0))</f>
        <v>63.6220455102596</v>
      </c>
      <c r="T2530" s="7" t="n">
        <f aca="false">IF(R2530,$B$13*(S2530-$B$12),0)</f>
        <v>156555113.775649</v>
      </c>
      <c r="U2530" s="7" t="n">
        <f aca="false">($B$623+$B$624)*S2530</f>
        <v>16520648.2232817</v>
      </c>
      <c r="V2530" s="7" t="n">
        <f aca="false">$B$22*S2530</f>
        <v>572598409.592336</v>
      </c>
      <c r="W2530" s="7" t="n">
        <f aca="false">IF(B2530=1,I2530,S2530*$B$618)</f>
        <v>39698350.8994049</v>
      </c>
      <c r="X2530" s="7" t="n">
        <f aca="false">IF(C2530=1,J2530,S2530*$E$646)</f>
        <v>388407022.406733</v>
      </c>
      <c r="Y2530" s="7" t="n">
        <f aca="false">IF(D2530=1,K2530,S2530*$E$645)</f>
        <v>100000000</v>
      </c>
      <c r="Z2530" s="7" t="n">
        <f aca="false">IF(E2530=1,L2530,S2530*$E$644)</f>
        <v>60000000</v>
      </c>
      <c r="AA2530" s="7" t="n">
        <f aca="false">IF(F2530=1,M2530,S2530*$E$643)</f>
        <v>30000000</v>
      </c>
      <c r="AB2530" s="7" t="n">
        <f aca="false">IF(G2530=1,N2530,S2530*$E$642)</f>
        <v>318110227.551298</v>
      </c>
      <c r="AC2530" s="7" t="n">
        <f aca="false">IF(H2530=1,O2530,S2530*$E$641)</f>
        <v>318110227.551298</v>
      </c>
      <c r="AD2530" s="7" t="n">
        <f aca="false">INDEX($W$2502:$W$2629,MATCH($A2530+(1-B2530)*64,$A$2502:$A$2629,0))</f>
        <v>30000000</v>
      </c>
      <c r="AE2530" s="7" t="n">
        <f aca="false">INDEX($W$2502:$W$2629,MATCH($A2530-B2530*64,$A$2502:$A$2629,0))</f>
        <v>39698350.8994049</v>
      </c>
      <c r="AF2530" s="7" t="n">
        <f aca="false">INDEX($X$2502:$X$2629,MATCH($A2530+(1-C2530)*32,$A$2502:$A$2629,0))</f>
        <v>300000000</v>
      </c>
      <c r="AG2530" s="7" t="n">
        <f aca="false">INDEX($X$2502:$X$2629,MATCH($A2530-C2530*32,$A$2502:$A$2629,0))</f>
        <v>388407022.406733</v>
      </c>
      <c r="AH2530" s="7" t="n">
        <f aca="false">INDEX($Y$2502:$Y$2629,MATCH($A2530+(1-D2530)*16,$A$2502:$A$2629,0))</f>
        <v>100000000</v>
      </c>
      <c r="AI2530" s="7" t="n">
        <f aca="false">INDEX($Y$2502:$Y$2629,MATCH($A2530-D2530*16,$A$2502:$A$2629,0))</f>
        <v>109228554.192539</v>
      </c>
      <c r="AJ2530" s="7" t="n">
        <f aca="false">INDEX($Z$2502:$Z$2629,MATCH($A2530+(1-E2530)*8,$A$2502:$A$2629,0))</f>
        <v>60000000</v>
      </c>
      <c r="AK2530" s="7" t="n">
        <f aca="false">INDEX($Z$2502:$Z$2629,MATCH($A2530-E2530*8,$A$2502:$A$2629,0))</f>
        <v>145490791.8612</v>
      </c>
      <c r="AL2530" s="7" t="n">
        <f aca="false">INDEX($AA$2502:$AA$2629,MATCH($A2530+(1-F2530)*4,$A$2502:$A$2629,0))</f>
        <v>30000000</v>
      </c>
      <c r="AM2530" s="7" t="n">
        <f aca="false">INDEX($AA$2502:$AA$2629,MATCH($A2530-F2530*4,$A$2502:$A$2629,0))</f>
        <v>175539982.505118</v>
      </c>
      <c r="AN2530" s="7" t="n">
        <f aca="false">INDEX($AB$2502:$AB$2629,MATCH($A2530+(1-G2530)*2,$A$2502:$A$2629,0))</f>
        <v>15000000</v>
      </c>
      <c r="AO2530" s="7" t="n">
        <f aca="false">INDEX($AB$2502:$AB$2629,MATCH($A2530-G2530*2,$A$2502:$A$2629,0))</f>
        <v>318110227.551298</v>
      </c>
      <c r="AP2530" s="7" t="n">
        <f aca="false">INDEX($AC$2502:$AC$2629,MATCH($A2530+(1-H2530)*1,$A$2502:$A$2629,0))</f>
        <v>5000000</v>
      </c>
      <c r="AQ2530" s="7" t="n">
        <f aca="false">INDEX($AC$2502:$AC$2629,MATCH($A2530-H2530*1,$A$2502:$A$2629,0))</f>
        <v>318110227.551298</v>
      </c>
      <c r="AR2530" s="14" t="b">
        <f aca="false">AND(IF(B2530=1,AD2530&gt;=AE2530,AE2530&gt;AD2530),IF(C2530=1,AF2530&gt;=AG2530,AG2530&gt;AF2530),IF(D2530=1,AH2530&gt;=AI2530,AI2530&gt;AH2530),IF(E2530=1,AJ2530&gt;=AK2530,AK2530&gt;AJ2530),IF(F2530=1,AL2530&gt;=AM2530,AM2530&gt;AL2530),IF(G2530=1,AN2530&gt;=AO2530,AO2530&gt;AN2530),IF(H2530=1,AP2530&gt;=AQ2530,AQ2530&gt;AP2530))</f>
        <v>0</v>
      </c>
      <c r="AS2530" s="2"/>
      <c r="AT2530" s="2"/>
      <c r="AU2530" s="2"/>
      <c r="AV2530" s="2"/>
      <c r="AW2530" s="2"/>
      <c r="AX2530" s="2"/>
    </row>
    <row r="2531" customFormat="false" ht="15" hidden="false" customHeight="false" outlineLevel="0" collapsed="false">
      <c r="A2531" s="6" t="n">
        <f aca="false">ROW()-2502</f>
        <v>29</v>
      </c>
      <c r="B2531" s="6" t="n">
        <f aca="false">MOD(INT($A2531/64),2)</f>
        <v>0</v>
      </c>
      <c r="C2531" s="6" t="n">
        <f aca="false">MOD(INT($A2531/32),2)</f>
        <v>0</v>
      </c>
      <c r="D2531" s="6" t="n">
        <f aca="false">MOD(INT($A2531/16),2)</f>
        <v>1</v>
      </c>
      <c r="E2531" s="6" t="n">
        <f aca="false">MOD(INT($A2531/8),2)</f>
        <v>1</v>
      </c>
      <c r="F2531" s="6" t="n">
        <f aca="false">MOD(INT($A2531/4),2)</f>
        <v>1</v>
      </c>
      <c r="G2531" s="6" t="n">
        <f aca="false">MOD(INT($A2531/2),2)</f>
        <v>0</v>
      </c>
      <c r="H2531" s="6" t="n">
        <f aca="false">MOD(INT($A2531/1),2)</f>
        <v>1</v>
      </c>
      <c r="I2531" s="7" t="n">
        <f aca="false">IF(B2531=1,MIN($B$6,$B$2500),0)</f>
        <v>0</v>
      </c>
      <c r="J2531" s="7" t="n">
        <f aca="false">IF(C2531=1,MIN($F$646,MAX(0,$B$2500-I2531)),0)</f>
        <v>0</v>
      </c>
      <c r="K2531" s="7" t="n">
        <f aca="false">IF(D2531=1,MIN($F$645,MAX(0,$B$2500-SUM(I2531:J2531))),0)</f>
        <v>100000000</v>
      </c>
      <c r="L2531" s="7" t="n">
        <f aca="false">IF(E2531=1,MIN($F$644,MAX(0,$B$2500-SUM(I2531:K2531))),0)</f>
        <v>60000000</v>
      </c>
      <c r="M2531" s="7" t="n">
        <f aca="false">IF(F2531=1,MIN($F$643,MAX(0,$B$2500-SUM(I2531:L2531))),0)</f>
        <v>30000000</v>
      </c>
      <c r="N2531" s="7" t="n">
        <f aca="false">IF(G2531=1,MIN($F$642,MAX(0,$B$2500-SUM(I2531:M2531))),0)</f>
        <v>0</v>
      </c>
      <c r="O2531" s="7" t="n">
        <f aca="false">IF(H2531=1,MIN($F$641,MAX(0,$B$2500-SUM(I2531:N2531))),0)</f>
        <v>5000000</v>
      </c>
      <c r="P2531" s="7" t="n">
        <f aca="false">MAX(0,$B$2500-SUM(I2531:O2531))</f>
        <v>1805000000</v>
      </c>
      <c r="Q2531" s="7" t="n">
        <f aca="false">($B$623+$B$624)+$B$22+(1-B2531)*$B$618+(1-C2531)*$E$646+(1-D2531)*$E$645+(1-E2531)*$E$644+(1-F2531)*$E$643+(1-G2531)*$E$642+(1-H2531)*$E$641</f>
        <v>20988552.7565712</v>
      </c>
      <c r="R2531" s="7" t="n">
        <f aca="false">P2531&gt;$B$12*Q2531</f>
        <v>1</v>
      </c>
      <c r="S2531" s="7" t="n">
        <f aca="false">IF(R2531,(P2531+$B$12*$B$13)/(Q2531+$B$13),IF(Q2531&gt;0,P2531/Q2531,0))</f>
        <v>76.9523784088542</v>
      </c>
      <c r="T2531" s="7" t="n">
        <f aca="false">IF(R2531,$B$13*(S2531-$B$12),0)</f>
        <v>189880946.022136</v>
      </c>
      <c r="U2531" s="7" t="n">
        <f aca="false">($B$623+$B$624)*S2531</f>
        <v>19982117.2589073</v>
      </c>
      <c r="V2531" s="7" t="n">
        <f aca="false">$B$22*S2531</f>
        <v>692571405.679688</v>
      </c>
      <c r="W2531" s="7" t="n">
        <f aca="false">IF(B2531=1,I2531,S2531*$B$618)</f>
        <v>48016100.3331127</v>
      </c>
      <c r="X2531" s="7" t="n">
        <f aca="false">IF(C2531=1,J2531,S2531*$E$646)</f>
        <v>469787538.661885</v>
      </c>
      <c r="Y2531" s="7" t="n">
        <f aca="false">IF(D2531=1,K2531,S2531*$E$645)</f>
        <v>100000000</v>
      </c>
      <c r="Z2531" s="7" t="n">
        <f aca="false">IF(E2531=1,L2531,S2531*$E$644)</f>
        <v>60000000</v>
      </c>
      <c r="AA2531" s="7" t="n">
        <f aca="false">IF(F2531=1,M2531,S2531*$E$643)</f>
        <v>30000000</v>
      </c>
      <c r="AB2531" s="7" t="n">
        <f aca="false">IF(G2531=1,N2531,S2531*$E$642)</f>
        <v>384761892.044271</v>
      </c>
      <c r="AC2531" s="7" t="n">
        <f aca="false">IF(H2531=1,O2531,S2531*$E$641)</f>
        <v>5000000</v>
      </c>
      <c r="AD2531" s="7" t="n">
        <f aca="false">INDEX($W$2502:$W$2629,MATCH($A2531+(1-B2531)*64,$A$2502:$A$2629,0))</f>
        <v>30000000</v>
      </c>
      <c r="AE2531" s="7" t="n">
        <f aca="false">INDEX($W$2502:$W$2629,MATCH($A2531-B2531*64,$A$2502:$A$2629,0))</f>
        <v>48016100.3331127</v>
      </c>
      <c r="AF2531" s="7" t="n">
        <f aca="false">INDEX($X$2502:$X$2629,MATCH($A2531+(1-C2531)*32,$A$2502:$A$2629,0))</f>
        <v>300000000</v>
      </c>
      <c r="AG2531" s="7" t="n">
        <f aca="false">INDEX($X$2502:$X$2629,MATCH($A2531-C2531*32,$A$2502:$A$2629,0))</f>
        <v>469787538.661885</v>
      </c>
      <c r="AH2531" s="7" t="n">
        <f aca="false">INDEX($Y$2502:$Y$2629,MATCH($A2531+(1-D2531)*16,$A$2502:$A$2629,0))</f>
        <v>100000000</v>
      </c>
      <c r="AI2531" s="7" t="n">
        <f aca="false">INDEX($Y$2502:$Y$2629,MATCH($A2531-D2531*16,$A$2502:$A$2629,0))</f>
        <v>130546510.751396</v>
      </c>
      <c r="AJ2531" s="7" t="n">
        <f aca="false">INDEX($Z$2502:$Z$2629,MATCH($A2531+(1-E2531)*8,$A$2502:$A$2629,0))</f>
        <v>60000000</v>
      </c>
      <c r="AK2531" s="7" t="n">
        <f aca="false">INDEX($Z$2502:$Z$2629,MATCH($A2531-E2531*8,$A$2502:$A$2629,0))</f>
        <v>173126711.336243</v>
      </c>
      <c r="AL2531" s="7" t="n">
        <f aca="false">INDEX($AA$2502:$AA$2629,MATCH($A2531+(1-F2531)*4,$A$2502:$A$2629,0))</f>
        <v>30000000</v>
      </c>
      <c r="AM2531" s="7" t="n">
        <f aca="false">INDEX($AA$2502:$AA$2629,MATCH($A2531-F2531*4,$A$2502:$A$2629,0))</f>
        <v>208108764.96952</v>
      </c>
      <c r="AN2531" s="7" t="n">
        <f aca="false">INDEX($AB$2502:$AB$2629,MATCH($A2531+(1-G2531)*2,$A$2502:$A$2629,0))</f>
        <v>15000000</v>
      </c>
      <c r="AO2531" s="7" t="n">
        <f aca="false">INDEX($AB$2502:$AB$2629,MATCH($A2531-G2531*2,$A$2502:$A$2629,0))</f>
        <v>384761892.044271</v>
      </c>
      <c r="AP2531" s="7" t="n">
        <f aca="false">INDEX($AC$2502:$AC$2629,MATCH($A2531+(1-H2531)*1,$A$2502:$A$2629,0))</f>
        <v>5000000</v>
      </c>
      <c r="AQ2531" s="7" t="n">
        <f aca="false">INDEX($AC$2502:$AC$2629,MATCH($A2531-H2531*1,$A$2502:$A$2629,0))</f>
        <v>318110227.551298</v>
      </c>
      <c r="AR2531" s="14" t="b">
        <f aca="false">AND(IF(B2531=1,AD2531&gt;=AE2531,AE2531&gt;AD2531),IF(C2531=1,AF2531&gt;=AG2531,AG2531&gt;AF2531),IF(D2531=1,AH2531&gt;=AI2531,AI2531&gt;AH2531),IF(E2531=1,AJ2531&gt;=AK2531,AK2531&gt;AJ2531),IF(F2531=1,AL2531&gt;=AM2531,AM2531&gt;AL2531),IF(G2531=1,AN2531&gt;=AO2531,AO2531&gt;AN2531),IF(H2531=1,AP2531&gt;=AQ2531,AQ2531&gt;AP2531))</f>
        <v>0</v>
      </c>
      <c r="AS2531" s="2"/>
      <c r="AT2531" s="2"/>
      <c r="AU2531" s="2"/>
      <c r="AV2531" s="2"/>
      <c r="AW2531" s="2"/>
      <c r="AX2531" s="2"/>
    </row>
    <row r="2532" customFormat="false" ht="15" hidden="false" customHeight="false" outlineLevel="0" collapsed="false">
      <c r="A2532" s="6" t="n">
        <f aca="false">ROW()-2502</f>
        <v>30</v>
      </c>
      <c r="B2532" s="6" t="n">
        <f aca="false">MOD(INT($A2532/64),2)</f>
        <v>0</v>
      </c>
      <c r="C2532" s="6" t="n">
        <f aca="false">MOD(INT($A2532/32),2)</f>
        <v>0</v>
      </c>
      <c r="D2532" s="6" t="n">
        <f aca="false">MOD(INT($A2532/16),2)</f>
        <v>1</v>
      </c>
      <c r="E2532" s="6" t="n">
        <f aca="false">MOD(INT($A2532/8),2)</f>
        <v>1</v>
      </c>
      <c r="F2532" s="6" t="n">
        <f aca="false">MOD(INT($A2532/4),2)</f>
        <v>1</v>
      </c>
      <c r="G2532" s="6" t="n">
        <f aca="false">MOD(INT($A2532/2),2)</f>
        <v>1</v>
      </c>
      <c r="H2532" s="6" t="n">
        <f aca="false">MOD(INT($A2532/1),2)</f>
        <v>0</v>
      </c>
      <c r="I2532" s="7" t="n">
        <f aca="false">IF(B2532=1,MIN($B$6,$B$2500),0)</f>
        <v>0</v>
      </c>
      <c r="J2532" s="7" t="n">
        <f aca="false">IF(C2532=1,MIN($F$646,MAX(0,$B$2500-I2532)),0)</f>
        <v>0</v>
      </c>
      <c r="K2532" s="7" t="n">
        <f aca="false">IF(D2532=1,MIN($F$645,MAX(0,$B$2500-SUM(I2532:J2532))),0)</f>
        <v>100000000</v>
      </c>
      <c r="L2532" s="7" t="n">
        <f aca="false">IF(E2532=1,MIN($F$644,MAX(0,$B$2500-SUM(I2532:K2532))),0)</f>
        <v>60000000</v>
      </c>
      <c r="M2532" s="7" t="n">
        <f aca="false">IF(F2532=1,MIN($F$643,MAX(0,$B$2500-SUM(I2532:L2532))),0)</f>
        <v>30000000</v>
      </c>
      <c r="N2532" s="7" t="n">
        <f aca="false">IF(G2532=1,MIN($F$642,MAX(0,$B$2500-SUM(I2532:M2532))),0)</f>
        <v>15000000</v>
      </c>
      <c r="O2532" s="7" t="n">
        <f aca="false">IF(H2532=1,MIN($F$641,MAX(0,$B$2500-SUM(I2532:N2532))),0)</f>
        <v>0</v>
      </c>
      <c r="P2532" s="7" t="n">
        <f aca="false">MAX(0,$B$2500-SUM(I2532:O2532))</f>
        <v>1795000000</v>
      </c>
      <c r="Q2532" s="7" t="n">
        <f aca="false">($B$623+$B$624)+$B$22+(1-B2532)*$B$618+(1-C2532)*$E$646+(1-D2532)*$E$645+(1-E2532)*$E$644+(1-F2532)*$E$643+(1-G2532)*$E$642+(1-H2532)*$E$641</f>
        <v>20988552.7565712</v>
      </c>
      <c r="R2532" s="7" t="n">
        <f aca="false">P2532&gt;$B$12*Q2532</f>
        <v>1</v>
      </c>
      <c r="S2532" s="7" t="n">
        <f aca="false">IF(R2532,(P2532+$B$12*$B$13)/(Q2532+$B$13),IF(Q2532&gt;0,P2532/Q2532,0))</f>
        <v>76.5266391092202</v>
      </c>
      <c r="T2532" s="7" t="n">
        <f aca="false">IF(R2532,$B$13*(S2532-$B$12),0)</f>
        <v>188816597.773051</v>
      </c>
      <c r="U2532" s="7" t="n">
        <f aca="false">($B$623+$B$624)*S2532</f>
        <v>19871566.1260779</v>
      </c>
      <c r="V2532" s="7" t="n">
        <f aca="false">$B$22*S2532</f>
        <v>688739751.982982</v>
      </c>
      <c r="W2532" s="7" t="n">
        <f aca="false">IF(B2532=1,I2532,S2532*$B$618)</f>
        <v>47750451.091989</v>
      </c>
      <c r="X2532" s="7" t="n">
        <f aca="false">IF(C2532=1,J2532,S2532*$E$646)</f>
        <v>467188437.4798</v>
      </c>
      <c r="Y2532" s="7" t="n">
        <f aca="false">IF(D2532=1,K2532,S2532*$E$645)</f>
        <v>100000000</v>
      </c>
      <c r="Z2532" s="7" t="n">
        <f aca="false">IF(E2532=1,L2532,S2532*$E$644)</f>
        <v>60000000</v>
      </c>
      <c r="AA2532" s="7" t="n">
        <f aca="false">IF(F2532=1,M2532,S2532*$E$643)</f>
        <v>30000000</v>
      </c>
      <c r="AB2532" s="7" t="n">
        <f aca="false">IF(G2532=1,N2532,S2532*$E$642)</f>
        <v>15000000</v>
      </c>
      <c r="AC2532" s="7" t="n">
        <f aca="false">IF(H2532=1,O2532,S2532*$E$641)</f>
        <v>382633195.546101</v>
      </c>
      <c r="AD2532" s="7" t="n">
        <f aca="false">INDEX($W$2502:$W$2629,MATCH($A2532+(1-B2532)*64,$A$2502:$A$2629,0))</f>
        <v>30000000</v>
      </c>
      <c r="AE2532" s="7" t="n">
        <f aca="false">INDEX($W$2502:$W$2629,MATCH($A2532-B2532*64,$A$2502:$A$2629,0))</f>
        <v>47750451.091989</v>
      </c>
      <c r="AF2532" s="7" t="n">
        <f aca="false">INDEX($X$2502:$X$2629,MATCH($A2532+(1-C2532)*32,$A$2502:$A$2629,0))</f>
        <v>300000000</v>
      </c>
      <c r="AG2532" s="7" t="n">
        <f aca="false">INDEX($X$2502:$X$2629,MATCH($A2532-C2532*32,$A$2502:$A$2629,0))</f>
        <v>467188437.4798</v>
      </c>
      <c r="AH2532" s="7" t="n">
        <f aca="false">INDEX($Y$2502:$Y$2629,MATCH($A2532+(1-D2532)*16,$A$2502:$A$2629,0))</f>
        <v>100000000</v>
      </c>
      <c r="AI2532" s="7" t="n">
        <f aca="false">INDEX($Y$2502:$Y$2629,MATCH($A2532-D2532*16,$A$2502:$A$2629,0))</f>
        <v>129862125.373931</v>
      </c>
      <c r="AJ2532" s="7" t="n">
        <f aca="false">INDEX($Z$2502:$Z$2629,MATCH($A2532+(1-E2532)*8,$A$2502:$A$2629,0))</f>
        <v>60000000</v>
      </c>
      <c r="AK2532" s="7" t="n">
        <f aca="false">INDEX($Z$2502:$Z$2629,MATCH($A2532-E2532*8,$A$2502:$A$2629,0))</f>
        <v>172199660.673131</v>
      </c>
      <c r="AL2532" s="7" t="n">
        <f aca="false">INDEX($AA$2502:$AA$2629,MATCH($A2532+(1-F2532)*4,$A$2502:$A$2629,0))</f>
        <v>30000000</v>
      </c>
      <c r="AM2532" s="7" t="n">
        <f aca="false">INDEX($AA$2502:$AA$2629,MATCH($A2532-F2532*4,$A$2502:$A$2629,0))</f>
        <v>206976200.262203</v>
      </c>
      <c r="AN2532" s="7" t="n">
        <f aca="false">INDEX($AB$2502:$AB$2629,MATCH($A2532+(1-G2532)*2,$A$2502:$A$2629,0))</f>
        <v>15000000</v>
      </c>
      <c r="AO2532" s="7" t="n">
        <f aca="false">INDEX($AB$2502:$AB$2629,MATCH($A2532-G2532*2,$A$2502:$A$2629,0))</f>
        <v>318110227.551298</v>
      </c>
      <c r="AP2532" s="7" t="n">
        <f aca="false">INDEX($AC$2502:$AC$2629,MATCH($A2532+(1-H2532)*1,$A$2502:$A$2629,0))</f>
        <v>5000000</v>
      </c>
      <c r="AQ2532" s="7" t="n">
        <f aca="false">INDEX($AC$2502:$AC$2629,MATCH($A2532-H2532*1,$A$2502:$A$2629,0))</f>
        <v>382633195.546101</v>
      </c>
      <c r="AR2532" s="14" t="b">
        <f aca="false">AND(IF(B2532=1,AD2532&gt;=AE2532,AE2532&gt;AD2532),IF(C2532=1,AF2532&gt;=AG2532,AG2532&gt;AF2532),IF(D2532=1,AH2532&gt;=AI2532,AI2532&gt;AH2532),IF(E2532=1,AJ2532&gt;=AK2532,AK2532&gt;AJ2532),IF(F2532=1,AL2532&gt;=AM2532,AM2532&gt;AL2532),IF(G2532=1,AN2532&gt;=AO2532,AO2532&gt;AN2532),IF(H2532=1,AP2532&gt;=AQ2532,AQ2532&gt;AP2532))</f>
        <v>0</v>
      </c>
      <c r="AS2532" s="2"/>
      <c r="AT2532" s="2"/>
      <c r="AU2532" s="2"/>
      <c r="AV2532" s="2"/>
      <c r="AW2532" s="2"/>
      <c r="AX2532" s="2"/>
    </row>
    <row r="2533" customFormat="false" ht="15" hidden="false" customHeight="false" outlineLevel="0" collapsed="false">
      <c r="A2533" s="6" t="n">
        <f aca="false">ROW()-2502</f>
        <v>31</v>
      </c>
      <c r="B2533" s="6" t="n">
        <f aca="false">MOD(INT($A2533/64),2)</f>
        <v>0</v>
      </c>
      <c r="C2533" s="6" t="n">
        <f aca="false">MOD(INT($A2533/32),2)</f>
        <v>0</v>
      </c>
      <c r="D2533" s="6" t="n">
        <f aca="false">MOD(INT($A2533/16),2)</f>
        <v>1</v>
      </c>
      <c r="E2533" s="6" t="n">
        <f aca="false">MOD(INT($A2533/8),2)</f>
        <v>1</v>
      </c>
      <c r="F2533" s="6" t="n">
        <f aca="false">MOD(INT($A2533/4),2)</f>
        <v>1</v>
      </c>
      <c r="G2533" s="6" t="n">
        <f aca="false">MOD(INT($A2533/2),2)</f>
        <v>1</v>
      </c>
      <c r="H2533" s="6" t="n">
        <f aca="false">MOD(INT($A2533/1),2)</f>
        <v>1</v>
      </c>
      <c r="I2533" s="7" t="n">
        <f aca="false">IF(B2533=1,MIN($B$6,$B$2500),0)</f>
        <v>0</v>
      </c>
      <c r="J2533" s="7" t="n">
        <f aca="false">IF(C2533=1,MIN($F$646,MAX(0,$B$2500-I2533)),0)</f>
        <v>0</v>
      </c>
      <c r="K2533" s="7" t="n">
        <f aca="false">IF(D2533=1,MIN($F$645,MAX(0,$B$2500-SUM(I2533:J2533))),0)</f>
        <v>100000000</v>
      </c>
      <c r="L2533" s="7" t="n">
        <f aca="false">IF(E2533=1,MIN($F$644,MAX(0,$B$2500-SUM(I2533:K2533))),0)</f>
        <v>60000000</v>
      </c>
      <c r="M2533" s="7" t="n">
        <f aca="false">IF(F2533=1,MIN($F$643,MAX(0,$B$2500-SUM(I2533:L2533))),0)</f>
        <v>30000000</v>
      </c>
      <c r="N2533" s="7" t="n">
        <f aca="false">IF(G2533=1,MIN($F$642,MAX(0,$B$2500-SUM(I2533:M2533))),0)</f>
        <v>15000000</v>
      </c>
      <c r="O2533" s="7" t="n">
        <f aca="false">IF(H2533=1,MIN($F$641,MAX(0,$B$2500-SUM(I2533:N2533))),0)</f>
        <v>5000000</v>
      </c>
      <c r="P2533" s="7" t="n">
        <f aca="false">MAX(0,$B$2500-SUM(I2533:O2533))</f>
        <v>1790000000</v>
      </c>
      <c r="Q2533" s="7" t="n">
        <f aca="false">($B$623+$B$624)+$B$22+(1-B2533)*$B$618+(1-C2533)*$E$646+(1-D2533)*$E$645+(1-E2533)*$E$644+(1-F2533)*$E$643+(1-G2533)*$E$642+(1-H2533)*$E$641</f>
        <v>15988552.7565712</v>
      </c>
      <c r="R2533" s="7" t="n">
        <f aca="false">P2533&gt;$B$12*Q2533</f>
        <v>1</v>
      </c>
      <c r="S2533" s="7" t="n">
        <f aca="false">IF(R2533,(P2533+$B$12*$B$13)/(Q2533+$B$13),IF(Q2533&gt;0,P2533/Q2533,0))</f>
        <v>96.9518828001783</v>
      </c>
      <c r="T2533" s="7" t="n">
        <f aca="false">IF(R2533,$B$13*(S2533-$B$12),0)</f>
        <v>239879707.000446</v>
      </c>
      <c r="U2533" s="7" t="n">
        <f aca="false">($B$623+$B$624)*S2533</f>
        <v>25175360.7964129</v>
      </c>
      <c r="V2533" s="7" t="n">
        <f aca="false">$B$22*S2533</f>
        <v>872566945.201605</v>
      </c>
      <c r="W2533" s="7" t="n">
        <f aca="false">IF(B2533=1,I2533,S2533*$B$618)</f>
        <v>60495223.5171188</v>
      </c>
      <c r="X2533" s="7" t="n">
        <f aca="false">IF(C2533=1,J2533,S2533*$E$646)</f>
        <v>591882763.484418</v>
      </c>
      <c r="Y2533" s="7" t="n">
        <f aca="false">IF(D2533=1,K2533,S2533*$E$645)</f>
        <v>100000000</v>
      </c>
      <c r="Z2533" s="7" t="n">
        <f aca="false">IF(E2533=1,L2533,S2533*$E$644)</f>
        <v>60000000</v>
      </c>
      <c r="AA2533" s="7" t="n">
        <f aca="false">IF(F2533=1,M2533,S2533*$E$643)</f>
        <v>30000000</v>
      </c>
      <c r="AB2533" s="7" t="n">
        <f aca="false">IF(G2533=1,N2533,S2533*$E$642)</f>
        <v>15000000</v>
      </c>
      <c r="AC2533" s="7" t="n">
        <f aca="false">IF(H2533=1,O2533,S2533*$E$641)</f>
        <v>5000000</v>
      </c>
      <c r="AD2533" s="7" t="n">
        <f aca="false">INDEX($W$2502:$W$2629,MATCH($A2533+(1-B2533)*64,$A$2502:$A$2629,0))</f>
        <v>30000000</v>
      </c>
      <c r="AE2533" s="7" t="n">
        <f aca="false">INDEX($W$2502:$W$2629,MATCH($A2533-B2533*64,$A$2502:$A$2629,0))</f>
        <v>60495223.5171188</v>
      </c>
      <c r="AF2533" s="7" t="n">
        <f aca="false">INDEX($X$2502:$X$2629,MATCH($A2533+(1-C2533)*32,$A$2502:$A$2629,0))</f>
        <v>300000000</v>
      </c>
      <c r="AG2533" s="7" t="n">
        <f aca="false">INDEX($X$2502:$X$2629,MATCH($A2533-C2533*32,$A$2502:$A$2629,0))</f>
        <v>591882763.484418</v>
      </c>
      <c r="AH2533" s="7" t="n">
        <f aca="false">INDEX($Y$2502:$Y$2629,MATCH($A2533+(1-D2533)*16,$A$2502:$A$2629,0))</f>
        <v>100000000</v>
      </c>
      <c r="AI2533" s="7" t="n">
        <f aca="false">INDEX($Y$2502:$Y$2629,MATCH($A2533-D2533*16,$A$2502:$A$2629,0))</f>
        <v>161556842.27905</v>
      </c>
      <c r="AJ2533" s="7" t="n">
        <f aca="false">INDEX($Z$2502:$Z$2629,MATCH($A2533+(1-E2533)*8,$A$2502:$A$2629,0))</f>
        <v>60000000</v>
      </c>
      <c r="AK2533" s="7" t="n">
        <f aca="false">INDEX($Z$2502:$Z$2629,MATCH($A2533-E2533*8,$A$2502:$A$2629,0))</f>
        <v>212843850.496123</v>
      </c>
      <c r="AL2533" s="7" t="n">
        <f aca="false">INDEX($AA$2502:$AA$2629,MATCH($A2533+(1-F2533)*4,$A$2502:$A$2629,0))</f>
        <v>30000000</v>
      </c>
      <c r="AM2533" s="7" t="n">
        <f aca="false">INDEX($AA$2502:$AA$2629,MATCH($A2533-F2533*4,$A$2502:$A$2629,0))</f>
        <v>254437795.878461</v>
      </c>
      <c r="AN2533" s="7" t="n">
        <f aca="false">INDEX($AB$2502:$AB$2629,MATCH($A2533+(1-G2533)*2,$A$2502:$A$2629,0))</f>
        <v>15000000</v>
      </c>
      <c r="AO2533" s="7" t="n">
        <f aca="false">INDEX($AB$2502:$AB$2629,MATCH($A2533-G2533*2,$A$2502:$A$2629,0))</f>
        <v>384761892.044271</v>
      </c>
      <c r="AP2533" s="7" t="n">
        <f aca="false">INDEX($AC$2502:$AC$2629,MATCH($A2533+(1-H2533)*1,$A$2502:$A$2629,0))</f>
        <v>5000000</v>
      </c>
      <c r="AQ2533" s="7" t="n">
        <f aca="false">INDEX($AC$2502:$AC$2629,MATCH($A2533-H2533*1,$A$2502:$A$2629,0))</f>
        <v>382633195.546101</v>
      </c>
      <c r="AR2533" s="14" t="b">
        <f aca="false">AND(IF(B2533=1,AD2533&gt;=AE2533,AE2533&gt;AD2533),IF(C2533=1,AF2533&gt;=AG2533,AG2533&gt;AF2533),IF(D2533=1,AH2533&gt;=AI2533,AI2533&gt;AH2533),IF(E2533=1,AJ2533&gt;=AK2533,AK2533&gt;AJ2533),IF(F2533=1,AL2533&gt;=AM2533,AM2533&gt;AL2533),IF(G2533=1,AN2533&gt;=AO2533,AO2533&gt;AN2533),IF(H2533=1,AP2533&gt;=AQ2533,AQ2533&gt;AP2533))</f>
        <v>0</v>
      </c>
      <c r="AS2533" s="2"/>
      <c r="AT2533" s="2"/>
      <c r="AU2533" s="2"/>
      <c r="AV2533" s="2"/>
      <c r="AW2533" s="2"/>
      <c r="AX2533" s="2"/>
    </row>
    <row r="2534" customFormat="false" ht="15" hidden="false" customHeight="false" outlineLevel="0" collapsed="false">
      <c r="A2534" s="6" t="n">
        <f aca="false">ROW()-2502</f>
        <v>32</v>
      </c>
      <c r="B2534" s="6" t="n">
        <f aca="false">MOD(INT($A2534/64),2)</f>
        <v>0</v>
      </c>
      <c r="C2534" s="6" t="n">
        <f aca="false">MOD(INT($A2534/32),2)</f>
        <v>1</v>
      </c>
      <c r="D2534" s="6" t="n">
        <f aca="false">MOD(INT($A2534/16),2)</f>
        <v>0</v>
      </c>
      <c r="E2534" s="6" t="n">
        <f aca="false">MOD(INT($A2534/8),2)</f>
        <v>0</v>
      </c>
      <c r="F2534" s="6" t="n">
        <f aca="false">MOD(INT($A2534/4),2)</f>
        <v>0</v>
      </c>
      <c r="G2534" s="6" t="n">
        <f aca="false">MOD(INT($A2534/2),2)</f>
        <v>0</v>
      </c>
      <c r="H2534" s="6" t="n">
        <f aca="false">MOD(INT($A2534/1),2)</f>
        <v>0</v>
      </c>
      <c r="I2534" s="7" t="n">
        <f aca="false">IF(B2534=1,MIN($B$6,$B$2500),0)</f>
        <v>0</v>
      </c>
      <c r="J2534" s="7" t="n">
        <f aca="false">IF(C2534=1,MIN($F$646,MAX(0,$B$2500-I2534)),0)</f>
        <v>300000000</v>
      </c>
      <c r="K2534" s="7" t="n">
        <f aca="false">IF(D2534=1,MIN($F$645,MAX(0,$B$2500-SUM(I2534:J2534))),0)</f>
        <v>0</v>
      </c>
      <c r="L2534" s="7" t="n">
        <f aca="false">IF(E2534=1,MIN($F$644,MAX(0,$B$2500-SUM(I2534:K2534))),0)</f>
        <v>0</v>
      </c>
      <c r="M2534" s="7" t="n">
        <f aca="false">IF(F2534=1,MIN($F$643,MAX(0,$B$2500-SUM(I2534:L2534))),0)</f>
        <v>0</v>
      </c>
      <c r="N2534" s="7" t="n">
        <f aca="false">IF(G2534=1,MIN($F$642,MAX(0,$B$2500-SUM(I2534:M2534))),0)</f>
        <v>0</v>
      </c>
      <c r="O2534" s="7" t="n">
        <f aca="false">IF(H2534=1,MIN($F$641,MAX(0,$B$2500-SUM(I2534:N2534))),0)</f>
        <v>0</v>
      </c>
      <c r="P2534" s="7" t="n">
        <f aca="false">MAX(0,$B$2500-SUM(I2534:O2534))</f>
        <v>1700000000</v>
      </c>
      <c r="Q2534" s="7" t="n">
        <f aca="false">($B$623+$B$624)+$B$22+(1-B2534)*$B$618+(1-C2534)*$E$646+(1-D2534)*$E$645+(1-E2534)*$E$644+(1-F2534)*$E$643+(1-G2534)*$E$642+(1-H2534)*$E$641</f>
        <v>27009261.4288483</v>
      </c>
      <c r="R2534" s="7" t="n">
        <f aca="false">P2534&gt;$B$12*Q2534</f>
        <v>1</v>
      </c>
      <c r="S2534" s="7" t="n">
        <f aca="false">IF(R2534,(P2534+$B$12*$B$13)/(Q2534+$B$13),IF(Q2534&gt;0,P2534/Q2534,0))</f>
        <v>57.6937516414977</v>
      </c>
      <c r="T2534" s="7" t="n">
        <f aca="false">IF(R2534,$B$13*(S2534-$B$12),0)</f>
        <v>141734379.103744</v>
      </c>
      <c r="U2534" s="7" t="n">
        <f aca="false">($B$623+$B$624)*S2534</f>
        <v>14981256.3853651</v>
      </c>
      <c r="V2534" s="7" t="n">
        <f aca="false">$B$22*S2534</f>
        <v>519243764.773479</v>
      </c>
      <c r="W2534" s="7" t="n">
        <f aca="false">IF(B2534=1,I2534,S2534*$B$618)</f>
        <v>35999263.7614576</v>
      </c>
      <c r="X2534" s="7" t="n">
        <f aca="false">IF(C2534=1,J2534,S2534*$E$646)</f>
        <v>300000000</v>
      </c>
      <c r="Y2534" s="7" t="n">
        <f aca="false">IF(D2534=1,K2534,S2534*$E$645)</f>
        <v>99557560.6968897</v>
      </c>
      <c r="Z2534" s="7" t="n">
        <f aca="false">IF(E2534=1,L2534,S2534*$E$644)</f>
        <v>138465003.939594</v>
      </c>
      <c r="AA2534" s="7" t="n">
        <f aca="false">IF(F2534=1,M2534,S2534*$E$643)</f>
        <v>173081254.924493</v>
      </c>
      <c r="AB2534" s="7" t="n">
        <f aca="false">IF(G2534=1,N2534,S2534*$E$642)</f>
        <v>288468758.207488</v>
      </c>
      <c r="AC2534" s="7" t="n">
        <f aca="false">IF(H2534=1,O2534,S2534*$E$641)</f>
        <v>288468758.207488</v>
      </c>
      <c r="AD2534" s="7" t="n">
        <f aca="false">INDEX($W$2502:$W$2629,MATCH($A2534+(1-B2534)*64,$A$2502:$A$2629,0))</f>
        <v>30000000</v>
      </c>
      <c r="AE2534" s="7" t="n">
        <f aca="false">INDEX($W$2502:$W$2629,MATCH($A2534-B2534*64,$A$2502:$A$2629,0))</f>
        <v>35999263.7614576</v>
      </c>
      <c r="AF2534" s="7" t="n">
        <f aca="false">INDEX($X$2502:$X$2629,MATCH($A2534+(1-C2534)*32,$A$2502:$A$2629,0))</f>
        <v>300000000</v>
      </c>
      <c r="AG2534" s="7" t="n">
        <f aca="false">INDEX($X$2502:$X$2629,MATCH($A2534-C2534*32,$A$2502:$A$2629,0))</f>
        <v>343264660.432051</v>
      </c>
      <c r="AH2534" s="7" t="n">
        <f aca="false">INDEX($Y$2502:$Y$2629,MATCH($A2534+(1-D2534)*16,$A$2502:$A$2629,0))</f>
        <v>100000000</v>
      </c>
      <c r="AI2534" s="7" t="n">
        <f aca="false">INDEX($Y$2502:$Y$2629,MATCH($A2534-D2534*16,$A$2502:$A$2629,0))</f>
        <v>99557560.6968897</v>
      </c>
      <c r="AJ2534" s="7" t="n">
        <f aca="false">INDEX($Z$2502:$Z$2629,MATCH($A2534+(1-E2534)*8,$A$2502:$A$2629,0))</f>
        <v>60000000</v>
      </c>
      <c r="AK2534" s="7" t="n">
        <f aca="false">INDEX($Z$2502:$Z$2629,MATCH($A2534-E2534*8,$A$2502:$A$2629,0))</f>
        <v>138465003.939594</v>
      </c>
      <c r="AL2534" s="7" t="n">
        <f aca="false">INDEX($AA$2502:$AA$2629,MATCH($A2534+(1-F2534)*4,$A$2502:$A$2629,0))</f>
        <v>30000000</v>
      </c>
      <c r="AM2534" s="7" t="n">
        <f aca="false">INDEX($AA$2502:$AA$2629,MATCH($A2534-F2534*4,$A$2502:$A$2629,0))</f>
        <v>173081254.924493</v>
      </c>
      <c r="AN2534" s="7" t="n">
        <f aca="false">INDEX($AB$2502:$AB$2629,MATCH($A2534+(1-G2534)*2,$A$2502:$A$2629,0))</f>
        <v>15000000</v>
      </c>
      <c r="AO2534" s="7" t="n">
        <f aca="false">INDEX($AB$2502:$AB$2629,MATCH($A2534-G2534*2,$A$2502:$A$2629,0))</f>
        <v>288468758.207488</v>
      </c>
      <c r="AP2534" s="7" t="n">
        <f aca="false">INDEX($AC$2502:$AC$2629,MATCH($A2534+(1-H2534)*1,$A$2502:$A$2629,0))</f>
        <v>5000000</v>
      </c>
      <c r="AQ2534" s="7" t="n">
        <f aca="false">INDEX($AC$2502:$AC$2629,MATCH($A2534-H2534*1,$A$2502:$A$2629,0))</f>
        <v>288468758.207488</v>
      </c>
      <c r="AR2534" s="14" t="b">
        <f aca="false">AND(IF(B2534=1,AD2534&gt;=AE2534,AE2534&gt;AD2534),IF(C2534=1,AF2534&gt;=AG2534,AG2534&gt;AF2534),IF(D2534=1,AH2534&gt;=AI2534,AI2534&gt;AH2534),IF(E2534=1,AJ2534&gt;=AK2534,AK2534&gt;AJ2534),IF(F2534=1,AL2534&gt;=AM2534,AM2534&gt;AL2534),IF(G2534=1,AN2534&gt;=AO2534,AO2534&gt;AN2534),IF(H2534=1,AP2534&gt;=AQ2534,AQ2534&gt;AP2534))</f>
        <v>0</v>
      </c>
      <c r="AS2534" s="2"/>
      <c r="AT2534" s="2"/>
      <c r="AU2534" s="2"/>
      <c r="AV2534" s="2"/>
      <c r="AW2534" s="2"/>
      <c r="AX2534" s="2"/>
    </row>
    <row r="2535" customFormat="false" ht="15" hidden="false" customHeight="false" outlineLevel="0" collapsed="false">
      <c r="A2535" s="6" t="n">
        <f aca="false">ROW()-2502</f>
        <v>33</v>
      </c>
      <c r="B2535" s="6" t="n">
        <f aca="false">MOD(INT($A2535/64),2)</f>
        <v>0</v>
      </c>
      <c r="C2535" s="6" t="n">
        <f aca="false">MOD(INT($A2535/32),2)</f>
        <v>1</v>
      </c>
      <c r="D2535" s="6" t="n">
        <f aca="false">MOD(INT($A2535/16),2)</f>
        <v>0</v>
      </c>
      <c r="E2535" s="6" t="n">
        <f aca="false">MOD(INT($A2535/8),2)</f>
        <v>0</v>
      </c>
      <c r="F2535" s="6" t="n">
        <f aca="false">MOD(INT($A2535/4),2)</f>
        <v>0</v>
      </c>
      <c r="G2535" s="6" t="n">
        <f aca="false">MOD(INT($A2535/2),2)</f>
        <v>0</v>
      </c>
      <c r="H2535" s="6" t="n">
        <f aca="false">MOD(INT($A2535/1),2)</f>
        <v>1</v>
      </c>
      <c r="I2535" s="7" t="n">
        <f aca="false">IF(B2535=1,MIN($B$6,$B$2500),0)</f>
        <v>0</v>
      </c>
      <c r="J2535" s="7" t="n">
        <f aca="false">IF(C2535=1,MIN($F$646,MAX(0,$B$2500-I2535)),0)</f>
        <v>300000000</v>
      </c>
      <c r="K2535" s="7" t="n">
        <f aca="false">IF(D2535=1,MIN($F$645,MAX(0,$B$2500-SUM(I2535:J2535))),0)</f>
        <v>0</v>
      </c>
      <c r="L2535" s="7" t="n">
        <f aca="false">IF(E2535=1,MIN($F$644,MAX(0,$B$2500-SUM(I2535:K2535))),0)</f>
        <v>0</v>
      </c>
      <c r="M2535" s="7" t="n">
        <f aca="false">IF(F2535=1,MIN($F$643,MAX(0,$B$2500-SUM(I2535:L2535))),0)</f>
        <v>0</v>
      </c>
      <c r="N2535" s="7" t="n">
        <f aca="false">IF(G2535=1,MIN($F$642,MAX(0,$B$2500-SUM(I2535:M2535))),0)</f>
        <v>0</v>
      </c>
      <c r="O2535" s="7" t="n">
        <f aca="false">IF(H2535=1,MIN($F$641,MAX(0,$B$2500-SUM(I2535:N2535))),0)</f>
        <v>5000000</v>
      </c>
      <c r="P2535" s="7" t="n">
        <f aca="false">MAX(0,$B$2500-SUM(I2535:O2535))</f>
        <v>1695000000</v>
      </c>
      <c r="Q2535" s="7" t="n">
        <f aca="false">($B$623+$B$624)+$B$22+(1-B2535)*$B$618+(1-C2535)*$E$646+(1-D2535)*$E$645+(1-E2535)*$E$644+(1-F2535)*$E$643+(1-G2535)*$E$642+(1-H2535)*$E$641</f>
        <v>22009261.4288483</v>
      </c>
      <c r="R2535" s="7" t="n">
        <f aca="false">P2535&gt;$B$12*Q2535</f>
        <v>1</v>
      </c>
      <c r="S2535" s="7" t="n">
        <f aca="false">IF(R2535,(P2535+$B$12*$B$13)/(Q2535+$B$13),IF(Q2535&gt;0,P2535/Q2535,0))</f>
        <v>69.259532969932</v>
      </c>
      <c r="T2535" s="7" t="n">
        <f aca="false">IF(R2535,$B$13*(S2535-$B$12),0)</f>
        <v>170648832.42483</v>
      </c>
      <c r="U2535" s="7" t="n">
        <f aca="false">($B$623+$B$624)*S2535</f>
        <v>17984526.7647127</v>
      </c>
      <c r="V2535" s="7" t="n">
        <f aca="false">$B$22*S2535</f>
        <v>623335796.729388</v>
      </c>
      <c r="W2535" s="7" t="n">
        <f aca="false">IF(B2535=1,I2535,S2535*$B$618)</f>
        <v>43215983.0907336</v>
      </c>
      <c r="X2535" s="7" t="n">
        <f aca="false">IF(C2535=1,J2535,S2535*$E$646)</f>
        <v>300000000</v>
      </c>
      <c r="Y2535" s="7" t="n">
        <f aca="false">IF(D2535=1,K2535,S2535*$E$645)</f>
        <v>119515718.103043</v>
      </c>
      <c r="Z2535" s="7" t="n">
        <f aca="false">IF(E2535=1,L2535,S2535*$E$644)</f>
        <v>166222879.127837</v>
      </c>
      <c r="AA2535" s="7" t="n">
        <f aca="false">IF(F2535=1,M2535,S2535*$E$643)</f>
        <v>207778598.909796</v>
      </c>
      <c r="AB2535" s="7" t="n">
        <f aca="false">IF(G2535=1,N2535,S2535*$E$642)</f>
        <v>346297664.84966</v>
      </c>
      <c r="AC2535" s="7" t="n">
        <f aca="false">IF(H2535=1,O2535,S2535*$E$641)</f>
        <v>5000000</v>
      </c>
      <c r="AD2535" s="7" t="n">
        <f aca="false">INDEX($W$2502:$W$2629,MATCH($A2535+(1-B2535)*64,$A$2502:$A$2629,0))</f>
        <v>30000000</v>
      </c>
      <c r="AE2535" s="7" t="n">
        <f aca="false">INDEX($W$2502:$W$2629,MATCH($A2535-B2535*64,$A$2502:$A$2629,0))</f>
        <v>43215983.0907336</v>
      </c>
      <c r="AF2535" s="7" t="n">
        <f aca="false">INDEX($X$2502:$X$2629,MATCH($A2535+(1-C2535)*32,$A$2502:$A$2629,0))</f>
        <v>300000000</v>
      </c>
      <c r="AG2535" s="7" t="n">
        <f aca="false">INDEX($X$2502:$X$2629,MATCH($A2535-C2535*32,$A$2502:$A$2629,0))</f>
        <v>398330615.899812</v>
      </c>
      <c r="AH2535" s="7" t="n">
        <f aca="false">INDEX($Y$2502:$Y$2629,MATCH($A2535+(1-D2535)*16,$A$2502:$A$2629,0))</f>
        <v>100000000</v>
      </c>
      <c r="AI2535" s="7" t="n">
        <f aca="false">INDEX($Y$2502:$Y$2629,MATCH($A2535-D2535*16,$A$2502:$A$2629,0))</f>
        <v>119515718.103043</v>
      </c>
      <c r="AJ2535" s="7" t="n">
        <f aca="false">INDEX($Z$2502:$Z$2629,MATCH($A2535+(1-E2535)*8,$A$2502:$A$2629,0))</f>
        <v>60000000</v>
      </c>
      <c r="AK2535" s="7" t="n">
        <f aca="false">INDEX($Z$2502:$Z$2629,MATCH($A2535-E2535*8,$A$2502:$A$2629,0))</f>
        <v>166222879.127837</v>
      </c>
      <c r="AL2535" s="7" t="n">
        <f aca="false">INDEX($AA$2502:$AA$2629,MATCH($A2535+(1-F2535)*4,$A$2502:$A$2629,0))</f>
        <v>30000000</v>
      </c>
      <c r="AM2535" s="7" t="n">
        <f aca="false">INDEX($AA$2502:$AA$2629,MATCH($A2535-F2535*4,$A$2502:$A$2629,0))</f>
        <v>207778598.909796</v>
      </c>
      <c r="AN2535" s="7" t="n">
        <f aca="false">INDEX($AB$2502:$AB$2629,MATCH($A2535+(1-G2535)*2,$A$2502:$A$2629,0))</f>
        <v>15000000</v>
      </c>
      <c r="AO2535" s="7" t="n">
        <f aca="false">INDEX($AB$2502:$AB$2629,MATCH($A2535-G2535*2,$A$2502:$A$2629,0))</f>
        <v>346297664.84966</v>
      </c>
      <c r="AP2535" s="7" t="n">
        <f aca="false">INDEX($AC$2502:$AC$2629,MATCH($A2535+(1-H2535)*1,$A$2502:$A$2629,0))</f>
        <v>5000000</v>
      </c>
      <c r="AQ2535" s="7" t="n">
        <f aca="false">INDEX($AC$2502:$AC$2629,MATCH($A2535-H2535*1,$A$2502:$A$2629,0))</f>
        <v>288468758.207488</v>
      </c>
      <c r="AR2535" s="14" t="b">
        <f aca="false">AND(IF(B2535=1,AD2535&gt;=AE2535,AE2535&gt;AD2535),IF(C2535=1,AF2535&gt;=AG2535,AG2535&gt;AF2535),IF(D2535=1,AH2535&gt;=AI2535,AI2535&gt;AH2535),IF(E2535=1,AJ2535&gt;=AK2535,AK2535&gt;AJ2535),IF(F2535=1,AL2535&gt;=AM2535,AM2535&gt;AL2535),IF(G2535=1,AN2535&gt;=AO2535,AO2535&gt;AN2535),IF(H2535=1,AP2535&gt;=AQ2535,AQ2535&gt;AP2535))</f>
        <v>0</v>
      </c>
      <c r="AS2535" s="2"/>
      <c r="AT2535" s="2"/>
      <c r="AU2535" s="2"/>
      <c r="AV2535" s="2"/>
      <c r="AW2535" s="2"/>
      <c r="AX2535" s="2"/>
    </row>
    <row r="2536" customFormat="false" ht="15" hidden="false" customHeight="false" outlineLevel="0" collapsed="false">
      <c r="A2536" s="6" t="n">
        <f aca="false">ROW()-2502</f>
        <v>34</v>
      </c>
      <c r="B2536" s="6" t="n">
        <f aca="false">MOD(INT($A2536/64),2)</f>
        <v>0</v>
      </c>
      <c r="C2536" s="6" t="n">
        <f aca="false">MOD(INT($A2536/32),2)</f>
        <v>1</v>
      </c>
      <c r="D2536" s="6" t="n">
        <f aca="false">MOD(INT($A2536/16),2)</f>
        <v>0</v>
      </c>
      <c r="E2536" s="6" t="n">
        <f aca="false">MOD(INT($A2536/8),2)</f>
        <v>0</v>
      </c>
      <c r="F2536" s="6" t="n">
        <f aca="false">MOD(INT($A2536/4),2)</f>
        <v>0</v>
      </c>
      <c r="G2536" s="6" t="n">
        <f aca="false">MOD(INT($A2536/2),2)</f>
        <v>1</v>
      </c>
      <c r="H2536" s="6" t="n">
        <f aca="false">MOD(INT($A2536/1),2)</f>
        <v>0</v>
      </c>
      <c r="I2536" s="7" t="n">
        <f aca="false">IF(B2536=1,MIN($B$6,$B$2500),0)</f>
        <v>0</v>
      </c>
      <c r="J2536" s="7" t="n">
        <f aca="false">IF(C2536=1,MIN($F$646,MAX(0,$B$2500-I2536)),0)</f>
        <v>300000000</v>
      </c>
      <c r="K2536" s="7" t="n">
        <f aca="false">IF(D2536=1,MIN($F$645,MAX(0,$B$2500-SUM(I2536:J2536))),0)</f>
        <v>0</v>
      </c>
      <c r="L2536" s="7" t="n">
        <f aca="false">IF(E2536=1,MIN($F$644,MAX(0,$B$2500-SUM(I2536:K2536))),0)</f>
        <v>0</v>
      </c>
      <c r="M2536" s="7" t="n">
        <f aca="false">IF(F2536=1,MIN($F$643,MAX(0,$B$2500-SUM(I2536:L2536))),0)</f>
        <v>0</v>
      </c>
      <c r="N2536" s="7" t="n">
        <f aca="false">IF(G2536=1,MIN($F$642,MAX(0,$B$2500-SUM(I2536:M2536))),0)</f>
        <v>15000000</v>
      </c>
      <c r="O2536" s="7" t="n">
        <f aca="false">IF(H2536=1,MIN($F$641,MAX(0,$B$2500-SUM(I2536:N2536))),0)</f>
        <v>0</v>
      </c>
      <c r="P2536" s="7" t="n">
        <f aca="false">MAX(0,$B$2500-SUM(I2536:O2536))</f>
        <v>1685000000</v>
      </c>
      <c r="Q2536" s="7" t="n">
        <f aca="false">($B$623+$B$624)+$B$22+(1-B2536)*$B$618+(1-C2536)*$E$646+(1-D2536)*$E$645+(1-E2536)*$E$644+(1-F2536)*$E$643+(1-G2536)*$E$642+(1-H2536)*$E$641</f>
        <v>22009261.4288483</v>
      </c>
      <c r="R2536" s="7" t="n">
        <f aca="false">P2536&gt;$B$12*Q2536</f>
        <v>1</v>
      </c>
      <c r="S2536" s="7" t="n">
        <f aca="false">IF(R2536,(P2536+$B$12*$B$13)/(Q2536+$B$13),IF(Q2536&gt;0,P2536/Q2536,0))</f>
        <v>68.8515239391813</v>
      </c>
      <c r="T2536" s="7" t="n">
        <f aca="false">IF(R2536,$B$13*(S2536-$B$12),0)</f>
        <v>169628809.847953</v>
      </c>
      <c r="U2536" s="7" t="n">
        <f aca="false">($B$623+$B$624)*S2536</f>
        <v>17878579.6261871</v>
      </c>
      <c r="V2536" s="7" t="n">
        <f aca="false">$B$22*S2536</f>
        <v>619663715.452631</v>
      </c>
      <c r="W2536" s="7" t="n">
        <f aca="false">IF(B2536=1,I2536,S2536*$B$618)</f>
        <v>42961397.0342344</v>
      </c>
      <c r="X2536" s="7" t="n">
        <f aca="false">IF(C2536=1,J2536,S2536*$E$646)</f>
        <v>300000000</v>
      </c>
      <c r="Y2536" s="7" t="n">
        <f aca="false">IF(D2536=1,K2536,S2536*$E$645)</f>
        <v>118811649.071509</v>
      </c>
      <c r="Z2536" s="7" t="n">
        <f aca="false">IF(E2536=1,L2536,S2536*$E$644)</f>
        <v>165243657.454035</v>
      </c>
      <c r="AA2536" s="7" t="n">
        <f aca="false">IF(F2536=1,M2536,S2536*$E$643)</f>
        <v>206554571.817544</v>
      </c>
      <c r="AB2536" s="7" t="n">
        <f aca="false">IF(G2536=1,N2536,S2536*$E$642)</f>
        <v>15000000</v>
      </c>
      <c r="AC2536" s="7" t="n">
        <f aca="false">IF(H2536=1,O2536,S2536*$E$641)</f>
        <v>344257619.695906</v>
      </c>
      <c r="AD2536" s="7" t="n">
        <f aca="false">INDEX($W$2502:$W$2629,MATCH($A2536+(1-B2536)*64,$A$2502:$A$2629,0))</f>
        <v>30000000</v>
      </c>
      <c r="AE2536" s="7" t="n">
        <f aca="false">INDEX($W$2502:$W$2629,MATCH($A2536-B2536*64,$A$2502:$A$2629,0))</f>
        <v>42961397.0342344</v>
      </c>
      <c r="AF2536" s="7" t="n">
        <f aca="false">INDEX($X$2502:$X$2629,MATCH($A2536+(1-C2536)*32,$A$2502:$A$2629,0))</f>
        <v>300000000</v>
      </c>
      <c r="AG2536" s="7" t="n">
        <f aca="false">INDEX($X$2502:$X$2629,MATCH($A2536-C2536*32,$A$2502:$A$2629,0))</f>
        <v>396336470.138111</v>
      </c>
      <c r="AH2536" s="7" t="n">
        <f aca="false">INDEX($Y$2502:$Y$2629,MATCH($A2536+(1-D2536)*16,$A$2502:$A$2629,0))</f>
        <v>100000000</v>
      </c>
      <c r="AI2536" s="7" t="n">
        <f aca="false">INDEX($Y$2502:$Y$2629,MATCH($A2536-D2536*16,$A$2502:$A$2629,0))</f>
        <v>118811649.071509</v>
      </c>
      <c r="AJ2536" s="7" t="n">
        <f aca="false">INDEX($Z$2502:$Z$2629,MATCH($A2536+(1-E2536)*8,$A$2502:$A$2629,0))</f>
        <v>60000000</v>
      </c>
      <c r="AK2536" s="7" t="n">
        <f aca="false">INDEX($Z$2502:$Z$2629,MATCH($A2536-E2536*8,$A$2502:$A$2629,0))</f>
        <v>165243657.454035</v>
      </c>
      <c r="AL2536" s="7" t="n">
        <f aca="false">INDEX($AA$2502:$AA$2629,MATCH($A2536+(1-F2536)*4,$A$2502:$A$2629,0))</f>
        <v>30000000</v>
      </c>
      <c r="AM2536" s="7" t="n">
        <f aca="false">INDEX($AA$2502:$AA$2629,MATCH($A2536-F2536*4,$A$2502:$A$2629,0))</f>
        <v>206554571.817544</v>
      </c>
      <c r="AN2536" s="7" t="n">
        <f aca="false">INDEX($AB$2502:$AB$2629,MATCH($A2536+(1-G2536)*2,$A$2502:$A$2629,0))</f>
        <v>15000000</v>
      </c>
      <c r="AO2536" s="7" t="n">
        <f aca="false">INDEX($AB$2502:$AB$2629,MATCH($A2536-G2536*2,$A$2502:$A$2629,0))</f>
        <v>288468758.207488</v>
      </c>
      <c r="AP2536" s="7" t="n">
        <f aca="false">INDEX($AC$2502:$AC$2629,MATCH($A2536+(1-H2536)*1,$A$2502:$A$2629,0))</f>
        <v>5000000</v>
      </c>
      <c r="AQ2536" s="7" t="n">
        <f aca="false">INDEX($AC$2502:$AC$2629,MATCH($A2536-H2536*1,$A$2502:$A$2629,0))</f>
        <v>344257619.695906</v>
      </c>
      <c r="AR2536" s="14" t="b">
        <f aca="false">AND(IF(B2536=1,AD2536&gt;=AE2536,AE2536&gt;AD2536),IF(C2536=1,AF2536&gt;=AG2536,AG2536&gt;AF2536),IF(D2536=1,AH2536&gt;=AI2536,AI2536&gt;AH2536),IF(E2536=1,AJ2536&gt;=AK2536,AK2536&gt;AJ2536),IF(F2536=1,AL2536&gt;=AM2536,AM2536&gt;AL2536),IF(G2536=1,AN2536&gt;=AO2536,AO2536&gt;AN2536),IF(H2536=1,AP2536&gt;=AQ2536,AQ2536&gt;AP2536))</f>
        <v>0</v>
      </c>
      <c r="AS2536" s="2"/>
      <c r="AT2536" s="2"/>
      <c r="AU2536" s="2"/>
      <c r="AV2536" s="2"/>
      <c r="AW2536" s="2"/>
      <c r="AX2536" s="2"/>
    </row>
    <row r="2537" customFormat="false" ht="15" hidden="false" customHeight="false" outlineLevel="0" collapsed="false">
      <c r="A2537" s="6" t="n">
        <f aca="false">ROW()-2502</f>
        <v>35</v>
      </c>
      <c r="B2537" s="6" t="n">
        <f aca="false">MOD(INT($A2537/64),2)</f>
        <v>0</v>
      </c>
      <c r="C2537" s="6" t="n">
        <f aca="false">MOD(INT($A2537/32),2)</f>
        <v>1</v>
      </c>
      <c r="D2537" s="6" t="n">
        <f aca="false">MOD(INT($A2537/16),2)</f>
        <v>0</v>
      </c>
      <c r="E2537" s="6" t="n">
        <f aca="false">MOD(INT($A2537/8),2)</f>
        <v>0</v>
      </c>
      <c r="F2537" s="6" t="n">
        <f aca="false">MOD(INT($A2537/4),2)</f>
        <v>0</v>
      </c>
      <c r="G2537" s="6" t="n">
        <f aca="false">MOD(INT($A2537/2),2)</f>
        <v>1</v>
      </c>
      <c r="H2537" s="6" t="n">
        <f aca="false">MOD(INT($A2537/1),2)</f>
        <v>1</v>
      </c>
      <c r="I2537" s="7" t="n">
        <f aca="false">IF(B2537=1,MIN($B$6,$B$2500),0)</f>
        <v>0</v>
      </c>
      <c r="J2537" s="7" t="n">
        <f aca="false">IF(C2537=1,MIN($F$646,MAX(0,$B$2500-I2537)),0)</f>
        <v>300000000</v>
      </c>
      <c r="K2537" s="7" t="n">
        <f aca="false">IF(D2537=1,MIN($F$645,MAX(0,$B$2500-SUM(I2537:J2537))),0)</f>
        <v>0</v>
      </c>
      <c r="L2537" s="7" t="n">
        <f aca="false">IF(E2537=1,MIN($F$644,MAX(0,$B$2500-SUM(I2537:K2537))),0)</f>
        <v>0</v>
      </c>
      <c r="M2537" s="7" t="n">
        <f aca="false">IF(F2537=1,MIN($F$643,MAX(0,$B$2500-SUM(I2537:L2537))),0)</f>
        <v>0</v>
      </c>
      <c r="N2537" s="7" t="n">
        <f aca="false">IF(G2537=1,MIN($F$642,MAX(0,$B$2500-SUM(I2537:M2537))),0)</f>
        <v>15000000</v>
      </c>
      <c r="O2537" s="7" t="n">
        <f aca="false">IF(H2537=1,MIN($F$641,MAX(0,$B$2500-SUM(I2537:N2537))),0)</f>
        <v>5000000</v>
      </c>
      <c r="P2537" s="7" t="n">
        <f aca="false">MAX(0,$B$2500-SUM(I2537:O2537))</f>
        <v>1680000000</v>
      </c>
      <c r="Q2537" s="7" t="n">
        <f aca="false">($B$623+$B$624)+$B$22+(1-B2537)*$B$618+(1-C2537)*$E$646+(1-D2537)*$E$645+(1-E2537)*$E$644+(1-F2537)*$E$643+(1-G2537)*$E$642+(1-H2537)*$E$641</f>
        <v>17009261.4288483</v>
      </c>
      <c r="R2537" s="7" t="n">
        <f aca="false">P2537&gt;$B$12*Q2537</f>
        <v>1</v>
      </c>
      <c r="S2537" s="7" t="n">
        <f aca="false">IF(R2537,(P2537+$B$12*$B$13)/(Q2537+$B$13),IF(Q2537&gt;0,P2537/Q2537,0))</f>
        <v>86.2410915008854</v>
      </c>
      <c r="T2537" s="7" t="n">
        <f aca="false">IF(R2537,$B$13*(S2537-$B$12),0)</f>
        <v>213102728.752214</v>
      </c>
      <c r="U2537" s="7" t="n">
        <f aca="false">($B$623+$B$624)*S2537</f>
        <v>22394104.4908439</v>
      </c>
      <c r="V2537" s="7" t="n">
        <f aca="false">$B$22*S2537</f>
        <v>776169823.507969</v>
      </c>
      <c r="W2537" s="7" t="n">
        <f aca="false">IF(B2537=1,I2537,S2537*$B$618)</f>
        <v>53811993.702682</v>
      </c>
      <c r="X2537" s="7" t="n">
        <f aca="false">IF(C2537=1,J2537,S2537*$E$646)</f>
        <v>300000000</v>
      </c>
      <c r="Y2537" s="7" t="n">
        <f aca="false">IF(D2537=1,K2537,S2537*$E$645)</f>
        <v>148819455.44151</v>
      </c>
      <c r="Z2537" s="7" t="n">
        <f aca="false">IF(E2537=1,L2537,S2537*$E$644)</f>
        <v>206978619.602125</v>
      </c>
      <c r="AA2537" s="7" t="n">
        <f aca="false">IF(F2537=1,M2537,S2537*$E$643)</f>
        <v>258723274.502656</v>
      </c>
      <c r="AB2537" s="7" t="n">
        <f aca="false">IF(G2537=1,N2537,S2537*$E$642)</f>
        <v>15000000</v>
      </c>
      <c r="AC2537" s="7" t="n">
        <f aca="false">IF(H2537=1,O2537,S2537*$E$641)</f>
        <v>5000000</v>
      </c>
      <c r="AD2537" s="7" t="n">
        <f aca="false">INDEX($W$2502:$W$2629,MATCH($A2537+(1-B2537)*64,$A$2502:$A$2629,0))</f>
        <v>30000000</v>
      </c>
      <c r="AE2537" s="7" t="n">
        <f aca="false">INDEX($W$2502:$W$2629,MATCH($A2537-B2537*64,$A$2502:$A$2629,0))</f>
        <v>53811993.702682</v>
      </c>
      <c r="AF2537" s="7" t="n">
        <f aca="false">INDEX($X$2502:$X$2629,MATCH($A2537+(1-C2537)*32,$A$2502:$A$2629,0))</f>
        <v>300000000</v>
      </c>
      <c r="AG2537" s="7" t="n">
        <f aca="false">INDEX($X$2502:$X$2629,MATCH($A2537-C2537*32,$A$2502:$A$2629,0))</f>
        <v>472511395.462751</v>
      </c>
      <c r="AH2537" s="7" t="n">
        <f aca="false">INDEX($Y$2502:$Y$2629,MATCH($A2537+(1-D2537)*16,$A$2502:$A$2629,0))</f>
        <v>100000000</v>
      </c>
      <c r="AI2537" s="7" t="n">
        <f aca="false">INDEX($Y$2502:$Y$2629,MATCH($A2537-D2537*16,$A$2502:$A$2629,0))</f>
        <v>148819455.44151</v>
      </c>
      <c r="AJ2537" s="7" t="n">
        <f aca="false">INDEX($Z$2502:$Z$2629,MATCH($A2537+(1-E2537)*8,$A$2502:$A$2629,0))</f>
        <v>60000000</v>
      </c>
      <c r="AK2537" s="7" t="n">
        <f aca="false">INDEX($Z$2502:$Z$2629,MATCH($A2537-E2537*8,$A$2502:$A$2629,0))</f>
        <v>206978619.602125</v>
      </c>
      <c r="AL2537" s="7" t="n">
        <f aca="false">INDEX($AA$2502:$AA$2629,MATCH($A2537+(1-F2537)*4,$A$2502:$A$2629,0))</f>
        <v>30000000</v>
      </c>
      <c r="AM2537" s="7" t="n">
        <f aca="false">INDEX($AA$2502:$AA$2629,MATCH($A2537-F2537*4,$A$2502:$A$2629,0))</f>
        <v>258723274.502656</v>
      </c>
      <c r="AN2537" s="7" t="n">
        <f aca="false">INDEX($AB$2502:$AB$2629,MATCH($A2537+(1-G2537)*2,$A$2502:$A$2629,0))</f>
        <v>15000000</v>
      </c>
      <c r="AO2537" s="7" t="n">
        <f aca="false">INDEX($AB$2502:$AB$2629,MATCH($A2537-G2537*2,$A$2502:$A$2629,0))</f>
        <v>346297664.84966</v>
      </c>
      <c r="AP2537" s="7" t="n">
        <f aca="false">INDEX($AC$2502:$AC$2629,MATCH($A2537+(1-H2537)*1,$A$2502:$A$2629,0))</f>
        <v>5000000</v>
      </c>
      <c r="AQ2537" s="7" t="n">
        <f aca="false">INDEX($AC$2502:$AC$2629,MATCH($A2537-H2537*1,$A$2502:$A$2629,0))</f>
        <v>344257619.695906</v>
      </c>
      <c r="AR2537" s="14" t="b">
        <f aca="false">AND(IF(B2537=1,AD2537&gt;=AE2537,AE2537&gt;AD2537),IF(C2537=1,AF2537&gt;=AG2537,AG2537&gt;AF2537),IF(D2537=1,AH2537&gt;=AI2537,AI2537&gt;AH2537),IF(E2537=1,AJ2537&gt;=AK2537,AK2537&gt;AJ2537),IF(F2537=1,AL2537&gt;=AM2537,AM2537&gt;AL2537),IF(G2537=1,AN2537&gt;=AO2537,AO2537&gt;AN2537),IF(H2537=1,AP2537&gt;=AQ2537,AQ2537&gt;AP2537))</f>
        <v>0</v>
      </c>
      <c r="AS2537" s="2"/>
      <c r="AT2537" s="2"/>
      <c r="AU2537" s="2"/>
      <c r="AV2537" s="2"/>
      <c r="AW2537" s="2"/>
      <c r="AX2537" s="2"/>
    </row>
    <row r="2538" customFormat="false" ht="15" hidden="false" customHeight="false" outlineLevel="0" collapsed="false">
      <c r="A2538" s="6" t="n">
        <f aca="false">ROW()-2502</f>
        <v>36</v>
      </c>
      <c r="B2538" s="6" t="n">
        <f aca="false">MOD(INT($A2538/64),2)</f>
        <v>0</v>
      </c>
      <c r="C2538" s="6" t="n">
        <f aca="false">MOD(INT($A2538/32),2)</f>
        <v>1</v>
      </c>
      <c r="D2538" s="6" t="n">
        <f aca="false">MOD(INT($A2538/16),2)</f>
        <v>0</v>
      </c>
      <c r="E2538" s="6" t="n">
        <f aca="false">MOD(INT($A2538/8),2)</f>
        <v>0</v>
      </c>
      <c r="F2538" s="6" t="n">
        <f aca="false">MOD(INT($A2538/4),2)</f>
        <v>1</v>
      </c>
      <c r="G2538" s="6" t="n">
        <f aca="false">MOD(INT($A2538/2),2)</f>
        <v>0</v>
      </c>
      <c r="H2538" s="6" t="n">
        <f aca="false">MOD(INT($A2538/1),2)</f>
        <v>0</v>
      </c>
      <c r="I2538" s="7" t="n">
        <f aca="false">IF(B2538=1,MIN($B$6,$B$2500),0)</f>
        <v>0</v>
      </c>
      <c r="J2538" s="7" t="n">
        <f aca="false">IF(C2538=1,MIN($F$646,MAX(0,$B$2500-I2538)),0)</f>
        <v>300000000</v>
      </c>
      <c r="K2538" s="7" t="n">
        <f aca="false">IF(D2538=1,MIN($F$645,MAX(0,$B$2500-SUM(I2538:J2538))),0)</f>
        <v>0</v>
      </c>
      <c r="L2538" s="7" t="n">
        <f aca="false">IF(E2538=1,MIN($F$644,MAX(0,$B$2500-SUM(I2538:K2538))),0)</f>
        <v>0</v>
      </c>
      <c r="M2538" s="7" t="n">
        <f aca="false">IF(F2538=1,MIN($F$643,MAX(0,$B$2500-SUM(I2538:L2538))),0)</f>
        <v>30000000</v>
      </c>
      <c r="N2538" s="7" t="n">
        <f aca="false">IF(G2538=1,MIN($F$642,MAX(0,$B$2500-SUM(I2538:M2538))),0)</f>
        <v>0</v>
      </c>
      <c r="O2538" s="7" t="n">
        <f aca="false">IF(H2538=1,MIN($F$641,MAX(0,$B$2500-SUM(I2538:N2538))),0)</f>
        <v>0</v>
      </c>
      <c r="P2538" s="7" t="n">
        <f aca="false">MAX(0,$B$2500-SUM(I2538:O2538))</f>
        <v>1670000000</v>
      </c>
      <c r="Q2538" s="7" t="n">
        <f aca="false">($B$623+$B$624)+$B$22+(1-B2538)*$B$618+(1-C2538)*$E$646+(1-D2538)*$E$645+(1-E2538)*$E$644+(1-F2538)*$E$643+(1-G2538)*$E$642+(1-H2538)*$E$641</f>
        <v>24009261.4288483</v>
      </c>
      <c r="R2538" s="7" t="n">
        <f aca="false">P2538&gt;$B$12*Q2538</f>
        <v>1</v>
      </c>
      <c r="S2538" s="7" t="n">
        <f aca="false">IF(R2538,(P2538+$B$12*$B$13)/(Q2538+$B$13),IF(Q2538&gt;0,P2538/Q2538,0))</f>
        <v>63.0911579520631</v>
      </c>
      <c r="T2538" s="7" t="n">
        <f aca="false">IF(R2538,$B$13*(S2538-$B$12),0)</f>
        <v>155227894.880158</v>
      </c>
      <c r="U2538" s="7" t="n">
        <f aca="false">($B$623+$B$624)*S2538</f>
        <v>16382793.3881418</v>
      </c>
      <c r="V2538" s="7" t="n">
        <f aca="false">$B$22*S2538</f>
        <v>567820421.568567</v>
      </c>
      <c r="W2538" s="7" t="n">
        <f aca="false">IF(B2538=1,I2538,S2538*$B$618)</f>
        <v>39367092.1288893</v>
      </c>
      <c r="X2538" s="7" t="n">
        <f aca="false">IF(C2538=1,J2538,S2538*$E$646)</f>
        <v>300000000</v>
      </c>
      <c r="Y2538" s="7" t="n">
        <f aca="false">IF(D2538=1,K2538,S2538*$E$645)</f>
        <v>108871439.428662</v>
      </c>
      <c r="Z2538" s="7" t="n">
        <f aca="false">IF(E2538=1,L2538,S2538*$E$644)</f>
        <v>151418779.084951</v>
      </c>
      <c r="AA2538" s="7" t="n">
        <f aca="false">IF(F2538=1,M2538,S2538*$E$643)</f>
        <v>30000000</v>
      </c>
      <c r="AB2538" s="7" t="n">
        <f aca="false">IF(G2538=1,N2538,S2538*$E$642)</f>
        <v>315455789.760315</v>
      </c>
      <c r="AC2538" s="7" t="n">
        <f aca="false">IF(H2538=1,O2538,S2538*$E$641)</f>
        <v>315455789.760315</v>
      </c>
      <c r="AD2538" s="7" t="n">
        <f aca="false">INDEX($W$2502:$W$2629,MATCH($A2538+(1-B2538)*64,$A$2502:$A$2629,0))</f>
        <v>30000000</v>
      </c>
      <c r="AE2538" s="7" t="n">
        <f aca="false">INDEX($W$2502:$W$2629,MATCH($A2538-B2538*64,$A$2502:$A$2629,0))</f>
        <v>39367092.1288893</v>
      </c>
      <c r="AF2538" s="7" t="n">
        <f aca="false">INDEX($X$2502:$X$2629,MATCH($A2538+(1-C2538)*32,$A$2502:$A$2629,0))</f>
        <v>300000000</v>
      </c>
      <c r="AG2538" s="7" t="n">
        <f aca="false">INDEX($X$2502:$X$2629,MATCH($A2538-C2538*32,$A$2502:$A$2629,0))</f>
        <v>369224128.44825</v>
      </c>
      <c r="AH2538" s="7" t="n">
        <f aca="false">INDEX($Y$2502:$Y$2629,MATCH($A2538+(1-D2538)*16,$A$2502:$A$2629,0))</f>
        <v>100000000</v>
      </c>
      <c r="AI2538" s="7" t="n">
        <f aca="false">INDEX($Y$2502:$Y$2629,MATCH($A2538-D2538*16,$A$2502:$A$2629,0))</f>
        <v>108871439.428662</v>
      </c>
      <c r="AJ2538" s="7" t="n">
        <f aca="false">INDEX($Z$2502:$Z$2629,MATCH($A2538+(1-E2538)*8,$A$2502:$A$2629,0))</f>
        <v>60000000</v>
      </c>
      <c r="AK2538" s="7" t="n">
        <f aca="false">INDEX($Z$2502:$Z$2629,MATCH($A2538-E2538*8,$A$2502:$A$2629,0))</f>
        <v>151418779.084951</v>
      </c>
      <c r="AL2538" s="7" t="n">
        <f aca="false">INDEX($AA$2502:$AA$2629,MATCH($A2538+(1-F2538)*4,$A$2502:$A$2629,0))</f>
        <v>30000000</v>
      </c>
      <c r="AM2538" s="7" t="n">
        <f aca="false">INDEX($AA$2502:$AA$2629,MATCH($A2538-F2538*4,$A$2502:$A$2629,0))</f>
        <v>173081254.924493</v>
      </c>
      <c r="AN2538" s="7" t="n">
        <f aca="false">INDEX($AB$2502:$AB$2629,MATCH($A2538+(1-G2538)*2,$A$2502:$A$2629,0))</f>
        <v>15000000</v>
      </c>
      <c r="AO2538" s="7" t="n">
        <f aca="false">INDEX($AB$2502:$AB$2629,MATCH($A2538-G2538*2,$A$2502:$A$2629,0))</f>
        <v>315455789.760315</v>
      </c>
      <c r="AP2538" s="7" t="n">
        <f aca="false">INDEX($AC$2502:$AC$2629,MATCH($A2538+(1-H2538)*1,$A$2502:$A$2629,0))</f>
        <v>5000000</v>
      </c>
      <c r="AQ2538" s="7" t="n">
        <f aca="false">INDEX($AC$2502:$AC$2629,MATCH($A2538-H2538*1,$A$2502:$A$2629,0))</f>
        <v>315455789.760315</v>
      </c>
      <c r="AR2538" s="14" t="b">
        <f aca="false">AND(IF(B2538=1,AD2538&gt;=AE2538,AE2538&gt;AD2538),IF(C2538=1,AF2538&gt;=AG2538,AG2538&gt;AF2538),IF(D2538=1,AH2538&gt;=AI2538,AI2538&gt;AH2538),IF(E2538=1,AJ2538&gt;=AK2538,AK2538&gt;AJ2538),IF(F2538=1,AL2538&gt;=AM2538,AM2538&gt;AL2538),IF(G2538=1,AN2538&gt;=AO2538,AO2538&gt;AN2538),IF(H2538=1,AP2538&gt;=AQ2538,AQ2538&gt;AP2538))</f>
        <v>0</v>
      </c>
      <c r="AS2538" s="2"/>
      <c r="AT2538" s="2"/>
      <c r="AU2538" s="2"/>
      <c r="AV2538" s="2"/>
      <c r="AW2538" s="2"/>
      <c r="AX2538" s="2"/>
    </row>
    <row r="2539" customFormat="false" ht="15" hidden="false" customHeight="false" outlineLevel="0" collapsed="false">
      <c r="A2539" s="6" t="n">
        <f aca="false">ROW()-2502</f>
        <v>37</v>
      </c>
      <c r="B2539" s="6" t="n">
        <f aca="false">MOD(INT($A2539/64),2)</f>
        <v>0</v>
      </c>
      <c r="C2539" s="6" t="n">
        <f aca="false">MOD(INT($A2539/32),2)</f>
        <v>1</v>
      </c>
      <c r="D2539" s="6" t="n">
        <f aca="false">MOD(INT($A2539/16),2)</f>
        <v>0</v>
      </c>
      <c r="E2539" s="6" t="n">
        <f aca="false">MOD(INT($A2539/8),2)</f>
        <v>0</v>
      </c>
      <c r="F2539" s="6" t="n">
        <f aca="false">MOD(INT($A2539/4),2)</f>
        <v>1</v>
      </c>
      <c r="G2539" s="6" t="n">
        <f aca="false">MOD(INT($A2539/2),2)</f>
        <v>0</v>
      </c>
      <c r="H2539" s="6" t="n">
        <f aca="false">MOD(INT($A2539/1),2)</f>
        <v>1</v>
      </c>
      <c r="I2539" s="7" t="n">
        <f aca="false">IF(B2539=1,MIN($B$6,$B$2500),0)</f>
        <v>0</v>
      </c>
      <c r="J2539" s="7" t="n">
        <f aca="false">IF(C2539=1,MIN($F$646,MAX(0,$B$2500-I2539)),0)</f>
        <v>300000000</v>
      </c>
      <c r="K2539" s="7" t="n">
        <f aca="false">IF(D2539=1,MIN($F$645,MAX(0,$B$2500-SUM(I2539:J2539))),0)</f>
        <v>0</v>
      </c>
      <c r="L2539" s="7" t="n">
        <f aca="false">IF(E2539=1,MIN($F$644,MAX(0,$B$2500-SUM(I2539:K2539))),0)</f>
        <v>0</v>
      </c>
      <c r="M2539" s="7" t="n">
        <f aca="false">IF(F2539=1,MIN($F$643,MAX(0,$B$2500-SUM(I2539:L2539))),0)</f>
        <v>30000000</v>
      </c>
      <c r="N2539" s="7" t="n">
        <f aca="false">IF(G2539=1,MIN($F$642,MAX(0,$B$2500-SUM(I2539:M2539))),0)</f>
        <v>0</v>
      </c>
      <c r="O2539" s="7" t="n">
        <f aca="false">IF(H2539=1,MIN($F$641,MAX(0,$B$2500-SUM(I2539:N2539))),0)</f>
        <v>5000000</v>
      </c>
      <c r="P2539" s="7" t="n">
        <f aca="false">MAX(0,$B$2500-SUM(I2539:O2539))</f>
        <v>1665000000</v>
      </c>
      <c r="Q2539" s="7" t="n">
        <f aca="false">($B$623+$B$624)+$B$22+(1-B2539)*$B$618+(1-C2539)*$E$646+(1-D2539)*$E$645+(1-E2539)*$E$644+(1-F2539)*$E$643+(1-G2539)*$E$642+(1-H2539)*$E$641</f>
        <v>19009261.4288483</v>
      </c>
      <c r="R2539" s="7" t="n">
        <f aca="false">P2539&gt;$B$12*Q2539</f>
        <v>1</v>
      </c>
      <c r="S2539" s="7" t="n">
        <f aca="false">IF(R2539,(P2539+$B$12*$B$13)/(Q2539+$B$13),IF(Q2539&gt;0,P2539/Q2539,0))</f>
        <v>77.5247446555066</v>
      </c>
      <c r="T2539" s="7" t="n">
        <f aca="false">IF(R2539,$B$13*(S2539-$B$12),0)</f>
        <v>191311861.638766</v>
      </c>
      <c r="U2539" s="7" t="n">
        <f aca="false">($B$623+$B$624)*S2539</f>
        <v>20130742.8074885</v>
      </c>
      <c r="V2539" s="7" t="n">
        <f aca="false">$B$22*S2539</f>
        <v>697722701.899559</v>
      </c>
      <c r="W2539" s="7" t="n">
        <f aca="false">IF(B2539=1,I2539,S2539*$B$618)</f>
        <v>48373240.6281212</v>
      </c>
      <c r="X2539" s="7" t="n">
        <f aca="false">IF(C2539=1,J2539,S2539*$E$646)</f>
        <v>300000000</v>
      </c>
      <c r="Y2539" s="7" t="n">
        <f aca="false">IF(D2539=1,K2539,S2539*$E$645)</f>
        <v>133778342.575316</v>
      </c>
      <c r="Z2539" s="7" t="n">
        <f aca="false">IF(E2539=1,L2539,S2539*$E$644)</f>
        <v>186059387.173216</v>
      </c>
      <c r="AA2539" s="7" t="n">
        <f aca="false">IF(F2539=1,M2539,S2539*$E$643)</f>
        <v>30000000</v>
      </c>
      <c r="AB2539" s="7" t="n">
        <f aca="false">IF(G2539=1,N2539,S2539*$E$642)</f>
        <v>387623723.277533</v>
      </c>
      <c r="AC2539" s="7" t="n">
        <f aca="false">IF(H2539=1,O2539,S2539*$E$641)</f>
        <v>5000000</v>
      </c>
      <c r="AD2539" s="7" t="n">
        <f aca="false">INDEX($W$2502:$W$2629,MATCH($A2539+(1-B2539)*64,$A$2502:$A$2629,0))</f>
        <v>30000000</v>
      </c>
      <c r="AE2539" s="7" t="n">
        <f aca="false">INDEX($W$2502:$W$2629,MATCH($A2539-B2539*64,$A$2502:$A$2629,0))</f>
        <v>48373240.6281212</v>
      </c>
      <c r="AF2539" s="7" t="n">
        <f aca="false">INDEX($X$2502:$X$2629,MATCH($A2539+(1-C2539)*32,$A$2502:$A$2629,0))</f>
        <v>300000000</v>
      </c>
      <c r="AG2539" s="7" t="n">
        <f aca="false">INDEX($X$2502:$X$2629,MATCH($A2539-C2539*32,$A$2502:$A$2629,0))</f>
        <v>434972829.921496</v>
      </c>
      <c r="AH2539" s="7" t="n">
        <f aca="false">INDEX($Y$2502:$Y$2629,MATCH($A2539+(1-D2539)*16,$A$2502:$A$2629,0))</f>
        <v>100000000</v>
      </c>
      <c r="AI2539" s="7" t="n">
        <f aca="false">INDEX($Y$2502:$Y$2629,MATCH($A2539-D2539*16,$A$2502:$A$2629,0))</f>
        <v>133778342.575316</v>
      </c>
      <c r="AJ2539" s="7" t="n">
        <f aca="false">INDEX($Z$2502:$Z$2629,MATCH($A2539+(1-E2539)*8,$A$2502:$A$2629,0))</f>
        <v>60000000</v>
      </c>
      <c r="AK2539" s="7" t="n">
        <f aca="false">INDEX($Z$2502:$Z$2629,MATCH($A2539-E2539*8,$A$2502:$A$2629,0))</f>
        <v>186059387.173216</v>
      </c>
      <c r="AL2539" s="7" t="n">
        <f aca="false">INDEX($AA$2502:$AA$2629,MATCH($A2539+(1-F2539)*4,$A$2502:$A$2629,0))</f>
        <v>30000000</v>
      </c>
      <c r="AM2539" s="7" t="n">
        <f aca="false">INDEX($AA$2502:$AA$2629,MATCH($A2539-F2539*4,$A$2502:$A$2629,0))</f>
        <v>207778598.909796</v>
      </c>
      <c r="AN2539" s="7" t="n">
        <f aca="false">INDEX($AB$2502:$AB$2629,MATCH($A2539+(1-G2539)*2,$A$2502:$A$2629,0))</f>
        <v>15000000</v>
      </c>
      <c r="AO2539" s="7" t="n">
        <f aca="false">INDEX($AB$2502:$AB$2629,MATCH($A2539-G2539*2,$A$2502:$A$2629,0))</f>
        <v>387623723.277533</v>
      </c>
      <c r="AP2539" s="7" t="n">
        <f aca="false">INDEX($AC$2502:$AC$2629,MATCH($A2539+(1-H2539)*1,$A$2502:$A$2629,0))</f>
        <v>5000000</v>
      </c>
      <c r="AQ2539" s="7" t="n">
        <f aca="false">INDEX($AC$2502:$AC$2629,MATCH($A2539-H2539*1,$A$2502:$A$2629,0))</f>
        <v>315455789.760315</v>
      </c>
      <c r="AR2539" s="14" t="b">
        <f aca="false">AND(IF(B2539=1,AD2539&gt;=AE2539,AE2539&gt;AD2539),IF(C2539=1,AF2539&gt;=AG2539,AG2539&gt;AF2539),IF(D2539=1,AH2539&gt;=AI2539,AI2539&gt;AH2539),IF(E2539=1,AJ2539&gt;=AK2539,AK2539&gt;AJ2539),IF(F2539=1,AL2539&gt;=AM2539,AM2539&gt;AL2539),IF(G2539=1,AN2539&gt;=AO2539,AO2539&gt;AN2539),IF(H2539=1,AP2539&gt;=AQ2539,AQ2539&gt;AP2539))</f>
        <v>0</v>
      </c>
      <c r="AS2539" s="2"/>
      <c r="AT2539" s="2"/>
      <c r="AU2539" s="2"/>
      <c r="AV2539" s="2"/>
      <c r="AW2539" s="2"/>
      <c r="AX2539" s="2"/>
    </row>
    <row r="2540" customFormat="false" ht="15" hidden="false" customHeight="false" outlineLevel="0" collapsed="false">
      <c r="A2540" s="6" t="n">
        <f aca="false">ROW()-2502</f>
        <v>38</v>
      </c>
      <c r="B2540" s="6" t="n">
        <f aca="false">MOD(INT($A2540/64),2)</f>
        <v>0</v>
      </c>
      <c r="C2540" s="6" t="n">
        <f aca="false">MOD(INT($A2540/32),2)</f>
        <v>1</v>
      </c>
      <c r="D2540" s="6" t="n">
        <f aca="false">MOD(INT($A2540/16),2)</f>
        <v>0</v>
      </c>
      <c r="E2540" s="6" t="n">
        <f aca="false">MOD(INT($A2540/8),2)</f>
        <v>0</v>
      </c>
      <c r="F2540" s="6" t="n">
        <f aca="false">MOD(INT($A2540/4),2)</f>
        <v>1</v>
      </c>
      <c r="G2540" s="6" t="n">
        <f aca="false">MOD(INT($A2540/2),2)</f>
        <v>1</v>
      </c>
      <c r="H2540" s="6" t="n">
        <f aca="false">MOD(INT($A2540/1),2)</f>
        <v>0</v>
      </c>
      <c r="I2540" s="7" t="n">
        <f aca="false">IF(B2540=1,MIN($B$6,$B$2500),0)</f>
        <v>0</v>
      </c>
      <c r="J2540" s="7" t="n">
        <f aca="false">IF(C2540=1,MIN($F$646,MAX(0,$B$2500-I2540)),0)</f>
        <v>300000000</v>
      </c>
      <c r="K2540" s="7" t="n">
        <f aca="false">IF(D2540=1,MIN($F$645,MAX(0,$B$2500-SUM(I2540:J2540))),0)</f>
        <v>0</v>
      </c>
      <c r="L2540" s="7" t="n">
        <f aca="false">IF(E2540=1,MIN($F$644,MAX(0,$B$2500-SUM(I2540:K2540))),0)</f>
        <v>0</v>
      </c>
      <c r="M2540" s="7" t="n">
        <f aca="false">IF(F2540=1,MIN($F$643,MAX(0,$B$2500-SUM(I2540:L2540))),0)</f>
        <v>30000000</v>
      </c>
      <c r="N2540" s="7" t="n">
        <f aca="false">IF(G2540=1,MIN($F$642,MAX(0,$B$2500-SUM(I2540:M2540))),0)</f>
        <v>15000000</v>
      </c>
      <c r="O2540" s="7" t="n">
        <f aca="false">IF(H2540=1,MIN($F$641,MAX(0,$B$2500-SUM(I2540:N2540))),0)</f>
        <v>0</v>
      </c>
      <c r="P2540" s="7" t="n">
        <f aca="false">MAX(0,$B$2500-SUM(I2540:O2540))</f>
        <v>1655000000</v>
      </c>
      <c r="Q2540" s="7" t="n">
        <f aca="false">($B$623+$B$624)+$B$22+(1-B2540)*$B$618+(1-C2540)*$E$646+(1-D2540)*$E$645+(1-E2540)*$E$644+(1-F2540)*$E$643+(1-G2540)*$E$642+(1-H2540)*$E$641</f>
        <v>19009261.4288483</v>
      </c>
      <c r="R2540" s="7" t="n">
        <f aca="false">P2540&gt;$B$12*Q2540</f>
        <v>1</v>
      </c>
      <c r="S2540" s="7" t="n">
        <f aca="false">IF(R2540,(P2540+$B$12*$B$13)/(Q2540+$B$13),IF(Q2540&gt;0,P2540/Q2540,0))</f>
        <v>77.0598286455785</v>
      </c>
      <c r="T2540" s="7" t="n">
        <f aca="false">IF(R2540,$B$13*(S2540-$B$12),0)</f>
        <v>190149571.613946</v>
      </c>
      <c r="U2540" s="7" t="n">
        <f aca="false">($B$623+$B$624)*S2540</f>
        <v>20010018.712691</v>
      </c>
      <c r="V2540" s="7" t="n">
        <f aca="false">$B$22*S2540</f>
        <v>693538457.810206</v>
      </c>
      <c r="W2540" s="7" t="n">
        <f aca="false">IF(B2540=1,I2540,S2540*$B$618)</f>
        <v>48083146.2315507</v>
      </c>
      <c r="X2540" s="7" t="n">
        <f aca="false">IF(C2540=1,J2540,S2540*$E$646)</f>
        <v>300000000</v>
      </c>
      <c r="Y2540" s="7" t="n">
        <f aca="false">IF(D2540=1,K2540,S2540*$E$645)</f>
        <v>132976073.654324</v>
      </c>
      <c r="Z2540" s="7" t="n">
        <f aca="false">IF(E2540=1,L2540,S2540*$E$644)</f>
        <v>184943588.749388</v>
      </c>
      <c r="AA2540" s="7" t="n">
        <f aca="false">IF(F2540=1,M2540,S2540*$E$643)</f>
        <v>30000000</v>
      </c>
      <c r="AB2540" s="7" t="n">
        <f aca="false">IF(G2540=1,N2540,S2540*$E$642)</f>
        <v>15000000</v>
      </c>
      <c r="AC2540" s="7" t="n">
        <f aca="false">IF(H2540=1,O2540,S2540*$E$641)</f>
        <v>385299143.227892</v>
      </c>
      <c r="AD2540" s="7" t="n">
        <f aca="false">INDEX($W$2502:$W$2629,MATCH($A2540+(1-B2540)*64,$A$2502:$A$2629,0))</f>
        <v>30000000</v>
      </c>
      <c r="AE2540" s="7" t="n">
        <f aca="false">INDEX($W$2502:$W$2629,MATCH($A2540-B2540*64,$A$2502:$A$2629,0))</f>
        <v>48083146.2315507</v>
      </c>
      <c r="AF2540" s="7" t="n">
        <f aca="false">INDEX($X$2502:$X$2629,MATCH($A2540+(1-C2540)*32,$A$2502:$A$2629,0))</f>
        <v>300000000</v>
      </c>
      <c r="AG2540" s="7" t="n">
        <f aca="false">INDEX($X$2502:$X$2629,MATCH($A2540-C2540*32,$A$2502:$A$2629,0))</f>
        <v>432762040.442861</v>
      </c>
      <c r="AH2540" s="7" t="n">
        <f aca="false">INDEX($Y$2502:$Y$2629,MATCH($A2540+(1-D2540)*16,$A$2502:$A$2629,0))</f>
        <v>100000000</v>
      </c>
      <c r="AI2540" s="7" t="n">
        <f aca="false">INDEX($Y$2502:$Y$2629,MATCH($A2540-D2540*16,$A$2502:$A$2629,0))</f>
        <v>132976073.654324</v>
      </c>
      <c r="AJ2540" s="7" t="n">
        <f aca="false">INDEX($Z$2502:$Z$2629,MATCH($A2540+(1-E2540)*8,$A$2502:$A$2629,0))</f>
        <v>60000000</v>
      </c>
      <c r="AK2540" s="7" t="n">
        <f aca="false">INDEX($Z$2502:$Z$2629,MATCH($A2540-E2540*8,$A$2502:$A$2629,0))</f>
        <v>184943588.749388</v>
      </c>
      <c r="AL2540" s="7" t="n">
        <f aca="false">INDEX($AA$2502:$AA$2629,MATCH($A2540+(1-F2540)*4,$A$2502:$A$2629,0))</f>
        <v>30000000</v>
      </c>
      <c r="AM2540" s="7" t="n">
        <f aca="false">INDEX($AA$2502:$AA$2629,MATCH($A2540-F2540*4,$A$2502:$A$2629,0))</f>
        <v>206554571.817544</v>
      </c>
      <c r="AN2540" s="7" t="n">
        <f aca="false">INDEX($AB$2502:$AB$2629,MATCH($A2540+(1-G2540)*2,$A$2502:$A$2629,0))</f>
        <v>15000000</v>
      </c>
      <c r="AO2540" s="7" t="n">
        <f aca="false">INDEX($AB$2502:$AB$2629,MATCH($A2540-G2540*2,$A$2502:$A$2629,0))</f>
        <v>315455789.760315</v>
      </c>
      <c r="AP2540" s="7" t="n">
        <f aca="false">INDEX($AC$2502:$AC$2629,MATCH($A2540+(1-H2540)*1,$A$2502:$A$2629,0))</f>
        <v>5000000</v>
      </c>
      <c r="AQ2540" s="7" t="n">
        <f aca="false">INDEX($AC$2502:$AC$2629,MATCH($A2540-H2540*1,$A$2502:$A$2629,0))</f>
        <v>385299143.227892</v>
      </c>
      <c r="AR2540" s="14" t="b">
        <f aca="false">AND(IF(B2540=1,AD2540&gt;=AE2540,AE2540&gt;AD2540),IF(C2540=1,AF2540&gt;=AG2540,AG2540&gt;AF2540),IF(D2540=1,AH2540&gt;=AI2540,AI2540&gt;AH2540),IF(E2540=1,AJ2540&gt;=AK2540,AK2540&gt;AJ2540),IF(F2540=1,AL2540&gt;=AM2540,AM2540&gt;AL2540),IF(G2540=1,AN2540&gt;=AO2540,AO2540&gt;AN2540),IF(H2540=1,AP2540&gt;=AQ2540,AQ2540&gt;AP2540))</f>
        <v>0</v>
      </c>
      <c r="AS2540" s="2"/>
      <c r="AT2540" s="2"/>
      <c r="AU2540" s="2"/>
      <c r="AV2540" s="2"/>
      <c r="AW2540" s="2"/>
      <c r="AX2540" s="2"/>
    </row>
    <row r="2541" customFormat="false" ht="15" hidden="false" customHeight="false" outlineLevel="0" collapsed="false">
      <c r="A2541" s="6" t="n">
        <f aca="false">ROW()-2502</f>
        <v>39</v>
      </c>
      <c r="B2541" s="6" t="n">
        <f aca="false">MOD(INT($A2541/64),2)</f>
        <v>0</v>
      </c>
      <c r="C2541" s="6" t="n">
        <f aca="false">MOD(INT($A2541/32),2)</f>
        <v>1</v>
      </c>
      <c r="D2541" s="6" t="n">
        <f aca="false">MOD(INT($A2541/16),2)</f>
        <v>0</v>
      </c>
      <c r="E2541" s="6" t="n">
        <f aca="false">MOD(INT($A2541/8),2)</f>
        <v>0</v>
      </c>
      <c r="F2541" s="6" t="n">
        <f aca="false">MOD(INT($A2541/4),2)</f>
        <v>1</v>
      </c>
      <c r="G2541" s="6" t="n">
        <f aca="false">MOD(INT($A2541/2),2)</f>
        <v>1</v>
      </c>
      <c r="H2541" s="6" t="n">
        <f aca="false">MOD(INT($A2541/1),2)</f>
        <v>1</v>
      </c>
      <c r="I2541" s="7" t="n">
        <f aca="false">IF(B2541=1,MIN($B$6,$B$2500),0)</f>
        <v>0</v>
      </c>
      <c r="J2541" s="7" t="n">
        <f aca="false">IF(C2541=1,MIN($F$646,MAX(0,$B$2500-I2541)),0)</f>
        <v>300000000</v>
      </c>
      <c r="K2541" s="7" t="n">
        <f aca="false">IF(D2541=1,MIN($F$645,MAX(0,$B$2500-SUM(I2541:J2541))),0)</f>
        <v>0</v>
      </c>
      <c r="L2541" s="7" t="n">
        <f aca="false">IF(E2541=1,MIN($F$644,MAX(0,$B$2500-SUM(I2541:K2541))),0)</f>
        <v>0</v>
      </c>
      <c r="M2541" s="7" t="n">
        <f aca="false">IF(F2541=1,MIN($F$643,MAX(0,$B$2500-SUM(I2541:L2541))),0)</f>
        <v>30000000</v>
      </c>
      <c r="N2541" s="7" t="n">
        <f aca="false">IF(G2541=1,MIN($F$642,MAX(0,$B$2500-SUM(I2541:M2541))),0)</f>
        <v>15000000</v>
      </c>
      <c r="O2541" s="7" t="n">
        <f aca="false">IF(H2541=1,MIN($F$641,MAX(0,$B$2500-SUM(I2541:N2541))),0)</f>
        <v>5000000</v>
      </c>
      <c r="P2541" s="7" t="n">
        <f aca="false">MAX(0,$B$2500-SUM(I2541:O2541))</f>
        <v>1650000000</v>
      </c>
      <c r="Q2541" s="7" t="n">
        <f aca="false">($B$623+$B$624)+$B$22+(1-B2541)*$B$618+(1-C2541)*$E$646+(1-D2541)*$E$645+(1-E2541)*$E$644+(1-F2541)*$E$643+(1-G2541)*$E$642+(1-H2541)*$E$641</f>
        <v>14009261.4288483</v>
      </c>
      <c r="R2541" s="7" t="n">
        <f aca="false">P2541&gt;$B$12*Q2541</f>
        <v>1</v>
      </c>
      <c r="S2541" s="7" t="n">
        <f aca="false">IF(R2541,(P2541+$B$12*$B$13)/(Q2541+$B$13),IF(Q2541&gt;0,P2541/Q2541,0))</f>
        <v>100.095331770107</v>
      </c>
      <c r="T2541" s="7" t="n">
        <f aca="false">IF(R2541,$B$13*(S2541-$B$12),0)</f>
        <v>247738329.425268</v>
      </c>
      <c r="U2541" s="7" t="n">
        <f aca="false">($B$623+$B$624)*S2541</f>
        <v>25991615.8259947</v>
      </c>
      <c r="V2541" s="7" t="n">
        <f aca="false">$B$22*S2541</f>
        <v>900857985.930963</v>
      </c>
      <c r="W2541" s="7" t="n">
        <f aca="false">IF(B2541=1,I2541,S2541*$B$618)</f>
        <v>62456646.4679492</v>
      </c>
      <c r="X2541" s="7" t="n">
        <f aca="false">IF(C2541=1,J2541,S2541*$E$646)</f>
        <v>300000000</v>
      </c>
      <c r="Y2541" s="7" t="n">
        <f aca="false">IF(D2541=1,K2541,S2541*$E$645)</f>
        <v>172726626.101569</v>
      </c>
      <c r="Z2541" s="7" t="n">
        <f aca="false">IF(E2541=1,L2541,S2541*$E$644)</f>
        <v>240228796.248257</v>
      </c>
      <c r="AA2541" s="7" t="n">
        <f aca="false">IF(F2541=1,M2541,S2541*$E$643)</f>
        <v>30000000</v>
      </c>
      <c r="AB2541" s="7" t="n">
        <f aca="false">IF(G2541=1,N2541,S2541*$E$642)</f>
        <v>15000000</v>
      </c>
      <c r="AC2541" s="7" t="n">
        <f aca="false">IF(H2541=1,O2541,S2541*$E$641)</f>
        <v>5000000</v>
      </c>
      <c r="AD2541" s="7" t="n">
        <f aca="false">INDEX($W$2502:$W$2629,MATCH($A2541+(1-B2541)*64,$A$2502:$A$2629,0))</f>
        <v>30000000</v>
      </c>
      <c r="AE2541" s="7" t="n">
        <f aca="false">INDEX($W$2502:$W$2629,MATCH($A2541-B2541*64,$A$2502:$A$2629,0))</f>
        <v>62456646.4679492</v>
      </c>
      <c r="AF2541" s="7" t="n">
        <f aca="false">INDEX($X$2502:$X$2629,MATCH($A2541+(1-C2541)*32,$A$2502:$A$2629,0))</f>
        <v>300000000</v>
      </c>
      <c r="AG2541" s="7" t="n">
        <f aca="false">INDEX($X$2502:$X$2629,MATCH($A2541-C2541*32,$A$2502:$A$2629,0))</f>
        <v>527096047.251655</v>
      </c>
      <c r="AH2541" s="7" t="n">
        <f aca="false">INDEX($Y$2502:$Y$2629,MATCH($A2541+(1-D2541)*16,$A$2502:$A$2629,0))</f>
        <v>100000000</v>
      </c>
      <c r="AI2541" s="7" t="n">
        <f aca="false">INDEX($Y$2502:$Y$2629,MATCH($A2541-D2541*16,$A$2502:$A$2629,0))</f>
        <v>172726626.101569</v>
      </c>
      <c r="AJ2541" s="7" t="n">
        <f aca="false">INDEX($Z$2502:$Z$2629,MATCH($A2541+(1-E2541)*8,$A$2502:$A$2629,0))</f>
        <v>60000000</v>
      </c>
      <c r="AK2541" s="7" t="n">
        <f aca="false">INDEX($Z$2502:$Z$2629,MATCH($A2541-E2541*8,$A$2502:$A$2629,0))</f>
        <v>240228796.248257</v>
      </c>
      <c r="AL2541" s="7" t="n">
        <f aca="false">INDEX($AA$2502:$AA$2629,MATCH($A2541+(1-F2541)*4,$A$2502:$A$2629,0))</f>
        <v>30000000</v>
      </c>
      <c r="AM2541" s="7" t="n">
        <f aca="false">INDEX($AA$2502:$AA$2629,MATCH($A2541-F2541*4,$A$2502:$A$2629,0))</f>
        <v>258723274.502656</v>
      </c>
      <c r="AN2541" s="7" t="n">
        <f aca="false">INDEX($AB$2502:$AB$2629,MATCH($A2541+(1-G2541)*2,$A$2502:$A$2629,0))</f>
        <v>15000000</v>
      </c>
      <c r="AO2541" s="7" t="n">
        <f aca="false">INDEX($AB$2502:$AB$2629,MATCH($A2541-G2541*2,$A$2502:$A$2629,0))</f>
        <v>387623723.277533</v>
      </c>
      <c r="AP2541" s="7" t="n">
        <f aca="false">INDEX($AC$2502:$AC$2629,MATCH($A2541+(1-H2541)*1,$A$2502:$A$2629,0))</f>
        <v>5000000</v>
      </c>
      <c r="AQ2541" s="7" t="n">
        <f aca="false">INDEX($AC$2502:$AC$2629,MATCH($A2541-H2541*1,$A$2502:$A$2629,0))</f>
        <v>385299143.227892</v>
      </c>
      <c r="AR2541" s="14" t="b">
        <f aca="false">AND(IF(B2541=1,AD2541&gt;=AE2541,AE2541&gt;AD2541),IF(C2541=1,AF2541&gt;=AG2541,AG2541&gt;AF2541),IF(D2541=1,AH2541&gt;=AI2541,AI2541&gt;AH2541),IF(E2541=1,AJ2541&gt;=AK2541,AK2541&gt;AJ2541),IF(F2541=1,AL2541&gt;=AM2541,AM2541&gt;AL2541),IF(G2541=1,AN2541&gt;=AO2541,AO2541&gt;AN2541),IF(H2541=1,AP2541&gt;=AQ2541,AQ2541&gt;AP2541))</f>
        <v>0</v>
      </c>
      <c r="AS2541" s="2"/>
      <c r="AT2541" s="2"/>
      <c r="AU2541" s="2"/>
      <c r="AV2541" s="2"/>
      <c r="AW2541" s="2"/>
      <c r="AX2541" s="2"/>
    </row>
    <row r="2542" customFormat="false" ht="15" hidden="false" customHeight="false" outlineLevel="0" collapsed="false">
      <c r="A2542" s="6" t="n">
        <f aca="false">ROW()-2502</f>
        <v>40</v>
      </c>
      <c r="B2542" s="6" t="n">
        <f aca="false">MOD(INT($A2542/64),2)</f>
        <v>0</v>
      </c>
      <c r="C2542" s="6" t="n">
        <f aca="false">MOD(INT($A2542/32),2)</f>
        <v>1</v>
      </c>
      <c r="D2542" s="6" t="n">
        <f aca="false">MOD(INT($A2542/16),2)</f>
        <v>0</v>
      </c>
      <c r="E2542" s="6" t="n">
        <f aca="false">MOD(INT($A2542/8),2)</f>
        <v>1</v>
      </c>
      <c r="F2542" s="6" t="n">
        <f aca="false">MOD(INT($A2542/4),2)</f>
        <v>0</v>
      </c>
      <c r="G2542" s="6" t="n">
        <f aca="false">MOD(INT($A2542/2),2)</f>
        <v>0</v>
      </c>
      <c r="H2542" s="6" t="n">
        <f aca="false">MOD(INT($A2542/1),2)</f>
        <v>0</v>
      </c>
      <c r="I2542" s="7" t="n">
        <f aca="false">IF(B2542=1,MIN($B$6,$B$2500),0)</f>
        <v>0</v>
      </c>
      <c r="J2542" s="7" t="n">
        <f aca="false">IF(C2542=1,MIN($F$646,MAX(0,$B$2500-I2542)),0)</f>
        <v>300000000</v>
      </c>
      <c r="K2542" s="7" t="n">
        <f aca="false">IF(D2542=1,MIN($F$645,MAX(0,$B$2500-SUM(I2542:J2542))),0)</f>
        <v>0</v>
      </c>
      <c r="L2542" s="7" t="n">
        <f aca="false">IF(E2542=1,MIN($F$644,MAX(0,$B$2500-SUM(I2542:K2542))),0)</f>
        <v>60000000</v>
      </c>
      <c r="M2542" s="7" t="n">
        <f aca="false">IF(F2542=1,MIN($F$643,MAX(0,$B$2500-SUM(I2542:L2542))),0)</f>
        <v>0</v>
      </c>
      <c r="N2542" s="7" t="n">
        <f aca="false">IF(G2542=1,MIN($F$642,MAX(0,$B$2500-SUM(I2542:M2542))),0)</f>
        <v>0</v>
      </c>
      <c r="O2542" s="7" t="n">
        <f aca="false">IF(H2542=1,MIN($F$641,MAX(0,$B$2500-SUM(I2542:N2542))),0)</f>
        <v>0</v>
      </c>
      <c r="P2542" s="7" t="n">
        <f aca="false">MAX(0,$B$2500-SUM(I2542:O2542))</f>
        <v>1640000000</v>
      </c>
      <c r="Q2542" s="7" t="n">
        <f aca="false">($B$623+$B$624)+$B$22+(1-B2542)*$B$618+(1-C2542)*$E$646+(1-D2542)*$E$645+(1-E2542)*$E$644+(1-F2542)*$E$643+(1-G2542)*$E$642+(1-H2542)*$E$641</f>
        <v>24609261.4288483</v>
      </c>
      <c r="R2542" s="7" t="n">
        <f aca="false">P2542&gt;$B$12*Q2542</f>
        <v>1</v>
      </c>
      <c r="S2542" s="7" t="n">
        <f aca="false">IF(R2542,(P2542+$B$12*$B$13)/(Q2542+$B$13),IF(Q2542&gt;0,P2542/Q2542,0))</f>
        <v>60.5881500796674</v>
      </c>
      <c r="T2542" s="7" t="n">
        <f aca="false">IF(R2542,$B$13*(S2542-$B$12),0)</f>
        <v>148970375.199169</v>
      </c>
      <c r="U2542" s="7" t="n">
        <f aca="false">($B$623+$B$624)*S2542</f>
        <v>15732840.8091528</v>
      </c>
      <c r="V2542" s="7" t="n">
        <f aca="false">$B$22*S2542</f>
        <v>545293350.717007</v>
      </c>
      <c r="W2542" s="7" t="n">
        <f aca="false">IF(B2542=1,I2542,S2542*$B$618)</f>
        <v>37805286.248154</v>
      </c>
      <c r="X2542" s="7" t="n">
        <f aca="false">IF(C2542=1,J2542,S2542*$E$646)</f>
        <v>300000000</v>
      </c>
      <c r="Y2542" s="7" t="n">
        <f aca="false">IF(D2542=1,K2542,S2542*$E$645)</f>
        <v>104552195.990841</v>
      </c>
      <c r="Z2542" s="7" t="n">
        <f aca="false">IF(E2542=1,L2542,S2542*$E$644)</f>
        <v>60000000</v>
      </c>
      <c r="AA2542" s="7" t="n">
        <f aca="false">IF(F2542=1,M2542,S2542*$E$643)</f>
        <v>181764450.239002</v>
      </c>
      <c r="AB2542" s="7" t="n">
        <f aca="false">IF(G2542=1,N2542,S2542*$E$642)</f>
        <v>302940750.398337</v>
      </c>
      <c r="AC2542" s="7" t="n">
        <f aca="false">IF(H2542=1,O2542,S2542*$E$641)</f>
        <v>302940750.398337</v>
      </c>
      <c r="AD2542" s="7" t="n">
        <f aca="false">INDEX($W$2502:$W$2629,MATCH($A2542+(1-B2542)*64,$A$2502:$A$2629,0))</f>
        <v>30000000</v>
      </c>
      <c r="AE2542" s="7" t="n">
        <f aca="false">INDEX($W$2502:$W$2629,MATCH($A2542-B2542*64,$A$2502:$A$2629,0))</f>
        <v>37805286.248154</v>
      </c>
      <c r="AF2542" s="7" t="n">
        <f aca="false">INDEX($X$2502:$X$2629,MATCH($A2542+(1-C2542)*32,$A$2502:$A$2629,0))</f>
        <v>300000000</v>
      </c>
      <c r="AG2542" s="7" t="n">
        <f aca="false">INDEX($X$2502:$X$2629,MATCH($A2542-C2542*32,$A$2502:$A$2629,0))</f>
        <v>357040117.68963</v>
      </c>
      <c r="AH2542" s="7" t="n">
        <f aca="false">INDEX($Y$2502:$Y$2629,MATCH($A2542+(1-D2542)*16,$A$2502:$A$2629,0))</f>
        <v>100000000</v>
      </c>
      <c r="AI2542" s="7" t="n">
        <f aca="false">INDEX($Y$2502:$Y$2629,MATCH($A2542-D2542*16,$A$2502:$A$2629,0))</f>
        <v>104552195.990841</v>
      </c>
      <c r="AJ2542" s="7" t="n">
        <f aca="false">INDEX($Z$2502:$Z$2629,MATCH($A2542+(1-E2542)*8,$A$2502:$A$2629,0))</f>
        <v>60000000</v>
      </c>
      <c r="AK2542" s="7" t="n">
        <f aca="false">INDEX($Z$2502:$Z$2629,MATCH($A2542-E2542*8,$A$2502:$A$2629,0))</f>
        <v>138465003.939594</v>
      </c>
      <c r="AL2542" s="7" t="n">
        <f aca="false">INDEX($AA$2502:$AA$2629,MATCH($A2542+(1-F2542)*4,$A$2502:$A$2629,0))</f>
        <v>30000000</v>
      </c>
      <c r="AM2542" s="7" t="n">
        <f aca="false">INDEX($AA$2502:$AA$2629,MATCH($A2542-F2542*4,$A$2502:$A$2629,0))</f>
        <v>181764450.239002</v>
      </c>
      <c r="AN2542" s="7" t="n">
        <f aca="false">INDEX($AB$2502:$AB$2629,MATCH($A2542+(1-G2542)*2,$A$2502:$A$2629,0))</f>
        <v>15000000</v>
      </c>
      <c r="AO2542" s="7" t="n">
        <f aca="false">INDEX($AB$2502:$AB$2629,MATCH($A2542-G2542*2,$A$2502:$A$2629,0))</f>
        <v>302940750.398337</v>
      </c>
      <c r="AP2542" s="7" t="n">
        <f aca="false">INDEX($AC$2502:$AC$2629,MATCH($A2542+(1-H2542)*1,$A$2502:$A$2629,0))</f>
        <v>5000000</v>
      </c>
      <c r="AQ2542" s="7" t="n">
        <f aca="false">INDEX($AC$2502:$AC$2629,MATCH($A2542-H2542*1,$A$2502:$A$2629,0))</f>
        <v>302940750.398337</v>
      </c>
      <c r="AR2542" s="14" t="b">
        <f aca="false">AND(IF(B2542=1,AD2542&gt;=AE2542,AE2542&gt;AD2542),IF(C2542=1,AF2542&gt;=AG2542,AG2542&gt;AF2542),IF(D2542=1,AH2542&gt;=AI2542,AI2542&gt;AH2542),IF(E2542=1,AJ2542&gt;=AK2542,AK2542&gt;AJ2542),IF(F2542=1,AL2542&gt;=AM2542,AM2542&gt;AL2542),IF(G2542=1,AN2542&gt;=AO2542,AO2542&gt;AN2542),IF(H2542=1,AP2542&gt;=AQ2542,AQ2542&gt;AP2542))</f>
        <v>0</v>
      </c>
      <c r="AS2542" s="2"/>
      <c r="AT2542" s="2"/>
      <c r="AU2542" s="2"/>
      <c r="AV2542" s="2"/>
      <c r="AW2542" s="2"/>
      <c r="AX2542" s="2"/>
    </row>
    <row r="2543" customFormat="false" ht="15" hidden="false" customHeight="false" outlineLevel="0" collapsed="false">
      <c r="A2543" s="6" t="n">
        <f aca="false">ROW()-2502</f>
        <v>41</v>
      </c>
      <c r="B2543" s="6" t="n">
        <f aca="false">MOD(INT($A2543/64),2)</f>
        <v>0</v>
      </c>
      <c r="C2543" s="6" t="n">
        <f aca="false">MOD(INT($A2543/32),2)</f>
        <v>1</v>
      </c>
      <c r="D2543" s="6" t="n">
        <f aca="false">MOD(INT($A2543/16),2)</f>
        <v>0</v>
      </c>
      <c r="E2543" s="6" t="n">
        <f aca="false">MOD(INT($A2543/8),2)</f>
        <v>1</v>
      </c>
      <c r="F2543" s="6" t="n">
        <f aca="false">MOD(INT($A2543/4),2)</f>
        <v>0</v>
      </c>
      <c r="G2543" s="6" t="n">
        <f aca="false">MOD(INT($A2543/2),2)</f>
        <v>0</v>
      </c>
      <c r="H2543" s="6" t="n">
        <f aca="false">MOD(INT($A2543/1),2)</f>
        <v>1</v>
      </c>
      <c r="I2543" s="7" t="n">
        <f aca="false">IF(B2543=1,MIN($B$6,$B$2500),0)</f>
        <v>0</v>
      </c>
      <c r="J2543" s="7" t="n">
        <f aca="false">IF(C2543=1,MIN($F$646,MAX(0,$B$2500-I2543)),0)</f>
        <v>300000000</v>
      </c>
      <c r="K2543" s="7" t="n">
        <f aca="false">IF(D2543=1,MIN($F$645,MAX(0,$B$2500-SUM(I2543:J2543))),0)</f>
        <v>0</v>
      </c>
      <c r="L2543" s="7" t="n">
        <f aca="false">IF(E2543=1,MIN($F$644,MAX(0,$B$2500-SUM(I2543:K2543))),0)</f>
        <v>60000000</v>
      </c>
      <c r="M2543" s="7" t="n">
        <f aca="false">IF(F2543=1,MIN($F$643,MAX(0,$B$2500-SUM(I2543:L2543))),0)</f>
        <v>0</v>
      </c>
      <c r="N2543" s="7" t="n">
        <f aca="false">IF(G2543=1,MIN($F$642,MAX(0,$B$2500-SUM(I2543:M2543))),0)</f>
        <v>0</v>
      </c>
      <c r="O2543" s="7" t="n">
        <f aca="false">IF(H2543=1,MIN($F$641,MAX(0,$B$2500-SUM(I2543:N2543))),0)</f>
        <v>5000000</v>
      </c>
      <c r="P2543" s="7" t="n">
        <f aca="false">MAX(0,$B$2500-SUM(I2543:O2543))</f>
        <v>1635000000</v>
      </c>
      <c r="Q2543" s="7" t="n">
        <f aca="false">($B$623+$B$624)+$B$22+(1-B2543)*$B$618+(1-C2543)*$E$646+(1-D2543)*$E$645+(1-E2543)*$E$644+(1-F2543)*$E$643+(1-G2543)*$E$642+(1-H2543)*$E$641</f>
        <v>19609261.4288483</v>
      </c>
      <c r="R2543" s="7" t="n">
        <f aca="false">P2543&gt;$B$12*Q2543</f>
        <v>1</v>
      </c>
      <c r="S2543" s="7" t="n">
        <f aca="false">IF(R2543,(P2543+$B$12*$B$13)/(Q2543+$B$13),IF(Q2543&gt;0,P2543/Q2543,0))</f>
        <v>74.0639846912019</v>
      </c>
      <c r="T2543" s="7" t="n">
        <f aca="false">IF(R2543,$B$13*(S2543-$B$12),0)</f>
        <v>182659961.728005</v>
      </c>
      <c r="U2543" s="7" t="n">
        <f aca="false">($B$623+$B$624)*S2543</f>
        <v>19232092.0725593</v>
      </c>
      <c r="V2543" s="7" t="n">
        <f aca="false">$B$22*S2543</f>
        <v>666575862.220817</v>
      </c>
      <c r="W2543" s="7" t="n">
        <f aca="false">IF(B2543=1,I2543,S2543*$B$618)</f>
        <v>46213824.6216141</v>
      </c>
      <c r="X2543" s="7" t="n">
        <f aca="false">IF(C2543=1,J2543,S2543*$E$646)</f>
        <v>300000000</v>
      </c>
      <c r="Y2543" s="7" t="n">
        <f aca="false">IF(D2543=1,K2543,S2543*$E$645)</f>
        <v>127806381.82739</v>
      </c>
      <c r="Z2543" s="7" t="n">
        <f aca="false">IF(E2543=1,L2543,S2543*$E$644)</f>
        <v>60000000</v>
      </c>
      <c r="AA2543" s="7" t="n">
        <f aca="false">IF(F2543=1,M2543,S2543*$E$643)</f>
        <v>222191954.073606</v>
      </c>
      <c r="AB2543" s="7" t="n">
        <f aca="false">IF(G2543=1,N2543,S2543*$E$642)</f>
        <v>370319923.456009</v>
      </c>
      <c r="AC2543" s="7" t="n">
        <f aca="false">IF(H2543=1,O2543,S2543*$E$641)</f>
        <v>5000000</v>
      </c>
      <c r="AD2543" s="7" t="n">
        <f aca="false">INDEX($W$2502:$W$2629,MATCH($A2543+(1-B2543)*64,$A$2502:$A$2629,0))</f>
        <v>30000000</v>
      </c>
      <c r="AE2543" s="7" t="n">
        <f aca="false">INDEX($W$2502:$W$2629,MATCH($A2543-B2543*64,$A$2502:$A$2629,0))</f>
        <v>46213824.6216141</v>
      </c>
      <c r="AF2543" s="7" t="n">
        <f aca="false">INDEX($X$2502:$X$2629,MATCH($A2543+(1-C2543)*32,$A$2502:$A$2629,0))</f>
        <v>300000000</v>
      </c>
      <c r="AG2543" s="7" t="n">
        <f aca="false">INDEX($X$2502:$X$2629,MATCH($A2543-C2543*32,$A$2502:$A$2629,0))</f>
        <v>419231413.057472</v>
      </c>
      <c r="AH2543" s="7" t="n">
        <f aca="false">INDEX($Y$2502:$Y$2629,MATCH($A2543+(1-D2543)*16,$A$2502:$A$2629,0))</f>
        <v>100000000</v>
      </c>
      <c r="AI2543" s="7" t="n">
        <f aca="false">INDEX($Y$2502:$Y$2629,MATCH($A2543-D2543*16,$A$2502:$A$2629,0))</f>
        <v>127806381.82739</v>
      </c>
      <c r="AJ2543" s="7" t="n">
        <f aca="false">INDEX($Z$2502:$Z$2629,MATCH($A2543+(1-E2543)*8,$A$2502:$A$2629,0))</f>
        <v>60000000</v>
      </c>
      <c r="AK2543" s="7" t="n">
        <f aca="false">INDEX($Z$2502:$Z$2629,MATCH($A2543-E2543*8,$A$2502:$A$2629,0))</f>
        <v>166222879.127837</v>
      </c>
      <c r="AL2543" s="7" t="n">
        <f aca="false">INDEX($AA$2502:$AA$2629,MATCH($A2543+(1-F2543)*4,$A$2502:$A$2629,0))</f>
        <v>30000000</v>
      </c>
      <c r="AM2543" s="7" t="n">
        <f aca="false">INDEX($AA$2502:$AA$2629,MATCH($A2543-F2543*4,$A$2502:$A$2629,0))</f>
        <v>222191954.073606</v>
      </c>
      <c r="AN2543" s="7" t="n">
        <f aca="false">INDEX($AB$2502:$AB$2629,MATCH($A2543+(1-G2543)*2,$A$2502:$A$2629,0))</f>
        <v>15000000</v>
      </c>
      <c r="AO2543" s="7" t="n">
        <f aca="false">INDEX($AB$2502:$AB$2629,MATCH($A2543-G2543*2,$A$2502:$A$2629,0))</f>
        <v>370319923.456009</v>
      </c>
      <c r="AP2543" s="7" t="n">
        <f aca="false">INDEX($AC$2502:$AC$2629,MATCH($A2543+(1-H2543)*1,$A$2502:$A$2629,0))</f>
        <v>5000000</v>
      </c>
      <c r="AQ2543" s="7" t="n">
        <f aca="false">INDEX($AC$2502:$AC$2629,MATCH($A2543-H2543*1,$A$2502:$A$2629,0))</f>
        <v>302940750.398337</v>
      </c>
      <c r="AR2543" s="14" t="b">
        <f aca="false">AND(IF(B2543=1,AD2543&gt;=AE2543,AE2543&gt;AD2543),IF(C2543=1,AF2543&gt;=AG2543,AG2543&gt;AF2543),IF(D2543=1,AH2543&gt;=AI2543,AI2543&gt;AH2543),IF(E2543=1,AJ2543&gt;=AK2543,AK2543&gt;AJ2543),IF(F2543=1,AL2543&gt;=AM2543,AM2543&gt;AL2543),IF(G2543=1,AN2543&gt;=AO2543,AO2543&gt;AN2543),IF(H2543=1,AP2543&gt;=AQ2543,AQ2543&gt;AP2543))</f>
        <v>0</v>
      </c>
      <c r="AS2543" s="2"/>
      <c r="AT2543" s="2"/>
      <c r="AU2543" s="2"/>
      <c r="AV2543" s="2"/>
      <c r="AW2543" s="2"/>
      <c r="AX2543" s="2"/>
    </row>
    <row r="2544" customFormat="false" ht="15" hidden="false" customHeight="false" outlineLevel="0" collapsed="false">
      <c r="A2544" s="6" t="n">
        <f aca="false">ROW()-2502</f>
        <v>42</v>
      </c>
      <c r="B2544" s="6" t="n">
        <f aca="false">MOD(INT($A2544/64),2)</f>
        <v>0</v>
      </c>
      <c r="C2544" s="6" t="n">
        <f aca="false">MOD(INT($A2544/32),2)</f>
        <v>1</v>
      </c>
      <c r="D2544" s="6" t="n">
        <f aca="false">MOD(INT($A2544/16),2)</f>
        <v>0</v>
      </c>
      <c r="E2544" s="6" t="n">
        <f aca="false">MOD(INT($A2544/8),2)</f>
        <v>1</v>
      </c>
      <c r="F2544" s="6" t="n">
        <f aca="false">MOD(INT($A2544/4),2)</f>
        <v>0</v>
      </c>
      <c r="G2544" s="6" t="n">
        <f aca="false">MOD(INT($A2544/2),2)</f>
        <v>1</v>
      </c>
      <c r="H2544" s="6" t="n">
        <f aca="false">MOD(INT($A2544/1),2)</f>
        <v>0</v>
      </c>
      <c r="I2544" s="7" t="n">
        <f aca="false">IF(B2544=1,MIN($B$6,$B$2500),0)</f>
        <v>0</v>
      </c>
      <c r="J2544" s="7" t="n">
        <f aca="false">IF(C2544=1,MIN($F$646,MAX(0,$B$2500-I2544)),0)</f>
        <v>300000000</v>
      </c>
      <c r="K2544" s="7" t="n">
        <f aca="false">IF(D2544=1,MIN($F$645,MAX(0,$B$2500-SUM(I2544:J2544))),0)</f>
        <v>0</v>
      </c>
      <c r="L2544" s="7" t="n">
        <f aca="false">IF(E2544=1,MIN($F$644,MAX(0,$B$2500-SUM(I2544:K2544))),0)</f>
        <v>60000000</v>
      </c>
      <c r="M2544" s="7" t="n">
        <f aca="false">IF(F2544=1,MIN($F$643,MAX(0,$B$2500-SUM(I2544:L2544))),0)</f>
        <v>0</v>
      </c>
      <c r="N2544" s="7" t="n">
        <f aca="false">IF(G2544=1,MIN($F$642,MAX(0,$B$2500-SUM(I2544:M2544))),0)</f>
        <v>15000000</v>
      </c>
      <c r="O2544" s="7" t="n">
        <f aca="false">IF(H2544=1,MIN($F$641,MAX(0,$B$2500-SUM(I2544:N2544))),0)</f>
        <v>0</v>
      </c>
      <c r="P2544" s="7" t="n">
        <f aca="false">MAX(0,$B$2500-SUM(I2544:O2544))</f>
        <v>1625000000</v>
      </c>
      <c r="Q2544" s="7" t="n">
        <f aca="false">($B$623+$B$624)+$B$22+(1-B2544)*$B$618+(1-C2544)*$E$646+(1-D2544)*$E$645+(1-E2544)*$E$644+(1-F2544)*$E$643+(1-G2544)*$E$642+(1-H2544)*$E$641</f>
        <v>19609261.4288483</v>
      </c>
      <c r="R2544" s="7" t="n">
        <f aca="false">P2544&gt;$B$12*Q2544</f>
        <v>1</v>
      </c>
      <c r="S2544" s="7" t="n">
        <f aca="false">IF(R2544,(P2544+$B$12*$B$13)/(Q2544+$B$13),IF(Q2544&gt;0,P2544/Q2544,0))</f>
        <v>73.6116855480495</v>
      </c>
      <c r="T2544" s="7" t="n">
        <f aca="false">IF(R2544,$B$13*(S2544-$B$12),0)</f>
        <v>181529213.870124</v>
      </c>
      <c r="U2544" s="7" t="n">
        <f aca="false">($B$623+$B$624)*S2544</f>
        <v>19114644.1820399</v>
      </c>
      <c r="V2544" s="7" t="n">
        <f aca="false">$B$22*S2544</f>
        <v>662505169.932446</v>
      </c>
      <c r="W2544" s="7" t="n">
        <f aca="false">IF(B2544=1,I2544,S2544*$B$618)</f>
        <v>45931602.7918638</v>
      </c>
      <c r="X2544" s="7" t="n">
        <f aca="false">IF(C2544=1,J2544,S2544*$E$646)</f>
        <v>300000000</v>
      </c>
      <c r="Y2544" s="7" t="n">
        <f aca="false">IF(D2544=1,K2544,S2544*$E$645)</f>
        <v>127025884.839131</v>
      </c>
      <c r="Z2544" s="7" t="n">
        <f aca="false">IF(E2544=1,L2544,S2544*$E$644)</f>
        <v>60000000</v>
      </c>
      <c r="AA2544" s="7" t="n">
        <f aca="false">IF(F2544=1,M2544,S2544*$E$643)</f>
        <v>220835056.644149</v>
      </c>
      <c r="AB2544" s="7" t="n">
        <f aca="false">IF(G2544=1,N2544,S2544*$E$642)</f>
        <v>15000000</v>
      </c>
      <c r="AC2544" s="7" t="n">
        <f aca="false">IF(H2544=1,O2544,S2544*$E$641)</f>
        <v>368058427.740248</v>
      </c>
      <c r="AD2544" s="7" t="n">
        <f aca="false">INDEX($W$2502:$W$2629,MATCH($A2544+(1-B2544)*64,$A$2502:$A$2629,0))</f>
        <v>30000000</v>
      </c>
      <c r="AE2544" s="7" t="n">
        <f aca="false">INDEX($W$2502:$W$2629,MATCH($A2544-B2544*64,$A$2502:$A$2629,0))</f>
        <v>45931602.7918638</v>
      </c>
      <c r="AF2544" s="7" t="n">
        <f aca="false">INDEX($X$2502:$X$2629,MATCH($A2544+(1-C2544)*32,$A$2502:$A$2629,0))</f>
        <v>300000000</v>
      </c>
      <c r="AG2544" s="7" t="n">
        <f aca="false">INDEX($X$2502:$X$2629,MATCH($A2544-C2544*32,$A$2502:$A$2629,0))</f>
        <v>417067638.022337</v>
      </c>
      <c r="AH2544" s="7" t="n">
        <f aca="false">INDEX($Y$2502:$Y$2629,MATCH($A2544+(1-D2544)*16,$A$2502:$A$2629,0))</f>
        <v>100000000</v>
      </c>
      <c r="AI2544" s="7" t="n">
        <f aca="false">INDEX($Y$2502:$Y$2629,MATCH($A2544-D2544*16,$A$2502:$A$2629,0))</f>
        <v>127025884.839131</v>
      </c>
      <c r="AJ2544" s="7" t="n">
        <f aca="false">INDEX($Z$2502:$Z$2629,MATCH($A2544+(1-E2544)*8,$A$2502:$A$2629,0))</f>
        <v>60000000</v>
      </c>
      <c r="AK2544" s="7" t="n">
        <f aca="false">INDEX($Z$2502:$Z$2629,MATCH($A2544-E2544*8,$A$2502:$A$2629,0))</f>
        <v>165243657.454035</v>
      </c>
      <c r="AL2544" s="7" t="n">
        <f aca="false">INDEX($AA$2502:$AA$2629,MATCH($A2544+(1-F2544)*4,$A$2502:$A$2629,0))</f>
        <v>30000000</v>
      </c>
      <c r="AM2544" s="7" t="n">
        <f aca="false">INDEX($AA$2502:$AA$2629,MATCH($A2544-F2544*4,$A$2502:$A$2629,0))</f>
        <v>220835056.644149</v>
      </c>
      <c r="AN2544" s="7" t="n">
        <f aca="false">INDEX($AB$2502:$AB$2629,MATCH($A2544+(1-G2544)*2,$A$2502:$A$2629,0))</f>
        <v>15000000</v>
      </c>
      <c r="AO2544" s="7" t="n">
        <f aca="false">INDEX($AB$2502:$AB$2629,MATCH($A2544-G2544*2,$A$2502:$A$2629,0))</f>
        <v>302940750.398337</v>
      </c>
      <c r="AP2544" s="7" t="n">
        <f aca="false">INDEX($AC$2502:$AC$2629,MATCH($A2544+(1-H2544)*1,$A$2502:$A$2629,0))</f>
        <v>5000000</v>
      </c>
      <c r="AQ2544" s="7" t="n">
        <f aca="false">INDEX($AC$2502:$AC$2629,MATCH($A2544-H2544*1,$A$2502:$A$2629,0))</f>
        <v>368058427.740248</v>
      </c>
      <c r="AR2544" s="14" t="b">
        <f aca="false">AND(IF(B2544=1,AD2544&gt;=AE2544,AE2544&gt;AD2544),IF(C2544=1,AF2544&gt;=AG2544,AG2544&gt;AF2544),IF(D2544=1,AH2544&gt;=AI2544,AI2544&gt;AH2544),IF(E2544=1,AJ2544&gt;=AK2544,AK2544&gt;AJ2544),IF(F2544=1,AL2544&gt;=AM2544,AM2544&gt;AL2544),IF(G2544=1,AN2544&gt;=AO2544,AO2544&gt;AN2544),IF(H2544=1,AP2544&gt;=AQ2544,AQ2544&gt;AP2544))</f>
        <v>0</v>
      </c>
      <c r="AS2544" s="2"/>
      <c r="AT2544" s="2"/>
      <c r="AU2544" s="2"/>
      <c r="AV2544" s="2"/>
      <c r="AW2544" s="2"/>
      <c r="AX2544" s="2"/>
    </row>
    <row r="2545" customFormat="false" ht="15" hidden="false" customHeight="false" outlineLevel="0" collapsed="false">
      <c r="A2545" s="6" t="n">
        <f aca="false">ROW()-2502</f>
        <v>43</v>
      </c>
      <c r="B2545" s="6" t="n">
        <f aca="false">MOD(INT($A2545/64),2)</f>
        <v>0</v>
      </c>
      <c r="C2545" s="6" t="n">
        <f aca="false">MOD(INT($A2545/32),2)</f>
        <v>1</v>
      </c>
      <c r="D2545" s="6" t="n">
        <f aca="false">MOD(INT($A2545/16),2)</f>
        <v>0</v>
      </c>
      <c r="E2545" s="6" t="n">
        <f aca="false">MOD(INT($A2545/8),2)</f>
        <v>1</v>
      </c>
      <c r="F2545" s="6" t="n">
        <f aca="false">MOD(INT($A2545/4),2)</f>
        <v>0</v>
      </c>
      <c r="G2545" s="6" t="n">
        <f aca="false">MOD(INT($A2545/2),2)</f>
        <v>1</v>
      </c>
      <c r="H2545" s="6" t="n">
        <f aca="false">MOD(INT($A2545/1),2)</f>
        <v>1</v>
      </c>
      <c r="I2545" s="7" t="n">
        <f aca="false">IF(B2545=1,MIN($B$6,$B$2500),0)</f>
        <v>0</v>
      </c>
      <c r="J2545" s="7" t="n">
        <f aca="false">IF(C2545=1,MIN($F$646,MAX(0,$B$2500-I2545)),0)</f>
        <v>300000000</v>
      </c>
      <c r="K2545" s="7" t="n">
        <f aca="false">IF(D2545=1,MIN($F$645,MAX(0,$B$2500-SUM(I2545:J2545))),0)</f>
        <v>0</v>
      </c>
      <c r="L2545" s="7" t="n">
        <f aca="false">IF(E2545=1,MIN($F$644,MAX(0,$B$2500-SUM(I2545:K2545))),0)</f>
        <v>60000000</v>
      </c>
      <c r="M2545" s="7" t="n">
        <f aca="false">IF(F2545=1,MIN($F$643,MAX(0,$B$2500-SUM(I2545:L2545))),0)</f>
        <v>0</v>
      </c>
      <c r="N2545" s="7" t="n">
        <f aca="false">IF(G2545=1,MIN($F$642,MAX(0,$B$2500-SUM(I2545:M2545))),0)</f>
        <v>15000000</v>
      </c>
      <c r="O2545" s="7" t="n">
        <f aca="false">IF(H2545=1,MIN($F$641,MAX(0,$B$2500-SUM(I2545:N2545))),0)</f>
        <v>5000000</v>
      </c>
      <c r="P2545" s="7" t="n">
        <f aca="false">MAX(0,$B$2500-SUM(I2545:O2545))</f>
        <v>1620000000</v>
      </c>
      <c r="Q2545" s="7" t="n">
        <f aca="false">($B$623+$B$624)+$B$22+(1-B2545)*$B$618+(1-C2545)*$E$646+(1-D2545)*$E$645+(1-E2545)*$E$644+(1-F2545)*$E$643+(1-G2545)*$E$642+(1-H2545)*$E$641</f>
        <v>14609261.4288483</v>
      </c>
      <c r="R2545" s="7" t="n">
        <f aca="false">P2545&gt;$B$12*Q2545</f>
        <v>1</v>
      </c>
      <c r="S2545" s="7" t="n">
        <f aca="false">IF(R2545,(P2545+$B$12*$B$13)/(Q2545+$B$13),IF(Q2545&gt;0,P2545/Q2545,0))</f>
        <v>94.8316797161255</v>
      </c>
      <c r="T2545" s="7" t="n">
        <f aca="false">IF(R2545,$B$13*(S2545-$B$12),0)</f>
        <v>234579199.290314</v>
      </c>
      <c r="U2545" s="7" t="n">
        <f aca="false">($B$623+$B$624)*S2545</f>
        <v>24624810.6053175</v>
      </c>
      <c r="V2545" s="7" t="n">
        <f aca="false">$B$22*S2545</f>
        <v>853485117.445129</v>
      </c>
      <c r="W2545" s="7" t="n">
        <f aca="false">IF(B2545=1,I2545,S2545*$B$618)</f>
        <v>59172276.960879</v>
      </c>
      <c r="X2545" s="7" t="n">
        <f aca="false">IF(C2545=1,J2545,S2545*$E$646)</f>
        <v>300000000</v>
      </c>
      <c r="Y2545" s="7" t="n">
        <f aca="false">IF(D2545=1,K2545,S2545*$E$645)</f>
        <v>163643556.549984</v>
      </c>
      <c r="Z2545" s="7" t="n">
        <f aca="false">IF(E2545=1,L2545,S2545*$E$644)</f>
        <v>60000000</v>
      </c>
      <c r="AA2545" s="7" t="n">
        <f aca="false">IF(F2545=1,M2545,S2545*$E$643)</f>
        <v>284495039.148376</v>
      </c>
      <c r="AB2545" s="7" t="n">
        <f aca="false">IF(G2545=1,N2545,S2545*$E$642)</f>
        <v>15000000</v>
      </c>
      <c r="AC2545" s="7" t="n">
        <f aca="false">IF(H2545=1,O2545,S2545*$E$641)</f>
        <v>5000000</v>
      </c>
      <c r="AD2545" s="7" t="n">
        <f aca="false">INDEX($W$2502:$W$2629,MATCH($A2545+(1-B2545)*64,$A$2502:$A$2629,0))</f>
        <v>30000000</v>
      </c>
      <c r="AE2545" s="7" t="n">
        <f aca="false">INDEX($W$2502:$W$2629,MATCH($A2545-B2545*64,$A$2502:$A$2629,0))</f>
        <v>59172276.960879</v>
      </c>
      <c r="AF2545" s="7" t="n">
        <f aca="false">INDEX($X$2502:$X$2629,MATCH($A2545+(1-C2545)*32,$A$2502:$A$2629,0))</f>
        <v>300000000</v>
      </c>
      <c r="AG2545" s="7" t="n">
        <f aca="false">INDEX($X$2502:$X$2629,MATCH($A2545-C2545*32,$A$2502:$A$2629,0))</f>
        <v>505583112.736682</v>
      </c>
      <c r="AH2545" s="7" t="n">
        <f aca="false">INDEX($Y$2502:$Y$2629,MATCH($A2545+(1-D2545)*16,$A$2502:$A$2629,0))</f>
        <v>100000000</v>
      </c>
      <c r="AI2545" s="7" t="n">
        <f aca="false">INDEX($Y$2502:$Y$2629,MATCH($A2545-D2545*16,$A$2502:$A$2629,0))</f>
        <v>163643556.549984</v>
      </c>
      <c r="AJ2545" s="7" t="n">
        <f aca="false">INDEX($Z$2502:$Z$2629,MATCH($A2545+(1-E2545)*8,$A$2502:$A$2629,0))</f>
        <v>60000000</v>
      </c>
      <c r="AK2545" s="7" t="n">
        <f aca="false">INDEX($Z$2502:$Z$2629,MATCH($A2545-E2545*8,$A$2502:$A$2629,0))</f>
        <v>206978619.602125</v>
      </c>
      <c r="AL2545" s="7" t="n">
        <f aca="false">INDEX($AA$2502:$AA$2629,MATCH($A2545+(1-F2545)*4,$A$2502:$A$2629,0))</f>
        <v>30000000</v>
      </c>
      <c r="AM2545" s="7" t="n">
        <f aca="false">INDEX($AA$2502:$AA$2629,MATCH($A2545-F2545*4,$A$2502:$A$2629,0))</f>
        <v>284495039.148376</v>
      </c>
      <c r="AN2545" s="7" t="n">
        <f aca="false">INDEX($AB$2502:$AB$2629,MATCH($A2545+(1-G2545)*2,$A$2502:$A$2629,0))</f>
        <v>15000000</v>
      </c>
      <c r="AO2545" s="7" t="n">
        <f aca="false">INDEX($AB$2502:$AB$2629,MATCH($A2545-G2545*2,$A$2502:$A$2629,0))</f>
        <v>370319923.456009</v>
      </c>
      <c r="AP2545" s="7" t="n">
        <f aca="false">INDEX($AC$2502:$AC$2629,MATCH($A2545+(1-H2545)*1,$A$2502:$A$2629,0))</f>
        <v>5000000</v>
      </c>
      <c r="AQ2545" s="7" t="n">
        <f aca="false">INDEX($AC$2502:$AC$2629,MATCH($A2545-H2545*1,$A$2502:$A$2629,0))</f>
        <v>368058427.740248</v>
      </c>
      <c r="AR2545" s="14" t="b">
        <f aca="false">AND(IF(B2545=1,AD2545&gt;=AE2545,AE2545&gt;AD2545),IF(C2545=1,AF2545&gt;=AG2545,AG2545&gt;AF2545),IF(D2545=1,AH2545&gt;=AI2545,AI2545&gt;AH2545),IF(E2545=1,AJ2545&gt;=AK2545,AK2545&gt;AJ2545),IF(F2545=1,AL2545&gt;=AM2545,AM2545&gt;AL2545),IF(G2545=1,AN2545&gt;=AO2545,AO2545&gt;AN2545),IF(H2545=1,AP2545&gt;=AQ2545,AQ2545&gt;AP2545))</f>
        <v>0</v>
      </c>
      <c r="AS2545" s="2"/>
      <c r="AT2545" s="2"/>
      <c r="AU2545" s="2"/>
      <c r="AV2545" s="2"/>
      <c r="AW2545" s="2"/>
      <c r="AX2545" s="2"/>
    </row>
    <row r="2546" customFormat="false" ht="15" hidden="false" customHeight="false" outlineLevel="0" collapsed="false">
      <c r="A2546" s="6" t="n">
        <f aca="false">ROW()-2502</f>
        <v>44</v>
      </c>
      <c r="B2546" s="6" t="n">
        <f aca="false">MOD(INT($A2546/64),2)</f>
        <v>0</v>
      </c>
      <c r="C2546" s="6" t="n">
        <f aca="false">MOD(INT($A2546/32),2)</f>
        <v>1</v>
      </c>
      <c r="D2546" s="6" t="n">
        <f aca="false">MOD(INT($A2546/16),2)</f>
        <v>0</v>
      </c>
      <c r="E2546" s="6" t="n">
        <f aca="false">MOD(INT($A2546/8),2)</f>
        <v>1</v>
      </c>
      <c r="F2546" s="6" t="n">
        <f aca="false">MOD(INT($A2546/4),2)</f>
        <v>1</v>
      </c>
      <c r="G2546" s="6" t="n">
        <f aca="false">MOD(INT($A2546/2),2)</f>
        <v>0</v>
      </c>
      <c r="H2546" s="6" t="n">
        <f aca="false">MOD(INT($A2546/1),2)</f>
        <v>0</v>
      </c>
      <c r="I2546" s="7" t="n">
        <f aca="false">IF(B2546=1,MIN($B$6,$B$2500),0)</f>
        <v>0</v>
      </c>
      <c r="J2546" s="7" t="n">
        <f aca="false">IF(C2546=1,MIN($F$646,MAX(0,$B$2500-I2546)),0)</f>
        <v>300000000</v>
      </c>
      <c r="K2546" s="7" t="n">
        <f aca="false">IF(D2546=1,MIN($F$645,MAX(0,$B$2500-SUM(I2546:J2546))),0)</f>
        <v>0</v>
      </c>
      <c r="L2546" s="7" t="n">
        <f aca="false">IF(E2546=1,MIN($F$644,MAX(0,$B$2500-SUM(I2546:K2546))),0)</f>
        <v>60000000</v>
      </c>
      <c r="M2546" s="7" t="n">
        <f aca="false">IF(F2546=1,MIN($F$643,MAX(0,$B$2500-SUM(I2546:L2546))),0)</f>
        <v>30000000</v>
      </c>
      <c r="N2546" s="7" t="n">
        <f aca="false">IF(G2546=1,MIN($F$642,MAX(0,$B$2500-SUM(I2546:M2546))),0)</f>
        <v>0</v>
      </c>
      <c r="O2546" s="7" t="n">
        <f aca="false">IF(H2546=1,MIN($F$641,MAX(0,$B$2500-SUM(I2546:N2546))),0)</f>
        <v>0</v>
      </c>
      <c r="P2546" s="7" t="n">
        <f aca="false">MAX(0,$B$2500-SUM(I2546:O2546))</f>
        <v>1610000000</v>
      </c>
      <c r="Q2546" s="7" t="n">
        <f aca="false">($B$623+$B$624)+$B$22+(1-B2546)*$B$618+(1-C2546)*$E$646+(1-D2546)*$E$645+(1-E2546)*$E$644+(1-F2546)*$E$643+(1-G2546)*$E$642+(1-H2546)*$E$641</f>
        <v>21609261.4288483</v>
      </c>
      <c r="R2546" s="7" t="n">
        <f aca="false">P2546&gt;$B$12*Q2546</f>
        <v>1</v>
      </c>
      <c r="S2546" s="7" t="n">
        <f aca="false">IF(R2546,(P2546+$B$12*$B$13)/(Q2546+$B$13),IF(Q2546&gt;0,P2546/Q2546,0))</f>
        <v>66.8830111100185</v>
      </c>
      <c r="T2546" s="7" t="n">
        <f aca="false">IF(R2546,$B$13*(S2546-$B$12),0)</f>
        <v>164707527.775046</v>
      </c>
      <c r="U2546" s="7" t="n">
        <f aca="false">($B$623+$B$624)*S2546</f>
        <v>17367418.6329686</v>
      </c>
      <c r="V2546" s="7" t="n">
        <f aca="false">$B$22*S2546</f>
        <v>601947099.990166</v>
      </c>
      <c r="W2546" s="7" t="n">
        <f aca="false">IF(B2546=1,I2546,S2546*$B$618)</f>
        <v>41733100.8923023</v>
      </c>
      <c r="X2546" s="7" t="n">
        <f aca="false">IF(C2546=1,J2546,S2546*$E$646)</f>
        <v>300000000</v>
      </c>
      <c r="Y2546" s="7" t="n">
        <f aca="false">IF(D2546=1,K2546,S2546*$E$645)</f>
        <v>115414741.609332</v>
      </c>
      <c r="Z2546" s="7" t="n">
        <f aca="false">IF(E2546=1,L2546,S2546*$E$644)</f>
        <v>60000000</v>
      </c>
      <c r="AA2546" s="7" t="n">
        <f aca="false">IF(F2546=1,M2546,S2546*$E$643)</f>
        <v>30000000</v>
      </c>
      <c r="AB2546" s="7" t="n">
        <f aca="false">IF(G2546=1,N2546,S2546*$E$642)</f>
        <v>334415055.550092</v>
      </c>
      <c r="AC2546" s="7" t="n">
        <f aca="false">IF(H2546=1,O2546,S2546*$E$641)</f>
        <v>334415055.550092</v>
      </c>
      <c r="AD2546" s="7" t="n">
        <f aca="false">INDEX($W$2502:$W$2629,MATCH($A2546+(1-B2546)*64,$A$2502:$A$2629,0))</f>
        <v>30000000</v>
      </c>
      <c r="AE2546" s="7" t="n">
        <f aca="false">INDEX($W$2502:$W$2629,MATCH($A2546-B2546*64,$A$2502:$A$2629,0))</f>
        <v>41733100.8923023</v>
      </c>
      <c r="AF2546" s="7" t="n">
        <f aca="false">INDEX($X$2502:$X$2629,MATCH($A2546+(1-C2546)*32,$A$2502:$A$2629,0))</f>
        <v>300000000</v>
      </c>
      <c r="AG2546" s="7" t="n">
        <f aca="false">INDEX($X$2502:$X$2629,MATCH($A2546-C2546*32,$A$2502:$A$2629,0))</f>
        <v>386429402.955675</v>
      </c>
      <c r="AH2546" s="7" t="n">
        <f aca="false">INDEX($Y$2502:$Y$2629,MATCH($A2546+(1-D2546)*16,$A$2502:$A$2629,0))</f>
        <v>100000000</v>
      </c>
      <c r="AI2546" s="7" t="n">
        <f aca="false">INDEX($Y$2502:$Y$2629,MATCH($A2546-D2546*16,$A$2502:$A$2629,0))</f>
        <v>115414741.609332</v>
      </c>
      <c r="AJ2546" s="7" t="n">
        <f aca="false">INDEX($Z$2502:$Z$2629,MATCH($A2546+(1-E2546)*8,$A$2502:$A$2629,0))</f>
        <v>60000000</v>
      </c>
      <c r="AK2546" s="7" t="n">
        <f aca="false">INDEX($Z$2502:$Z$2629,MATCH($A2546-E2546*8,$A$2502:$A$2629,0))</f>
        <v>151418779.084951</v>
      </c>
      <c r="AL2546" s="7" t="n">
        <f aca="false">INDEX($AA$2502:$AA$2629,MATCH($A2546+(1-F2546)*4,$A$2502:$A$2629,0))</f>
        <v>30000000</v>
      </c>
      <c r="AM2546" s="7" t="n">
        <f aca="false">INDEX($AA$2502:$AA$2629,MATCH($A2546-F2546*4,$A$2502:$A$2629,0))</f>
        <v>181764450.239002</v>
      </c>
      <c r="AN2546" s="7" t="n">
        <f aca="false">INDEX($AB$2502:$AB$2629,MATCH($A2546+(1-G2546)*2,$A$2502:$A$2629,0))</f>
        <v>15000000</v>
      </c>
      <c r="AO2546" s="7" t="n">
        <f aca="false">INDEX($AB$2502:$AB$2629,MATCH($A2546-G2546*2,$A$2502:$A$2629,0))</f>
        <v>334415055.550092</v>
      </c>
      <c r="AP2546" s="7" t="n">
        <f aca="false">INDEX($AC$2502:$AC$2629,MATCH($A2546+(1-H2546)*1,$A$2502:$A$2629,0))</f>
        <v>5000000</v>
      </c>
      <c r="AQ2546" s="7" t="n">
        <f aca="false">INDEX($AC$2502:$AC$2629,MATCH($A2546-H2546*1,$A$2502:$A$2629,0))</f>
        <v>334415055.550092</v>
      </c>
      <c r="AR2546" s="14" t="b">
        <f aca="false">AND(IF(B2546=1,AD2546&gt;=AE2546,AE2546&gt;AD2546),IF(C2546=1,AF2546&gt;=AG2546,AG2546&gt;AF2546),IF(D2546=1,AH2546&gt;=AI2546,AI2546&gt;AH2546),IF(E2546=1,AJ2546&gt;=AK2546,AK2546&gt;AJ2546),IF(F2546=1,AL2546&gt;=AM2546,AM2546&gt;AL2546),IF(G2546=1,AN2546&gt;=AO2546,AO2546&gt;AN2546),IF(H2546=1,AP2546&gt;=AQ2546,AQ2546&gt;AP2546))</f>
        <v>0</v>
      </c>
      <c r="AS2546" s="2"/>
      <c r="AT2546" s="2"/>
      <c r="AU2546" s="2"/>
      <c r="AV2546" s="2"/>
      <c r="AW2546" s="2"/>
      <c r="AX2546" s="2"/>
    </row>
    <row r="2547" customFormat="false" ht="15" hidden="false" customHeight="false" outlineLevel="0" collapsed="false">
      <c r="A2547" s="6" t="n">
        <f aca="false">ROW()-2502</f>
        <v>45</v>
      </c>
      <c r="B2547" s="6" t="n">
        <f aca="false">MOD(INT($A2547/64),2)</f>
        <v>0</v>
      </c>
      <c r="C2547" s="6" t="n">
        <f aca="false">MOD(INT($A2547/32),2)</f>
        <v>1</v>
      </c>
      <c r="D2547" s="6" t="n">
        <f aca="false">MOD(INT($A2547/16),2)</f>
        <v>0</v>
      </c>
      <c r="E2547" s="6" t="n">
        <f aca="false">MOD(INT($A2547/8),2)</f>
        <v>1</v>
      </c>
      <c r="F2547" s="6" t="n">
        <f aca="false">MOD(INT($A2547/4),2)</f>
        <v>1</v>
      </c>
      <c r="G2547" s="6" t="n">
        <f aca="false">MOD(INT($A2547/2),2)</f>
        <v>0</v>
      </c>
      <c r="H2547" s="6" t="n">
        <f aca="false">MOD(INT($A2547/1),2)</f>
        <v>1</v>
      </c>
      <c r="I2547" s="7" t="n">
        <f aca="false">IF(B2547=1,MIN($B$6,$B$2500),0)</f>
        <v>0</v>
      </c>
      <c r="J2547" s="7" t="n">
        <f aca="false">IF(C2547=1,MIN($F$646,MAX(0,$B$2500-I2547)),0)</f>
        <v>300000000</v>
      </c>
      <c r="K2547" s="7" t="n">
        <f aca="false">IF(D2547=1,MIN($F$645,MAX(0,$B$2500-SUM(I2547:J2547))),0)</f>
        <v>0</v>
      </c>
      <c r="L2547" s="7" t="n">
        <f aca="false">IF(E2547=1,MIN($F$644,MAX(0,$B$2500-SUM(I2547:K2547))),0)</f>
        <v>60000000</v>
      </c>
      <c r="M2547" s="7" t="n">
        <f aca="false">IF(F2547=1,MIN($F$643,MAX(0,$B$2500-SUM(I2547:L2547))),0)</f>
        <v>30000000</v>
      </c>
      <c r="N2547" s="7" t="n">
        <f aca="false">IF(G2547=1,MIN($F$642,MAX(0,$B$2500-SUM(I2547:M2547))),0)</f>
        <v>0</v>
      </c>
      <c r="O2547" s="7" t="n">
        <f aca="false">IF(H2547=1,MIN($F$641,MAX(0,$B$2500-SUM(I2547:N2547))),0)</f>
        <v>5000000</v>
      </c>
      <c r="P2547" s="7" t="n">
        <f aca="false">MAX(0,$B$2500-SUM(I2547:O2547))</f>
        <v>1605000000</v>
      </c>
      <c r="Q2547" s="7" t="n">
        <f aca="false">($B$623+$B$624)+$B$22+(1-B2547)*$B$618+(1-C2547)*$E$646+(1-D2547)*$E$645+(1-E2547)*$E$644+(1-F2547)*$E$643+(1-G2547)*$E$642+(1-H2547)*$E$641</f>
        <v>16609261.4288483</v>
      </c>
      <c r="R2547" s="7" t="n">
        <f aca="false">P2547&gt;$B$12*Q2547</f>
        <v>1</v>
      </c>
      <c r="S2547" s="7" t="n">
        <f aca="false">IF(R2547,(P2547+$B$12*$B$13)/(Q2547+$B$13),IF(Q2547&gt;0,P2547/Q2547,0))</f>
        <v>84.1215138526096</v>
      </c>
      <c r="T2547" s="7" t="n">
        <f aca="false">IF(R2547,$B$13*(S2547-$B$12),0)</f>
        <v>207803784.631524</v>
      </c>
      <c r="U2547" s="7" t="n">
        <f aca="false">($B$623+$B$624)*S2547</f>
        <v>21843716.7057884</v>
      </c>
      <c r="V2547" s="7" t="n">
        <f aca="false">$B$22*S2547</f>
        <v>757093624.673487</v>
      </c>
      <c r="W2547" s="7" t="n">
        <f aca="false">IF(B2547=1,I2547,S2547*$B$618)</f>
        <v>52489437.4006181</v>
      </c>
      <c r="X2547" s="7" t="n">
        <f aca="false">IF(C2547=1,J2547,S2547*$E$646)</f>
        <v>300000000</v>
      </c>
      <c r="Y2547" s="7" t="n">
        <f aca="false">IF(D2547=1,K2547,S2547*$E$645)</f>
        <v>145161867.325535</v>
      </c>
      <c r="Z2547" s="7" t="n">
        <f aca="false">IF(E2547=1,L2547,S2547*$E$644)</f>
        <v>60000000</v>
      </c>
      <c r="AA2547" s="7" t="n">
        <f aca="false">IF(F2547=1,M2547,S2547*$E$643)</f>
        <v>30000000</v>
      </c>
      <c r="AB2547" s="7" t="n">
        <f aca="false">IF(G2547=1,N2547,S2547*$E$642)</f>
        <v>420607569.263048</v>
      </c>
      <c r="AC2547" s="7" t="n">
        <f aca="false">IF(H2547=1,O2547,S2547*$E$641)</f>
        <v>5000000</v>
      </c>
      <c r="AD2547" s="7" t="n">
        <f aca="false">INDEX($W$2502:$W$2629,MATCH($A2547+(1-B2547)*64,$A$2502:$A$2629,0))</f>
        <v>30000000</v>
      </c>
      <c r="AE2547" s="7" t="n">
        <f aca="false">INDEX($W$2502:$W$2629,MATCH($A2547-B2547*64,$A$2502:$A$2629,0))</f>
        <v>52489437.4006181</v>
      </c>
      <c r="AF2547" s="7" t="n">
        <f aca="false">INDEX($X$2502:$X$2629,MATCH($A2547+(1-C2547)*32,$A$2502:$A$2629,0))</f>
        <v>300000000</v>
      </c>
      <c r="AG2547" s="7" t="n">
        <f aca="false">INDEX($X$2502:$X$2629,MATCH($A2547-C2547*32,$A$2502:$A$2629,0))</f>
        <v>461848191.441632</v>
      </c>
      <c r="AH2547" s="7" t="n">
        <f aca="false">INDEX($Y$2502:$Y$2629,MATCH($A2547+(1-D2547)*16,$A$2502:$A$2629,0))</f>
        <v>100000000</v>
      </c>
      <c r="AI2547" s="7" t="n">
        <f aca="false">INDEX($Y$2502:$Y$2629,MATCH($A2547-D2547*16,$A$2502:$A$2629,0))</f>
        <v>145161867.325535</v>
      </c>
      <c r="AJ2547" s="7" t="n">
        <f aca="false">INDEX($Z$2502:$Z$2629,MATCH($A2547+(1-E2547)*8,$A$2502:$A$2629,0))</f>
        <v>60000000</v>
      </c>
      <c r="AK2547" s="7" t="n">
        <f aca="false">INDEX($Z$2502:$Z$2629,MATCH($A2547-E2547*8,$A$2502:$A$2629,0))</f>
        <v>186059387.173216</v>
      </c>
      <c r="AL2547" s="7" t="n">
        <f aca="false">INDEX($AA$2502:$AA$2629,MATCH($A2547+(1-F2547)*4,$A$2502:$A$2629,0))</f>
        <v>30000000</v>
      </c>
      <c r="AM2547" s="7" t="n">
        <f aca="false">INDEX($AA$2502:$AA$2629,MATCH($A2547-F2547*4,$A$2502:$A$2629,0))</f>
        <v>222191954.073606</v>
      </c>
      <c r="AN2547" s="7" t="n">
        <f aca="false">INDEX($AB$2502:$AB$2629,MATCH($A2547+(1-G2547)*2,$A$2502:$A$2629,0))</f>
        <v>15000000</v>
      </c>
      <c r="AO2547" s="7" t="n">
        <f aca="false">INDEX($AB$2502:$AB$2629,MATCH($A2547-G2547*2,$A$2502:$A$2629,0))</f>
        <v>420607569.263048</v>
      </c>
      <c r="AP2547" s="7" t="n">
        <f aca="false">INDEX($AC$2502:$AC$2629,MATCH($A2547+(1-H2547)*1,$A$2502:$A$2629,0))</f>
        <v>5000000</v>
      </c>
      <c r="AQ2547" s="7" t="n">
        <f aca="false">INDEX($AC$2502:$AC$2629,MATCH($A2547-H2547*1,$A$2502:$A$2629,0))</f>
        <v>334415055.550092</v>
      </c>
      <c r="AR2547" s="14" t="b">
        <f aca="false">AND(IF(B2547=1,AD2547&gt;=AE2547,AE2547&gt;AD2547),IF(C2547=1,AF2547&gt;=AG2547,AG2547&gt;AF2547),IF(D2547=1,AH2547&gt;=AI2547,AI2547&gt;AH2547),IF(E2547=1,AJ2547&gt;=AK2547,AK2547&gt;AJ2547),IF(F2547=1,AL2547&gt;=AM2547,AM2547&gt;AL2547),IF(G2547=1,AN2547&gt;=AO2547,AO2547&gt;AN2547),IF(H2547=1,AP2547&gt;=AQ2547,AQ2547&gt;AP2547))</f>
        <v>0</v>
      </c>
      <c r="AS2547" s="2"/>
      <c r="AT2547" s="2"/>
      <c r="AU2547" s="2"/>
      <c r="AV2547" s="2"/>
      <c r="AW2547" s="2"/>
      <c r="AX2547" s="2"/>
    </row>
    <row r="2548" customFormat="false" ht="15" hidden="false" customHeight="false" outlineLevel="0" collapsed="false">
      <c r="A2548" s="6" t="n">
        <f aca="false">ROW()-2502</f>
        <v>46</v>
      </c>
      <c r="B2548" s="6" t="n">
        <f aca="false">MOD(INT($A2548/64),2)</f>
        <v>0</v>
      </c>
      <c r="C2548" s="6" t="n">
        <f aca="false">MOD(INT($A2548/32),2)</f>
        <v>1</v>
      </c>
      <c r="D2548" s="6" t="n">
        <f aca="false">MOD(INT($A2548/16),2)</f>
        <v>0</v>
      </c>
      <c r="E2548" s="6" t="n">
        <f aca="false">MOD(INT($A2548/8),2)</f>
        <v>1</v>
      </c>
      <c r="F2548" s="6" t="n">
        <f aca="false">MOD(INT($A2548/4),2)</f>
        <v>1</v>
      </c>
      <c r="G2548" s="6" t="n">
        <f aca="false">MOD(INT($A2548/2),2)</f>
        <v>1</v>
      </c>
      <c r="H2548" s="6" t="n">
        <f aca="false">MOD(INT($A2548/1),2)</f>
        <v>0</v>
      </c>
      <c r="I2548" s="7" t="n">
        <f aca="false">IF(B2548=1,MIN($B$6,$B$2500),0)</f>
        <v>0</v>
      </c>
      <c r="J2548" s="7" t="n">
        <f aca="false">IF(C2548=1,MIN($F$646,MAX(0,$B$2500-I2548)),0)</f>
        <v>300000000</v>
      </c>
      <c r="K2548" s="7" t="n">
        <f aca="false">IF(D2548=1,MIN($F$645,MAX(0,$B$2500-SUM(I2548:J2548))),0)</f>
        <v>0</v>
      </c>
      <c r="L2548" s="7" t="n">
        <f aca="false">IF(E2548=1,MIN($F$644,MAX(0,$B$2500-SUM(I2548:K2548))),0)</f>
        <v>60000000</v>
      </c>
      <c r="M2548" s="7" t="n">
        <f aca="false">IF(F2548=1,MIN($F$643,MAX(0,$B$2500-SUM(I2548:L2548))),0)</f>
        <v>30000000</v>
      </c>
      <c r="N2548" s="7" t="n">
        <f aca="false">IF(G2548=1,MIN($F$642,MAX(0,$B$2500-SUM(I2548:M2548))),0)</f>
        <v>15000000</v>
      </c>
      <c r="O2548" s="7" t="n">
        <f aca="false">IF(H2548=1,MIN($F$641,MAX(0,$B$2500-SUM(I2548:N2548))),0)</f>
        <v>0</v>
      </c>
      <c r="P2548" s="7" t="n">
        <f aca="false">MAX(0,$B$2500-SUM(I2548:O2548))</f>
        <v>1595000000</v>
      </c>
      <c r="Q2548" s="7" t="n">
        <f aca="false">($B$623+$B$624)+$B$22+(1-B2548)*$B$618+(1-C2548)*$E$646+(1-D2548)*$E$645+(1-E2548)*$E$644+(1-F2548)*$E$643+(1-G2548)*$E$642+(1-H2548)*$E$641</f>
        <v>16609261.4288483</v>
      </c>
      <c r="R2548" s="7" t="n">
        <f aca="false">P2548&gt;$B$12*Q2548</f>
        <v>1</v>
      </c>
      <c r="S2548" s="7" t="n">
        <f aca="false">IF(R2548,(P2548+$B$12*$B$13)/(Q2548+$B$13),IF(Q2548&gt;0,P2548/Q2548,0))</f>
        <v>83.5982073900739</v>
      </c>
      <c r="T2548" s="7" t="n">
        <f aca="false">IF(R2548,$B$13*(S2548-$B$12),0)</f>
        <v>206495518.475185</v>
      </c>
      <c r="U2548" s="7" t="n">
        <f aca="false">($B$623+$B$624)*S2548</f>
        <v>21707830.4432329</v>
      </c>
      <c r="V2548" s="7" t="n">
        <f aca="false">$B$22*S2548</f>
        <v>752383866.510665</v>
      </c>
      <c r="W2548" s="7" t="n">
        <f aca="false">IF(B2548=1,I2548,S2548*$B$618)</f>
        <v>52162909.0186547</v>
      </c>
      <c r="X2548" s="7" t="n">
        <f aca="false">IF(C2548=1,J2548,S2548*$E$646)</f>
        <v>300000000</v>
      </c>
      <c r="Y2548" s="7" t="n">
        <f aca="false">IF(D2548=1,K2548,S2548*$E$645)</f>
        <v>144258838.601892</v>
      </c>
      <c r="Z2548" s="7" t="n">
        <f aca="false">IF(E2548=1,L2548,S2548*$E$644)</f>
        <v>60000000</v>
      </c>
      <c r="AA2548" s="7" t="n">
        <f aca="false">IF(F2548=1,M2548,S2548*$E$643)</f>
        <v>30000000</v>
      </c>
      <c r="AB2548" s="7" t="n">
        <f aca="false">IF(G2548=1,N2548,S2548*$E$642)</f>
        <v>15000000</v>
      </c>
      <c r="AC2548" s="7" t="n">
        <f aca="false">IF(H2548=1,O2548,S2548*$E$641)</f>
        <v>417991036.95037</v>
      </c>
      <c r="AD2548" s="7" t="n">
        <f aca="false">INDEX($W$2502:$W$2629,MATCH($A2548+(1-B2548)*64,$A$2502:$A$2629,0))</f>
        <v>30000000</v>
      </c>
      <c r="AE2548" s="7" t="n">
        <f aca="false">INDEX($W$2502:$W$2629,MATCH($A2548-B2548*64,$A$2502:$A$2629,0))</f>
        <v>52162909.0186547</v>
      </c>
      <c r="AF2548" s="7" t="n">
        <f aca="false">INDEX($X$2502:$X$2629,MATCH($A2548+(1-C2548)*32,$A$2502:$A$2629,0))</f>
        <v>300000000</v>
      </c>
      <c r="AG2548" s="7" t="n">
        <f aca="false">INDEX($X$2502:$X$2629,MATCH($A2548-C2548*32,$A$2502:$A$2629,0))</f>
        <v>459426968.943904</v>
      </c>
      <c r="AH2548" s="7" t="n">
        <f aca="false">INDEX($Y$2502:$Y$2629,MATCH($A2548+(1-D2548)*16,$A$2502:$A$2629,0))</f>
        <v>100000000</v>
      </c>
      <c r="AI2548" s="7" t="n">
        <f aca="false">INDEX($Y$2502:$Y$2629,MATCH($A2548-D2548*16,$A$2502:$A$2629,0))</f>
        <v>144258838.601892</v>
      </c>
      <c r="AJ2548" s="7" t="n">
        <f aca="false">INDEX($Z$2502:$Z$2629,MATCH($A2548+(1-E2548)*8,$A$2502:$A$2629,0))</f>
        <v>60000000</v>
      </c>
      <c r="AK2548" s="7" t="n">
        <f aca="false">INDEX($Z$2502:$Z$2629,MATCH($A2548-E2548*8,$A$2502:$A$2629,0))</f>
        <v>184943588.749388</v>
      </c>
      <c r="AL2548" s="7" t="n">
        <f aca="false">INDEX($AA$2502:$AA$2629,MATCH($A2548+(1-F2548)*4,$A$2502:$A$2629,0))</f>
        <v>30000000</v>
      </c>
      <c r="AM2548" s="7" t="n">
        <f aca="false">INDEX($AA$2502:$AA$2629,MATCH($A2548-F2548*4,$A$2502:$A$2629,0))</f>
        <v>220835056.644149</v>
      </c>
      <c r="AN2548" s="7" t="n">
        <f aca="false">INDEX($AB$2502:$AB$2629,MATCH($A2548+(1-G2548)*2,$A$2502:$A$2629,0))</f>
        <v>15000000</v>
      </c>
      <c r="AO2548" s="7" t="n">
        <f aca="false">INDEX($AB$2502:$AB$2629,MATCH($A2548-G2548*2,$A$2502:$A$2629,0))</f>
        <v>334415055.550092</v>
      </c>
      <c r="AP2548" s="7" t="n">
        <f aca="false">INDEX($AC$2502:$AC$2629,MATCH($A2548+(1-H2548)*1,$A$2502:$A$2629,0))</f>
        <v>5000000</v>
      </c>
      <c r="AQ2548" s="7" t="n">
        <f aca="false">INDEX($AC$2502:$AC$2629,MATCH($A2548-H2548*1,$A$2502:$A$2629,0))</f>
        <v>417991036.95037</v>
      </c>
      <c r="AR2548" s="14" t="b">
        <f aca="false">AND(IF(B2548=1,AD2548&gt;=AE2548,AE2548&gt;AD2548),IF(C2548=1,AF2548&gt;=AG2548,AG2548&gt;AF2548),IF(D2548=1,AH2548&gt;=AI2548,AI2548&gt;AH2548),IF(E2548=1,AJ2548&gt;=AK2548,AK2548&gt;AJ2548),IF(F2548=1,AL2548&gt;=AM2548,AM2548&gt;AL2548),IF(G2548=1,AN2548&gt;=AO2548,AO2548&gt;AN2548),IF(H2548=1,AP2548&gt;=AQ2548,AQ2548&gt;AP2548))</f>
        <v>0</v>
      </c>
      <c r="AS2548" s="2"/>
      <c r="AT2548" s="2"/>
      <c r="AU2548" s="2"/>
      <c r="AV2548" s="2"/>
      <c r="AW2548" s="2"/>
      <c r="AX2548" s="2"/>
    </row>
    <row r="2549" customFormat="false" ht="15" hidden="false" customHeight="false" outlineLevel="0" collapsed="false">
      <c r="A2549" s="6" t="n">
        <f aca="false">ROW()-2502</f>
        <v>47</v>
      </c>
      <c r="B2549" s="6" t="n">
        <f aca="false">MOD(INT($A2549/64),2)</f>
        <v>0</v>
      </c>
      <c r="C2549" s="6" t="n">
        <f aca="false">MOD(INT($A2549/32),2)</f>
        <v>1</v>
      </c>
      <c r="D2549" s="6" t="n">
        <f aca="false">MOD(INT($A2549/16),2)</f>
        <v>0</v>
      </c>
      <c r="E2549" s="6" t="n">
        <f aca="false">MOD(INT($A2549/8),2)</f>
        <v>1</v>
      </c>
      <c r="F2549" s="6" t="n">
        <f aca="false">MOD(INT($A2549/4),2)</f>
        <v>1</v>
      </c>
      <c r="G2549" s="6" t="n">
        <f aca="false">MOD(INT($A2549/2),2)</f>
        <v>1</v>
      </c>
      <c r="H2549" s="6" t="n">
        <f aca="false">MOD(INT($A2549/1),2)</f>
        <v>1</v>
      </c>
      <c r="I2549" s="7" t="n">
        <f aca="false">IF(B2549=1,MIN($B$6,$B$2500),0)</f>
        <v>0</v>
      </c>
      <c r="J2549" s="7" t="n">
        <f aca="false">IF(C2549=1,MIN($F$646,MAX(0,$B$2500-I2549)),0)</f>
        <v>300000000</v>
      </c>
      <c r="K2549" s="7" t="n">
        <f aca="false">IF(D2549=1,MIN($F$645,MAX(0,$B$2500-SUM(I2549:J2549))),0)</f>
        <v>0</v>
      </c>
      <c r="L2549" s="7" t="n">
        <f aca="false">IF(E2549=1,MIN($F$644,MAX(0,$B$2500-SUM(I2549:K2549))),0)</f>
        <v>60000000</v>
      </c>
      <c r="M2549" s="7" t="n">
        <f aca="false">IF(F2549=1,MIN($F$643,MAX(0,$B$2500-SUM(I2549:L2549))),0)</f>
        <v>30000000</v>
      </c>
      <c r="N2549" s="7" t="n">
        <f aca="false">IF(G2549=1,MIN($F$642,MAX(0,$B$2500-SUM(I2549:M2549))),0)</f>
        <v>15000000</v>
      </c>
      <c r="O2549" s="7" t="n">
        <f aca="false">IF(H2549=1,MIN($F$641,MAX(0,$B$2500-SUM(I2549:N2549))),0)</f>
        <v>5000000</v>
      </c>
      <c r="P2549" s="7" t="n">
        <f aca="false">MAX(0,$B$2500-SUM(I2549:O2549))</f>
        <v>1590000000</v>
      </c>
      <c r="Q2549" s="7" t="n">
        <f aca="false">($B$623+$B$624)+$B$22+(1-B2549)*$B$618+(1-C2549)*$E$646+(1-D2549)*$E$645+(1-E2549)*$E$644+(1-F2549)*$E$643+(1-G2549)*$E$642+(1-H2549)*$E$641</f>
        <v>11609261.4288483</v>
      </c>
      <c r="R2549" s="7" t="n">
        <f aca="false">P2549&gt;$B$12*Q2549</f>
        <v>1</v>
      </c>
      <c r="S2549" s="7" t="n">
        <f aca="false">IF(R2549,(P2549+$B$12*$B$13)/(Q2549+$B$13),IF(Q2549&gt;0,P2549/Q2549,0))</f>
        <v>112.869125576192</v>
      </c>
      <c r="T2549" s="7" t="n">
        <f aca="false">IF(R2549,$B$13*(S2549-$B$12),0)</f>
        <v>279672813.94048</v>
      </c>
      <c r="U2549" s="7" t="n">
        <f aca="false">($B$623+$B$624)*S2549</f>
        <v>29308569.1281804</v>
      </c>
      <c r="V2549" s="7" t="n">
        <f aca="false">$B$22*S2549</f>
        <v>1015822130.18573</v>
      </c>
      <c r="W2549" s="7" t="n">
        <f aca="false">IF(B2549=1,I2549,S2549*$B$618)</f>
        <v>70427131.3016824</v>
      </c>
      <c r="X2549" s="7" t="n">
        <f aca="false">IF(C2549=1,J2549,S2549*$E$646)</f>
        <v>300000000</v>
      </c>
      <c r="Y2549" s="7" t="n">
        <f aca="false">IF(D2549=1,K2549,S2549*$E$645)</f>
        <v>194769355.443929</v>
      </c>
      <c r="Z2549" s="7" t="n">
        <f aca="false">IF(E2549=1,L2549,S2549*$E$644)</f>
        <v>60000000</v>
      </c>
      <c r="AA2549" s="7" t="n">
        <f aca="false">IF(F2549=1,M2549,S2549*$E$643)</f>
        <v>30000000</v>
      </c>
      <c r="AB2549" s="7" t="n">
        <f aca="false">IF(G2549=1,N2549,S2549*$E$642)</f>
        <v>15000000</v>
      </c>
      <c r="AC2549" s="7" t="n">
        <f aca="false">IF(H2549=1,O2549,S2549*$E$641)</f>
        <v>5000000</v>
      </c>
      <c r="AD2549" s="7" t="n">
        <f aca="false">INDEX($W$2502:$W$2629,MATCH($A2549+(1-B2549)*64,$A$2502:$A$2629,0))</f>
        <v>30000000</v>
      </c>
      <c r="AE2549" s="7" t="n">
        <f aca="false">INDEX($W$2502:$W$2629,MATCH($A2549-B2549*64,$A$2502:$A$2629,0))</f>
        <v>70427131.3016824</v>
      </c>
      <c r="AF2549" s="7" t="n">
        <f aca="false">INDEX($X$2502:$X$2629,MATCH($A2549+(1-C2549)*32,$A$2502:$A$2629,0))</f>
        <v>300000000</v>
      </c>
      <c r="AG2549" s="7" t="n">
        <f aca="false">INDEX($X$2502:$X$2629,MATCH($A2549-C2549*32,$A$2502:$A$2629,0))</f>
        <v>571556719.456804</v>
      </c>
      <c r="AH2549" s="7" t="n">
        <f aca="false">INDEX($Y$2502:$Y$2629,MATCH($A2549+(1-D2549)*16,$A$2502:$A$2629,0))</f>
        <v>100000000</v>
      </c>
      <c r="AI2549" s="7" t="n">
        <f aca="false">INDEX($Y$2502:$Y$2629,MATCH($A2549-D2549*16,$A$2502:$A$2629,0))</f>
        <v>194769355.443929</v>
      </c>
      <c r="AJ2549" s="7" t="n">
        <f aca="false">INDEX($Z$2502:$Z$2629,MATCH($A2549+(1-E2549)*8,$A$2502:$A$2629,0))</f>
        <v>60000000</v>
      </c>
      <c r="AK2549" s="7" t="n">
        <f aca="false">INDEX($Z$2502:$Z$2629,MATCH($A2549-E2549*8,$A$2502:$A$2629,0))</f>
        <v>240228796.248257</v>
      </c>
      <c r="AL2549" s="7" t="n">
        <f aca="false">INDEX($AA$2502:$AA$2629,MATCH($A2549+(1-F2549)*4,$A$2502:$A$2629,0))</f>
        <v>30000000</v>
      </c>
      <c r="AM2549" s="7" t="n">
        <f aca="false">INDEX($AA$2502:$AA$2629,MATCH($A2549-F2549*4,$A$2502:$A$2629,0))</f>
        <v>284495039.148376</v>
      </c>
      <c r="AN2549" s="7" t="n">
        <f aca="false">INDEX($AB$2502:$AB$2629,MATCH($A2549+(1-G2549)*2,$A$2502:$A$2629,0))</f>
        <v>15000000</v>
      </c>
      <c r="AO2549" s="7" t="n">
        <f aca="false">INDEX($AB$2502:$AB$2629,MATCH($A2549-G2549*2,$A$2502:$A$2629,0))</f>
        <v>420607569.263048</v>
      </c>
      <c r="AP2549" s="7" t="n">
        <f aca="false">INDEX($AC$2502:$AC$2629,MATCH($A2549+(1-H2549)*1,$A$2502:$A$2629,0))</f>
        <v>5000000</v>
      </c>
      <c r="AQ2549" s="7" t="n">
        <f aca="false">INDEX($AC$2502:$AC$2629,MATCH($A2549-H2549*1,$A$2502:$A$2629,0))</f>
        <v>417991036.95037</v>
      </c>
      <c r="AR2549" s="14" t="b">
        <f aca="false">AND(IF(B2549=1,AD2549&gt;=AE2549,AE2549&gt;AD2549),IF(C2549=1,AF2549&gt;=AG2549,AG2549&gt;AF2549),IF(D2549=1,AH2549&gt;=AI2549,AI2549&gt;AH2549),IF(E2549=1,AJ2549&gt;=AK2549,AK2549&gt;AJ2549),IF(F2549=1,AL2549&gt;=AM2549,AM2549&gt;AL2549),IF(G2549=1,AN2549&gt;=AO2549,AO2549&gt;AN2549),IF(H2549=1,AP2549&gt;=AQ2549,AQ2549&gt;AP2549))</f>
        <v>0</v>
      </c>
      <c r="AS2549" s="2"/>
      <c r="AT2549" s="2"/>
      <c r="AU2549" s="2"/>
      <c r="AV2549" s="2"/>
      <c r="AW2549" s="2"/>
      <c r="AX2549" s="2"/>
    </row>
    <row r="2550" customFormat="false" ht="15" hidden="false" customHeight="false" outlineLevel="0" collapsed="false">
      <c r="A2550" s="6" t="n">
        <f aca="false">ROW()-2502</f>
        <v>48</v>
      </c>
      <c r="B2550" s="6" t="n">
        <f aca="false">MOD(INT($A2550/64),2)</f>
        <v>0</v>
      </c>
      <c r="C2550" s="6" t="n">
        <f aca="false">MOD(INT($A2550/32),2)</f>
        <v>1</v>
      </c>
      <c r="D2550" s="6" t="n">
        <f aca="false">MOD(INT($A2550/16),2)</f>
        <v>1</v>
      </c>
      <c r="E2550" s="6" t="n">
        <f aca="false">MOD(INT($A2550/8),2)</f>
        <v>0</v>
      </c>
      <c r="F2550" s="6" t="n">
        <f aca="false">MOD(INT($A2550/4),2)</f>
        <v>0</v>
      </c>
      <c r="G2550" s="6" t="n">
        <f aca="false">MOD(INT($A2550/2),2)</f>
        <v>0</v>
      </c>
      <c r="H2550" s="6" t="n">
        <f aca="false">MOD(INT($A2550/1),2)</f>
        <v>0</v>
      </c>
      <c r="I2550" s="7" t="n">
        <f aca="false">IF(B2550=1,MIN($B$6,$B$2500),0)</f>
        <v>0</v>
      </c>
      <c r="J2550" s="7" t="n">
        <f aca="false">IF(C2550=1,MIN($F$646,MAX(0,$B$2500-I2550)),0)</f>
        <v>300000000</v>
      </c>
      <c r="K2550" s="7" t="n">
        <f aca="false">IF(D2550=1,MIN($F$645,MAX(0,$B$2500-SUM(I2550:J2550))),0)</f>
        <v>100000000</v>
      </c>
      <c r="L2550" s="7" t="n">
        <f aca="false">IF(E2550=1,MIN($F$644,MAX(0,$B$2500-SUM(I2550:K2550))),0)</f>
        <v>0</v>
      </c>
      <c r="M2550" s="7" t="n">
        <f aca="false">IF(F2550=1,MIN($F$643,MAX(0,$B$2500-SUM(I2550:L2550))),0)</f>
        <v>0</v>
      </c>
      <c r="N2550" s="7" t="n">
        <f aca="false">IF(G2550=1,MIN($F$642,MAX(0,$B$2500-SUM(I2550:M2550))),0)</f>
        <v>0</v>
      </c>
      <c r="O2550" s="7" t="n">
        <f aca="false">IF(H2550=1,MIN($F$641,MAX(0,$B$2500-SUM(I2550:N2550))),0)</f>
        <v>0</v>
      </c>
      <c r="P2550" s="7" t="n">
        <f aca="false">MAX(0,$B$2500-SUM(I2550:O2550))</f>
        <v>1600000000</v>
      </c>
      <c r="Q2550" s="7" t="n">
        <f aca="false">($B$623+$B$624)+$B$22+(1-B2550)*$B$618+(1-C2550)*$E$646+(1-D2550)*$E$645+(1-E2550)*$E$644+(1-F2550)*$E$643+(1-G2550)*$E$642+(1-H2550)*$E$641</f>
        <v>25283640.2330639</v>
      </c>
      <c r="R2550" s="7" t="n">
        <f aca="false">P2550&gt;$B$12*Q2550</f>
        <v>1</v>
      </c>
      <c r="S2550" s="7" t="n">
        <f aca="false">IF(R2550,(P2550+$B$12*$B$13)/(Q2550+$B$13),IF(Q2550&gt;0,P2550/Q2550,0))</f>
        <v>57.6778271874161</v>
      </c>
      <c r="T2550" s="7" t="n">
        <f aca="false">IF(R2550,$B$13*(S2550-$B$12),0)</f>
        <v>141694567.96854</v>
      </c>
      <c r="U2550" s="7" t="n">
        <f aca="false">($B$623+$B$624)*S2550</f>
        <v>14977121.3044837</v>
      </c>
      <c r="V2550" s="7" t="n">
        <f aca="false">$B$22*S2550</f>
        <v>519100444.686745</v>
      </c>
      <c r="W2550" s="7" t="n">
        <f aca="false">IF(B2550=1,I2550,S2550*$B$618)</f>
        <v>35989327.354023</v>
      </c>
      <c r="X2550" s="7" t="n">
        <f aca="false">IF(C2550=1,J2550,S2550*$E$646)</f>
        <v>300000000</v>
      </c>
      <c r="Y2550" s="7" t="n">
        <f aca="false">IF(D2550=1,K2550,S2550*$E$645)</f>
        <v>100000000</v>
      </c>
      <c r="Z2550" s="7" t="n">
        <f aca="false">IF(E2550=1,L2550,S2550*$E$644)</f>
        <v>138426785.249799</v>
      </c>
      <c r="AA2550" s="7" t="n">
        <f aca="false">IF(F2550=1,M2550,S2550*$E$643)</f>
        <v>173033481.562248</v>
      </c>
      <c r="AB2550" s="7" t="n">
        <f aca="false">IF(G2550=1,N2550,S2550*$E$642)</f>
        <v>288389135.937081</v>
      </c>
      <c r="AC2550" s="7" t="n">
        <f aca="false">IF(H2550=1,O2550,S2550*$E$641)</f>
        <v>288389135.937081</v>
      </c>
      <c r="AD2550" s="7" t="n">
        <f aca="false">INDEX($W$2502:$W$2629,MATCH($A2550+(1-B2550)*64,$A$2502:$A$2629,0))</f>
        <v>30000000</v>
      </c>
      <c r="AE2550" s="7" t="n">
        <f aca="false">INDEX($W$2502:$W$2629,MATCH($A2550-B2550*64,$A$2502:$A$2629,0))</f>
        <v>35989327.354023</v>
      </c>
      <c r="AF2550" s="7" t="n">
        <f aca="false">INDEX($X$2502:$X$2629,MATCH($A2550+(1-C2550)*32,$A$2502:$A$2629,0))</f>
        <v>300000000</v>
      </c>
      <c r="AG2550" s="7" t="n">
        <f aca="false">INDEX($X$2502:$X$2629,MATCH($A2550-C2550*32,$A$2502:$A$2629,0))</f>
        <v>342729185.262137</v>
      </c>
      <c r="AH2550" s="7" t="n">
        <f aca="false">INDEX($Y$2502:$Y$2629,MATCH($A2550+(1-D2550)*16,$A$2502:$A$2629,0))</f>
        <v>100000000</v>
      </c>
      <c r="AI2550" s="7" t="n">
        <f aca="false">INDEX($Y$2502:$Y$2629,MATCH($A2550-D2550*16,$A$2502:$A$2629,0))</f>
        <v>99557560.6968897</v>
      </c>
      <c r="AJ2550" s="7" t="n">
        <f aca="false">INDEX($Z$2502:$Z$2629,MATCH($A2550+(1-E2550)*8,$A$2502:$A$2629,0))</f>
        <v>60000000</v>
      </c>
      <c r="AK2550" s="7" t="n">
        <f aca="false">INDEX($Z$2502:$Z$2629,MATCH($A2550-E2550*8,$A$2502:$A$2629,0))</f>
        <v>138426785.249799</v>
      </c>
      <c r="AL2550" s="7" t="n">
        <f aca="false">INDEX($AA$2502:$AA$2629,MATCH($A2550+(1-F2550)*4,$A$2502:$A$2629,0))</f>
        <v>30000000</v>
      </c>
      <c r="AM2550" s="7" t="n">
        <f aca="false">INDEX($AA$2502:$AA$2629,MATCH($A2550-F2550*4,$A$2502:$A$2629,0))</f>
        <v>173033481.562248</v>
      </c>
      <c r="AN2550" s="7" t="n">
        <f aca="false">INDEX($AB$2502:$AB$2629,MATCH($A2550+(1-G2550)*2,$A$2502:$A$2629,0))</f>
        <v>15000000</v>
      </c>
      <c r="AO2550" s="7" t="n">
        <f aca="false">INDEX($AB$2502:$AB$2629,MATCH($A2550-G2550*2,$A$2502:$A$2629,0))</f>
        <v>288389135.937081</v>
      </c>
      <c r="AP2550" s="7" t="n">
        <f aca="false">INDEX($AC$2502:$AC$2629,MATCH($A2550+(1-H2550)*1,$A$2502:$A$2629,0))</f>
        <v>5000000</v>
      </c>
      <c r="AQ2550" s="7" t="n">
        <f aca="false">INDEX($AC$2502:$AC$2629,MATCH($A2550-H2550*1,$A$2502:$A$2629,0))</f>
        <v>288389135.937081</v>
      </c>
      <c r="AR2550" s="14" t="b">
        <f aca="false">AND(IF(B2550=1,AD2550&gt;=AE2550,AE2550&gt;AD2550),IF(C2550=1,AF2550&gt;=AG2550,AG2550&gt;AF2550),IF(D2550=1,AH2550&gt;=AI2550,AI2550&gt;AH2550),IF(E2550=1,AJ2550&gt;=AK2550,AK2550&gt;AJ2550),IF(F2550=1,AL2550&gt;=AM2550,AM2550&gt;AL2550),IF(G2550=1,AN2550&gt;=AO2550,AO2550&gt;AN2550),IF(H2550=1,AP2550&gt;=AQ2550,AQ2550&gt;AP2550))</f>
        <v>0</v>
      </c>
      <c r="AS2550" s="2"/>
      <c r="AT2550" s="2"/>
      <c r="AU2550" s="2"/>
      <c r="AV2550" s="2"/>
      <c r="AW2550" s="2"/>
      <c r="AX2550" s="2"/>
    </row>
    <row r="2551" customFormat="false" ht="15" hidden="false" customHeight="false" outlineLevel="0" collapsed="false">
      <c r="A2551" s="6" t="n">
        <f aca="false">ROW()-2502</f>
        <v>49</v>
      </c>
      <c r="B2551" s="6" t="n">
        <f aca="false">MOD(INT($A2551/64),2)</f>
        <v>0</v>
      </c>
      <c r="C2551" s="6" t="n">
        <f aca="false">MOD(INT($A2551/32),2)</f>
        <v>1</v>
      </c>
      <c r="D2551" s="6" t="n">
        <f aca="false">MOD(INT($A2551/16),2)</f>
        <v>1</v>
      </c>
      <c r="E2551" s="6" t="n">
        <f aca="false">MOD(INT($A2551/8),2)</f>
        <v>0</v>
      </c>
      <c r="F2551" s="6" t="n">
        <f aca="false">MOD(INT($A2551/4),2)</f>
        <v>0</v>
      </c>
      <c r="G2551" s="6" t="n">
        <f aca="false">MOD(INT($A2551/2),2)</f>
        <v>0</v>
      </c>
      <c r="H2551" s="6" t="n">
        <f aca="false">MOD(INT($A2551/1),2)</f>
        <v>1</v>
      </c>
      <c r="I2551" s="7" t="n">
        <f aca="false">IF(B2551=1,MIN($B$6,$B$2500),0)</f>
        <v>0</v>
      </c>
      <c r="J2551" s="7" t="n">
        <f aca="false">IF(C2551=1,MIN($F$646,MAX(0,$B$2500-I2551)),0)</f>
        <v>300000000</v>
      </c>
      <c r="K2551" s="7" t="n">
        <f aca="false">IF(D2551=1,MIN($F$645,MAX(0,$B$2500-SUM(I2551:J2551))),0)</f>
        <v>100000000</v>
      </c>
      <c r="L2551" s="7" t="n">
        <f aca="false">IF(E2551=1,MIN($F$644,MAX(0,$B$2500-SUM(I2551:K2551))),0)</f>
        <v>0</v>
      </c>
      <c r="M2551" s="7" t="n">
        <f aca="false">IF(F2551=1,MIN($F$643,MAX(0,$B$2500-SUM(I2551:L2551))),0)</f>
        <v>0</v>
      </c>
      <c r="N2551" s="7" t="n">
        <f aca="false">IF(G2551=1,MIN($F$642,MAX(0,$B$2500-SUM(I2551:M2551))),0)</f>
        <v>0</v>
      </c>
      <c r="O2551" s="7" t="n">
        <f aca="false">IF(H2551=1,MIN($F$641,MAX(0,$B$2500-SUM(I2551:N2551))),0)</f>
        <v>5000000</v>
      </c>
      <c r="P2551" s="7" t="n">
        <f aca="false">MAX(0,$B$2500-SUM(I2551:O2551))</f>
        <v>1595000000</v>
      </c>
      <c r="Q2551" s="7" t="n">
        <f aca="false">($B$623+$B$624)+$B$22+(1-B2551)*$B$618+(1-C2551)*$E$646+(1-D2551)*$E$645+(1-E2551)*$E$644+(1-F2551)*$E$643+(1-G2551)*$E$642+(1-H2551)*$E$641</f>
        <v>20283640.2330639</v>
      </c>
      <c r="R2551" s="7" t="n">
        <f aca="false">P2551&gt;$B$12*Q2551</f>
        <v>1</v>
      </c>
      <c r="S2551" s="7" t="n">
        <f aca="false">IF(R2551,(P2551+$B$12*$B$13)/(Q2551+$B$13),IF(Q2551&gt;0,P2551/Q2551,0))</f>
        <v>70.1161001340642</v>
      </c>
      <c r="T2551" s="7" t="n">
        <f aca="false">IF(R2551,$B$13*(S2551-$B$12),0)</f>
        <v>172790250.33516</v>
      </c>
      <c r="U2551" s="7" t="n">
        <f aca="false">($B$623+$B$624)*S2551</f>
        <v>18206950.3709446</v>
      </c>
      <c r="V2551" s="7" t="n">
        <f aca="false">$B$22*S2551</f>
        <v>631044901.206577</v>
      </c>
      <c r="W2551" s="7" t="n">
        <f aca="false">IF(B2551=1,I2551,S2551*$B$618)</f>
        <v>43750456.6930503</v>
      </c>
      <c r="X2551" s="7" t="n">
        <f aca="false">IF(C2551=1,J2551,S2551*$E$646)</f>
        <v>300000000</v>
      </c>
      <c r="Y2551" s="7" t="n">
        <f aca="false">IF(D2551=1,K2551,S2551*$E$645)</f>
        <v>100000000</v>
      </c>
      <c r="Z2551" s="7" t="n">
        <f aca="false">IF(E2551=1,L2551,S2551*$E$644)</f>
        <v>168278640.321754</v>
      </c>
      <c r="AA2551" s="7" t="n">
        <f aca="false">IF(F2551=1,M2551,S2551*$E$643)</f>
        <v>210348300.402192</v>
      </c>
      <c r="AB2551" s="7" t="n">
        <f aca="false">IF(G2551=1,N2551,S2551*$E$642)</f>
        <v>350580500.670321</v>
      </c>
      <c r="AC2551" s="7" t="n">
        <f aca="false">IF(H2551=1,O2551,S2551*$E$641)</f>
        <v>5000000</v>
      </c>
      <c r="AD2551" s="7" t="n">
        <f aca="false">INDEX($W$2502:$W$2629,MATCH($A2551+(1-B2551)*64,$A$2502:$A$2629,0))</f>
        <v>30000000</v>
      </c>
      <c r="AE2551" s="7" t="n">
        <f aca="false">INDEX($W$2502:$W$2629,MATCH($A2551-B2551*64,$A$2502:$A$2629,0))</f>
        <v>43750456.6930503</v>
      </c>
      <c r="AF2551" s="7" t="n">
        <f aca="false">INDEX($X$2502:$X$2629,MATCH($A2551+(1-C2551)*32,$A$2502:$A$2629,0))</f>
        <v>300000000</v>
      </c>
      <c r="AG2551" s="7" t="n">
        <f aca="false">INDEX($X$2502:$X$2629,MATCH($A2551-C2551*32,$A$2502:$A$2629,0))</f>
        <v>400991756.526123</v>
      </c>
      <c r="AH2551" s="7" t="n">
        <f aca="false">INDEX($Y$2502:$Y$2629,MATCH($A2551+(1-D2551)*16,$A$2502:$A$2629,0))</f>
        <v>100000000</v>
      </c>
      <c r="AI2551" s="7" t="n">
        <f aca="false">INDEX($Y$2502:$Y$2629,MATCH($A2551-D2551*16,$A$2502:$A$2629,0))</f>
        <v>119515718.103043</v>
      </c>
      <c r="AJ2551" s="7" t="n">
        <f aca="false">INDEX($Z$2502:$Z$2629,MATCH($A2551+(1-E2551)*8,$A$2502:$A$2629,0))</f>
        <v>60000000</v>
      </c>
      <c r="AK2551" s="7" t="n">
        <f aca="false">INDEX($Z$2502:$Z$2629,MATCH($A2551-E2551*8,$A$2502:$A$2629,0))</f>
        <v>168278640.321754</v>
      </c>
      <c r="AL2551" s="7" t="n">
        <f aca="false">INDEX($AA$2502:$AA$2629,MATCH($A2551+(1-F2551)*4,$A$2502:$A$2629,0))</f>
        <v>30000000</v>
      </c>
      <c r="AM2551" s="7" t="n">
        <f aca="false">INDEX($AA$2502:$AA$2629,MATCH($A2551-F2551*4,$A$2502:$A$2629,0))</f>
        <v>210348300.402192</v>
      </c>
      <c r="AN2551" s="7" t="n">
        <f aca="false">INDEX($AB$2502:$AB$2629,MATCH($A2551+(1-G2551)*2,$A$2502:$A$2629,0))</f>
        <v>15000000</v>
      </c>
      <c r="AO2551" s="7" t="n">
        <f aca="false">INDEX($AB$2502:$AB$2629,MATCH($A2551-G2551*2,$A$2502:$A$2629,0))</f>
        <v>350580500.670321</v>
      </c>
      <c r="AP2551" s="7" t="n">
        <f aca="false">INDEX($AC$2502:$AC$2629,MATCH($A2551+(1-H2551)*1,$A$2502:$A$2629,0))</f>
        <v>5000000</v>
      </c>
      <c r="AQ2551" s="7" t="n">
        <f aca="false">INDEX($AC$2502:$AC$2629,MATCH($A2551-H2551*1,$A$2502:$A$2629,0))</f>
        <v>288389135.937081</v>
      </c>
      <c r="AR2551" s="14" t="b">
        <f aca="false">AND(IF(B2551=1,AD2551&gt;=AE2551,AE2551&gt;AD2551),IF(C2551=1,AF2551&gt;=AG2551,AG2551&gt;AF2551),IF(D2551=1,AH2551&gt;=AI2551,AI2551&gt;AH2551),IF(E2551=1,AJ2551&gt;=AK2551,AK2551&gt;AJ2551),IF(F2551=1,AL2551&gt;=AM2551,AM2551&gt;AL2551),IF(G2551=1,AN2551&gt;=AO2551,AO2551&gt;AN2551),IF(H2551=1,AP2551&gt;=AQ2551,AQ2551&gt;AP2551))</f>
        <v>0</v>
      </c>
      <c r="AS2551" s="2"/>
      <c r="AT2551" s="2"/>
      <c r="AU2551" s="2"/>
      <c r="AV2551" s="2"/>
      <c r="AW2551" s="2"/>
      <c r="AX2551" s="2"/>
    </row>
    <row r="2552" customFormat="false" ht="15" hidden="false" customHeight="false" outlineLevel="0" collapsed="false">
      <c r="A2552" s="6" t="n">
        <f aca="false">ROW()-2502</f>
        <v>50</v>
      </c>
      <c r="B2552" s="6" t="n">
        <f aca="false">MOD(INT($A2552/64),2)</f>
        <v>0</v>
      </c>
      <c r="C2552" s="6" t="n">
        <f aca="false">MOD(INT($A2552/32),2)</f>
        <v>1</v>
      </c>
      <c r="D2552" s="6" t="n">
        <f aca="false">MOD(INT($A2552/16),2)</f>
        <v>1</v>
      </c>
      <c r="E2552" s="6" t="n">
        <f aca="false">MOD(INT($A2552/8),2)</f>
        <v>0</v>
      </c>
      <c r="F2552" s="6" t="n">
        <f aca="false">MOD(INT($A2552/4),2)</f>
        <v>0</v>
      </c>
      <c r="G2552" s="6" t="n">
        <f aca="false">MOD(INT($A2552/2),2)</f>
        <v>1</v>
      </c>
      <c r="H2552" s="6" t="n">
        <f aca="false">MOD(INT($A2552/1),2)</f>
        <v>0</v>
      </c>
      <c r="I2552" s="7" t="n">
        <f aca="false">IF(B2552=1,MIN($B$6,$B$2500),0)</f>
        <v>0</v>
      </c>
      <c r="J2552" s="7" t="n">
        <f aca="false">IF(C2552=1,MIN($F$646,MAX(0,$B$2500-I2552)),0)</f>
        <v>300000000</v>
      </c>
      <c r="K2552" s="7" t="n">
        <f aca="false">IF(D2552=1,MIN($F$645,MAX(0,$B$2500-SUM(I2552:J2552))),0)</f>
        <v>100000000</v>
      </c>
      <c r="L2552" s="7" t="n">
        <f aca="false">IF(E2552=1,MIN($F$644,MAX(0,$B$2500-SUM(I2552:K2552))),0)</f>
        <v>0</v>
      </c>
      <c r="M2552" s="7" t="n">
        <f aca="false">IF(F2552=1,MIN($F$643,MAX(0,$B$2500-SUM(I2552:L2552))),0)</f>
        <v>0</v>
      </c>
      <c r="N2552" s="7" t="n">
        <f aca="false">IF(G2552=1,MIN($F$642,MAX(0,$B$2500-SUM(I2552:M2552))),0)</f>
        <v>15000000</v>
      </c>
      <c r="O2552" s="7" t="n">
        <f aca="false">IF(H2552=1,MIN($F$641,MAX(0,$B$2500-SUM(I2552:N2552))),0)</f>
        <v>0</v>
      </c>
      <c r="P2552" s="7" t="n">
        <f aca="false">MAX(0,$B$2500-SUM(I2552:O2552))</f>
        <v>1585000000</v>
      </c>
      <c r="Q2552" s="7" t="n">
        <f aca="false">($B$623+$B$624)+$B$22+(1-B2552)*$B$618+(1-C2552)*$E$646+(1-D2552)*$E$645+(1-E2552)*$E$644+(1-F2552)*$E$643+(1-G2552)*$E$642+(1-H2552)*$E$641</f>
        <v>20283640.2330639</v>
      </c>
      <c r="R2552" s="7" t="n">
        <f aca="false">P2552&gt;$B$12*Q2552</f>
        <v>1</v>
      </c>
      <c r="S2552" s="7" t="n">
        <f aca="false">IF(R2552,(P2552+$B$12*$B$13)/(Q2552+$B$13),IF(Q2552&gt;0,P2552/Q2552,0))</f>
        <v>69.6771887091248</v>
      </c>
      <c r="T2552" s="7" t="n">
        <f aca="false">IF(R2552,$B$13*(S2552-$B$12),0)</f>
        <v>171692971.772812</v>
      </c>
      <c r="U2552" s="7" t="n">
        <f aca="false">($B$623+$B$624)*S2552</f>
        <v>18092978.8506257</v>
      </c>
      <c r="V2552" s="7" t="n">
        <f aca="false">$B$22*S2552</f>
        <v>627094698.382123</v>
      </c>
      <c r="W2552" s="7" t="n">
        <f aca="false">IF(B2552=1,I2552,S2552*$B$618)</f>
        <v>43476588.4195414</v>
      </c>
      <c r="X2552" s="7" t="n">
        <f aca="false">IF(C2552=1,J2552,S2552*$E$646)</f>
        <v>300000000</v>
      </c>
      <c r="Y2552" s="7" t="n">
        <f aca="false">IF(D2552=1,K2552,S2552*$E$645)</f>
        <v>100000000</v>
      </c>
      <c r="Z2552" s="7" t="n">
        <f aca="false">IF(E2552=1,L2552,S2552*$E$644)</f>
        <v>167225252.901899</v>
      </c>
      <c r="AA2552" s="7" t="n">
        <f aca="false">IF(F2552=1,M2552,S2552*$E$643)</f>
        <v>209031566.127374</v>
      </c>
      <c r="AB2552" s="7" t="n">
        <f aca="false">IF(G2552=1,N2552,S2552*$E$642)</f>
        <v>15000000</v>
      </c>
      <c r="AC2552" s="7" t="n">
        <f aca="false">IF(H2552=1,O2552,S2552*$E$641)</f>
        <v>348385943.545624</v>
      </c>
      <c r="AD2552" s="7" t="n">
        <f aca="false">INDEX($W$2502:$W$2629,MATCH($A2552+(1-B2552)*64,$A$2502:$A$2629,0))</f>
        <v>30000000</v>
      </c>
      <c r="AE2552" s="7" t="n">
        <f aca="false">INDEX($W$2502:$W$2629,MATCH($A2552-B2552*64,$A$2502:$A$2629,0))</f>
        <v>43476588.4195414</v>
      </c>
      <c r="AF2552" s="7" t="n">
        <f aca="false">INDEX($X$2502:$X$2629,MATCH($A2552+(1-C2552)*32,$A$2502:$A$2629,0))</f>
        <v>300000000</v>
      </c>
      <c r="AG2552" s="7" t="n">
        <f aca="false">INDEX($X$2502:$X$2629,MATCH($A2552-C2552*32,$A$2502:$A$2629,0))</f>
        <v>398878492.987119</v>
      </c>
      <c r="AH2552" s="7" t="n">
        <f aca="false">INDEX($Y$2502:$Y$2629,MATCH($A2552+(1-D2552)*16,$A$2502:$A$2629,0))</f>
        <v>100000000</v>
      </c>
      <c r="AI2552" s="7" t="n">
        <f aca="false">INDEX($Y$2502:$Y$2629,MATCH($A2552-D2552*16,$A$2502:$A$2629,0))</f>
        <v>118811649.071509</v>
      </c>
      <c r="AJ2552" s="7" t="n">
        <f aca="false">INDEX($Z$2502:$Z$2629,MATCH($A2552+(1-E2552)*8,$A$2502:$A$2629,0))</f>
        <v>60000000</v>
      </c>
      <c r="AK2552" s="7" t="n">
        <f aca="false">INDEX($Z$2502:$Z$2629,MATCH($A2552-E2552*8,$A$2502:$A$2629,0))</f>
        <v>167225252.901899</v>
      </c>
      <c r="AL2552" s="7" t="n">
        <f aca="false">INDEX($AA$2502:$AA$2629,MATCH($A2552+(1-F2552)*4,$A$2502:$A$2629,0))</f>
        <v>30000000</v>
      </c>
      <c r="AM2552" s="7" t="n">
        <f aca="false">INDEX($AA$2502:$AA$2629,MATCH($A2552-F2552*4,$A$2502:$A$2629,0))</f>
        <v>209031566.127374</v>
      </c>
      <c r="AN2552" s="7" t="n">
        <f aca="false">INDEX($AB$2502:$AB$2629,MATCH($A2552+(1-G2552)*2,$A$2502:$A$2629,0))</f>
        <v>15000000</v>
      </c>
      <c r="AO2552" s="7" t="n">
        <f aca="false">INDEX($AB$2502:$AB$2629,MATCH($A2552-G2552*2,$A$2502:$A$2629,0))</f>
        <v>288389135.937081</v>
      </c>
      <c r="AP2552" s="7" t="n">
        <f aca="false">INDEX($AC$2502:$AC$2629,MATCH($A2552+(1-H2552)*1,$A$2502:$A$2629,0))</f>
        <v>5000000</v>
      </c>
      <c r="AQ2552" s="7" t="n">
        <f aca="false">INDEX($AC$2502:$AC$2629,MATCH($A2552-H2552*1,$A$2502:$A$2629,0))</f>
        <v>348385943.545624</v>
      </c>
      <c r="AR2552" s="14" t="b">
        <f aca="false">AND(IF(B2552=1,AD2552&gt;=AE2552,AE2552&gt;AD2552),IF(C2552=1,AF2552&gt;=AG2552,AG2552&gt;AF2552),IF(D2552=1,AH2552&gt;=AI2552,AI2552&gt;AH2552),IF(E2552=1,AJ2552&gt;=AK2552,AK2552&gt;AJ2552),IF(F2552=1,AL2552&gt;=AM2552,AM2552&gt;AL2552),IF(G2552=1,AN2552&gt;=AO2552,AO2552&gt;AN2552),IF(H2552=1,AP2552&gt;=AQ2552,AQ2552&gt;AP2552))</f>
        <v>0</v>
      </c>
      <c r="AS2552" s="2"/>
      <c r="AT2552" s="2"/>
      <c r="AU2552" s="2"/>
      <c r="AV2552" s="2"/>
      <c r="AW2552" s="2"/>
      <c r="AX2552" s="2"/>
    </row>
    <row r="2553" customFormat="false" ht="15" hidden="false" customHeight="false" outlineLevel="0" collapsed="false">
      <c r="A2553" s="6" t="n">
        <f aca="false">ROW()-2502</f>
        <v>51</v>
      </c>
      <c r="B2553" s="6" t="n">
        <f aca="false">MOD(INT($A2553/64),2)</f>
        <v>0</v>
      </c>
      <c r="C2553" s="6" t="n">
        <f aca="false">MOD(INT($A2553/32),2)</f>
        <v>1</v>
      </c>
      <c r="D2553" s="6" t="n">
        <f aca="false">MOD(INT($A2553/16),2)</f>
        <v>1</v>
      </c>
      <c r="E2553" s="6" t="n">
        <f aca="false">MOD(INT($A2553/8),2)</f>
        <v>0</v>
      </c>
      <c r="F2553" s="6" t="n">
        <f aca="false">MOD(INT($A2553/4),2)</f>
        <v>0</v>
      </c>
      <c r="G2553" s="6" t="n">
        <f aca="false">MOD(INT($A2553/2),2)</f>
        <v>1</v>
      </c>
      <c r="H2553" s="6" t="n">
        <f aca="false">MOD(INT($A2553/1),2)</f>
        <v>1</v>
      </c>
      <c r="I2553" s="7" t="n">
        <f aca="false">IF(B2553=1,MIN($B$6,$B$2500),0)</f>
        <v>0</v>
      </c>
      <c r="J2553" s="7" t="n">
        <f aca="false">IF(C2553=1,MIN($F$646,MAX(0,$B$2500-I2553)),0)</f>
        <v>300000000</v>
      </c>
      <c r="K2553" s="7" t="n">
        <f aca="false">IF(D2553=1,MIN($F$645,MAX(0,$B$2500-SUM(I2553:J2553))),0)</f>
        <v>100000000</v>
      </c>
      <c r="L2553" s="7" t="n">
        <f aca="false">IF(E2553=1,MIN($F$644,MAX(0,$B$2500-SUM(I2553:K2553))),0)</f>
        <v>0</v>
      </c>
      <c r="M2553" s="7" t="n">
        <f aca="false">IF(F2553=1,MIN($F$643,MAX(0,$B$2500-SUM(I2553:L2553))),0)</f>
        <v>0</v>
      </c>
      <c r="N2553" s="7" t="n">
        <f aca="false">IF(G2553=1,MIN($F$642,MAX(0,$B$2500-SUM(I2553:M2553))),0)</f>
        <v>15000000</v>
      </c>
      <c r="O2553" s="7" t="n">
        <f aca="false">IF(H2553=1,MIN($F$641,MAX(0,$B$2500-SUM(I2553:N2553))),0)</f>
        <v>5000000</v>
      </c>
      <c r="P2553" s="7" t="n">
        <f aca="false">MAX(0,$B$2500-SUM(I2553:O2553))</f>
        <v>1580000000</v>
      </c>
      <c r="Q2553" s="7" t="n">
        <f aca="false">($B$623+$B$624)+$B$22+(1-B2553)*$B$618+(1-C2553)*$E$646+(1-D2553)*$E$645+(1-E2553)*$E$644+(1-F2553)*$E$643+(1-G2553)*$E$642+(1-H2553)*$E$641</f>
        <v>15283640.2330639</v>
      </c>
      <c r="R2553" s="7" t="n">
        <f aca="false">P2553&gt;$B$12*Q2553</f>
        <v>1</v>
      </c>
      <c r="S2553" s="7" t="n">
        <f aca="false">IF(R2553,(P2553+$B$12*$B$13)/(Q2553+$B$13),IF(Q2553&gt;0,P2553/Q2553,0))</f>
        <v>88.9862806073735</v>
      </c>
      <c r="T2553" s="7" t="n">
        <f aca="false">IF(R2553,$B$13*(S2553-$B$12),0)</f>
        <v>219965701.518434</v>
      </c>
      <c r="U2553" s="7" t="n">
        <f aca="false">($B$623+$B$624)*S2553</f>
        <v>23106943.9346396</v>
      </c>
      <c r="V2553" s="7" t="n">
        <f aca="false">$B$22*S2553</f>
        <v>800876525.466362</v>
      </c>
      <c r="W2553" s="7" t="n">
        <f aca="false">IF(B2553=1,I2553,S2553*$B$618)</f>
        <v>55524913.8007479</v>
      </c>
      <c r="X2553" s="7" t="n">
        <f aca="false">IF(C2553=1,J2553,S2553*$E$646)</f>
        <v>300000000</v>
      </c>
      <c r="Y2553" s="7" t="n">
        <f aca="false">IF(D2553=1,K2553,S2553*$E$645)</f>
        <v>100000000</v>
      </c>
      <c r="Z2553" s="7" t="n">
        <f aca="false">IF(E2553=1,L2553,S2553*$E$644)</f>
        <v>213567073.457696</v>
      </c>
      <c r="AA2553" s="7" t="n">
        <f aca="false">IF(F2553=1,M2553,S2553*$E$643)</f>
        <v>266958841.822121</v>
      </c>
      <c r="AB2553" s="7" t="n">
        <f aca="false">IF(G2553=1,N2553,S2553*$E$642)</f>
        <v>15000000</v>
      </c>
      <c r="AC2553" s="7" t="n">
        <f aca="false">IF(H2553=1,O2553,S2553*$E$641)</f>
        <v>5000000</v>
      </c>
      <c r="AD2553" s="7" t="n">
        <f aca="false">INDEX($W$2502:$W$2629,MATCH($A2553+(1-B2553)*64,$A$2502:$A$2629,0))</f>
        <v>30000000</v>
      </c>
      <c r="AE2553" s="7" t="n">
        <f aca="false">INDEX($W$2502:$W$2629,MATCH($A2553-B2553*64,$A$2502:$A$2629,0))</f>
        <v>55524913.8007479</v>
      </c>
      <c r="AF2553" s="7" t="n">
        <f aca="false">INDEX($X$2502:$X$2629,MATCH($A2553+(1-C2553)*32,$A$2502:$A$2629,0))</f>
        <v>300000000</v>
      </c>
      <c r="AG2553" s="7" t="n">
        <f aca="false">INDEX($X$2502:$X$2629,MATCH($A2553-C2553*32,$A$2502:$A$2629,0))</f>
        <v>481088073.547743</v>
      </c>
      <c r="AH2553" s="7" t="n">
        <f aca="false">INDEX($Y$2502:$Y$2629,MATCH($A2553+(1-D2553)*16,$A$2502:$A$2629,0))</f>
        <v>100000000</v>
      </c>
      <c r="AI2553" s="7" t="n">
        <f aca="false">INDEX($Y$2502:$Y$2629,MATCH($A2553-D2553*16,$A$2502:$A$2629,0))</f>
        <v>148819455.44151</v>
      </c>
      <c r="AJ2553" s="7" t="n">
        <f aca="false">INDEX($Z$2502:$Z$2629,MATCH($A2553+(1-E2553)*8,$A$2502:$A$2629,0))</f>
        <v>60000000</v>
      </c>
      <c r="AK2553" s="7" t="n">
        <f aca="false">INDEX($Z$2502:$Z$2629,MATCH($A2553-E2553*8,$A$2502:$A$2629,0))</f>
        <v>213567073.457696</v>
      </c>
      <c r="AL2553" s="7" t="n">
        <f aca="false">INDEX($AA$2502:$AA$2629,MATCH($A2553+(1-F2553)*4,$A$2502:$A$2629,0))</f>
        <v>30000000</v>
      </c>
      <c r="AM2553" s="7" t="n">
        <f aca="false">INDEX($AA$2502:$AA$2629,MATCH($A2553-F2553*4,$A$2502:$A$2629,0))</f>
        <v>266958841.822121</v>
      </c>
      <c r="AN2553" s="7" t="n">
        <f aca="false">INDEX($AB$2502:$AB$2629,MATCH($A2553+(1-G2553)*2,$A$2502:$A$2629,0))</f>
        <v>15000000</v>
      </c>
      <c r="AO2553" s="7" t="n">
        <f aca="false">INDEX($AB$2502:$AB$2629,MATCH($A2553-G2553*2,$A$2502:$A$2629,0))</f>
        <v>350580500.670321</v>
      </c>
      <c r="AP2553" s="7" t="n">
        <f aca="false">INDEX($AC$2502:$AC$2629,MATCH($A2553+(1-H2553)*1,$A$2502:$A$2629,0))</f>
        <v>5000000</v>
      </c>
      <c r="AQ2553" s="7" t="n">
        <f aca="false">INDEX($AC$2502:$AC$2629,MATCH($A2553-H2553*1,$A$2502:$A$2629,0))</f>
        <v>348385943.545624</v>
      </c>
      <c r="AR2553" s="14" t="b">
        <f aca="false">AND(IF(B2553=1,AD2553&gt;=AE2553,AE2553&gt;AD2553),IF(C2553=1,AF2553&gt;=AG2553,AG2553&gt;AF2553),IF(D2553=1,AH2553&gt;=AI2553,AI2553&gt;AH2553),IF(E2553=1,AJ2553&gt;=AK2553,AK2553&gt;AJ2553),IF(F2553=1,AL2553&gt;=AM2553,AM2553&gt;AL2553),IF(G2553=1,AN2553&gt;=AO2553,AO2553&gt;AN2553),IF(H2553=1,AP2553&gt;=AQ2553,AQ2553&gt;AP2553))</f>
        <v>0</v>
      </c>
      <c r="AS2553" s="2"/>
      <c r="AT2553" s="2"/>
      <c r="AU2553" s="2"/>
      <c r="AV2553" s="2"/>
      <c r="AW2553" s="2"/>
      <c r="AX2553" s="2"/>
    </row>
    <row r="2554" customFormat="false" ht="15" hidden="false" customHeight="false" outlineLevel="0" collapsed="false">
      <c r="A2554" s="6" t="n">
        <f aca="false">ROW()-2502</f>
        <v>52</v>
      </c>
      <c r="B2554" s="6" t="n">
        <f aca="false">MOD(INT($A2554/64),2)</f>
        <v>0</v>
      </c>
      <c r="C2554" s="6" t="n">
        <f aca="false">MOD(INT($A2554/32),2)</f>
        <v>1</v>
      </c>
      <c r="D2554" s="6" t="n">
        <f aca="false">MOD(INT($A2554/16),2)</f>
        <v>1</v>
      </c>
      <c r="E2554" s="6" t="n">
        <f aca="false">MOD(INT($A2554/8),2)</f>
        <v>0</v>
      </c>
      <c r="F2554" s="6" t="n">
        <f aca="false">MOD(INT($A2554/4),2)</f>
        <v>1</v>
      </c>
      <c r="G2554" s="6" t="n">
        <f aca="false">MOD(INT($A2554/2),2)</f>
        <v>0</v>
      </c>
      <c r="H2554" s="6" t="n">
        <f aca="false">MOD(INT($A2554/1),2)</f>
        <v>0</v>
      </c>
      <c r="I2554" s="7" t="n">
        <f aca="false">IF(B2554=1,MIN($B$6,$B$2500),0)</f>
        <v>0</v>
      </c>
      <c r="J2554" s="7" t="n">
        <f aca="false">IF(C2554=1,MIN($F$646,MAX(0,$B$2500-I2554)),0)</f>
        <v>300000000</v>
      </c>
      <c r="K2554" s="7" t="n">
        <f aca="false">IF(D2554=1,MIN($F$645,MAX(0,$B$2500-SUM(I2554:J2554))),0)</f>
        <v>100000000</v>
      </c>
      <c r="L2554" s="7" t="n">
        <f aca="false">IF(E2554=1,MIN($F$644,MAX(0,$B$2500-SUM(I2554:K2554))),0)</f>
        <v>0</v>
      </c>
      <c r="M2554" s="7" t="n">
        <f aca="false">IF(F2554=1,MIN($F$643,MAX(0,$B$2500-SUM(I2554:L2554))),0)</f>
        <v>30000000</v>
      </c>
      <c r="N2554" s="7" t="n">
        <f aca="false">IF(G2554=1,MIN($F$642,MAX(0,$B$2500-SUM(I2554:M2554))),0)</f>
        <v>0</v>
      </c>
      <c r="O2554" s="7" t="n">
        <f aca="false">IF(H2554=1,MIN($F$641,MAX(0,$B$2500-SUM(I2554:N2554))),0)</f>
        <v>0</v>
      </c>
      <c r="P2554" s="7" t="n">
        <f aca="false">MAX(0,$B$2500-SUM(I2554:O2554))</f>
        <v>1570000000</v>
      </c>
      <c r="Q2554" s="7" t="n">
        <f aca="false">($B$623+$B$624)+$B$22+(1-B2554)*$B$618+(1-C2554)*$E$646+(1-D2554)*$E$645+(1-E2554)*$E$644+(1-F2554)*$E$643+(1-G2554)*$E$642+(1-H2554)*$E$641</f>
        <v>22283640.2330639</v>
      </c>
      <c r="R2554" s="7" t="n">
        <f aca="false">P2554&gt;$B$12*Q2554</f>
        <v>1</v>
      </c>
      <c r="S2554" s="7" t="n">
        <f aca="false">IF(R2554,(P2554+$B$12*$B$13)/(Q2554+$B$13),IF(Q2554&gt;0,P2554/Q2554,0))</f>
        <v>63.4491134156364</v>
      </c>
      <c r="T2554" s="7" t="n">
        <f aca="false">IF(R2554,$B$13*(S2554-$B$12),0)</f>
        <v>156122783.539091</v>
      </c>
      <c r="U2554" s="7" t="n">
        <f aca="false">($B$623+$B$624)*S2554</f>
        <v>16475743.186374</v>
      </c>
      <c r="V2554" s="7" t="n">
        <f aca="false">$B$22*S2554</f>
        <v>571042020.740728</v>
      </c>
      <c r="W2554" s="7" t="n">
        <f aca="false">IF(B2554=1,I2554,S2554*$B$618)</f>
        <v>39590446.1799156</v>
      </c>
      <c r="X2554" s="7" t="n">
        <f aca="false">IF(C2554=1,J2554,S2554*$E$646)</f>
        <v>300000000</v>
      </c>
      <c r="Y2554" s="7" t="n">
        <f aca="false">IF(D2554=1,K2554,S2554*$E$645)</f>
        <v>100000000</v>
      </c>
      <c r="Z2554" s="7" t="n">
        <f aca="false">IF(E2554=1,L2554,S2554*$E$644)</f>
        <v>152277872.197527</v>
      </c>
      <c r="AA2554" s="7" t="n">
        <f aca="false">IF(F2554=1,M2554,S2554*$E$643)</f>
        <v>30000000</v>
      </c>
      <c r="AB2554" s="7" t="n">
        <f aca="false">IF(G2554=1,N2554,S2554*$E$642)</f>
        <v>317245567.078182</v>
      </c>
      <c r="AC2554" s="7" t="n">
        <f aca="false">IF(H2554=1,O2554,S2554*$E$641)</f>
        <v>317245567.078182</v>
      </c>
      <c r="AD2554" s="7" t="n">
        <f aca="false">INDEX($W$2502:$W$2629,MATCH($A2554+(1-B2554)*64,$A$2502:$A$2629,0))</f>
        <v>30000000</v>
      </c>
      <c r="AE2554" s="7" t="n">
        <f aca="false">INDEX($W$2502:$W$2629,MATCH($A2554-B2554*64,$A$2502:$A$2629,0))</f>
        <v>39590446.1799156</v>
      </c>
      <c r="AF2554" s="7" t="n">
        <f aca="false">INDEX($X$2502:$X$2629,MATCH($A2554+(1-C2554)*32,$A$2502:$A$2629,0))</f>
        <v>300000000</v>
      </c>
      <c r="AG2554" s="7" t="n">
        <f aca="false">INDEX($X$2502:$X$2629,MATCH($A2554-C2554*32,$A$2502:$A$2629,0))</f>
        <v>370086898.87018</v>
      </c>
      <c r="AH2554" s="7" t="n">
        <f aca="false">INDEX($Y$2502:$Y$2629,MATCH($A2554+(1-D2554)*16,$A$2502:$A$2629,0))</f>
        <v>100000000</v>
      </c>
      <c r="AI2554" s="7" t="n">
        <f aca="false">INDEX($Y$2502:$Y$2629,MATCH($A2554-D2554*16,$A$2502:$A$2629,0))</f>
        <v>108871439.428662</v>
      </c>
      <c r="AJ2554" s="7" t="n">
        <f aca="false">INDEX($Z$2502:$Z$2629,MATCH($A2554+(1-E2554)*8,$A$2502:$A$2629,0))</f>
        <v>60000000</v>
      </c>
      <c r="AK2554" s="7" t="n">
        <f aca="false">INDEX($Z$2502:$Z$2629,MATCH($A2554-E2554*8,$A$2502:$A$2629,0))</f>
        <v>152277872.197527</v>
      </c>
      <c r="AL2554" s="7" t="n">
        <f aca="false">INDEX($AA$2502:$AA$2629,MATCH($A2554+(1-F2554)*4,$A$2502:$A$2629,0))</f>
        <v>30000000</v>
      </c>
      <c r="AM2554" s="7" t="n">
        <f aca="false">INDEX($AA$2502:$AA$2629,MATCH($A2554-F2554*4,$A$2502:$A$2629,0))</f>
        <v>173033481.562248</v>
      </c>
      <c r="AN2554" s="7" t="n">
        <f aca="false">INDEX($AB$2502:$AB$2629,MATCH($A2554+(1-G2554)*2,$A$2502:$A$2629,0))</f>
        <v>15000000</v>
      </c>
      <c r="AO2554" s="7" t="n">
        <f aca="false">INDEX($AB$2502:$AB$2629,MATCH($A2554-G2554*2,$A$2502:$A$2629,0))</f>
        <v>317245567.078182</v>
      </c>
      <c r="AP2554" s="7" t="n">
        <f aca="false">INDEX($AC$2502:$AC$2629,MATCH($A2554+(1-H2554)*1,$A$2502:$A$2629,0))</f>
        <v>5000000</v>
      </c>
      <c r="AQ2554" s="7" t="n">
        <f aca="false">INDEX($AC$2502:$AC$2629,MATCH($A2554-H2554*1,$A$2502:$A$2629,0))</f>
        <v>317245567.078182</v>
      </c>
      <c r="AR2554" s="14" t="b">
        <f aca="false">AND(IF(B2554=1,AD2554&gt;=AE2554,AE2554&gt;AD2554),IF(C2554=1,AF2554&gt;=AG2554,AG2554&gt;AF2554),IF(D2554=1,AH2554&gt;=AI2554,AI2554&gt;AH2554),IF(E2554=1,AJ2554&gt;=AK2554,AK2554&gt;AJ2554),IF(F2554=1,AL2554&gt;=AM2554,AM2554&gt;AL2554),IF(G2554=1,AN2554&gt;=AO2554,AO2554&gt;AN2554),IF(H2554=1,AP2554&gt;=AQ2554,AQ2554&gt;AP2554))</f>
        <v>0</v>
      </c>
      <c r="AS2554" s="2"/>
      <c r="AT2554" s="2"/>
      <c r="AU2554" s="2"/>
      <c r="AV2554" s="2"/>
      <c r="AW2554" s="2"/>
      <c r="AX2554" s="2"/>
    </row>
    <row r="2555" customFormat="false" ht="15" hidden="false" customHeight="false" outlineLevel="0" collapsed="false">
      <c r="A2555" s="6" t="n">
        <f aca="false">ROW()-2502</f>
        <v>53</v>
      </c>
      <c r="B2555" s="6" t="n">
        <f aca="false">MOD(INT($A2555/64),2)</f>
        <v>0</v>
      </c>
      <c r="C2555" s="6" t="n">
        <f aca="false">MOD(INT($A2555/32),2)</f>
        <v>1</v>
      </c>
      <c r="D2555" s="6" t="n">
        <f aca="false">MOD(INT($A2555/16),2)</f>
        <v>1</v>
      </c>
      <c r="E2555" s="6" t="n">
        <f aca="false">MOD(INT($A2555/8),2)</f>
        <v>0</v>
      </c>
      <c r="F2555" s="6" t="n">
        <f aca="false">MOD(INT($A2555/4),2)</f>
        <v>1</v>
      </c>
      <c r="G2555" s="6" t="n">
        <f aca="false">MOD(INT($A2555/2),2)</f>
        <v>0</v>
      </c>
      <c r="H2555" s="6" t="n">
        <f aca="false">MOD(INT($A2555/1),2)</f>
        <v>1</v>
      </c>
      <c r="I2555" s="7" t="n">
        <f aca="false">IF(B2555=1,MIN($B$6,$B$2500),0)</f>
        <v>0</v>
      </c>
      <c r="J2555" s="7" t="n">
        <f aca="false">IF(C2555=1,MIN($F$646,MAX(0,$B$2500-I2555)),0)</f>
        <v>300000000</v>
      </c>
      <c r="K2555" s="7" t="n">
        <f aca="false">IF(D2555=1,MIN($F$645,MAX(0,$B$2500-SUM(I2555:J2555))),0)</f>
        <v>100000000</v>
      </c>
      <c r="L2555" s="7" t="n">
        <f aca="false">IF(E2555=1,MIN($F$644,MAX(0,$B$2500-SUM(I2555:K2555))),0)</f>
        <v>0</v>
      </c>
      <c r="M2555" s="7" t="n">
        <f aca="false">IF(F2555=1,MIN($F$643,MAX(0,$B$2500-SUM(I2555:L2555))),0)</f>
        <v>30000000</v>
      </c>
      <c r="N2555" s="7" t="n">
        <f aca="false">IF(G2555=1,MIN($F$642,MAX(0,$B$2500-SUM(I2555:M2555))),0)</f>
        <v>0</v>
      </c>
      <c r="O2555" s="7" t="n">
        <f aca="false">IF(H2555=1,MIN($F$641,MAX(0,$B$2500-SUM(I2555:N2555))),0)</f>
        <v>5000000</v>
      </c>
      <c r="P2555" s="7" t="n">
        <f aca="false">MAX(0,$B$2500-SUM(I2555:O2555))</f>
        <v>1565000000</v>
      </c>
      <c r="Q2555" s="7" t="n">
        <f aca="false">($B$623+$B$624)+$B$22+(1-B2555)*$B$618+(1-C2555)*$E$646+(1-D2555)*$E$645+(1-E2555)*$E$644+(1-F2555)*$E$643+(1-G2555)*$E$642+(1-H2555)*$E$641</f>
        <v>17283640.2330639</v>
      </c>
      <c r="R2555" s="7" t="n">
        <f aca="false">P2555&gt;$B$12*Q2555</f>
        <v>1</v>
      </c>
      <c r="S2555" s="7" t="n">
        <f aca="false">IF(R2555,(P2555+$B$12*$B$13)/(Q2555+$B$13),IF(Q2555&gt;0,P2555/Q2555,0))</f>
        <v>79.2321322837381</v>
      </c>
      <c r="T2555" s="7" t="n">
        <f aca="false">IF(R2555,$B$13*(S2555-$B$12),0)</f>
        <v>195580330.709345</v>
      </c>
      <c r="U2555" s="7" t="n">
        <f aca="false">($B$623+$B$624)*S2555</f>
        <v>20574097.7823337</v>
      </c>
      <c r="V2555" s="7" t="n">
        <f aca="false">$B$22*S2555</f>
        <v>713089190.553643</v>
      </c>
      <c r="W2555" s="7" t="n">
        <f aca="false">IF(B2555=1,I2555,S2555*$B$618)</f>
        <v>49438602.0550169</v>
      </c>
      <c r="X2555" s="7" t="n">
        <f aca="false">IF(C2555=1,J2555,S2555*$E$646)</f>
        <v>300000000</v>
      </c>
      <c r="Y2555" s="7" t="n">
        <f aca="false">IF(D2555=1,K2555,S2555*$E$645)</f>
        <v>100000000</v>
      </c>
      <c r="Z2555" s="7" t="n">
        <f aca="false">IF(E2555=1,L2555,S2555*$E$644)</f>
        <v>190157117.480971</v>
      </c>
      <c r="AA2555" s="7" t="n">
        <f aca="false">IF(F2555=1,M2555,S2555*$E$643)</f>
        <v>30000000</v>
      </c>
      <c r="AB2555" s="7" t="n">
        <f aca="false">IF(G2555=1,N2555,S2555*$E$642)</f>
        <v>396160661.41869</v>
      </c>
      <c r="AC2555" s="7" t="n">
        <f aca="false">IF(H2555=1,O2555,S2555*$E$641)</f>
        <v>5000000</v>
      </c>
      <c r="AD2555" s="7" t="n">
        <f aca="false">INDEX($W$2502:$W$2629,MATCH($A2555+(1-B2555)*64,$A$2502:$A$2629,0))</f>
        <v>30000000</v>
      </c>
      <c r="AE2555" s="7" t="n">
        <f aca="false">INDEX($W$2502:$W$2629,MATCH($A2555-B2555*64,$A$2502:$A$2629,0))</f>
        <v>49438602.0550169</v>
      </c>
      <c r="AF2555" s="7" t="n">
        <f aca="false">INDEX($X$2502:$X$2629,MATCH($A2555+(1-C2555)*32,$A$2502:$A$2629,0))</f>
        <v>300000000</v>
      </c>
      <c r="AG2555" s="7" t="n">
        <f aca="false">INDEX($X$2502:$X$2629,MATCH($A2555-C2555*32,$A$2502:$A$2629,0))</f>
        <v>440384761.745942</v>
      </c>
      <c r="AH2555" s="7" t="n">
        <f aca="false">INDEX($Y$2502:$Y$2629,MATCH($A2555+(1-D2555)*16,$A$2502:$A$2629,0))</f>
        <v>100000000</v>
      </c>
      <c r="AI2555" s="7" t="n">
        <f aca="false">INDEX($Y$2502:$Y$2629,MATCH($A2555-D2555*16,$A$2502:$A$2629,0))</f>
        <v>133778342.575316</v>
      </c>
      <c r="AJ2555" s="7" t="n">
        <f aca="false">INDEX($Z$2502:$Z$2629,MATCH($A2555+(1-E2555)*8,$A$2502:$A$2629,0))</f>
        <v>60000000</v>
      </c>
      <c r="AK2555" s="7" t="n">
        <f aca="false">INDEX($Z$2502:$Z$2629,MATCH($A2555-E2555*8,$A$2502:$A$2629,0))</f>
        <v>190157117.480971</v>
      </c>
      <c r="AL2555" s="7" t="n">
        <f aca="false">INDEX($AA$2502:$AA$2629,MATCH($A2555+(1-F2555)*4,$A$2502:$A$2629,0))</f>
        <v>30000000</v>
      </c>
      <c r="AM2555" s="7" t="n">
        <f aca="false">INDEX($AA$2502:$AA$2629,MATCH($A2555-F2555*4,$A$2502:$A$2629,0))</f>
        <v>210348300.402192</v>
      </c>
      <c r="AN2555" s="7" t="n">
        <f aca="false">INDEX($AB$2502:$AB$2629,MATCH($A2555+(1-G2555)*2,$A$2502:$A$2629,0))</f>
        <v>15000000</v>
      </c>
      <c r="AO2555" s="7" t="n">
        <f aca="false">INDEX($AB$2502:$AB$2629,MATCH($A2555-G2555*2,$A$2502:$A$2629,0))</f>
        <v>396160661.41869</v>
      </c>
      <c r="AP2555" s="7" t="n">
        <f aca="false">INDEX($AC$2502:$AC$2629,MATCH($A2555+(1-H2555)*1,$A$2502:$A$2629,0))</f>
        <v>5000000</v>
      </c>
      <c r="AQ2555" s="7" t="n">
        <f aca="false">INDEX($AC$2502:$AC$2629,MATCH($A2555-H2555*1,$A$2502:$A$2629,0))</f>
        <v>317245567.078182</v>
      </c>
      <c r="AR2555" s="14" t="b">
        <f aca="false">AND(IF(B2555=1,AD2555&gt;=AE2555,AE2555&gt;AD2555),IF(C2555=1,AF2555&gt;=AG2555,AG2555&gt;AF2555),IF(D2555=1,AH2555&gt;=AI2555,AI2555&gt;AH2555),IF(E2555=1,AJ2555&gt;=AK2555,AK2555&gt;AJ2555),IF(F2555=1,AL2555&gt;=AM2555,AM2555&gt;AL2555),IF(G2555=1,AN2555&gt;=AO2555,AO2555&gt;AN2555),IF(H2555=1,AP2555&gt;=AQ2555,AQ2555&gt;AP2555))</f>
        <v>0</v>
      </c>
      <c r="AS2555" s="2"/>
      <c r="AT2555" s="2"/>
      <c r="AU2555" s="2"/>
      <c r="AV2555" s="2"/>
      <c r="AW2555" s="2"/>
      <c r="AX2555" s="2"/>
    </row>
    <row r="2556" customFormat="false" ht="15" hidden="false" customHeight="false" outlineLevel="0" collapsed="false">
      <c r="A2556" s="6" t="n">
        <f aca="false">ROW()-2502</f>
        <v>54</v>
      </c>
      <c r="B2556" s="6" t="n">
        <f aca="false">MOD(INT($A2556/64),2)</f>
        <v>0</v>
      </c>
      <c r="C2556" s="6" t="n">
        <f aca="false">MOD(INT($A2556/32),2)</f>
        <v>1</v>
      </c>
      <c r="D2556" s="6" t="n">
        <f aca="false">MOD(INT($A2556/16),2)</f>
        <v>1</v>
      </c>
      <c r="E2556" s="6" t="n">
        <f aca="false">MOD(INT($A2556/8),2)</f>
        <v>0</v>
      </c>
      <c r="F2556" s="6" t="n">
        <f aca="false">MOD(INT($A2556/4),2)</f>
        <v>1</v>
      </c>
      <c r="G2556" s="6" t="n">
        <f aca="false">MOD(INT($A2556/2),2)</f>
        <v>1</v>
      </c>
      <c r="H2556" s="6" t="n">
        <f aca="false">MOD(INT($A2556/1),2)</f>
        <v>0</v>
      </c>
      <c r="I2556" s="7" t="n">
        <f aca="false">IF(B2556=1,MIN($B$6,$B$2500),0)</f>
        <v>0</v>
      </c>
      <c r="J2556" s="7" t="n">
        <f aca="false">IF(C2556=1,MIN($F$646,MAX(0,$B$2500-I2556)),0)</f>
        <v>300000000</v>
      </c>
      <c r="K2556" s="7" t="n">
        <f aca="false">IF(D2556=1,MIN($F$645,MAX(0,$B$2500-SUM(I2556:J2556))),0)</f>
        <v>100000000</v>
      </c>
      <c r="L2556" s="7" t="n">
        <f aca="false">IF(E2556=1,MIN($F$644,MAX(0,$B$2500-SUM(I2556:K2556))),0)</f>
        <v>0</v>
      </c>
      <c r="M2556" s="7" t="n">
        <f aca="false">IF(F2556=1,MIN($F$643,MAX(0,$B$2500-SUM(I2556:L2556))),0)</f>
        <v>30000000</v>
      </c>
      <c r="N2556" s="7" t="n">
        <f aca="false">IF(G2556=1,MIN($F$642,MAX(0,$B$2500-SUM(I2556:M2556))),0)</f>
        <v>15000000</v>
      </c>
      <c r="O2556" s="7" t="n">
        <f aca="false">IF(H2556=1,MIN($F$641,MAX(0,$B$2500-SUM(I2556:N2556))),0)</f>
        <v>0</v>
      </c>
      <c r="P2556" s="7" t="n">
        <f aca="false">MAX(0,$B$2500-SUM(I2556:O2556))</f>
        <v>1555000000</v>
      </c>
      <c r="Q2556" s="7" t="n">
        <f aca="false">($B$623+$B$624)+$B$22+(1-B2556)*$B$618+(1-C2556)*$E$646+(1-D2556)*$E$645+(1-E2556)*$E$644+(1-F2556)*$E$643+(1-G2556)*$E$642+(1-H2556)*$E$641</f>
        <v>17283640.2330639</v>
      </c>
      <c r="R2556" s="7" t="n">
        <f aca="false">P2556&gt;$B$12*Q2556</f>
        <v>1</v>
      </c>
      <c r="S2556" s="7" t="n">
        <f aca="false">IF(R2556,(P2556+$B$12*$B$13)/(Q2556+$B$13),IF(Q2556&gt;0,P2556/Q2556,0))</f>
        <v>78.7266641351975</v>
      </c>
      <c r="T2556" s="7" t="n">
        <f aca="false">IF(R2556,$B$13*(S2556-$B$12),0)</f>
        <v>194316660.337994</v>
      </c>
      <c r="U2556" s="7" t="n">
        <f aca="false">($B$623+$B$624)*S2556</f>
        <v>20442843.5700062</v>
      </c>
      <c r="V2556" s="7" t="n">
        <f aca="false">$B$22*S2556</f>
        <v>708539977.216777</v>
      </c>
      <c r="W2556" s="7" t="n">
        <f aca="false">IF(B2556=1,I2556,S2556*$B$618)</f>
        <v>49123204.2747617</v>
      </c>
      <c r="X2556" s="7" t="n">
        <f aca="false">IF(C2556=1,J2556,S2556*$E$646)</f>
        <v>300000000</v>
      </c>
      <c r="Y2556" s="7" t="n">
        <f aca="false">IF(D2556=1,K2556,S2556*$E$645)</f>
        <v>100000000</v>
      </c>
      <c r="Z2556" s="7" t="n">
        <f aca="false">IF(E2556=1,L2556,S2556*$E$644)</f>
        <v>188943993.924474</v>
      </c>
      <c r="AA2556" s="7" t="n">
        <f aca="false">IF(F2556=1,M2556,S2556*$E$643)</f>
        <v>30000000</v>
      </c>
      <c r="AB2556" s="7" t="n">
        <f aca="false">IF(G2556=1,N2556,S2556*$E$642)</f>
        <v>15000000</v>
      </c>
      <c r="AC2556" s="7" t="n">
        <f aca="false">IF(H2556=1,O2556,S2556*$E$641)</f>
        <v>393633320.675987</v>
      </c>
      <c r="AD2556" s="7" t="n">
        <f aca="false">INDEX($W$2502:$W$2629,MATCH($A2556+(1-B2556)*64,$A$2502:$A$2629,0))</f>
        <v>30000000</v>
      </c>
      <c r="AE2556" s="7" t="n">
        <f aca="false">INDEX($W$2502:$W$2629,MATCH($A2556-B2556*64,$A$2502:$A$2629,0))</f>
        <v>49123204.2747617</v>
      </c>
      <c r="AF2556" s="7" t="n">
        <f aca="false">INDEX($X$2502:$X$2629,MATCH($A2556+(1-C2556)*32,$A$2502:$A$2629,0))</f>
        <v>300000000</v>
      </c>
      <c r="AG2556" s="7" t="n">
        <f aca="false">INDEX($X$2502:$X$2629,MATCH($A2556-C2556*32,$A$2502:$A$2629,0))</f>
        <v>438026610.411291</v>
      </c>
      <c r="AH2556" s="7" t="n">
        <f aca="false">INDEX($Y$2502:$Y$2629,MATCH($A2556+(1-D2556)*16,$A$2502:$A$2629,0))</f>
        <v>100000000</v>
      </c>
      <c r="AI2556" s="7" t="n">
        <f aca="false">INDEX($Y$2502:$Y$2629,MATCH($A2556-D2556*16,$A$2502:$A$2629,0))</f>
        <v>132976073.654324</v>
      </c>
      <c r="AJ2556" s="7" t="n">
        <f aca="false">INDEX($Z$2502:$Z$2629,MATCH($A2556+(1-E2556)*8,$A$2502:$A$2629,0))</f>
        <v>60000000</v>
      </c>
      <c r="AK2556" s="7" t="n">
        <f aca="false">INDEX($Z$2502:$Z$2629,MATCH($A2556-E2556*8,$A$2502:$A$2629,0))</f>
        <v>188943993.924474</v>
      </c>
      <c r="AL2556" s="7" t="n">
        <f aca="false">INDEX($AA$2502:$AA$2629,MATCH($A2556+(1-F2556)*4,$A$2502:$A$2629,0))</f>
        <v>30000000</v>
      </c>
      <c r="AM2556" s="7" t="n">
        <f aca="false">INDEX($AA$2502:$AA$2629,MATCH($A2556-F2556*4,$A$2502:$A$2629,0))</f>
        <v>209031566.127374</v>
      </c>
      <c r="AN2556" s="7" t="n">
        <f aca="false">INDEX($AB$2502:$AB$2629,MATCH($A2556+(1-G2556)*2,$A$2502:$A$2629,0))</f>
        <v>15000000</v>
      </c>
      <c r="AO2556" s="7" t="n">
        <f aca="false">INDEX($AB$2502:$AB$2629,MATCH($A2556-G2556*2,$A$2502:$A$2629,0))</f>
        <v>317245567.078182</v>
      </c>
      <c r="AP2556" s="7" t="n">
        <f aca="false">INDEX($AC$2502:$AC$2629,MATCH($A2556+(1-H2556)*1,$A$2502:$A$2629,0))</f>
        <v>5000000</v>
      </c>
      <c r="AQ2556" s="7" t="n">
        <f aca="false">INDEX($AC$2502:$AC$2629,MATCH($A2556-H2556*1,$A$2502:$A$2629,0))</f>
        <v>393633320.675987</v>
      </c>
      <c r="AR2556" s="14" t="b">
        <f aca="false">AND(IF(B2556=1,AD2556&gt;=AE2556,AE2556&gt;AD2556),IF(C2556=1,AF2556&gt;=AG2556,AG2556&gt;AF2556),IF(D2556=1,AH2556&gt;=AI2556,AI2556&gt;AH2556),IF(E2556=1,AJ2556&gt;=AK2556,AK2556&gt;AJ2556),IF(F2556=1,AL2556&gt;=AM2556,AM2556&gt;AL2556),IF(G2556=1,AN2556&gt;=AO2556,AO2556&gt;AN2556),IF(H2556=1,AP2556&gt;=AQ2556,AQ2556&gt;AP2556))</f>
        <v>0</v>
      </c>
      <c r="AS2556" s="2"/>
      <c r="AT2556" s="2"/>
      <c r="AU2556" s="2"/>
      <c r="AV2556" s="2"/>
      <c r="AW2556" s="2"/>
      <c r="AX2556" s="2"/>
    </row>
    <row r="2557" customFormat="false" ht="15" hidden="false" customHeight="false" outlineLevel="0" collapsed="false">
      <c r="A2557" s="6" t="n">
        <f aca="false">ROW()-2502</f>
        <v>55</v>
      </c>
      <c r="B2557" s="6" t="n">
        <f aca="false">MOD(INT($A2557/64),2)</f>
        <v>0</v>
      </c>
      <c r="C2557" s="6" t="n">
        <f aca="false">MOD(INT($A2557/32),2)</f>
        <v>1</v>
      </c>
      <c r="D2557" s="6" t="n">
        <f aca="false">MOD(INT($A2557/16),2)</f>
        <v>1</v>
      </c>
      <c r="E2557" s="6" t="n">
        <f aca="false">MOD(INT($A2557/8),2)</f>
        <v>0</v>
      </c>
      <c r="F2557" s="6" t="n">
        <f aca="false">MOD(INT($A2557/4),2)</f>
        <v>1</v>
      </c>
      <c r="G2557" s="6" t="n">
        <f aca="false">MOD(INT($A2557/2),2)</f>
        <v>1</v>
      </c>
      <c r="H2557" s="6" t="n">
        <f aca="false">MOD(INT($A2557/1),2)</f>
        <v>1</v>
      </c>
      <c r="I2557" s="7" t="n">
        <f aca="false">IF(B2557=1,MIN($B$6,$B$2500),0)</f>
        <v>0</v>
      </c>
      <c r="J2557" s="7" t="n">
        <f aca="false">IF(C2557=1,MIN($F$646,MAX(0,$B$2500-I2557)),0)</f>
        <v>300000000</v>
      </c>
      <c r="K2557" s="7" t="n">
        <f aca="false">IF(D2557=1,MIN($F$645,MAX(0,$B$2500-SUM(I2557:J2557))),0)</f>
        <v>100000000</v>
      </c>
      <c r="L2557" s="7" t="n">
        <f aca="false">IF(E2557=1,MIN($F$644,MAX(0,$B$2500-SUM(I2557:K2557))),0)</f>
        <v>0</v>
      </c>
      <c r="M2557" s="7" t="n">
        <f aca="false">IF(F2557=1,MIN($F$643,MAX(0,$B$2500-SUM(I2557:L2557))),0)</f>
        <v>30000000</v>
      </c>
      <c r="N2557" s="7" t="n">
        <f aca="false">IF(G2557=1,MIN($F$642,MAX(0,$B$2500-SUM(I2557:M2557))),0)</f>
        <v>15000000</v>
      </c>
      <c r="O2557" s="7" t="n">
        <f aca="false">IF(H2557=1,MIN($F$641,MAX(0,$B$2500-SUM(I2557:N2557))),0)</f>
        <v>5000000</v>
      </c>
      <c r="P2557" s="7" t="n">
        <f aca="false">MAX(0,$B$2500-SUM(I2557:O2557))</f>
        <v>1550000000</v>
      </c>
      <c r="Q2557" s="7" t="n">
        <f aca="false">($B$623+$B$624)+$B$22+(1-B2557)*$B$618+(1-C2557)*$E$646+(1-D2557)*$E$645+(1-E2557)*$E$644+(1-F2557)*$E$643+(1-G2557)*$E$642+(1-H2557)*$E$641</f>
        <v>12283640.2330639</v>
      </c>
      <c r="R2557" s="7" t="n">
        <f aca="false">P2557&gt;$B$12*Q2557</f>
        <v>1</v>
      </c>
      <c r="S2557" s="7" t="n">
        <f aca="false">IF(R2557,(P2557+$B$12*$B$13)/(Q2557+$B$13),IF(Q2557&gt;0,P2557/Q2557,0))</f>
        <v>105.014730846047</v>
      </c>
      <c r="T2557" s="7" t="n">
        <f aca="false">IF(R2557,$B$13*(S2557-$B$12),0)</f>
        <v>260036827.115118</v>
      </c>
      <c r="U2557" s="7" t="n">
        <f aca="false">($B$623+$B$624)*S2557</f>
        <v>27269029.3538329</v>
      </c>
      <c r="V2557" s="7" t="n">
        <f aca="false">$B$22*S2557</f>
        <v>945132577.614426</v>
      </c>
      <c r="W2557" s="7" t="n">
        <f aca="false">IF(B2557=1,I2557,S2557*$B$618)</f>
        <v>65526211.8861091</v>
      </c>
      <c r="X2557" s="7" t="n">
        <f aca="false">IF(C2557=1,J2557,S2557*$E$646)</f>
        <v>300000000</v>
      </c>
      <c r="Y2557" s="7" t="n">
        <f aca="false">IF(D2557=1,K2557,S2557*$E$645)</f>
        <v>100000000</v>
      </c>
      <c r="Z2557" s="7" t="n">
        <f aca="false">IF(E2557=1,L2557,S2557*$E$644)</f>
        <v>252035354.030514</v>
      </c>
      <c r="AA2557" s="7" t="n">
        <f aca="false">IF(F2557=1,M2557,S2557*$E$643)</f>
        <v>30000000</v>
      </c>
      <c r="AB2557" s="7" t="n">
        <f aca="false">IF(G2557=1,N2557,S2557*$E$642)</f>
        <v>15000000</v>
      </c>
      <c r="AC2557" s="7" t="n">
        <f aca="false">IF(H2557=1,O2557,S2557*$E$641)</f>
        <v>5000000</v>
      </c>
      <c r="AD2557" s="7" t="n">
        <f aca="false">INDEX($W$2502:$W$2629,MATCH($A2557+(1-B2557)*64,$A$2502:$A$2629,0))</f>
        <v>30000000</v>
      </c>
      <c r="AE2557" s="7" t="n">
        <f aca="false">INDEX($W$2502:$W$2629,MATCH($A2557-B2557*64,$A$2502:$A$2629,0))</f>
        <v>65526211.8861091</v>
      </c>
      <c r="AF2557" s="7" t="n">
        <f aca="false">INDEX($X$2502:$X$2629,MATCH($A2557+(1-C2557)*32,$A$2502:$A$2629,0))</f>
        <v>300000000</v>
      </c>
      <c r="AG2557" s="7" t="n">
        <f aca="false">INDEX($X$2502:$X$2629,MATCH($A2557-C2557*32,$A$2502:$A$2629,0))</f>
        <v>541413786.852203</v>
      </c>
      <c r="AH2557" s="7" t="n">
        <f aca="false">INDEX($Y$2502:$Y$2629,MATCH($A2557+(1-D2557)*16,$A$2502:$A$2629,0))</f>
        <v>100000000</v>
      </c>
      <c r="AI2557" s="7" t="n">
        <f aca="false">INDEX($Y$2502:$Y$2629,MATCH($A2557-D2557*16,$A$2502:$A$2629,0))</f>
        <v>172726626.101569</v>
      </c>
      <c r="AJ2557" s="7" t="n">
        <f aca="false">INDEX($Z$2502:$Z$2629,MATCH($A2557+(1-E2557)*8,$A$2502:$A$2629,0))</f>
        <v>60000000</v>
      </c>
      <c r="AK2557" s="7" t="n">
        <f aca="false">INDEX($Z$2502:$Z$2629,MATCH($A2557-E2557*8,$A$2502:$A$2629,0))</f>
        <v>252035354.030514</v>
      </c>
      <c r="AL2557" s="7" t="n">
        <f aca="false">INDEX($AA$2502:$AA$2629,MATCH($A2557+(1-F2557)*4,$A$2502:$A$2629,0))</f>
        <v>30000000</v>
      </c>
      <c r="AM2557" s="7" t="n">
        <f aca="false">INDEX($AA$2502:$AA$2629,MATCH($A2557-F2557*4,$A$2502:$A$2629,0))</f>
        <v>266958841.822121</v>
      </c>
      <c r="AN2557" s="7" t="n">
        <f aca="false">INDEX($AB$2502:$AB$2629,MATCH($A2557+(1-G2557)*2,$A$2502:$A$2629,0))</f>
        <v>15000000</v>
      </c>
      <c r="AO2557" s="7" t="n">
        <f aca="false">INDEX($AB$2502:$AB$2629,MATCH($A2557-G2557*2,$A$2502:$A$2629,0))</f>
        <v>396160661.41869</v>
      </c>
      <c r="AP2557" s="7" t="n">
        <f aca="false">INDEX($AC$2502:$AC$2629,MATCH($A2557+(1-H2557)*1,$A$2502:$A$2629,0))</f>
        <v>5000000</v>
      </c>
      <c r="AQ2557" s="7" t="n">
        <f aca="false">INDEX($AC$2502:$AC$2629,MATCH($A2557-H2557*1,$A$2502:$A$2629,0))</f>
        <v>393633320.675987</v>
      </c>
      <c r="AR2557" s="14" t="b">
        <f aca="false">AND(IF(B2557=1,AD2557&gt;=AE2557,AE2557&gt;AD2557),IF(C2557=1,AF2557&gt;=AG2557,AG2557&gt;AF2557),IF(D2557=1,AH2557&gt;=AI2557,AI2557&gt;AH2557),IF(E2557=1,AJ2557&gt;=AK2557,AK2557&gt;AJ2557),IF(F2557=1,AL2557&gt;=AM2557,AM2557&gt;AL2557),IF(G2557=1,AN2557&gt;=AO2557,AO2557&gt;AN2557),IF(H2557=1,AP2557&gt;=AQ2557,AQ2557&gt;AP2557))</f>
        <v>0</v>
      </c>
      <c r="AS2557" s="2"/>
      <c r="AT2557" s="2"/>
      <c r="AU2557" s="2"/>
      <c r="AV2557" s="2"/>
      <c r="AW2557" s="2"/>
      <c r="AX2557" s="2"/>
    </row>
    <row r="2558" customFormat="false" ht="15" hidden="false" customHeight="false" outlineLevel="0" collapsed="false">
      <c r="A2558" s="6" t="n">
        <f aca="false">ROW()-2502</f>
        <v>56</v>
      </c>
      <c r="B2558" s="6" t="n">
        <f aca="false">MOD(INT($A2558/64),2)</f>
        <v>0</v>
      </c>
      <c r="C2558" s="6" t="n">
        <f aca="false">MOD(INT($A2558/32),2)</f>
        <v>1</v>
      </c>
      <c r="D2558" s="6" t="n">
        <f aca="false">MOD(INT($A2558/16),2)</f>
        <v>1</v>
      </c>
      <c r="E2558" s="6" t="n">
        <f aca="false">MOD(INT($A2558/8),2)</f>
        <v>1</v>
      </c>
      <c r="F2558" s="6" t="n">
        <f aca="false">MOD(INT($A2558/4),2)</f>
        <v>0</v>
      </c>
      <c r="G2558" s="6" t="n">
        <f aca="false">MOD(INT($A2558/2),2)</f>
        <v>0</v>
      </c>
      <c r="H2558" s="6" t="n">
        <f aca="false">MOD(INT($A2558/1),2)</f>
        <v>0</v>
      </c>
      <c r="I2558" s="7" t="n">
        <f aca="false">IF(B2558=1,MIN($B$6,$B$2500),0)</f>
        <v>0</v>
      </c>
      <c r="J2558" s="7" t="n">
        <f aca="false">IF(C2558=1,MIN($F$646,MAX(0,$B$2500-I2558)),0)</f>
        <v>300000000</v>
      </c>
      <c r="K2558" s="7" t="n">
        <f aca="false">IF(D2558=1,MIN($F$645,MAX(0,$B$2500-SUM(I2558:J2558))),0)</f>
        <v>100000000</v>
      </c>
      <c r="L2558" s="7" t="n">
        <f aca="false">IF(E2558=1,MIN($F$644,MAX(0,$B$2500-SUM(I2558:K2558))),0)</f>
        <v>60000000</v>
      </c>
      <c r="M2558" s="7" t="n">
        <f aca="false">IF(F2558=1,MIN($F$643,MAX(0,$B$2500-SUM(I2558:L2558))),0)</f>
        <v>0</v>
      </c>
      <c r="N2558" s="7" t="n">
        <f aca="false">IF(G2558=1,MIN($F$642,MAX(0,$B$2500-SUM(I2558:M2558))),0)</f>
        <v>0</v>
      </c>
      <c r="O2558" s="7" t="n">
        <f aca="false">IF(H2558=1,MIN($F$641,MAX(0,$B$2500-SUM(I2558:N2558))),0)</f>
        <v>0</v>
      </c>
      <c r="P2558" s="7" t="n">
        <f aca="false">MAX(0,$B$2500-SUM(I2558:O2558))</f>
        <v>1540000000</v>
      </c>
      <c r="Q2558" s="7" t="n">
        <f aca="false">($B$623+$B$624)+$B$22+(1-B2558)*$B$618+(1-C2558)*$E$646+(1-D2558)*$E$645+(1-E2558)*$E$644+(1-F2558)*$E$643+(1-G2558)*$E$642+(1-H2558)*$E$641</f>
        <v>22883640.2330639</v>
      </c>
      <c r="R2558" s="7" t="n">
        <f aca="false">P2558&gt;$B$12*Q2558</f>
        <v>1</v>
      </c>
      <c r="S2558" s="7" t="n">
        <f aca="false">IF(R2558,(P2558+$B$12*$B$13)/(Q2558+$B$13),IF(Q2558&gt;0,P2558/Q2558,0))</f>
        <v>60.7674859018365</v>
      </c>
      <c r="T2558" s="7" t="n">
        <f aca="false">IF(R2558,$B$13*(S2558-$B$12),0)</f>
        <v>149418714.754591</v>
      </c>
      <c r="U2558" s="7" t="n">
        <f aca="false">($B$623+$B$624)*S2558</f>
        <v>15779408.6931013</v>
      </c>
      <c r="V2558" s="7" t="n">
        <f aca="false">$B$22*S2558</f>
        <v>546907373.116529</v>
      </c>
      <c r="W2558" s="7" t="n">
        <f aca="false">IF(B2558=1,I2558,S2558*$B$618)</f>
        <v>37917186.7119037</v>
      </c>
      <c r="X2558" s="7" t="n">
        <f aca="false">IF(C2558=1,J2558,S2558*$E$646)</f>
        <v>300000000</v>
      </c>
      <c r="Y2558" s="7" t="n">
        <f aca="false">IF(D2558=1,K2558,S2558*$E$645)</f>
        <v>100000000</v>
      </c>
      <c r="Z2558" s="7" t="n">
        <f aca="false">IF(E2558=1,L2558,S2558*$E$644)</f>
        <v>60000000</v>
      </c>
      <c r="AA2558" s="7" t="n">
        <f aca="false">IF(F2558=1,M2558,S2558*$E$643)</f>
        <v>182302457.70551</v>
      </c>
      <c r="AB2558" s="7" t="n">
        <f aca="false">IF(G2558=1,N2558,S2558*$E$642)</f>
        <v>303837429.509183</v>
      </c>
      <c r="AC2558" s="7" t="n">
        <f aca="false">IF(H2558=1,O2558,S2558*$E$641)</f>
        <v>303837429.509183</v>
      </c>
      <c r="AD2558" s="7" t="n">
        <f aca="false">INDEX($W$2502:$W$2629,MATCH($A2558+(1-B2558)*64,$A$2502:$A$2629,0))</f>
        <v>30000000</v>
      </c>
      <c r="AE2558" s="7" t="n">
        <f aca="false">INDEX($W$2502:$W$2629,MATCH($A2558-B2558*64,$A$2502:$A$2629,0))</f>
        <v>37917186.7119037</v>
      </c>
      <c r="AF2558" s="7" t="n">
        <f aca="false">INDEX($X$2502:$X$2629,MATCH($A2558+(1-C2558)*32,$A$2502:$A$2629,0))</f>
        <v>300000000</v>
      </c>
      <c r="AG2558" s="7" t="n">
        <f aca="false">INDEX($X$2502:$X$2629,MATCH($A2558-C2558*32,$A$2502:$A$2629,0))</f>
        <v>357218745.857248</v>
      </c>
      <c r="AH2558" s="7" t="n">
        <f aca="false">INDEX($Y$2502:$Y$2629,MATCH($A2558+(1-D2558)*16,$A$2502:$A$2629,0))</f>
        <v>100000000</v>
      </c>
      <c r="AI2558" s="7" t="n">
        <f aca="false">INDEX($Y$2502:$Y$2629,MATCH($A2558-D2558*16,$A$2502:$A$2629,0))</f>
        <v>104552195.990841</v>
      </c>
      <c r="AJ2558" s="7" t="n">
        <f aca="false">INDEX($Z$2502:$Z$2629,MATCH($A2558+(1-E2558)*8,$A$2502:$A$2629,0))</f>
        <v>60000000</v>
      </c>
      <c r="AK2558" s="7" t="n">
        <f aca="false">INDEX($Z$2502:$Z$2629,MATCH($A2558-E2558*8,$A$2502:$A$2629,0))</f>
        <v>138426785.249799</v>
      </c>
      <c r="AL2558" s="7" t="n">
        <f aca="false">INDEX($AA$2502:$AA$2629,MATCH($A2558+(1-F2558)*4,$A$2502:$A$2629,0))</f>
        <v>30000000</v>
      </c>
      <c r="AM2558" s="7" t="n">
        <f aca="false">INDEX($AA$2502:$AA$2629,MATCH($A2558-F2558*4,$A$2502:$A$2629,0))</f>
        <v>182302457.70551</v>
      </c>
      <c r="AN2558" s="7" t="n">
        <f aca="false">INDEX($AB$2502:$AB$2629,MATCH($A2558+(1-G2558)*2,$A$2502:$A$2629,0))</f>
        <v>15000000</v>
      </c>
      <c r="AO2558" s="7" t="n">
        <f aca="false">INDEX($AB$2502:$AB$2629,MATCH($A2558-G2558*2,$A$2502:$A$2629,0))</f>
        <v>303837429.509183</v>
      </c>
      <c r="AP2558" s="7" t="n">
        <f aca="false">INDEX($AC$2502:$AC$2629,MATCH($A2558+(1-H2558)*1,$A$2502:$A$2629,0))</f>
        <v>5000000</v>
      </c>
      <c r="AQ2558" s="7" t="n">
        <f aca="false">INDEX($AC$2502:$AC$2629,MATCH($A2558-H2558*1,$A$2502:$A$2629,0))</f>
        <v>303837429.509183</v>
      </c>
      <c r="AR2558" s="14" t="b">
        <f aca="false">AND(IF(B2558=1,AD2558&gt;=AE2558,AE2558&gt;AD2558),IF(C2558=1,AF2558&gt;=AG2558,AG2558&gt;AF2558),IF(D2558=1,AH2558&gt;=AI2558,AI2558&gt;AH2558),IF(E2558=1,AJ2558&gt;=AK2558,AK2558&gt;AJ2558),IF(F2558=1,AL2558&gt;=AM2558,AM2558&gt;AL2558),IF(G2558=1,AN2558&gt;=AO2558,AO2558&gt;AN2558),IF(H2558=1,AP2558&gt;=AQ2558,AQ2558&gt;AP2558))</f>
        <v>0</v>
      </c>
      <c r="AS2558" s="2"/>
      <c r="AT2558" s="2"/>
      <c r="AU2558" s="2"/>
      <c r="AV2558" s="2"/>
      <c r="AW2558" s="2"/>
      <c r="AX2558" s="2"/>
    </row>
    <row r="2559" customFormat="false" ht="15" hidden="false" customHeight="false" outlineLevel="0" collapsed="false">
      <c r="A2559" s="6" t="n">
        <f aca="false">ROW()-2502</f>
        <v>57</v>
      </c>
      <c r="B2559" s="6" t="n">
        <f aca="false">MOD(INT($A2559/64),2)</f>
        <v>0</v>
      </c>
      <c r="C2559" s="6" t="n">
        <f aca="false">MOD(INT($A2559/32),2)</f>
        <v>1</v>
      </c>
      <c r="D2559" s="6" t="n">
        <f aca="false">MOD(INT($A2559/16),2)</f>
        <v>1</v>
      </c>
      <c r="E2559" s="6" t="n">
        <f aca="false">MOD(INT($A2559/8),2)</f>
        <v>1</v>
      </c>
      <c r="F2559" s="6" t="n">
        <f aca="false">MOD(INT($A2559/4),2)</f>
        <v>0</v>
      </c>
      <c r="G2559" s="6" t="n">
        <f aca="false">MOD(INT($A2559/2),2)</f>
        <v>0</v>
      </c>
      <c r="H2559" s="6" t="n">
        <f aca="false">MOD(INT($A2559/1),2)</f>
        <v>1</v>
      </c>
      <c r="I2559" s="7" t="n">
        <f aca="false">IF(B2559=1,MIN($B$6,$B$2500),0)</f>
        <v>0</v>
      </c>
      <c r="J2559" s="7" t="n">
        <f aca="false">IF(C2559=1,MIN($F$646,MAX(0,$B$2500-I2559)),0)</f>
        <v>300000000</v>
      </c>
      <c r="K2559" s="7" t="n">
        <f aca="false">IF(D2559=1,MIN($F$645,MAX(0,$B$2500-SUM(I2559:J2559))),0)</f>
        <v>100000000</v>
      </c>
      <c r="L2559" s="7" t="n">
        <f aca="false">IF(E2559=1,MIN($F$644,MAX(0,$B$2500-SUM(I2559:K2559))),0)</f>
        <v>60000000</v>
      </c>
      <c r="M2559" s="7" t="n">
        <f aca="false">IF(F2559=1,MIN($F$643,MAX(0,$B$2500-SUM(I2559:L2559))),0)</f>
        <v>0</v>
      </c>
      <c r="N2559" s="7" t="n">
        <f aca="false">IF(G2559=1,MIN($F$642,MAX(0,$B$2500-SUM(I2559:M2559))),0)</f>
        <v>0</v>
      </c>
      <c r="O2559" s="7" t="n">
        <f aca="false">IF(H2559=1,MIN($F$641,MAX(0,$B$2500-SUM(I2559:N2559))),0)</f>
        <v>5000000</v>
      </c>
      <c r="P2559" s="7" t="n">
        <f aca="false">MAX(0,$B$2500-SUM(I2559:O2559))</f>
        <v>1535000000</v>
      </c>
      <c r="Q2559" s="7" t="n">
        <f aca="false">($B$623+$B$624)+$B$22+(1-B2559)*$B$618+(1-C2559)*$E$646+(1-D2559)*$E$645+(1-E2559)*$E$644+(1-F2559)*$E$643+(1-G2559)*$E$642+(1-H2559)*$E$641</f>
        <v>17883640.2330639</v>
      </c>
      <c r="R2559" s="7" t="n">
        <f aca="false">P2559&gt;$B$12*Q2559</f>
        <v>1</v>
      </c>
      <c r="S2559" s="7" t="n">
        <f aca="false">IF(R2559,(P2559+$B$12*$B$13)/(Q2559+$B$13),IF(Q2559&gt;0,P2559/Q2559,0))</f>
        <v>75.4281366046705</v>
      </c>
      <c r="T2559" s="7" t="n">
        <f aca="false">IF(R2559,$B$13*(S2559-$B$12),0)</f>
        <v>186070341.511676</v>
      </c>
      <c r="U2559" s="7" t="n">
        <f aca="false">($B$623+$B$624)*S2559</f>
        <v>19586319.5059086</v>
      </c>
      <c r="V2559" s="7" t="n">
        <f aca="false">$B$22*S2559</f>
        <v>678853229.442034</v>
      </c>
      <c r="W2559" s="7" t="n">
        <f aca="false">IF(B2559=1,I2559,S2559*$B$618)</f>
        <v>47065016.7030167</v>
      </c>
      <c r="X2559" s="7" t="n">
        <f aca="false">IF(C2559=1,J2559,S2559*$E$646)</f>
        <v>300000000</v>
      </c>
      <c r="Y2559" s="7" t="n">
        <f aca="false">IF(D2559=1,K2559,S2559*$E$645)</f>
        <v>100000000</v>
      </c>
      <c r="Z2559" s="7" t="n">
        <f aca="false">IF(E2559=1,L2559,S2559*$E$644)</f>
        <v>60000000</v>
      </c>
      <c r="AA2559" s="7" t="n">
        <f aca="false">IF(F2559=1,M2559,S2559*$E$643)</f>
        <v>226284409.814011</v>
      </c>
      <c r="AB2559" s="7" t="n">
        <f aca="false">IF(G2559=1,N2559,S2559*$E$642)</f>
        <v>377140683.023352</v>
      </c>
      <c r="AC2559" s="7" t="n">
        <f aca="false">IF(H2559=1,O2559,S2559*$E$641)</f>
        <v>5000000</v>
      </c>
      <c r="AD2559" s="7" t="n">
        <f aca="false">INDEX($W$2502:$W$2629,MATCH($A2559+(1-B2559)*64,$A$2502:$A$2629,0))</f>
        <v>30000000</v>
      </c>
      <c r="AE2559" s="7" t="n">
        <f aca="false">INDEX($W$2502:$W$2629,MATCH($A2559-B2559*64,$A$2502:$A$2629,0))</f>
        <v>47065016.7030167</v>
      </c>
      <c r="AF2559" s="7" t="n">
        <f aca="false">INDEX($X$2502:$X$2629,MATCH($A2559+(1-C2559)*32,$A$2502:$A$2629,0))</f>
        <v>300000000</v>
      </c>
      <c r="AG2559" s="7" t="n">
        <f aca="false">INDEX($X$2502:$X$2629,MATCH($A2559-C2559*32,$A$2502:$A$2629,0))</f>
        <v>423495268.504685</v>
      </c>
      <c r="AH2559" s="7" t="n">
        <f aca="false">INDEX($Y$2502:$Y$2629,MATCH($A2559+(1-D2559)*16,$A$2502:$A$2629,0))</f>
        <v>100000000</v>
      </c>
      <c r="AI2559" s="7" t="n">
        <f aca="false">INDEX($Y$2502:$Y$2629,MATCH($A2559-D2559*16,$A$2502:$A$2629,0))</f>
        <v>127806381.82739</v>
      </c>
      <c r="AJ2559" s="7" t="n">
        <f aca="false">INDEX($Z$2502:$Z$2629,MATCH($A2559+(1-E2559)*8,$A$2502:$A$2629,0))</f>
        <v>60000000</v>
      </c>
      <c r="AK2559" s="7" t="n">
        <f aca="false">INDEX($Z$2502:$Z$2629,MATCH($A2559-E2559*8,$A$2502:$A$2629,0))</f>
        <v>168278640.321754</v>
      </c>
      <c r="AL2559" s="7" t="n">
        <f aca="false">INDEX($AA$2502:$AA$2629,MATCH($A2559+(1-F2559)*4,$A$2502:$A$2629,0))</f>
        <v>30000000</v>
      </c>
      <c r="AM2559" s="7" t="n">
        <f aca="false">INDEX($AA$2502:$AA$2629,MATCH($A2559-F2559*4,$A$2502:$A$2629,0))</f>
        <v>226284409.814011</v>
      </c>
      <c r="AN2559" s="7" t="n">
        <f aca="false">INDEX($AB$2502:$AB$2629,MATCH($A2559+(1-G2559)*2,$A$2502:$A$2629,0))</f>
        <v>15000000</v>
      </c>
      <c r="AO2559" s="7" t="n">
        <f aca="false">INDEX($AB$2502:$AB$2629,MATCH($A2559-G2559*2,$A$2502:$A$2629,0))</f>
        <v>377140683.023352</v>
      </c>
      <c r="AP2559" s="7" t="n">
        <f aca="false">INDEX($AC$2502:$AC$2629,MATCH($A2559+(1-H2559)*1,$A$2502:$A$2629,0))</f>
        <v>5000000</v>
      </c>
      <c r="AQ2559" s="7" t="n">
        <f aca="false">INDEX($AC$2502:$AC$2629,MATCH($A2559-H2559*1,$A$2502:$A$2629,0))</f>
        <v>303837429.509183</v>
      </c>
      <c r="AR2559" s="14" t="b">
        <f aca="false">AND(IF(B2559=1,AD2559&gt;=AE2559,AE2559&gt;AD2559),IF(C2559=1,AF2559&gt;=AG2559,AG2559&gt;AF2559),IF(D2559=1,AH2559&gt;=AI2559,AI2559&gt;AH2559),IF(E2559=1,AJ2559&gt;=AK2559,AK2559&gt;AJ2559),IF(F2559=1,AL2559&gt;=AM2559,AM2559&gt;AL2559),IF(G2559=1,AN2559&gt;=AO2559,AO2559&gt;AN2559),IF(H2559=1,AP2559&gt;=AQ2559,AQ2559&gt;AP2559))</f>
        <v>0</v>
      </c>
      <c r="AS2559" s="2"/>
      <c r="AT2559" s="2"/>
      <c r="AU2559" s="2"/>
      <c r="AV2559" s="2"/>
      <c r="AW2559" s="2"/>
      <c r="AX2559" s="2"/>
    </row>
    <row r="2560" customFormat="false" ht="15" hidden="false" customHeight="false" outlineLevel="0" collapsed="false">
      <c r="A2560" s="6" t="n">
        <f aca="false">ROW()-2502</f>
        <v>58</v>
      </c>
      <c r="B2560" s="6" t="n">
        <f aca="false">MOD(INT($A2560/64),2)</f>
        <v>0</v>
      </c>
      <c r="C2560" s="6" t="n">
        <f aca="false">MOD(INT($A2560/32),2)</f>
        <v>1</v>
      </c>
      <c r="D2560" s="6" t="n">
        <f aca="false">MOD(INT($A2560/16),2)</f>
        <v>1</v>
      </c>
      <c r="E2560" s="6" t="n">
        <f aca="false">MOD(INT($A2560/8),2)</f>
        <v>1</v>
      </c>
      <c r="F2560" s="6" t="n">
        <f aca="false">MOD(INT($A2560/4),2)</f>
        <v>0</v>
      </c>
      <c r="G2560" s="6" t="n">
        <f aca="false">MOD(INT($A2560/2),2)</f>
        <v>1</v>
      </c>
      <c r="H2560" s="6" t="n">
        <f aca="false">MOD(INT($A2560/1),2)</f>
        <v>0</v>
      </c>
      <c r="I2560" s="7" t="n">
        <f aca="false">IF(B2560=1,MIN($B$6,$B$2500),0)</f>
        <v>0</v>
      </c>
      <c r="J2560" s="7" t="n">
        <f aca="false">IF(C2560=1,MIN($F$646,MAX(0,$B$2500-I2560)),0)</f>
        <v>300000000</v>
      </c>
      <c r="K2560" s="7" t="n">
        <f aca="false">IF(D2560=1,MIN($F$645,MAX(0,$B$2500-SUM(I2560:J2560))),0)</f>
        <v>100000000</v>
      </c>
      <c r="L2560" s="7" t="n">
        <f aca="false">IF(E2560=1,MIN($F$644,MAX(0,$B$2500-SUM(I2560:K2560))),0)</f>
        <v>60000000</v>
      </c>
      <c r="M2560" s="7" t="n">
        <f aca="false">IF(F2560=1,MIN($F$643,MAX(0,$B$2500-SUM(I2560:L2560))),0)</f>
        <v>0</v>
      </c>
      <c r="N2560" s="7" t="n">
        <f aca="false">IF(G2560=1,MIN($F$642,MAX(0,$B$2500-SUM(I2560:M2560))),0)</f>
        <v>15000000</v>
      </c>
      <c r="O2560" s="7" t="n">
        <f aca="false">IF(H2560=1,MIN($F$641,MAX(0,$B$2500-SUM(I2560:N2560))),0)</f>
        <v>0</v>
      </c>
      <c r="P2560" s="7" t="n">
        <f aca="false">MAX(0,$B$2500-SUM(I2560:O2560))</f>
        <v>1525000000</v>
      </c>
      <c r="Q2560" s="7" t="n">
        <f aca="false">($B$623+$B$624)+$B$22+(1-B2560)*$B$618+(1-C2560)*$E$646+(1-D2560)*$E$645+(1-E2560)*$E$644+(1-F2560)*$E$643+(1-G2560)*$E$642+(1-H2560)*$E$641</f>
        <v>17883640.2330639</v>
      </c>
      <c r="R2560" s="7" t="n">
        <f aca="false">P2560&gt;$B$12*Q2560</f>
        <v>1</v>
      </c>
      <c r="S2560" s="7" t="n">
        <f aca="false">IF(R2560,(P2560+$B$12*$B$13)/(Q2560+$B$13),IF(Q2560&gt;0,P2560/Q2560,0))</f>
        <v>74.9375470982987</v>
      </c>
      <c r="T2560" s="7" t="n">
        <f aca="false">IF(R2560,$B$13*(S2560-$B$12),0)</f>
        <v>184843867.745747</v>
      </c>
      <c r="U2560" s="7" t="n">
        <f aca="false">($B$623+$B$624)*S2560</f>
        <v>19458928.8099352</v>
      </c>
      <c r="V2560" s="7" t="n">
        <f aca="false">$B$22*S2560</f>
        <v>674437923.884688</v>
      </c>
      <c r="W2560" s="7" t="n">
        <f aca="false">IF(B2560=1,I2560,S2560*$B$618)</f>
        <v>46758902.773241</v>
      </c>
      <c r="X2560" s="7" t="n">
        <f aca="false">IF(C2560=1,J2560,S2560*$E$646)</f>
        <v>300000000</v>
      </c>
      <c r="Y2560" s="7" t="n">
        <f aca="false">IF(D2560=1,K2560,S2560*$E$645)</f>
        <v>100000000</v>
      </c>
      <c r="Z2560" s="7" t="n">
        <f aca="false">IF(E2560=1,L2560,S2560*$E$644)</f>
        <v>60000000</v>
      </c>
      <c r="AA2560" s="7" t="n">
        <f aca="false">IF(F2560=1,M2560,S2560*$E$643)</f>
        <v>224812641.294896</v>
      </c>
      <c r="AB2560" s="7" t="n">
        <f aca="false">IF(G2560=1,N2560,S2560*$E$642)</f>
        <v>15000000</v>
      </c>
      <c r="AC2560" s="7" t="n">
        <f aca="false">IF(H2560=1,O2560,S2560*$E$641)</f>
        <v>374687735.491493</v>
      </c>
      <c r="AD2560" s="7" t="n">
        <f aca="false">INDEX($W$2502:$W$2629,MATCH($A2560+(1-B2560)*64,$A$2502:$A$2629,0))</f>
        <v>30000000</v>
      </c>
      <c r="AE2560" s="7" t="n">
        <f aca="false">INDEX($W$2502:$W$2629,MATCH($A2560-B2560*64,$A$2502:$A$2629,0))</f>
        <v>46758902.773241</v>
      </c>
      <c r="AF2560" s="7" t="n">
        <f aca="false">INDEX($X$2502:$X$2629,MATCH($A2560+(1-C2560)*32,$A$2502:$A$2629,0))</f>
        <v>300000000</v>
      </c>
      <c r="AG2560" s="7" t="n">
        <f aca="false">INDEX($X$2502:$X$2629,MATCH($A2560-C2560*32,$A$2502:$A$2629,0))</f>
        <v>421190532.349557</v>
      </c>
      <c r="AH2560" s="7" t="n">
        <f aca="false">INDEX($Y$2502:$Y$2629,MATCH($A2560+(1-D2560)*16,$A$2502:$A$2629,0))</f>
        <v>100000000</v>
      </c>
      <c r="AI2560" s="7" t="n">
        <f aca="false">INDEX($Y$2502:$Y$2629,MATCH($A2560-D2560*16,$A$2502:$A$2629,0))</f>
        <v>127025884.839131</v>
      </c>
      <c r="AJ2560" s="7" t="n">
        <f aca="false">INDEX($Z$2502:$Z$2629,MATCH($A2560+(1-E2560)*8,$A$2502:$A$2629,0))</f>
        <v>60000000</v>
      </c>
      <c r="AK2560" s="7" t="n">
        <f aca="false">INDEX($Z$2502:$Z$2629,MATCH($A2560-E2560*8,$A$2502:$A$2629,0))</f>
        <v>167225252.901899</v>
      </c>
      <c r="AL2560" s="7" t="n">
        <f aca="false">INDEX($AA$2502:$AA$2629,MATCH($A2560+(1-F2560)*4,$A$2502:$A$2629,0))</f>
        <v>30000000</v>
      </c>
      <c r="AM2560" s="7" t="n">
        <f aca="false">INDEX($AA$2502:$AA$2629,MATCH($A2560-F2560*4,$A$2502:$A$2629,0))</f>
        <v>224812641.294896</v>
      </c>
      <c r="AN2560" s="7" t="n">
        <f aca="false">INDEX($AB$2502:$AB$2629,MATCH($A2560+(1-G2560)*2,$A$2502:$A$2629,0))</f>
        <v>15000000</v>
      </c>
      <c r="AO2560" s="7" t="n">
        <f aca="false">INDEX($AB$2502:$AB$2629,MATCH($A2560-G2560*2,$A$2502:$A$2629,0))</f>
        <v>303837429.509183</v>
      </c>
      <c r="AP2560" s="7" t="n">
        <f aca="false">INDEX($AC$2502:$AC$2629,MATCH($A2560+(1-H2560)*1,$A$2502:$A$2629,0))</f>
        <v>5000000</v>
      </c>
      <c r="AQ2560" s="7" t="n">
        <f aca="false">INDEX($AC$2502:$AC$2629,MATCH($A2560-H2560*1,$A$2502:$A$2629,0))</f>
        <v>374687735.491493</v>
      </c>
      <c r="AR2560" s="14" t="b">
        <f aca="false">AND(IF(B2560=1,AD2560&gt;=AE2560,AE2560&gt;AD2560),IF(C2560=1,AF2560&gt;=AG2560,AG2560&gt;AF2560),IF(D2560=1,AH2560&gt;=AI2560,AI2560&gt;AH2560),IF(E2560=1,AJ2560&gt;=AK2560,AK2560&gt;AJ2560),IF(F2560=1,AL2560&gt;=AM2560,AM2560&gt;AL2560),IF(G2560=1,AN2560&gt;=AO2560,AO2560&gt;AN2560),IF(H2560=1,AP2560&gt;=AQ2560,AQ2560&gt;AP2560))</f>
        <v>0</v>
      </c>
      <c r="AS2560" s="2"/>
      <c r="AT2560" s="2"/>
      <c r="AU2560" s="2"/>
      <c r="AV2560" s="2"/>
      <c r="AW2560" s="2"/>
      <c r="AX2560" s="2"/>
    </row>
    <row r="2561" customFormat="false" ht="15" hidden="false" customHeight="false" outlineLevel="0" collapsed="false">
      <c r="A2561" s="6" t="n">
        <f aca="false">ROW()-2502</f>
        <v>59</v>
      </c>
      <c r="B2561" s="6" t="n">
        <f aca="false">MOD(INT($A2561/64),2)</f>
        <v>0</v>
      </c>
      <c r="C2561" s="6" t="n">
        <f aca="false">MOD(INT($A2561/32),2)</f>
        <v>1</v>
      </c>
      <c r="D2561" s="6" t="n">
        <f aca="false">MOD(INT($A2561/16),2)</f>
        <v>1</v>
      </c>
      <c r="E2561" s="6" t="n">
        <f aca="false">MOD(INT($A2561/8),2)</f>
        <v>1</v>
      </c>
      <c r="F2561" s="6" t="n">
        <f aca="false">MOD(INT($A2561/4),2)</f>
        <v>0</v>
      </c>
      <c r="G2561" s="6" t="n">
        <f aca="false">MOD(INT($A2561/2),2)</f>
        <v>1</v>
      </c>
      <c r="H2561" s="6" t="n">
        <f aca="false">MOD(INT($A2561/1),2)</f>
        <v>1</v>
      </c>
      <c r="I2561" s="7" t="n">
        <f aca="false">IF(B2561=1,MIN($B$6,$B$2500),0)</f>
        <v>0</v>
      </c>
      <c r="J2561" s="7" t="n">
        <f aca="false">IF(C2561=1,MIN($F$646,MAX(0,$B$2500-I2561)),0)</f>
        <v>300000000</v>
      </c>
      <c r="K2561" s="7" t="n">
        <f aca="false">IF(D2561=1,MIN($F$645,MAX(0,$B$2500-SUM(I2561:J2561))),0)</f>
        <v>100000000</v>
      </c>
      <c r="L2561" s="7" t="n">
        <f aca="false">IF(E2561=1,MIN($F$644,MAX(0,$B$2500-SUM(I2561:K2561))),0)</f>
        <v>60000000</v>
      </c>
      <c r="M2561" s="7" t="n">
        <f aca="false">IF(F2561=1,MIN($F$643,MAX(0,$B$2500-SUM(I2561:L2561))),0)</f>
        <v>0</v>
      </c>
      <c r="N2561" s="7" t="n">
        <f aca="false">IF(G2561=1,MIN($F$642,MAX(0,$B$2500-SUM(I2561:M2561))),0)</f>
        <v>15000000</v>
      </c>
      <c r="O2561" s="7" t="n">
        <f aca="false">IF(H2561=1,MIN($F$641,MAX(0,$B$2500-SUM(I2561:N2561))),0)</f>
        <v>5000000</v>
      </c>
      <c r="P2561" s="7" t="n">
        <f aca="false">MAX(0,$B$2500-SUM(I2561:O2561))</f>
        <v>1520000000</v>
      </c>
      <c r="Q2561" s="7" t="n">
        <f aca="false">($B$623+$B$624)+$B$22+(1-B2561)*$B$618+(1-C2561)*$E$646+(1-D2561)*$E$645+(1-E2561)*$E$644+(1-F2561)*$E$643+(1-G2561)*$E$642+(1-H2561)*$E$641</f>
        <v>12883640.2330639</v>
      </c>
      <c r="R2561" s="7" t="n">
        <f aca="false">P2561&gt;$B$12*Q2561</f>
        <v>1</v>
      </c>
      <c r="S2561" s="7" t="n">
        <f aca="false">IF(R2561,(P2561+$B$12*$B$13)/(Q2561+$B$13),IF(Q2561&gt;0,P2561/Q2561,0))</f>
        <v>98.9687731209229</v>
      </c>
      <c r="T2561" s="7" t="n">
        <f aca="false">IF(R2561,$B$13*(S2561-$B$12),0)</f>
        <v>244921932.802307</v>
      </c>
      <c r="U2561" s="7" t="n">
        <f aca="false">($B$623+$B$624)*S2561</f>
        <v>25699083.905702</v>
      </c>
      <c r="V2561" s="7" t="n">
        <f aca="false">$B$22*S2561</f>
        <v>890718958.088306</v>
      </c>
      <c r="W2561" s="7" t="n">
        <f aca="false">IF(B2561=1,I2561,S2561*$B$618)</f>
        <v>61753705.8409167</v>
      </c>
      <c r="X2561" s="7" t="n">
        <f aca="false">IF(C2561=1,J2561,S2561*$E$646)</f>
        <v>300000000</v>
      </c>
      <c r="Y2561" s="7" t="n">
        <f aca="false">IF(D2561=1,K2561,S2561*$E$645)</f>
        <v>100000000</v>
      </c>
      <c r="Z2561" s="7" t="n">
        <f aca="false">IF(E2561=1,L2561,S2561*$E$644)</f>
        <v>60000000</v>
      </c>
      <c r="AA2561" s="7" t="n">
        <f aca="false">IF(F2561=1,M2561,S2561*$E$643)</f>
        <v>296906319.362769</v>
      </c>
      <c r="AB2561" s="7" t="n">
        <f aca="false">IF(G2561=1,N2561,S2561*$E$642)</f>
        <v>15000000</v>
      </c>
      <c r="AC2561" s="7" t="n">
        <f aca="false">IF(H2561=1,O2561,S2561*$E$641)</f>
        <v>5000000</v>
      </c>
      <c r="AD2561" s="7" t="n">
        <f aca="false">INDEX($W$2502:$W$2629,MATCH($A2561+(1-B2561)*64,$A$2502:$A$2629,0))</f>
        <v>30000000</v>
      </c>
      <c r="AE2561" s="7" t="n">
        <f aca="false">INDEX($W$2502:$W$2629,MATCH($A2561-B2561*64,$A$2502:$A$2629,0))</f>
        <v>61753705.8409167</v>
      </c>
      <c r="AF2561" s="7" t="n">
        <f aca="false">INDEX($X$2502:$X$2629,MATCH($A2561+(1-C2561)*32,$A$2502:$A$2629,0))</f>
        <v>300000000</v>
      </c>
      <c r="AG2561" s="7" t="n">
        <f aca="false">INDEX($X$2502:$X$2629,MATCH($A2561-C2561*32,$A$2502:$A$2629,0))</f>
        <v>517773495.504002</v>
      </c>
      <c r="AH2561" s="7" t="n">
        <f aca="false">INDEX($Y$2502:$Y$2629,MATCH($A2561+(1-D2561)*16,$A$2502:$A$2629,0))</f>
        <v>100000000</v>
      </c>
      <c r="AI2561" s="7" t="n">
        <f aca="false">INDEX($Y$2502:$Y$2629,MATCH($A2561-D2561*16,$A$2502:$A$2629,0))</f>
        <v>163643556.549984</v>
      </c>
      <c r="AJ2561" s="7" t="n">
        <f aca="false">INDEX($Z$2502:$Z$2629,MATCH($A2561+(1-E2561)*8,$A$2502:$A$2629,0))</f>
        <v>60000000</v>
      </c>
      <c r="AK2561" s="7" t="n">
        <f aca="false">INDEX($Z$2502:$Z$2629,MATCH($A2561-E2561*8,$A$2502:$A$2629,0))</f>
        <v>213567073.457696</v>
      </c>
      <c r="AL2561" s="7" t="n">
        <f aca="false">INDEX($AA$2502:$AA$2629,MATCH($A2561+(1-F2561)*4,$A$2502:$A$2629,0))</f>
        <v>30000000</v>
      </c>
      <c r="AM2561" s="7" t="n">
        <f aca="false">INDEX($AA$2502:$AA$2629,MATCH($A2561-F2561*4,$A$2502:$A$2629,0))</f>
        <v>296906319.362769</v>
      </c>
      <c r="AN2561" s="7" t="n">
        <f aca="false">INDEX($AB$2502:$AB$2629,MATCH($A2561+(1-G2561)*2,$A$2502:$A$2629,0))</f>
        <v>15000000</v>
      </c>
      <c r="AO2561" s="7" t="n">
        <f aca="false">INDEX($AB$2502:$AB$2629,MATCH($A2561-G2561*2,$A$2502:$A$2629,0))</f>
        <v>377140683.023352</v>
      </c>
      <c r="AP2561" s="7" t="n">
        <f aca="false">INDEX($AC$2502:$AC$2629,MATCH($A2561+(1-H2561)*1,$A$2502:$A$2629,0))</f>
        <v>5000000</v>
      </c>
      <c r="AQ2561" s="7" t="n">
        <f aca="false">INDEX($AC$2502:$AC$2629,MATCH($A2561-H2561*1,$A$2502:$A$2629,0))</f>
        <v>374687735.491493</v>
      </c>
      <c r="AR2561" s="14" t="b">
        <f aca="false">AND(IF(B2561=1,AD2561&gt;=AE2561,AE2561&gt;AD2561),IF(C2561=1,AF2561&gt;=AG2561,AG2561&gt;AF2561),IF(D2561=1,AH2561&gt;=AI2561,AI2561&gt;AH2561),IF(E2561=1,AJ2561&gt;=AK2561,AK2561&gt;AJ2561),IF(F2561=1,AL2561&gt;=AM2561,AM2561&gt;AL2561),IF(G2561=1,AN2561&gt;=AO2561,AO2561&gt;AN2561),IF(H2561=1,AP2561&gt;=AQ2561,AQ2561&gt;AP2561))</f>
        <v>0</v>
      </c>
      <c r="AS2561" s="2"/>
      <c r="AT2561" s="2"/>
      <c r="AU2561" s="2"/>
      <c r="AV2561" s="2"/>
      <c r="AW2561" s="2"/>
      <c r="AX2561" s="2"/>
    </row>
    <row r="2562" customFormat="false" ht="15" hidden="false" customHeight="false" outlineLevel="0" collapsed="false">
      <c r="A2562" s="6" t="n">
        <f aca="false">ROW()-2502</f>
        <v>60</v>
      </c>
      <c r="B2562" s="6" t="n">
        <f aca="false">MOD(INT($A2562/64),2)</f>
        <v>0</v>
      </c>
      <c r="C2562" s="6" t="n">
        <f aca="false">MOD(INT($A2562/32),2)</f>
        <v>1</v>
      </c>
      <c r="D2562" s="6" t="n">
        <f aca="false">MOD(INT($A2562/16),2)</f>
        <v>1</v>
      </c>
      <c r="E2562" s="6" t="n">
        <f aca="false">MOD(INT($A2562/8),2)</f>
        <v>1</v>
      </c>
      <c r="F2562" s="6" t="n">
        <f aca="false">MOD(INT($A2562/4),2)</f>
        <v>1</v>
      </c>
      <c r="G2562" s="6" t="n">
        <f aca="false">MOD(INT($A2562/2),2)</f>
        <v>0</v>
      </c>
      <c r="H2562" s="6" t="n">
        <f aca="false">MOD(INT($A2562/1),2)</f>
        <v>0</v>
      </c>
      <c r="I2562" s="7" t="n">
        <f aca="false">IF(B2562=1,MIN($B$6,$B$2500),0)</f>
        <v>0</v>
      </c>
      <c r="J2562" s="7" t="n">
        <f aca="false">IF(C2562=1,MIN($F$646,MAX(0,$B$2500-I2562)),0)</f>
        <v>300000000</v>
      </c>
      <c r="K2562" s="7" t="n">
        <f aca="false">IF(D2562=1,MIN($F$645,MAX(0,$B$2500-SUM(I2562:J2562))),0)</f>
        <v>100000000</v>
      </c>
      <c r="L2562" s="7" t="n">
        <f aca="false">IF(E2562=1,MIN($F$644,MAX(0,$B$2500-SUM(I2562:K2562))),0)</f>
        <v>60000000</v>
      </c>
      <c r="M2562" s="7" t="n">
        <f aca="false">IF(F2562=1,MIN($F$643,MAX(0,$B$2500-SUM(I2562:L2562))),0)</f>
        <v>30000000</v>
      </c>
      <c r="N2562" s="7" t="n">
        <f aca="false">IF(G2562=1,MIN($F$642,MAX(0,$B$2500-SUM(I2562:M2562))),0)</f>
        <v>0</v>
      </c>
      <c r="O2562" s="7" t="n">
        <f aca="false">IF(H2562=1,MIN($F$641,MAX(0,$B$2500-SUM(I2562:N2562))),0)</f>
        <v>0</v>
      </c>
      <c r="P2562" s="7" t="n">
        <f aca="false">MAX(0,$B$2500-SUM(I2562:O2562))</f>
        <v>1510000000</v>
      </c>
      <c r="Q2562" s="7" t="n">
        <f aca="false">($B$623+$B$624)+$B$22+(1-B2562)*$B$618+(1-C2562)*$E$646+(1-D2562)*$E$645+(1-E2562)*$E$644+(1-F2562)*$E$643+(1-G2562)*$E$642+(1-H2562)*$E$641</f>
        <v>19883640.2330639</v>
      </c>
      <c r="R2562" s="7" t="n">
        <f aca="false">P2562&gt;$B$12*Q2562</f>
        <v>1</v>
      </c>
      <c r="S2562" s="7" t="n">
        <f aca="false">IF(R2562,(P2562+$B$12*$B$13)/(Q2562+$B$13),IF(Q2562&gt;0,P2562/Q2562,0))</f>
        <v>67.5716721789434</v>
      </c>
      <c r="T2562" s="7" t="n">
        <f aca="false">IF(R2562,$B$13*(S2562-$B$12),0)</f>
        <v>166429180.447358</v>
      </c>
      <c r="U2562" s="7" t="n">
        <f aca="false">($B$623+$B$624)*S2562</f>
        <v>17546242.2965829</v>
      </c>
      <c r="V2562" s="7" t="n">
        <f aca="false">$B$22*S2562</f>
        <v>608145049.61049</v>
      </c>
      <c r="W2562" s="7" t="n">
        <f aca="false">IF(B2562=1,I2562,S2562*$B$618)</f>
        <v>42162805.8561348</v>
      </c>
      <c r="X2562" s="7" t="n">
        <f aca="false">IF(C2562=1,J2562,S2562*$E$646)</f>
        <v>300000000</v>
      </c>
      <c r="Y2562" s="7" t="n">
        <f aca="false">IF(D2562=1,K2562,S2562*$E$645)</f>
        <v>100000000</v>
      </c>
      <c r="Z2562" s="7" t="n">
        <f aca="false">IF(E2562=1,L2562,S2562*$E$644)</f>
        <v>60000000</v>
      </c>
      <c r="AA2562" s="7" t="n">
        <f aca="false">IF(F2562=1,M2562,S2562*$E$643)</f>
        <v>30000000</v>
      </c>
      <c r="AB2562" s="7" t="n">
        <f aca="false">IF(G2562=1,N2562,S2562*$E$642)</f>
        <v>337858360.894717</v>
      </c>
      <c r="AC2562" s="7" t="n">
        <f aca="false">IF(H2562=1,O2562,S2562*$E$641)</f>
        <v>337858360.894717</v>
      </c>
      <c r="AD2562" s="7" t="n">
        <f aca="false">INDEX($W$2502:$W$2629,MATCH($A2562+(1-B2562)*64,$A$2502:$A$2629,0))</f>
        <v>30000000</v>
      </c>
      <c r="AE2562" s="7" t="n">
        <f aca="false">INDEX($W$2502:$W$2629,MATCH($A2562-B2562*64,$A$2502:$A$2629,0))</f>
        <v>42162805.8561348</v>
      </c>
      <c r="AF2562" s="7" t="n">
        <f aca="false">INDEX($X$2502:$X$2629,MATCH($A2562+(1-C2562)*32,$A$2502:$A$2629,0))</f>
        <v>300000000</v>
      </c>
      <c r="AG2562" s="7" t="n">
        <f aca="false">INDEX($X$2502:$X$2629,MATCH($A2562-C2562*32,$A$2502:$A$2629,0))</f>
        <v>388407022.406733</v>
      </c>
      <c r="AH2562" s="7" t="n">
        <f aca="false">INDEX($Y$2502:$Y$2629,MATCH($A2562+(1-D2562)*16,$A$2502:$A$2629,0))</f>
        <v>100000000</v>
      </c>
      <c r="AI2562" s="7" t="n">
        <f aca="false">INDEX($Y$2502:$Y$2629,MATCH($A2562-D2562*16,$A$2502:$A$2629,0))</f>
        <v>115414741.609332</v>
      </c>
      <c r="AJ2562" s="7" t="n">
        <f aca="false">INDEX($Z$2502:$Z$2629,MATCH($A2562+(1-E2562)*8,$A$2502:$A$2629,0))</f>
        <v>60000000</v>
      </c>
      <c r="AK2562" s="7" t="n">
        <f aca="false">INDEX($Z$2502:$Z$2629,MATCH($A2562-E2562*8,$A$2502:$A$2629,0))</f>
        <v>152277872.197527</v>
      </c>
      <c r="AL2562" s="7" t="n">
        <f aca="false">INDEX($AA$2502:$AA$2629,MATCH($A2562+(1-F2562)*4,$A$2502:$A$2629,0))</f>
        <v>30000000</v>
      </c>
      <c r="AM2562" s="7" t="n">
        <f aca="false">INDEX($AA$2502:$AA$2629,MATCH($A2562-F2562*4,$A$2502:$A$2629,0))</f>
        <v>182302457.70551</v>
      </c>
      <c r="AN2562" s="7" t="n">
        <f aca="false">INDEX($AB$2502:$AB$2629,MATCH($A2562+(1-G2562)*2,$A$2502:$A$2629,0))</f>
        <v>15000000</v>
      </c>
      <c r="AO2562" s="7" t="n">
        <f aca="false">INDEX($AB$2502:$AB$2629,MATCH($A2562-G2562*2,$A$2502:$A$2629,0))</f>
        <v>337858360.894717</v>
      </c>
      <c r="AP2562" s="7" t="n">
        <f aca="false">INDEX($AC$2502:$AC$2629,MATCH($A2562+(1-H2562)*1,$A$2502:$A$2629,0))</f>
        <v>5000000</v>
      </c>
      <c r="AQ2562" s="7" t="n">
        <f aca="false">INDEX($AC$2502:$AC$2629,MATCH($A2562-H2562*1,$A$2502:$A$2629,0))</f>
        <v>337858360.894717</v>
      </c>
      <c r="AR2562" s="14" t="b">
        <f aca="false">AND(IF(B2562=1,AD2562&gt;=AE2562,AE2562&gt;AD2562),IF(C2562=1,AF2562&gt;=AG2562,AG2562&gt;AF2562),IF(D2562=1,AH2562&gt;=AI2562,AI2562&gt;AH2562),IF(E2562=1,AJ2562&gt;=AK2562,AK2562&gt;AJ2562),IF(F2562=1,AL2562&gt;=AM2562,AM2562&gt;AL2562),IF(G2562=1,AN2562&gt;=AO2562,AO2562&gt;AN2562),IF(H2562=1,AP2562&gt;=AQ2562,AQ2562&gt;AP2562))</f>
        <v>0</v>
      </c>
      <c r="AS2562" s="2"/>
      <c r="AT2562" s="2"/>
      <c r="AU2562" s="2"/>
      <c r="AV2562" s="2"/>
      <c r="AW2562" s="2"/>
      <c r="AX2562" s="2"/>
    </row>
    <row r="2563" customFormat="false" ht="15" hidden="false" customHeight="false" outlineLevel="0" collapsed="false">
      <c r="A2563" s="6" t="n">
        <f aca="false">ROW()-2502</f>
        <v>61</v>
      </c>
      <c r="B2563" s="6" t="n">
        <f aca="false">MOD(INT($A2563/64),2)</f>
        <v>0</v>
      </c>
      <c r="C2563" s="6" t="n">
        <f aca="false">MOD(INT($A2563/32),2)</f>
        <v>1</v>
      </c>
      <c r="D2563" s="6" t="n">
        <f aca="false">MOD(INT($A2563/16),2)</f>
        <v>1</v>
      </c>
      <c r="E2563" s="6" t="n">
        <f aca="false">MOD(INT($A2563/8),2)</f>
        <v>1</v>
      </c>
      <c r="F2563" s="6" t="n">
        <f aca="false">MOD(INT($A2563/4),2)</f>
        <v>1</v>
      </c>
      <c r="G2563" s="6" t="n">
        <f aca="false">MOD(INT($A2563/2),2)</f>
        <v>0</v>
      </c>
      <c r="H2563" s="6" t="n">
        <f aca="false">MOD(INT($A2563/1),2)</f>
        <v>1</v>
      </c>
      <c r="I2563" s="7" t="n">
        <f aca="false">IF(B2563=1,MIN($B$6,$B$2500),0)</f>
        <v>0</v>
      </c>
      <c r="J2563" s="7" t="n">
        <f aca="false">IF(C2563=1,MIN($F$646,MAX(0,$B$2500-I2563)),0)</f>
        <v>300000000</v>
      </c>
      <c r="K2563" s="7" t="n">
        <f aca="false">IF(D2563=1,MIN($F$645,MAX(0,$B$2500-SUM(I2563:J2563))),0)</f>
        <v>100000000</v>
      </c>
      <c r="L2563" s="7" t="n">
        <f aca="false">IF(E2563=1,MIN($F$644,MAX(0,$B$2500-SUM(I2563:K2563))),0)</f>
        <v>60000000</v>
      </c>
      <c r="M2563" s="7" t="n">
        <f aca="false">IF(F2563=1,MIN($F$643,MAX(0,$B$2500-SUM(I2563:L2563))),0)</f>
        <v>30000000</v>
      </c>
      <c r="N2563" s="7" t="n">
        <f aca="false">IF(G2563=1,MIN($F$642,MAX(0,$B$2500-SUM(I2563:M2563))),0)</f>
        <v>0</v>
      </c>
      <c r="O2563" s="7" t="n">
        <f aca="false">IF(H2563=1,MIN($F$641,MAX(0,$B$2500-SUM(I2563:N2563))),0)</f>
        <v>5000000</v>
      </c>
      <c r="P2563" s="7" t="n">
        <f aca="false">MAX(0,$B$2500-SUM(I2563:O2563))</f>
        <v>1505000000</v>
      </c>
      <c r="Q2563" s="7" t="n">
        <f aca="false">($B$623+$B$624)+$B$22+(1-B2563)*$B$618+(1-C2563)*$E$646+(1-D2563)*$E$645+(1-E2563)*$E$644+(1-F2563)*$E$643+(1-G2563)*$E$642+(1-H2563)*$E$641</f>
        <v>14883640.2330639</v>
      </c>
      <c r="R2563" s="7" t="n">
        <f aca="false">P2563&gt;$B$12*Q2563</f>
        <v>1</v>
      </c>
      <c r="S2563" s="7" t="n">
        <f aca="false">IF(R2563,(P2563+$B$12*$B$13)/(Q2563+$B$13),IF(Q2563&gt;0,P2563/Q2563,0))</f>
        <v>86.7194661065706</v>
      </c>
      <c r="T2563" s="7" t="n">
        <f aca="false">IF(R2563,$B$13*(S2563-$B$12),0)</f>
        <v>214298665.266426</v>
      </c>
      <c r="U2563" s="7" t="n">
        <f aca="false">($B$623+$B$624)*S2563</f>
        <v>22518323.3605155</v>
      </c>
      <c r="V2563" s="7" t="n">
        <f aca="false">$B$22*S2563</f>
        <v>780475194.959135</v>
      </c>
      <c r="W2563" s="7" t="n">
        <f aca="false">IF(B2563=1,I2563,S2563*$B$618)</f>
        <v>54110485.8810699</v>
      </c>
      <c r="X2563" s="7" t="n">
        <f aca="false">IF(C2563=1,J2563,S2563*$E$646)</f>
        <v>300000000</v>
      </c>
      <c r="Y2563" s="7" t="n">
        <f aca="false">IF(D2563=1,K2563,S2563*$E$645)</f>
        <v>100000000</v>
      </c>
      <c r="Z2563" s="7" t="n">
        <f aca="false">IF(E2563=1,L2563,S2563*$E$644)</f>
        <v>60000000</v>
      </c>
      <c r="AA2563" s="7" t="n">
        <f aca="false">IF(F2563=1,M2563,S2563*$E$643)</f>
        <v>30000000</v>
      </c>
      <c r="AB2563" s="7" t="n">
        <f aca="false">IF(G2563=1,N2563,S2563*$E$642)</f>
        <v>433597330.532853</v>
      </c>
      <c r="AC2563" s="7" t="n">
        <f aca="false">IF(H2563=1,O2563,S2563*$E$641)</f>
        <v>5000000</v>
      </c>
      <c r="AD2563" s="7" t="n">
        <f aca="false">INDEX($W$2502:$W$2629,MATCH($A2563+(1-B2563)*64,$A$2502:$A$2629,0))</f>
        <v>30000000</v>
      </c>
      <c r="AE2563" s="7" t="n">
        <f aca="false">INDEX($W$2502:$W$2629,MATCH($A2563-B2563*64,$A$2502:$A$2629,0))</f>
        <v>54110485.8810699</v>
      </c>
      <c r="AF2563" s="7" t="n">
        <f aca="false">INDEX($X$2502:$X$2629,MATCH($A2563+(1-C2563)*32,$A$2502:$A$2629,0))</f>
        <v>300000000</v>
      </c>
      <c r="AG2563" s="7" t="n">
        <f aca="false">INDEX($X$2502:$X$2629,MATCH($A2563-C2563*32,$A$2502:$A$2629,0))</f>
        <v>469787538.661885</v>
      </c>
      <c r="AH2563" s="7" t="n">
        <f aca="false">INDEX($Y$2502:$Y$2629,MATCH($A2563+(1-D2563)*16,$A$2502:$A$2629,0))</f>
        <v>100000000</v>
      </c>
      <c r="AI2563" s="7" t="n">
        <f aca="false">INDEX($Y$2502:$Y$2629,MATCH($A2563-D2563*16,$A$2502:$A$2629,0))</f>
        <v>145161867.325535</v>
      </c>
      <c r="AJ2563" s="7" t="n">
        <f aca="false">INDEX($Z$2502:$Z$2629,MATCH($A2563+(1-E2563)*8,$A$2502:$A$2629,0))</f>
        <v>60000000</v>
      </c>
      <c r="AK2563" s="7" t="n">
        <f aca="false">INDEX($Z$2502:$Z$2629,MATCH($A2563-E2563*8,$A$2502:$A$2629,0))</f>
        <v>190157117.480971</v>
      </c>
      <c r="AL2563" s="7" t="n">
        <f aca="false">INDEX($AA$2502:$AA$2629,MATCH($A2563+(1-F2563)*4,$A$2502:$A$2629,0))</f>
        <v>30000000</v>
      </c>
      <c r="AM2563" s="7" t="n">
        <f aca="false">INDEX($AA$2502:$AA$2629,MATCH($A2563-F2563*4,$A$2502:$A$2629,0))</f>
        <v>226284409.814011</v>
      </c>
      <c r="AN2563" s="7" t="n">
        <f aca="false">INDEX($AB$2502:$AB$2629,MATCH($A2563+(1-G2563)*2,$A$2502:$A$2629,0))</f>
        <v>15000000</v>
      </c>
      <c r="AO2563" s="7" t="n">
        <f aca="false">INDEX($AB$2502:$AB$2629,MATCH($A2563-G2563*2,$A$2502:$A$2629,0))</f>
        <v>433597330.532853</v>
      </c>
      <c r="AP2563" s="7" t="n">
        <f aca="false">INDEX($AC$2502:$AC$2629,MATCH($A2563+(1-H2563)*1,$A$2502:$A$2629,0))</f>
        <v>5000000</v>
      </c>
      <c r="AQ2563" s="7" t="n">
        <f aca="false">INDEX($AC$2502:$AC$2629,MATCH($A2563-H2563*1,$A$2502:$A$2629,0))</f>
        <v>337858360.894717</v>
      </c>
      <c r="AR2563" s="14" t="b">
        <f aca="false">AND(IF(B2563=1,AD2563&gt;=AE2563,AE2563&gt;AD2563),IF(C2563=1,AF2563&gt;=AG2563,AG2563&gt;AF2563),IF(D2563=1,AH2563&gt;=AI2563,AI2563&gt;AH2563),IF(E2563=1,AJ2563&gt;=AK2563,AK2563&gt;AJ2563),IF(F2563=1,AL2563&gt;=AM2563,AM2563&gt;AL2563),IF(G2563=1,AN2563&gt;=AO2563,AO2563&gt;AN2563),IF(H2563=1,AP2563&gt;=AQ2563,AQ2563&gt;AP2563))</f>
        <v>0</v>
      </c>
      <c r="AS2563" s="2"/>
      <c r="AT2563" s="2"/>
      <c r="AU2563" s="2"/>
      <c r="AV2563" s="2"/>
      <c r="AW2563" s="2"/>
      <c r="AX2563" s="2"/>
    </row>
    <row r="2564" customFormat="false" ht="15" hidden="false" customHeight="false" outlineLevel="0" collapsed="false">
      <c r="A2564" s="6" t="n">
        <f aca="false">ROW()-2502</f>
        <v>62</v>
      </c>
      <c r="B2564" s="6" t="n">
        <f aca="false">MOD(INT($A2564/64),2)</f>
        <v>0</v>
      </c>
      <c r="C2564" s="6" t="n">
        <f aca="false">MOD(INT($A2564/32),2)</f>
        <v>1</v>
      </c>
      <c r="D2564" s="6" t="n">
        <f aca="false">MOD(INT($A2564/16),2)</f>
        <v>1</v>
      </c>
      <c r="E2564" s="6" t="n">
        <f aca="false">MOD(INT($A2564/8),2)</f>
        <v>1</v>
      </c>
      <c r="F2564" s="6" t="n">
        <f aca="false">MOD(INT($A2564/4),2)</f>
        <v>1</v>
      </c>
      <c r="G2564" s="6" t="n">
        <f aca="false">MOD(INT($A2564/2),2)</f>
        <v>1</v>
      </c>
      <c r="H2564" s="6" t="n">
        <f aca="false">MOD(INT($A2564/1),2)</f>
        <v>0</v>
      </c>
      <c r="I2564" s="7" t="n">
        <f aca="false">IF(B2564=1,MIN($B$6,$B$2500),0)</f>
        <v>0</v>
      </c>
      <c r="J2564" s="7" t="n">
        <f aca="false">IF(C2564=1,MIN($F$646,MAX(0,$B$2500-I2564)),0)</f>
        <v>300000000</v>
      </c>
      <c r="K2564" s="7" t="n">
        <f aca="false">IF(D2564=1,MIN($F$645,MAX(0,$B$2500-SUM(I2564:J2564))),0)</f>
        <v>100000000</v>
      </c>
      <c r="L2564" s="7" t="n">
        <f aca="false">IF(E2564=1,MIN($F$644,MAX(0,$B$2500-SUM(I2564:K2564))),0)</f>
        <v>60000000</v>
      </c>
      <c r="M2564" s="7" t="n">
        <f aca="false">IF(F2564=1,MIN($F$643,MAX(0,$B$2500-SUM(I2564:L2564))),0)</f>
        <v>30000000</v>
      </c>
      <c r="N2564" s="7" t="n">
        <f aca="false">IF(G2564=1,MIN($F$642,MAX(0,$B$2500-SUM(I2564:M2564))),0)</f>
        <v>15000000</v>
      </c>
      <c r="O2564" s="7" t="n">
        <f aca="false">IF(H2564=1,MIN($F$641,MAX(0,$B$2500-SUM(I2564:N2564))),0)</f>
        <v>0</v>
      </c>
      <c r="P2564" s="7" t="n">
        <f aca="false">MAX(0,$B$2500-SUM(I2564:O2564))</f>
        <v>1495000000</v>
      </c>
      <c r="Q2564" s="7" t="n">
        <f aca="false">($B$623+$B$624)+$B$22+(1-B2564)*$B$618+(1-C2564)*$E$646+(1-D2564)*$E$645+(1-E2564)*$E$644+(1-F2564)*$E$643+(1-G2564)*$E$642+(1-H2564)*$E$641</f>
        <v>14883640.2330639</v>
      </c>
      <c r="R2564" s="7" t="n">
        <f aca="false">P2564&gt;$B$12*Q2564</f>
        <v>1</v>
      </c>
      <c r="S2564" s="7" t="n">
        <f aca="false">IF(R2564,(P2564+$B$12*$B$13)/(Q2564+$B$13),IF(Q2564&gt;0,P2564/Q2564,0))</f>
        <v>86.1442126000593</v>
      </c>
      <c r="T2564" s="7" t="n">
        <f aca="false">IF(R2564,$B$13*(S2564-$B$12),0)</f>
        <v>212860531.500148</v>
      </c>
      <c r="U2564" s="7" t="n">
        <f aca="false">($B$623+$B$624)*S2564</f>
        <v>22368948.0811754</v>
      </c>
      <c r="V2564" s="7" t="n">
        <f aca="false">$B$22*S2564</f>
        <v>775297913.400534</v>
      </c>
      <c r="W2564" s="7" t="n">
        <f aca="false">IF(B2564=1,I2564,S2564*$B$618)</f>
        <v>53751544.0178456</v>
      </c>
      <c r="X2564" s="7" t="n">
        <f aca="false">IF(C2564=1,J2564,S2564*$E$646)</f>
        <v>300000000</v>
      </c>
      <c r="Y2564" s="7" t="n">
        <f aca="false">IF(D2564=1,K2564,S2564*$E$645)</f>
        <v>100000000</v>
      </c>
      <c r="Z2564" s="7" t="n">
        <f aca="false">IF(E2564=1,L2564,S2564*$E$644)</f>
        <v>60000000</v>
      </c>
      <c r="AA2564" s="7" t="n">
        <f aca="false">IF(F2564=1,M2564,S2564*$E$643)</f>
        <v>30000000</v>
      </c>
      <c r="AB2564" s="7" t="n">
        <f aca="false">IF(G2564=1,N2564,S2564*$E$642)</f>
        <v>15000000</v>
      </c>
      <c r="AC2564" s="7" t="n">
        <f aca="false">IF(H2564=1,O2564,S2564*$E$641)</f>
        <v>430721063.000297</v>
      </c>
      <c r="AD2564" s="7" t="n">
        <f aca="false">INDEX($W$2502:$W$2629,MATCH($A2564+(1-B2564)*64,$A$2502:$A$2629,0))</f>
        <v>30000000</v>
      </c>
      <c r="AE2564" s="7" t="n">
        <f aca="false">INDEX($W$2502:$W$2629,MATCH($A2564-B2564*64,$A$2502:$A$2629,0))</f>
        <v>53751544.0178456</v>
      </c>
      <c r="AF2564" s="7" t="n">
        <f aca="false">INDEX($X$2502:$X$2629,MATCH($A2564+(1-C2564)*32,$A$2502:$A$2629,0))</f>
        <v>300000000</v>
      </c>
      <c r="AG2564" s="7" t="n">
        <f aca="false">INDEX($X$2502:$X$2629,MATCH($A2564-C2564*32,$A$2502:$A$2629,0))</f>
        <v>467188437.4798</v>
      </c>
      <c r="AH2564" s="7" t="n">
        <f aca="false">INDEX($Y$2502:$Y$2629,MATCH($A2564+(1-D2564)*16,$A$2502:$A$2629,0))</f>
        <v>100000000</v>
      </c>
      <c r="AI2564" s="7" t="n">
        <f aca="false">INDEX($Y$2502:$Y$2629,MATCH($A2564-D2564*16,$A$2502:$A$2629,0))</f>
        <v>144258838.601892</v>
      </c>
      <c r="AJ2564" s="7" t="n">
        <f aca="false">INDEX($Z$2502:$Z$2629,MATCH($A2564+(1-E2564)*8,$A$2502:$A$2629,0))</f>
        <v>60000000</v>
      </c>
      <c r="AK2564" s="7" t="n">
        <f aca="false">INDEX($Z$2502:$Z$2629,MATCH($A2564-E2564*8,$A$2502:$A$2629,0))</f>
        <v>188943993.924474</v>
      </c>
      <c r="AL2564" s="7" t="n">
        <f aca="false">INDEX($AA$2502:$AA$2629,MATCH($A2564+(1-F2564)*4,$A$2502:$A$2629,0))</f>
        <v>30000000</v>
      </c>
      <c r="AM2564" s="7" t="n">
        <f aca="false">INDEX($AA$2502:$AA$2629,MATCH($A2564-F2564*4,$A$2502:$A$2629,0))</f>
        <v>224812641.294896</v>
      </c>
      <c r="AN2564" s="7" t="n">
        <f aca="false">INDEX($AB$2502:$AB$2629,MATCH($A2564+(1-G2564)*2,$A$2502:$A$2629,0))</f>
        <v>15000000</v>
      </c>
      <c r="AO2564" s="7" t="n">
        <f aca="false">INDEX($AB$2502:$AB$2629,MATCH($A2564-G2564*2,$A$2502:$A$2629,0))</f>
        <v>337858360.894717</v>
      </c>
      <c r="AP2564" s="7" t="n">
        <f aca="false">INDEX($AC$2502:$AC$2629,MATCH($A2564+(1-H2564)*1,$A$2502:$A$2629,0))</f>
        <v>5000000</v>
      </c>
      <c r="AQ2564" s="7" t="n">
        <f aca="false">INDEX($AC$2502:$AC$2629,MATCH($A2564-H2564*1,$A$2502:$A$2629,0))</f>
        <v>430721063.000297</v>
      </c>
      <c r="AR2564" s="14" t="b">
        <f aca="false">AND(IF(B2564=1,AD2564&gt;=AE2564,AE2564&gt;AD2564),IF(C2564=1,AF2564&gt;=AG2564,AG2564&gt;AF2564),IF(D2564=1,AH2564&gt;=AI2564,AI2564&gt;AH2564),IF(E2564=1,AJ2564&gt;=AK2564,AK2564&gt;AJ2564),IF(F2564=1,AL2564&gt;=AM2564,AM2564&gt;AL2564),IF(G2564=1,AN2564&gt;=AO2564,AO2564&gt;AN2564),IF(H2564=1,AP2564&gt;=AQ2564,AQ2564&gt;AP2564))</f>
        <v>0</v>
      </c>
      <c r="AS2564" s="2"/>
      <c r="AT2564" s="2"/>
      <c r="AU2564" s="2"/>
      <c r="AV2564" s="2"/>
      <c r="AW2564" s="2"/>
      <c r="AX2564" s="2"/>
    </row>
    <row r="2565" customFormat="false" ht="15" hidden="false" customHeight="false" outlineLevel="0" collapsed="false">
      <c r="A2565" s="6" t="n">
        <f aca="false">ROW()-2502</f>
        <v>63</v>
      </c>
      <c r="B2565" s="6" t="n">
        <f aca="false">MOD(INT($A2565/64),2)</f>
        <v>0</v>
      </c>
      <c r="C2565" s="6" t="n">
        <f aca="false">MOD(INT($A2565/32),2)</f>
        <v>1</v>
      </c>
      <c r="D2565" s="6" t="n">
        <f aca="false">MOD(INT($A2565/16),2)</f>
        <v>1</v>
      </c>
      <c r="E2565" s="6" t="n">
        <f aca="false">MOD(INT($A2565/8),2)</f>
        <v>1</v>
      </c>
      <c r="F2565" s="6" t="n">
        <f aca="false">MOD(INT($A2565/4),2)</f>
        <v>1</v>
      </c>
      <c r="G2565" s="6" t="n">
        <f aca="false">MOD(INT($A2565/2),2)</f>
        <v>1</v>
      </c>
      <c r="H2565" s="6" t="n">
        <f aca="false">MOD(INT($A2565/1),2)</f>
        <v>1</v>
      </c>
      <c r="I2565" s="7" t="n">
        <f aca="false">IF(B2565=1,MIN($B$6,$B$2500),0)</f>
        <v>0</v>
      </c>
      <c r="J2565" s="7" t="n">
        <f aca="false">IF(C2565=1,MIN($F$646,MAX(0,$B$2500-I2565)),0)</f>
        <v>300000000</v>
      </c>
      <c r="K2565" s="7" t="n">
        <f aca="false">IF(D2565=1,MIN($F$645,MAX(0,$B$2500-SUM(I2565:J2565))),0)</f>
        <v>100000000</v>
      </c>
      <c r="L2565" s="7" t="n">
        <f aca="false">IF(E2565=1,MIN($F$644,MAX(0,$B$2500-SUM(I2565:K2565))),0)</f>
        <v>60000000</v>
      </c>
      <c r="M2565" s="7" t="n">
        <f aca="false">IF(F2565=1,MIN($F$643,MAX(0,$B$2500-SUM(I2565:L2565))),0)</f>
        <v>30000000</v>
      </c>
      <c r="N2565" s="7" t="n">
        <f aca="false">IF(G2565=1,MIN($F$642,MAX(0,$B$2500-SUM(I2565:M2565))),0)</f>
        <v>15000000</v>
      </c>
      <c r="O2565" s="7" t="n">
        <f aca="false">IF(H2565=1,MIN($F$641,MAX(0,$B$2500-SUM(I2565:N2565))),0)</f>
        <v>5000000</v>
      </c>
      <c r="P2565" s="7" t="n">
        <f aca="false">MAX(0,$B$2500-SUM(I2565:O2565))</f>
        <v>1490000000</v>
      </c>
      <c r="Q2565" s="7" t="n">
        <f aca="false">($B$623+$B$624)+$B$22+(1-B2565)*$B$618+(1-C2565)*$E$646+(1-D2565)*$E$645+(1-E2565)*$E$644+(1-F2565)*$E$643+(1-G2565)*$E$642+(1-H2565)*$E$641</f>
        <v>9883640.23306388</v>
      </c>
      <c r="R2565" s="7" t="n">
        <f aca="false">P2565&gt;$B$12*Q2565</f>
        <v>1</v>
      </c>
      <c r="S2565" s="7" t="n">
        <f aca="false">IF(R2565,(P2565+$B$12*$B$13)/(Q2565+$B$13),IF(Q2565&gt;0,P2565/Q2565,0))</f>
        <v>120.521912128477</v>
      </c>
      <c r="T2565" s="7" t="n">
        <f aca="false">IF(R2565,$B$13*(S2565-$B$12),0)</f>
        <v>298804780.321193</v>
      </c>
      <c r="U2565" s="7" t="n">
        <f aca="false">($B$623+$B$624)*S2565</f>
        <v>31295757.5869007</v>
      </c>
      <c r="V2565" s="7" t="n">
        <f aca="false">$B$22*S2565</f>
        <v>1084697209.15629</v>
      </c>
      <c r="W2565" s="7" t="n">
        <f aca="false">IF(B2565=1,I2565,S2565*$B$618)</f>
        <v>75202252.9356116</v>
      </c>
      <c r="X2565" s="7" t="n">
        <f aca="false">IF(C2565=1,J2565,S2565*$E$646)</f>
        <v>300000000</v>
      </c>
      <c r="Y2565" s="7" t="n">
        <f aca="false">IF(D2565=1,K2565,S2565*$E$645)</f>
        <v>100000000</v>
      </c>
      <c r="Z2565" s="7" t="n">
        <f aca="false">IF(E2565=1,L2565,S2565*$E$644)</f>
        <v>60000000</v>
      </c>
      <c r="AA2565" s="7" t="n">
        <f aca="false">IF(F2565=1,M2565,S2565*$E$643)</f>
        <v>30000000</v>
      </c>
      <c r="AB2565" s="7" t="n">
        <f aca="false">IF(G2565=1,N2565,S2565*$E$642)</f>
        <v>15000000</v>
      </c>
      <c r="AC2565" s="7" t="n">
        <f aca="false">IF(H2565=1,O2565,S2565*$E$641)</f>
        <v>5000000</v>
      </c>
      <c r="AD2565" s="7" t="n">
        <f aca="false">INDEX($W$2502:$W$2629,MATCH($A2565+(1-B2565)*64,$A$2502:$A$2629,0))</f>
        <v>30000000</v>
      </c>
      <c r="AE2565" s="7" t="n">
        <f aca="false">INDEX($W$2502:$W$2629,MATCH($A2565-B2565*64,$A$2502:$A$2629,0))</f>
        <v>75202252.9356116</v>
      </c>
      <c r="AF2565" s="7" t="n">
        <f aca="false">INDEX($X$2502:$X$2629,MATCH($A2565+(1-C2565)*32,$A$2502:$A$2629,0))</f>
        <v>300000000</v>
      </c>
      <c r="AG2565" s="7" t="n">
        <f aca="false">INDEX($X$2502:$X$2629,MATCH($A2565-C2565*32,$A$2502:$A$2629,0))</f>
        <v>591882763.484418</v>
      </c>
      <c r="AH2565" s="7" t="n">
        <f aca="false">INDEX($Y$2502:$Y$2629,MATCH($A2565+(1-D2565)*16,$A$2502:$A$2629,0))</f>
        <v>100000000</v>
      </c>
      <c r="AI2565" s="7" t="n">
        <f aca="false">INDEX($Y$2502:$Y$2629,MATCH($A2565-D2565*16,$A$2502:$A$2629,0))</f>
        <v>194769355.443929</v>
      </c>
      <c r="AJ2565" s="7" t="n">
        <f aca="false">INDEX($Z$2502:$Z$2629,MATCH($A2565+(1-E2565)*8,$A$2502:$A$2629,0))</f>
        <v>60000000</v>
      </c>
      <c r="AK2565" s="7" t="n">
        <f aca="false">INDEX($Z$2502:$Z$2629,MATCH($A2565-E2565*8,$A$2502:$A$2629,0))</f>
        <v>252035354.030514</v>
      </c>
      <c r="AL2565" s="7" t="n">
        <f aca="false">INDEX($AA$2502:$AA$2629,MATCH($A2565+(1-F2565)*4,$A$2502:$A$2629,0))</f>
        <v>30000000</v>
      </c>
      <c r="AM2565" s="7" t="n">
        <f aca="false">INDEX($AA$2502:$AA$2629,MATCH($A2565-F2565*4,$A$2502:$A$2629,0))</f>
        <v>296906319.362769</v>
      </c>
      <c r="AN2565" s="7" t="n">
        <f aca="false">INDEX($AB$2502:$AB$2629,MATCH($A2565+(1-G2565)*2,$A$2502:$A$2629,0))</f>
        <v>15000000</v>
      </c>
      <c r="AO2565" s="7" t="n">
        <f aca="false">INDEX($AB$2502:$AB$2629,MATCH($A2565-G2565*2,$A$2502:$A$2629,0))</f>
        <v>433597330.532853</v>
      </c>
      <c r="AP2565" s="7" t="n">
        <f aca="false">INDEX($AC$2502:$AC$2629,MATCH($A2565+(1-H2565)*1,$A$2502:$A$2629,0))</f>
        <v>5000000</v>
      </c>
      <c r="AQ2565" s="7" t="n">
        <f aca="false">INDEX($AC$2502:$AC$2629,MATCH($A2565-H2565*1,$A$2502:$A$2629,0))</f>
        <v>430721063.000297</v>
      </c>
      <c r="AR2565" s="14" t="b">
        <f aca="false">AND(IF(B2565=1,AD2565&gt;=AE2565,AE2565&gt;AD2565),IF(C2565=1,AF2565&gt;=AG2565,AG2565&gt;AF2565),IF(D2565=1,AH2565&gt;=AI2565,AI2565&gt;AH2565),IF(E2565=1,AJ2565&gt;=AK2565,AK2565&gt;AJ2565),IF(F2565=1,AL2565&gt;=AM2565,AM2565&gt;AL2565),IF(G2565=1,AN2565&gt;=AO2565,AO2565&gt;AN2565),IF(H2565=1,AP2565&gt;=AQ2565,AQ2565&gt;AP2565))</f>
        <v>0</v>
      </c>
      <c r="AS2565" s="2"/>
      <c r="AT2565" s="2"/>
      <c r="AU2565" s="2"/>
      <c r="AV2565" s="2"/>
      <c r="AW2565" s="2"/>
      <c r="AX2565" s="2"/>
    </row>
    <row r="2566" customFormat="false" ht="15" hidden="false" customHeight="false" outlineLevel="0" collapsed="false">
      <c r="A2566" s="6" t="n">
        <f aca="false">ROW()-2502</f>
        <v>64</v>
      </c>
      <c r="B2566" s="6" t="n">
        <f aca="false">MOD(INT($A2566/64),2)</f>
        <v>1</v>
      </c>
      <c r="C2566" s="6" t="n">
        <f aca="false">MOD(INT($A2566/32),2)</f>
        <v>0</v>
      </c>
      <c r="D2566" s="6" t="n">
        <f aca="false">MOD(INT($A2566/16),2)</f>
        <v>0</v>
      </c>
      <c r="E2566" s="6" t="n">
        <f aca="false">MOD(INT($A2566/8),2)</f>
        <v>0</v>
      </c>
      <c r="F2566" s="6" t="n">
        <f aca="false">MOD(INT($A2566/4),2)</f>
        <v>0</v>
      </c>
      <c r="G2566" s="6" t="n">
        <f aca="false">MOD(INT($A2566/2),2)</f>
        <v>0</v>
      </c>
      <c r="H2566" s="6" t="n">
        <f aca="false">MOD(INT($A2566/1),2)</f>
        <v>0</v>
      </c>
      <c r="I2566" s="7" t="n">
        <f aca="false">IF(B2566=1,MIN($B$6,$B$2500),0)</f>
        <v>30000000</v>
      </c>
      <c r="J2566" s="7" t="n">
        <f aca="false">IF(C2566=1,MIN($F$646,MAX(0,$B$2500-I2566)),0)</f>
        <v>0</v>
      </c>
      <c r="K2566" s="7" t="n">
        <f aca="false">IF(D2566=1,MIN($F$645,MAX(0,$B$2500-SUM(I2566:J2566))),0)</f>
        <v>0</v>
      </c>
      <c r="L2566" s="7" t="n">
        <f aca="false">IF(E2566=1,MIN($F$644,MAX(0,$B$2500-SUM(I2566:K2566))),0)</f>
        <v>0</v>
      </c>
      <c r="M2566" s="7" t="n">
        <f aca="false">IF(F2566=1,MIN($F$643,MAX(0,$B$2500-SUM(I2566:L2566))),0)</f>
        <v>0</v>
      </c>
      <c r="N2566" s="7" t="n">
        <f aca="false">IF(G2566=1,MIN($F$642,MAX(0,$B$2500-SUM(I2566:M2566))),0)</f>
        <v>0</v>
      </c>
      <c r="O2566" s="7" t="n">
        <f aca="false">IF(H2566=1,MIN($F$641,MAX(0,$B$2500-SUM(I2566:N2566))),0)</f>
        <v>0</v>
      </c>
      <c r="P2566" s="7" t="n">
        <f aca="false">MAX(0,$B$2500-SUM(I2566:O2566))</f>
        <v>1970000000</v>
      </c>
      <c r="Q2566" s="7" t="n">
        <f aca="false">($B$623+$B$624)+$B$22+(1-B2566)*$B$618+(1-C2566)*$E$646+(1-D2566)*$E$645+(1-E2566)*$E$644+(1-F2566)*$E$643+(1-G2566)*$E$642+(1-H2566)*$E$641</f>
        <v>32490202.3308678</v>
      </c>
      <c r="R2566" s="7" t="n">
        <f aca="false">P2566&gt;$B$12*Q2566</f>
        <v>1</v>
      </c>
      <c r="S2566" s="7" t="n">
        <f aca="false">IF(R2566,(P2566+$B$12*$B$13)/(Q2566+$B$13),IF(Q2566&gt;0,P2566/Q2566,0))</f>
        <v>56.3729235215051</v>
      </c>
      <c r="T2566" s="7" t="n">
        <f aca="false">IF(R2566,$B$13*(S2566-$B$12),0)</f>
        <v>138432308.803763</v>
      </c>
      <c r="U2566" s="7" t="n">
        <f aca="false">($B$623+$B$624)*S2566</f>
        <v>14638278.781316</v>
      </c>
      <c r="V2566" s="7" t="n">
        <f aca="false">$B$22*S2566</f>
        <v>507356311.693546</v>
      </c>
      <c r="W2566" s="7" t="n">
        <f aca="false">IF(B2566=1,I2566,S2566*$B$618)</f>
        <v>30000000</v>
      </c>
      <c r="X2566" s="7" t="n">
        <f aca="false">IF(C2566=1,J2566,S2566*$E$646)</f>
        <v>344151766.793154</v>
      </c>
      <c r="Y2566" s="7" t="n">
        <f aca="false">IF(D2566=1,K2566,S2566*$E$645)</f>
        <v>97278311.6970424</v>
      </c>
      <c r="Z2566" s="7" t="n">
        <f aca="false">IF(E2566=1,L2566,S2566*$E$644)</f>
        <v>135295016.451612</v>
      </c>
      <c r="AA2566" s="7" t="n">
        <f aca="false">IF(F2566=1,M2566,S2566*$E$643)</f>
        <v>169118770.564515</v>
      </c>
      <c r="AB2566" s="7" t="n">
        <f aca="false">IF(G2566=1,N2566,S2566*$E$642)</f>
        <v>281864617.607526</v>
      </c>
      <c r="AC2566" s="7" t="n">
        <f aca="false">IF(H2566=1,O2566,S2566*$E$641)</f>
        <v>281864617.607526</v>
      </c>
      <c r="AD2566" s="7" t="n">
        <f aca="false">INDEX($W$2502:$W$2629,MATCH($A2566+(1-B2566)*64,$A$2502:$A$2629,0))</f>
        <v>30000000</v>
      </c>
      <c r="AE2566" s="7" t="n">
        <f aca="false">INDEX($W$2502:$W$2629,MATCH($A2566-B2566*64,$A$2502:$A$2629,0))</f>
        <v>35084435.0258081</v>
      </c>
      <c r="AF2566" s="7" t="n">
        <f aca="false">INDEX($X$2502:$X$2629,MATCH($A2566+(1-C2566)*32,$A$2502:$A$2629,0))</f>
        <v>300000000</v>
      </c>
      <c r="AG2566" s="7" t="n">
        <f aca="false">INDEX($X$2502:$X$2629,MATCH($A2566-C2566*32,$A$2502:$A$2629,0))</f>
        <v>344151766.793154</v>
      </c>
      <c r="AH2566" s="7" t="n">
        <f aca="false">INDEX($Y$2502:$Y$2629,MATCH($A2566+(1-D2566)*16,$A$2502:$A$2629,0))</f>
        <v>100000000</v>
      </c>
      <c r="AI2566" s="7" t="n">
        <f aca="false">INDEX($Y$2502:$Y$2629,MATCH($A2566-D2566*16,$A$2502:$A$2629,0))</f>
        <v>97278311.6970424</v>
      </c>
      <c r="AJ2566" s="7" t="n">
        <f aca="false">INDEX($Z$2502:$Z$2629,MATCH($A2566+(1-E2566)*8,$A$2502:$A$2629,0))</f>
        <v>60000000</v>
      </c>
      <c r="AK2566" s="7" t="n">
        <f aca="false">INDEX($Z$2502:$Z$2629,MATCH($A2566-E2566*8,$A$2502:$A$2629,0))</f>
        <v>135295016.451612</v>
      </c>
      <c r="AL2566" s="7" t="n">
        <f aca="false">INDEX($AA$2502:$AA$2629,MATCH($A2566+(1-F2566)*4,$A$2502:$A$2629,0))</f>
        <v>30000000</v>
      </c>
      <c r="AM2566" s="7" t="n">
        <f aca="false">INDEX($AA$2502:$AA$2629,MATCH($A2566-F2566*4,$A$2502:$A$2629,0))</f>
        <v>169118770.564515</v>
      </c>
      <c r="AN2566" s="7" t="n">
        <f aca="false">INDEX($AB$2502:$AB$2629,MATCH($A2566+(1-G2566)*2,$A$2502:$A$2629,0))</f>
        <v>15000000</v>
      </c>
      <c r="AO2566" s="7" t="n">
        <f aca="false">INDEX($AB$2502:$AB$2629,MATCH($A2566-G2566*2,$A$2502:$A$2629,0))</f>
        <v>281864617.607526</v>
      </c>
      <c r="AP2566" s="7" t="n">
        <f aca="false">INDEX($AC$2502:$AC$2629,MATCH($A2566+(1-H2566)*1,$A$2502:$A$2629,0))</f>
        <v>5000000</v>
      </c>
      <c r="AQ2566" s="7" t="n">
        <f aca="false">INDEX($AC$2502:$AC$2629,MATCH($A2566-H2566*1,$A$2502:$A$2629,0))</f>
        <v>281864617.607526</v>
      </c>
      <c r="AR2566" s="14" t="b">
        <f aca="false">AND(IF(B2566=1,AD2566&gt;=AE2566,AE2566&gt;AD2566),IF(C2566=1,AF2566&gt;=AG2566,AG2566&gt;AF2566),IF(D2566=1,AH2566&gt;=AI2566,AI2566&gt;AH2566),IF(E2566=1,AJ2566&gt;=AK2566,AK2566&gt;AJ2566),IF(F2566=1,AL2566&gt;=AM2566,AM2566&gt;AL2566),IF(G2566=1,AN2566&gt;=AO2566,AO2566&gt;AN2566),IF(H2566=1,AP2566&gt;=AQ2566,AQ2566&gt;AP2566))</f>
        <v>0</v>
      </c>
      <c r="AS2566" s="2"/>
      <c r="AT2566" s="2"/>
      <c r="AU2566" s="2"/>
      <c r="AV2566" s="2"/>
      <c r="AW2566" s="2"/>
      <c r="AX2566" s="2"/>
    </row>
    <row r="2567" customFormat="false" ht="15" hidden="false" customHeight="false" outlineLevel="0" collapsed="false">
      <c r="A2567" s="6" t="n">
        <f aca="false">ROW()-2502</f>
        <v>65</v>
      </c>
      <c r="B2567" s="6" t="n">
        <f aca="false">MOD(INT($A2567/64),2)</f>
        <v>1</v>
      </c>
      <c r="C2567" s="6" t="n">
        <f aca="false">MOD(INT($A2567/32),2)</f>
        <v>0</v>
      </c>
      <c r="D2567" s="6" t="n">
        <f aca="false">MOD(INT($A2567/16),2)</f>
        <v>0</v>
      </c>
      <c r="E2567" s="6" t="n">
        <f aca="false">MOD(INT($A2567/8),2)</f>
        <v>0</v>
      </c>
      <c r="F2567" s="6" t="n">
        <f aca="false">MOD(INT($A2567/4),2)</f>
        <v>0</v>
      </c>
      <c r="G2567" s="6" t="n">
        <f aca="false">MOD(INT($A2567/2),2)</f>
        <v>0</v>
      </c>
      <c r="H2567" s="6" t="n">
        <f aca="false">MOD(INT($A2567/1),2)</f>
        <v>1</v>
      </c>
      <c r="I2567" s="7" t="n">
        <f aca="false">IF(B2567=1,MIN($B$6,$B$2500),0)</f>
        <v>30000000</v>
      </c>
      <c r="J2567" s="7" t="n">
        <f aca="false">IF(C2567=1,MIN($F$646,MAX(0,$B$2500-I2567)),0)</f>
        <v>0</v>
      </c>
      <c r="K2567" s="7" t="n">
        <f aca="false">IF(D2567=1,MIN($F$645,MAX(0,$B$2500-SUM(I2567:J2567))),0)</f>
        <v>0</v>
      </c>
      <c r="L2567" s="7" t="n">
        <f aca="false">IF(E2567=1,MIN($F$644,MAX(0,$B$2500-SUM(I2567:K2567))),0)</f>
        <v>0</v>
      </c>
      <c r="M2567" s="7" t="n">
        <f aca="false">IF(F2567=1,MIN($F$643,MAX(0,$B$2500-SUM(I2567:L2567))),0)</f>
        <v>0</v>
      </c>
      <c r="N2567" s="7" t="n">
        <f aca="false">IF(G2567=1,MIN($F$642,MAX(0,$B$2500-SUM(I2567:M2567))),0)</f>
        <v>0</v>
      </c>
      <c r="O2567" s="7" t="n">
        <f aca="false">IF(H2567=1,MIN($F$641,MAX(0,$B$2500-SUM(I2567:N2567))),0)</f>
        <v>5000000</v>
      </c>
      <c r="P2567" s="7" t="n">
        <f aca="false">MAX(0,$B$2500-SUM(I2567:O2567))</f>
        <v>1965000000</v>
      </c>
      <c r="Q2567" s="7" t="n">
        <f aca="false">($B$623+$B$624)+$B$22+(1-B2567)*$B$618+(1-C2567)*$E$646+(1-D2567)*$E$645+(1-E2567)*$E$644+(1-F2567)*$E$643+(1-G2567)*$E$642+(1-H2567)*$E$641</f>
        <v>27490202.3308678</v>
      </c>
      <c r="R2567" s="7" t="n">
        <f aca="false">P2567&gt;$B$12*Q2567</f>
        <v>1</v>
      </c>
      <c r="S2567" s="7" t="n">
        <f aca="false">IF(R2567,(P2567+$B$12*$B$13)/(Q2567+$B$13),IF(Q2567&gt;0,P2567/Q2567,0))</f>
        <v>65.6047591241132</v>
      </c>
      <c r="T2567" s="7" t="n">
        <f aca="false">IF(R2567,$B$13*(S2567-$B$12),0)</f>
        <v>161511897.810283</v>
      </c>
      <c r="U2567" s="7" t="n">
        <f aca="false">($B$623+$B$624)*S2567</f>
        <v>17035496.7145442</v>
      </c>
      <c r="V2567" s="7" t="n">
        <f aca="false">$B$22*S2567</f>
        <v>590442832.117019</v>
      </c>
      <c r="W2567" s="7" t="n">
        <f aca="false">IF(B2567=1,I2567,S2567*$B$618)</f>
        <v>30000000</v>
      </c>
      <c r="X2567" s="7" t="n">
        <f aca="false">IF(C2567=1,J2567,S2567*$E$646)</f>
        <v>400511315.578477</v>
      </c>
      <c r="Y2567" s="7" t="n">
        <f aca="false">IF(D2567=1,K2567,S2567*$E$645)</f>
        <v>113208962.8889</v>
      </c>
      <c r="Z2567" s="7" t="n">
        <f aca="false">IF(E2567=1,L2567,S2567*$E$644)</f>
        <v>157451421.897872</v>
      </c>
      <c r="AA2567" s="7" t="n">
        <f aca="false">IF(F2567=1,M2567,S2567*$E$643)</f>
        <v>196814277.37234</v>
      </c>
      <c r="AB2567" s="7" t="n">
        <f aca="false">IF(G2567=1,N2567,S2567*$E$642)</f>
        <v>328023795.620566</v>
      </c>
      <c r="AC2567" s="7" t="n">
        <f aca="false">IF(H2567=1,O2567,S2567*$E$641)</f>
        <v>5000000</v>
      </c>
      <c r="AD2567" s="7" t="n">
        <f aca="false">INDEX($W$2502:$W$2629,MATCH($A2567+(1-B2567)*64,$A$2502:$A$2629,0))</f>
        <v>30000000</v>
      </c>
      <c r="AE2567" s="7" t="n">
        <f aca="false">INDEX($W$2502:$W$2629,MATCH($A2567-B2567*64,$A$2502:$A$2629,0))</f>
        <v>40712622.7172269</v>
      </c>
      <c r="AF2567" s="7" t="n">
        <f aca="false">INDEX($X$2502:$X$2629,MATCH($A2567+(1-C2567)*32,$A$2502:$A$2629,0))</f>
        <v>300000000</v>
      </c>
      <c r="AG2567" s="7" t="n">
        <f aca="false">INDEX($X$2502:$X$2629,MATCH($A2567-C2567*32,$A$2502:$A$2629,0))</f>
        <v>400511315.578477</v>
      </c>
      <c r="AH2567" s="7" t="n">
        <f aca="false">INDEX($Y$2502:$Y$2629,MATCH($A2567+(1-D2567)*16,$A$2502:$A$2629,0))</f>
        <v>100000000</v>
      </c>
      <c r="AI2567" s="7" t="n">
        <f aca="false">INDEX($Y$2502:$Y$2629,MATCH($A2567-D2567*16,$A$2502:$A$2629,0))</f>
        <v>113208962.8889</v>
      </c>
      <c r="AJ2567" s="7" t="n">
        <f aca="false">INDEX($Z$2502:$Z$2629,MATCH($A2567+(1-E2567)*8,$A$2502:$A$2629,0))</f>
        <v>60000000</v>
      </c>
      <c r="AK2567" s="7" t="n">
        <f aca="false">INDEX($Z$2502:$Z$2629,MATCH($A2567-E2567*8,$A$2502:$A$2629,0))</f>
        <v>157451421.897872</v>
      </c>
      <c r="AL2567" s="7" t="n">
        <f aca="false">INDEX($AA$2502:$AA$2629,MATCH($A2567+(1-F2567)*4,$A$2502:$A$2629,0))</f>
        <v>30000000</v>
      </c>
      <c r="AM2567" s="7" t="n">
        <f aca="false">INDEX($AA$2502:$AA$2629,MATCH($A2567-F2567*4,$A$2502:$A$2629,0))</f>
        <v>196814277.37234</v>
      </c>
      <c r="AN2567" s="7" t="n">
        <f aca="false">INDEX($AB$2502:$AB$2629,MATCH($A2567+(1-G2567)*2,$A$2502:$A$2629,0))</f>
        <v>15000000</v>
      </c>
      <c r="AO2567" s="7" t="n">
        <f aca="false">INDEX($AB$2502:$AB$2629,MATCH($A2567-G2567*2,$A$2502:$A$2629,0))</f>
        <v>328023795.620566</v>
      </c>
      <c r="AP2567" s="7" t="n">
        <f aca="false">INDEX($AC$2502:$AC$2629,MATCH($A2567+(1-H2567)*1,$A$2502:$A$2629,0))</f>
        <v>5000000</v>
      </c>
      <c r="AQ2567" s="7" t="n">
        <f aca="false">INDEX($AC$2502:$AC$2629,MATCH($A2567-H2567*1,$A$2502:$A$2629,0))</f>
        <v>281864617.607526</v>
      </c>
      <c r="AR2567" s="14" t="b">
        <f aca="false">AND(IF(B2567=1,AD2567&gt;=AE2567,AE2567&gt;AD2567),IF(C2567=1,AF2567&gt;=AG2567,AG2567&gt;AF2567),IF(D2567=1,AH2567&gt;=AI2567,AI2567&gt;AH2567),IF(E2567=1,AJ2567&gt;=AK2567,AK2567&gt;AJ2567),IF(F2567=1,AL2567&gt;=AM2567,AM2567&gt;AL2567),IF(G2567=1,AN2567&gt;=AO2567,AO2567&gt;AN2567),IF(H2567=1,AP2567&gt;=AQ2567,AQ2567&gt;AP2567))</f>
        <v>0</v>
      </c>
      <c r="AS2567" s="2"/>
      <c r="AT2567" s="2"/>
      <c r="AU2567" s="2"/>
      <c r="AV2567" s="2"/>
      <c r="AW2567" s="2"/>
      <c r="AX2567" s="2"/>
    </row>
    <row r="2568" customFormat="false" ht="15" hidden="false" customHeight="false" outlineLevel="0" collapsed="false">
      <c r="A2568" s="6" t="n">
        <f aca="false">ROW()-2502</f>
        <v>66</v>
      </c>
      <c r="B2568" s="6" t="n">
        <f aca="false">MOD(INT($A2568/64),2)</f>
        <v>1</v>
      </c>
      <c r="C2568" s="6" t="n">
        <f aca="false">MOD(INT($A2568/32),2)</f>
        <v>0</v>
      </c>
      <c r="D2568" s="6" t="n">
        <f aca="false">MOD(INT($A2568/16),2)</f>
        <v>0</v>
      </c>
      <c r="E2568" s="6" t="n">
        <f aca="false">MOD(INT($A2568/8),2)</f>
        <v>0</v>
      </c>
      <c r="F2568" s="6" t="n">
        <f aca="false">MOD(INT($A2568/4),2)</f>
        <v>0</v>
      </c>
      <c r="G2568" s="6" t="n">
        <f aca="false">MOD(INT($A2568/2),2)</f>
        <v>1</v>
      </c>
      <c r="H2568" s="6" t="n">
        <f aca="false">MOD(INT($A2568/1),2)</f>
        <v>0</v>
      </c>
      <c r="I2568" s="7" t="n">
        <f aca="false">IF(B2568=1,MIN($B$6,$B$2500),0)</f>
        <v>30000000</v>
      </c>
      <c r="J2568" s="7" t="n">
        <f aca="false">IF(C2568=1,MIN($F$646,MAX(0,$B$2500-I2568)),0)</f>
        <v>0</v>
      </c>
      <c r="K2568" s="7" t="n">
        <f aca="false">IF(D2568=1,MIN($F$645,MAX(0,$B$2500-SUM(I2568:J2568))),0)</f>
        <v>0</v>
      </c>
      <c r="L2568" s="7" t="n">
        <f aca="false">IF(E2568=1,MIN($F$644,MAX(0,$B$2500-SUM(I2568:K2568))),0)</f>
        <v>0</v>
      </c>
      <c r="M2568" s="7" t="n">
        <f aca="false">IF(F2568=1,MIN($F$643,MAX(0,$B$2500-SUM(I2568:L2568))),0)</f>
        <v>0</v>
      </c>
      <c r="N2568" s="7" t="n">
        <f aca="false">IF(G2568=1,MIN($F$642,MAX(0,$B$2500-SUM(I2568:M2568))),0)</f>
        <v>15000000</v>
      </c>
      <c r="O2568" s="7" t="n">
        <f aca="false">IF(H2568=1,MIN($F$641,MAX(0,$B$2500-SUM(I2568:N2568))),0)</f>
        <v>0</v>
      </c>
      <c r="P2568" s="7" t="n">
        <f aca="false">MAX(0,$B$2500-SUM(I2568:O2568))</f>
        <v>1955000000</v>
      </c>
      <c r="Q2568" s="7" t="n">
        <f aca="false">($B$623+$B$624)+$B$22+(1-B2568)*$B$618+(1-C2568)*$E$646+(1-D2568)*$E$645+(1-E2568)*$E$644+(1-F2568)*$E$643+(1-G2568)*$E$642+(1-H2568)*$E$641</f>
        <v>27490202.3308678</v>
      </c>
      <c r="R2568" s="7" t="n">
        <f aca="false">P2568&gt;$B$12*Q2568</f>
        <v>1</v>
      </c>
      <c r="S2568" s="7" t="n">
        <f aca="false">IF(R2568,(P2568+$B$12*$B$13)/(Q2568+$B$13),IF(Q2568&gt;0,P2568/Q2568,0))</f>
        <v>65.2713168922244</v>
      </c>
      <c r="T2568" s="7" t="n">
        <f aca="false">IF(R2568,$B$13*(S2568-$B$12),0)</f>
        <v>160678292.230561</v>
      </c>
      <c r="U2568" s="7" t="n">
        <f aca="false">($B$623+$B$624)*S2568</f>
        <v>16948912.2331488</v>
      </c>
      <c r="V2568" s="7" t="n">
        <f aca="false">$B$22*S2568</f>
        <v>587441852.03002</v>
      </c>
      <c r="W2568" s="7" t="n">
        <f aca="false">IF(B2568=1,I2568,S2568*$B$618)</f>
        <v>30000000</v>
      </c>
      <c r="X2568" s="7" t="n">
        <f aca="false">IF(C2568=1,J2568,S2568*$E$646)</f>
        <v>398475679.921153</v>
      </c>
      <c r="Y2568" s="7" t="n">
        <f aca="false">IF(D2568=1,K2568,S2568*$E$645)</f>
        <v>112633567.905983</v>
      </c>
      <c r="Z2568" s="7" t="n">
        <f aca="false">IF(E2568=1,L2568,S2568*$E$644)</f>
        <v>156651160.541339</v>
      </c>
      <c r="AA2568" s="7" t="n">
        <f aca="false">IF(F2568=1,M2568,S2568*$E$643)</f>
        <v>195813950.676673</v>
      </c>
      <c r="AB2568" s="7" t="n">
        <f aca="false">IF(G2568=1,N2568,S2568*$E$642)</f>
        <v>15000000</v>
      </c>
      <c r="AC2568" s="7" t="n">
        <f aca="false">IF(H2568=1,O2568,S2568*$E$641)</f>
        <v>326356584.461122</v>
      </c>
      <c r="AD2568" s="7" t="n">
        <f aca="false">INDEX($W$2502:$W$2629,MATCH($A2568+(1-B2568)*64,$A$2502:$A$2629,0))</f>
        <v>30000000</v>
      </c>
      <c r="AE2568" s="7" t="n">
        <f aca="false">INDEX($W$2502:$W$2629,MATCH($A2568-B2568*64,$A$2502:$A$2629,0))</f>
        <v>40508804.8312833</v>
      </c>
      <c r="AF2568" s="7" t="n">
        <f aca="false">INDEX($X$2502:$X$2629,MATCH($A2568+(1-C2568)*32,$A$2502:$A$2629,0))</f>
        <v>300000000</v>
      </c>
      <c r="AG2568" s="7" t="n">
        <f aca="false">INDEX($X$2502:$X$2629,MATCH($A2568-C2568*32,$A$2502:$A$2629,0))</f>
        <v>398475679.921153</v>
      </c>
      <c r="AH2568" s="7" t="n">
        <f aca="false">INDEX($Y$2502:$Y$2629,MATCH($A2568+(1-D2568)*16,$A$2502:$A$2629,0))</f>
        <v>100000000</v>
      </c>
      <c r="AI2568" s="7" t="n">
        <f aca="false">INDEX($Y$2502:$Y$2629,MATCH($A2568-D2568*16,$A$2502:$A$2629,0))</f>
        <v>112633567.905983</v>
      </c>
      <c r="AJ2568" s="7" t="n">
        <f aca="false">INDEX($Z$2502:$Z$2629,MATCH($A2568+(1-E2568)*8,$A$2502:$A$2629,0))</f>
        <v>60000000</v>
      </c>
      <c r="AK2568" s="7" t="n">
        <f aca="false">INDEX($Z$2502:$Z$2629,MATCH($A2568-E2568*8,$A$2502:$A$2629,0))</f>
        <v>156651160.541339</v>
      </c>
      <c r="AL2568" s="7" t="n">
        <f aca="false">INDEX($AA$2502:$AA$2629,MATCH($A2568+(1-F2568)*4,$A$2502:$A$2629,0))</f>
        <v>30000000</v>
      </c>
      <c r="AM2568" s="7" t="n">
        <f aca="false">INDEX($AA$2502:$AA$2629,MATCH($A2568-F2568*4,$A$2502:$A$2629,0))</f>
        <v>195813950.676673</v>
      </c>
      <c r="AN2568" s="7" t="n">
        <f aca="false">INDEX($AB$2502:$AB$2629,MATCH($A2568+(1-G2568)*2,$A$2502:$A$2629,0))</f>
        <v>15000000</v>
      </c>
      <c r="AO2568" s="7" t="n">
        <f aca="false">INDEX($AB$2502:$AB$2629,MATCH($A2568-G2568*2,$A$2502:$A$2629,0))</f>
        <v>281864617.607526</v>
      </c>
      <c r="AP2568" s="7" t="n">
        <f aca="false">INDEX($AC$2502:$AC$2629,MATCH($A2568+(1-H2568)*1,$A$2502:$A$2629,0))</f>
        <v>5000000</v>
      </c>
      <c r="AQ2568" s="7" t="n">
        <f aca="false">INDEX($AC$2502:$AC$2629,MATCH($A2568-H2568*1,$A$2502:$A$2629,0))</f>
        <v>326356584.461122</v>
      </c>
      <c r="AR2568" s="14" t="b">
        <f aca="false">AND(IF(B2568=1,AD2568&gt;=AE2568,AE2568&gt;AD2568),IF(C2568=1,AF2568&gt;=AG2568,AG2568&gt;AF2568),IF(D2568=1,AH2568&gt;=AI2568,AI2568&gt;AH2568),IF(E2568=1,AJ2568&gt;=AK2568,AK2568&gt;AJ2568),IF(F2568=1,AL2568&gt;=AM2568,AM2568&gt;AL2568),IF(G2568=1,AN2568&gt;=AO2568,AO2568&gt;AN2568),IF(H2568=1,AP2568&gt;=AQ2568,AQ2568&gt;AP2568))</f>
        <v>0</v>
      </c>
      <c r="AS2568" s="2"/>
      <c r="AT2568" s="2"/>
      <c r="AU2568" s="2"/>
      <c r="AV2568" s="2"/>
      <c r="AW2568" s="2"/>
      <c r="AX2568" s="2"/>
    </row>
    <row r="2569" customFormat="false" ht="15" hidden="false" customHeight="false" outlineLevel="0" collapsed="false">
      <c r="A2569" s="6" t="n">
        <f aca="false">ROW()-2502</f>
        <v>67</v>
      </c>
      <c r="B2569" s="6" t="n">
        <f aca="false">MOD(INT($A2569/64),2)</f>
        <v>1</v>
      </c>
      <c r="C2569" s="6" t="n">
        <f aca="false">MOD(INT($A2569/32),2)</f>
        <v>0</v>
      </c>
      <c r="D2569" s="6" t="n">
        <f aca="false">MOD(INT($A2569/16),2)</f>
        <v>0</v>
      </c>
      <c r="E2569" s="6" t="n">
        <f aca="false">MOD(INT($A2569/8),2)</f>
        <v>0</v>
      </c>
      <c r="F2569" s="6" t="n">
        <f aca="false">MOD(INT($A2569/4),2)</f>
        <v>0</v>
      </c>
      <c r="G2569" s="6" t="n">
        <f aca="false">MOD(INT($A2569/2),2)</f>
        <v>1</v>
      </c>
      <c r="H2569" s="6" t="n">
        <f aca="false">MOD(INT($A2569/1),2)</f>
        <v>1</v>
      </c>
      <c r="I2569" s="7" t="n">
        <f aca="false">IF(B2569=1,MIN($B$6,$B$2500),0)</f>
        <v>30000000</v>
      </c>
      <c r="J2569" s="7" t="n">
        <f aca="false">IF(C2569=1,MIN($F$646,MAX(0,$B$2500-I2569)),0)</f>
        <v>0</v>
      </c>
      <c r="K2569" s="7" t="n">
        <f aca="false">IF(D2569=1,MIN($F$645,MAX(0,$B$2500-SUM(I2569:J2569))),0)</f>
        <v>0</v>
      </c>
      <c r="L2569" s="7" t="n">
        <f aca="false">IF(E2569=1,MIN($F$644,MAX(0,$B$2500-SUM(I2569:K2569))),0)</f>
        <v>0</v>
      </c>
      <c r="M2569" s="7" t="n">
        <f aca="false">IF(F2569=1,MIN($F$643,MAX(0,$B$2500-SUM(I2569:L2569))),0)</f>
        <v>0</v>
      </c>
      <c r="N2569" s="7" t="n">
        <f aca="false">IF(G2569=1,MIN($F$642,MAX(0,$B$2500-SUM(I2569:M2569))),0)</f>
        <v>15000000</v>
      </c>
      <c r="O2569" s="7" t="n">
        <f aca="false">IF(H2569=1,MIN($F$641,MAX(0,$B$2500-SUM(I2569:N2569))),0)</f>
        <v>5000000</v>
      </c>
      <c r="P2569" s="7" t="n">
        <f aca="false">MAX(0,$B$2500-SUM(I2569:O2569))</f>
        <v>1950000000</v>
      </c>
      <c r="Q2569" s="7" t="n">
        <f aca="false">($B$623+$B$624)+$B$22+(1-B2569)*$B$618+(1-C2569)*$E$646+(1-D2569)*$E$645+(1-E2569)*$E$644+(1-F2569)*$E$643+(1-G2569)*$E$642+(1-H2569)*$E$641</f>
        <v>22490202.3308678</v>
      </c>
      <c r="R2569" s="7" t="n">
        <f aca="false">P2569&gt;$B$12*Q2569</f>
        <v>1</v>
      </c>
      <c r="S2569" s="7" t="n">
        <f aca="false">IF(R2569,(P2569+$B$12*$B$13)/(Q2569+$B$13),IF(Q2569&gt;0,P2569/Q2569,0))</f>
        <v>78.1306199185222</v>
      </c>
      <c r="T2569" s="7" t="n">
        <f aca="false">IF(R2569,$B$13*(S2569-$B$12),0)</f>
        <v>192826549.796306</v>
      </c>
      <c r="U2569" s="7" t="n">
        <f aca="false">($B$623+$B$624)*S2569</f>
        <v>20288069.5958241</v>
      </c>
      <c r="V2569" s="7" t="n">
        <f aca="false">$B$22*S2569</f>
        <v>703175579.2667</v>
      </c>
      <c r="W2569" s="7" t="n">
        <f aca="false">IF(B2569=1,I2569,S2569*$B$618)</f>
        <v>30000000</v>
      </c>
      <c r="X2569" s="7" t="n">
        <f aca="false">IF(C2569=1,J2569,S2569*$E$646)</f>
        <v>476980600.009973</v>
      </c>
      <c r="Y2569" s="7" t="n">
        <f aca="false">IF(D2569=1,K2569,S2569*$E$645)</f>
        <v>134823853.771177</v>
      </c>
      <c r="Z2569" s="7" t="n">
        <f aca="false">IF(E2569=1,L2569,S2569*$E$644)</f>
        <v>187513487.804453</v>
      </c>
      <c r="AA2569" s="7" t="n">
        <f aca="false">IF(F2569=1,M2569,S2569*$E$643)</f>
        <v>234391859.755567</v>
      </c>
      <c r="AB2569" s="7" t="n">
        <f aca="false">IF(G2569=1,N2569,S2569*$E$642)</f>
        <v>15000000</v>
      </c>
      <c r="AC2569" s="7" t="n">
        <f aca="false">IF(H2569=1,O2569,S2569*$E$641)</f>
        <v>5000000</v>
      </c>
      <c r="AD2569" s="7" t="n">
        <f aca="false">INDEX($W$2502:$W$2629,MATCH($A2569+(1-B2569)*64,$A$2502:$A$2629,0))</f>
        <v>30000000</v>
      </c>
      <c r="AE2569" s="7" t="n">
        <f aca="false">INDEX($W$2502:$W$2629,MATCH($A2569-B2569*64,$A$2502:$A$2629,0))</f>
        <v>48294500.6112808</v>
      </c>
      <c r="AF2569" s="7" t="n">
        <f aca="false">INDEX($X$2502:$X$2629,MATCH($A2569+(1-C2569)*32,$A$2502:$A$2629,0))</f>
        <v>300000000</v>
      </c>
      <c r="AG2569" s="7" t="n">
        <f aca="false">INDEX($X$2502:$X$2629,MATCH($A2569-C2569*32,$A$2502:$A$2629,0))</f>
        <v>476980600.009973</v>
      </c>
      <c r="AH2569" s="7" t="n">
        <f aca="false">INDEX($Y$2502:$Y$2629,MATCH($A2569+(1-D2569)*16,$A$2502:$A$2629,0))</f>
        <v>100000000</v>
      </c>
      <c r="AI2569" s="7" t="n">
        <f aca="false">INDEX($Y$2502:$Y$2629,MATCH($A2569-D2569*16,$A$2502:$A$2629,0))</f>
        <v>134823853.771177</v>
      </c>
      <c r="AJ2569" s="7" t="n">
        <f aca="false">INDEX($Z$2502:$Z$2629,MATCH($A2569+(1-E2569)*8,$A$2502:$A$2629,0))</f>
        <v>60000000</v>
      </c>
      <c r="AK2569" s="7" t="n">
        <f aca="false">INDEX($Z$2502:$Z$2629,MATCH($A2569-E2569*8,$A$2502:$A$2629,0))</f>
        <v>187513487.804453</v>
      </c>
      <c r="AL2569" s="7" t="n">
        <f aca="false">INDEX($AA$2502:$AA$2629,MATCH($A2569+(1-F2569)*4,$A$2502:$A$2629,0))</f>
        <v>30000000</v>
      </c>
      <c r="AM2569" s="7" t="n">
        <f aca="false">INDEX($AA$2502:$AA$2629,MATCH($A2569-F2569*4,$A$2502:$A$2629,0))</f>
        <v>234391859.755567</v>
      </c>
      <c r="AN2569" s="7" t="n">
        <f aca="false">INDEX($AB$2502:$AB$2629,MATCH($A2569+(1-G2569)*2,$A$2502:$A$2629,0))</f>
        <v>15000000</v>
      </c>
      <c r="AO2569" s="7" t="n">
        <f aca="false">INDEX($AB$2502:$AB$2629,MATCH($A2569-G2569*2,$A$2502:$A$2629,0))</f>
        <v>328023795.620566</v>
      </c>
      <c r="AP2569" s="7" t="n">
        <f aca="false">INDEX($AC$2502:$AC$2629,MATCH($A2569+(1-H2569)*1,$A$2502:$A$2629,0))</f>
        <v>5000000</v>
      </c>
      <c r="AQ2569" s="7" t="n">
        <f aca="false">INDEX($AC$2502:$AC$2629,MATCH($A2569-H2569*1,$A$2502:$A$2629,0))</f>
        <v>326356584.461122</v>
      </c>
      <c r="AR2569" s="14" t="b">
        <f aca="false">AND(IF(B2569=1,AD2569&gt;=AE2569,AE2569&gt;AD2569),IF(C2569=1,AF2569&gt;=AG2569,AG2569&gt;AF2569),IF(D2569=1,AH2569&gt;=AI2569,AI2569&gt;AH2569),IF(E2569=1,AJ2569&gt;=AK2569,AK2569&gt;AJ2569),IF(F2569=1,AL2569&gt;=AM2569,AM2569&gt;AL2569),IF(G2569=1,AN2569&gt;=AO2569,AO2569&gt;AN2569),IF(H2569=1,AP2569&gt;=AQ2569,AQ2569&gt;AP2569))</f>
        <v>0</v>
      </c>
      <c r="AS2569" s="2"/>
      <c r="AT2569" s="2"/>
      <c r="AU2569" s="2"/>
      <c r="AV2569" s="2"/>
      <c r="AW2569" s="2"/>
      <c r="AX2569" s="2"/>
    </row>
    <row r="2570" customFormat="false" ht="15" hidden="false" customHeight="false" outlineLevel="0" collapsed="false">
      <c r="A2570" s="6" t="n">
        <f aca="false">ROW()-2502</f>
        <v>68</v>
      </c>
      <c r="B2570" s="6" t="n">
        <f aca="false">MOD(INT($A2570/64),2)</f>
        <v>1</v>
      </c>
      <c r="C2570" s="6" t="n">
        <f aca="false">MOD(INT($A2570/32),2)</f>
        <v>0</v>
      </c>
      <c r="D2570" s="6" t="n">
        <f aca="false">MOD(INT($A2570/16),2)</f>
        <v>0</v>
      </c>
      <c r="E2570" s="6" t="n">
        <f aca="false">MOD(INT($A2570/8),2)</f>
        <v>0</v>
      </c>
      <c r="F2570" s="6" t="n">
        <f aca="false">MOD(INT($A2570/4),2)</f>
        <v>1</v>
      </c>
      <c r="G2570" s="6" t="n">
        <f aca="false">MOD(INT($A2570/2),2)</f>
        <v>0</v>
      </c>
      <c r="H2570" s="6" t="n">
        <f aca="false">MOD(INT($A2570/1),2)</f>
        <v>0</v>
      </c>
      <c r="I2570" s="7" t="n">
        <f aca="false">IF(B2570=1,MIN($B$6,$B$2500),0)</f>
        <v>30000000</v>
      </c>
      <c r="J2570" s="7" t="n">
        <f aca="false">IF(C2570=1,MIN($F$646,MAX(0,$B$2500-I2570)),0)</f>
        <v>0</v>
      </c>
      <c r="K2570" s="7" t="n">
        <f aca="false">IF(D2570=1,MIN($F$645,MAX(0,$B$2500-SUM(I2570:J2570))),0)</f>
        <v>0</v>
      </c>
      <c r="L2570" s="7" t="n">
        <f aca="false">IF(E2570=1,MIN($F$644,MAX(0,$B$2500-SUM(I2570:K2570))),0)</f>
        <v>0</v>
      </c>
      <c r="M2570" s="7" t="n">
        <f aca="false">IF(F2570=1,MIN($F$643,MAX(0,$B$2500-SUM(I2570:L2570))),0)</f>
        <v>30000000</v>
      </c>
      <c r="N2570" s="7" t="n">
        <f aca="false">IF(G2570=1,MIN($F$642,MAX(0,$B$2500-SUM(I2570:M2570))),0)</f>
        <v>0</v>
      </c>
      <c r="O2570" s="7" t="n">
        <f aca="false">IF(H2570=1,MIN($F$641,MAX(0,$B$2500-SUM(I2570:N2570))),0)</f>
        <v>0</v>
      </c>
      <c r="P2570" s="7" t="n">
        <f aca="false">MAX(0,$B$2500-SUM(I2570:O2570))</f>
        <v>1940000000</v>
      </c>
      <c r="Q2570" s="7" t="n">
        <f aca="false">($B$623+$B$624)+$B$22+(1-B2570)*$B$618+(1-C2570)*$E$646+(1-D2570)*$E$645+(1-E2570)*$E$644+(1-F2570)*$E$643+(1-G2570)*$E$642+(1-H2570)*$E$641</f>
        <v>29490202.3308678</v>
      </c>
      <c r="R2570" s="7" t="n">
        <f aca="false">P2570&gt;$B$12*Q2570</f>
        <v>1</v>
      </c>
      <c r="S2570" s="7" t="n">
        <f aca="false">IF(R2570,(P2570+$B$12*$B$13)/(Q2570+$B$13),IF(Q2570&gt;0,P2570/Q2570,0))</f>
        <v>60.7217166027629</v>
      </c>
      <c r="T2570" s="7" t="n">
        <f aca="false">IF(R2570,$B$13*(S2570-$B$12),0)</f>
        <v>149304291.506907</v>
      </c>
      <c r="U2570" s="7" t="n">
        <f aca="false">($B$623+$B$624)*S2570</f>
        <v>15767523.842758</v>
      </c>
      <c r="V2570" s="7" t="n">
        <f aca="false">$B$22*S2570</f>
        <v>546495449.424866</v>
      </c>
      <c r="W2570" s="7" t="n">
        <f aca="false">IF(B2570=1,I2570,S2570*$B$618)</f>
        <v>30000000</v>
      </c>
      <c r="X2570" s="7" t="n">
        <f aca="false">IF(C2570=1,J2570,S2570*$E$646)</f>
        <v>370700768.137067</v>
      </c>
      <c r="Y2570" s="7" t="n">
        <f aca="false">IF(D2570=1,K2570,S2570*$E$645)</f>
        <v>104782681.214141</v>
      </c>
      <c r="Z2570" s="7" t="n">
        <f aca="false">IF(E2570=1,L2570,S2570*$E$644)</f>
        <v>145732119.846631</v>
      </c>
      <c r="AA2570" s="7" t="n">
        <f aca="false">IF(F2570=1,M2570,S2570*$E$643)</f>
        <v>30000000</v>
      </c>
      <c r="AB2570" s="7" t="n">
        <f aca="false">IF(G2570=1,N2570,S2570*$E$642)</f>
        <v>303608583.013815</v>
      </c>
      <c r="AC2570" s="7" t="n">
        <f aca="false">IF(H2570=1,O2570,S2570*$E$641)</f>
        <v>303608583.013815</v>
      </c>
      <c r="AD2570" s="7" t="n">
        <f aca="false">INDEX($W$2502:$W$2629,MATCH($A2570+(1-B2570)*64,$A$2502:$A$2629,0))</f>
        <v>30000000</v>
      </c>
      <c r="AE2570" s="7" t="n">
        <f aca="false">INDEX($W$2502:$W$2629,MATCH($A2570-B2570*64,$A$2502:$A$2629,0))</f>
        <v>37737703.4041274</v>
      </c>
      <c r="AF2570" s="7" t="n">
        <f aca="false">INDEX($X$2502:$X$2629,MATCH($A2570+(1-C2570)*32,$A$2502:$A$2629,0))</f>
        <v>300000000</v>
      </c>
      <c r="AG2570" s="7" t="n">
        <f aca="false">INDEX($X$2502:$X$2629,MATCH($A2570-C2570*32,$A$2502:$A$2629,0))</f>
        <v>370700768.137067</v>
      </c>
      <c r="AH2570" s="7" t="n">
        <f aca="false">INDEX($Y$2502:$Y$2629,MATCH($A2570+(1-D2570)*16,$A$2502:$A$2629,0))</f>
        <v>100000000</v>
      </c>
      <c r="AI2570" s="7" t="n">
        <f aca="false">INDEX($Y$2502:$Y$2629,MATCH($A2570-D2570*16,$A$2502:$A$2629,0))</f>
        <v>104782681.214141</v>
      </c>
      <c r="AJ2570" s="7" t="n">
        <f aca="false">INDEX($Z$2502:$Z$2629,MATCH($A2570+(1-E2570)*8,$A$2502:$A$2629,0))</f>
        <v>60000000</v>
      </c>
      <c r="AK2570" s="7" t="n">
        <f aca="false">INDEX($Z$2502:$Z$2629,MATCH($A2570-E2570*8,$A$2502:$A$2629,0))</f>
        <v>145732119.846631</v>
      </c>
      <c r="AL2570" s="7" t="n">
        <f aca="false">INDEX($AA$2502:$AA$2629,MATCH($A2570+(1-F2570)*4,$A$2502:$A$2629,0))</f>
        <v>30000000</v>
      </c>
      <c r="AM2570" s="7" t="n">
        <f aca="false">INDEX($AA$2502:$AA$2629,MATCH($A2570-F2570*4,$A$2502:$A$2629,0))</f>
        <v>169118770.564515</v>
      </c>
      <c r="AN2570" s="7" t="n">
        <f aca="false">INDEX($AB$2502:$AB$2629,MATCH($A2570+(1-G2570)*2,$A$2502:$A$2629,0))</f>
        <v>15000000</v>
      </c>
      <c r="AO2570" s="7" t="n">
        <f aca="false">INDEX($AB$2502:$AB$2629,MATCH($A2570-G2570*2,$A$2502:$A$2629,0))</f>
        <v>303608583.013815</v>
      </c>
      <c r="AP2570" s="7" t="n">
        <f aca="false">INDEX($AC$2502:$AC$2629,MATCH($A2570+(1-H2570)*1,$A$2502:$A$2629,0))</f>
        <v>5000000</v>
      </c>
      <c r="AQ2570" s="7" t="n">
        <f aca="false">INDEX($AC$2502:$AC$2629,MATCH($A2570-H2570*1,$A$2502:$A$2629,0))</f>
        <v>303608583.013815</v>
      </c>
      <c r="AR2570" s="14" t="b">
        <f aca="false">AND(IF(B2570=1,AD2570&gt;=AE2570,AE2570&gt;AD2570),IF(C2570=1,AF2570&gt;=AG2570,AG2570&gt;AF2570),IF(D2570=1,AH2570&gt;=AI2570,AI2570&gt;AH2570),IF(E2570=1,AJ2570&gt;=AK2570,AK2570&gt;AJ2570),IF(F2570=1,AL2570&gt;=AM2570,AM2570&gt;AL2570),IF(G2570=1,AN2570&gt;=AO2570,AO2570&gt;AN2570),IF(H2570=1,AP2570&gt;=AQ2570,AQ2570&gt;AP2570))</f>
        <v>0</v>
      </c>
      <c r="AS2570" s="2"/>
      <c r="AT2570" s="2"/>
      <c r="AU2570" s="2"/>
      <c r="AV2570" s="2"/>
      <c r="AW2570" s="2"/>
      <c r="AX2570" s="2"/>
    </row>
    <row r="2571" customFormat="false" ht="15" hidden="false" customHeight="false" outlineLevel="0" collapsed="false">
      <c r="A2571" s="6" t="n">
        <f aca="false">ROW()-2502</f>
        <v>69</v>
      </c>
      <c r="B2571" s="6" t="n">
        <f aca="false">MOD(INT($A2571/64),2)</f>
        <v>1</v>
      </c>
      <c r="C2571" s="6" t="n">
        <f aca="false">MOD(INT($A2571/32),2)</f>
        <v>0</v>
      </c>
      <c r="D2571" s="6" t="n">
        <f aca="false">MOD(INT($A2571/16),2)</f>
        <v>0</v>
      </c>
      <c r="E2571" s="6" t="n">
        <f aca="false">MOD(INT($A2571/8),2)</f>
        <v>0</v>
      </c>
      <c r="F2571" s="6" t="n">
        <f aca="false">MOD(INT($A2571/4),2)</f>
        <v>1</v>
      </c>
      <c r="G2571" s="6" t="n">
        <f aca="false">MOD(INT($A2571/2),2)</f>
        <v>0</v>
      </c>
      <c r="H2571" s="6" t="n">
        <f aca="false">MOD(INT($A2571/1),2)</f>
        <v>1</v>
      </c>
      <c r="I2571" s="7" t="n">
        <f aca="false">IF(B2571=1,MIN($B$6,$B$2500),0)</f>
        <v>30000000</v>
      </c>
      <c r="J2571" s="7" t="n">
        <f aca="false">IF(C2571=1,MIN($F$646,MAX(0,$B$2500-I2571)),0)</f>
        <v>0</v>
      </c>
      <c r="K2571" s="7" t="n">
        <f aca="false">IF(D2571=1,MIN($F$645,MAX(0,$B$2500-SUM(I2571:J2571))),0)</f>
        <v>0</v>
      </c>
      <c r="L2571" s="7" t="n">
        <f aca="false">IF(E2571=1,MIN($F$644,MAX(0,$B$2500-SUM(I2571:K2571))),0)</f>
        <v>0</v>
      </c>
      <c r="M2571" s="7" t="n">
        <f aca="false">IF(F2571=1,MIN($F$643,MAX(0,$B$2500-SUM(I2571:L2571))),0)</f>
        <v>30000000</v>
      </c>
      <c r="N2571" s="7" t="n">
        <f aca="false">IF(G2571=1,MIN($F$642,MAX(0,$B$2500-SUM(I2571:M2571))),0)</f>
        <v>0</v>
      </c>
      <c r="O2571" s="7" t="n">
        <f aca="false">IF(H2571=1,MIN($F$641,MAX(0,$B$2500-SUM(I2571:N2571))),0)</f>
        <v>5000000</v>
      </c>
      <c r="P2571" s="7" t="n">
        <f aca="false">MAX(0,$B$2500-SUM(I2571:O2571))</f>
        <v>1935000000</v>
      </c>
      <c r="Q2571" s="7" t="n">
        <f aca="false">($B$623+$B$624)+$B$22+(1-B2571)*$B$618+(1-C2571)*$E$646+(1-D2571)*$E$645+(1-E2571)*$E$644+(1-F2571)*$E$643+(1-G2571)*$E$642+(1-H2571)*$E$641</f>
        <v>24490202.3308678</v>
      </c>
      <c r="R2571" s="7" t="n">
        <f aca="false">P2571&gt;$B$12*Q2571</f>
        <v>1</v>
      </c>
      <c r="S2571" s="7" t="n">
        <f aca="false">IF(R2571,(P2571+$B$12*$B$13)/(Q2571+$B$13),IF(Q2571&gt;0,P2571/Q2571,0))</f>
        <v>71.7853084704054</v>
      </c>
      <c r="T2571" s="7" t="n">
        <f aca="false">IF(R2571,$B$13*(S2571-$B$12),0)</f>
        <v>176963271.176014</v>
      </c>
      <c r="U2571" s="7" t="n">
        <f aca="false">($B$623+$B$624)*S2571</f>
        <v>18640391.3820736</v>
      </c>
      <c r="V2571" s="7" t="n">
        <f aca="false">$B$22*S2571</f>
        <v>646067776.233649</v>
      </c>
      <c r="W2571" s="7" t="n">
        <f aca="false">IF(B2571=1,I2571,S2571*$B$618)</f>
        <v>30000000</v>
      </c>
      <c r="X2571" s="7" t="n">
        <f aca="false">IF(C2571=1,J2571,S2571*$E$646)</f>
        <v>438243028.684811</v>
      </c>
      <c r="Y2571" s="7" t="n">
        <f aca="false">IF(D2571=1,K2571,S2571*$E$645)</f>
        <v>123874249.842453</v>
      </c>
      <c r="Z2571" s="7" t="n">
        <f aca="false">IF(E2571=1,L2571,S2571*$E$644)</f>
        <v>172284740.328973</v>
      </c>
      <c r="AA2571" s="7" t="n">
        <f aca="false">IF(F2571=1,M2571,S2571*$E$643)</f>
        <v>30000000</v>
      </c>
      <c r="AB2571" s="7" t="n">
        <f aca="false">IF(G2571=1,N2571,S2571*$E$642)</f>
        <v>358926542.352027</v>
      </c>
      <c r="AC2571" s="7" t="n">
        <f aca="false">IF(H2571=1,O2571,S2571*$E$641)</f>
        <v>5000000</v>
      </c>
      <c r="AD2571" s="7" t="n">
        <f aca="false">INDEX($W$2502:$W$2629,MATCH($A2571+(1-B2571)*64,$A$2502:$A$2629,0))</f>
        <v>30000000</v>
      </c>
      <c r="AE2571" s="7" t="n">
        <f aca="false">INDEX($W$2502:$W$2629,MATCH($A2571-B2571*64,$A$2502:$A$2629,0))</f>
        <v>44457754.4631731</v>
      </c>
      <c r="AF2571" s="7" t="n">
        <f aca="false">INDEX($X$2502:$X$2629,MATCH($A2571+(1-C2571)*32,$A$2502:$A$2629,0))</f>
        <v>300000000</v>
      </c>
      <c r="AG2571" s="7" t="n">
        <f aca="false">INDEX($X$2502:$X$2629,MATCH($A2571-C2571*32,$A$2502:$A$2629,0))</f>
        <v>438243028.684811</v>
      </c>
      <c r="AH2571" s="7" t="n">
        <f aca="false">INDEX($Y$2502:$Y$2629,MATCH($A2571+(1-D2571)*16,$A$2502:$A$2629,0))</f>
        <v>100000000</v>
      </c>
      <c r="AI2571" s="7" t="n">
        <f aca="false">INDEX($Y$2502:$Y$2629,MATCH($A2571-D2571*16,$A$2502:$A$2629,0))</f>
        <v>123874249.842453</v>
      </c>
      <c r="AJ2571" s="7" t="n">
        <f aca="false">INDEX($Z$2502:$Z$2629,MATCH($A2571+(1-E2571)*8,$A$2502:$A$2629,0))</f>
        <v>60000000</v>
      </c>
      <c r="AK2571" s="7" t="n">
        <f aca="false">INDEX($Z$2502:$Z$2629,MATCH($A2571-E2571*8,$A$2502:$A$2629,0))</f>
        <v>172284740.328973</v>
      </c>
      <c r="AL2571" s="7" t="n">
        <f aca="false">INDEX($AA$2502:$AA$2629,MATCH($A2571+(1-F2571)*4,$A$2502:$A$2629,0))</f>
        <v>30000000</v>
      </c>
      <c r="AM2571" s="7" t="n">
        <f aca="false">INDEX($AA$2502:$AA$2629,MATCH($A2571-F2571*4,$A$2502:$A$2629,0))</f>
        <v>196814277.37234</v>
      </c>
      <c r="AN2571" s="7" t="n">
        <f aca="false">INDEX($AB$2502:$AB$2629,MATCH($A2571+(1-G2571)*2,$A$2502:$A$2629,0))</f>
        <v>15000000</v>
      </c>
      <c r="AO2571" s="7" t="n">
        <f aca="false">INDEX($AB$2502:$AB$2629,MATCH($A2571-G2571*2,$A$2502:$A$2629,0))</f>
        <v>358926542.352027</v>
      </c>
      <c r="AP2571" s="7" t="n">
        <f aca="false">INDEX($AC$2502:$AC$2629,MATCH($A2571+(1-H2571)*1,$A$2502:$A$2629,0))</f>
        <v>5000000</v>
      </c>
      <c r="AQ2571" s="7" t="n">
        <f aca="false">INDEX($AC$2502:$AC$2629,MATCH($A2571-H2571*1,$A$2502:$A$2629,0))</f>
        <v>303608583.013815</v>
      </c>
      <c r="AR2571" s="14" t="b">
        <f aca="false">AND(IF(B2571=1,AD2571&gt;=AE2571,AE2571&gt;AD2571),IF(C2571=1,AF2571&gt;=AG2571,AG2571&gt;AF2571),IF(D2571=1,AH2571&gt;=AI2571,AI2571&gt;AH2571),IF(E2571=1,AJ2571&gt;=AK2571,AK2571&gt;AJ2571),IF(F2571=1,AL2571&gt;=AM2571,AM2571&gt;AL2571),IF(G2571=1,AN2571&gt;=AO2571,AO2571&gt;AN2571),IF(H2571=1,AP2571&gt;=AQ2571,AQ2571&gt;AP2571))</f>
        <v>0</v>
      </c>
      <c r="AS2571" s="2"/>
      <c r="AT2571" s="2"/>
      <c r="AU2571" s="2"/>
      <c r="AV2571" s="2"/>
      <c r="AW2571" s="2"/>
      <c r="AX2571" s="2"/>
    </row>
    <row r="2572" customFormat="false" ht="15" hidden="false" customHeight="false" outlineLevel="0" collapsed="false">
      <c r="A2572" s="6" t="n">
        <f aca="false">ROW()-2502</f>
        <v>70</v>
      </c>
      <c r="B2572" s="6" t="n">
        <f aca="false">MOD(INT($A2572/64),2)</f>
        <v>1</v>
      </c>
      <c r="C2572" s="6" t="n">
        <f aca="false">MOD(INT($A2572/32),2)</f>
        <v>0</v>
      </c>
      <c r="D2572" s="6" t="n">
        <f aca="false">MOD(INT($A2572/16),2)</f>
        <v>0</v>
      </c>
      <c r="E2572" s="6" t="n">
        <f aca="false">MOD(INT($A2572/8),2)</f>
        <v>0</v>
      </c>
      <c r="F2572" s="6" t="n">
        <f aca="false">MOD(INT($A2572/4),2)</f>
        <v>1</v>
      </c>
      <c r="G2572" s="6" t="n">
        <f aca="false">MOD(INT($A2572/2),2)</f>
        <v>1</v>
      </c>
      <c r="H2572" s="6" t="n">
        <f aca="false">MOD(INT($A2572/1),2)</f>
        <v>0</v>
      </c>
      <c r="I2572" s="7" t="n">
        <f aca="false">IF(B2572=1,MIN($B$6,$B$2500),0)</f>
        <v>30000000</v>
      </c>
      <c r="J2572" s="7" t="n">
        <f aca="false">IF(C2572=1,MIN($F$646,MAX(0,$B$2500-I2572)),0)</f>
        <v>0</v>
      </c>
      <c r="K2572" s="7" t="n">
        <f aca="false">IF(D2572=1,MIN($F$645,MAX(0,$B$2500-SUM(I2572:J2572))),0)</f>
        <v>0</v>
      </c>
      <c r="L2572" s="7" t="n">
        <f aca="false">IF(E2572=1,MIN($F$644,MAX(0,$B$2500-SUM(I2572:K2572))),0)</f>
        <v>0</v>
      </c>
      <c r="M2572" s="7" t="n">
        <f aca="false">IF(F2572=1,MIN($F$643,MAX(0,$B$2500-SUM(I2572:L2572))),0)</f>
        <v>30000000</v>
      </c>
      <c r="N2572" s="7" t="n">
        <f aca="false">IF(G2572=1,MIN($F$642,MAX(0,$B$2500-SUM(I2572:M2572))),0)</f>
        <v>15000000</v>
      </c>
      <c r="O2572" s="7" t="n">
        <f aca="false">IF(H2572=1,MIN($F$641,MAX(0,$B$2500-SUM(I2572:N2572))),0)</f>
        <v>0</v>
      </c>
      <c r="P2572" s="7" t="n">
        <f aca="false">MAX(0,$B$2500-SUM(I2572:O2572))</f>
        <v>1925000000</v>
      </c>
      <c r="Q2572" s="7" t="n">
        <f aca="false">($B$623+$B$624)+$B$22+(1-B2572)*$B$618+(1-C2572)*$E$646+(1-D2572)*$E$645+(1-E2572)*$E$644+(1-F2572)*$E$643+(1-G2572)*$E$642+(1-H2572)*$E$641</f>
        <v>24490202.3308678</v>
      </c>
      <c r="R2572" s="7" t="n">
        <f aca="false">P2572&gt;$B$12*Q2572</f>
        <v>1</v>
      </c>
      <c r="S2572" s="7" t="n">
        <f aca="false">IF(R2572,(P2572+$B$12*$B$13)/(Q2572+$B$13),IF(Q2572&gt;0,P2572/Q2572,0))</f>
        <v>71.4148036524937</v>
      </c>
      <c r="T2572" s="7" t="n">
        <f aca="false">IF(R2572,$B$13*(S2572-$B$12),0)</f>
        <v>176037009.131234</v>
      </c>
      <c r="U2572" s="7" t="n">
        <f aca="false">($B$623+$B$624)*S2572</f>
        <v>18544182.9104242</v>
      </c>
      <c r="V2572" s="7" t="n">
        <f aca="false">$B$22*S2572</f>
        <v>642733232.872443</v>
      </c>
      <c r="W2572" s="7" t="n">
        <f aca="false">IF(B2572=1,I2572,S2572*$B$618)</f>
        <v>30000000</v>
      </c>
      <c r="X2572" s="7" t="n">
        <f aca="false">IF(C2572=1,J2572,S2572*$E$646)</f>
        <v>435981129.181921</v>
      </c>
      <c r="Y2572" s="7" t="n">
        <f aca="false">IF(D2572=1,K2572,S2572*$E$645)</f>
        <v>123234898.875525</v>
      </c>
      <c r="Z2572" s="7" t="n">
        <f aca="false">IF(E2572=1,L2572,S2572*$E$644)</f>
        <v>171395528.765985</v>
      </c>
      <c r="AA2572" s="7" t="n">
        <f aca="false">IF(F2572=1,M2572,S2572*$E$643)</f>
        <v>30000000</v>
      </c>
      <c r="AB2572" s="7" t="n">
        <f aca="false">IF(G2572=1,N2572,S2572*$E$642)</f>
        <v>15000000</v>
      </c>
      <c r="AC2572" s="7" t="n">
        <f aca="false">IF(H2572=1,O2572,S2572*$E$641)</f>
        <v>357074018.262468</v>
      </c>
      <c r="AD2572" s="7" t="n">
        <f aca="false">INDEX($W$2502:$W$2629,MATCH($A2572+(1-B2572)*64,$A$2502:$A$2629,0))</f>
        <v>30000000</v>
      </c>
      <c r="AE2572" s="7" t="n">
        <f aca="false">INDEX($W$2502:$W$2629,MATCH($A2572-B2572*64,$A$2502:$A$2629,0))</f>
        <v>44231793.8305775</v>
      </c>
      <c r="AF2572" s="7" t="n">
        <f aca="false">INDEX($X$2502:$X$2629,MATCH($A2572+(1-C2572)*32,$A$2502:$A$2629,0))</f>
        <v>300000000</v>
      </c>
      <c r="AG2572" s="7" t="n">
        <f aca="false">INDEX($X$2502:$X$2629,MATCH($A2572-C2572*32,$A$2502:$A$2629,0))</f>
        <v>435981129.181921</v>
      </c>
      <c r="AH2572" s="7" t="n">
        <f aca="false">INDEX($Y$2502:$Y$2629,MATCH($A2572+(1-D2572)*16,$A$2502:$A$2629,0))</f>
        <v>100000000</v>
      </c>
      <c r="AI2572" s="7" t="n">
        <f aca="false">INDEX($Y$2502:$Y$2629,MATCH($A2572-D2572*16,$A$2502:$A$2629,0))</f>
        <v>123234898.875525</v>
      </c>
      <c r="AJ2572" s="7" t="n">
        <f aca="false">INDEX($Z$2502:$Z$2629,MATCH($A2572+(1-E2572)*8,$A$2502:$A$2629,0))</f>
        <v>60000000</v>
      </c>
      <c r="AK2572" s="7" t="n">
        <f aca="false">INDEX($Z$2502:$Z$2629,MATCH($A2572-E2572*8,$A$2502:$A$2629,0))</f>
        <v>171395528.765985</v>
      </c>
      <c r="AL2572" s="7" t="n">
        <f aca="false">INDEX($AA$2502:$AA$2629,MATCH($A2572+(1-F2572)*4,$A$2502:$A$2629,0))</f>
        <v>30000000</v>
      </c>
      <c r="AM2572" s="7" t="n">
        <f aca="false">INDEX($AA$2502:$AA$2629,MATCH($A2572-F2572*4,$A$2502:$A$2629,0))</f>
        <v>195813950.676673</v>
      </c>
      <c r="AN2572" s="7" t="n">
        <f aca="false">INDEX($AB$2502:$AB$2629,MATCH($A2572+(1-G2572)*2,$A$2502:$A$2629,0))</f>
        <v>15000000</v>
      </c>
      <c r="AO2572" s="7" t="n">
        <f aca="false">INDEX($AB$2502:$AB$2629,MATCH($A2572-G2572*2,$A$2502:$A$2629,0))</f>
        <v>303608583.013815</v>
      </c>
      <c r="AP2572" s="7" t="n">
        <f aca="false">INDEX($AC$2502:$AC$2629,MATCH($A2572+(1-H2572)*1,$A$2502:$A$2629,0))</f>
        <v>5000000</v>
      </c>
      <c r="AQ2572" s="7" t="n">
        <f aca="false">INDEX($AC$2502:$AC$2629,MATCH($A2572-H2572*1,$A$2502:$A$2629,0))</f>
        <v>357074018.262468</v>
      </c>
      <c r="AR2572" s="14" t="b">
        <f aca="false">AND(IF(B2572=1,AD2572&gt;=AE2572,AE2572&gt;AD2572),IF(C2572=1,AF2572&gt;=AG2572,AG2572&gt;AF2572),IF(D2572=1,AH2572&gt;=AI2572,AI2572&gt;AH2572),IF(E2572=1,AJ2572&gt;=AK2572,AK2572&gt;AJ2572),IF(F2572=1,AL2572&gt;=AM2572,AM2572&gt;AL2572),IF(G2572=1,AN2572&gt;=AO2572,AO2572&gt;AN2572),IF(H2572=1,AP2572&gt;=AQ2572,AQ2572&gt;AP2572))</f>
        <v>0</v>
      </c>
      <c r="AS2572" s="2"/>
      <c r="AT2572" s="2"/>
      <c r="AU2572" s="2"/>
      <c r="AV2572" s="2"/>
      <c r="AW2572" s="2"/>
      <c r="AX2572" s="2"/>
    </row>
    <row r="2573" customFormat="false" ht="15" hidden="false" customHeight="false" outlineLevel="0" collapsed="false">
      <c r="A2573" s="6" t="n">
        <f aca="false">ROW()-2502</f>
        <v>71</v>
      </c>
      <c r="B2573" s="6" t="n">
        <f aca="false">MOD(INT($A2573/64),2)</f>
        <v>1</v>
      </c>
      <c r="C2573" s="6" t="n">
        <f aca="false">MOD(INT($A2573/32),2)</f>
        <v>0</v>
      </c>
      <c r="D2573" s="6" t="n">
        <f aca="false">MOD(INT($A2573/16),2)</f>
        <v>0</v>
      </c>
      <c r="E2573" s="6" t="n">
        <f aca="false">MOD(INT($A2573/8),2)</f>
        <v>0</v>
      </c>
      <c r="F2573" s="6" t="n">
        <f aca="false">MOD(INT($A2573/4),2)</f>
        <v>1</v>
      </c>
      <c r="G2573" s="6" t="n">
        <f aca="false">MOD(INT($A2573/2),2)</f>
        <v>1</v>
      </c>
      <c r="H2573" s="6" t="n">
        <f aca="false">MOD(INT($A2573/1),2)</f>
        <v>1</v>
      </c>
      <c r="I2573" s="7" t="n">
        <f aca="false">IF(B2573=1,MIN($B$6,$B$2500),0)</f>
        <v>30000000</v>
      </c>
      <c r="J2573" s="7" t="n">
        <f aca="false">IF(C2573=1,MIN($F$646,MAX(0,$B$2500-I2573)),0)</f>
        <v>0</v>
      </c>
      <c r="K2573" s="7" t="n">
        <f aca="false">IF(D2573=1,MIN($F$645,MAX(0,$B$2500-SUM(I2573:J2573))),0)</f>
        <v>0</v>
      </c>
      <c r="L2573" s="7" t="n">
        <f aca="false">IF(E2573=1,MIN($F$644,MAX(0,$B$2500-SUM(I2573:K2573))),0)</f>
        <v>0</v>
      </c>
      <c r="M2573" s="7" t="n">
        <f aca="false">IF(F2573=1,MIN($F$643,MAX(0,$B$2500-SUM(I2573:L2573))),0)</f>
        <v>30000000</v>
      </c>
      <c r="N2573" s="7" t="n">
        <f aca="false">IF(G2573=1,MIN($F$642,MAX(0,$B$2500-SUM(I2573:M2573))),0)</f>
        <v>15000000</v>
      </c>
      <c r="O2573" s="7" t="n">
        <f aca="false">IF(H2573=1,MIN($F$641,MAX(0,$B$2500-SUM(I2573:N2573))),0)</f>
        <v>5000000</v>
      </c>
      <c r="P2573" s="7" t="n">
        <f aca="false">MAX(0,$B$2500-SUM(I2573:O2573))</f>
        <v>1920000000</v>
      </c>
      <c r="Q2573" s="7" t="n">
        <f aca="false">($B$623+$B$624)+$B$22+(1-B2573)*$B$618+(1-C2573)*$E$646+(1-D2573)*$E$645+(1-E2573)*$E$644+(1-F2573)*$E$643+(1-G2573)*$E$642+(1-H2573)*$E$641</f>
        <v>19490202.3308678</v>
      </c>
      <c r="R2573" s="7" t="n">
        <f aca="false">P2573&gt;$B$12*Q2573</f>
        <v>1</v>
      </c>
      <c r="S2573" s="7" t="n">
        <f aca="false">IF(R2573,(P2573+$B$12*$B$13)/(Q2573+$B$13),IF(Q2573&gt;0,P2573/Q2573,0))</f>
        <v>87.425298370328</v>
      </c>
      <c r="T2573" s="7" t="n">
        <f aca="false">IF(R2573,$B$13*(S2573-$B$12),0)</f>
        <v>216063245.92582</v>
      </c>
      <c r="U2573" s="7" t="n">
        <f aca="false">($B$623+$B$624)*S2573</f>
        <v>22701605.844451</v>
      </c>
      <c r="V2573" s="7" t="n">
        <f aca="false">$B$22*S2573</f>
        <v>786827685.332952</v>
      </c>
      <c r="W2573" s="7" t="n">
        <f aca="false">IF(B2573=1,I2573,S2573*$B$618)</f>
        <v>30000000</v>
      </c>
      <c r="X2573" s="7" t="n">
        <f aca="false">IF(C2573=1,J2573,S2573*$E$646)</f>
        <v>533723798.892375</v>
      </c>
      <c r="Y2573" s="7" t="n">
        <f aca="false">IF(D2573=1,K2573,S2573*$E$645)</f>
        <v>150862947.915614</v>
      </c>
      <c r="Z2573" s="7" t="n">
        <f aca="false">IF(E2573=1,L2573,S2573*$E$644)</f>
        <v>209820716.088787</v>
      </c>
      <c r="AA2573" s="7" t="n">
        <f aca="false">IF(F2573=1,M2573,S2573*$E$643)</f>
        <v>30000000</v>
      </c>
      <c r="AB2573" s="7" t="n">
        <f aca="false">IF(G2573=1,N2573,S2573*$E$642)</f>
        <v>15000000</v>
      </c>
      <c r="AC2573" s="7" t="n">
        <f aca="false">IF(H2573=1,O2573,S2573*$E$641)</f>
        <v>5000000</v>
      </c>
      <c r="AD2573" s="7" t="n">
        <f aca="false">INDEX($W$2502:$W$2629,MATCH($A2573+(1-B2573)*64,$A$2502:$A$2629,0))</f>
        <v>30000000</v>
      </c>
      <c r="AE2573" s="7" t="n">
        <f aca="false">INDEX($W$2502:$W$2629,MATCH($A2573-B2573*64,$A$2502:$A$2629,0))</f>
        <v>53873495.1593469</v>
      </c>
      <c r="AF2573" s="7" t="n">
        <f aca="false">INDEX($X$2502:$X$2629,MATCH($A2573+(1-C2573)*32,$A$2502:$A$2629,0))</f>
        <v>300000000</v>
      </c>
      <c r="AG2573" s="7" t="n">
        <f aca="false">INDEX($X$2502:$X$2629,MATCH($A2573-C2573*32,$A$2502:$A$2629,0))</f>
        <v>533723798.892375</v>
      </c>
      <c r="AH2573" s="7" t="n">
        <f aca="false">INDEX($Y$2502:$Y$2629,MATCH($A2573+(1-D2573)*16,$A$2502:$A$2629,0))</f>
        <v>100000000</v>
      </c>
      <c r="AI2573" s="7" t="n">
        <f aca="false">INDEX($Y$2502:$Y$2629,MATCH($A2573-D2573*16,$A$2502:$A$2629,0))</f>
        <v>150862947.915614</v>
      </c>
      <c r="AJ2573" s="7" t="n">
        <f aca="false">INDEX($Z$2502:$Z$2629,MATCH($A2573+(1-E2573)*8,$A$2502:$A$2629,0))</f>
        <v>60000000</v>
      </c>
      <c r="AK2573" s="7" t="n">
        <f aca="false">INDEX($Z$2502:$Z$2629,MATCH($A2573-E2573*8,$A$2502:$A$2629,0))</f>
        <v>209820716.088787</v>
      </c>
      <c r="AL2573" s="7" t="n">
        <f aca="false">INDEX($AA$2502:$AA$2629,MATCH($A2573+(1-F2573)*4,$A$2502:$A$2629,0))</f>
        <v>30000000</v>
      </c>
      <c r="AM2573" s="7" t="n">
        <f aca="false">INDEX($AA$2502:$AA$2629,MATCH($A2573-F2573*4,$A$2502:$A$2629,0))</f>
        <v>234391859.755567</v>
      </c>
      <c r="AN2573" s="7" t="n">
        <f aca="false">INDEX($AB$2502:$AB$2629,MATCH($A2573+(1-G2573)*2,$A$2502:$A$2629,0))</f>
        <v>15000000</v>
      </c>
      <c r="AO2573" s="7" t="n">
        <f aca="false">INDEX($AB$2502:$AB$2629,MATCH($A2573-G2573*2,$A$2502:$A$2629,0))</f>
        <v>358926542.352027</v>
      </c>
      <c r="AP2573" s="7" t="n">
        <f aca="false">INDEX($AC$2502:$AC$2629,MATCH($A2573+(1-H2573)*1,$A$2502:$A$2629,0))</f>
        <v>5000000</v>
      </c>
      <c r="AQ2573" s="7" t="n">
        <f aca="false">INDEX($AC$2502:$AC$2629,MATCH($A2573-H2573*1,$A$2502:$A$2629,0))</f>
        <v>357074018.262468</v>
      </c>
      <c r="AR2573" s="14" t="b">
        <f aca="false">AND(IF(B2573=1,AD2573&gt;=AE2573,AE2573&gt;AD2573),IF(C2573=1,AF2573&gt;=AG2573,AG2573&gt;AF2573),IF(D2573=1,AH2573&gt;=AI2573,AI2573&gt;AH2573),IF(E2573=1,AJ2573&gt;=AK2573,AK2573&gt;AJ2573),IF(F2573=1,AL2573&gt;=AM2573,AM2573&gt;AL2573),IF(G2573=1,AN2573&gt;=AO2573,AO2573&gt;AN2573),IF(H2573=1,AP2573&gt;=AQ2573,AQ2573&gt;AP2573))</f>
        <v>0</v>
      </c>
      <c r="AS2573" s="2"/>
      <c r="AT2573" s="2"/>
      <c r="AU2573" s="2"/>
      <c r="AV2573" s="2"/>
      <c r="AW2573" s="2"/>
      <c r="AX2573" s="2"/>
    </row>
    <row r="2574" customFormat="false" ht="15" hidden="false" customHeight="false" outlineLevel="0" collapsed="false">
      <c r="A2574" s="6" t="n">
        <f aca="false">ROW()-2502</f>
        <v>72</v>
      </c>
      <c r="B2574" s="6" t="n">
        <f aca="false">MOD(INT($A2574/64),2)</f>
        <v>1</v>
      </c>
      <c r="C2574" s="6" t="n">
        <f aca="false">MOD(INT($A2574/32),2)</f>
        <v>0</v>
      </c>
      <c r="D2574" s="6" t="n">
        <f aca="false">MOD(INT($A2574/16),2)</f>
        <v>0</v>
      </c>
      <c r="E2574" s="6" t="n">
        <f aca="false">MOD(INT($A2574/8),2)</f>
        <v>1</v>
      </c>
      <c r="F2574" s="6" t="n">
        <f aca="false">MOD(INT($A2574/4),2)</f>
        <v>0</v>
      </c>
      <c r="G2574" s="6" t="n">
        <f aca="false">MOD(INT($A2574/2),2)</f>
        <v>0</v>
      </c>
      <c r="H2574" s="6" t="n">
        <f aca="false">MOD(INT($A2574/1),2)</f>
        <v>0</v>
      </c>
      <c r="I2574" s="7" t="n">
        <f aca="false">IF(B2574=1,MIN($B$6,$B$2500),0)</f>
        <v>30000000</v>
      </c>
      <c r="J2574" s="7" t="n">
        <f aca="false">IF(C2574=1,MIN($F$646,MAX(0,$B$2500-I2574)),0)</f>
        <v>0</v>
      </c>
      <c r="K2574" s="7" t="n">
        <f aca="false">IF(D2574=1,MIN($F$645,MAX(0,$B$2500-SUM(I2574:J2574))),0)</f>
        <v>0</v>
      </c>
      <c r="L2574" s="7" t="n">
        <f aca="false">IF(E2574=1,MIN($F$644,MAX(0,$B$2500-SUM(I2574:K2574))),0)</f>
        <v>60000000</v>
      </c>
      <c r="M2574" s="7" t="n">
        <f aca="false">IF(F2574=1,MIN($F$643,MAX(0,$B$2500-SUM(I2574:L2574))),0)</f>
        <v>0</v>
      </c>
      <c r="N2574" s="7" t="n">
        <f aca="false">IF(G2574=1,MIN($F$642,MAX(0,$B$2500-SUM(I2574:M2574))),0)</f>
        <v>0</v>
      </c>
      <c r="O2574" s="7" t="n">
        <f aca="false">IF(H2574=1,MIN($F$641,MAX(0,$B$2500-SUM(I2574:N2574))),0)</f>
        <v>0</v>
      </c>
      <c r="P2574" s="7" t="n">
        <f aca="false">MAX(0,$B$2500-SUM(I2574:O2574))</f>
        <v>1910000000</v>
      </c>
      <c r="Q2574" s="7" t="n">
        <f aca="false">($B$623+$B$624)+$B$22+(1-B2574)*$B$618+(1-C2574)*$E$646+(1-D2574)*$E$645+(1-E2574)*$E$644+(1-F2574)*$E$643+(1-G2574)*$E$642+(1-H2574)*$E$641</f>
        <v>30090202.3308678</v>
      </c>
      <c r="R2574" s="7" t="n">
        <f aca="false">P2574&gt;$B$12*Q2574</f>
        <v>1</v>
      </c>
      <c r="S2574" s="7" t="n">
        <f aca="false">IF(R2574,(P2574+$B$12*$B$13)/(Q2574+$B$13),IF(Q2574&gt;0,P2574/Q2574,0))</f>
        <v>58.6832809622841</v>
      </c>
      <c r="T2574" s="7" t="n">
        <f aca="false">IF(R2574,$B$13*(S2574-$B$12),0)</f>
        <v>144208202.40571</v>
      </c>
      <c r="U2574" s="7" t="n">
        <f aca="false">($B$623+$B$624)*S2574</f>
        <v>15238206.0902076</v>
      </c>
      <c r="V2574" s="7" t="n">
        <f aca="false">$B$22*S2574</f>
        <v>528149528.660557</v>
      </c>
      <c r="W2574" s="7" t="n">
        <f aca="false">IF(B2574=1,I2574,S2574*$B$618)</f>
        <v>30000000</v>
      </c>
      <c r="X2574" s="7" t="n">
        <f aca="false">IF(C2574=1,J2574,S2574*$E$646)</f>
        <v>358256296.867144</v>
      </c>
      <c r="Y2574" s="7" t="n">
        <f aca="false">IF(D2574=1,K2574,S2574*$E$645)</f>
        <v>101265113.466689</v>
      </c>
      <c r="Z2574" s="7" t="n">
        <f aca="false">IF(E2574=1,L2574,S2574*$E$644)</f>
        <v>60000000</v>
      </c>
      <c r="AA2574" s="7" t="n">
        <f aca="false">IF(F2574=1,M2574,S2574*$E$643)</f>
        <v>176049842.886852</v>
      </c>
      <c r="AB2574" s="7" t="n">
        <f aca="false">IF(G2574=1,N2574,S2574*$E$642)</f>
        <v>293416404.81142</v>
      </c>
      <c r="AC2574" s="7" t="n">
        <f aca="false">IF(H2574=1,O2574,S2574*$E$641)</f>
        <v>293416404.81142</v>
      </c>
      <c r="AD2574" s="7" t="n">
        <f aca="false">INDEX($W$2502:$W$2629,MATCH($A2574+(1-B2574)*64,$A$2502:$A$2629,0))</f>
        <v>30000000</v>
      </c>
      <c r="AE2574" s="7" t="n">
        <f aca="false">INDEX($W$2502:$W$2629,MATCH($A2574-B2574*64,$A$2502:$A$2629,0))</f>
        <v>36492398.5909943</v>
      </c>
      <c r="AF2574" s="7" t="n">
        <f aca="false">INDEX($X$2502:$X$2629,MATCH($A2574+(1-C2574)*32,$A$2502:$A$2629,0))</f>
        <v>300000000</v>
      </c>
      <c r="AG2574" s="7" t="n">
        <f aca="false">INDEX($X$2502:$X$2629,MATCH($A2574-C2574*32,$A$2502:$A$2629,0))</f>
        <v>358256296.867144</v>
      </c>
      <c r="AH2574" s="7" t="n">
        <f aca="false">INDEX($Y$2502:$Y$2629,MATCH($A2574+(1-D2574)*16,$A$2502:$A$2629,0))</f>
        <v>100000000</v>
      </c>
      <c r="AI2574" s="7" t="n">
        <f aca="false">INDEX($Y$2502:$Y$2629,MATCH($A2574-D2574*16,$A$2502:$A$2629,0))</f>
        <v>101265113.466689</v>
      </c>
      <c r="AJ2574" s="7" t="n">
        <f aca="false">INDEX($Z$2502:$Z$2629,MATCH($A2574+(1-E2574)*8,$A$2502:$A$2629,0))</f>
        <v>60000000</v>
      </c>
      <c r="AK2574" s="7" t="n">
        <f aca="false">INDEX($Z$2502:$Z$2629,MATCH($A2574-E2574*8,$A$2502:$A$2629,0))</f>
        <v>135295016.451612</v>
      </c>
      <c r="AL2574" s="7" t="n">
        <f aca="false">INDEX($AA$2502:$AA$2629,MATCH($A2574+(1-F2574)*4,$A$2502:$A$2629,0))</f>
        <v>30000000</v>
      </c>
      <c r="AM2574" s="7" t="n">
        <f aca="false">INDEX($AA$2502:$AA$2629,MATCH($A2574-F2574*4,$A$2502:$A$2629,0))</f>
        <v>176049842.886852</v>
      </c>
      <c r="AN2574" s="7" t="n">
        <f aca="false">INDEX($AB$2502:$AB$2629,MATCH($A2574+(1-G2574)*2,$A$2502:$A$2629,0))</f>
        <v>15000000</v>
      </c>
      <c r="AO2574" s="7" t="n">
        <f aca="false">INDEX($AB$2502:$AB$2629,MATCH($A2574-G2574*2,$A$2502:$A$2629,0))</f>
        <v>293416404.81142</v>
      </c>
      <c r="AP2574" s="7" t="n">
        <f aca="false">INDEX($AC$2502:$AC$2629,MATCH($A2574+(1-H2574)*1,$A$2502:$A$2629,0))</f>
        <v>5000000</v>
      </c>
      <c r="AQ2574" s="7" t="n">
        <f aca="false">INDEX($AC$2502:$AC$2629,MATCH($A2574-H2574*1,$A$2502:$A$2629,0))</f>
        <v>293416404.81142</v>
      </c>
      <c r="AR2574" s="14" t="b">
        <f aca="false">AND(IF(B2574=1,AD2574&gt;=AE2574,AE2574&gt;AD2574),IF(C2574=1,AF2574&gt;=AG2574,AG2574&gt;AF2574),IF(D2574=1,AH2574&gt;=AI2574,AI2574&gt;AH2574),IF(E2574=1,AJ2574&gt;=AK2574,AK2574&gt;AJ2574),IF(F2574=1,AL2574&gt;=AM2574,AM2574&gt;AL2574),IF(G2574=1,AN2574&gt;=AO2574,AO2574&gt;AN2574),IF(H2574=1,AP2574&gt;=AQ2574,AQ2574&gt;AP2574))</f>
        <v>0</v>
      </c>
      <c r="AS2574" s="2"/>
      <c r="AT2574" s="2"/>
      <c r="AU2574" s="2"/>
      <c r="AV2574" s="2"/>
      <c r="AW2574" s="2"/>
      <c r="AX2574" s="2"/>
    </row>
    <row r="2575" customFormat="false" ht="15" hidden="false" customHeight="false" outlineLevel="0" collapsed="false">
      <c r="A2575" s="6" t="n">
        <f aca="false">ROW()-2502</f>
        <v>73</v>
      </c>
      <c r="B2575" s="6" t="n">
        <f aca="false">MOD(INT($A2575/64),2)</f>
        <v>1</v>
      </c>
      <c r="C2575" s="6" t="n">
        <f aca="false">MOD(INT($A2575/32),2)</f>
        <v>0</v>
      </c>
      <c r="D2575" s="6" t="n">
        <f aca="false">MOD(INT($A2575/16),2)</f>
        <v>0</v>
      </c>
      <c r="E2575" s="6" t="n">
        <f aca="false">MOD(INT($A2575/8),2)</f>
        <v>1</v>
      </c>
      <c r="F2575" s="6" t="n">
        <f aca="false">MOD(INT($A2575/4),2)</f>
        <v>0</v>
      </c>
      <c r="G2575" s="6" t="n">
        <f aca="false">MOD(INT($A2575/2),2)</f>
        <v>0</v>
      </c>
      <c r="H2575" s="6" t="n">
        <f aca="false">MOD(INT($A2575/1),2)</f>
        <v>1</v>
      </c>
      <c r="I2575" s="7" t="n">
        <f aca="false">IF(B2575=1,MIN($B$6,$B$2500),0)</f>
        <v>30000000</v>
      </c>
      <c r="J2575" s="7" t="n">
        <f aca="false">IF(C2575=1,MIN($F$646,MAX(0,$B$2500-I2575)),0)</f>
        <v>0</v>
      </c>
      <c r="K2575" s="7" t="n">
        <f aca="false">IF(D2575=1,MIN($F$645,MAX(0,$B$2500-SUM(I2575:J2575))),0)</f>
        <v>0</v>
      </c>
      <c r="L2575" s="7" t="n">
        <f aca="false">IF(E2575=1,MIN($F$644,MAX(0,$B$2500-SUM(I2575:K2575))),0)</f>
        <v>60000000</v>
      </c>
      <c r="M2575" s="7" t="n">
        <f aca="false">IF(F2575=1,MIN($F$643,MAX(0,$B$2500-SUM(I2575:L2575))),0)</f>
        <v>0</v>
      </c>
      <c r="N2575" s="7" t="n">
        <f aca="false">IF(G2575=1,MIN($F$642,MAX(0,$B$2500-SUM(I2575:M2575))),0)</f>
        <v>0</v>
      </c>
      <c r="O2575" s="7" t="n">
        <f aca="false">IF(H2575=1,MIN($F$641,MAX(0,$B$2500-SUM(I2575:N2575))),0)</f>
        <v>5000000</v>
      </c>
      <c r="P2575" s="7" t="n">
        <f aca="false">MAX(0,$B$2500-SUM(I2575:O2575))</f>
        <v>1905000000</v>
      </c>
      <c r="Q2575" s="7" t="n">
        <f aca="false">($B$623+$B$624)+$B$22+(1-B2575)*$B$618+(1-C2575)*$E$646+(1-D2575)*$E$645+(1-E2575)*$E$644+(1-F2575)*$E$643+(1-G2575)*$E$642+(1-H2575)*$E$641</f>
        <v>25090202.3308678</v>
      </c>
      <c r="R2575" s="7" t="n">
        <f aca="false">P2575&gt;$B$12*Q2575</f>
        <v>1</v>
      </c>
      <c r="S2575" s="7" t="n">
        <f aca="false">IF(R2575,(P2575+$B$12*$B$13)/(Q2575+$B$13),IF(Q2575&gt;0,P2575/Q2575,0))</f>
        <v>69.1368615976367</v>
      </c>
      <c r="T2575" s="7" t="n">
        <f aca="false">IF(R2575,$B$13*(S2575-$B$12),0)</f>
        <v>170342153.994092</v>
      </c>
      <c r="U2575" s="7" t="n">
        <f aca="false">($B$623+$B$624)*S2575</f>
        <v>17952672.8597886</v>
      </c>
      <c r="V2575" s="7" t="n">
        <f aca="false">$B$22*S2575</f>
        <v>622231754.37873</v>
      </c>
      <c r="W2575" s="7" t="n">
        <f aca="false">IF(B2575=1,I2575,S2575*$B$618)</f>
        <v>30000000</v>
      </c>
      <c r="X2575" s="7" t="n">
        <f aca="false">IF(C2575=1,J2575,S2575*$E$646)</f>
        <v>422074492.203401</v>
      </c>
      <c r="Y2575" s="7" t="n">
        <f aca="false">IF(D2575=1,K2575,S2575*$E$645)</f>
        <v>119304033.782895</v>
      </c>
      <c r="Z2575" s="7" t="n">
        <f aca="false">IF(E2575=1,L2575,S2575*$E$644)</f>
        <v>60000000</v>
      </c>
      <c r="AA2575" s="7" t="n">
        <f aca="false">IF(F2575=1,M2575,S2575*$E$643)</f>
        <v>207410584.79291</v>
      </c>
      <c r="AB2575" s="7" t="n">
        <f aca="false">IF(G2575=1,N2575,S2575*$E$642)</f>
        <v>345684307.988183</v>
      </c>
      <c r="AC2575" s="7" t="n">
        <f aca="false">IF(H2575=1,O2575,S2575*$E$641)</f>
        <v>5000000</v>
      </c>
      <c r="AD2575" s="7" t="n">
        <f aca="false">INDEX($W$2502:$W$2629,MATCH($A2575+(1-B2575)*64,$A$2502:$A$2629,0))</f>
        <v>30000000</v>
      </c>
      <c r="AE2575" s="7" t="n">
        <f aca="false">INDEX($W$2502:$W$2629,MATCH($A2575-B2575*64,$A$2502:$A$2629,0))</f>
        <v>42848853.8659345</v>
      </c>
      <c r="AF2575" s="7" t="n">
        <f aca="false">INDEX($X$2502:$X$2629,MATCH($A2575+(1-C2575)*32,$A$2502:$A$2629,0))</f>
        <v>300000000</v>
      </c>
      <c r="AG2575" s="7" t="n">
        <f aca="false">INDEX($X$2502:$X$2629,MATCH($A2575-C2575*32,$A$2502:$A$2629,0))</f>
        <v>422074492.203401</v>
      </c>
      <c r="AH2575" s="7" t="n">
        <f aca="false">INDEX($Y$2502:$Y$2629,MATCH($A2575+(1-D2575)*16,$A$2502:$A$2629,0))</f>
        <v>100000000</v>
      </c>
      <c r="AI2575" s="7" t="n">
        <f aca="false">INDEX($Y$2502:$Y$2629,MATCH($A2575-D2575*16,$A$2502:$A$2629,0))</f>
        <v>119304033.782895</v>
      </c>
      <c r="AJ2575" s="7" t="n">
        <f aca="false">INDEX($Z$2502:$Z$2629,MATCH($A2575+(1-E2575)*8,$A$2502:$A$2629,0))</f>
        <v>60000000</v>
      </c>
      <c r="AK2575" s="7" t="n">
        <f aca="false">INDEX($Z$2502:$Z$2629,MATCH($A2575-E2575*8,$A$2502:$A$2629,0))</f>
        <v>157451421.897872</v>
      </c>
      <c r="AL2575" s="7" t="n">
        <f aca="false">INDEX($AA$2502:$AA$2629,MATCH($A2575+(1-F2575)*4,$A$2502:$A$2629,0))</f>
        <v>30000000</v>
      </c>
      <c r="AM2575" s="7" t="n">
        <f aca="false">INDEX($AA$2502:$AA$2629,MATCH($A2575-F2575*4,$A$2502:$A$2629,0))</f>
        <v>207410584.79291</v>
      </c>
      <c r="AN2575" s="7" t="n">
        <f aca="false">INDEX($AB$2502:$AB$2629,MATCH($A2575+(1-G2575)*2,$A$2502:$A$2629,0))</f>
        <v>15000000</v>
      </c>
      <c r="AO2575" s="7" t="n">
        <f aca="false">INDEX($AB$2502:$AB$2629,MATCH($A2575-G2575*2,$A$2502:$A$2629,0))</f>
        <v>345684307.988183</v>
      </c>
      <c r="AP2575" s="7" t="n">
        <f aca="false">INDEX($AC$2502:$AC$2629,MATCH($A2575+(1-H2575)*1,$A$2502:$A$2629,0))</f>
        <v>5000000</v>
      </c>
      <c r="AQ2575" s="7" t="n">
        <f aca="false">INDEX($AC$2502:$AC$2629,MATCH($A2575-H2575*1,$A$2502:$A$2629,0))</f>
        <v>293416404.81142</v>
      </c>
      <c r="AR2575" s="14" t="b">
        <f aca="false">AND(IF(B2575=1,AD2575&gt;=AE2575,AE2575&gt;AD2575),IF(C2575=1,AF2575&gt;=AG2575,AG2575&gt;AF2575),IF(D2575=1,AH2575&gt;=AI2575,AI2575&gt;AH2575),IF(E2575=1,AJ2575&gt;=AK2575,AK2575&gt;AJ2575),IF(F2575=1,AL2575&gt;=AM2575,AM2575&gt;AL2575),IF(G2575=1,AN2575&gt;=AO2575,AO2575&gt;AN2575),IF(H2575=1,AP2575&gt;=AQ2575,AQ2575&gt;AP2575))</f>
        <v>0</v>
      </c>
      <c r="AS2575" s="2"/>
      <c r="AT2575" s="2"/>
      <c r="AU2575" s="2"/>
      <c r="AV2575" s="2"/>
      <c r="AW2575" s="2"/>
      <c r="AX2575" s="2"/>
    </row>
    <row r="2576" customFormat="false" ht="15" hidden="false" customHeight="false" outlineLevel="0" collapsed="false">
      <c r="A2576" s="6" t="n">
        <f aca="false">ROW()-2502</f>
        <v>74</v>
      </c>
      <c r="B2576" s="6" t="n">
        <f aca="false">MOD(INT($A2576/64),2)</f>
        <v>1</v>
      </c>
      <c r="C2576" s="6" t="n">
        <f aca="false">MOD(INT($A2576/32),2)</f>
        <v>0</v>
      </c>
      <c r="D2576" s="6" t="n">
        <f aca="false">MOD(INT($A2576/16),2)</f>
        <v>0</v>
      </c>
      <c r="E2576" s="6" t="n">
        <f aca="false">MOD(INT($A2576/8),2)</f>
        <v>1</v>
      </c>
      <c r="F2576" s="6" t="n">
        <f aca="false">MOD(INT($A2576/4),2)</f>
        <v>0</v>
      </c>
      <c r="G2576" s="6" t="n">
        <f aca="false">MOD(INT($A2576/2),2)</f>
        <v>1</v>
      </c>
      <c r="H2576" s="6" t="n">
        <f aca="false">MOD(INT($A2576/1),2)</f>
        <v>0</v>
      </c>
      <c r="I2576" s="7" t="n">
        <f aca="false">IF(B2576=1,MIN($B$6,$B$2500),0)</f>
        <v>30000000</v>
      </c>
      <c r="J2576" s="7" t="n">
        <f aca="false">IF(C2576=1,MIN($F$646,MAX(0,$B$2500-I2576)),0)</f>
        <v>0</v>
      </c>
      <c r="K2576" s="7" t="n">
        <f aca="false">IF(D2576=1,MIN($F$645,MAX(0,$B$2500-SUM(I2576:J2576))),0)</f>
        <v>0</v>
      </c>
      <c r="L2576" s="7" t="n">
        <f aca="false">IF(E2576=1,MIN($F$644,MAX(0,$B$2500-SUM(I2576:K2576))),0)</f>
        <v>60000000</v>
      </c>
      <c r="M2576" s="7" t="n">
        <f aca="false">IF(F2576=1,MIN($F$643,MAX(0,$B$2500-SUM(I2576:L2576))),0)</f>
        <v>0</v>
      </c>
      <c r="N2576" s="7" t="n">
        <f aca="false">IF(G2576=1,MIN($F$642,MAX(0,$B$2500-SUM(I2576:M2576))),0)</f>
        <v>15000000</v>
      </c>
      <c r="O2576" s="7" t="n">
        <f aca="false">IF(H2576=1,MIN($F$641,MAX(0,$B$2500-SUM(I2576:N2576))),0)</f>
        <v>0</v>
      </c>
      <c r="P2576" s="7" t="n">
        <f aca="false">MAX(0,$B$2500-SUM(I2576:O2576))</f>
        <v>1895000000</v>
      </c>
      <c r="Q2576" s="7" t="n">
        <f aca="false">($B$623+$B$624)+$B$22+(1-B2576)*$B$618+(1-C2576)*$E$646+(1-D2576)*$E$645+(1-E2576)*$E$644+(1-F2576)*$E$643+(1-G2576)*$E$642+(1-H2576)*$E$641</f>
        <v>25090202.3308678</v>
      </c>
      <c r="R2576" s="7" t="n">
        <f aca="false">P2576&gt;$B$12*Q2576</f>
        <v>1</v>
      </c>
      <c r="S2576" s="7" t="n">
        <f aca="false">IF(R2576,(P2576+$B$12*$B$13)/(Q2576+$B$13),IF(Q2576&gt;0,P2576/Q2576,0))</f>
        <v>68.7744140925377</v>
      </c>
      <c r="T2576" s="7" t="n">
        <f aca="false">IF(R2576,$B$13*(S2576-$B$12),0)</f>
        <v>169436035.231344</v>
      </c>
      <c r="U2576" s="7" t="n">
        <f aca="false">($B$623+$B$624)*S2576</f>
        <v>17858556.6193703</v>
      </c>
      <c r="V2576" s="7" t="n">
        <f aca="false">$B$22*S2576</f>
        <v>618969726.832839</v>
      </c>
      <c r="W2576" s="7" t="n">
        <f aca="false">IF(B2576=1,I2576,S2576*$B$618)</f>
        <v>30000000</v>
      </c>
      <c r="X2576" s="7" t="n">
        <f aca="false">IF(C2576=1,J2576,S2576*$E$646)</f>
        <v>419861781.890408</v>
      </c>
      <c r="Y2576" s="7" t="n">
        <f aca="false">IF(D2576=1,K2576,S2576*$E$645)</f>
        <v>118678586.685737</v>
      </c>
      <c r="Z2576" s="7" t="n">
        <f aca="false">IF(E2576=1,L2576,S2576*$E$644)</f>
        <v>60000000</v>
      </c>
      <c r="AA2576" s="7" t="n">
        <f aca="false">IF(F2576=1,M2576,S2576*$E$643)</f>
        <v>206323242.277613</v>
      </c>
      <c r="AB2576" s="7" t="n">
        <f aca="false">IF(G2576=1,N2576,S2576*$E$642)</f>
        <v>15000000</v>
      </c>
      <c r="AC2576" s="7" t="n">
        <f aca="false">IF(H2576=1,O2576,S2576*$E$641)</f>
        <v>343872070.462688</v>
      </c>
      <c r="AD2576" s="7" t="n">
        <f aca="false">INDEX($W$2502:$W$2629,MATCH($A2576+(1-B2576)*64,$A$2502:$A$2629,0))</f>
        <v>30000000</v>
      </c>
      <c r="AE2576" s="7" t="n">
        <f aca="false">INDEX($W$2502:$W$2629,MATCH($A2576-B2576*64,$A$2502:$A$2629,0))</f>
        <v>42627698.4911426</v>
      </c>
      <c r="AF2576" s="7" t="n">
        <f aca="false">INDEX($X$2502:$X$2629,MATCH($A2576+(1-C2576)*32,$A$2502:$A$2629,0))</f>
        <v>300000000</v>
      </c>
      <c r="AG2576" s="7" t="n">
        <f aca="false">INDEX($X$2502:$X$2629,MATCH($A2576-C2576*32,$A$2502:$A$2629,0))</f>
        <v>419861781.890408</v>
      </c>
      <c r="AH2576" s="7" t="n">
        <f aca="false">INDEX($Y$2502:$Y$2629,MATCH($A2576+(1-D2576)*16,$A$2502:$A$2629,0))</f>
        <v>100000000</v>
      </c>
      <c r="AI2576" s="7" t="n">
        <f aca="false">INDEX($Y$2502:$Y$2629,MATCH($A2576-D2576*16,$A$2502:$A$2629,0))</f>
        <v>118678586.685737</v>
      </c>
      <c r="AJ2576" s="7" t="n">
        <f aca="false">INDEX($Z$2502:$Z$2629,MATCH($A2576+(1-E2576)*8,$A$2502:$A$2629,0))</f>
        <v>60000000</v>
      </c>
      <c r="AK2576" s="7" t="n">
        <f aca="false">INDEX($Z$2502:$Z$2629,MATCH($A2576-E2576*8,$A$2502:$A$2629,0))</f>
        <v>156651160.541339</v>
      </c>
      <c r="AL2576" s="7" t="n">
        <f aca="false">INDEX($AA$2502:$AA$2629,MATCH($A2576+(1-F2576)*4,$A$2502:$A$2629,0))</f>
        <v>30000000</v>
      </c>
      <c r="AM2576" s="7" t="n">
        <f aca="false">INDEX($AA$2502:$AA$2629,MATCH($A2576-F2576*4,$A$2502:$A$2629,0))</f>
        <v>206323242.277613</v>
      </c>
      <c r="AN2576" s="7" t="n">
        <f aca="false">INDEX($AB$2502:$AB$2629,MATCH($A2576+(1-G2576)*2,$A$2502:$A$2629,0))</f>
        <v>15000000</v>
      </c>
      <c r="AO2576" s="7" t="n">
        <f aca="false">INDEX($AB$2502:$AB$2629,MATCH($A2576-G2576*2,$A$2502:$A$2629,0))</f>
        <v>293416404.81142</v>
      </c>
      <c r="AP2576" s="7" t="n">
        <f aca="false">INDEX($AC$2502:$AC$2629,MATCH($A2576+(1-H2576)*1,$A$2502:$A$2629,0))</f>
        <v>5000000</v>
      </c>
      <c r="AQ2576" s="7" t="n">
        <f aca="false">INDEX($AC$2502:$AC$2629,MATCH($A2576-H2576*1,$A$2502:$A$2629,0))</f>
        <v>343872070.462688</v>
      </c>
      <c r="AR2576" s="14" t="b">
        <f aca="false">AND(IF(B2576=1,AD2576&gt;=AE2576,AE2576&gt;AD2576),IF(C2576=1,AF2576&gt;=AG2576,AG2576&gt;AF2576),IF(D2576=1,AH2576&gt;=AI2576,AI2576&gt;AH2576),IF(E2576=1,AJ2576&gt;=AK2576,AK2576&gt;AJ2576),IF(F2576=1,AL2576&gt;=AM2576,AM2576&gt;AL2576),IF(G2576=1,AN2576&gt;=AO2576,AO2576&gt;AN2576),IF(H2576=1,AP2576&gt;=AQ2576,AQ2576&gt;AP2576))</f>
        <v>0</v>
      </c>
      <c r="AS2576" s="2"/>
      <c r="AT2576" s="2"/>
      <c r="AU2576" s="2"/>
      <c r="AV2576" s="2"/>
      <c r="AW2576" s="2"/>
      <c r="AX2576" s="2"/>
    </row>
    <row r="2577" customFormat="false" ht="15" hidden="false" customHeight="false" outlineLevel="0" collapsed="false">
      <c r="A2577" s="6" t="n">
        <f aca="false">ROW()-2502</f>
        <v>75</v>
      </c>
      <c r="B2577" s="6" t="n">
        <f aca="false">MOD(INT($A2577/64),2)</f>
        <v>1</v>
      </c>
      <c r="C2577" s="6" t="n">
        <f aca="false">MOD(INT($A2577/32),2)</f>
        <v>0</v>
      </c>
      <c r="D2577" s="6" t="n">
        <f aca="false">MOD(INT($A2577/16),2)</f>
        <v>0</v>
      </c>
      <c r="E2577" s="6" t="n">
        <f aca="false">MOD(INT($A2577/8),2)</f>
        <v>1</v>
      </c>
      <c r="F2577" s="6" t="n">
        <f aca="false">MOD(INT($A2577/4),2)</f>
        <v>0</v>
      </c>
      <c r="G2577" s="6" t="n">
        <f aca="false">MOD(INT($A2577/2),2)</f>
        <v>1</v>
      </c>
      <c r="H2577" s="6" t="n">
        <f aca="false">MOD(INT($A2577/1),2)</f>
        <v>1</v>
      </c>
      <c r="I2577" s="7" t="n">
        <f aca="false">IF(B2577=1,MIN($B$6,$B$2500),0)</f>
        <v>30000000</v>
      </c>
      <c r="J2577" s="7" t="n">
        <f aca="false">IF(C2577=1,MIN($F$646,MAX(0,$B$2500-I2577)),0)</f>
        <v>0</v>
      </c>
      <c r="K2577" s="7" t="n">
        <f aca="false">IF(D2577=1,MIN($F$645,MAX(0,$B$2500-SUM(I2577:J2577))),0)</f>
        <v>0</v>
      </c>
      <c r="L2577" s="7" t="n">
        <f aca="false">IF(E2577=1,MIN($F$644,MAX(0,$B$2500-SUM(I2577:K2577))),0)</f>
        <v>60000000</v>
      </c>
      <c r="M2577" s="7" t="n">
        <f aca="false">IF(F2577=1,MIN($F$643,MAX(0,$B$2500-SUM(I2577:L2577))),0)</f>
        <v>0</v>
      </c>
      <c r="N2577" s="7" t="n">
        <f aca="false">IF(G2577=1,MIN($F$642,MAX(0,$B$2500-SUM(I2577:M2577))),0)</f>
        <v>15000000</v>
      </c>
      <c r="O2577" s="7" t="n">
        <f aca="false">IF(H2577=1,MIN($F$641,MAX(0,$B$2500-SUM(I2577:N2577))),0)</f>
        <v>5000000</v>
      </c>
      <c r="P2577" s="7" t="n">
        <f aca="false">MAX(0,$B$2500-SUM(I2577:O2577))</f>
        <v>1890000000</v>
      </c>
      <c r="Q2577" s="7" t="n">
        <f aca="false">($B$623+$B$624)+$B$22+(1-B2577)*$B$618+(1-C2577)*$E$646+(1-D2577)*$E$645+(1-E2577)*$E$644+(1-F2577)*$E$643+(1-G2577)*$E$642+(1-H2577)*$E$641</f>
        <v>20090202.3308678</v>
      </c>
      <c r="R2577" s="7" t="n">
        <f aca="false">P2577&gt;$B$12*Q2577</f>
        <v>1</v>
      </c>
      <c r="S2577" s="7" t="n">
        <f aca="false">IF(R2577,(P2577+$B$12*$B$13)/(Q2577+$B$13),IF(Q2577&gt;0,P2577/Q2577,0))</f>
        <v>83.7752567365916</v>
      </c>
      <c r="T2577" s="7" t="n">
        <f aca="false">IF(R2577,$B$13*(S2577-$B$12),0)</f>
        <v>206938141.841479</v>
      </c>
      <c r="U2577" s="7" t="n">
        <f aca="false">($B$623+$B$624)*S2577</f>
        <v>21753804.6012236</v>
      </c>
      <c r="V2577" s="7" t="n">
        <f aca="false">$B$22*S2577</f>
        <v>753977310.629325</v>
      </c>
      <c r="W2577" s="7" t="n">
        <f aca="false">IF(B2577=1,I2577,S2577*$B$618)</f>
        <v>30000000</v>
      </c>
      <c r="X2577" s="7" t="n">
        <f aca="false">IF(C2577=1,J2577,S2577*$E$646)</f>
        <v>511440614.011255</v>
      </c>
      <c r="Y2577" s="7" t="n">
        <f aca="false">IF(D2577=1,K2577,S2577*$E$645)</f>
        <v>144564358.706943</v>
      </c>
      <c r="Z2577" s="7" t="n">
        <f aca="false">IF(E2577=1,L2577,S2577*$E$644)</f>
        <v>60000000</v>
      </c>
      <c r="AA2577" s="7" t="n">
        <f aca="false">IF(F2577=1,M2577,S2577*$E$643)</f>
        <v>251325770.209775</v>
      </c>
      <c r="AB2577" s="7" t="n">
        <f aca="false">IF(G2577=1,N2577,S2577*$E$642)</f>
        <v>15000000</v>
      </c>
      <c r="AC2577" s="7" t="n">
        <f aca="false">IF(H2577=1,O2577,S2577*$E$641)</f>
        <v>5000000</v>
      </c>
      <c r="AD2577" s="7" t="n">
        <f aca="false">INDEX($W$2502:$W$2629,MATCH($A2577+(1-B2577)*64,$A$2502:$A$2629,0))</f>
        <v>30000000</v>
      </c>
      <c r="AE2577" s="7" t="n">
        <f aca="false">INDEX($W$2502:$W$2629,MATCH($A2577-B2577*64,$A$2502:$A$2629,0))</f>
        <v>51674698.6031997</v>
      </c>
      <c r="AF2577" s="7" t="n">
        <f aca="false">INDEX($X$2502:$X$2629,MATCH($A2577+(1-C2577)*32,$A$2502:$A$2629,0))</f>
        <v>300000000</v>
      </c>
      <c r="AG2577" s="7" t="n">
        <f aca="false">INDEX($X$2502:$X$2629,MATCH($A2577-C2577*32,$A$2502:$A$2629,0))</f>
        <v>511440614.011255</v>
      </c>
      <c r="AH2577" s="7" t="n">
        <f aca="false">INDEX($Y$2502:$Y$2629,MATCH($A2577+(1-D2577)*16,$A$2502:$A$2629,0))</f>
        <v>100000000</v>
      </c>
      <c r="AI2577" s="7" t="n">
        <f aca="false">INDEX($Y$2502:$Y$2629,MATCH($A2577-D2577*16,$A$2502:$A$2629,0))</f>
        <v>144564358.706943</v>
      </c>
      <c r="AJ2577" s="7" t="n">
        <f aca="false">INDEX($Z$2502:$Z$2629,MATCH($A2577+(1-E2577)*8,$A$2502:$A$2629,0))</f>
        <v>60000000</v>
      </c>
      <c r="AK2577" s="7" t="n">
        <f aca="false">INDEX($Z$2502:$Z$2629,MATCH($A2577-E2577*8,$A$2502:$A$2629,0))</f>
        <v>187513487.804453</v>
      </c>
      <c r="AL2577" s="7" t="n">
        <f aca="false">INDEX($AA$2502:$AA$2629,MATCH($A2577+(1-F2577)*4,$A$2502:$A$2629,0))</f>
        <v>30000000</v>
      </c>
      <c r="AM2577" s="7" t="n">
        <f aca="false">INDEX($AA$2502:$AA$2629,MATCH($A2577-F2577*4,$A$2502:$A$2629,0))</f>
        <v>251325770.209775</v>
      </c>
      <c r="AN2577" s="7" t="n">
        <f aca="false">INDEX($AB$2502:$AB$2629,MATCH($A2577+(1-G2577)*2,$A$2502:$A$2629,0))</f>
        <v>15000000</v>
      </c>
      <c r="AO2577" s="7" t="n">
        <f aca="false">INDEX($AB$2502:$AB$2629,MATCH($A2577-G2577*2,$A$2502:$A$2629,0))</f>
        <v>345684307.988183</v>
      </c>
      <c r="AP2577" s="7" t="n">
        <f aca="false">INDEX($AC$2502:$AC$2629,MATCH($A2577+(1-H2577)*1,$A$2502:$A$2629,0))</f>
        <v>5000000</v>
      </c>
      <c r="AQ2577" s="7" t="n">
        <f aca="false">INDEX($AC$2502:$AC$2629,MATCH($A2577-H2577*1,$A$2502:$A$2629,0))</f>
        <v>343872070.462688</v>
      </c>
      <c r="AR2577" s="14" t="b">
        <f aca="false">AND(IF(B2577=1,AD2577&gt;=AE2577,AE2577&gt;AD2577),IF(C2577=1,AF2577&gt;=AG2577,AG2577&gt;AF2577),IF(D2577=1,AH2577&gt;=AI2577,AI2577&gt;AH2577),IF(E2577=1,AJ2577&gt;=AK2577,AK2577&gt;AJ2577),IF(F2577=1,AL2577&gt;=AM2577,AM2577&gt;AL2577),IF(G2577=1,AN2577&gt;=AO2577,AO2577&gt;AN2577),IF(H2577=1,AP2577&gt;=AQ2577,AQ2577&gt;AP2577))</f>
        <v>0</v>
      </c>
      <c r="AS2577" s="2"/>
      <c r="AT2577" s="2"/>
      <c r="AU2577" s="2"/>
      <c r="AV2577" s="2"/>
      <c r="AW2577" s="2"/>
      <c r="AX2577" s="2"/>
    </row>
    <row r="2578" customFormat="false" ht="15" hidden="false" customHeight="false" outlineLevel="0" collapsed="false">
      <c r="A2578" s="6" t="n">
        <f aca="false">ROW()-2502</f>
        <v>76</v>
      </c>
      <c r="B2578" s="6" t="n">
        <f aca="false">MOD(INT($A2578/64),2)</f>
        <v>1</v>
      </c>
      <c r="C2578" s="6" t="n">
        <f aca="false">MOD(INT($A2578/32),2)</f>
        <v>0</v>
      </c>
      <c r="D2578" s="6" t="n">
        <f aca="false">MOD(INT($A2578/16),2)</f>
        <v>0</v>
      </c>
      <c r="E2578" s="6" t="n">
        <f aca="false">MOD(INT($A2578/8),2)</f>
        <v>1</v>
      </c>
      <c r="F2578" s="6" t="n">
        <f aca="false">MOD(INT($A2578/4),2)</f>
        <v>1</v>
      </c>
      <c r="G2578" s="6" t="n">
        <f aca="false">MOD(INT($A2578/2),2)</f>
        <v>0</v>
      </c>
      <c r="H2578" s="6" t="n">
        <f aca="false">MOD(INT($A2578/1),2)</f>
        <v>0</v>
      </c>
      <c r="I2578" s="7" t="n">
        <f aca="false">IF(B2578=1,MIN($B$6,$B$2500),0)</f>
        <v>30000000</v>
      </c>
      <c r="J2578" s="7" t="n">
        <f aca="false">IF(C2578=1,MIN($F$646,MAX(0,$B$2500-I2578)),0)</f>
        <v>0</v>
      </c>
      <c r="K2578" s="7" t="n">
        <f aca="false">IF(D2578=1,MIN($F$645,MAX(0,$B$2500-SUM(I2578:J2578))),0)</f>
        <v>0</v>
      </c>
      <c r="L2578" s="7" t="n">
        <f aca="false">IF(E2578=1,MIN($F$644,MAX(0,$B$2500-SUM(I2578:K2578))),0)</f>
        <v>60000000</v>
      </c>
      <c r="M2578" s="7" t="n">
        <f aca="false">IF(F2578=1,MIN($F$643,MAX(0,$B$2500-SUM(I2578:L2578))),0)</f>
        <v>30000000</v>
      </c>
      <c r="N2578" s="7" t="n">
        <f aca="false">IF(G2578=1,MIN($F$642,MAX(0,$B$2500-SUM(I2578:M2578))),0)</f>
        <v>0</v>
      </c>
      <c r="O2578" s="7" t="n">
        <f aca="false">IF(H2578=1,MIN($F$641,MAX(0,$B$2500-SUM(I2578:N2578))),0)</f>
        <v>0</v>
      </c>
      <c r="P2578" s="7" t="n">
        <f aca="false">MAX(0,$B$2500-SUM(I2578:O2578))</f>
        <v>1880000000</v>
      </c>
      <c r="Q2578" s="7" t="n">
        <f aca="false">($B$623+$B$624)+$B$22+(1-B2578)*$B$618+(1-C2578)*$E$646+(1-D2578)*$E$645+(1-E2578)*$E$644+(1-F2578)*$E$643+(1-G2578)*$E$642+(1-H2578)*$E$641</f>
        <v>27090202.3308678</v>
      </c>
      <c r="R2578" s="7" t="n">
        <f aca="false">P2578&gt;$B$12*Q2578</f>
        <v>1</v>
      </c>
      <c r="S2578" s="7" t="n">
        <f aca="false">IF(R2578,(P2578+$B$12*$B$13)/(Q2578+$B$13),IF(Q2578&gt;0,P2578/Q2578,0))</f>
        <v>63.6190310208261</v>
      </c>
      <c r="T2578" s="7" t="n">
        <f aca="false">IF(R2578,$B$13*(S2578-$B$12),0)</f>
        <v>156547577.552065</v>
      </c>
      <c r="U2578" s="7" t="n">
        <f aca="false">($B$623+$B$624)*S2578</f>
        <v>16519865.454996</v>
      </c>
      <c r="V2578" s="7" t="n">
        <f aca="false">$B$22*S2578</f>
        <v>572571279.187435</v>
      </c>
      <c r="W2578" s="7" t="n">
        <f aca="false">IF(B2578=1,I2578,S2578*$B$618)</f>
        <v>30000000</v>
      </c>
      <c r="X2578" s="7" t="n">
        <f aca="false">IF(C2578=1,J2578,S2578*$E$646)</f>
        <v>388388619.212439</v>
      </c>
      <c r="Y2578" s="7" t="n">
        <f aca="false">IF(D2578=1,K2578,S2578*$E$645)</f>
        <v>109782348.384803</v>
      </c>
      <c r="Z2578" s="7" t="n">
        <f aca="false">IF(E2578=1,L2578,S2578*$E$644)</f>
        <v>60000000</v>
      </c>
      <c r="AA2578" s="7" t="n">
        <f aca="false">IF(F2578=1,M2578,S2578*$E$643)</f>
        <v>30000000</v>
      </c>
      <c r="AB2578" s="7" t="n">
        <f aca="false">IF(G2578=1,N2578,S2578*$E$642)</f>
        <v>318095155.104131</v>
      </c>
      <c r="AC2578" s="7" t="n">
        <f aca="false">IF(H2578=1,O2578,S2578*$E$641)</f>
        <v>318095155.104131</v>
      </c>
      <c r="AD2578" s="7" t="n">
        <f aca="false">INDEX($W$2502:$W$2629,MATCH($A2578+(1-B2578)*64,$A$2502:$A$2629,0))</f>
        <v>30000000</v>
      </c>
      <c r="AE2578" s="7" t="n">
        <f aca="false">INDEX($W$2502:$W$2629,MATCH($A2578-B2578*64,$A$2502:$A$2629,0))</f>
        <v>39496222.1365748</v>
      </c>
      <c r="AF2578" s="7" t="n">
        <f aca="false">INDEX($X$2502:$X$2629,MATCH($A2578+(1-C2578)*32,$A$2502:$A$2629,0))</f>
        <v>300000000</v>
      </c>
      <c r="AG2578" s="7" t="n">
        <f aca="false">INDEX($X$2502:$X$2629,MATCH($A2578-C2578*32,$A$2502:$A$2629,0))</f>
        <v>388388619.212439</v>
      </c>
      <c r="AH2578" s="7" t="n">
        <f aca="false">INDEX($Y$2502:$Y$2629,MATCH($A2578+(1-D2578)*16,$A$2502:$A$2629,0))</f>
        <v>100000000</v>
      </c>
      <c r="AI2578" s="7" t="n">
        <f aca="false">INDEX($Y$2502:$Y$2629,MATCH($A2578-D2578*16,$A$2502:$A$2629,0))</f>
        <v>109782348.384803</v>
      </c>
      <c r="AJ2578" s="7" t="n">
        <f aca="false">INDEX($Z$2502:$Z$2629,MATCH($A2578+(1-E2578)*8,$A$2502:$A$2629,0))</f>
        <v>60000000</v>
      </c>
      <c r="AK2578" s="7" t="n">
        <f aca="false">INDEX($Z$2502:$Z$2629,MATCH($A2578-E2578*8,$A$2502:$A$2629,0))</f>
        <v>145732119.846631</v>
      </c>
      <c r="AL2578" s="7" t="n">
        <f aca="false">INDEX($AA$2502:$AA$2629,MATCH($A2578+(1-F2578)*4,$A$2502:$A$2629,0))</f>
        <v>30000000</v>
      </c>
      <c r="AM2578" s="7" t="n">
        <f aca="false">INDEX($AA$2502:$AA$2629,MATCH($A2578-F2578*4,$A$2502:$A$2629,0))</f>
        <v>176049842.886852</v>
      </c>
      <c r="AN2578" s="7" t="n">
        <f aca="false">INDEX($AB$2502:$AB$2629,MATCH($A2578+(1-G2578)*2,$A$2502:$A$2629,0))</f>
        <v>15000000</v>
      </c>
      <c r="AO2578" s="7" t="n">
        <f aca="false">INDEX($AB$2502:$AB$2629,MATCH($A2578-G2578*2,$A$2502:$A$2629,0))</f>
        <v>318095155.104131</v>
      </c>
      <c r="AP2578" s="7" t="n">
        <f aca="false">INDEX($AC$2502:$AC$2629,MATCH($A2578+(1-H2578)*1,$A$2502:$A$2629,0))</f>
        <v>5000000</v>
      </c>
      <c r="AQ2578" s="7" t="n">
        <f aca="false">INDEX($AC$2502:$AC$2629,MATCH($A2578-H2578*1,$A$2502:$A$2629,0))</f>
        <v>318095155.104131</v>
      </c>
      <c r="AR2578" s="14" t="b">
        <f aca="false">AND(IF(B2578=1,AD2578&gt;=AE2578,AE2578&gt;AD2578),IF(C2578=1,AF2578&gt;=AG2578,AG2578&gt;AF2578),IF(D2578=1,AH2578&gt;=AI2578,AI2578&gt;AH2578),IF(E2578=1,AJ2578&gt;=AK2578,AK2578&gt;AJ2578),IF(F2578=1,AL2578&gt;=AM2578,AM2578&gt;AL2578),IF(G2578=1,AN2578&gt;=AO2578,AO2578&gt;AN2578),IF(H2578=1,AP2578&gt;=AQ2578,AQ2578&gt;AP2578))</f>
        <v>0</v>
      </c>
      <c r="AS2578" s="2"/>
      <c r="AT2578" s="2"/>
      <c r="AU2578" s="2"/>
      <c r="AV2578" s="2"/>
      <c r="AW2578" s="2"/>
      <c r="AX2578" s="2"/>
    </row>
    <row r="2579" customFormat="false" ht="15" hidden="false" customHeight="false" outlineLevel="0" collapsed="false">
      <c r="A2579" s="6" t="n">
        <f aca="false">ROW()-2502</f>
        <v>77</v>
      </c>
      <c r="B2579" s="6" t="n">
        <f aca="false">MOD(INT($A2579/64),2)</f>
        <v>1</v>
      </c>
      <c r="C2579" s="6" t="n">
        <f aca="false">MOD(INT($A2579/32),2)</f>
        <v>0</v>
      </c>
      <c r="D2579" s="6" t="n">
        <f aca="false">MOD(INT($A2579/16),2)</f>
        <v>0</v>
      </c>
      <c r="E2579" s="6" t="n">
        <f aca="false">MOD(INT($A2579/8),2)</f>
        <v>1</v>
      </c>
      <c r="F2579" s="6" t="n">
        <f aca="false">MOD(INT($A2579/4),2)</f>
        <v>1</v>
      </c>
      <c r="G2579" s="6" t="n">
        <f aca="false">MOD(INT($A2579/2),2)</f>
        <v>0</v>
      </c>
      <c r="H2579" s="6" t="n">
        <f aca="false">MOD(INT($A2579/1),2)</f>
        <v>1</v>
      </c>
      <c r="I2579" s="7" t="n">
        <f aca="false">IF(B2579=1,MIN($B$6,$B$2500),0)</f>
        <v>30000000</v>
      </c>
      <c r="J2579" s="7" t="n">
        <f aca="false">IF(C2579=1,MIN($F$646,MAX(0,$B$2500-I2579)),0)</f>
        <v>0</v>
      </c>
      <c r="K2579" s="7" t="n">
        <f aca="false">IF(D2579=1,MIN($F$645,MAX(0,$B$2500-SUM(I2579:J2579))),0)</f>
        <v>0</v>
      </c>
      <c r="L2579" s="7" t="n">
        <f aca="false">IF(E2579=1,MIN($F$644,MAX(0,$B$2500-SUM(I2579:K2579))),0)</f>
        <v>60000000</v>
      </c>
      <c r="M2579" s="7" t="n">
        <f aca="false">IF(F2579=1,MIN($F$643,MAX(0,$B$2500-SUM(I2579:L2579))),0)</f>
        <v>30000000</v>
      </c>
      <c r="N2579" s="7" t="n">
        <f aca="false">IF(G2579=1,MIN($F$642,MAX(0,$B$2500-SUM(I2579:M2579))),0)</f>
        <v>0</v>
      </c>
      <c r="O2579" s="7" t="n">
        <f aca="false">IF(H2579=1,MIN($F$641,MAX(0,$B$2500-SUM(I2579:N2579))),0)</f>
        <v>5000000</v>
      </c>
      <c r="P2579" s="7" t="n">
        <f aca="false">MAX(0,$B$2500-SUM(I2579:O2579))</f>
        <v>1875000000</v>
      </c>
      <c r="Q2579" s="7" t="n">
        <f aca="false">($B$623+$B$624)+$B$22+(1-B2579)*$B$618+(1-C2579)*$E$646+(1-D2579)*$E$645+(1-E2579)*$E$644+(1-F2579)*$E$643+(1-G2579)*$E$642+(1-H2579)*$E$641</f>
        <v>22090202.3308678</v>
      </c>
      <c r="R2579" s="7" t="n">
        <f aca="false">P2579&gt;$B$12*Q2579</f>
        <v>1</v>
      </c>
      <c r="S2579" s="7" t="n">
        <f aca="false">IF(R2579,(P2579+$B$12*$B$13)/(Q2579+$B$13),IF(Q2579&gt;0,P2579/Q2579,0))</f>
        <v>76.351547447139</v>
      </c>
      <c r="T2579" s="7" t="n">
        <f aca="false">IF(R2579,$B$13*(S2579-$B$12),0)</f>
        <v>188378868.617847</v>
      </c>
      <c r="U2579" s="7" t="n">
        <f aca="false">($B$623+$B$624)*S2579</f>
        <v>19826100.3172867</v>
      </c>
      <c r="V2579" s="7" t="n">
        <f aca="false">$B$22*S2579</f>
        <v>687163927.024251</v>
      </c>
      <c r="W2579" s="7" t="n">
        <f aca="false">IF(B2579=1,I2579,S2579*$B$618)</f>
        <v>30000000</v>
      </c>
      <c r="X2579" s="7" t="n">
        <f aca="false">IF(C2579=1,J2579,S2579*$E$646)</f>
        <v>466119518.199198</v>
      </c>
      <c r="Y2579" s="7" t="n">
        <f aca="false">IF(D2579=1,K2579,S2579*$E$645)</f>
        <v>131753848.605722</v>
      </c>
      <c r="Z2579" s="7" t="n">
        <f aca="false">IF(E2579=1,L2579,S2579*$E$644)</f>
        <v>60000000</v>
      </c>
      <c r="AA2579" s="7" t="n">
        <f aca="false">IF(F2579=1,M2579,S2579*$E$643)</f>
        <v>30000000</v>
      </c>
      <c r="AB2579" s="7" t="n">
        <f aca="false">IF(G2579=1,N2579,S2579*$E$642)</f>
        <v>381757737.235695</v>
      </c>
      <c r="AC2579" s="7" t="n">
        <f aca="false">IF(H2579=1,O2579,S2579*$E$641)</f>
        <v>5000000</v>
      </c>
      <c r="AD2579" s="7" t="n">
        <f aca="false">INDEX($W$2502:$W$2629,MATCH($A2579+(1-B2579)*64,$A$2502:$A$2629,0))</f>
        <v>30000000</v>
      </c>
      <c r="AE2579" s="7" t="n">
        <f aca="false">INDEX($W$2502:$W$2629,MATCH($A2579-B2579*64,$A$2502:$A$2629,0))</f>
        <v>47204634.5931041</v>
      </c>
      <c r="AF2579" s="7" t="n">
        <f aca="false">INDEX($X$2502:$X$2629,MATCH($A2579+(1-C2579)*32,$A$2502:$A$2629,0))</f>
        <v>300000000</v>
      </c>
      <c r="AG2579" s="7" t="n">
        <f aca="false">INDEX($X$2502:$X$2629,MATCH($A2579-C2579*32,$A$2502:$A$2629,0))</f>
        <v>466119518.199198</v>
      </c>
      <c r="AH2579" s="7" t="n">
        <f aca="false">INDEX($Y$2502:$Y$2629,MATCH($A2579+(1-D2579)*16,$A$2502:$A$2629,0))</f>
        <v>100000000</v>
      </c>
      <c r="AI2579" s="7" t="n">
        <f aca="false">INDEX($Y$2502:$Y$2629,MATCH($A2579-D2579*16,$A$2502:$A$2629,0))</f>
        <v>131753848.605722</v>
      </c>
      <c r="AJ2579" s="7" t="n">
        <f aca="false">INDEX($Z$2502:$Z$2629,MATCH($A2579+(1-E2579)*8,$A$2502:$A$2629,0))</f>
        <v>60000000</v>
      </c>
      <c r="AK2579" s="7" t="n">
        <f aca="false">INDEX($Z$2502:$Z$2629,MATCH($A2579-E2579*8,$A$2502:$A$2629,0))</f>
        <v>172284740.328973</v>
      </c>
      <c r="AL2579" s="7" t="n">
        <f aca="false">INDEX($AA$2502:$AA$2629,MATCH($A2579+(1-F2579)*4,$A$2502:$A$2629,0))</f>
        <v>30000000</v>
      </c>
      <c r="AM2579" s="7" t="n">
        <f aca="false">INDEX($AA$2502:$AA$2629,MATCH($A2579-F2579*4,$A$2502:$A$2629,0))</f>
        <v>207410584.79291</v>
      </c>
      <c r="AN2579" s="7" t="n">
        <f aca="false">INDEX($AB$2502:$AB$2629,MATCH($A2579+(1-G2579)*2,$A$2502:$A$2629,0))</f>
        <v>15000000</v>
      </c>
      <c r="AO2579" s="7" t="n">
        <f aca="false">INDEX($AB$2502:$AB$2629,MATCH($A2579-G2579*2,$A$2502:$A$2629,0))</f>
        <v>381757737.235695</v>
      </c>
      <c r="AP2579" s="7" t="n">
        <f aca="false">INDEX($AC$2502:$AC$2629,MATCH($A2579+(1-H2579)*1,$A$2502:$A$2629,0))</f>
        <v>5000000</v>
      </c>
      <c r="AQ2579" s="7" t="n">
        <f aca="false">INDEX($AC$2502:$AC$2629,MATCH($A2579-H2579*1,$A$2502:$A$2629,0))</f>
        <v>318095155.104131</v>
      </c>
      <c r="AR2579" s="14" t="b">
        <f aca="false">AND(IF(B2579=1,AD2579&gt;=AE2579,AE2579&gt;AD2579),IF(C2579=1,AF2579&gt;=AG2579,AG2579&gt;AF2579),IF(D2579=1,AH2579&gt;=AI2579,AI2579&gt;AH2579),IF(E2579=1,AJ2579&gt;=AK2579,AK2579&gt;AJ2579),IF(F2579=1,AL2579&gt;=AM2579,AM2579&gt;AL2579),IF(G2579=1,AN2579&gt;=AO2579,AO2579&gt;AN2579),IF(H2579=1,AP2579&gt;=AQ2579,AQ2579&gt;AP2579))</f>
        <v>0</v>
      </c>
      <c r="AS2579" s="2"/>
      <c r="AT2579" s="2"/>
      <c r="AU2579" s="2"/>
      <c r="AV2579" s="2"/>
      <c r="AW2579" s="2"/>
      <c r="AX2579" s="2"/>
    </row>
    <row r="2580" customFormat="false" ht="15" hidden="false" customHeight="false" outlineLevel="0" collapsed="false">
      <c r="A2580" s="6" t="n">
        <f aca="false">ROW()-2502</f>
        <v>78</v>
      </c>
      <c r="B2580" s="6" t="n">
        <f aca="false">MOD(INT($A2580/64),2)</f>
        <v>1</v>
      </c>
      <c r="C2580" s="6" t="n">
        <f aca="false">MOD(INT($A2580/32),2)</f>
        <v>0</v>
      </c>
      <c r="D2580" s="6" t="n">
        <f aca="false">MOD(INT($A2580/16),2)</f>
        <v>0</v>
      </c>
      <c r="E2580" s="6" t="n">
        <f aca="false">MOD(INT($A2580/8),2)</f>
        <v>1</v>
      </c>
      <c r="F2580" s="6" t="n">
        <f aca="false">MOD(INT($A2580/4),2)</f>
        <v>1</v>
      </c>
      <c r="G2580" s="6" t="n">
        <f aca="false">MOD(INT($A2580/2),2)</f>
        <v>1</v>
      </c>
      <c r="H2580" s="6" t="n">
        <f aca="false">MOD(INT($A2580/1),2)</f>
        <v>0</v>
      </c>
      <c r="I2580" s="7" t="n">
        <f aca="false">IF(B2580=1,MIN($B$6,$B$2500),0)</f>
        <v>30000000</v>
      </c>
      <c r="J2580" s="7" t="n">
        <f aca="false">IF(C2580=1,MIN($F$646,MAX(0,$B$2500-I2580)),0)</f>
        <v>0</v>
      </c>
      <c r="K2580" s="7" t="n">
        <f aca="false">IF(D2580=1,MIN($F$645,MAX(0,$B$2500-SUM(I2580:J2580))),0)</f>
        <v>0</v>
      </c>
      <c r="L2580" s="7" t="n">
        <f aca="false">IF(E2580=1,MIN($F$644,MAX(0,$B$2500-SUM(I2580:K2580))),0)</f>
        <v>60000000</v>
      </c>
      <c r="M2580" s="7" t="n">
        <f aca="false">IF(F2580=1,MIN($F$643,MAX(0,$B$2500-SUM(I2580:L2580))),0)</f>
        <v>30000000</v>
      </c>
      <c r="N2580" s="7" t="n">
        <f aca="false">IF(G2580=1,MIN($F$642,MAX(0,$B$2500-SUM(I2580:M2580))),0)</f>
        <v>15000000</v>
      </c>
      <c r="O2580" s="7" t="n">
        <f aca="false">IF(H2580=1,MIN($F$641,MAX(0,$B$2500-SUM(I2580:N2580))),0)</f>
        <v>0</v>
      </c>
      <c r="P2580" s="7" t="n">
        <f aca="false">MAX(0,$B$2500-SUM(I2580:O2580))</f>
        <v>1865000000</v>
      </c>
      <c r="Q2580" s="7" t="n">
        <f aca="false">($B$623+$B$624)+$B$22+(1-B2580)*$B$618+(1-C2580)*$E$646+(1-D2580)*$E$645+(1-E2580)*$E$644+(1-F2580)*$E$643+(1-G2580)*$E$642+(1-H2580)*$E$641</f>
        <v>22090202.3308678</v>
      </c>
      <c r="R2580" s="7" t="n">
        <f aca="false">P2580&gt;$B$12*Q2580</f>
        <v>1</v>
      </c>
      <c r="S2580" s="7" t="n">
        <f aca="false">IF(R2580,(P2580+$B$12*$B$13)/(Q2580+$B$13),IF(Q2580&gt;0,P2580/Q2580,0))</f>
        <v>75.9448814154631</v>
      </c>
      <c r="T2580" s="7" t="n">
        <f aca="false">IF(R2580,$B$13*(S2580-$B$12),0)</f>
        <v>187362203.538658</v>
      </c>
      <c r="U2580" s="7" t="n">
        <f aca="false">($B$623+$B$624)*S2580</f>
        <v>19720501.9134663</v>
      </c>
      <c r="V2580" s="7" t="n">
        <f aca="false">$B$22*S2580</f>
        <v>683503932.739168</v>
      </c>
      <c r="W2580" s="7" t="n">
        <f aca="false">IF(B2580=1,I2580,S2580*$B$618)</f>
        <v>30000000</v>
      </c>
      <c r="X2580" s="7" t="n">
        <f aca="false">IF(C2580=1,J2580,S2580*$E$646)</f>
        <v>463636857.649536</v>
      </c>
      <c r="Y2580" s="7" t="n">
        <f aca="false">IF(D2580=1,K2580,S2580*$E$645)</f>
        <v>131052097.081856</v>
      </c>
      <c r="Z2580" s="7" t="n">
        <f aca="false">IF(E2580=1,L2580,S2580*$E$644)</f>
        <v>60000000</v>
      </c>
      <c r="AA2580" s="7" t="n">
        <f aca="false">IF(F2580=1,M2580,S2580*$E$643)</f>
        <v>30000000</v>
      </c>
      <c r="AB2580" s="7" t="n">
        <f aca="false">IF(G2580=1,N2580,S2580*$E$642)</f>
        <v>15000000</v>
      </c>
      <c r="AC2580" s="7" t="n">
        <f aca="false">IF(H2580=1,O2580,S2580*$E$641)</f>
        <v>379724407.077316</v>
      </c>
      <c r="AD2580" s="7" t="n">
        <f aca="false">INDEX($W$2502:$W$2629,MATCH($A2580+(1-B2580)*64,$A$2502:$A$2629,0))</f>
        <v>30000000</v>
      </c>
      <c r="AE2580" s="7" t="n">
        <f aca="false">INDEX($W$2502:$W$2629,MATCH($A2580-B2580*64,$A$2502:$A$2629,0))</f>
        <v>46957165.9975963</v>
      </c>
      <c r="AF2580" s="7" t="n">
        <f aca="false">INDEX($X$2502:$X$2629,MATCH($A2580+(1-C2580)*32,$A$2502:$A$2629,0))</f>
        <v>300000000</v>
      </c>
      <c r="AG2580" s="7" t="n">
        <f aca="false">INDEX($X$2502:$X$2629,MATCH($A2580-C2580*32,$A$2502:$A$2629,0))</f>
        <v>463636857.649536</v>
      </c>
      <c r="AH2580" s="7" t="n">
        <f aca="false">INDEX($Y$2502:$Y$2629,MATCH($A2580+(1-D2580)*16,$A$2502:$A$2629,0))</f>
        <v>100000000</v>
      </c>
      <c r="AI2580" s="7" t="n">
        <f aca="false">INDEX($Y$2502:$Y$2629,MATCH($A2580-D2580*16,$A$2502:$A$2629,0))</f>
        <v>131052097.081856</v>
      </c>
      <c r="AJ2580" s="7" t="n">
        <f aca="false">INDEX($Z$2502:$Z$2629,MATCH($A2580+(1-E2580)*8,$A$2502:$A$2629,0))</f>
        <v>60000000</v>
      </c>
      <c r="AK2580" s="7" t="n">
        <f aca="false">INDEX($Z$2502:$Z$2629,MATCH($A2580-E2580*8,$A$2502:$A$2629,0))</f>
        <v>171395528.765985</v>
      </c>
      <c r="AL2580" s="7" t="n">
        <f aca="false">INDEX($AA$2502:$AA$2629,MATCH($A2580+(1-F2580)*4,$A$2502:$A$2629,0))</f>
        <v>30000000</v>
      </c>
      <c r="AM2580" s="7" t="n">
        <f aca="false">INDEX($AA$2502:$AA$2629,MATCH($A2580-F2580*4,$A$2502:$A$2629,0))</f>
        <v>206323242.277613</v>
      </c>
      <c r="AN2580" s="7" t="n">
        <f aca="false">INDEX($AB$2502:$AB$2629,MATCH($A2580+(1-G2580)*2,$A$2502:$A$2629,0))</f>
        <v>15000000</v>
      </c>
      <c r="AO2580" s="7" t="n">
        <f aca="false">INDEX($AB$2502:$AB$2629,MATCH($A2580-G2580*2,$A$2502:$A$2629,0))</f>
        <v>318095155.104131</v>
      </c>
      <c r="AP2580" s="7" t="n">
        <f aca="false">INDEX($AC$2502:$AC$2629,MATCH($A2580+(1-H2580)*1,$A$2502:$A$2629,0))</f>
        <v>5000000</v>
      </c>
      <c r="AQ2580" s="7" t="n">
        <f aca="false">INDEX($AC$2502:$AC$2629,MATCH($A2580-H2580*1,$A$2502:$A$2629,0))</f>
        <v>379724407.077316</v>
      </c>
      <c r="AR2580" s="14" t="b">
        <f aca="false">AND(IF(B2580=1,AD2580&gt;=AE2580,AE2580&gt;AD2580),IF(C2580=1,AF2580&gt;=AG2580,AG2580&gt;AF2580),IF(D2580=1,AH2580&gt;=AI2580,AI2580&gt;AH2580),IF(E2580=1,AJ2580&gt;=AK2580,AK2580&gt;AJ2580),IF(F2580=1,AL2580&gt;=AM2580,AM2580&gt;AL2580),IF(G2580=1,AN2580&gt;=AO2580,AO2580&gt;AN2580),IF(H2580=1,AP2580&gt;=AQ2580,AQ2580&gt;AP2580))</f>
        <v>0</v>
      </c>
      <c r="AS2580" s="2"/>
      <c r="AT2580" s="2"/>
      <c r="AU2580" s="2"/>
      <c r="AV2580" s="2"/>
      <c r="AW2580" s="2"/>
      <c r="AX2580" s="2"/>
    </row>
    <row r="2581" customFormat="false" ht="15" hidden="false" customHeight="false" outlineLevel="0" collapsed="false">
      <c r="A2581" s="6" t="n">
        <f aca="false">ROW()-2502</f>
        <v>79</v>
      </c>
      <c r="B2581" s="6" t="n">
        <f aca="false">MOD(INT($A2581/64),2)</f>
        <v>1</v>
      </c>
      <c r="C2581" s="6" t="n">
        <f aca="false">MOD(INT($A2581/32),2)</f>
        <v>0</v>
      </c>
      <c r="D2581" s="6" t="n">
        <f aca="false">MOD(INT($A2581/16),2)</f>
        <v>0</v>
      </c>
      <c r="E2581" s="6" t="n">
        <f aca="false">MOD(INT($A2581/8),2)</f>
        <v>1</v>
      </c>
      <c r="F2581" s="6" t="n">
        <f aca="false">MOD(INT($A2581/4),2)</f>
        <v>1</v>
      </c>
      <c r="G2581" s="6" t="n">
        <f aca="false">MOD(INT($A2581/2),2)</f>
        <v>1</v>
      </c>
      <c r="H2581" s="6" t="n">
        <f aca="false">MOD(INT($A2581/1),2)</f>
        <v>1</v>
      </c>
      <c r="I2581" s="7" t="n">
        <f aca="false">IF(B2581=1,MIN($B$6,$B$2500),0)</f>
        <v>30000000</v>
      </c>
      <c r="J2581" s="7" t="n">
        <f aca="false">IF(C2581=1,MIN($F$646,MAX(0,$B$2500-I2581)),0)</f>
        <v>0</v>
      </c>
      <c r="K2581" s="7" t="n">
        <f aca="false">IF(D2581=1,MIN($F$645,MAX(0,$B$2500-SUM(I2581:J2581))),0)</f>
        <v>0</v>
      </c>
      <c r="L2581" s="7" t="n">
        <f aca="false">IF(E2581=1,MIN($F$644,MAX(0,$B$2500-SUM(I2581:K2581))),0)</f>
        <v>60000000</v>
      </c>
      <c r="M2581" s="7" t="n">
        <f aca="false">IF(F2581=1,MIN($F$643,MAX(0,$B$2500-SUM(I2581:L2581))),0)</f>
        <v>30000000</v>
      </c>
      <c r="N2581" s="7" t="n">
        <f aca="false">IF(G2581=1,MIN($F$642,MAX(0,$B$2500-SUM(I2581:M2581))),0)</f>
        <v>15000000</v>
      </c>
      <c r="O2581" s="7" t="n">
        <f aca="false">IF(H2581=1,MIN($F$641,MAX(0,$B$2500-SUM(I2581:N2581))),0)</f>
        <v>5000000</v>
      </c>
      <c r="P2581" s="7" t="n">
        <f aca="false">MAX(0,$B$2500-SUM(I2581:O2581))</f>
        <v>1860000000</v>
      </c>
      <c r="Q2581" s="7" t="n">
        <f aca="false">($B$623+$B$624)+$B$22+(1-B2581)*$B$618+(1-C2581)*$E$646+(1-D2581)*$E$645+(1-E2581)*$E$644+(1-F2581)*$E$643+(1-G2581)*$E$642+(1-H2581)*$E$641</f>
        <v>17090202.3308678</v>
      </c>
      <c r="R2581" s="7" t="n">
        <f aca="false">P2581&gt;$B$12*Q2581</f>
        <v>1</v>
      </c>
      <c r="S2581" s="7" t="n">
        <f aca="false">IF(R2581,(P2581+$B$12*$B$13)/(Q2581+$B$13),IF(Q2581&gt;0,P2581/Q2581,0))</f>
        <v>95.0730354155304</v>
      </c>
      <c r="T2581" s="7" t="n">
        <f aca="false">IF(R2581,$B$13*(S2581-$B$12),0)</f>
        <v>235182588.538826</v>
      </c>
      <c r="U2581" s="7" t="n">
        <f aca="false">($B$623+$B$624)*S2581</f>
        <v>24687483.104678</v>
      </c>
      <c r="V2581" s="7" t="n">
        <f aca="false">$B$22*S2581</f>
        <v>855657318.739774</v>
      </c>
      <c r="W2581" s="7" t="n">
        <f aca="false">IF(B2581=1,I2581,S2581*$B$618)</f>
        <v>30000000</v>
      </c>
      <c r="X2581" s="7" t="n">
        <f aca="false">IF(C2581=1,J2581,S2581*$E$646)</f>
        <v>580412564.556122</v>
      </c>
      <c r="Y2581" s="7" t="n">
        <f aca="false">IF(D2581=1,K2581,S2581*$E$645)</f>
        <v>164060045.060601</v>
      </c>
      <c r="Z2581" s="7" t="n">
        <f aca="false">IF(E2581=1,L2581,S2581*$E$644)</f>
        <v>60000000</v>
      </c>
      <c r="AA2581" s="7" t="n">
        <f aca="false">IF(F2581=1,M2581,S2581*$E$643)</f>
        <v>30000000</v>
      </c>
      <c r="AB2581" s="7" t="n">
        <f aca="false">IF(G2581=1,N2581,S2581*$E$642)</f>
        <v>15000000</v>
      </c>
      <c r="AC2581" s="7" t="n">
        <f aca="false">IF(H2581=1,O2581,S2581*$E$641)</f>
        <v>5000000</v>
      </c>
      <c r="AD2581" s="7" t="n">
        <f aca="false">INDEX($W$2502:$W$2629,MATCH($A2581+(1-B2581)*64,$A$2502:$A$2629,0))</f>
        <v>30000000</v>
      </c>
      <c r="AE2581" s="7" t="n">
        <f aca="false">INDEX($W$2502:$W$2629,MATCH($A2581-B2581*64,$A$2502:$A$2629,0))</f>
        <v>58417736.8043271</v>
      </c>
      <c r="AF2581" s="7" t="n">
        <f aca="false">INDEX($X$2502:$X$2629,MATCH($A2581+(1-C2581)*32,$A$2502:$A$2629,0))</f>
        <v>300000000</v>
      </c>
      <c r="AG2581" s="7" t="n">
        <f aca="false">INDEX($X$2502:$X$2629,MATCH($A2581-C2581*32,$A$2502:$A$2629,0))</f>
        <v>580412564.556122</v>
      </c>
      <c r="AH2581" s="7" t="n">
        <f aca="false">INDEX($Y$2502:$Y$2629,MATCH($A2581+(1-D2581)*16,$A$2502:$A$2629,0))</f>
        <v>100000000</v>
      </c>
      <c r="AI2581" s="7" t="n">
        <f aca="false">INDEX($Y$2502:$Y$2629,MATCH($A2581-D2581*16,$A$2502:$A$2629,0))</f>
        <v>164060045.060601</v>
      </c>
      <c r="AJ2581" s="7" t="n">
        <f aca="false">INDEX($Z$2502:$Z$2629,MATCH($A2581+(1-E2581)*8,$A$2502:$A$2629,0))</f>
        <v>60000000</v>
      </c>
      <c r="AK2581" s="7" t="n">
        <f aca="false">INDEX($Z$2502:$Z$2629,MATCH($A2581-E2581*8,$A$2502:$A$2629,0))</f>
        <v>209820716.088787</v>
      </c>
      <c r="AL2581" s="7" t="n">
        <f aca="false">INDEX($AA$2502:$AA$2629,MATCH($A2581+(1-F2581)*4,$A$2502:$A$2629,0))</f>
        <v>30000000</v>
      </c>
      <c r="AM2581" s="7" t="n">
        <f aca="false">INDEX($AA$2502:$AA$2629,MATCH($A2581-F2581*4,$A$2502:$A$2629,0))</f>
        <v>251325770.209775</v>
      </c>
      <c r="AN2581" s="7" t="n">
        <f aca="false">INDEX($AB$2502:$AB$2629,MATCH($A2581+(1-G2581)*2,$A$2502:$A$2629,0))</f>
        <v>15000000</v>
      </c>
      <c r="AO2581" s="7" t="n">
        <f aca="false">INDEX($AB$2502:$AB$2629,MATCH($A2581-G2581*2,$A$2502:$A$2629,0))</f>
        <v>381757737.235695</v>
      </c>
      <c r="AP2581" s="7" t="n">
        <f aca="false">INDEX($AC$2502:$AC$2629,MATCH($A2581+(1-H2581)*1,$A$2502:$A$2629,0))</f>
        <v>5000000</v>
      </c>
      <c r="AQ2581" s="7" t="n">
        <f aca="false">INDEX($AC$2502:$AC$2629,MATCH($A2581-H2581*1,$A$2502:$A$2629,0))</f>
        <v>379724407.077316</v>
      </c>
      <c r="AR2581" s="14" t="b">
        <f aca="false">AND(IF(B2581=1,AD2581&gt;=AE2581,AE2581&gt;AD2581),IF(C2581=1,AF2581&gt;=AG2581,AG2581&gt;AF2581),IF(D2581=1,AH2581&gt;=AI2581,AI2581&gt;AH2581),IF(E2581=1,AJ2581&gt;=AK2581,AK2581&gt;AJ2581),IF(F2581=1,AL2581&gt;=AM2581,AM2581&gt;AL2581),IF(G2581=1,AN2581&gt;=AO2581,AO2581&gt;AN2581),IF(H2581=1,AP2581&gt;=AQ2581,AQ2581&gt;AP2581))</f>
        <v>0</v>
      </c>
      <c r="AS2581" s="2"/>
      <c r="AT2581" s="2"/>
      <c r="AU2581" s="2"/>
      <c r="AV2581" s="2"/>
      <c r="AW2581" s="2"/>
      <c r="AX2581" s="2"/>
    </row>
    <row r="2582" customFormat="false" ht="15" hidden="false" customHeight="false" outlineLevel="0" collapsed="false">
      <c r="A2582" s="6" t="n">
        <f aca="false">ROW()-2502</f>
        <v>80</v>
      </c>
      <c r="B2582" s="6" t="n">
        <f aca="false">MOD(INT($A2582/64),2)</f>
        <v>1</v>
      </c>
      <c r="C2582" s="6" t="n">
        <f aca="false">MOD(INT($A2582/32),2)</f>
        <v>0</v>
      </c>
      <c r="D2582" s="6" t="n">
        <f aca="false">MOD(INT($A2582/16),2)</f>
        <v>1</v>
      </c>
      <c r="E2582" s="6" t="n">
        <f aca="false">MOD(INT($A2582/8),2)</f>
        <v>0</v>
      </c>
      <c r="F2582" s="6" t="n">
        <f aca="false">MOD(INT($A2582/4),2)</f>
        <v>0</v>
      </c>
      <c r="G2582" s="6" t="n">
        <f aca="false">MOD(INT($A2582/2),2)</f>
        <v>0</v>
      </c>
      <c r="H2582" s="6" t="n">
        <f aca="false">MOD(INT($A2582/1),2)</f>
        <v>0</v>
      </c>
      <c r="I2582" s="7" t="n">
        <f aca="false">IF(B2582=1,MIN($B$6,$B$2500),0)</f>
        <v>30000000</v>
      </c>
      <c r="J2582" s="7" t="n">
        <f aca="false">IF(C2582=1,MIN($F$646,MAX(0,$B$2500-I2582)),0)</f>
        <v>0</v>
      </c>
      <c r="K2582" s="7" t="n">
        <f aca="false">IF(D2582=1,MIN($F$645,MAX(0,$B$2500-SUM(I2582:J2582))),0)</f>
        <v>100000000</v>
      </c>
      <c r="L2582" s="7" t="n">
        <f aca="false">IF(E2582=1,MIN($F$644,MAX(0,$B$2500-SUM(I2582:K2582))),0)</f>
        <v>0</v>
      </c>
      <c r="M2582" s="7" t="n">
        <f aca="false">IF(F2582=1,MIN($F$643,MAX(0,$B$2500-SUM(I2582:L2582))),0)</f>
        <v>0</v>
      </c>
      <c r="N2582" s="7" t="n">
        <f aca="false">IF(G2582=1,MIN($F$642,MAX(0,$B$2500-SUM(I2582:M2582))),0)</f>
        <v>0</v>
      </c>
      <c r="O2582" s="7" t="n">
        <f aca="false">IF(H2582=1,MIN($F$641,MAX(0,$B$2500-SUM(I2582:N2582))),0)</f>
        <v>0</v>
      </c>
      <c r="P2582" s="7" t="n">
        <f aca="false">MAX(0,$B$2500-SUM(I2582:O2582))</f>
        <v>1870000000</v>
      </c>
      <c r="Q2582" s="7" t="n">
        <f aca="false">($B$623+$B$624)+$B$22+(1-B2582)*$B$618+(1-C2582)*$E$646+(1-D2582)*$E$645+(1-E2582)*$E$644+(1-F2582)*$E$643+(1-G2582)*$E$642+(1-H2582)*$E$641</f>
        <v>30764581.1350834</v>
      </c>
      <c r="R2582" s="7" t="n">
        <f aca="false">P2582&gt;$B$12*Q2582</f>
        <v>1</v>
      </c>
      <c r="S2582" s="7" t="n">
        <f aca="false">IF(R2582,(P2582+$B$12*$B$13)/(Q2582+$B$13),IF(Q2582&gt;0,P2582/Q2582,0))</f>
        <v>56.2911041144936</v>
      </c>
      <c r="T2582" s="7" t="n">
        <f aca="false">IF(R2582,$B$13*(S2582-$B$12),0)</f>
        <v>138227760.286234</v>
      </c>
      <c r="U2582" s="7" t="n">
        <f aca="false">($B$623+$B$624)*S2582</f>
        <v>14617032.8494973</v>
      </c>
      <c r="V2582" s="7" t="n">
        <f aca="false">$B$22*S2582</f>
        <v>506619937.030443</v>
      </c>
      <c r="W2582" s="7" t="n">
        <f aca="false">IF(B2582=1,I2582,S2582*$B$618)</f>
        <v>30000000</v>
      </c>
      <c r="X2582" s="7" t="n">
        <f aca="false">IF(C2582=1,J2582,S2582*$E$646)</f>
        <v>343652266.470624</v>
      </c>
      <c r="Y2582" s="7" t="n">
        <f aca="false">IF(D2582=1,K2582,S2582*$E$645)</f>
        <v>100000000</v>
      </c>
      <c r="Z2582" s="7" t="n">
        <f aca="false">IF(E2582=1,L2582,S2582*$E$644)</f>
        <v>135098649.874785</v>
      </c>
      <c r="AA2582" s="7" t="n">
        <f aca="false">IF(F2582=1,M2582,S2582*$E$643)</f>
        <v>168873312.343481</v>
      </c>
      <c r="AB2582" s="7" t="n">
        <f aca="false">IF(G2582=1,N2582,S2582*$E$642)</f>
        <v>281455520.572468</v>
      </c>
      <c r="AC2582" s="7" t="n">
        <f aca="false">IF(H2582=1,O2582,S2582*$E$641)</f>
        <v>281455520.572468</v>
      </c>
      <c r="AD2582" s="7" t="n">
        <f aca="false">INDEX($W$2502:$W$2629,MATCH($A2582+(1-B2582)*64,$A$2502:$A$2629,0))</f>
        <v>30000000</v>
      </c>
      <c r="AE2582" s="7" t="n">
        <f aca="false">INDEX($W$2502:$W$2629,MATCH($A2582-B2582*64,$A$2502:$A$2629,0))</f>
        <v>35029705.1162884</v>
      </c>
      <c r="AF2582" s="7" t="n">
        <f aca="false">INDEX($X$2502:$X$2629,MATCH($A2582+(1-C2582)*32,$A$2502:$A$2629,0))</f>
        <v>300000000</v>
      </c>
      <c r="AG2582" s="7" t="n">
        <f aca="false">INDEX($X$2502:$X$2629,MATCH($A2582-C2582*32,$A$2502:$A$2629,0))</f>
        <v>343652266.470624</v>
      </c>
      <c r="AH2582" s="7" t="n">
        <f aca="false">INDEX($Y$2502:$Y$2629,MATCH($A2582+(1-D2582)*16,$A$2502:$A$2629,0))</f>
        <v>100000000</v>
      </c>
      <c r="AI2582" s="7" t="n">
        <f aca="false">INDEX($Y$2502:$Y$2629,MATCH($A2582-D2582*16,$A$2502:$A$2629,0))</f>
        <v>97278311.6970424</v>
      </c>
      <c r="AJ2582" s="7" t="n">
        <f aca="false">INDEX($Z$2502:$Z$2629,MATCH($A2582+(1-E2582)*8,$A$2502:$A$2629,0))</f>
        <v>60000000</v>
      </c>
      <c r="AK2582" s="7" t="n">
        <f aca="false">INDEX($Z$2502:$Z$2629,MATCH($A2582-E2582*8,$A$2502:$A$2629,0))</f>
        <v>135098649.874785</v>
      </c>
      <c r="AL2582" s="7" t="n">
        <f aca="false">INDEX($AA$2502:$AA$2629,MATCH($A2582+(1-F2582)*4,$A$2502:$A$2629,0))</f>
        <v>30000000</v>
      </c>
      <c r="AM2582" s="7" t="n">
        <f aca="false">INDEX($AA$2502:$AA$2629,MATCH($A2582-F2582*4,$A$2502:$A$2629,0))</f>
        <v>168873312.343481</v>
      </c>
      <c r="AN2582" s="7" t="n">
        <f aca="false">INDEX($AB$2502:$AB$2629,MATCH($A2582+(1-G2582)*2,$A$2502:$A$2629,0))</f>
        <v>15000000</v>
      </c>
      <c r="AO2582" s="7" t="n">
        <f aca="false">INDEX($AB$2502:$AB$2629,MATCH($A2582-G2582*2,$A$2502:$A$2629,0))</f>
        <v>281455520.572468</v>
      </c>
      <c r="AP2582" s="7" t="n">
        <f aca="false">INDEX($AC$2502:$AC$2629,MATCH($A2582+(1-H2582)*1,$A$2502:$A$2629,0))</f>
        <v>5000000</v>
      </c>
      <c r="AQ2582" s="7" t="n">
        <f aca="false">INDEX($AC$2502:$AC$2629,MATCH($A2582-H2582*1,$A$2502:$A$2629,0))</f>
        <v>281455520.572468</v>
      </c>
      <c r="AR2582" s="14" t="b">
        <f aca="false">AND(IF(B2582=1,AD2582&gt;=AE2582,AE2582&gt;AD2582),IF(C2582=1,AF2582&gt;=AG2582,AG2582&gt;AF2582),IF(D2582=1,AH2582&gt;=AI2582,AI2582&gt;AH2582),IF(E2582=1,AJ2582&gt;=AK2582,AK2582&gt;AJ2582),IF(F2582=1,AL2582&gt;=AM2582,AM2582&gt;AL2582),IF(G2582=1,AN2582&gt;=AO2582,AO2582&gt;AN2582),IF(H2582=1,AP2582&gt;=AQ2582,AQ2582&gt;AP2582))</f>
        <v>0</v>
      </c>
      <c r="AS2582" s="2"/>
      <c r="AT2582" s="2"/>
      <c r="AU2582" s="2"/>
      <c r="AV2582" s="2"/>
      <c r="AW2582" s="2"/>
      <c r="AX2582" s="2"/>
    </row>
    <row r="2583" customFormat="false" ht="15" hidden="false" customHeight="false" outlineLevel="0" collapsed="false">
      <c r="A2583" s="6" t="n">
        <f aca="false">ROW()-2502</f>
        <v>81</v>
      </c>
      <c r="B2583" s="6" t="n">
        <f aca="false">MOD(INT($A2583/64),2)</f>
        <v>1</v>
      </c>
      <c r="C2583" s="6" t="n">
        <f aca="false">MOD(INT($A2583/32),2)</f>
        <v>0</v>
      </c>
      <c r="D2583" s="6" t="n">
        <f aca="false">MOD(INT($A2583/16),2)</f>
        <v>1</v>
      </c>
      <c r="E2583" s="6" t="n">
        <f aca="false">MOD(INT($A2583/8),2)</f>
        <v>0</v>
      </c>
      <c r="F2583" s="6" t="n">
        <f aca="false">MOD(INT($A2583/4),2)</f>
        <v>0</v>
      </c>
      <c r="G2583" s="6" t="n">
        <f aca="false">MOD(INT($A2583/2),2)</f>
        <v>0</v>
      </c>
      <c r="H2583" s="6" t="n">
        <f aca="false">MOD(INT($A2583/1),2)</f>
        <v>1</v>
      </c>
      <c r="I2583" s="7" t="n">
        <f aca="false">IF(B2583=1,MIN($B$6,$B$2500),0)</f>
        <v>30000000</v>
      </c>
      <c r="J2583" s="7" t="n">
        <f aca="false">IF(C2583=1,MIN($F$646,MAX(0,$B$2500-I2583)),0)</f>
        <v>0</v>
      </c>
      <c r="K2583" s="7" t="n">
        <f aca="false">IF(D2583=1,MIN($F$645,MAX(0,$B$2500-SUM(I2583:J2583))),0)</f>
        <v>100000000</v>
      </c>
      <c r="L2583" s="7" t="n">
        <f aca="false">IF(E2583=1,MIN($F$644,MAX(0,$B$2500-SUM(I2583:K2583))),0)</f>
        <v>0</v>
      </c>
      <c r="M2583" s="7" t="n">
        <f aca="false">IF(F2583=1,MIN($F$643,MAX(0,$B$2500-SUM(I2583:L2583))),0)</f>
        <v>0</v>
      </c>
      <c r="N2583" s="7" t="n">
        <f aca="false">IF(G2583=1,MIN($F$642,MAX(0,$B$2500-SUM(I2583:M2583))),0)</f>
        <v>0</v>
      </c>
      <c r="O2583" s="7" t="n">
        <f aca="false">IF(H2583=1,MIN($F$641,MAX(0,$B$2500-SUM(I2583:N2583))),0)</f>
        <v>5000000</v>
      </c>
      <c r="P2583" s="7" t="n">
        <f aca="false">MAX(0,$B$2500-SUM(I2583:O2583))</f>
        <v>1865000000</v>
      </c>
      <c r="Q2583" s="7" t="n">
        <f aca="false">($B$623+$B$624)+$B$22+(1-B2583)*$B$618+(1-C2583)*$E$646+(1-D2583)*$E$645+(1-E2583)*$E$644+(1-F2583)*$E$643+(1-G2583)*$E$642+(1-H2583)*$E$641</f>
        <v>25764581.1350834</v>
      </c>
      <c r="R2583" s="7" t="n">
        <f aca="false">P2583&gt;$B$12*Q2583</f>
        <v>1</v>
      </c>
      <c r="S2583" s="7" t="n">
        <f aca="false">IF(R2583,(P2583+$B$12*$B$13)/(Q2583+$B$13),IF(Q2583&gt;0,P2583/Q2583,0))</f>
        <v>66.0720918196084</v>
      </c>
      <c r="T2583" s="7" t="n">
        <f aca="false">IF(R2583,$B$13*(S2583-$B$12),0)</f>
        <v>162680229.549021</v>
      </c>
      <c r="U2583" s="7" t="n">
        <f aca="false">($B$623+$B$624)*S2583</f>
        <v>17156848.3467275</v>
      </c>
      <c r="V2583" s="7" t="n">
        <f aca="false">$B$22*S2583</f>
        <v>594648826.376475</v>
      </c>
      <c r="W2583" s="7" t="n">
        <f aca="false">IF(B2583=1,I2583,S2583*$B$618)</f>
        <v>30000000</v>
      </c>
      <c r="X2583" s="7" t="n">
        <f aca="false">IF(C2583=1,J2583,S2583*$E$646)</f>
        <v>403364340.803849</v>
      </c>
      <c r="Y2583" s="7" t="n">
        <f aca="false">IF(D2583=1,K2583,S2583*$E$645)</f>
        <v>100000000</v>
      </c>
      <c r="Z2583" s="7" t="n">
        <f aca="false">IF(E2583=1,L2583,S2583*$E$644)</f>
        <v>158573020.36706</v>
      </c>
      <c r="AA2583" s="7" t="n">
        <f aca="false">IF(F2583=1,M2583,S2583*$E$643)</f>
        <v>198216275.458825</v>
      </c>
      <c r="AB2583" s="7" t="n">
        <f aca="false">IF(G2583=1,N2583,S2583*$E$642)</f>
        <v>330360459.098042</v>
      </c>
      <c r="AC2583" s="7" t="n">
        <f aca="false">IF(H2583=1,O2583,S2583*$E$641)</f>
        <v>5000000</v>
      </c>
      <c r="AD2583" s="7" t="n">
        <f aca="false">INDEX($W$2502:$W$2629,MATCH($A2583+(1-B2583)*64,$A$2502:$A$2629,0))</f>
        <v>30000000</v>
      </c>
      <c r="AE2583" s="7" t="n">
        <f aca="false">INDEX($W$2502:$W$2629,MATCH($A2583-B2583*64,$A$2502:$A$2629,0))</f>
        <v>40984612.8932061</v>
      </c>
      <c r="AF2583" s="7" t="n">
        <f aca="false">INDEX($X$2502:$X$2629,MATCH($A2583+(1-C2583)*32,$A$2502:$A$2629,0))</f>
        <v>300000000</v>
      </c>
      <c r="AG2583" s="7" t="n">
        <f aca="false">INDEX($X$2502:$X$2629,MATCH($A2583-C2583*32,$A$2502:$A$2629,0))</f>
        <v>403364340.803849</v>
      </c>
      <c r="AH2583" s="7" t="n">
        <f aca="false">INDEX($Y$2502:$Y$2629,MATCH($A2583+(1-D2583)*16,$A$2502:$A$2629,0))</f>
        <v>100000000</v>
      </c>
      <c r="AI2583" s="7" t="n">
        <f aca="false">INDEX($Y$2502:$Y$2629,MATCH($A2583-D2583*16,$A$2502:$A$2629,0))</f>
        <v>113208962.8889</v>
      </c>
      <c r="AJ2583" s="7" t="n">
        <f aca="false">INDEX($Z$2502:$Z$2629,MATCH($A2583+(1-E2583)*8,$A$2502:$A$2629,0))</f>
        <v>60000000</v>
      </c>
      <c r="AK2583" s="7" t="n">
        <f aca="false">INDEX($Z$2502:$Z$2629,MATCH($A2583-E2583*8,$A$2502:$A$2629,0))</f>
        <v>158573020.36706</v>
      </c>
      <c r="AL2583" s="7" t="n">
        <f aca="false">INDEX($AA$2502:$AA$2629,MATCH($A2583+(1-F2583)*4,$A$2502:$A$2629,0))</f>
        <v>30000000</v>
      </c>
      <c r="AM2583" s="7" t="n">
        <f aca="false">INDEX($AA$2502:$AA$2629,MATCH($A2583-F2583*4,$A$2502:$A$2629,0))</f>
        <v>198216275.458825</v>
      </c>
      <c r="AN2583" s="7" t="n">
        <f aca="false">INDEX($AB$2502:$AB$2629,MATCH($A2583+(1-G2583)*2,$A$2502:$A$2629,0))</f>
        <v>15000000</v>
      </c>
      <c r="AO2583" s="7" t="n">
        <f aca="false">INDEX($AB$2502:$AB$2629,MATCH($A2583-G2583*2,$A$2502:$A$2629,0))</f>
        <v>330360459.098042</v>
      </c>
      <c r="AP2583" s="7" t="n">
        <f aca="false">INDEX($AC$2502:$AC$2629,MATCH($A2583+(1-H2583)*1,$A$2502:$A$2629,0))</f>
        <v>5000000</v>
      </c>
      <c r="AQ2583" s="7" t="n">
        <f aca="false">INDEX($AC$2502:$AC$2629,MATCH($A2583-H2583*1,$A$2502:$A$2629,0))</f>
        <v>281455520.572468</v>
      </c>
      <c r="AR2583" s="14" t="b">
        <f aca="false">AND(IF(B2583=1,AD2583&gt;=AE2583,AE2583&gt;AD2583),IF(C2583=1,AF2583&gt;=AG2583,AG2583&gt;AF2583),IF(D2583=1,AH2583&gt;=AI2583,AI2583&gt;AH2583),IF(E2583=1,AJ2583&gt;=AK2583,AK2583&gt;AJ2583),IF(F2583=1,AL2583&gt;=AM2583,AM2583&gt;AL2583),IF(G2583=1,AN2583&gt;=AO2583,AO2583&gt;AN2583),IF(H2583=1,AP2583&gt;=AQ2583,AQ2583&gt;AP2583))</f>
        <v>0</v>
      </c>
      <c r="AS2583" s="2"/>
      <c r="AT2583" s="2"/>
      <c r="AU2583" s="2"/>
      <c r="AV2583" s="2"/>
      <c r="AW2583" s="2"/>
      <c r="AX2583" s="2"/>
    </row>
    <row r="2584" customFormat="false" ht="15" hidden="false" customHeight="false" outlineLevel="0" collapsed="false">
      <c r="A2584" s="6" t="n">
        <f aca="false">ROW()-2502</f>
        <v>82</v>
      </c>
      <c r="B2584" s="6" t="n">
        <f aca="false">MOD(INT($A2584/64),2)</f>
        <v>1</v>
      </c>
      <c r="C2584" s="6" t="n">
        <f aca="false">MOD(INT($A2584/32),2)</f>
        <v>0</v>
      </c>
      <c r="D2584" s="6" t="n">
        <f aca="false">MOD(INT($A2584/16),2)</f>
        <v>1</v>
      </c>
      <c r="E2584" s="6" t="n">
        <f aca="false">MOD(INT($A2584/8),2)</f>
        <v>0</v>
      </c>
      <c r="F2584" s="6" t="n">
        <f aca="false">MOD(INT($A2584/4),2)</f>
        <v>0</v>
      </c>
      <c r="G2584" s="6" t="n">
        <f aca="false">MOD(INT($A2584/2),2)</f>
        <v>1</v>
      </c>
      <c r="H2584" s="6" t="n">
        <f aca="false">MOD(INT($A2584/1),2)</f>
        <v>0</v>
      </c>
      <c r="I2584" s="7" t="n">
        <f aca="false">IF(B2584=1,MIN($B$6,$B$2500),0)</f>
        <v>30000000</v>
      </c>
      <c r="J2584" s="7" t="n">
        <f aca="false">IF(C2584=1,MIN($F$646,MAX(0,$B$2500-I2584)),0)</f>
        <v>0</v>
      </c>
      <c r="K2584" s="7" t="n">
        <f aca="false">IF(D2584=1,MIN($F$645,MAX(0,$B$2500-SUM(I2584:J2584))),0)</f>
        <v>100000000</v>
      </c>
      <c r="L2584" s="7" t="n">
        <f aca="false">IF(E2584=1,MIN($F$644,MAX(0,$B$2500-SUM(I2584:K2584))),0)</f>
        <v>0</v>
      </c>
      <c r="M2584" s="7" t="n">
        <f aca="false">IF(F2584=1,MIN($F$643,MAX(0,$B$2500-SUM(I2584:L2584))),0)</f>
        <v>0</v>
      </c>
      <c r="N2584" s="7" t="n">
        <f aca="false">IF(G2584=1,MIN($F$642,MAX(0,$B$2500-SUM(I2584:M2584))),0)</f>
        <v>15000000</v>
      </c>
      <c r="O2584" s="7" t="n">
        <f aca="false">IF(H2584=1,MIN($F$641,MAX(0,$B$2500-SUM(I2584:N2584))),0)</f>
        <v>0</v>
      </c>
      <c r="P2584" s="7" t="n">
        <f aca="false">MAX(0,$B$2500-SUM(I2584:O2584))</f>
        <v>1855000000</v>
      </c>
      <c r="Q2584" s="7" t="n">
        <f aca="false">($B$623+$B$624)+$B$22+(1-B2584)*$B$618+(1-C2584)*$E$646+(1-D2584)*$E$645+(1-E2584)*$E$644+(1-F2584)*$E$643+(1-G2584)*$E$642+(1-H2584)*$E$641</f>
        <v>25764581.1350834</v>
      </c>
      <c r="R2584" s="7" t="n">
        <f aca="false">P2584&gt;$B$12*Q2584</f>
        <v>1</v>
      </c>
      <c r="S2584" s="7" t="n">
        <f aca="false">IF(R2584,(P2584+$B$12*$B$13)/(Q2584+$B$13),IF(Q2584&gt;0,P2584/Q2584,0))</f>
        <v>65.7182921311499</v>
      </c>
      <c r="T2584" s="7" t="n">
        <f aca="false">IF(R2584,$B$13*(S2584-$B$12),0)</f>
        <v>161795730.327875</v>
      </c>
      <c r="U2584" s="7" t="n">
        <f aca="false">($B$623+$B$624)*S2584</f>
        <v>17064977.6728495</v>
      </c>
      <c r="V2584" s="7" t="n">
        <f aca="false">$B$22*S2584</f>
        <v>591464629.18035</v>
      </c>
      <c r="W2584" s="7" t="n">
        <f aca="false">IF(B2584=1,I2584,S2584*$B$618)</f>
        <v>30000000</v>
      </c>
      <c r="X2584" s="7" t="n">
        <f aca="false">IF(C2584=1,J2584,S2584*$E$646)</f>
        <v>401204424.654967</v>
      </c>
      <c r="Y2584" s="7" t="n">
        <f aca="false">IF(D2584=1,K2584,S2584*$E$645)</f>
        <v>100000000</v>
      </c>
      <c r="Z2584" s="7" t="n">
        <f aca="false">IF(E2584=1,L2584,S2584*$E$644)</f>
        <v>157723901.11476</v>
      </c>
      <c r="AA2584" s="7" t="n">
        <f aca="false">IF(F2584=1,M2584,S2584*$E$643)</f>
        <v>197154876.39345</v>
      </c>
      <c r="AB2584" s="7" t="n">
        <f aca="false">IF(G2584=1,N2584,S2584*$E$642)</f>
        <v>15000000</v>
      </c>
      <c r="AC2584" s="7" t="n">
        <f aca="false">IF(H2584=1,O2584,S2584*$E$641)</f>
        <v>328591460.65575</v>
      </c>
      <c r="AD2584" s="7" t="n">
        <f aca="false">INDEX($W$2502:$W$2629,MATCH($A2584+(1-B2584)*64,$A$2502:$A$2629,0))</f>
        <v>30000000</v>
      </c>
      <c r="AE2584" s="7" t="n">
        <f aca="false">INDEX($W$2502:$W$2629,MATCH($A2584-B2584*64,$A$2502:$A$2629,0))</f>
        <v>40768620.2033868</v>
      </c>
      <c r="AF2584" s="7" t="n">
        <f aca="false">INDEX($X$2502:$X$2629,MATCH($A2584+(1-C2584)*32,$A$2502:$A$2629,0))</f>
        <v>300000000</v>
      </c>
      <c r="AG2584" s="7" t="n">
        <f aca="false">INDEX($X$2502:$X$2629,MATCH($A2584-C2584*32,$A$2502:$A$2629,0))</f>
        <v>401204424.654967</v>
      </c>
      <c r="AH2584" s="7" t="n">
        <f aca="false">INDEX($Y$2502:$Y$2629,MATCH($A2584+(1-D2584)*16,$A$2502:$A$2629,0))</f>
        <v>100000000</v>
      </c>
      <c r="AI2584" s="7" t="n">
        <f aca="false">INDEX($Y$2502:$Y$2629,MATCH($A2584-D2584*16,$A$2502:$A$2629,0))</f>
        <v>112633567.905983</v>
      </c>
      <c r="AJ2584" s="7" t="n">
        <f aca="false">INDEX($Z$2502:$Z$2629,MATCH($A2584+(1-E2584)*8,$A$2502:$A$2629,0))</f>
        <v>60000000</v>
      </c>
      <c r="AK2584" s="7" t="n">
        <f aca="false">INDEX($Z$2502:$Z$2629,MATCH($A2584-E2584*8,$A$2502:$A$2629,0))</f>
        <v>157723901.11476</v>
      </c>
      <c r="AL2584" s="7" t="n">
        <f aca="false">INDEX($AA$2502:$AA$2629,MATCH($A2584+(1-F2584)*4,$A$2502:$A$2629,0))</f>
        <v>30000000</v>
      </c>
      <c r="AM2584" s="7" t="n">
        <f aca="false">INDEX($AA$2502:$AA$2629,MATCH($A2584-F2584*4,$A$2502:$A$2629,0))</f>
        <v>197154876.39345</v>
      </c>
      <c r="AN2584" s="7" t="n">
        <f aca="false">INDEX($AB$2502:$AB$2629,MATCH($A2584+(1-G2584)*2,$A$2502:$A$2629,0))</f>
        <v>15000000</v>
      </c>
      <c r="AO2584" s="7" t="n">
        <f aca="false">INDEX($AB$2502:$AB$2629,MATCH($A2584-G2584*2,$A$2502:$A$2629,0))</f>
        <v>281455520.572468</v>
      </c>
      <c r="AP2584" s="7" t="n">
        <f aca="false">INDEX($AC$2502:$AC$2629,MATCH($A2584+(1-H2584)*1,$A$2502:$A$2629,0))</f>
        <v>5000000</v>
      </c>
      <c r="AQ2584" s="7" t="n">
        <f aca="false">INDEX($AC$2502:$AC$2629,MATCH($A2584-H2584*1,$A$2502:$A$2629,0))</f>
        <v>328591460.65575</v>
      </c>
      <c r="AR2584" s="14" t="b">
        <f aca="false">AND(IF(B2584=1,AD2584&gt;=AE2584,AE2584&gt;AD2584),IF(C2584=1,AF2584&gt;=AG2584,AG2584&gt;AF2584),IF(D2584=1,AH2584&gt;=AI2584,AI2584&gt;AH2584),IF(E2584=1,AJ2584&gt;=AK2584,AK2584&gt;AJ2584),IF(F2584=1,AL2584&gt;=AM2584,AM2584&gt;AL2584),IF(G2584=1,AN2584&gt;=AO2584,AO2584&gt;AN2584),IF(H2584=1,AP2584&gt;=AQ2584,AQ2584&gt;AP2584))</f>
        <v>0</v>
      </c>
      <c r="AS2584" s="2"/>
      <c r="AT2584" s="2"/>
      <c r="AU2584" s="2"/>
      <c r="AV2584" s="2"/>
      <c r="AW2584" s="2"/>
      <c r="AX2584" s="2"/>
    </row>
    <row r="2585" customFormat="false" ht="15" hidden="false" customHeight="false" outlineLevel="0" collapsed="false">
      <c r="A2585" s="6" t="n">
        <f aca="false">ROW()-2502</f>
        <v>83</v>
      </c>
      <c r="B2585" s="6" t="n">
        <f aca="false">MOD(INT($A2585/64),2)</f>
        <v>1</v>
      </c>
      <c r="C2585" s="6" t="n">
        <f aca="false">MOD(INT($A2585/32),2)</f>
        <v>0</v>
      </c>
      <c r="D2585" s="6" t="n">
        <f aca="false">MOD(INT($A2585/16),2)</f>
        <v>1</v>
      </c>
      <c r="E2585" s="6" t="n">
        <f aca="false">MOD(INT($A2585/8),2)</f>
        <v>0</v>
      </c>
      <c r="F2585" s="6" t="n">
        <f aca="false">MOD(INT($A2585/4),2)</f>
        <v>0</v>
      </c>
      <c r="G2585" s="6" t="n">
        <f aca="false">MOD(INT($A2585/2),2)</f>
        <v>1</v>
      </c>
      <c r="H2585" s="6" t="n">
        <f aca="false">MOD(INT($A2585/1),2)</f>
        <v>1</v>
      </c>
      <c r="I2585" s="7" t="n">
        <f aca="false">IF(B2585=1,MIN($B$6,$B$2500),0)</f>
        <v>30000000</v>
      </c>
      <c r="J2585" s="7" t="n">
        <f aca="false">IF(C2585=1,MIN($F$646,MAX(0,$B$2500-I2585)),0)</f>
        <v>0</v>
      </c>
      <c r="K2585" s="7" t="n">
        <f aca="false">IF(D2585=1,MIN($F$645,MAX(0,$B$2500-SUM(I2585:J2585))),0)</f>
        <v>100000000</v>
      </c>
      <c r="L2585" s="7" t="n">
        <f aca="false">IF(E2585=1,MIN($F$644,MAX(0,$B$2500-SUM(I2585:K2585))),0)</f>
        <v>0</v>
      </c>
      <c r="M2585" s="7" t="n">
        <f aca="false">IF(F2585=1,MIN($F$643,MAX(0,$B$2500-SUM(I2585:L2585))),0)</f>
        <v>0</v>
      </c>
      <c r="N2585" s="7" t="n">
        <f aca="false">IF(G2585=1,MIN($F$642,MAX(0,$B$2500-SUM(I2585:M2585))),0)</f>
        <v>15000000</v>
      </c>
      <c r="O2585" s="7" t="n">
        <f aca="false">IF(H2585=1,MIN($F$641,MAX(0,$B$2500-SUM(I2585:N2585))),0)</f>
        <v>5000000</v>
      </c>
      <c r="P2585" s="7" t="n">
        <f aca="false">MAX(0,$B$2500-SUM(I2585:O2585))</f>
        <v>1850000000</v>
      </c>
      <c r="Q2585" s="7" t="n">
        <f aca="false">($B$623+$B$624)+$B$22+(1-B2585)*$B$618+(1-C2585)*$E$646+(1-D2585)*$E$645+(1-E2585)*$E$644+(1-F2585)*$E$643+(1-G2585)*$E$642+(1-H2585)*$E$641</f>
        <v>20764581.1350834</v>
      </c>
      <c r="R2585" s="7" t="n">
        <f aca="false">P2585&gt;$B$12*Q2585</f>
        <v>1</v>
      </c>
      <c r="S2585" s="7" t="n">
        <f aca="false">IF(R2585,(P2585+$B$12*$B$13)/(Q2585+$B$13),IF(Q2585&gt;0,P2585/Q2585,0))</f>
        <v>79.6274813306825</v>
      </c>
      <c r="T2585" s="7" t="n">
        <f aca="false">IF(R2585,$B$13*(S2585-$B$12),0)</f>
        <v>196568703.326706</v>
      </c>
      <c r="U2585" s="7" t="n">
        <f aca="false">($B$623+$B$624)*S2585</f>
        <v>20676757.5204416</v>
      </c>
      <c r="V2585" s="7" t="n">
        <f aca="false">$B$22*S2585</f>
        <v>716647331.976142</v>
      </c>
      <c r="W2585" s="7" t="n">
        <f aca="false">IF(B2585=1,I2585,S2585*$B$618)</f>
        <v>30000000</v>
      </c>
      <c r="X2585" s="7" t="n">
        <f aca="false">IF(C2585=1,J2585,S2585*$E$646)</f>
        <v>486118807.991025</v>
      </c>
      <c r="Y2585" s="7" t="n">
        <f aca="false">IF(D2585=1,K2585,S2585*$E$645)</f>
        <v>100000000</v>
      </c>
      <c r="Z2585" s="7" t="n">
        <f aca="false">IF(E2585=1,L2585,S2585*$E$644)</f>
        <v>191105955.193638</v>
      </c>
      <c r="AA2585" s="7" t="n">
        <f aca="false">IF(F2585=1,M2585,S2585*$E$643)</f>
        <v>238882443.992047</v>
      </c>
      <c r="AB2585" s="7" t="n">
        <f aca="false">IF(G2585=1,N2585,S2585*$E$642)</f>
        <v>15000000</v>
      </c>
      <c r="AC2585" s="7" t="n">
        <f aca="false">IF(H2585=1,O2585,S2585*$E$641)</f>
        <v>5000000</v>
      </c>
      <c r="AD2585" s="7" t="n">
        <f aca="false">INDEX($W$2502:$W$2629,MATCH($A2585+(1-B2585)*64,$A$2502:$A$2629,0))</f>
        <v>30000000</v>
      </c>
      <c r="AE2585" s="7" t="n">
        <f aca="false">INDEX($W$2502:$W$2629,MATCH($A2585-B2585*64,$A$2502:$A$2629,0))</f>
        <v>49171106.7397167</v>
      </c>
      <c r="AF2585" s="7" t="n">
        <f aca="false">INDEX($X$2502:$X$2629,MATCH($A2585+(1-C2585)*32,$A$2502:$A$2629,0))</f>
        <v>300000000</v>
      </c>
      <c r="AG2585" s="7" t="n">
        <f aca="false">INDEX($X$2502:$X$2629,MATCH($A2585-C2585*32,$A$2502:$A$2629,0))</f>
        <v>486118807.991025</v>
      </c>
      <c r="AH2585" s="7" t="n">
        <f aca="false">INDEX($Y$2502:$Y$2629,MATCH($A2585+(1-D2585)*16,$A$2502:$A$2629,0))</f>
        <v>100000000</v>
      </c>
      <c r="AI2585" s="7" t="n">
        <f aca="false">INDEX($Y$2502:$Y$2629,MATCH($A2585-D2585*16,$A$2502:$A$2629,0))</f>
        <v>134823853.771177</v>
      </c>
      <c r="AJ2585" s="7" t="n">
        <f aca="false">INDEX($Z$2502:$Z$2629,MATCH($A2585+(1-E2585)*8,$A$2502:$A$2629,0))</f>
        <v>60000000</v>
      </c>
      <c r="AK2585" s="7" t="n">
        <f aca="false">INDEX($Z$2502:$Z$2629,MATCH($A2585-E2585*8,$A$2502:$A$2629,0))</f>
        <v>191105955.193638</v>
      </c>
      <c r="AL2585" s="7" t="n">
        <f aca="false">INDEX($AA$2502:$AA$2629,MATCH($A2585+(1-F2585)*4,$A$2502:$A$2629,0))</f>
        <v>30000000</v>
      </c>
      <c r="AM2585" s="7" t="n">
        <f aca="false">INDEX($AA$2502:$AA$2629,MATCH($A2585-F2585*4,$A$2502:$A$2629,0))</f>
        <v>238882443.992047</v>
      </c>
      <c r="AN2585" s="7" t="n">
        <f aca="false">INDEX($AB$2502:$AB$2629,MATCH($A2585+(1-G2585)*2,$A$2502:$A$2629,0))</f>
        <v>15000000</v>
      </c>
      <c r="AO2585" s="7" t="n">
        <f aca="false">INDEX($AB$2502:$AB$2629,MATCH($A2585-G2585*2,$A$2502:$A$2629,0))</f>
        <v>330360459.098042</v>
      </c>
      <c r="AP2585" s="7" t="n">
        <f aca="false">INDEX($AC$2502:$AC$2629,MATCH($A2585+(1-H2585)*1,$A$2502:$A$2629,0))</f>
        <v>5000000</v>
      </c>
      <c r="AQ2585" s="7" t="n">
        <f aca="false">INDEX($AC$2502:$AC$2629,MATCH($A2585-H2585*1,$A$2502:$A$2629,0))</f>
        <v>328591460.65575</v>
      </c>
      <c r="AR2585" s="14" t="b">
        <f aca="false">AND(IF(B2585=1,AD2585&gt;=AE2585,AE2585&gt;AD2585),IF(C2585=1,AF2585&gt;=AG2585,AG2585&gt;AF2585),IF(D2585=1,AH2585&gt;=AI2585,AI2585&gt;AH2585),IF(E2585=1,AJ2585&gt;=AK2585,AK2585&gt;AJ2585),IF(F2585=1,AL2585&gt;=AM2585,AM2585&gt;AL2585),IF(G2585=1,AN2585&gt;=AO2585,AO2585&gt;AN2585),IF(H2585=1,AP2585&gt;=AQ2585,AQ2585&gt;AP2585))</f>
        <v>0</v>
      </c>
      <c r="AS2585" s="2"/>
      <c r="AT2585" s="2"/>
      <c r="AU2585" s="2"/>
      <c r="AV2585" s="2"/>
      <c r="AW2585" s="2"/>
      <c r="AX2585" s="2"/>
    </row>
    <row r="2586" customFormat="false" ht="15" hidden="false" customHeight="false" outlineLevel="0" collapsed="false">
      <c r="A2586" s="6" t="n">
        <f aca="false">ROW()-2502</f>
        <v>84</v>
      </c>
      <c r="B2586" s="6" t="n">
        <f aca="false">MOD(INT($A2586/64),2)</f>
        <v>1</v>
      </c>
      <c r="C2586" s="6" t="n">
        <f aca="false">MOD(INT($A2586/32),2)</f>
        <v>0</v>
      </c>
      <c r="D2586" s="6" t="n">
        <f aca="false">MOD(INT($A2586/16),2)</f>
        <v>1</v>
      </c>
      <c r="E2586" s="6" t="n">
        <f aca="false">MOD(INT($A2586/8),2)</f>
        <v>0</v>
      </c>
      <c r="F2586" s="6" t="n">
        <f aca="false">MOD(INT($A2586/4),2)</f>
        <v>1</v>
      </c>
      <c r="G2586" s="6" t="n">
        <f aca="false">MOD(INT($A2586/2),2)</f>
        <v>0</v>
      </c>
      <c r="H2586" s="6" t="n">
        <f aca="false">MOD(INT($A2586/1),2)</f>
        <v>0</v>
      </c>
      <c r="I2586" s="7" t="n">
        <f aca="false">IF(B2586=1,MIN($B$6,$B$2500),0)</f>
        <v>30000000</v>
      </c>
      <c r="J2586" s="7" t="n">
        <f aca="false">IF(C2586=1,MIN($F$646,MAX(0,$B$2500-I2586)),0)</f>
        <v>0</v>
      </c>
      <c r="K2586" s="7" t="n">
        <f aca="false">IF(D2586=1,MIN($F$645,MAX(0,$B$2500-SUM(I2586:J2586))),0)</f>
        <v>100000000</v>
      </c>
      <c r="L2586" s="7" t="n">
        <f aca="false">IF(E2586=1,MIN($F$644,MAX(0,$B$2500-SUM(I2586:K2586))),0)</f>
        <v>0</v>
      </c>
      <c r="M2586" s="7" t="n">
        <f aca="false">IF(F2586=1,MIN($F$643,MAX(0,$B$2500-SUM(I2586:L2586))),0)</f>
        <v>30000000</v>
      </c>
      <c r="N2586" s="7" t="n">
        <f aca="false">IF(G2586=1,MIN($F$642,MAX(0,$B$2500-SUM(I2586:M2586))),0)</f>
        <v>0</v>
      </c>
      <c r="O2586" s="7" t="n">
        <f aca="false">IF(H2586=1,MIN($F$641,MAX(0,$B$2500-SUM(I2586:N2586))),0)</f>
        <v>0</v>
      </c>
      <c r="P2586" s="7" t="n">
        <f aca="false">MAX(0,$B$2500-SUM(I2586:O2586))</f>
        <v>1840000000</v>
      </c>
      <c r="Q2586" s="7" t="n">
        <f aca="false">($B$623+$B$624)+$B$22+(1-B2586)*$B$618+(1-C2586)*$E$646+(1-D2586)*$E$645+(1-E2586)*$E$644+(1-F2586)*$E$643+(1-G2586)*$E$642+(1-H2586)*$E$641</f>
        <v>27764581.1350834</v>
      </c>
      <c r="R2586" s="7" t="n">
        <f aca="false">P2586&gt;$B$12*Q2586</f>
        <v>1</v>
      </c>
      <c r="S2586" s="7" t="n">
        <f aca="false">IF(R2586,(P2586+$B$12*$B$13)/(Q2586+$B$13),IF(Q2586&gt;0,P2586/Q2586,0))</f>
        <v>60.8797455935755</v>
      </c>
      <c r="T2586" s="7" t="n">
        <f aca="false">IF(R2586,$B$13*(S2586-$B$12),0)</f>
        <v>149699363.983939</v>
      </c>
      <c r="U2586" s="7" t="n">
        <f aca="false">($B$623+$B$624)*S2586</f>
        <v>15808559.0113911</v>
      </c>
      <c r="V2586" s="7" t="n">
        <f aca="false">$B$22*S2586</f>
        <v>547917710.342179</v>
      </c>
      <c r="W2586" s="7" t="n">
        <f aca="false">IF(B2586=1,I2586,S2586*$B$618)</f>
        <v>30000000</v>
      </c>
      <c r="X2586" s="7" t="n">
        <f aca="false">IF(C2586=1,J2586,S2586*$E$646)</f>
        <v>371665521.302155</v>
      </c>
      <c r="Y2586" s="7" t="n">
        <f aca="false">IF(D2586=1,K2586,S2586*$E$645)</f>
        <v>100000000</v>
      </c>
      <c r="Z2586" s="7" t="n">
        <f aca="false">IF(E2586=1,L2586,S2586*$E$644)</f>
        <v>146111389.424581</v>
      </c>
      <c r="AA2586" s="7" t="n">
        <f aca="false">IF(F2586=1,M2586,S2586*$E$643)</f>
        <v>30000000</v>
      </c>
      <c r="AB2586" s="7" t="n">
        <f aca="false">IF(G2586=1,N2586,S2586*$E$642)</f>
        <v>304398727.967877</v>
      </c>
      <c r="AC2586" s="7" t="n">
        <f aca="false">IF(H2586=1,O2586,S2586*$E$641)</f>
        <v>304398727.967877</v>
      </c>
      <c r="AD2586" s="7" t="n">
        <f aca="false">INDEX($W$2502:$W$2629,MATCH($A2586+(1-B2586)*64,$A$2502:$A$2629,0))</f>
        <v>30000000</v>
      </c>
      <c r="AE2586" s="7" t="n">
        <f aca="false">INDEX($W$2502:$W$2629,MATCH($A2586-B2586*64,$A$2502:$A$2629,0))</f>
        <v>37825885.5454882</v>
      </c>
      <c r="AF2586" s="7" t="n">
        <f aca="false">INDEX($X$2502:$X$2629,MATCH($A2586+(1-C2586)*32,$A$2502:$A$2629,0))</f>
        <v>300000000</v>
      </c>
      <c r="AG2586" s="7" t="n">
        <f aca="false">INDEX($X$2502:$X$2629,MATCH($A2586-C2586*32,$A$2502:$A$2629,0))</f>
        <v>371665521.302155</v>
      </c>
      <c r="AH2586" s="7" t="n">
        <f aca="false">INDEX($Y$2502:$Y$2629,MATCH($A2586+(1-D2586)*16,$A$2502:$A$2629,0))</f>
        <v>100000000</v>
      </c>
      <c r="AI2586" s="7" t="n">
        <f aca="false">INDEX($Y$2502:$Y$2629,MATCH($A2586-D2586*16,$A$2502:$A$2629,0))</f>
        <v>104782681.214141</v>
      </c>
      <c r="AJ2586" s="7" t="n">
        <f aca="false">INDEX($Z$2502:$Z$2629,MATCH($A2586+(1-E2586)*8,$A$2502:$A$2629,0))</f>
        <v>60000000</v>
      </c>
      <c r="AK2586" s="7" t="n">
        <f aca="false">INDEX($Z$2502:$Z$2629,MATCH($A2586-E2586*8,$A$2502:$A$2629,0))</f>
        <v>146111389.424581</v>
      </c>
      <c r="AL2586" s="7" t="n">
        <f aca="false">INDEX($AA$2502:$AA$2629,MATCH($A2586+(1-F2586)*4,$A$2502:$A$2629,0))</f>
        <v>30000000</v>
      </c>
      <c r="AM2586" s="7" t="n">
        <f aca="false">INDEX($AA$2502:$AA$2629,MATCH($A2586-F2586*4,$A$2502:$A$2629,0))</f>
        <v>168873312.343481</v>
      </c>
      <c r="AN2586" s="7" t="n">
        <f aca="false">INDEX($AB$2502:$AB$2629,MATCH($A2586+(1-G2586)*2,$A$2502:$A$2629,0))</f>
        <v>15000000</v>
      </c>
      <c r="AO2586" s="7" t="n">
        <f aca="false">INDEX($AB$2502:$AB$2629,MATCH($A2586-G2586*2,$A$2502:$A$2629,0))</f>
        <v>304398727.967877</v>
      </c>
      <c r="AP2586" s="7" t="n">
        <f aca="false">INDEX($AC$2502:$AC$2629,MATCH($A2586+(1-H2586)*1,$A$2502:$A$2629,0))</f>
        <v>5000000</v>
      </c>
      <c r="AQ2586" s="7" t="n">
        <f aca="false">INDEX($AC$2502:$AC$2629,MATCH($A2586-H2586*1,$A$2502:$A$2629,0))</f>
        <v>304398727.967877</v>
      </c>
      <c r="AR2586" s="14" t="b">
        <f aca="false">AND(IF(B2586=1,AD2586&gt;=AE2586,AE2586&gt;AD2586),IF(C2586=1,AF2586&gt;=AG2586,AG2586&gt;AF2586),IF(D2586=1,AH2586&gt;=AI2586,AI2586&gt;AH2586),IF(E2586=1,AJ2586&gt;=AK2586,AK2586&gt;AJ2586),IF(F2586=1,AL2586&gt;=AM2586,AM2586&gt;AL2586),IF(G2586=1,AN2586&gt;=AO2586,AO2586&gt;AN2586),IF(H2586=1,AP2586&gt;=AQ2586,AQ2586&gt;AP2586))</f>
        <v>0</v>
      </c>
      <c r="AS2586" s="2"/>
      <c r="AT2586" s="2"/>
      <c r="AU2586" s="2"/>
      <c r="AV2586" s="2"/>
      <c r="AW2586" s="2"/>
      <c r="AX2586" s="2"/>
    </row>
    <row r="2587" customFormat="false" ht="15" hidden="false" customHeight="false" outlineLevel="0" collapsed="false">
      <c r="A2587" s="6" t="n">
        <f aca="false">ROW()-2502</f>
        <v>85</v>
      </c>
      <c r="B2587" s="6" t="n">
        <f aca="false">MOD(INT($A2587/64),2)</f>
        <v>1</v>
      </c>
      <c r="C2587" s="6" t="n">
        <f aca="false">MOD(INT($A2587/32),2)</f>
        <v>0</v>
      </c>
      <c r="D2587" s="6" t="n">
        <f aca="false">MOD(INT($A2587/16),2)</f>
        <v>1</v>
      </c>
      <c r="E2587" s="6" t="n">
        <f aca="false">MOD(INT($A2587/8),2)</f>
        <v>0</v>
      </c>
      <c r="F2587" s="6" t="n">
        <f aca="false">MOD(INT($A2587/4),2)</f>
        <v>1</v>
      </c>
      <c r="G2587" s="6" t="n">
        <f aca="false">MOD(INT($A2587/2),2)</f>
        <v>0</v>
      </c>
      <c r="H2587" s="6" t="n">
        <f aca="false">MOD(INT($A2587/1),2)</f>
        <v>1</v>
      </c>
      <c r="I2587" s="7" t="n">
        <f aca="false">IF(B2587=1,MIN($B$6,$B$2500),0)</f>
        <v>30000000</v>
      </c>
      <c r="J2587" s="7" t="n">
        <f aca="false">IF(C2587=1,MIN($F$646,MAX(0,$B$2500-I2587)),0)</f>
        <v>0</v>
      </c>
      <c r="K2587" s="7" t="n">
        <f aca="false">IF(D2587=1,MIN($F$645,MAX(0,$B$2500-SUM(I2587:J2587))),0)</f>
        <v>100000000</v>
      </c>
      <c r="L2587" s="7" t="n">
        <f aca="false">IF(E2587=1,MIN($F$644,MAX(0,$B$2500-SUM(I2587:K2587))),0)</f>
        <v>0</v>
      </c>
      <c r="M2587" s="7" t="n">
        <f aca="false">IF(F2587=1,MIN($F$643,MAX(0,$B$2500-SUM(I2587:L2587))),0)</f>
        <v>30000000</v>
      </c>
      <c r="N2587" s="7" t="n">
        <f aca="false">IF(G2587=1,MIN($F$642,MAX(0,$B$2500-SUM(I2587:M2587))),0)</f>
        <v>0</v>
      </c>
      <c r="O2587" s="7" t="n">
        <f aca="false">IF(H2587=1,MIN($F$641,MAX(0,$B$2500-SUM(I2587:N2587))),0)</f>
        <v>5000000</v>
      </c>
      <c r="P2587" s="7" t="n">
        <f aca="false">MAX(0,$B$2500-SUM(I2587:O2587))</f>
        <v>1835000000</v>
      </c>
      <c r="Q2587" s="7" t="n">
        <f aca="false">($B$623+$B$624)+$B$22+(1-B2587)*$B$618+(1-C2587)*$E$646+(1-D2587)*$E$645+(1-E2587)*$E$644+(1-F2587)*$E$643+(1-G2587)*$E$642+(1-H2587)*$E$641</f>
        <v>22764581.1350834</v>
      </c>
      <c r="R2587" s="7" t="n">
        <f aca="false">P2587&gt;$B$12*Q2587</f>
        <v>1</v>
      </c>
      <c r="S2587" s="7" t="n">
        <f aca="false">IF(R2587,(P2587+$B$12*$B$13)/(Q2587+$B$13),IF(Q2587&gt;0,P2587/Q2587,0))</f>
        <v>72.7302776236561</v>
      </c>
      <c r="T2587" s="7" t="n">
        <f aca="false">IF(R2587,$B$13*(S2587-$B$12),0)</f>
        <v>179325694.05914</v>
      </c>
      <c r="U2587" s="7" t="n">
        <f aca="false">($B$623+$B$624)*S2587</f>
        <v>18885770.2100805</v>
      </c>
      <c r="V2587" s="7" t="n">
        <f aca="false">$B$22*S2587</f>
        <v>654572498.612905</v>
      </c>
      <c r="W2587" s="7" t="n">
        <f aca="false">IF(B2587=1,I2587,S2587*$B$618)</f>
        <v>30000000</v>
      </c>
      <c r="X2587" s="7" t="n">
        <f aca="false">IF(C2587=1,J2587,S2587*$E$646)</f>
        <v>444011982.702819</v>
      </c>
      <c r="Y2587" s="7" t="n">
        <f aca="false">IF(D2587=1,K2587,S2587*$E$645)</f>
        <v>100000000</v>
      </c>
      <c r="Z2587" s="7" t="n">
        <f aca="false">IF(E2587=1,L2587,S2587*$E$644)</f>
        <v>174552666.296775</v>
      </c>
      <c r="AA2587" s="7" t="n">
        <f aca="false">IF(F2587=1,M2587,S2587*$E$643)</f>
        <v>30000000</v>
      </c>
      <c r="AB2587" s="7" t="n">
        <f aca="false">IF(G2587=1,N2587,S2587*$E$642)</f>
        <v>363651388.118281</v>
      </c>
      <c r="AC2587" s="7" t="n">
        <f aca="false">IF(H2587=1,O2587,S2587*$E$641)</f>
        <v>5000000</v>
      </c>
      <c r="AD2587" s="7" t="n">
        <f aca="false">INDEX($W$2502:$W$2629,MATCH($A2587+(1-B2587)*64,$A$2502:$A$2629,0))</f>
        <v>30000000</v>
      </c>
      <c r="AE2587" s="7" t="n">
        <f aca="false">INDEX($W$2502:$W$2629,MATCH($A2587-B2587*64,$A$2502:$A$2629,0))</f>
        <v>45010897.8313831</v>
      </c>
      <c r="AF2587" s="7" t="n">
        <f aca="false">INDEX($X$2502:$X$2629,MATCH($A2587+(1-C2587)*32,$A$2502:$A$2629,0))</f>
        <v>300000000</v>
      </c>
      <c r="AG2587" s="7" t="n">
        <f aca="false">INDEX($X$2502:$X$2629,MATCH($A2587-C2587*32,$A$2502:$A$2629,0))</f>
        <v>444011982.702819</v>
      </c>
      <c r="AH2587" s="7" t="n">
        <f aca="false">INDEX($Y$2502:$Y$2629,MATCH($A2587+(1-D2587)*16,$A$2502:$A$2629,0))</f>
        <v>100000000</v>
      </c>
      <c r="AI2587" s="7" t="n">
        <f aca="false">INDEX($Y$2502:$Y$2629,MATCH($A2587-D2587*16,$A$2502:$A$2629,0))</f>
        <v>123874249.842453</v>
      </c>
      <c r="AJ2587" s="7" t="n">
        <f aca="false">INDEX($Z$2502:$Z$2629,MATCH($A2587+(1-E2587)*8,$A$2502:$A$2629,0))</f>
        <v>60000000</v>
      </c>
      <c r="AK2587" s="7" t="n">
        <f aca="false">INDEX($Z$2502:$Z$2629,MATCH($A2587-E2587*8,$A$2502:$A$2629,0))</f>
        <v>174552666.296775</v>
      </c>
      <c r="AL2587" s="7" t="n">
        <f aca="false">INDEX($AA$2502:$AA$2629,MATCH($A2587+(1-F2587)*4,$A$2502:$A$2629,0))</f>
        <v>30000000</v>
      </c>
      <c r="AM2587" s="7" t="n">
        <f aca="false">INDEX($AA$2502:$AA$2629,MATCH($A2587-F2587*4,$A$2502:$A$2629,0))</f>
        <v>198216275.458825</v>
      </c>
      <c r="AN2587" s="7" t="n">
        <f aca="false">INDEX($AB$2502:$AB$2629,MATCH($A2587+(1-G2587)*2,$A$2502:$A$2629,0))</f>
        <v>15000000</v>
      </c>
      <c r="AO2587" s="7" t="n">
        <f aca="false">INDEX($AB$2502:$AB$2629,MATCH($A2587-G2587*2,$A$2502:$A$2629,0))</f>
        <v>363651388.118281</v>
      </c>
      <c r="AP2587" s="7" t="n">
        <f aca="false">INDEX($AC$2502:$AC$2629,MATCH($A2587+(1-H2587)*1,$A$2502:$A$2629,0))</f>
        <v>5000000</v>
      </c>
      <c r="AQ2587" s="7" t="n">
        <f aca="false">INDEX($AC$2502:$AC$2629,MATCH($A2587-H2587*1,$A$2502:$A$2629,0))</f>
        <v>304398727.967877</v>
      </c>
      <c r="AR2587" s="14" t="b">
        <f aca="false">AND(IF(B2587=1,AD2587&gt;=AE2587,AE2587&gt;AD2587),IF(C2587=1,AF2587&gt;=AG2587,AG2587&gt;AF2587),IF(D2587=1,AH2587&gt;=AI2587,AI2587&gt;AH2587),IF(E2587=1,AJ2587&gt;=AK2587,AK2587&gt;AJ2587),IF(F2587=1,AL2587&gt;=AM2587,AM2587&gt;AL2587),IF(G2587=1,AN2587&gt;=AO2587,AO2587&gt;AN2587),IF(H2587=1,AP2587&gt;=AQ2587,AQ2587&gt;AP2587))</f>
        <v>0</v>
      </c>
      <c r="AS2587" s="2"/>
      <c r="AT2587" s="2"/>
      <c r="AU2587" s="2"/>
      <c r="AV2587" s="2"/>
      <c r="AW2587" s="2"/>
      <c r="AX2587" s="2"/>
    </row>
    <row r="2588" customFormat="false" ht="15" hidden="false" customHeight="false" outlineLevel="0" collapsed="false">
      <c r="A2588" s="6" t="n">
        <f aca="false">ROW()-2502</f>
        <v>86</v>
      </c>
      <c r="B2588" s="6" t="n">
        <f aca="false">MOD(INT($A2588/64),2)</f>
        <v>1</v>
      </c>
      <c r="C2588" s="6" t="n">
        <f aca="false">MOD(INT($A2588/32),2)</f>
        <v>0</v>
      </c>
      <c r="D2588" s="6" t="n">
        <f aca="false">MOD(INT($A2588/16),2)</f>
        <v>1</v>
      </c>
      <c r="E2588" s="6" t="n">
        <f aca="false">MOD(INT($A2588/8),2)</f>
        <v>0</v>
      </c>
      <c r="F2588" s="6" t="n">
        <f aca="false">MOD(INT($A2588/4),2)</f>
        <v>1</v>
      </c>
      <c r="G2588" s="6" t="n">
        <f aca="false">MOD(INT($A2588/2),2)</f>
        <v>1</v>
      </c>
      <c r="H2588" s="6" t="n">
        <f aca="false">MOD(INT($A2588/1),2)</f>
        <v>0</v>
      </c>
      <c r="I2588" s="7" t="n">
        <f aca="false">IF(B2588=1,MIN($B$6,$B$2500),0)</f>
        <v>30000000</v>
      </c>
      <c r="J2588" s="7" t="n">
        <f aca="false">IF(C2588=1,MIN($F$646,MAX(0,$B$2500-I2588)),0)</f>
        <v>0</v>
      </c>
      <c r="K2588" s="7" t="n">
        <f aca="false">IF(D2588=1,MIN($F$645,MAX(0,$B$2500-SUM(I2588:J2588))),0)</f>
        <v>100000000</v>
      </c>
      <c r="L2588" s="7" t="n">
        <f aca="false">IF(E2588=1,MIN($F$644,MAX(0,$B$2500-SUM(I2588:K2588))),0)</f>
        <v>0</v>
      </c>
      <c r="M2588" s="7" t="n">
        <f aca="false">IF(F2588=1,MIN($F$643,MAX(0,$B$2500-SUM(I2588:L2588))),0)</f>
        <v>30000000</v>
      </c>
      <c r="N2588" s="7" t="n">
        <f aca="false">IF(G2588=1,MIN($F$642,MAX(0,$B$2500-SUM(I2588:M2588))),0)</f>
        <v>15000000</v>
      </c>
      <c r="O2588" s="7" t="n">
        <f aca="false">IF(H2588=1,MIN($F$641,MAX(0,$B$2500-SUM(I2588:N2588))),0)</f>
        <v>0</v>
      </c>
      <c r="P2588" s="7" t="n">
        <f aca="false">MAX(0,$B$2500-SUM(I2588:O2588))</f>
        <v>1825000000</v>
      </c>
      <c r="Q2588" s="7" t="n">
        <f aca="false">($B$623+$B$624)+$B$22+(1-B2588)*$B$618+(1-C2588)*$E$646+(1-D2588)*$E$645+(1-E2588)*$E$644+(1-F2588)*$E$643+(1-G2588)*$E$642+(1-H2588)*$E$641</f>
        <v>22764581.1350834</v>
      </c>
      <c r="R2588" s="7" t="n">
        <f aca="false">P2588&gt;$B$12*Q2588</f>
        <v>1</v>
      </c>
      <c r="S2588" s="7" t="n">
        <f aca="false">IF(R2588,(P2588+$B$12*$B$13)/(Q2588+$B$13),IF(Q2588&gt;0,P2588/Q2588,0))</f>
        <v>72.3344665889696</v>
      </c>
      <c r="T2588" s="7" t="n">
        <f aca="false">IF(R2588,$B$13*(S2588-$B$12),0)</f>
        <v>178336166.472424</v>
      </c>
      <c r="U2588" s="7" t="n">
        <f aca="false">($B$623+$B$624)*S2588</f>
        <v>18782990.5082569</v>
      </c>
      <c r="V2588" s="7" t="n">
        <f aca="false">$B$22*S2588</f>
        <v>651010199.300726</v>
      </c>
      <c r="W2588" s="7" t="n">
        <f aca="false">IF(B2588=1,I2588,S2588*$B$618)</f>
        <v>30000000</v>
      </c>
      <c r="X2588" s="7" t="n">
        <f aca="false">IF(C2588=1,J2588,S2588*$E$646)</f>
        <v>441595590.960219</v>
      </c>
      <c r="Y2588" s="7" t="n">
        <f aca="false">IF(D2588=1,K2588,S2588*$E$645)</f>
        <v>100000000</v>
      </c>
      <c r="Z2588" s="7" t="n">
        <f aca="false">IF(E2588=1,L2588,S2588*$E$644)</f>
        <v>173602719.813527</v>
      </c>
      <c r="AA2588" s="7" t="n">
        <f aca="false">IF(F2588=1,M2588,S2588*$E$643)</f>
        <v>30000000</v>
      </c>
      <c r="AB2588" s="7" t="n">
        <f aca="false">IF(G2588=1,N2588,S2588*$E$642)</f>
        <v>15000000</v>
      </c>
      <c r="AC2588" s="7" t="n">
        <f aca="false">IF(H2588=1,O2588,S2588*$E$641)</f>
        <v>361672332.944848</v>
      </c>
      <c r="AD2588" s="7" t="n">
        <f aca="false">INDEX($W$2502:$W$2629,MATCH($A2588+(1-B2588)*64,$A$2502:$A$2629,0))</f>
        <v>30000000</v>
      </c>
      <c r="AE2588" s="7" t="n">
        <f aca="false">INDEX($W$2502:$W$2629,MATCH($A2588-B2588*64,$A$2502:$A$2629,0))</f>
        <v>44769875.6207733</v>
      </c>
      <c r="AF2588" s="7" t="n">
        <f aca="false">INDEX($X$2502:$X$2629,MATCH($A2588+(1-C2588)*32,$A$2502:$A$2629,0))</f>
        <v>300000000</v>
      </c>
      <c r="AG2588" s="7" t="n">
        <f aca="false">INDEX($X$2502:$X$2629,MATCH($A2588-C2588*32,$A$2502:$A$2629,0))</f>
        <v>441595590.960219</v>
      </c>
      <c r="AH2588" s="7" t="n">
        <f aca="false">INDEX($Y$2502:$Y$2629,MATCH($A2588+(1-D2588)*16,$A$2502:$A$2629,0))</f>
        <v>100000000</v>
      </c>
      <c r="AI2588" s="7" t="n">
        <f aca="false">INDEX($Y$2502:$Y$2629,MATCH($A2588-D2588*16,$A$2502:$A$2629,0))</f>
        <v>123234898.875525</v>
      </c>
      <c r="AJ2588" s="7" t="n">
        <f aca="false">INDEX($Z$2502:$Z$2629,MATCH($A2588+(1-E2588)*8,$A$2502:$A$2629,0))</f>
        <v>60000000</v>
      </c>
      <c r="AK2588" s="7" t="n">
        <f aca="false">INDEX($Z$2502:$Z$2629,MATCH($A2588-E2588*8,$A$2502:$A$2629,0))</f>
        <v>173602719.813527</v>
      </c>
      <c r="AL2588" s="7" t="n">
        <f aca="false">INDEX($AA$2502:$AA$2629,MATCH($A2588+(1-F2588)*4,$A$2502:$A$2629,0))</f>
        <v>30000000</v>
      </c>
      <c r="AM2588" s="7" t="n">
        <f aca="false">INDEX($AA$2502:$AA$2629,MATCH($A2588-F2588*4,$A$2502:$A$2629,0))</f>
        <v>197154876.39345</v>
      </c>
      <c r="AN2588" s="7" t="n">
        <f aca="false">INDEX($AB$2502:$AB$2629,MATCH($A2588+(1-G2588)*2,$A$2502:$A$2629,0))</f>
        <v>15000000</v>
      </c>
      <c r="AO2588" s="7" t="n">
        <f aca="false">INDEX($AB$2502:$AB$2629,MATCH($A2588-G2588*2,$A$2502:$A$2629,0))</f>
        <v>304398727.967877</v>
      </c>
      <c r="AP2588" s="7" t="n">
        <f aca="false">INDEX($AC$2502:$AC$2629,MATCH($A2588+(1-H2588)*1,$A$2502:$A$2629,0))</f>
        <v>5000000</v>
      </c>
      <c r="AQ2588" s="7" t="n">
        <f aca="false">INDEX($AC$2502:$AC$2629,MATCH($A2588-H2588*1,$A$2502:$A$2629,0))</f>
        <v>361672332.944848</v>
      </c>
      <c r="AR2588" s="14" t="b">
        <f aca="false">AND(IF(B2588=1,AD2588&gt;=AE2588,AE2588&gt;AD2588),IF(C2588=1,AF2588&gt;=AG2588,AG2588&gt;AF2588),IF(D2588=1,AH2588&gt;=AI2588,AI2588&gt;AH2588),IF(E2588=1,AJ2588&gt;=AK2588,AK2588&gt;AJ2588),IF(F2588=1,AL2588&gt;=AM2588,AM2588&gt;AL2588),IF(G2588=1,AN2588&gt;=AO2588,AO2588&gt;AN2588),IF(H2588=1,AP2588&gt;=AQ2588,AQ2588&gt;AP2588))</f>
        <v>0</v>
      </c>
      <c r="AS2588" s="2"/>
      <c r="AT2588" s="2"/>
      <c r="AU2588" s="2"/>
      <c r="AV2588" s="2"/>
      <c r="AW2588" s="2"/>
      <c r="AX2588" s="2"/>
    </row>
    <row r="2589" customFormat="false" ht="15" hidden="false" customHeight="false" outlineLevel="0" collapsed="false">
      <c r="A2589" s="6" t="n">
        <f aca="false">ROW()-2502</f>
        <v>87</v>
      </c>
      <c r="B2589" s="6" t="n">
        <f aca="false">MOD(INT($A2589/64),2)</f>
        <v>1</v>
      </c>
      <c r="C2589" s="6" t="n">
        <f aca="false">MOD(INT($A2589/32),2)</f>
        <v>0</v>
      </c>
      <c r="D2589" s="6" t="n">
        <f aca="false">MOD(INT($A2589/16),2)</f>
        <v>1</v>
      </c>
      <c r="E2589" s="6" t="n">
        <f aca="false">MOD(INT($A2589/8),2)</f>
        <v>0</v>
      </c>
      <c r="F2589" s="6" t="n">
        <f aca="false">MOD(INT($A2589/4),2)</f>
        <v>1</v>
      </c>
      <c r="G2589" s="6" t="n">
        <f aca="false">MOD(INT($A2589/2),2)</f>
        <v>1</v>
      </c>
      <c r="H2589" s="6" t="n">
        <f aca="false">MOD(INT($A2589/1),2)</f>
        <v>1</v>
      </c>
      <c r="I2589" s="7" t="n">
        <f aca="false">IF(B2589=1,MIN($B$6,$B$2500),0)</f>
        <v>30000000</v>
      </c>
      <c r="J2589" s="7" t="n">
        <f aca="false">IF(C2589=1,MIN($F$646,MAX(0,$B$2500-I2589)),0)</f>
        <v>0</v>
      </c>
      <c r="K2589" s="7" t="n">
        <f aca="false">IF(D2589=1,MIN($F$645,MAX(0,$B$2500-SUM(I2589:J2589))),0)</f>
        <v>100000000</v>
      </c>
      <c r="L2589" s="7" t="n">
        <f aca="false">IF(E2589=1,MIN($F$644,MAX(0,$B$2500-SUM(I2589:K2589))),0)</f>
        <v>0</v>
      </c>
      <c r="M2589" s="7" t="n">
        <f aca="false">IF(F2589=1,MIN($F$643,MAX(0,$B$2500-SUM(I2589:L2589))),0)</f>
        <v>30000000</v>
      </c>
      <c r="N2589" s="7" t="n">
        <f aca="false">IF(G2589=1,MIN($F$642,MAX(0,$B$2500-SUM(I2589:M2589))),0)</f>
        <v>15000000</v>
      </c>
      <c r="O2589" s="7" t="n">
        <f aca="false">IF(H2589=1,MIN($F$641,MAX(0,$B$2500-SUM(I2589:N2589))),0)</f>
        <v>5000000</v>
      </c>
      <c r="P2589" s="7" t="n">
        <f aca="false">MAX(0,$B$2500-SUM(I2589:O2589))</f>
        <v>1820000000</v>
      </c>
      <c r="Q2589" s="7" t="n">
        <f aca="false">($B$623+$B$624)+$B$22+(1-B2589)*$B$618+(1-C2589)*$E$646+(1-D2589)*$E$645+(1-E2589)*$E$644+(1-F2589)*$E$643+(1-G2589)*$E$642+(1-H2589)*$E$641</f>
        <v>17764581.1350834</v>
      </c>
      <c r="R2589" s="7" t="n">
        <f aca="false">P2589&gt;$B$12*Q2589</f>
        <v>1</v>
      </c>
      <c r="S2589" s="7" t="n">
        <f aca="false">IF(R2589,(P2589+$B$12*$B$13)/(Q2589+$B$13),IF(Q2589&gt;0,P2589/Q2589,0))</f>
        <v>89.9352415848738</v>
      </c>
      <c r="T2589" s="7" t="n">
        <f aca="false">IF(R2589,$B$13*(S2589-$B$12),0)</f>
        <v>222338103.962184</v>
      </c>
      <c r="U2589" s="7" t="n">
        <f aca="false">($B$623+$B$624)*S2589</f>
        <v>23353359.314107</v>
      </c>
      <c r="V2589" s="7" t="n">
        <f aca="false">$B$22*S2589</f>
        <v>809417174.263864</v>
      </c>
      <c r="W2589" s="7" t="n">
        <f aca="false">IF(B2589=1,I2589,S2589*$B$618)</f>
        <v>30000000</v>
      </c>
      <c r="X2589" s="7" t="n">
        <f aca="false">IF(C2589=1,J2589,S2589*$E$646)</f>
        <v>549046782.656148</v>
      </c>
      <c r="Y2589" s="7" t="n">
        <f aca="false">IF(D2589=1,K2589,S2589*$E$645)</f>
        <v>100000000</v>
      </c>
      <c r="Z2589" s="7" t="n">
        <f aca="false">IF(E2589=1,L2589,S2589*$E$644)</f>
        <v>215844579.803697</v>
      </c>
      <c r="AA2589" s="7" t="n">
        <f aca="false">IF(F2589=1,M2589,S2589*$E$643)</f>
        <v>30000000</v>
      </c>
      <c r="AB2589" s="7" t="n">
        <f aca="false">IF(G2589=1,N2589,S2589*$E$642)</f>
        <v>15000000</v>
      </c>
      <c r="AC2589" s="7" t="n">
        <f aca="false">IF(H2589=1,O2589,S2589*$E$641)</f>
        <v>5000000</v>
      </c>
      <c r="AD2589" s="7" t="n">
        <f aca="false">INDEX($W$2502:$W$2629,MATCH($A2589+(1-B2589)*64,$A$2502:$A$2629,0))</f>
        <v>30000000</v>
      </c>
      <c r="AE2589" s="7" t="n">
        <f aca="false">INDEX($W$2502:$W$2629,MATCH($A2589-B2589*64,$A$2502:$A$2629,0))</f>
        <v>55336884.3824019</v>
      </c>
      <c r="AF2589" s="7" t="n">
        <f aca="false">INDEX($X$2502:$X$2629,MATCH($A2589+(1-C2589)*32,$A$2502:$A$2629,0))</f>
        <v>300000000</v>
      </c>
      <c r="AG2589" s="7" t="n">
        <f aca="false">INDEX($X$2502:$X$2629,MATCH($A2589-C2589*32,$A$2502:$A$2629,0))</f>
        <v>549046782.656148</v>
      </c>
      <c r="AH2589" s="7" t="n">
        <f aca="false">INDEX($Y$2502:$Y$2629,MATCH($A2589+(1-D2589)*16,$A$2502:$A$2629,0))</f>
        <v>100000000</v>
      </c>
      <c r="AI2589" s="7" t="n">
        <f aca="false">INDEX($Y$2502:$Y$2629,MATCH($A2589-D2589*16,$A$2502:$A$2629,0))</f>
        <v>150862947.915614</v>
      </c>
      <c r="AJ2589" s="7" t="n">
        <f aca="false">INDEX($Z$2502:$Z$2629,MATCH($A2589+(1-E2589)*8,$A$2502:$A$2629,0))</f>
        <v>60000000</v>
      </c>
      <c r="AK2589" s="7" t="n">
        <f aca="false">INDEX($Z$2502:$Z$2629,MATCH($A2589-E2589*8,$A$2502:$A$2629,0))</f>
        <v>215844579.803697</v>
      </c>
      <c r="AL2589" s="7" t="n">
        <f aca="false">INDEX($AA$2502:$AA$2629,MATCH($A2589+(1-F2589)*4,$A$2502:$A$2629,0))</f>
        <v>30000000</v>
      </c>
      <c r="AM2589" s="7" t="n">
        <f aca="false">INDEX($AA$2502:$AA$2629,MATCH($A2589-F2589*4,$A$2502:$A$2629,0))</f>
        <v>238882443.992047</v>
      </c>
      <c r="AN2589" s="7" t="n">
        <f aca="false">INDEX($AB$2502:$AB$2629,MATCH($A2589+(1-G2589)*2,$A$2502:$A$2629,0))</f>
        <v>15000000</v>
      </c>
      <c r="AO2589" s="7" t="n">
        <f aca="false">INDEX($AB$2502:$AB$2629,MATCH($A2589-G2589*2,$A$2502:$A$2629,0))</f>
        <v>363651388.118281</v>
      </c>
      <c r="AP2589" s="7" t="n">
        <f aca="false">INDEX($AC$2502:$AC$2629,MATCH($A2589+(1-H2589)*1,$A$2502:$A$2629,0))</f>
        <v>5000000</v>
      </c>
      <c r="AQ2589" s="7" t="n">
        <f aca="false">INDEX($AC$2502:$AC$2629,MATCH($A2589-H2589*1,$A$2502:$A$2629,0))</f>
        <v>361672332.944848</v>
      </c>
      <c r="AR2589" s="14" t="b">
        <f aca="false">AND(IF(B2589=1,AD2589&gt;=AE2589,AE2589&gt;AD2589),IF(C2589=1,AF2589&gt;=AG2589,AG2589&gt;AF2589),IF(D2589=1,AH2589&gt;=AI2589,AI2589&gt;AH2589),IF(E2589=1,AJ2589&gt;=AK2589,AK2589&gt;AJ2589),IF(F2589=1,AL2589&gt;=AM2589,AM2589&gt;AL2589),IF(G2589=1,AN2589&gt;=AO2589,AO2589&gt;AN2589),IF(H2589=1,AP2589&gt;=AQ2589,AQ2589&gt;AP2589))</f>
        <v>0</v>
      </c>
      <c r="AS2589" s="2"/>
      <c r="AT2589" s="2"/>
      <c r="AU2589" s="2"/>
      <c r="AV2589" s="2"/>
      <c r="AW2589" s="2"/>
      <c r="AX2589" s="2"/>
    </row>
    <row r="2590" customFormat="false" ht="15" hidden="false" customHeight="false" outlineLevel="0" collapsed="false">
      <c r="A2590" s="6" t="n">
        <f aca="false">ROW()-2502</f>
        <v>88</v>
      </c>
      <c r="B2590" s="6" t="n">
        <f aca="false">MOD(INT($A2590/64),2)</f>
        <v>1</v>
      </c>
      <c r="C2590" s="6" t="n">
        <f aca="false">MOD(INT($A2590/32),2)</f>
        <v>0</v>
      </c>
      <c r="D2590" s="6" t="n">
        <f aca="false">MOD(INT($A2590/16),2)</f>
        <v>1</v>
      </c>
      <c r="E2590" s="6" t="n">
        <f aca="false">MOD(INT($A2590/8),2)</f>
        <v>1</v>
      </c>
      <c r="F2590" s="6" t="n">
        <f aca="false">MOD(INT($A2590/4),2)</f>
        <v>0</v>
      </c>
      <c r="G2590" s="6" t="n">
        <f aca="false">MOD(INT($A2590/2),2)</f>
        <v>0</v>
      </c>
      <c r="H2590" s="6" t="n">
        <f aca="false">MOD(INT($A2590/1),2)</f>
        <v>0</v>
      </c>
      <c r="I2590" s="7" t="n">
        <f aca="false">IF(B2590=1,MIN($B$6,$B$2500),0)</f>
        <v>30000000</v>
      </c>
      <c r="J2590" s="7" t="n">
        <f aca="false">IF(C2590=1,MIN($F$646,MAX(0,$B$2500-I2590)),0)</f>
        <v>0</v>
      </c>
      <c r="K2590" s="7" t="n">
        <f aca="false">IF(D2590=1,MIN($F$645,MAX(0,$B$2500-SUM(I2590:J2590))),0)</f>
        <v>100000000</v>
      </c>
      <c r="L2590" s="7" t="n">
        <f aca="false">IF(E2590=1,MIN($F$644,MAX(0,$B$2500-SUM(I2590:K2590))),0)</f>
        <v>60000000</v>
      </c>
      <c r="M2590" s="7" t="n">
        <f aca="false">IF(F2590=1,MIN($F$643,MAX(0,$B$2500-SUM(I2590:L2590))),0)</f>
        <v>0</v>
      </c>
      <c r="N2590" s="7" t="n">
        <f aca="false">IF(G2590=1,MIN($F$642,MAX(0,$B$2500-SUM(I2590:M2590))),0)</f>
        <v>0</v>
      </c>
      <c r="O2590" s="7" t="n">
        <f aca="false">IF(H2590=1,MIN($F$641,MAX(0,$B$2500-SUM(I2590:N2590))),0)</f>
        <v>0</v>
      </c>
      <c r="P2590" s="7" t="n">
        <f aca="false">MAX(0,$B$2500-SUM(I2590:O2590))</f>
        <v>1810000000</v>
      </c>
      <c r="Q2590" s="7" t="n">
        <f aca="false">($B$623+$B$624)+$B$22+(1-B2590)*$B$618+(1-C2590)*$E$646+(1-D2590)*$E$645+(1-E2590)*$E$644+(1-F2590)*$E$643+(1-G2590)*$E$642+(1-H2590)*$E$641</f>
        <v>28364581.1350834</v>
      </c>
      <c r="R2590" s="7" t="n">
        <f aca="false">P2590&gt;$B$12*Q2590</f>
        <v>1</v>
      </c>
      <c r="S2590" s="7" t="n">
        <f aca="false">IF(R2590,(P2590+$B$12*$B$13)/(Q2590+$B$13),IF(Q2590&gt;0,P2590/Q2590,0))</f>
        <v>58.7242701291596</v>
      </c>
      <c r="T2590" s="7" t="n">
        <f aca="false">IF(R2590,$B$13*(S2590-$B$12),0)</f>
        <v>144310675.322899</v>
      </c>
      <c r="U2590" s="7" t="n">
        <f aca="false">($B$623+$B$624)*S2590</f>
        <v>15248849.6902598</v>
      </c>
      <c r="V2590" s="7" t="n">
        <f aca="false">$B$22*S2590</f>
        <v>528518431.162436</v>
      </c>
      <c r="W2590" s="7" t="n">
        <f aca="false">IF(B2590=1,I2590,S2590*$B$618)</f>
        <v>30000000</v>
      </c>
      <c r="X2590" s="7" t="n">
        <f aca="false">IF(C2590=1,J2590,S2590*$E$646)</f>
        <v>358506532.14533</v>
      </c>
      <c r="Y2590" s="7" t="n">
        <f aca="false">IF(D2590=1,K2590,S2590*$E$645)</f>
        <v>100000000</v>
      </c>
      <c r="Z2590" s="7" t="n">
        <f aca="false">IF(E2590=1,L2590,S2590*$E$644)</f>
        <v>60000000</v>
      </c>
      <c r="AA2590" s="7" t="n">
        <f aca="false">IF(F2590=1,M2590,S2590*$E$643)</f>
        <v>176172810.387479</v>
      </c>
      <c r="AB2590" s="7" t="n">
        <f aca="false">IF(G2590=1,N2590,S2590*$E$642)</f>
        <v>293621350.645798</v>
      </c>
      <c r="AC2590" s="7" t="n">
        <f aca="false">IF(H2590=1,O2590,S2590*$E$641)</f>
        <v>293621350.645798</v>
      </c>
      <c r="AD2590" s="7" t="n">
        <f aca="false">INDEX($W$2502:$W$2629,MATCH($A2590+(1-B2590)*64,$A$2502:$A$2629,0))</f>
        <v>30000000</v>
      </c>
      <c r="AE2590" s="7" t="n">
        <f aca="false">INDEX($W$2502:$W$2629,MATCH($A2590-B2590*64,$A$2502:$A$2629,0))</f>
        <v>36510655.8398841</v>
      </c>
      <c r="AF2590" s="7" t="n">
        <f aca="false">INDEX($X$2502:$X$2629,MATCH($A2590+(1-C2590)*32,$A$2502:$A$2629,0))</f>
        <v>300000000</v>
      </c>
      <c r="AG2590" s="7" t="n">
        <f aca="false">INDEX($X$2502:$X$2629,MATCH($A2590-C2590*32,$A$2502:$A$2629,0))</f>
        <v>358506532.14533</v>
      </c>
      <c r="AH2590" s="7" t="n">
        <f aca="false">INDEX($Y$2502:$Y$2629,MATCH($A2590+(1-D2590)*16,$A$2502:$A$2629,0))</f>
        <v>100000000</v>
      </c>
      <c r="AI2590" s="7" t="n">
        <f aca="false">INDEX($Y$2502:$Y$2629,MATCH($A2590-D2590*16,$A$2502:$A$2629,0))</f>
        <v>101265113.466689</v>
      </c>
      <c r="AJ2590" s="7" t="n">
        <f aca="false">INDEX($Z$2502:$Z$2629,MATCH($A2590+(1-E2590)*8,$A$2502:$A$2629,0))</f>
        <v>60000000</v>
      </c>
      <c r="AK2590" s="7" t="n">
        <f aca="false">INDEX($Z$2502:$Z$2629,MATCH($A2590-E2590*8,$A$2502:$A$2629,0))</f>
        <v>135098649.874785</v>
      </c>
      <c r="AL2590" s="7" t="n">
        <f aca="false">INDEX($AA$2502:$AA$2629,MATCH($A2590+(1-F2590)*4,$A$2502:$A$2629,0))</f>
        <v>30000000</v>
      </c>
      <c r="AM2590" s="7" t="n">
        <f aca="false">INDEX($AA$2502:$AA$2629,MATCH($A2590-F2590*4,$A$2502:$A$2629,0))</f>
        <v>176172810.387479</v>
      </c>
      <c r="AN2590" s="7" t="n">
        <f aca="false">INDEX($AB$2502:$AB$2629,MATCH($A2590+(1-G2590)*2,$A$2502:$A$2629,0))</f>
        <v>15000000</v>
      </c>
      <c r="AO2590" s="7" t="n">
        <f aca="false">INDEX($AB$2502:$AB$2629,MATCH($A2590-G2590*2,$A$2502:$A$2629,0))</f>
        <v>293621350.645798</v>
      </c>
      <c r="AP2590" s="7" t="n">
        <f aca="false">INDEX($AC$2502:$AC$2629,MATCH($A2590+(1-H2590)*1,$A$2502:$A$2629,0))</f>
        <v>5000000</v>
      </c>
      <c r="AQ2590" s="7" t="n">
        <f aca="false">INDEX($AC$2502:$AC$2629,MATCH($A2590-H2590*1,$A$2502:$A$2629,0))</f>
        <v>293621350.645798</v>
      </c>
      <c r="AR2590" s="14" t="b">
        <f aca="false">AND(IF(B2590=1,AD2590&gt;=AE2590,AE2590&gt;AD2590),IF(C2590=1,AF2590&gt;=AG2590,AG2590&gt;AF2590),IF(D2590=1,AH2590&gt;=AI2590,AI2590&gt;AH2590),IF(E2590=1,AJ2590&gt;=AK2590,AK2590&gt;AJ2590),IF(F2590=1,AL2590&gt;=AM2590,AM2590&gt;AL2590),IF(G2590=1,AN2590&gt;=AO2590,AO2590&gt;AN2590),IF(H2590=1,AP2590&gt;=AQ2590,AQ2590&gt;AP2590))</f>
        <v>0</v>
      </c>
      <c r="AS2590" s="2"/>
      <c r="AT2590" s="2"/>
      <c r="AU2590" s="2"/>
      <c r="AV2590" s="2"/>
      <c r="AW2590" s="2"/>
      <c r="AX2590" s="2"/>
    </row>
    <row r="2591" customFormat="false" ht="15" hidden="false" customHeight="false" outlineLevel="0" collapsed="false">
      <c r="A2591" s="6" t="n">
        <f aca="false">ROW()-2502</f>
        <v>89</v>
      </c>
      <c r="B2591" s="6" t="n">
        <f aca="false">MOD(INT($A2591/64),2)</f>
        <v>1</v>
      </c>
      <c r="C2591" s="6" t="n">
        <f aca="false">MOD(INT($A2591/32),2)</f>
        <v>0</v>
      </c>
      <c r="D2591" s="6" t="n">
        <f aca="false">MOD(INT($A2591/16),2)</f>
        <v>1</v>
      </c>
      <c r="E2591" s="6" t="n">
        <f aca="false">MOD(INT($A2591/8),2)</f>
        <v>1</v>
      </c>
      <c r="F2591" s="6" t="n">
        <f aca="false">MOD(INT($A2591/4),2)</f>
        <v>0</v>
      </c>
      <c r="G2591" s="6" t="n">
        <f aca="false">MOD(INT($A2591/2),2)</f>
        <v>0</v>
      </c>
      <c r="H2591" s="6" t="n">
        <f aca="false">MOD(INT($A2591/1),2)</f>
        <v>1</v>
      </c>
      <c r="I2591" s="7" t="n">
        <f aca="false">IF(B2591=1,MIN($B$6,$B$2500),0)</f>
        <v>30000000</v>
      </c>
      <c r="J2591" s="7" t="n">
        <f aca="false">IF(C2591=1,MIN($F$646,MAX(0,$B$2500-I2591)),0)</f>
        <v>0</v>
      </c>
      <c r="K2591" s="7" t="n">
        <f aca="false">IF(D2591=1,MIN($F$645,MAX(0,$B$2500-SUM(I2591:J2591))),0)</f>
        <v>100000000</v>
      </c>
      <c r="L2591" s="7" t="n">
        <f aca="false">IF(E2591=1,MIN($F$644,MAX(0,$B$2500-SUM(I2591:K2591))),0)</f>
        <v>60000000</v>
      </c>
      <c r="M2591" s="7" t="n">
        <f aca="false">IF(F2591=1,MIN($F$643,MAX(0,$B$2500-SUM(I2591:L2591))),0)</f>
        <v>0</v>
      </c>
      <c r="N2591" s="7" t="n">
        <f aca="false">IF(G2591=1,MIN($F$642,MAX(0,$B$2500-SUM(I2591:M2591))),0)</f>
        <v>0</v>
      </c>
      <c r="O2591" s="7" t="n">
        <f aca="false">IF(H2591=1,MIN($F$641,MAX(0,$B$2500-SUM(I2591:N2591))),0)</f>
        <v>5000000</v>
      </c>
      <c r="P2591" s="7" t="n">
        <f aca="false">MAX(0,$B$2500-SUM(I2591:O2591))</f>
        <v>1805000000</v>
      </c>
      <c r="Q2591" s="7" t="n">
        <f aca="false">($B$623+$B$624)+$B$22+(1-B2591)*$B$618+(1-C2591)*$E$646+(1-D2591)*$E$645+(1-E2591)*$E$644+(1-F2591)*$E$643+(1-G2591)*$E$642+(1-H2591)*$E$641</f>
        <v>23364581.1350834</v>
      </c>
      <c r="R2591" s="7" t="n">
        <f aca="false">P2591&gt;$B$12*Q2591</f>
        <v>1</v>
      </c>
      <c r="S2591" s="7" t="n">
        <f aca="false">IF(R2591,(P2591+$B$12*$B$13)/(Q2591+$B$13),IF(Q2591&gt;0,P2591/Q2591,0))</f>
        <v>69.8832117388617</v>
      </c>
      <c r="T2591" s="7" t="n">
        <f aca="false">IF(R2591,$B$13*(S2591-$B$12),0)</f>
        <v>172208029.347154</v>
      </c>
      <c r="U2591" s="7" t="n">
        <f aca="false">($B$623+$B$624)*S2591</f>
        <v>18146476.5647101</v>
      </c>
      <c r="V2591" s="7" t="n">
        <f aca="false">$B$22*S2591</f>
        <v>628948905.649755</v>
      </c>
      <c r="W2591" s="7" t="n">
        <f aca="false">IF(B2591=1,I2591,S2591*$B$618)</f>
        <v>30000000</v>
      </c>
      <c r="X2591" s="7" t="n">
        <f aca="false">IF(C2591=1,J2591,S2591*$E$646)</f>
        <v>426630894.527487</v>
      </c>
      <c r="Y2591" s="7" t="n">
        <f aca="false">IF(D2591=1,K2591,S2591*$E$645)</f>
        <v>100000000</v>
      </c>
      <c r="Z2591" s="7" t="n">
        <f aca="false">IF(E2591=1,L2591,S2591*$E$644)</f>
        <v>60000000</v>
      </c>
      <c r="AA2591" s="7" t="n">
        <f aca="false">IF(F2591=1,M2591,S2591*$E$643)</f>
        <v>209649635.216585</v>
      </c>
      <c r="AB2591" s="7" t="n">
        <f aca="false">IF(G2591=1,N2591,S2591*$E$642)</f>
        <v>349416058.694308</v>
      </c>
      <c r="AC2591" s="7" t="n">
        <f aca="false">IF(H2591=1,O2591,S2591*$E$641)</f>
        <v>5000000</v>
      </c>
      <c r="AD2591" s="7" t="n">
        <f aca="false">INDEX($W$2502:$W$2629,MATCH($A2591+(1-B2591)*64,$A$2502:$A$2629,0))</f>
        <v>30000000</v>
      </c>
      <c r="AE2591" s="7" t="n">
        <f aca="false">INDEX($W$2502:$W$2629,MATCH($A2591-B2591*64,$A$2502:$A$2629,0))</f>
        <v>43284654.507949</v>
      </c>
      <c r="AF2591" s="7" t="n">
        <f aca="false">INDEX($X$2502:$X$2629,MATCH($A2591+(1-C2591)*32,$A$2502:$A$2629,0))</f>
        <v>300000000</v>
      </c>
      <c r="AG2591" s="7" t="n">
        <f aca="false">INDEX($X$2502:$X$2629,MATCH($A2591-C2591*32,$A$2502:$A$2629,0))</f>
        <v>426630894.527487</v>
      </c>
      <c r="AH2591" s="7" t="n">
        <f aca="false">INDEX($Y$2502:$Y$2629,MATCH($A2591+(1-D2591)*16,$A$2502:$A$2629,0))</f>
        <v>100000000</v>
      </c>
      <c r="AI2591" s="7" t="n">
        <f aca="false">INDEX($Y$2502:$Y$2629,MATCH($A2591-D2591*16,$A$2502:$A$2629,0))</f>
        <v>119304033.782895</v>
      </c>
      <c r="AJ2591" s="7" t="n">
        <f aca="false">INDEX($Z$2502:$Z$2629,MATCH($A2591+(1-E2591)*8,$A$2502:$A$2629,0))</f>
        <v>60000000</v>
      </c>
      <c r="AK2591" s="7" t="n">
        <f aca="false">INDEX($Z$2502:$Z$2629,MATCH($A2591-E2591*8,$A$2502:$A$2629,0))</f>
        <v>158573020.36706</v>
      </c>
      <c r="AL2591" s="7" t="n">
        <f aca="false">INDEX($AA$2502:$AA$2629,MATCH($A2591+(1-F2591)*4,$A$2502:$A$2629,0))</f>
        <v>30000000</v>
      </c>
      <c r="AM2591" s="7" t="n">
        <f aca="false">INDEX($AA$2502:$AA$2629,MATCH($A2591-F2591*4,$A$2502:$A$2629,0))</f>
        <v>209649635.216585</v>
      </c>
      <c r="AN2591" s="7" t="n">
        <f aca="false">INDEX($AB$2502:$AB$2629,MATCH($A2591+(1-G2591)*2,$A$2502:$A$2629,0))</f>
        <v>15000000</v>
      </c>
      <c r="AO2591" s="7" t="n">
        <f aca="false">INDEX($AB$2502:$AB$2629,MATCH($A2591-G2591*2,$A$2502:$A$2629,0))</f>
        <v>349416058.694308</v>
      </c>
      <c r="AP2591" s="7" t="n">
        <f aca="false">INDEX($AC$2502:$AC$2629,MATCH($A2591+(1-H2591)*1,$A$2502:$A$2629,0))</f>
        <v>5000000</v>
      </c>
      <c r="AQ2591" s="7" t="n">
        <f aca="false">INDEX($AC$2502:$AC$2629,MATCH($A2591-H2591*1,$A$2502:$A$2629,0))</f>
        <v>293621350.645798</v>
      </c>
      <c r="AR2591" s="14" t="b">
        <f aca="false">AND(IF(B2591=1,AD2591&gt;=AE2591,AE2591&gt;AD2591),IF(C2591=1,AF2591&gt;=AG2591,AG2591&gt;AF2591),IF(D2591=1,AH2591&gt;=AI2591,AI2591&gt;AH2591),IF(E2591=1,AJ2591&gt;=AK2591,AK2591&gt;AJ2591),IF(F2591=1,AL2591&gt;=AM2591,AM2591&gt;AL2591),IF(G2591=1,AN2591&gt;=AO2591,AO2591&gt;AN2591),IF(H2591=1,AP2591&gt;=AQ2591,AQ2591&gt;AP2591))</f>
        <v>0</v>
      </c>
      <c r="AS2591" s="2"/>
      <c r="AT2591" s="2"/>
      <c r="AU2591" s="2"/>
      <c r="AV2591" s="2"/>
      <c r="AW2591" s="2"/>
      <c r="AX2591" s="2"/>
    </row>
    <row r="2592" customFormat="false" ht="15" hidden="false" customHeight="false" outlineLevel="0" collapsed="false">
      <c r="A2592" s="6" t="n">
        <f aca="false">ROW()-2502</f>
        <v>90</v>
      </c>
      <c r="B2592" s="6" t="n">
        <f aca="false">MOD(INT($A2592/64),2)</f>
        <v>1</v>
      </c>
      <c r="C2592" s="6" t="n">
        <f aca="false">MOD(INT($A2592/32),2)</f>
        <v>0</v>
      </c>
      <c r="D2592" s="6" t="n">
        <f aca="false">MOD(INT($A2592/16),2)</f>
        <v>1</v>
      </c>
      <c r="E2592" s="6" t="n">
        <f aca="false">MOD(INT($A2592/8),2)</f>
        <v>1</v>
      </c>
      <c r="F2592" s="6" t="n">
        <f aca="false">MOD(INT($A2592/4),2)</f>
        <v>0</v>
      </c>
      <c r="G2592" s="6" t="n">
        <f aca="false">MOD(INT($A2592/2),2)</f>
        <v>1</v>
      </c>
      <c r="H2592" s="6" t="n">
        <f aca="false">MOD(INT($A2592/1),2)</f>
        <v>0</v>
      </c>
      <c r="I2592" s="7" t="n">
        <f aca="false">IF(B2592=1,MIN($B$6,$B$2500),0)</f>
        <v>30000000</v>
      </c>
      <c r="J2592" s="7" t="n">
        <f aca="false">IF(C2592=1,MIN($F$646,MAX(0,$B$2500-I2592)),0)</f>
        <v>0</v>
      </c>
      <c r="K2592" s="7" t="n">
        <f aca="false">IF(D2592=1,MIN($F$645,MAX(0,$B$2500-SUM(I2592:J2592))),0)</f>
        <v>100000000</v>
      </c>
      <c r="L2592" s="7" t="n">
        <f aca="false">IF(E2592=1,MIN($F$644,MAX(0,$B$2500-SUM(I2592:K2592))),0)</f>
        <v>60000000</v>
      </c>
      <c r="M2592" s="7" t="n">
        <f aca="false">IF(F2592=1,MIN($F$643,MAX(0,$B$2500-SUM(I2592:L2592))),0)</f>
        <v>0</v>
      </c>
      <c r="N2592" s="7" t="n">
        <f aca="false">IF(G2592=1,MIN($F$642,MAX(0,$B$2500-SUM(I2592:M2592))),0)</f>
        <v>15000000</v>
      </c>
      <c r="O2592" s="7" t="n">
        <f aca="false">IF(H2592=1,MIN($F$641,MAX(0,$B$2500-SUM(I2592:N2592))),0)</f>
        <v>0</v>
      </c>
      <c r="P2592" s="7" t="n">
        <f aca="false">MAX(0,$B$2500-SUM(I2592:O2592))</f>
        <v>1795000000</v>
      </c>
      <c r="Q2592" s="7" t="n">
        <f aca="false">($B$623+$B$624)+$B$22+(1-B2592)*$B$618+(1-C2592)*$E$646+(1-D2592)*$E$645+(1-E2592)*$E$644+(1-F2592)*$E$643+(1-G2592)*$E$642+(1-H2592)*$E$641</f>
        <v>23364581.1350834</v>
      </c>
      <c r="R2592" s="7" t="n">
        <f aca="false">P2592&gt;$B$12*Q2592</f>
        <v>1</v>
      </c>
      <c r="S2592" s="7" t="n">
        <f aca="false">IF(R2592,(P2592+$B$12*$B$13)/(Q2592+$B$13),IF(Q2592&gt;0,P2592/Q2592,0))</f>
        <v>69.4965826282732</v>
      </c>
      <c r="T2592" s="7" t="n">
        <f aca="false">IF(R2592,$B$13*(S2592-$B$12),0)</f>
        <v>171241456.570683</v>
      </c>
      <c r="U2592" s="7" t="n">
        <f aca="false">($B$623+$B$624)*S2592</f>
        <v>18046081.1203687</v>
      </c>
      <c r="V2592" s="7" t="n">
        <f aca="false">$B$22*S2592</f>
        <v>625469243.654459</v>
      </c>
      <c r="W2592" s="7" t="n">
        <f aca="false">IF(B2592=1,I2592,S2592*$B$618)</f>
        <v>30000000</v>
      </c>
      <c r="X2592" s="7" t="n">
        <f aca="false">IF(C2592=1,J2592,S2592*$E$646)</f>
        <v>424270557.628303</v>
      </c>
      <c r="Y2592" s="7" t="n">
        <f aca="false">IF(D2592=1,K2592,S2592*$E$645)</f>
        <v>100000000</v>
      </c>
      <c r="Z2592" s="7" t="n">
        <f aca="false">IF(E2592=1,L2592,S2592*$E$644)</f>
        <v>60000000</v>
      </c>
      <c r="AA2592" s="7" t="n">
        <f aca="false">IF(F2592=1,M2592,S2592*$E$643)</f>
        <v>208489747.88482</v>
      </c>
      <c r="AB2592" s="7" t="n">
        <f aca="false">IF(G2592=1,N2592,S2592*$E$642)</f>
        <v>15000000</v>
      </c>
      <c r="AC2592" s="7" t="n">
        <f aca="false">IF(H2592=1,O2592,S2592*$E$641)</f>
        <v>347482913.141366</v>
      </c>
      <c r="AD2592" s="7" t="n">
        <f aca="false">INDEX($W$2502:$W$2629,MATCH($A2592+(1-B2592)*64,$A$2502:$A$2629,0))</f>
        <v>30000000</v>
      </c>
      <c r="AE2592" s="7" t="n">
        <f aca="false">INDEX($W$2502:$W$2629,MATCH($A2592-B2592*64,$A$2502:$A$2629,0))</f>
        <v>43049091.7623276</v>
      </c>
      <c r="AF2592" s="7" t="n">
        <f aca="false">INDEX($X$2502:$X$2629,MATCH($A2592+(1-C2592)*32,$A$2502:$A$2629,0))</f>
        <v>300000000</v>
      </c>
      <c r="AG2592" s="7" t="n">
        <f aca="false">INDEX($X$2502:$X$2629,MATCH($A2592-C2592*32,$A$2502:$A$2629,0))</f>
        <v>424270557.628303</v>
      </c>
      <c r="AH2592" s="7" t="n">
        <f aca="false">INDEX($Y$2502:$Y$2629,MATCH($A2592+(1-D2592)*16,$A$2502:$A$2629,0))</f>
        <v>100000000</v>
      </c>
      <c r="AI2592" s="7" t="n">
        <f aca="false">INDEX($Y$2502:$Y$2629,MATCH($A2592-D2592*16,$A$2502:$A$2629,0))</f>
        <v>118678586.685737</v>
      </c>
      <c r="AJ2592" s="7" t="n">
        <f aca="false">INDEX($Z$2502:$Z$2629,MATCH($A2592+(1-E2592)*8,$A$2502:$A$2629,0))</f>
        <v>60000000</v>
      </c>
      <c r="AK2592" s="7" t="n">
        <f aca="false">INDEX($Z$2502:$Z$2629,MATCH($A2592-E2592*8,$A$2502:$A$2629,0))</f>
        <v>157723901.11476</v>
      </c>
      <c r="AL2592" s="7" t="n">
        <f aca="false">INDEX($AA$2502:$AA$2629,MATCH($A2592+(1-F2592)*4,$A$2502:$A$2629,0))</f>
        <v>30000000</v>
      </c>
      <c r="AM2592" s="7" t="n">
        <f aca="false">INDEX($AA$2502:$AA$2629,MATCH($A2592-F2592*4,$A$2502:$A$2629,0))</f>
        <v>208489747.88482</v>
      </c>
      <c r="AN2592" s="7" t="n">
        <f aca="false">INDEX($AB$2502:$AB$2629,MATCH($A2592+(1-G2592)*2,$A$2502:$A$2629,0))</f>
        <v>15000000</v>
      </c>
      <c r="AO2592" s="7" t="n">
        <f aca="false">INDEX($AB$2502:$AB$2629,MATCH($A2592-G2592*2,$A$2502:$A$2629,0))</f>
        <v>293621350.645798</v>
      </c>
      <c r="AP2592" s="7" t="n">
        <f aca="false">INDEX($AC$2502:$AC$2629,MATCH($A2592+(1-H2592)*1,$A$2502:$A$2629,0))</f>
        <v>5000000</v>
      </c>
      <c r="AQ2592" s="7" t="n">
        <f aca="false">INDEX($AC$2502:$AC$2629,MATCH($A2592-H2592*1,$A$2502:$A$2629,0))</f>
        <v>347482913.141366</v>
      </c>
      <c r="AR2592" s="14" t="b">
        <f aca="false">AND(IF(B2592=1,AD2592&gt;=AE2592,AE2592&gt;AD2592),IF(C2592=1,AF2592&gt;=AG2592,AG2592&gt;AF2592),IF(D2592=1,AH2592&gt;=AI2592,AI2592&gt;AH2592),IF(E2592=1,AJ2592&gt;=AK2592,AK2592&gt;AJ2592),IF(F2592=1,AL2592&gt;=AM2592,AM2592&gt;AL2592),IF(G2592=1,AN2592&gt;=AO2592,AO2592&gt;AN2592),IF(H2592=1,AP2592&gt;=AQ2592,AQ2592&gt;AP2592))</f>
        <v>0</v>
      </c>
      <c r="AS2592" s="2"/>
      <c r="AT2592" s="2"/>
      <c r="AU2592" s="2"/>
      <c r="AV2592" s="2"/>
      <c r="AW2592" s="2"/>
      <c r="AX2592" s="2"/>
    </row>
    <row r="2593" customFormat="false" ht="15" hidden="false" customHeight="false" outlineLevel="0" collapsed="false">
      <c r="A2593" s="6" t="n">
        <f aca="false">ROW()-2502</f>
        <v>91</v>
      </c>
      <c r="B2593" s="6" t="n">
        <f aca="false">MOD(INT($A2593/64),2)</f>
        <v>1</v>
      </c>
      <c r="C2593" s="6" t="n">
        <f aca="false">MOD(INT($A2593/32),2)</f>
        <v>0</v>
      </c>
      <c r="D2593" s="6" t="n">
        <f aca="false">MOD(INT($A2593/16),2)</f>
        <v>1</v>
      </c>
      <c r="E2593" s="6" t="n">
        <f aca="false">MOD(INT($A2593/8),2)</f>
        <v>1</v>
      </c>
      <c r="F2593" s="6" t="n">
        <f aca="false">MOD(INT($A2593/4),2)</f>
        <v>0</v>
      </c>
      <c r="G2593" s="6" t="n">
        <f aca="false">MOD(INT($A2593/2),2)</f>
        <v>1</v>
      </c>
      <c r="H2593" s="6" t="n">
        <f aca="false">MOD(INT($A2593/1),2)</f>
        <v>1</v>
      </c>
      <c r="I2593" s="7" t="n">
        <f aca="false">IF(B2593=1,MIN($B$6,$B$2500),0)</f>
        <v>30000000</v>
      </c>
      <c r="J2593" s="7" t="n">
        <f aca="false">IF(C2593=1,MIN($F$646,MAX(0,$B$2500-I2593)),0)</f>
        <v>0</v>
      </c>
      <c r="K2593" s="7" t="n">
        <f aca="false">IF(D2593=1,MIN($F$645,MAX(0,$B$2500-SUM(I2593:J2593))),0)</f>
        <v>100000000</v>
      </c>
      <c r="L2593" s="7" t="n">
        <f aca="false">IF(E2593=1,MIN($F$644,MAX(0,$B$2500-SUM(I2593:K2593))),0)</f>
        <v>60000000</v>
      </c>
      <c r="M2593" s="7" t="n">
        <f aca="false">IF(F2593=1,MIN($F$643,MAX(0,$B$2500-SUM(I2593:L2593))),0)</f>
        <v>0</v>
      </c>
      <c r="N2593" s="7" t="n">
        <f aca="false">IF(G2593=1,MIN($F$642,MAX(0,$B$2500-SUM(I2593:M2593))),0)</f>
        <v>15000000</v>
      </c>
      <c r="O2593" s="7" t="n">
        <f aca="false">IF(H2593=1,MIN($F$641,MAX(0,$B$2500-SUM(I2593:N2593))),0)</f>
        <v>5000000</v>
      </c>
      <c r="P2593" s="7" t="n">
        <f aca="false">MAX(0,$B$2500-SUM(I2593:O2593))</f>
        <v>1790000000</v>
      </c>
      <c r="Q2593" s="7" t="n">
        <f aca="false">($B$623+$B$624)+$B$22+(1-B2593)*$B$618+(1-C2593)*$E$646+(1-D2593)*$E$645+(1-E2593)*$E$644+(1-F2593)*$E$643+(1-G2593)*$E$642+(1-H2593)*$E$641</f>
        <v>18364581.1350834</v>
      </c>
      <c r="R2593" s="7" t="n">
        <f aca="false">P2593&gt;$B$12*Q2593</f>
        <v>1</v>
      </c>
      <c r="S2593" s="7" t="n">
        <f aca="false">IF(R2593,(P2593+$B$12*$B$13)/(Q2593+$B$13),IF(Q2593&gt;0,P2593/Q2593,0))</f>
        <v>85.9111423514727</v>
      </c>
      <c r="T2593" s="7" t="n">
        <f aca="false">IF(R2593,$B$13*(S2593-$B$12),0)</f>
        <v>212277855.878682</v>
      </c>
      <c r="U2593" s="7" t="n">
        <f aca="false">($B$623+$B$624)*S2593</f>
        <v>22308427.0533252</v>
      </c>
      <c r="V2593" s="7" t="n">
        <f aca="false">$B$22*S2593</f>
        <v>773200281.163254</v>
      </c>
      <c r="W2593" s="7" t="n">
        <f aca="false">IF(B2593=1,I2593,S2593*$B$618)</f>
        <v>30000000</v>
      </c>
      <c r="X2593" s="7" t="n">
        <f aca="false">IF(C2593=1,J2593,S2593*$E$646)</f>
        <v>524480008.850321</v>
      </c>
      <c r="Y2593" s="7" t="n">
        <f aca="false">IF(D2593=1,K2593,S2593*$E$645)</f>
        <v>100000000</v>
      </c>
      <c r="Z2593" s="7" t="n">
        <f aca="false">IF(E2593=1,L2593,S2593*$E$644)</f>
        <v>60000000</v>
      </c>
      <c r="AA2593" s="7" t="n">
        <f aca="false">IF(F2593=1,M2593,S2593*$E$643)</f>
        <v>257733427.054418</v>
      </c>
      <c r="AB2593" s="7" t="n">
        <f aca="false">IF(G2593=1,N2593,S2593*$E$642)</f>
        <v>15000000</v>
      </c>
      <c r="AC2593" s="7" t="n">
        <f aca="false">IF(H2593=1,O2593,S2593*$E$641)</f>
        <v>5000000</v>
      </c>
      <c r="AD2593" s="7" t="n">
        <f aca="false">INDEX($W$2502:$W$2629,MATCH($A2593+(1-B2593)*64,$A$2502:$A$2629,0))</f>
        <v>30000000</v>
      </c>
      <c r="AE2593" s="7" t="n">
        <f aca="false">INDEX($W$2502:$W$2629,MATCH($A2593-B2593*64,$A$2502:$A$2629,0))</f>
        <v>52920654.687352</v>
      </c>
      <c r="AF2593" s="7" t="n">
        <f aca="false">INDEX($X$2502:$X$2629,MATCH($A2593+(1-C2593)*32,$A$2502:$A$2629,0))</f>
        <v>300000000</v>
      </c>
      <c r="AG2593" s="7" t="n">
        <f aca="false">INDEX($X$2502:$X$2629,MATCH($A2593-C2593*32,$A$2502:$A$2629,0))</f>
        <v>524480008.850321</v>
      </c>
      <c r="AH2593" s="7" t="n">
        <f aca="false">INDEX($Y$2502:$Y$2629,MATCH($A2593+(1-D2593)*16,$A$2502:$A$2629,0))</f>
        <v>100000000</v>
      </c>
      <c r="AI2593" s="7" t="n">
        <f aca="false">INDEX($Y$2502:$Y$2629,MATCH($A2593-D2593*16,$A$2502:$A$2629,0))</f>
        <v>144564358.706943</v>
      </c>
      <c r="AJ2593" s="7" t="n">
        <f aca="false">INDEX($Z$2502:$Z$2629,MATCH($A2593+(1-E2593)*8,$A$2502:$A$2629,0))</f>
        <v>60000000</v>
      </c>
      <c r="AK2593" s="7" t="n">
        <f aca="false">INDEX($Z$2502:$Z$2629,MATCH($A2593-E2593*8,$A$2502:$A$2629,0))</f>
        <v>191105955.193638</v>
      </c>
      <c r="AL2593" s="7" t="n">
        <f aca="false">INDEX($AA$2502:$AA$2629,MATCH($A2593+(1-F2593)*4,$A$2502:$A$2629,0))</f>
        <v>30000000</v>
      </c>
      <c r="AM2593" s="7" t="n">
        <f aca="false">INDEX($AA$2502:$AA$2629,MATCH($A2593-F2593*4,$A$2502:$A$2629,0))</f>
        <v>257733427.054418</v>
      </c>
      <c r="AN2593" s="7" t="n">
        <f aca="false">INDEX($AB$2502:$AB$2629,MATCH($A2593+(1-G2593)*2,$A$2502:$A$2629,0))</f>
        <v>15000000</v>
      </c>
      <c r="AO2593" s="7" t="n">
        <f aca="false">INDEX($AB$2502:$AB$2629,MATCH($A2593-G2593*2,$A$2502:$A$2629,0))</f>
        <v>349416058.694308</v>
      </c>
      <c r="AP2593" s="7" t="n">
        <f aca="false">INDEX($AC$2502:$AC$2629,MATCH($A2593+(1-H2593)*1,$A$2502:$A$2629,0))</f>
        <v>5000000</v>
      </c>
      <c r="AQ2593" s="7" t="n">
        <f aca="false">INDEX($AC$2502:$AC$2629,MATCH($A2593-H2593*1,$A$2502:$A$2629,0))</f>
        <v>347482913.141366</v>
      </c>
      <c r="AR2593" s="14" t="b">
        <f aca="false">AND(IF(B2593=1,AD2593&gt;=AE2593,AE2593&gt;AD2593),IF(C2593=1,AF2593&gt;=AG2593,AG2593&gt;AF2593),IF(D2593=1,AH2593&gt;=AI2593,AI2593&gt;AH2593),IF(E2593=1,AJ2593&gt;=AK2593,AK2593&gt;AJ2593),IF(F2593=1,AL2593&gt;=AM2593,AM2593&gt;AL2593),IF(G2593=1,AN2593&gt;=AO2593,AO2593&gt;AN2593),IF(H2593=1,AP2593&gt;=AQ2593,AQ2593&gt;AP2593))</f>
        <v>0</v>
      </c>
      <c r="AS2593" s="2"/>
      <c r="AT2593" s="2"/>
      <c r="AU2593" s="2"/>
      <c r="AV2593" s="2"/>
      <c r="AW2593" s="2"/>
      <c r="AX2593" s="2"/>
    </row>
    <row r="2594" customFormat="false" ht="15" hidden="false" customHeight="false" outlineLevel="0" collapsed="false">
      <c r="A2594" s="6" t="n">
        <f aca="false">ROW()-2502</f>
        <v>92</v>
      </c>
      <c r="B2594" s="6" t="n">
        <f aca="false">MOD(INT($A2594/64),2)</f>
        <v>1</v>
      </c>
      <c r="C2594" s="6" t="n">
        <f aca="false">MOD(INT($A2594/32),2)</f>
        <v>0</v>
      </c>
      <c r="D2594" s="6" t="n">
        <f aca="false">MOD(INT($A2594/16),2)</f>
        <v>1</v>
      </c>
      <c r="E2594" s="6" t="n">
        <f aca="false">MOD(INT($A2594/8),2)</f>
        <v>1</v>
      </c>
      <c r="F2594" s="6" t="n">
        <f aca="false">MOD(INT($A2594/4),2)</f>
        <v>1</v>
      </c>
      <c r="G2594" s="6" t="n">
        <f aca="false">MOD(INT($A2594/2),2)</f>
        <v>0</v>
      </c>
      <c r="H2594" s="6" t="n">
        <f aca="false">MOD(INT($A2594/1),2)</f>
        <v>0</v>
      </c>
      <c r="I2594" s="7" t="n">
        <f aca="false">IF(B2594=1,MIN($B$6,$B$2500),0)</f>
        <v>30000000</v>
      </c>
      <c r="J2594" s="7" t="n">
        <f aca="false">IF(C2594=1,MIN($F$646,MAX(0,$B$2500-I2594)),0)</f>
        <v>0</v>
      </c>
      <c r="K2594" s="7" t="n">
        <f aca="false">IF(D2594=1,MIN($F$645,MAX(0,$B$2500-SUM(I2594:J2594))),0)</f>
        <v>100000000</v>
      </c>
      <c r="L2594" s="7" t="n">
        <f aca="false">IF(E2594=1,MIN($F$644,MAX(0,$B$2500-SUM(I2594:K2594))),0)</f>
        <v>60000000</v>
      </c>
      <c r="M2594" s="7" t="n">
        <f aca="false">IF(F2594=1,MIN($F$643,MAX(0,$B$2500-SUM(I2594:L2594))),0)</f>
        <v>30000000</v>
      </c>
      <c r="N2594" s="7" t="n">
        <f aca="false">IF(G2594=1,MIN($F$642,MAX(0,$B$2500-SUM(I2594:M2594))),0)</f>
        <v>0</v>
      </c>
      <c r="O2594" s="7" t="n">
        <f aca="false">IF(H2594=1,MIN($F$641,MAX(0,$B$2500-SUM(I2594:N2594))),0)</f>
        <v>0</v>
      </c>
      <c r="P2594" s="7" t="n">
        <f aca="false">MAX(0,$B$2500-SUM(I2594:O2594))</f>
        <v>1780000000</v>
      </c>
      <c r="Q2594" s="7" t="n">
        <f aca="false">($B$623+$B$624)+$B$22+(1-B2594)*$B$618+(1-C2594)*$E$646+(1-D2594)*$E$645+(1-E2594)*$E$644+(1-F2594)*$E$643+(1-G2594)*$E$642+(1-H2594)*$E$641</f>
        <v>25364581.1350834</v>
      </c>
      <c r="R2594" s="7" t="n">
        <f aca="false">P2594&gt;$B$12*Q2594</f>
        <v>1</v>
      </c>
      <c r="S2594" s="7" t="n">
        <f aca="false">IF(R2594,(P2594+$B$12*$B$13)/(Q2594+$B$13),IF(Q2594&gt;0,P2594/Q2594,0))</f>
        <v>63.9700985045748</v>
      </c>
      <c r="T2594" s="7" t="n">
        <f aca="false">IF(R2594,$B$13*(S2594-$B$12),0)</f>
        <v>157425246.261437</v>
      </c>
      <c r="U2594" s="7" t="n">
        <f aca="false">($B$623+$B$624)*S2594</f>
        <v>16611026.6610705</v>
      </c>
      <c r="V2594" s="7" t="n">
        <f aca="false">$B$22*S2594</f>
        <v>575730886.541173</v>
      </c>
      <c r="W2594" s="7" t="n">
        <f aca="false">IF(B2594=1,I2594,S2594*$B$618)</f>
        <v>30000000</v>
      </c>
      <c r="X2594" s="7" t="n">
        <f aca="false">IF(C2594=1,J2594,S2594*$E$646)</f>
        <v>390531855.490572</v>
      </c>
      <c r="Y2594" s="7" t="n">
        <f aca="false">IF(D2594=1,K2594,S2594*$E$645)</f>
        <v>100000000</v>
      </c>
      <c r="Z2594" s="7" t="n">
        <f aca="false">IF(E2594=1,L2594,S2594*$E$644)</f>
        <v>60000000</v>
      </c>
      <c r="AA2594" s="7" t="n">
        <f aca="false">IF(F2594=1,M2594,S2594*$E$643)</f>
        <v>30000000</v>
      </c>
      <c r="AB2594" s="7" t="n">
        <f aca="false">IF(G2594=1,N2594,S2594*$E$642)</f>
        <v>319850492.522874</v>
      </c>
      <c r="AC2594" s="7" t="n">
        <f aca="false">IF(H2594=1,O2594,S2594*$E$641)</f>
        <v>319850492.522874</v>
      </c>
      <c r="AD2594" s="7" t="n">
        <f aca="false">INDEX($W$2502:$W$2629,MATCH($A2594+(1-B2594)*64,$A$2502:$A$2629,0))</f>
        <v>30000000</v>
      </c>
      <c r="AE2594" s="7" t="n">
        <f aca="false">INDEX($W$2502:$W$2629,MATCH($A2594-B2594*64,$A$2502:$A$2629,0))</f>
        <v>39698350.8994049</v>
      </c>
      <c r="AF2594" s="7" t="n">
        <f aca="false">INDEX($X$2502:$X$2629,MATCH($A2594+(1-C2594)*32,$A$2502:$A$2629,0))</f>
        <v>300000000</v>
      </c>
      <c r="AG2594" s="7" t="n">
        <f aca="false">INDEX($X$2502:$X$2629,MATCH($A2594-C2594*32,$A$2502:$A$2629,0))</f>
        <v>390531855.490572</v>
      </c>
      <c r="AH2594" s="7" t="n">
        <f aca="false">INDEX($Y$2502:$Y$2629,MATCH($A2594+(1-D2594)*16,$A$2502:$A$2629,0))</f>
        <v>100000000</v>
      </c>
      <c r="AI2594" s="7" t="n">
        <f aca="false">INDEX($Y$2502:$Y$2629,MATCH($A2594-D2594*16,$A$2502:$A$2629,0))</f>
        <v>109782348.384803</v>
      </c>
      <c r="AJ2594" s="7" t="n">
        <f aca="false">INDEX($Z$2502:$Z$2629,MATCH($A2594+(1-E2594)*8,$A$2502:$A$2629,0))</f>
        <v>60000000</v>
      </c>
      <c r="AK2594" s="7" t="n">
        <f aca="false">INDEX($Z$2502:$Z$2629,MATCH($A2594-E2594*8,$A$2502:$A$2629,0))</f>
        <v>146111389.424581</v>
      </c>
      <c r="AL2594" s="7" t="n">
        <f aca="false">INDEX($AA$2502:$AA$2629,MATCH($A2594+(1-F2594)*4,$A$2502:$A$2629,0))</f>
        <v>30000000</v>
      </c>
      <c r="AM2594" s="7" t="n">
        <f aca="false">INDEX($AA$2502:$AA$2629,MATCH($A2594-F2594*4,$A$2502:$A$2629,0))</f>
        <v>176172810.387479</v>
      </c>
      <c r="AN2594" s="7" t="n">
        <f aca="false">INDEX($AB$2502:$AB$2629,MATCH($A2594+(1-G2594)*2,$A$2502:$A$2629,0))</f>
        <v>15000000</v>
      </c>
      <c r="AO2594" s="7" t="n">
        <f aca="false">INDEX($AB$2502:$AB$2629,MATCH($A2594-G2594*2,$A$2502:$A$2629,0))</f>
        <v>319850492.522874</v>
      </c>
      <c r="AP2594" s="7" t="n">
        <f aca="false">INDEX($AC$2502:$AC$2629,MATCH($A2594+(1-H2594)*1,$A$2502:$A$2629,0))</f>
        <v>5000000</v>
      </c>
      <c r="AQ2594" s="7" t="n">
        <f aca="false">INDEX($AC$2502:$AC$2629,MATCH($A2594-H2594*1,$A$2502:$A$2629,0))</f>
        <v>319850492.522874</v>
      </c>
      <c r="AR2594" s="14" t="b">
        <f aca="false">AND(IF(B2594=1,AD2594&gt;=AE2594,AE2594&gt;AD2594),IF(C2594=1,AF2594&gt;=AG2594,AG2594&gt;AF2594),IF(D2594=1,AH2594&gt;=AI2594,AI2594&gt;AH2594),IF(E2594=1,AJ2594&gt;=AK2594,AK2594&gt;AJ2594),IF(F2594=1,AL2594&gt;=AM2594,AM2594&gt;AL2594),IF(G2594=1,AN2594&gt;=AO2594,AO2594&gt;AN2594),IF(H2594=1,AP2594&gt;=AQ2594,AQ2594&gt;AP2594))</f>
        <v>0</v>
      </c>
      <c r="AS2594" s="2"/>
      <c r="AT2594" s="2"/>
      <c r="AU2594" s="2"/>
      <c r="AV2594" s="2"/>
      <c r="AW2594" s="2"/>
      <c r="AX2594" s="2"/>
    </row>
    <row r="2595" customFormat="false" ht="15" hidden="false" customHeight="false" outlineLevel="0" collapsed="false">
      <c r="A2595" s="6" t="n">
        <f aca="false">ROW()-2502</f>
        <v>93</v>
      </c>
      <c r="B2595" s="6" t="n">
        <f aca="false">MOD(INT($A2595/64),2)</f>
        <v>1</v>
      </c>
      <c r="C2595" s="6" t="n">
        <f aca="false">MOD(INT($A2595/32),2)</f>
        <v>0</v>
      </c>
      <c r="D2595" s="6" t="n">
        <f aca="false">MOD(INT($A2595/16),2)</f>
        <v>1</v>
      </c>
      <c r="E2595" s="6" t="n">
        <f aca="false">MOD(INT($A2595/8),2)</f>
        <v>1</v>
      </c>
      <c r="F2595" s="6" t="n">
        <f aca="false">MOD(INT($A2595/4),2)</f>
        <v>1</v>
      </c>
      <c r="G2595" s="6" t="n">
        <f aca="false">MOD(INT($A2595/2),2)</f>
        <v>0</v>
      </c>
      <c r="H2595" s="6" t="n">
        <f aca="false">MOD(INT($A2595/1),2)</f>
        <v>1</v>
      </c>
      <c r="I2595" s="7" t="n">
        <f aca="false">IF(B2595=1,MIN($B$6,$B$2500),0)</f>
        <v>30000000</v>
      </c>
      <c r="J2595" s="7" t="n">
        <f aca="false">IF(C2595=1,MIN($F$646,MAX(0,$B$2500-I2595)),0)</f>
        <v>0</v>
      </c>
      <c r="K2595" s="7" t="n">
        <f aca="false">IF(D2595=1,MIN($F$645,MAX(0,$B$2500-SUM(I2595:J2595))),0)</f>
        <v>100000000</v>
      </c>
      <c r="L2595" s="7" t="n">
        <f aca="false">IF(E2595=1,MIN($F$644,MAX(0,$B$2500-SUM(I2595:K2595))),0)</f>
        <v>60000000</v>
      </c>
      <c r="M2595" s="7" t="n">
        <f aca="false">IF(F2595=1,MIN($F$643,MAX(0,$B$2500-SUM(I2595:L2595))),0)</f>
        <v>30000000</v>
      </c>
      <c r="N2595" s="7" t="n">
        <f aca="false">IF(G2595=1,MIN($F$642,MAX(0,$B$2500-SUM(I2595:M2595))),0)</f>
        <v>0</v>
      </c>
      <c r="O2595" s="7" t="n">
        <f aca="false">IF(H2595=1,MIN($F$641,MAX(0,$B$2500-SUM(I2595:N2595))),0)</f>
        <v>5000000</v>
      </c>
      <c r="P2595" s="7" t="n">
        <f aca="false">MAX(0,$B$2500-SUM(I2595:O2595))</f>
        <v>1775000000</v>
      </c>
      <c r="Q2595" s="7" t="n">
        <f aca="false">($B$623+$B$624)+$B$22+(1-B2595)*$B$618+(1-C2595)*$E$646+(1-D2595)*$E$645+(1-E2595)*$E$644+(1-F2595)*$E$643+(1-G2595)*$E$642+(1-H2595)*$E$641</f>
        <v>20364581.1350834</v>
      </c>
      <c r="R2595" s="7" t="n">
        <f aca="false">P2595&gt;$B$12*Q2595</f>
        <v>1</v>
      </c>
      <c r="S2595" s="7" t="n">
        <f aca="false">IF(R2595,(P2595+$B$12*$B$13)/(Q2595+$B$13),IF(Q2595&gt;0,P2595/Q2595,0))</f>
        <v>77.7403263807272</v>
      </c>
      <c r="T2595" s="7" t="n">
        <f aca="false">IF(R2595,$B$13*(S2595-$B$12),0)</f>
        <v>191850815.951818</v>
      </c>
      <c r="U2595" s="7" t="n">
        <f aca="false">($B$623+$B$624)*S2595</f>
        <v>20186722.6147578</v>
      </c>
      <c r="V2595" s="7" t="n">
        <f aca="false">$B$22*S2595</f>
        <v>699662937.426544</v>
      </c>
      <c r="W2595" s="7" t="n">
        <f aca="false">IF(B2595=1,I2595,S2595*$B$618)</f>
        <v>30000000</v>
      </c>
      <c r="X2595" s="7" t="n">
        <f aca="false">IF(C2595=1,J2595,S2595*$E$646)</f>
        <v>474597892.103244</v>
      </c>
      <c r="Y2595" s="7" t="n">
        <f aca="false">IF(D2595=1,K2595,S2595*$E$645)</f>
        <v>100000000</v>
      </c>
      <c r="Z2595" s="7" t="n">
        <f aca="false">IF(E2595=1,L2595,S2595*$E$644)</f>
        <v>60000000</v>
      </c>
      <c r="AA2595" s="7" t="n">
        <f aca="false">IF(F2595=1,M2595,S2595*$E$643)</f>
        <v>30000000</v>
      </c>
      <c r="AB2595" s="7" t="n">
        <f aca="false">IF(G2595=1,N2595,S2595*$E$642)</f>
        <v>388701631.903636</v>
      </c>
      <c r="AC2595" s="7" t="n">
        <f aca="false">IF(H2595=1,O2595,S2595*$E$641)</f>
        <v>5000000</v>
      </c>
      <c r="AD2595" s="7" t="n">
        <f aca="false">INDEX($W$2502:$W$2629,MATCH($A2595+(1-B2595)*64,$A$2502:$A$2629,0))</f>
        <v>30000000</v>
      </c>
      <c r="AE2595" s="7" t="n">
        <f aca="false">INDEX($W$2502:$W$2629,MATCH($A2595-B2595*64,$A$2502:$A$2629,0))</f>
        <v>48016100.3331127</v>
      </c>
      <c r="AF2595" s="7" t="n">
        <f aca="false">INDEX($X$2502:$X$2629,MATCH($A2595+(1-C2595)*32,$A$2502:$A$2629,0))</f>
        <v>300000000</v>
      </c>
      <c r="AG2595" s="7" t="n">
        <f aca="false">INDEX($X$2502:$X$2629,MATCH($A2595-C2595*32,$A$2502:$A$2629,0))</f>
        <v>474597892.103244</v>
      </c>
      <c r="AH2595" s="7" t="n">
        <f aca="false">INDEX($Y$2502:$Y$2629,MATCH($A2595+(1-D2595)*16,$A$2502:$A$2629,0))</f>
        <v>100000000</v>
      </c>
      <c r="AI2595" s="7" t="n">
        <f aca="false">INDEX($Y$2502:$Y$2629,MATCH($A2595-D2595*16,$A$2502:$A$2629,0))</f>
        <v>131753848.605722</v>
      </c>
      <c r="AJ2595" s="7" t="n">
        <f aca="false">INDEX($Z$2502:$Z$2629,MATCH($A2595+(1-E2595)*8,$A$2502:$A$2629,0))</f>
        <v>60000000</v>
      </c>
      <c r="AK2595" s="7" t="n">
        <f aca="false">INDEX($Z$2502:$Z$2629,MATCH($A2595-E2595*8,$A$2502:$A$2629,0))</f>
        <v>174552666.296775</v>
      </c>
      <c r="AL2595" s="7" t="n">
        <f aca="false">INDEX($AA$2502:$AA$2629,MATCH($A2595+(1-F2595)*4,$A$2502:$A$2629,0))</f>
        <v>30000000</v>
      </c>
      <c r="AM2595" s="7" t="n">
        <f aca="false">INDEX($AA$2502:$AA$2629,MATCH($A2595-F2595*4,$A$2502:$A$2629,0))</f>
        <v>209649635.216585</v>
      </c>
      <c r="AN2595" s="7" t="n">
        <f aca="false">INDEX($AB$2502:$AB$2629,MATCH($A2595+(1-G2595)*2,$A$2502:$A$2629,0))</f>
        <v>15000000</v>
      </c>
      <c r="AO2595" s="7" t="n">
        <f aca="false">INDEX($AB$2502:$AB$2629,MATCH($A2595-G2595*2,$A$2502:$A$2629,0))</f>
        <v>388701631.903636</v>
      </c>
      <c r="AP2595" s="7" t="n">
        <f aca="false">INDEX($AC$2502:$AC$2629,MATCH($A2595+(1-H2595)*1,$A$2502:$A$2629,0))</f>
        <v>5000000</v>
      </c>
      <c r="AQ2595" s="7" t="n">
        <f aca="false">INDEX($AC$2502:$AC$2629,MATCH($A2595-H2595*1,$A$2502:$A$2629,0))</f>
        <v>319850492.522874</v>
      </c>
      <c r="AR2595" s="14" t="b">
        <f aca="false">AND(IF(B2595=1,AD2595&gt;=AE2595,AE2595&gt;AD2595),IF(C2595=1,AF2595&gt;=AG2595,AG2595&gt;AF2595),IF(D2595=1,AH2595&gt;=AI2595,AI2595&gt;AH2595),IF(E2595=1,AJ2595&gt;=AK2595,AK2595&gt;AJ2595),IF(F2595=1,AL2595&gt;=AM2595,AM2595&gt;AL2595),IF(G2595=1,AN2595&gt;=AO2595,AO2595&gt;AN2595),IF(H2595=1,AP2595&gt;=AQ2595,AQ2595&gt;AP2595))</f>
        <v>0</v>
      </c>
      <c r="AS2595" s="2"/>
      <c r="AT2595" s="2"/>
      <c r="AU2595" s="2"/>
      <c r="AV2595" s="2"/>
      <c r="AW2595" s="2"/>
      <c r="AX2595" s="2"/>
    </row>
    <row r="2596" customFormat="false" ht="15" hidden="false" customHeight="false" outlineLevel="0" collapsed="false">
      <c r="A2596" s="6" t="n">
        <f aca="false">ROW()-2502</f>
        <v>94</v>
      </c>
      <c r="B2596" s="6" t="n">
        <f aca="false">MOD(INT($A2596/64),2)</f>
        <v>1</v>
      </c>
      <c r="C2596" s="6" t="n">
        <f aca="false">MOD(INT($A2596/32),2)</f>
        <v>0</v>
      </c>
      <c r="D2596" s="6" t="n">
        <f aca="false">MOD(INT($A2596/16),2)</f>
        <v>1</v>
      </c>
      <c r="E2596" s="6" t="n">
        <f aca="false">MOD(INT($A2596/8),2)</f>
        <v>1</v>
      </c>
      <c r="F2596" s="6" t="n">
        <f aca="false">MOD(INT($A2596/4),2)</f>
        <v>1</v>
      </c>
      <c r="G2596" s="6" t="n">
        <f aca="false">MOD(INT($A2596/2),2)</f>
        <v>1</v>
      </c>
      <c r="H2596" s="6" t="n">
        <f aca="false">MOD(INT($A2596/1),2)</f>
        <v>0</v>
      </c>
      <c r="I2596" s="7" t="n">
        <f aca="false">IF(B2596=1,MIN($B$6,$B$2500),0)</f>
        <v>30000000</v>
      </c>
      <c r="J2596" s="7" t="n">
        <f aca="false">IF(C2596=1,MIN($F$646,MAX(0,$B$2500-I2596)),0)</f>
        <v>0</v>
      </c>
      <c r="K2596" s="7" t="n">
        <f aca="false">IF(D2596=1,MIN($F$645,MAX(0,$B$2500-SUM(I2596:J2596))),0)</f>
        <v>100000000</v>
      </c>
      <c r="L2596" s="7" t="n">
        <f aca="false">IF(E2596=1,MIN($F$644,MAX(0,$B$2500-SUM(I2596:K2596))),0)</f>
        <v>60000000</v>
      </c>
      <c r="M2596" s="7" t="n">
        <f aca="false">IF(F2596=1,MIN($F$643,MAX(0,$B$2500-SUM(I2596:L2596))),0)</f>
        <v>30000000</v>
      </c>
      <c r="N2596" s="7" t="n">
        <f aca="false">IF(G2596=1,MIN($F$642,MAX(0,$B$2500-SUM(I2596:M2596))),0)</f>
        <v>15000000</v>
      </c>
      <c r="O2596" s="7" t="n">
        <f aca="false">IF(H2596=1,MIN($F$641,MAX(0,$B$2500-SUM(I2596:N2596))),0)</f>
        <v>0</v>
      </c>
      <c r="P2596" s="7" t="n">
        <f aca="false">MAX(0,$B$2500-SUM(I2596:O2596))</f>
        <v>1765000000</v>
      </c>
      <c r="Q2596" s="7" t="n">
        <f aca="false">($B$623+$B$624)+$B$22+(1-B2596)*$B$618+(1-C2596)*$E$646+(1-D2596)*$E$645+(1-E2596)*$E$644+(1-F2596)*$E$643+(1-G2596)*$E$642+(1-H2596)*$E$641</f>
        <v>20364581.1350834</v>
      </c>
      <c r="R2596" s="7" t="n">
        <f aca="false">P2596&gt;$B$12*Q2596</f>
        <v>1</v>
      </c>
      <c r="S2596" s="7" t="n">
        <f aca="false">IF(R2596,(P2596+$B$12*$B$13)/(Q2596+$B$13),IF(Q2596&gt;0,P2596/Q2596,0))</f>
        <v>77.3029687076992</v>
      </c>
      <c r="T2596" s="7" t="n">
        <f aca="false">IF(R2596,$B$13*(S2596-$B$12),0)</f>
        <v>190757421.769248</v>
      </c>
      <c r="U2596" s="7" t="n">
        <f aca="false">($B$623+$B$624)*S2596</f>
        <v>20073154.5550404</v>
      </c>
      <c r="V2596" s="7" t="n">
        <f aca="false">$B$22*S2596</f>
        <v>695726718.369293</v>
      </c>
      <c r="W2596" s="7" t="n">
        <f aca="false">IF(B2596=1,I2596,S2596*$B$618)</f>
        <v>30000000</v>
      </c>
      <c r="X2596" s="7" t="n">
        <f aca="false">IF(C2596=1,J2596,S2596*$E$646)</f>
        <v>471927861.767923</v>
      </c>
      <c r="Y2596" s="7" t="n">
        <f aca="false">IF(D2596=1,K2596,S2596*$E$645)</f>
        <v>100000000</v>
      </c>
      <c r="Z2596" s="7" t="n">
        <f aca="false">IF(E2596=1,L2596,S2596*$E$644)</f>
        <v>60000000</v>
      </c>
      <c r="AA2596" s="7" t="n">
        <f aca="false">IF(F2596=1,M2596,S2596*$E$643)</f>
        <v>30000000</v>
      </c>
      <c r="AB2596" s="7" t="n">
        <f aca="false">IF(G2596=1,N2596,S2596*$E$642)</f>
        <v>15000000</v>
      </c>
      <c r="AC2596" s="7" t="n">
        <f aca="false">IF(H2596=1,O2596,S2596*$E$641)</f>
        <v>386514843.538496</v>
      </c>
      <c r="AD2596" s="7" t="n">
        <f aca="false">INDEX($W$2502:$W$2629,MATCH($A2596+(1-B2596)*64,$A$2502:$A$2629,0))</f>
        <v>30000000</v>
      </c>
      <c r="AE2596" s="7" t="n">
        <f aca="false">INDEX($W$2502:$W$2629,MATCH($A2596-B2596*64,$A$2502:$A$2629,0))</f>
        <v>47750451.091989</v>
      </c>
      <c r="AF2596" s="7" t="n">
        <f aca="false">INDEX($X$2502:$X$2629,MATCH($A2596+(1-C2596)*32,$A$2502:$A$2629,0))</f>
        <v>300000000</v>
      </c>
      <c r="AG2596" s="7" t="n">
        <f aca="false">INDEX($X$2502:$X$2629,MATCH($A2596-C2596*32,$A$2502:$A$2629,0))</f>
        <v>471927861.767923</v>
      </c>
      <c r="AH2596" s="7" t="n">
        <f aca="false">INDEX($Y$2502:$Y$2629,MATCH($A2596+(1-D2596)*16,$A$2502:$A$2629,0))</f>
        <v>100000000</v>
      </c>
      <c r="AI2596" s="7" t="n">
        <f aca="false">INDEX($Y$2502:$Y$2629,MATCH($A2596-D2596*16,$A$2502:$A$2629,0))</f>
        <v>131052097.081856</v>
      </c>
      <c r="AJ2596" s="7" t="n">
        <f aca="false">INDEX($Z$2502:$Z$2629,MATCH($A2596+(1-E2596)*8,$A$2502:$A$2629,0))</f>
        <v>60000000</v>
      </c>
      <c r="AK2596" s="7" t="n">
        <f aca="false">INDEX($Z$2502:$Z$2629,MATCH($A2596-E2596*8,$A$2502:$A$2629,0))</f>
        <v>173602719.813527</v>
      </c>
      <c r="AL2596" s="7" t="n">
        <f aca="false">INDEX($AA$2502:$AA$2629,MATCH($A2596+(1-F2596)*4,$A$2502:$A$2629,0))</f>
        <v>30000000</v>
      </c>
      <c r="AM2596" s="7" t="n">
        <f aca="false">INDEX($AA$2502:$AA$2629,MATCH($A2596-F2596*4,$A$2502:$A$2629,0))</f>
        <v>208489747.88482</v>
      </c>
      <c r="AN2596" s="7" t="n">
        <f aca="false">INDEX($AB$2502:$AB$2629,MATCH($A2596+(1-G2596)*2,$A$2502:$A$2629,0))</f>
        <v>15000000</v>
      </c>
      <c r="AO2596" s="7" t="n">
        <f aca="false">INDEX($AB$2502:$AB$2629,MATCH($A2596-G2596*2,$A$2502:$A$2629,0))</f>
        <v>319850492.522874</v>
      </c>
      <c r="AP2596" s="7" t="n">
        <f aca="false">INDEX($AC$2502:$AC$2629,MATCH($A2596+(1-H2596)*1,$A$2502:$A$2629,0))</f>
        <v>5000000</v>
      </c>
      <c r="AQ2596" s="7" t="n">
        <f aca="false">INDEX($AC$2502:$AC$2629,MATCH($A2596-H2596*1,$A$2502:$A$2629,0))</f>
        <v>386514843.538496</v>
      </c>
      <c r="AR2596" s="14" t="b">
        <f aca="false">AND(IF(B2596=1,AD2596&gt;=AE2596,AE2596&gt;AD2596),IF(C2596=1,AF2596&gt;=AG2596,AG2596&gt;AF2596),IF(D2596=1,AH2596&gt;=AI2596,AI2596&gt;AH2596),IF(E2596=1,AJ2596&gt;=AK2596,AK2596&gt;AJ2596),IF(F2596=1,AL2596&gt;=AM2596,AM2596&gt;AL2596),IF(G2596=1,AN2596&gt;=AO2596,AO2596&gt;AN2596),IF(H2596=1,AP2596&gt;=AQ2596,AQ2596&gt;AP2596))</f>
        <v>0</v>
      </c>
      <c r="AS2596" s="2"/>
      <c r="AT2596" s="2"/>
      <c r="AU2596" s="2"/>
      <c r="AV2596" s="2"/>
      <c r="AW2596" s="2"/>
      <c r="AX2596" s="2"/>
    </row>
    <row r="2597" customFormat="false" ht="15" hidden="false" customHeight="false" outlineLevel="0" collapsed="false">
      <c r="A2597" s="6" t="n">
        <f aca="false">ROW()-2502</f>
        <v>95</v>
      </c>
      <c r="B2597" s="6" t="n">
        <f aca="false">MOD(INT($A2597/64),2)</f>
        <v>1</v>
      </c>
      <c r="C2597" s="6" t="n">
        <f aca="false">MOD(INT($A2597/32),2)</f>
        <v>0</v>
      </c>
      <c r="D2597" s="6" t="n">
        <f aca="false">MOD(INT($A2597/16),2)</f>
        <v>1</v>
      </c>
      <c r="E2597" s="6" t="n">
        <f aca="false">MOD(INT($A2597/8),2)</f>
        <v>1</v>
      </c>
      <c r="F2597" s="6" t="n">
        <f aca="false">MOD(INT($A2597/4),2)</f>
        <v>1</v>
      </c>
      <c r="G2597" s="6" t="n">
        <f aca="false">MOD(INT($A2597/2),2)</f>
        <v>1</v>
      </c>
      <c r="H2597" s="6" t="n">
        <f aca="false">MOD(INT($A2597/1),2)</f>
        <v>1</v>
      </c>
      <c r="I2597" s="7" t="n">
        <f aca="false">IF(B2597=1,MIN($B$6,$B$2500),0)</f>
        <v>30000000</v>
      </c>
      <c r="J2597" s="7" t="n">
        <f aca="false">IF(C2597=1,MIN($F$646,MAX(0,$B$2500-I2597)),0)</f>
        <v>0</v>
      </c>
      <c r="K2597" s="7" t="n">
        <f aca="false">IF(D2597=1,MIN($F$645,MAX(0,$B$2500-SUM(I2597:J2597))),0)</f>
        <v>100000000</v>
      </c>
      <c r="L2597" s="7" t="n">
        <f aca="false">IF(E2597=1,MIN($F$644,MAX(0,$B$2500-SUM(I2597:K2597))),0)</f>
        <v>60000000</v>
      </c>
      <c r="M2597" s="7" t="n">
        <f aca="false">IF(F2597=1,MIN($F$643,MAX(0,$B$2500-SUM(I2597:L2597))),0)</f>
        <v>30000000</v>
      </c>
      <c r="N2597" s="7" t="n">
        <f aca="false">IF(G2597=1,MIN($F$642,MAX(0,$B$2500-SUM(I2597:M2597))),0)</f>
        <v>15000000</v>
      </c>
      <c r="O2597" s="7" t="n">
        <f aca="false">IF(H2597=1,MIN($F$641,MAX(0,$B$2500-SUM(I2597:N2597))),0)</f>
        <v>5000000</v>
      </c>
      <c r="P2597" s="7" t="n">
        <f aca="false">MAX(0,$B$2500-SUM(I2597:O2597))</f>
        <v>1760000000</v>
      </c>
      <c r="Q2597" s="7" t="n">
        <f aca="false">($B$623+$B$624)+$B$22+(1-B2597)*$B$618+(1-C2597)*$E$646+(1-D2597)*$E$645+(1-E2597)*$E$644+(1-F2597)*$E$643+(1-G2597)*$E$642+(1-H2597)*$E$641</f>
        <v>15364581.1350834</v>
      </c>
      <c r="R2597" s="7" t="n">
        <f aca="false">P2597&gt;$B$12*Q2597</f>
        <v>1</v>
      </c>
      <c r="S2597" s="7" t="n">
        <f aca="false">IF(R2597,(P2597+$B$12*$B$13)/(Q2597+$B$13),IF(Q2597&gt;0,P2597/Q2597,0))</f>
        <v>98.6589042683296</v>
      </c>
      <c r="T2597" s="7" t="n">
        <f aca="false">IF(R2597,$B$13*(S2597-$B$12),0)</f>
        <v>244147260.670824</v>
      </c>
      <c r="U2597" s="7" t="n">
        <f aca="false">($B$623+$B$624)*S2597</f>
        <v>25618620.6909784</v>
      </c>
      <c r="V2597" s="7" t="n">
        <f aca="false">$B$22*S2597</f>
        <v>887930138.414967</v>
      </c>
      <c r="W2597" s="7" t="n">
        <f aca="false">IF(B2597=1,I2597,S2597*$B$618)</f>
        <v>30000000</v>
      </c>
      <c r="X2597" s="7" t="n">
        <f aca="false">IF(C2597=1,J2597,S2597*$E$646)</f>
        <v>602303980.223231</v>
      </c>
      <c r="Y2597" s="7" t="n">
        <f aca="false">IF(D2597=1,K2597,S2597*$E$645)</f>
        <v>100000000</v>
      </c>
      <c r="Z2597" s="7" t="n">
        <f aca="false">IF(E2597=1,L2597,S2597*$E$644)</f>
        <v>60000000</v>
      </c>
      <c r="AA2597" s="7" t="n">
        <f aca="false">IF(F2597=1,M2597,S2597*$E$643)</f>
        <v>30000000</v>
      </c>
      <c r="AB2597" s="7" t="n">
        <f aca="false">IF(G2597=1,N2597,S2597*$E$642)</f>
        <v>15000000</v>
      </c>
      <c r="AC2597" s="7" t="n">
        <f aca="false">IF(H2597=1,O2597,S2597*$E$641)</f>
        <v>5000000</v>
      </c>
      <c r="AD2597" s="7" t="n">
        <f aca="false">INDEX($W$2502:$W$2629,MATCH($A2597+(1-B2597)*64,$A$2502:$A$2629,0))</f>
        <v>30000000</v>
      </c>
      <c r="AE2597" s="7" t="n">
        <f aca="false">INDEX($W$2502:$W$2629,MATCH($A2597-B2597*64,$A$2502:$A$2629,0))</f>
        <v>60495223.5171188</v>
      </c>
      <c r="AF2597" s="7" t="n">
        <f aca="false">INDEX($X$2502:$X$2629,MATCH($A2597+(1-C2597)*32,$A$2502:$A$2629,0))</f>
        <v>300000000</v>
      </c>
      <c r="AG2597" s="7" t="n">
        <f aca="false">INDEX($X$2502:$X$2629,MATCH($A2597-C2597*32,$A$2502:$A$2629,0))</f>
        <v>602303980.223231</v>
      </c>
      <c r="AH2597" s="7" t="n">
        <f aca="false">INDEX($Y$2502:$Y$2629,MATCH($A2597+(1-D2597)*16,$A$2502:$A$2629,0))</f>
        <v>100000000</v>
      </c>
      <c r="AI2597" s="7" t="n">
        <f aca="false">INDEX($Y$2502:$Y$2629,MATCH($A2597-D2597*16,$A$2502:$A$2629,0))</f>
        <v>164060045.060601</v>
      </c>
      <c r="AJ2597" s="7" t="n">
        <f aca="false">INDEX($Z$2502:$Z$2629,MATCH($A2597+(1-E2597)*8,$A$2502:$A$2629,0))</f>
        <v>60000000</v>
      </c>
      <c r="AK2597" s="7" t="n">
        <f aca="false">INDEX($Z$2502:$Z$2629,MATCH($A2597-E2597*8,$A$2502:$A$2629,0))</f>
        <v>215844579.803697</v>
      </c>
      <c r="AL2597" s="7" t="n">
        <f aca="false">INDEX($AA$2502:$AA$2629,MATCH($A2597+(1-F2597)*4,$A$2502:$A$2629,0))</f>
        <v>30000000</v>
      </c>
      <c r="AM2597" s="7" t="n">
        <f aca="false">INDEX($AA$2502:$AA$2629,MATCH($A2597-F2597*4,$A$2502:$A$2629,0))</f>
        <v>257733427.054418</v>
      </c>
      <c r="AN2597" s="7" t="n">
        <f aca="false">INDEX($AB$2502:$AB$2629,MATCH($A2597+(1-G2597)*2,$A$2502:$A$2629,0))</f>
        <v>15000000</v>
      </c>
      <c r="AO2597" s="7" t="n">
        <f aca="false">INDEX($AB$2502:$AB$2629,MATCH($A2597-G2597*2,$A$2502:$A$2629,0))</f>
        <v>388701631.903636</v>
      </c>
      <c r="AP2597" s="7" t="n">
        <f aca="false">INDEX($AC$2502:$AC$2629,MATCH($A2597+(1-H2597)*1,$A$2502:$A$2629,0))</f>
        <v>5000000</v>
      </c>
      <c r="AQ2597" s="7" t="n">
        <f aca="false">INDEX($AC$2502:$AC$2629,MATCH($A2597-H2597*1,$A$2502:$A$2629,0))</f>
        <v>386514843.538496</v>
      </c>
      <c r="AR2597" s="14" t="b">
        <f aca="false">AND(IF(B2597=1,AD2597&gt;=AE2597,AE2597&gt;AD2597),IF(C2597=1,AF2597&gt;=AG2597,AG2597&gt;AF2597),IF(D2597=1,AH2597&gt;=AI2597,AI2597&gt;AH2597),IF(E2597=1,AJ2597&gt;=AK2597,AK2597&gt;AJ2597),IF(F2597=1,AL2597&gt;=AM2597,AM2597&gt;AL2597),IF(G2597=1,AN2597&gt;=AO2597,AO2597&gt;AN2597),IF(H2597=1,AP2597&gt;=AQ2597,AQ2597&gt;AP2597))</f>
        <v>0</v>
      </c>
      <c r="AS2597" s="2"/>
      <c r="AT2597" s="2"/>
      <c r="AU2597" s="2"/>
      <c r="AV2597" s="2"/>
      <c r="AW2597" s="2"/>
      <c r="AX2597" s="2"/>
    </row>
    <row r="2598" customFormat="false" ht="15" hidden="false" customHeight="false" outlineLevel="0" collapsed="false">
      <c r="A2598" s="6" t="n">
        <f aca="false">ROW()-2502</f>
        <v>96</v>
      </c>
      <c r="B2598" s="6" t="n">
        <f aca="false">MOD(INT($A2598/64),2)</f>
        <v>1</v>
      </c>
      <c r="C2598" s="6" t="n">
        <f aca="false">MOD(INT($A2598/32),2)</f>
        <v>1</v>
      </c>
      <c r="D2598" s="6" t="n">
        <f aca="false">MOD(INT($A2598/16),2)</f>
        <v>0</v>
      </c>
      <c r="E2598" s="6" t="n">
        <f aca="false">MOD(INT($A2598/8),2)</f>
        <v>0</v>
      </c>
      <c r="F2598" s="6" t="n">
        <f aca="false">MOD(INT($A2598/4),2)</f>
        <v>0</v>
      </c>
      <c r="G2598" s="6" t="n">
        <f aca="false">MOD(INT($A2598/2),2)</f>
        <v>0</v>
      </c>
      <c r="H2598" s="6" t="n">
        <f aca="false">MOD(INT($A2598/1),2)</f>
        <v>0</v>
      </c>
      <c r="I2598" s="7" t="n">
        <f aca="false">IF(B2598=1,MIN($B$6,$B$2500),0)</f>
        <v>30000000</v>
      </c>
      <c r="J2598" s="7" t="n">
        <f aca="false">IF(C2598=1,MIN($F$646,MAX(0,$B$2500-I2598)),0)</f>
        <v>300000000</v>
      </c>
      <c r="K2598" s="7" t="n">
        <f aca="false">IF(D2598=1,MIN($F$645,MAX(0,$B$2500-SUM(I2598:J2598))),0)</f>
        <v>0</v>
      </c>
      <c r="L2598" s="7" t="n">
        <f aca="false">IF(E2598=1,MIN($F$644,MAX(0,$B$2500-SUM(I2598:K2598))),0)</f>
        <v>0</v>
      </c>
      <c r="M2598" s="7" t="n">
        <f aca="false">IF(F2598=1,MIN($F$643,MAX(0,$B$2500-SUM(I2598:L2598))),0)</f>
        <v>0</v>
      </c>
      <c r="N2598" s="7" t="n">
        <f aca="false">IF(G2598=1,MIN($F$642,MAX(0,$B$2500-SUM(I2598:M2598))),0)</f>
        <v>0</v>
      </c>
      <c r="O2598" s="7" t="n">
        <f aca="false">IF(H2598=1,MIN($F$641,MAX(0,$B$2500-SUM(I2598:N2598))),0)</f>
        <v>0</v>
      </c>
      <c r="P2598" s="7" t="n">
        <f aca="false">MAX(0,$B$2500-SUM(I2598:O2598))</f>
        <v>1670000000</v>
      </c>
      <c r="Q2598" s="7" t="n">
        <f aca="false">($B$623+$B$624)+$B$22+(1-B2598)*$B$618+(1-C2598)*$E$646+(1-D2598)*$E$645+(1-E2598)*$E$644+(1-F2598)*$E$643+(1-G2598)*$E$642+(1-H2598)*$E$641</f>
        <v>26385289.8073605</v>
      </c>
      <c r="R2598" s="7" t="n">
        <f aca="false">P2598&gt;$B$12*Q2598</f>
        <v>1</v>
      </c>
      <c r="S2598" s="7" t="n">
        <f aca="false">IF(R2598,(P2598+$B$12*$B$13)/(Q2598+$B$13),IF(Q2598&gt;0,P2598/Q2598,0))</f>
        <v>57.9014443391119</v>
      </c>
      <c r="T2598" s="7" t="n">
        <f aca="false">IF(R2598,$B$13*(S2598-$B$12),0)</f>
        <v>142253610.84778</v>
      </c>
      <c r="U2598" s="7" t="n">
        <f aca="false">($B$623+$B$624)*S2598</f>
        <v>15035187.6597891</v>
      </c>
      <c r="V2598" s="7" t="n">
        <f aca="false">$B$22*S2598</f>
        <v>521112999.052007</v>
      </c>
      <c r="W2598" s="7" t="n">
        <f aca="false">IF(B2598=1,I2598,S2598*$B$618)</f>
        <v>30000000</v>
      </c>
      <c r="X2598" s="7" t="n">
        <f aca="false">IF(C2598=1,J2598,S2598*$E$646)</f>
        <v>300000000</v>
      </c>
      <c r="Y2598" s="7" t="n">
        <f aca="false">IF(D2598=1,K2598,S2598*$E$645)</f>
        <v>99915959.6181023</v>
      </c>
      <c r="Z2598" s="7" t="n">
        <f aca="false">IF(E2598=1,L2598,S2598*$E$644)</f>
        <v>138963466.413868</v>
      </c>
      <c r="AA2598" s="7" t="n">
        <f aca="false">IF(F2598=1,M2598,S2598*$E$643)</f>
        <v>173704333.017336</v>
      </c>
      <c r="AB2598" s="7" t="n">
        <f aca="false">IF(G2598=1,N2598,S2598*$E$642)</f>
        <v>289507221.695559</v>
      </c>
      <c r="AC2598" s="7" t="n">
        <f aca="false">IF(H2598=1,O2598,S2598*$E$641)</f>
        <v>289507221.695559</v>
      </c>
      <c r="AD2598" s="7" t="n">
        <f aca="false">INDEX($W$2502:$W$2629,MATCH($A2598+(1-B2598)*64,$A$2502:$A$2629,0))</f>
        <v>30000000</v>
      </c>
      <c r="AE2598" s="7" t="n">
        <f aca="false">INDEX($W$2502:$W$2629,MATCH($A2598-B2598*64,$A$2502:$A$2629,0))</f>
        <v>35999263.7614576</v>
      </c>
      <c r="AF2598" s="7" t="n">
        <f aca="false">INDEX($X$2502:$X$2629,MATCH($A2598+(1-C2598)*32,$A$2502:$A$2629,0))</f>
        <v>300000000</v>
      </c>
      <c r="AG2598" s="7" t="n">
        <f aca="false">INDEX($X$2502:$X$2629,MATCH($A2598-C2598*32,$A$2502:$A$2629,0))</f>
        <v>344151766.793154</v>
      </c>
      <c r="AH2598" s="7" t="n">
        <f aca="false">INDEX($Y$2502:$Y$2629,MATCH($A2598+(1-D2598)*16,$A$2502:$A$2629,0))</f>
        <v>100000000</v>
      </c>
      <c r="AI2598" s="7" t="n">
        <f aca="false">INDEX($Y$2502:$Y$2629,MATCH($A2598-D2598*16,$A$2502:$A$2629,0))</f>
        <v>99915959.6181023</v>
      </c>
      <c r="AJ2598" s="7" t="n">
        <f aca="false">INDEX($Z$2502:$Z$2629,MATCH($A2598+(1-E2598)*8,$A$2502:$A$2629,0))</f>
        <v>60000000</v>
      </c>
      <c r="AK2598" s="7" t="n">
        <f aca="false">INDEX($Z$2502:$Z$2629,MATCH($A2598-E2598*8,$A$2502:$A$2629,0))</f>
        <v>138963466.413868</v>
      </c>
      <c r="AL2598" s="7" t="n">
        <f aca="false">INDEX($AA$2502:$AA$2629,MATCH($A2598+(1-F2598)*4,$A$2502:$A$2629,0))</f>
        <v>30000000</v>
      </c>
      <c r="AM2598" s="7" t="n">
        <f aca="false">INDEX($AA$2502:$AA$2629,MATCH($A2598-F2598*4,$A$2502:$A$2629,0))</f>
        <v>173704333.017336</v>
      </c>
      <c r="AN2598" s="7" t="n">
        <f aca="false">INDEX($AB$2502:$AB$2629,MATCH($A2598+(1-G2598)*2,$A$2502:$A$2629,0))</f>
        <v>15000000</v>
      </c>
      <c r="AO2598" s="7" t="n">
        <f aca="false">INDEX($AB$2502:$AB$2629,MATCH($A2598-G2598*2,$A$2502:$A$2629,0))</f>
        <v>289507221.695559</v>
      </c>
      <c r="AP2598" s="7" t="n">
        <f aca="false">INDEX($AC$2502:$AC$2629,MATCH($A2598+(1-H2598)*1,$A$2502:$A$2629,0))</f>
        <v>5000000</v>
      </c>
      <c r="AQ2598" s="7" t="n">
        <f aca="false">INDEX($AC$2502:$AC$2629,MATCH($A2598-H2598*1,$A$2502:$A$2629,0))</f>
        <v>289507221.695559</v>
      </c>
      <c r="AR2598" s="14" t="b">
        <f aca="false">AND(IF(B2598=1,AD2598&gt;=AE2598,AE2598&gt;AD2598),IF(C2598=1,AF2598&gt;=AG2598,AG2598&gt;AF2598),IF(D2598=1,AH2598&gt;=AI2598,AI2598&gt;AH2598),IF(E2598=1,AJ2598&gt;=AK2598,AK2598&gt;AJ2598),IF(F2598=1,AL2598&gt;=AM2598,AM2598&gt;AL2598),IF(G2598=1,AN2598&gt;=AO2598,AO2598&gt;AN2598),IF(H2598=1,AP2598&gt;=AQ2598,AQ2598&gt;AP2598))</f>
        <v>0</v>
      </c>
      <c r="AS2598" s="2"/>
      <c r="AT2598" s="2"/>
      <c r="AU2598" s="2"/>
      <c r="AV2598" s="2"/>
      <c r="AW2598" s="2"/>
      <c r="AX2598" s="2"/>
    </row>
    <row r="2599" customFormat="false" ht="15" hidden="false" customHeight="false" outlineLevel="0" collapsed="false">
      <c r="A2599" s="6" t="n">
        <f aca="false">ROW()-2502</f>
        <v>97</v>
      </c>
      <c r="B2599" s="6" t="n">
        <f aca="false">MOD(INT($A2599/64),2)</f>
        <v>1</v>
      </c>
      <c r="C2599" s="6" t="n">
        <f aca="false">MOD(INT($A2599/32),2)</f>
        <v>1</v>
      </c>
      <c r="D2599" s="6" t="n">
        <f aca="false">MOD(INT($A2599/16),2)</f>
        <v>0</v>
      </c>
      <c r="E2599" s="6" t="n">
        <f aca="false">MOD(INT($A2599/8),2)</f>
        <v>0</v>
      </c>
      <c r="F2599" s="6" t="n">
        <f aca="false">MOD(INT($A2599/4),2)</f>
        <v>0</v>
      </c>
      <c r="G2599" s="6" t="n">
        <f aca="false">MOD(INT($A2599/2),2)</f>
        <v>0</v>
      </c>
      <c r="H2599" s="6" t="n">
        <f aca="false">MOD(INT($A2599/1),2)</f>
        <v>1</v>
      </c>
      <c r="I2599" s="7" t="n">
        <f aca="false">IF(B2599=1,MIN($B$6,$B$2500),0)</f>
        <v>30000000</v>
      </c>
      <c r="J2599" s="7" t="n">
        <f aca="false">IF(C2599=1,MIN($F$646,MAX(0,$B$2500-I2599)),0)</f>
        <v>300000000</v>
      </c>
      <c r="K2599" s="7" t="n">
        <f aca="false">IF(D2599=1,MIN($F$645,MAX(0,$B$2500-SUM(I2599:J2599))),0)</f>
        <v>0</v>
      </c>
      <c r="L2599" s="7" t="n">
        <f aca="false">IF(E2599=1,MIN($F$644,MAX(0,$B$2500-SUM(I2599:K2599))),0)</f>
        <v>0</v>
      </c>
      <c r="M2599" s="7" t="n">
        <f aca="false">IF(F2599=1,MIN($F$643,MAX(0,$B$2500-SUM(I2599:L2599))),0)</f>
        <v>0</v>
      </c>
      <c r="N2599" s="7" t="n">
        <f aca="false">IF(G2599=1,MIN($F$642,MAX(0,$B$2500-SUM(I2599:M2599))),0)</f>
        <v>0</v>
      </c>
      <c r="O2599" s="7" t="n">
        <f aca="false">IF(H2599=1,MIN($F$641,MAX(0,$B$2500-SUM(I2599:N2599))),0)</f>
        <v>5000000</v>
      </c>
      <c r="P2599" s="7" t="n">
        <f aca="false">MAX(0,$B$2500-SUM(I2599:O2599))</f>
        <v>1665000000</v>
      </c>
      <c r="Q2599" s="7" t="n">
        <f aca="false">($B$623+$B$624)+$B$22+(1-B2599)*$B$618+(1-C2599)*$E$646+(1-D2599)*$E$645+(1-E2599)*$E$644+(1-F2599)*$E$643+(1-G2599)*$E$642+(1-H2599)*$E$641</f>
        <v>21385289.8073605</v>
      </c>
      <c r="R2599" s="7" t="n">
        <f aca="false">P2599&gt;$B$12*Q2599</f>
        <v>1</v>
      </c>
      <c r="S2599" s="7" t="n">
        <f aca="false">IF(R2599,(P2599+$B$12*$B$13)/(Q2599+$B$13),IF(Q2599&gt;0,P2599/Q2599,0))</f>
        <v>69.8128435304202</v>
      </c>
      <c r="T2599" s="7" t="n">
        <f aca="false">IF(R2599,$B$13*(S2599-$B$12),0)</f>
        <v>172032108.82605</v>
      </c>
      <c r="U2599" s="7" t="n">
        <f aca="false">($B$623+$B$624)*S2599</f>
        <v>18128204.149725</v>
      </c>
      <c r="V2599" s="7" t="n">
        <f aca="false">$B$22*S2599</f>
        <v>628315591.773782</v>
      </c>
      <c r="W2599" s="7" t="n">
        <f aca="false">IF(B2599=1,I2599,S2599*$B$618)</f>
        <v>30000000</v>
      </c>
      <c r="X2599" s="7" t="n">
        <f aca="false">IF(C2599=1,J2599,S2599*$E$646)</f>
        <v>300000000</v>
      </c>
      <c r="Y2599" s="7" t="n">
        <f aca="false">IF(D2599=1,K2599,S2599*$E$645)</f>
        <v>120470522.534073</v>
      </c>
      <c r="Z2599" s="7" t="n">
        <f aca="false">IF(E2599=1,L2599,S2599*$E$644)</f>
        <v>167550824.473008</v>
      </c>
      <c r="AA2599" s="7" t="n">
        <f aca="false">IF(F2599=1,M2599,S2599*$E$643)</f>
        <v>209438530.591261</v>
      </c>
      <c r="AB2599" s="7" t="n">
        <f aca="false">IF(G2599=1,N2599,S2599*$E$642)</f>
        <v>349064217.652101</v>
      </c>
      <c r="AC2599" s="7" t="n">
        <f aca="false">IF(H2599=1,O2599,S2599*$E$641)</f>
        <v>5000000</v>
      </c>
      <c r="AD2599" s="7" t="n">
        <f aca="false">INDEX($W$2502:$W$2629,MATCH($A2599+(1-B2599)*64,$A$2502:$A$2629,0))</f>
        <v>30000000</v>
      </c>
      <c r="AE2599" s="7" t="n">
        <f aca="false">INDEX($W$2502:$W$2629,MATCH($A2599-B2599*64,$A$2502:$A$2629,0))</f>
        <v>43215983.0907336</v>
      </c>
      <c r="AF2599" s="7" t="n">
        <f aca="false">INDEX($X$2502:$X$2629,MATCH($A2599+(1-C2599)*32,$A$2502:$A$2629,0))</f>
        <v>300000000</v>
      </c>
      <c r="AG2599" s="7" t="n">
        <f aca="false">INDEX($X$2502:$X$2629,MATCH($A2599-C2599*32,$A$2502:$A$2629,0))</f>
        <v>400511315.578477</v>
      </c>
      <c r="AH2599" s="7" t="n">
        <f aca="false">INDEX($Y$2502:$Y$2629,MATCH($A2599+(1-D2599)*16,$A$2502:$A$2629,0))</f>
        <v>100000000</v>
      </c>
      <c r="AI2599" s="7" t="n">
        <f aca="false">INDEX($Y$2502:$Y$2629,MATCH($A2599-D2599*16,$A$2502:$A$2629,0))</f>
        <v>120470522.534073</v>
      </c>
      <c r="AJ2599" s="7" t="n">
        <f aca="false">INDEX($Z$2502:$Z$2629,MATCH($A2599+(1-E2599)*8,$A$2502:$A$2629,0))</f>
        <v>60000000</v>
      </c>
      <c r="AK2599" s="7" t="n">
        <f aca="false">INDEX($Z$2502:$Z$2629,MATCH($A2599-E2599*8,$A$2502:$A$2629,0))</f>
        <v>167550824.473008</v>
      </c>
      <c r="AL2599" s="7" t="n">
        <f aca="false">INDEX($AA$2502:$AA$2629,MATCH($A2599+(1-F2599)*4,$A$2502:$A$2629,0))</f>
        <v>30000000</v>
      </c>
      <c r="AM2599" s="7" t="n">
        <f aca="false">INDEX($AA$2502:$AA$2629,MATCH($A2599-F2599*4,$A$2502:$A$2629,0))</f>
        <v>209438530.591261</v>
      </c>
      <c r="AN2599" s="7" t="n">
        <f aca="false">INDEX($AB$2502:$AB$2629,MATCH($A2599+(1-G2599)*2,$A$2502:$A$2629,0))</f>
        <v>15000000</v>
      </c>
      <c r="AO2599" s="7" t="n">
        <f aca="false">INDEX($AB$2502:$AB$2629,MATCH($A2599-G2599*2,$A$2502:$A$2629,0))</f>
        <v>349064217.652101</v>
      </c>
      <c r="AP2599" s="7" t="n">
        <f aca="false">INDEX($AC$2502:$AC$2629,MATCH($A2599+(1-H2599)*1,$A$2502:$A$2629,0))</f>
        <v>5000000</v>
      </c>
      <c r="AQ2599" s="7" t="n">
        <f aca="false">INDEX($AC$2502:$AC$2629,MATCH($A2599-H2599*1,$A$2502:$A$2629,0))</f>
        <v>289507221.695559</v>
      </c>
      <c r="AR2599" s="14" t="b">
        <f aca="false">AND(IF(B2599=1,AD2599&gt;=AE2599,AE2599&gt;AD2599),IF(C2599=1,AF2599&gt;=AG2599,AG2599&gt;AF2599),IF(D2599=1,AH2599&gt;=AI2599,AI2599&gt;AH2599),IF(E2599=1,AJ2599&gt;=AK2599,AK2599&gt;AJ2599),IF(F2599=1,AL2599&gt;=AM2599,AM2599&gt;AL2599),IF(G2599=1,AN2599&gt;=AO2599,AO2599&gt;AN2599),IF(H2599=1,AP2599&gt;=AQ2599,AQ2599&gt;AP2599))</f>
        <v>0</v>
      </c>
      <c r="AS2599" s="2"/>
      <c r="AT2599" s="2"/>
      <c r="AU2599" s="2"/>
      <c r="AV2599" s="2"/>
      <c r="AW2599" s="2"/>
      <c r="AX2599" s="2"/>
    </row>
    <row r="2600" customFormat="false" ht="15" hidden="false" customHeight="false" outlineLevel="0" collapsed="false">
      <c r="A2600" s="6" t="n">
        <f aca="false">ROW()-2502</f>
        <v>98</v>
      </c>
      <c r="B2600" s="6" t="n">
        <f aca="false">MOD(INT($A2600/64),2)</f>
        <v>1</v>
      </c>
      <c r="C2600" s="6" t="n">
        <f aca="false">MOD(INT($A2600/32),2)</f>
        <v>1</v>
      </c>
      <c r="D2600" s="6" t="n">
        <f aca="false">MOD(INT($A2600/16),2)</f>
        <v>0</v>
      </c>
      <c r="E2600" s="6" t="n">
        <f aca="false">MOD(INT($A2600/8),2)</f>
        <v>0</v>
      </c>
      <c r="F2600" s="6" t="n">
        <f aca="false">MOD(INT($A2600/4),2)</f>
        <v>0</v>
      </c>
      <c r="G2600" s="6" t="n">
        <f aca="false">MOD(INT($A2600/2),2)</f>
        <v>1</v>
      </c>
      <c r="H2600" s="6" t="n">
        <f aca="false">MOD(INT($A2600/1),2)</f>
        <v>0</v>
      </c>
      <c r="I2600" s="7" t="n">
        <f aca="false">IF(B2600=1,MIN($B$6,$B$2500),0)</f>
        <v>30000000</v>
      </c>
      <c r="J2600" s="7" t="n">
        <f aca="false">IF(C2600=1,MIN($F$646,MAX(0,$B$2500-I2600)),0)</f>
        <v>300000000</v>
      </c>
      <c r="K2600" s="7" t="n">
        <f aca="false">IF(D2600=1,MIN($F$645,MAX(0,$B$2500-SUM(I2600:J2600))),0)</f>
        <v>0</v>
      </c>
      <c r="L2600" s="7" t="n">
        <f aca="false">IF(E2600=1,MIN($F$644,MAX(0,$B$2500-SUM(I2600:K2600))),0)</f>
        <v>0</v>
      </c>
      <c r="M2600" s="7" t="n">
        <f aca="false">IF(F2600=1,MIN($F$643,MAX(0,$B$2500-SUM(I2600:L2600))),0)</f>
        <v>0</v>
      </c>
      <c r="N2600" s="7" t="n">
        <f aca="false">IF(G2600=1,MIN($F$642,MAX(0,$B$2500-SUM(I2600:M2600))),0)</f>
        <v>15000000</v>
      </c>
      <c r="O2600" s="7" t="n">
        <f aca="false">IF(H2600=1,MIN($F$641,MAX(0,$B$2500-SUM(I2600:N2600))),0)</f>
        <v>0</v>
      </c>
      <c r="P2600" s="7" t="n">
        <f aca="false">MAX(0,$B$2500-SUM(I2600:O2600))</f>
        <v>1655000000</v>
      </c>
      <c r="Q2600" s="7" t="n">
        <f aca="false">($B$623+$B$624)+$B$22+(1-B2600)*$B$618+(1-C2600)*$E$646+(1-D2600)*$E$645+(1-E2600)*$E$644+(1-F2600)*$E$643+(1-G2600)*$E$642+(1-H2600)*$E$641</f>
        <v>21385289.8073605</v>
      </c>
      <c r="R2600" s="7" t="n">
        <f aca="false">P2600&gt;$B$12*Q2600</f>
        <v>1</v>
      </c>
      <c r="S2600" s="7" t="n">
        <f aca="false">IF(R2600,(P2600+$B$12*$B$13)/(Q2600+$B$13),IF(Q2600&gt;0,P2600/Q2600,0))</f>
        <v>69.3941758031013</v>
      </c>
      <c r="T2600" s="7" t="n">
        <f aca="false">IF(R2600,$B$13*(S2600-$B$12),0)</f>
        <v>170985439.507753</v>
      </c>
      <c r="U2600" s="7" t="n">
        <f aca="false">($B$623+$B$624)*S2600</f>
        <v>18019489.2822604</v>
      </c>
      <c r="V2600" s="7" t="n">
        <f aca="false">$B$22*S2600</f>
        <v>624547582.227912</v>
      </c>
      <c r="W2600" s="7" t="n">
        <f aca="false">IF(B2600=1,I2600,S2600*$B$618)</f>
        <v>30000000</v>
      </c>
      <c r="X2600" s="7" t="n">
        <f aca="false">IF(C2600=1,J2600,S2600*$E$646)</f>
        <v>300000000</v>
      </c>
      <c r="Y2600" s="7" t="n">
        <f aca="false">IF(D2600=1,K2600,S2600*$E$645)</f>
        <v>119748060.629821</v>
      </c>
      <c r="Z2600" s="7" t="n">
        <f aca="false">IF(E2600=1,L2600,S2600*$E$644)</f>
        <v>166546021.927443</v>
      </c>
      <c r="AA2600" s="7" t="n">
        <f aca="false">IF(F2600=1,M2600,S2600*$E$643)</f>
        <v>208182527.409304</v>
      </c>
      <c r="AB2600" s="7" t="n">
        <f aca="false">IF(G2600=1,N2600,S2600*$E$642)</f>
        <v>15000000</v>
      </c>
      <c r="AC2600" s="7" t="n">
        <f aca="false">IF(H2600=1,O2600,S2600*$E$641)</f>
        <v>346970879.015507</v>
      </c>
      <c r="AD2600" s="7" t="n">
        <f aca="false">INDEX($W$2502:$W$2629,MATCH($A2600+(1-B2600)*64,$A$2502:$A$2629,0))</f>
        <v>30000000</v>
      </c>
      <c r="AE2600" s="7" t="n">
        <f aca="false">INDEX($W$2502:$W$2629,MATCH($A2600-B2600*64,$A$2502:$A$2629,0))</f>
        <v>42961397.0342344</v>
      </c>
      <c r="AF2600" s="7" t="n">
        <f aca="false">INDEX($X$2502:$X$2629,MATCH($A2600+(1-C2600)*32,$A$2502:$A$2629,0))</f>
        <v>300000000</v>
      </c>
      <c r="AG2600" s="7" t="n">
        <f aca="false">INDEX($X$2502:$X$2629,MATCH($A2600-C2600*32,$A$2502:$A$2629,0))</f>
        <v>398475679.921153</v>
      </c>
      <c r="AH2600" s="7" t="n">
        <f aca="false">INDEX($Y$2502:$Y$2629,MATCH($A2600+(1-D2600)*16,$A$2502:$A$2629,0))</f>
        <v>100000000</v>
      </c>
      <c r="AI2600" s="7" t="n">
        <f aca="false">INDEX($Y$2502:$Y$2629,MATCH($A2600-D2600*16,$A$2502:$A$2629,0))</f>
        <v>119748060.629821</v>
      </c>
      <c r="AJ2600" s="7" t="n">
        <f aca="false">INDEX($Z$2502:$Z$2629,MATCH($A2600+(1-E2600)*8,$A$2502:$A$2629,0))</f>
        <v>60000000</v>
      </c>
      <c r="AK2600" s="7" t="n">
        <f aca="false">INDEX($Z$2502:$Z$2629,MATCH($A2600-E2600*8,$A$2502:$A$2629,0))</f>
        <v>166546021.927443</v>
      </c>
      <c r="AL2600" s="7" t="n">
        <f aca="false">INDEX($AA$2502:$AA$2629,MATCH($A2600+(1-F2600)*4,$A$2502:$A$2629,0))</f>
        <v>30000000</v>
      </c>
      <c r="AM2600" s="7" t="n">
        <f aca="false">INDEX($AA$2502:$AA$2629,MATCH($A2600-F2600*4,$A$2502:$A$2629,0))</f>
        <v>208182527.409304</v>
      </c>
      <c r="AN2600" s="7" t="n">
        <f aca="false">INDEX($AB$2502:$AB$2629,MATCH($A2600+(1-G2600)*2,$A$2502:$A$2629,0))</f>
        <v>15000000</v>
      </c>
      <c r="AO2600" s="7" t="n">
        <f aca="false">INDEX($AB$2502:$AB$2629,MATCH($A2600-G2600*2,$A$2502:$A$2629,0))</f>
        <v>289507221.695559</v>
      </c>
      <c r="AP2600" s="7" t="n">
        <f aca="false">INDEX($AC$2502:$AC$2629,MATCH($A2600+(1-H2600)*1,$A$2502:$A$2629,0))</f>
        <v>5000000</v>
      </c>
      <c r="AQ2600" s="7" t="n">
        <f aca="false">INDEX($AC$2502:$AC$2629,MATCH($A2600-H2600*1,$A$2502:$A$2629,0))</f>
        <v>346970879.015507</v>
      </c>
      <c r="AR2600" s="14" t="b">
        <f aca="false">AND(IF(B2600=1,AD2600&gt;=AE2600,AE2600&gt;AD2600),IF(C2600=1,AF2600&gt;=AG2600,AG2600&gt;AF2600),IF(D2600=1,AH2600&gt;=AI2600,AI2600&gt;AH2600),IF(E2600=1,AJ2600&gt;=AK2600,AK2600&gt;AJ2600),IF(F2600=1,AL2600&gt;=AM2600,AM2600&gt;AL2600),IF(G2600=1,AN2600&gt;=AO2600,AO2600&gt;AN2600),IF(H2600=1,AP2600&gt;=AQ2600,AQ2600&gt;AP2600))</f>
        <v>0</v>
      </c>
      <c r="AS2600" s="2"/>
      <c r="AT2600" s="2"/>
      <c r="AU2600" s="2"/>
      <c r="AV2600" s="2"/>
      <c r="AW2600" s="2"/>
      <c r="AX2600" s="2"/>
    </row>
    <row r="2601" customFormat="false" ht="15" hidden="false" customHeight="false" outlineLevel="0" collapsed="false">
      <c r="A2601" s="6" t="n">
        <f aca="false">ROW()-2502</f>
        <v>99</v>
      </c>
      <c r="B2601" s="6" t="n">
        <f aca="false">MOD(INT($A2601/64),2)</f>
        <v>1</v>
      </c>
      <c r="C2601" s="6" t="n">
        <f aca="false">MOD(INT($A2601/32),2)</f>
        <v>1</v>
      </c>
      <c r="D2601" s="6" t="n">
        <f aca="false">MOD(INT($A2601/16),2)</f>
        <v>0</v>
      </c>
      <c r="E2601" s="6" t="n">
        <f aca="false">MOD(INT($A2601/8),2)</f>
        <v>0</v>
      </c>
      <c r="F2601" s="6" t="n">
        <f aca="false">MOD(INT($A2601/4),2)</f>
        <v>0</v>
      </c>
      <c r="G2601" s="6" t="n">
        <f aca="false">MOD(INT($A2601/2),2)</f>
        <v>1</v>
      </c>
      <c r="H2601" s="6" t="n">
        <f aca="false">MOD(INT($A2601/1),2)</f>
        <v>1</v>
      </c>
      <c r="I2601" s="7" t="n">
        <f aca="false">IF(B2601=1,MIN($B$6,$B$2500),0)</f>
        <v>30000000</v>
      </c>
      <c r="J2601" s="7" t="n">
        <f aca="false">IF(C2601=1,MIN($F$646,MAX(0,$B$2500-I2601)),0)</f>
        <v>300000000</v>
      </c>
      <c r="K2601" s="7" t="n">
        <f aca="false">IF(D2601=1,MIN($F$645,MAX(0,$B$2500-SUM(I2601:J2601))),0)</f>
        <v>0</v>
      </c>
      <c r="L2601" s="7" t="n">
        <f aca="false">IF(E2601=1,MIN($F$644,MAX(0,$B$2500-SUM(I2601:K2601))),0)</f>
        <v>0</v>
      </c>
      <c r="M2601" s="7" t="n">
        <f aca="false">IF(F2601=1,MIN($F$643,MAX(0,$B$2500-SUM(I2601:L2601))),0)</f>
        <v>0</v>
      </c>
      <c r="N2601" s="7" t="n">
        <f aca="false">IF(G2601=1,MIN($F$642,MAX(0,$B$2500-SUM(I2601:M2601))),0)</f>
        <v>15000000</v>
      </c>
      <c r="O2601" s="7" t="n">
        <f aca="false">IF(H2601=1,MIN($F$641,MAX(0,$B$2500-SUM(I2601:N2601))),0)</f>
        <v>5000000</v>
      </c>
      <c r="P2601" s="7" t="n">
        <f aca="false">MAX(0,$B$2500-SUM(I2601:O2601))</f>
        <v>1650000000</v>
      </c>
      <c r="Q2601" s="7" t="n">
        <f aca="false">($B$623+$B$624)+$B$22+(1-B2601)*$B$618+(1-C2601)*$E$646+(1-D2601)*$E$645+(1-E2601)*$E$644+(1-F2601)*$E$643+(1-G2601)*$E$642+(1-H2601)*$E$641</f>
        <v>16385289.8073605</v>
      </c>
      <c r="R2601" s="7" t="n">
        <f aca="false">P2601&gt;$B$12*Q2601</f>
        <v>1</v>
      </c>
      <c r="S2601" s="7" t="n">
        <f aca="false">IF(R2601,(P2601+$B$12*$B$13)/(Q2601+$B$13),IF(Q2601&gt;0,P2601/Q2601,0))</f>
        <v>87.5019667082864</v>
      </c>
      <c r="T2601" s="7" t="n">
        <f aca="false">IF(R2601,$B$13*(S2601-$B$12),0)</f>
        <v>216254916.770716</v>
      </c>
      <c r="U2601" s="7" t="n">
        <f aca="false">($B$623+$B$624)*S2601</f>
        <v>22721514.2053205</v>
      </c>
      <c r="V2601" s="7" t="n">
        <f aca="false">$B$22*S2601</f>
        <v>787517700.374577</v>
      </c>
      <c r="W2601" s="7" t="n">
        <f aca="false">IF(B2601=1,I2601,S2601*$B$618)</f>
        <v>30000000</v>
      </c>
      <c r="X2601" s="7" t="n">
        <f aca="false">IF(C2601=1,J2601,S2601*$E$646)</f>
        <v>300000000</v>
      </c>
      <c r="Y2601" s="7" t="n">
        <f aca="false">IF(D2601=1,K2601,S2601*$E$645)</f>
        <v>150995248.42464</v>
      </c>
      <c r="Z2601" s="7" t="n">
        <f aca="false">IF(E2601=1,L2601,S2601*$E$644)</f>
        <v>210004720.099887</v>
      </c>
      <c r="AA2601" s="7" t="n">
        <f aca="false">IF(F2601=1,M2601,S2601*$E$643)</f>
        <v>262505900.124859</v>
      </c>
      <c r="AB2601" s="7" t="n">
        <f aca="false">IF(G2601=1,N2601,S2601*$E$642)</f>
        <v>15000000</v>
      </c>
      <c r="AC2601" s="7" t="n">
        <f aca="false">IF(H2601=1,O2601,S2601*$E$641)</f>
        <v>5000000</v>
      </c>
      <c r="AD2601" s="7" t="n">
        <f aca="false">INDEX($W$2502:$W$2629,MATCH($A2601+(1-B2601)*64,$A$2502:$A$2629,0))</f>
        <v>30000000</v>
      </c>
      <c r="AE2601" s="7" t="n">
        <f aca="false">INDEX($W$2502:$W$2629,MATCH($A2601-B2601*64,$A$2502:$A$2629,0))</f>
        <v>53811993.702682</v>
      </c>
      <c r="AF2601" s="7" t="n">
        <f aca="false">INDEX($X$2502:$X$2629,MATCH($A2601+(1-C2601)*32,$A$2502:$A$2629,0))</f>
        <v>300000000</v>
      </c>
      <c r="AG2601" s="7" t="n">
        <f aca="false">INDEX($X$2502:$X$2629,MATCH($A2601-C2601*32,$A$2502:$A$2629,0))</f>
        <v>476980600.009973</v>
      </c>
      <c r="AH2601" s="7" t="n">
        <f aca="false">INDEX($Y$2502:$Y$2629,MATCH($A2601+(1-D2601)*16,$A$2502:$A$2629,0))</f>
        <v>100000000</v>
      </c>
      <c r="AI2601" s="7" t="n">
        <f aca="false">INDEX($Y$2502:$Y$2629,MATCH($A2601-D2601*16,$A$2502:$A$2629,0))</f>
        <v>150995248.42464</v>
      </c>
      <c r="AJ2601" s="7" t="n">
        <f aca="false">INDEX($Z$2502:$Z$2629,MATCH($A2601+(1-E2601)*8,$A$2502:$A$2629,0))</f>
        <v>60000000</v>
      </c>
      <c r="AK2601" s="7" t="n">
        <f aca="false">INDEX($Z$2502:$Z$2629,MATCH($A2601-E2601*8,$A$2502:$A$2629,0))</f>
        <v>210004720.099887</v>
      </c>
      <c r="AL2601" s="7" t="n">
        <f aca="false">INDEX($AA$2502:$AA$2629,MATCH($A2601+(1-F2601)*4,$A$2502:$A$2629,0))</f>
        <v>30000000</v>
      </c>
      <c r="AM2601" s="7" t="n">
        <f aca="false">INDEX($AA$2502:$AA$2629,MATCH($A2601-F2601*4,$A$2502:$A$2629,0))</f>
        <v>262505900.124859</v>
      </c>
      <c r="AN2601" s="7" t="n">
        <f aca="false">INDEX($AB$2502:$AB$2629,MATCH($A2601+(1-G2601)*2,$A$2502:$A$2629,0))</f>
        <v>15000000</v>
      </c>
      <c r="AO2601" s="7" t="n">
        <f aca="false">INDEX($AB$2502:$AB$2629,MATCH($A2601-G2601*2,$A$2502:$A$2629,0))</f>
        <v>349064217.652101</v>
      </c>
      <c r="AP2601" s="7" t="n">
        <f aca="false">INDEX($AC$2502:$AC$2629,MATCH($A2601+(1-H2601)*1,$A$2502:$A$2629,0))</f>
        <v>5000000</v>
      </c>
      <c r="AQ2601" s="7" t="n">
        <f aca="false">INDEX($AC$2502:$AC$2629,MATCH($A2601-H2601*1,$A$2502:$A$2629,0))</f>
        <v>346970879.015507</v>
      </c>
      <c r="AR2601" s="14" t="b">
        <f aca="false">AND(IF(B2601=1,AD2601&gt;=AE2601,AE2601&gt;AD2601),IF(C2601=1,AF2601&gt;=AG2601,AG2601&gt;AF2601),IF(D2601=1,AH2601&gt;=AI2601,AI2601&gt;AH2601),IF(E2601=1,AJ2601&gt;=AK2601,AK2601&gt;AJ2601),IF(F2601=1,AL2601&gt;=AM2601,AM2601&gt;AL2601),IF(G2601=1,AN2601&gt;=AO2601,AO2601&gt;AN2601),IF(H2601=1,AP2601&gt;=AQ2601,AQ2601&gt;AP2601))</f>
        <v>0</v>
      </c>
      <c r="AS2601" s="2"/>
      <c r="AT2601" s="2"/>
      <c r="AU2601" s="2"/>
      <c r="AV2601" s="2"/>
      <c r="AW2601" s="2"/>
      <c r="AX2601" s="2"/>
    </row>
    <row r="2602" customFormat="false" ht="15" hidden="false" customHeight="false" outlineLevel="0" collapsed="false">
      <c r="A2602" s="6" t="n">
        <f aca="false">ROW()-2502</f>
        <v>100</v>
      </c>
      <c r="B2602" s="6" t="n">
        <f aca="false">MOD(INT($A2602/64),2)</f>
        <v>1</v>
      </c>
      <c r="C2602" s="6" t="n">
        <f aca="false">MOD(INT($A2602/32),2)</f>
        <v>1</v>
      </c>
      <c r="D2602" s="6" t="n">
        <f aca="false">MOD(INT($A2602/16),2)</f>
        <v>0</v>
      </c>
      <c r="E2602" s="6" t="n">
        <f aca="false">MOD(INT($A2602/8),2)</f>
        <v>0</v>
      </c>
      <c r="F2602" s="6" t="n">
        <f aca="false">MOD(INT($A2602/4),2)</f>
        <v>1</v>
      </c>
      <c r="G2602" s="6" t="n">
        <f aca="false">MOD(INT($A2602/2),2)</f>
        <v>0</v>
      </c>
      <c r="H2602" s="6" t="n">
        <f aca="false">MOD(INT($A2602/1),2)</f>
        <v>0</v>
      </c>
      <c r="I2602" s="7" t="n">
        <f aca="false">IF(B2602=1,MIN($B$6,$B$2500),0)</f>
        <v>30000000</v>
      </c>
      <c r="J2602" s="7" t="n">
        <f aca="false">IF(C2602=1,MIN($F$646,MAX(0,$B$2500-I2602)),0)</f>
        <v>300000000</v>
      </c>
      <c r="K2602" s="7" t="n">
        <f aca="false">IF(D2602=1,MIN($F$645,MAX(0,$B$2500-SUM(I2602:J2602))),0)</f>
        <v>0</v>
      </c>
      <c r="L2602" s="7" t="n">
        <f aca="false">IF(E2602=1,MIN($F$644,MAX(0,$B$2500-SUM(I2602:K2602))),0)</f>
        <v>0</v>
      </c>
      <c r="M2602" s="7" t="n">
        <f aca="false">IF(F2602=1,MIN($F$643,MAX(0,$B$2500-SUM(I2602:L2602))),0)</f>
        <v>30000000</v>
      </c>
      <c r="N2602" s="7" t="n">
        <f aca="false">IF(G2602=1,MIN($F$642,MAX(0,$B$2500-SUM(I2602:M2602))),0)</f>
        <v>0</v>
      </c>
      <c r="O2602" s="7" t="n">
        <f aca="false">IF(H2602=1,MIN($F$641,MAX(0,$B$2500-SUM(I2602:N2602))),0)</f>
        <v>0</v>
      </c>
      <c r="P2602" s="7" t="n">
        <f aca="false">MAX(0,$B$2500-SUM(I2602:O2602))</f>
        <v>1640000000</v>
      </c>
      <c r="Q2602" s="7" t="n">
        <f aca="false">($B$623+$B$624)+$B$22+(1-B2602)*$B$618+(1-C2602)*$E$646+(1-D2602)*$E$645+(1-E2602)*$E$644+(1-F2602)*$E$643+(1-G2602)*$E$642+(1-H2602)*$E$641</f>
        <v>23385289.8073605</v>
      </c>
      <c r="R2602" s="7" t="n">
        <f aca="false">P2602&gt;$B$12*Q2602</f>
        <v>1</v>
      </c>
      <c r="S2602" s="7" t="n">
        <f aca="false">IF(R2602,(P2602+$B$12*$B$13)/(Q2602+$B$13),IF(Q2602&gt;0,P2602/Q2602,0))</f>
        <v>63.4530272685204</v>
      </c>
      <c r="T2602" s="7" t="n">
        <f aca="false">IF(R2602,$B$13*(S2602-$B$12),0)</f>
        <v>156132568.171301</v>
      </c>
      <c r="U2602" s="7" t="n">
        <f aca="false">($B$623+$B$624)*S2602</f>
        <v>16476759.4911183</v>
      </c>
      <c r="V2602" s="7" t="n">
        <f aca="false">$B$22*S2602</f>
        <v>571077245.416683</v>
      </c>
      <c r="W2602" s="7" t="n">
        <f aca="false">IF(B2602=1,I2602,S2602*$B$618)</f>
        <v>30000000</v>
      </c>
      <c r="X2602" s="7" t="n">
        <f aca="false">IF(C2602=1,J2602,S2602*$E$646)</f>
        <v>300000000</v>
      </c>
      <c r="Y2602" s="7" t="n">
        <f aca="false">IF(D2602=1,K2602,S2602*$E$645)</f>
        <v>109495888.791245</v>
      </c>
      <c r="Z2602" s="7" t="n">
        <f aca="false">IF(E2602=1,L2602,S2602*$E$644)</f>
        <v>152287265.444449</v>
      </c>
      <c r="AA2602" s="7" t="n">
        <f aca="false">IF(F2602=1,M2602,S2602*$E$643)</f>
        <v>30000000</v>
      </c>
      <c r="AB2602" s="7" t="n">
        <f aca="false">IF(G2602=1,N2602,S2602*$E$642)</f>
        <v>317265136.342602</v>
      </c>
      <c r="AC2602" s="7" t="n">
        <f aca="false">IF(H2602=1,O2602,S2602*$E$641)</f>
        <v>317265136.342602</v>
      </c>
      <c r="AD2602" s="7" t="n">
        <f aca="false">INDEX($W$2502:$W$2629,MATCH($A2602+(1-B2602)*64,$A$2502:$A$2629,0))</f>
        <v>30000000</v>
      </c>
      <c r="AE2602" s="7" t="n">
        <f aca="false">INDEX($W$2502:$W$2629,MATCH($A2602-B2602*64,$A$2502:$A$2629,0))</f>
        <v>39367092.1288893</v>
      </c>
      <c r="AF2602" s="7" t="n">
        <f aca="false">INDEX($X$2502:$X$2629,MATCH($A2602+(1-C2602)*32,$A$2502:$A$2629,0))</f>
        <v>300000000</v>
      </c>
      <c r="AG2602" s="7" t="n">
        <f aca="false">INDEX($X$2502:$X$2629,MATCH($A2602-C2602*32,$A$2502:$A$2629,0))</f>
        <v>370700768.137067</v>
      </c>
      <c r="AH2602" s="7" t="n">
        <f aca="false">INDEX($Y$2502:$Y$2629,MATCH($A2602+(1-D2602)*16,$A$2502:$A$2629,0))</f>
        <v>100000000</v>
      </c>
      <c r="AI2602" s="7" t="n">
        <f aca="false">INDEX($Y$2502:$Y$2629,MATCH($A2602-D2602*16,$A$2502:$A$2629,0))</f>
        <v>109495888.791245</v>
      </c>
      <c r="AJ2602" s="7" t="n">
        <f aca="false">INDEX($Z$2502:$Z$2629,MATCH($A2602+(1-E2602)*8,$A$2502:$A$2629,0))</f>
        <v>60000000</v>
      </c>
      <c r="AK2602" s="7" t="n">
        <f aca="false">INDEX($Z$2502:$Z$2629,MATCH($A2602-E2602*8,$A$2502:$A$2629,0))</f>
        <v>152287265.444449</v>
      </c>
      <c r="AL2602" s="7" t="n">
        <f aca="false">INDEX($AA$2502:$AA$2629,MATCH($A2602+(1-F2602)*4,$A$2502:$A$2629,0))</f>
        <v>30000000</v>
      </c>
      <c r="AM2602" s="7" t="n">
        <f aca="false">INDEX($AA$2502:$AA$2629,MATCH($A2602-F2602*4,$A$2502:$A$2629,0))</f>
        <v>173704333.017336</v>
      </c>
      <c r="AN2602" s="7" t="n">
        <f aca="false">INDEX($AB$2502:$AB$2629,MATCH($A2602+(1-G2602)*2,$A$2502:$A$2629,0))</f>
        <v>15000000</v>
      </c>
      <c r="AO2602" s="7" t="n">
        <f aca="false">INDEX($AB$2502:$AB$2629,MATCH($A2602-G2602*2,$A$2502:$A$2629,0))</f>
        <v>317265136.342602</v>
      </c>
      <c r="AP2602" s="7" t="n">
        <f aca="false">INDEX($AC$2502:$AC$2629,MATCH($A2602+(1-H2602)*1,$A$2502:$A$2629,0))</f>
        <v>5000000</v>
      </c>
      <c r="AQ2602" s="7" t="n">
        <f aca="false">INDEX($AC$2502:$AC$2629,MATCH($A2602-H2602*1,$A$2502:$A$2629,0))</f>
        <v>317265136.342602</v>
      </c>
      <c r="AR2602" s="14" t="b">
        <f aca="false">AND(IF(B2602=1,AD2602&gt;=AE2602,AE2602&gt;AD2602),IF(C2602=1,AF2602&gt;=AG2602,AG2602&gt;AF2602),IF(D2602=1,AH2602&gt;=AI2602,AI2602&gt;AH2602),IF(E2602=1,AJ2602&gt;=AK2602,AK2602&gt;AJ2602),IF(F2602=1,AL2602&gt;=AM2602,AM2602&gt;AL2602),IF(G2602=1,AN2602&gt;=AO2602,AO2602&gt;AN2602),IF(H2602=1,AP2602&gt;=AQ2602,AQ2602&gt;AP2602))</f>
        <v>0</v>
      </c>
      <c r="AS2602" s="2"/>
      <c r="AT2602" s="2"/>
      <c r="AU2602" s="2"/>
      <c r="AV2602" s="2"/>
      <c r="AW2602" s="2"/>
      <c r="AX2602" s="2"/>
    </row>
    <row r="2603" customFormat="false" ht="15" hidden="false" customHeight="false" outlineLevel="0" collapsed="false">
      <c r="A2603" s="6" t="n">
        <f aca="false">ROW()-2502</f>
        <v>101</v>
      </c>
      <c r="B2603" s="6" t="n">
        <f aca="false">MOD(INT($A2603/64),2)</f>
        <v>1</v>
      </c>
      <c r="C2603" s="6" t="n">
        <f aca="false">MOD(INT($A2603/32),2)</f>
        <v>1</v>
      </c>
      <c r="D2603" s="6" t="n">
        <f aca="false">MOD(INT($A2603/16),2)</f>
        <v>0</v>
      </c>
      <c r="E2603" s="6" t="n">
        <f aca="false">MOD(INT($A2603/8),2)</f>
        <v>0</v>
      </c>
      <c r="F2603" s="6" t="n">
        <f aca="false">MOD(INT($A2603/4),2)</f>
        <v>1</v>
      </c>
      <c r="G2603" s="6" t="n">
        <f aca="false">MOD(INT($A2603/2),2)</f>
        <v>0</v>
      </c>
      <c r="H2603" s="6" t="n">
        <f aca="false">MOD(INT($A2603/1),2)</f>
        <v>1</v>
      </c>
      <c r="I2603" s="7" t="n">
        <f aca="false">IF(B2603=1,MIN($B$6,$B$2500),0)</f>
        <v>30000000</v>
      </c>
      <c r="J2603" s="7" t="n">
        <f aca="false">IF(C2603=1,MIN($F$646,MAX(0,$B$2500-I2603)),0)</f>
        <v>300000000</v>
      </c>
      <c r="K2603" s="7" t="n">
        <f aca="false">IF(D2603=1,MIN($F$645,MAX(0,$B$2500-SUM(I2603:J2603))),0)</f>
        <v>0</v>
      </c>
      <c r="L2603" s="7" t="n">
        <f aca="false">IF(E2603=1,MIN($F$644,MAX(0,$B$2500-SUM(I2603:K2603))),0)</f>
        <v>0</v>
      </c>
      <c r="M2603" s="7" t="n">
        <f aca="false">IF(F2603=1,MIN($F$643,MAX(0,$B$2500-SUM(I2603:L2603))),0)</f>
        <v>30000000</v>
      </c>
      <c r="N2603" s="7" t="n">
        <f aca="false">IF(G2603=1,MIN($F$642,MAX(0,$B$2500-SUM(I2603:M2603))),0)</f>
        <v>0</v>
      </c>
      <c r="O2603" s="7" t="n">
        <f aca="false">IF(H2603=1,MIN($F$641,MAX(0,$B$2500-SUM(I2603:N2603))),0)</f>
        <v>5000000</v>
      </c>
      <c r="P2603" s="7" t="n">
        <f aca="false">MAX(0,$B$2500-SUM(I2603:O2603))</f>
        <v>1635000000</v>
      </c>
      <c r="Q2603" s="7" t="n">
        <f aca="false">($B$623+$B$624)+$B$22+(1-B2603)*$B$618+(1-C2603)*$E$646+(1-D2603)*$E$645+(1-E2603)*$E$644+(1-F2603)*$E$643+(1-G2603)*$E$642+(1-H2603)*$E$641</f>
        <v>18385289.8073605</v>
      </c>
      <c r="R2603" s="7" t="n">
        <f aca="false">P2603&gt;$B$12*Q2603</f>
        <v>1</v>
      </c>
      <c r="S2603" s="7" t="n">
        <f aca="false">IF(R2603,(P2603+$B$12*$B$13)/(Q2603+$B$13),IF(Q2603&gt;0,P2603/Q2603,0))</f>
        <v>78.4044662584908</v>
      </c>
      <c r="T2603" s="7" t="n">
        <f aca="false">IF(R2603,$B$13*(S2603-$B$12),0)</f>
        <v>193511165.646227</v>
      </c>
      <c r="U2603" s="7" t="n">
        <f aca="false">($B$623+$B$624)*S2603</f>
        <v>20359178.894709</v>
      </c>
      <c r="V2603" s="7" t="n">
        <f aca="false">$B$22*S2603</f>
        <v>705640196.326417</v>
      </c>
      <c r="W2603" s="7" t="n">
        <f aca="false">IF(B2603=1,I2603,S2603*$B$618)</f>
        <v>30000000</v>
      </c>
      <c r="X2603" s="7" t="n">
        <f aca="false">IF(C2603=1,J2603,S2603*$E$646)</f>
        <v>300000000</v>
      </c>
      <c r="Y2603" s="7" t="n">
        <f aca="false">IF(D2603=1,K2603,S2603*$E$645)</f>
        <v>135296408.819815</v>
      </c>
      <c r="Z2603" s="7" t="n">
        <f aca="false">IF(E2603=1,L2603,S2603*$E$644)</f>
        <v>188170719.020378</v>
      </c>
      <c r="AA2603" s="7" t="n">
        <f aca="false">IF(F2603=1,M2603,S2603*$E$643)</f>
        <v>30000000</v>
      </c>
      <c r="AB2603" s="7" t="n">
        <f aca="false">IF(G2603=1,N2603,S2603*$E$642)</f>
        <v>392022331.292454</v>
      </c>
      <c r="AC2603" s="7" t="n">
        <f aca="false">IF(H2603=1,O2603,S2603*$E$641)</f>
        <v>5000000</v>
      </c>
      <c r="AD2603" s="7" t="n">
        <f aca="false">INDEX($W$2502:$W$2629,MATCH($A2603+(1-B2603)*64,$A$2502:$A$2629,0))</f>
        <v>30000000</v>
      </c>
      <c r="AE2603" s="7" t="n">
        <f aca="false">INDEX($W$2502:$W$2629,MATCH($A2603-B2603*64,$A$2502:$A$2629,0))</f>
        <v>48373240.6281212</v>
      </c>
      <c r="AF2603" s="7" t="n">
        <f aca="false">INDEX($X$2502:$X$2629,MATCH($A2603+(1-C2603)*32,$A$2502:$A$2629,0))</f>
        <v>300000000</v>
      </c>
      <c r="AG2603" s="7" t="n">
        <f aca="false">INDEX($X$2502:$X$2629,MATCH($A2603-C2603*32,$A$2502:$A$2629,0))</f>
        <v>438243028.684811</v>
      </c>
      <c r="AH2603" s="7" t="n">
        <f aca="false">INDEX($Y$2502:$Y$2629,MATCH($A2603+(1-D2603)*16,$A$2502:$A$2629,0))</f>
        <v>100000000</v>
      </c>
      <c r="AI2603" s="7" t="n">
        <f aca="false">INDEX($Y$2502:$Y$2629,MATCH($A2603-D2603*16,$A$2502:$A$2629,0))</f>
        <v>135296408.819815</v>
      </c>
      <c r="AJ2603" s="7" t="n">
        <f aca="false">INDEX($Z$2502:$Z$2629,MATCH($A2603+(1-E2603)*8,$A$2502:$A$2629,0))</f>
        <v>60000000</v>
      </c>
      <c r="AK2603" s="7" t="n">
        <f aca="false">INDEX($Z$2502:$Z$2629,MATCH($A2603-E2603*8,$A$2502:$A$2629,0))</f>
        <v>188170719.020378</v>
      </c>
      <c r="AL2603" s="7" t="n">
        <f aca="false">INDEX($AA$2502:$AA$2629,MATCH($A2603+(1-F2603)*4,$A$2502:$A$2629,0))</f>
        <v>30000000</v>
      </c>
      <c r="AM2603" s="7" t="n">
        <f aca="false">INDEX($AA$2502:$AA$2629,MATCH($A2603-F2603*4,$A$2502:$A$2629,0))</f>
        <v>209438530.591261</v>
      </c>
      <c r="AN2603" s="7" t="n">
        <f aca="false">INDEX($AB$2502:$AB$2629,MATCH($A2603+(1-G2603)*2,$A$2502:$A$2629,0))</f>
        <v>15000000</v>
      </c>
      <c r="AO2603" s="7" t="n">
        <f aca="false">INDEX($AB$2502:$AB$2629,MATCH($A2603-G2603*2,$A$2502:$A$2629,0))</f>
        <v>392022331.292454</v>
      </c>
      <c r="AP2603" s="7" t="n">
        <f aca="false">INDEX($AC$2502:$AC$2629,MATCH($A2603+(1-H2603)*1,$A$2502:$A$2629,0))</f>
        <v>5000000</v>
      </c>
      <c r="AQ2603" s="7" t="n">
        <f aca="false">INDEX($AC$2502:$AC$2629,MATCH($A2603-H2603*1,$A$2502:$A$2629,0))</f>
        <v>317265136.342602</v>
      </c>
      <c r="AR2603" s="14" t="b">
        <f aca="false">AND(IF(B2603=1,AD2603&gt;=AE2603,AE2603&gt;AD2603),IF(C2603=1,AF2603&gt;=AG2603,AG2603&gt;AF2603),IF(D2603=1,AH2603&gt;=AI2603,AI2603&gt;AH2603),IF(E2603=1,AJ2603&gt;=AK2603,AK2603&gt;AJ2603),IF(F2603=1,AL2603&gt;=AM2603,AM2603&gt;AL2603),IF(G2603=1,AN2603&gt;=AO2603,AO2603&gt;AN2603),IF(H2603=1,AP2603&gt;=AQ2603,AQ2603&gt;AP2603))</f>
        <v>0</v>
      </c>
      <c r="AS2603" s="2"/>
      <c r="AT2603" s="2"/>
      <c r="AU2603" s="2"/>
      <c r="AV2603" s="2"/>
      <c r="AW2603" s="2"/>
      <c r="AX2603" s="2"/>
    </row>
    <row r="2604" customFormat="false" ht="15" hidden="false" customHeight="false" outlineLevel="0" collapsed="false">
      <c r="A2604" s="6" t="n">
        <f aca="false">ROW()-2502</f>
        <v>102</v>
      </c>
      <c r="B2604" s="6" t="n">
        <f aca="false">MOD(INT($A2604/64),2)</f>
        <v>1</v>
      </c>
      <c r="C2604" s="6" t="n">
        <f aca="false">MOD(INT($A2604/32),2)</f>
        <v>1</v>
      </c>
      <c r="D2604" s="6" t="n">
        <f aca="false">MOD(INT($A2604/16),2)</f>
        <v>0</v>
      </c>
      <c r="E2604" s="6" t="n">
        <f aca="false">MOD(INT($A2604/8),2)</f>
        <v>0</v>
      </c>
      <c r="F2604" s="6" t="n">
        <f aca="false">MOD(INT($A2604/4),2)</f>
        <v>1</v>
      </c>
      <c r="G2604" s="6" t="n">
        <f aca="false">MOD(INT($A2604/2),2)</f>
        <v>1</v>
      </c>
      <c r="H2604" s="6" t="n">
        <f aca="false">MOD(INT($A2604/1),2)</f>
        <v>0</v>
      </c>
      <c r="I2604" s="7" t="n">
        <f aca="false">IF(B2604=1,MIN($B$6,$B$2500),0)</f>
        <v>30000000</v>
      </c>
      <c r="J2604" s="7" t="n">
        <f aca="false">IF(C2604=1,MIN($F$646,MAX(0,$B$2500-I2604)),0)</f>
        <v>300000000</v>
      </c>
      <c r="K2604" s="7" t="n">
        <f aca="false">IF(D2604=1,MIN($F$645,MAX(0,$B$2500-SUM(I2604:J2604))),0)</f>
        <v>0</v>
      </c>
      <c r="L2604" s="7" t="n">
        <f aca="false">IF(E2604=1,MIN($F$644,MAX(0,$B$2500-SUM(I2604:K2604))),0)</f>
        <v>0</v>
      </c>
      <c r="M2604" s="7" t="n">
        <f aca="false">IF(F2604=1,MIN($F$643,MAX(0,$B$2500-SUM(I2604:L2604))),0)</f>
        <v>30000000</v>
      </c>
      <c r="N2604" s="7" t="n">
        <f aca="false">IF(G2604=1,MIN($F$642,MAX(0,$B$2500-SUM(I2604:M2604))),0)</f>
        <v>15000000</v>
      </c>
      <c r="O2604" s="7" t="n">
        <f aca="false">IF(H2604=1,MIN($F$641,MAX(0,$B$2500-SUM(I2604:N2604))),0)</f>
        <v>0</v>
      </c>
      <c r="P2604" s="7" t="n">
        <f aca="false">MAX(0,$B$2500-SUM(I2604:O2604))</f>
        <v>1625000000</v>
      </c>
      <c r="Q2604" s="7" t="n">
        <f aca="false">($B$623+$B$624)+$B$22+(1-B2604)*$B$618+(1-C2604)*$E$646+(1-D2604)*$E$645+(1-E2604)*$E$644+(1-F2604)*$E$643+(1-G2604)*$E$642+(1-H2604)*$E$641</f>
        <v>18385289.8073605</v>
      </c>
      <c r="R2604" s="7" t="n">
        <f aca="false">P2604&gt;$B$12*Q2604</f>
        <v>1</v>
      </c>
      <c r="S2604" s="7" t="n">
        <f aca="false">IF(R2604,(P2604+$B$12*$B$13)/(Q2604+$B$13),IF(Q2604&gt;0,P2604/Q2604,0))</f>
        <v>77.9256603576756</v>
      </c>
      <c r="T2604" s="7" t="n">
        <f aca="false">IF(R2604,$B$13*(S2604-$B$12),0)</f>
        <v>192314150.894189</v>
      </c>
      <c r="U2604" s="7" t="n">
        <f aca="false">($B$623+$B$624)*S2604</f>
        <v>20234848.0312298</v>
      </c>
      <c r="V2604" s="7" t="n">
        <f aca="false">$B$22*S2604</f>
        <v>701330943.21908</v>
      </c>
      <c r="W2604" s="7" t="n">
        <f aca="false">IF(B2604=1,I2604,S2604*$B$618)</f>
        <v>30000000</v>
      </c>
      <c r="X2604" s="7" t="n">
        <f aca="false">IF(C2604=1,J2604,S2604*$E$646)</f>
        <v>300000000</v>
      </c>
      <c r="Y2604" s="7" t="n">
        <f aca="false">IF(D2604=1,K2604,S2604*$E$645)</f>
        <v>134470171.208702</v>
      </c>
      <c r="Z2604" s="7" t="n">
        <f aca="false">IF(E2604=1,L2604,S2604*$E$644)</f>
        <v>187021584.858421</v>
      </c>
      <c r="AA2604" s="7" t="n">
        <f aca="false">IF(F2604=1,M2604,S2604*$E$643)</f>
        <v>30000000</v>
      </c>
      <c r="AB2604" s="7" t="n">
        <f aca="false">IF(G2604=1,N2604,S2604*$E$642)</f>
        <v>15000000</v>
      </c>
      <c r="AC2604" s="7" t="n">
        <f aca="false">IF(H2604=1,O2604,S2604*$E$641)</f>
        <v>389628301.788378</v>
      </c>
      <c r="AD2604" s="7" t="n">
        <f aca="false">INDEX($W$2502:$W$2629,MATCH($A2604+(1-B2604)*64,$A$2502:$A$2629,0))</f>
        <v>30000000</v>
      </c>
      <c r="AE2604" s="7" t="n">
        <f aca="false">INDEX($W$2502:$W$2629,MATCH($A2604-B2604*64,$A$2502:$A$2629,0))</f>
        <v>48083146.2315507</v>
      </c>
      <c r="AF2604" s="7" t="n">
        <f aca="false">INDEX($X$2502:$X$2629,MATCH($A2604+(1-C2604)*32,$A$2502:$A$2629,0))</f>
        <v>300000000</v>
      </c>
      <c r="AG2604" s="7" t="n">
        <f aca="false">INDEX($X$2502:$X$2629,MATCH($A2604-C2604*32,$A$2502:$A$2629,0))</f>
        <v>435981129.181921</v>
      </c>
      <c r="AH2604" s="7" t="n">
        <f aca="false">INDEX($Y$2502:$Y$2629,MATCH($A2604+(1-D2604)*16,$A$2502:$A$2629,0))</f>
        <v>100000000</v>
      </c>
      <c r="AI2604" s="7" t="n">
        <f aca="false">INDEX($Y$2502:$Y$2629,MATCH($A2604-D2604*16,$A$2502:$A$2629,0))</f>
        <v>134470171.208702</v>
      </c>
      <c r="AJ2604" s="7" t="n">
        <f aca="false">INDEX($Z$2502:$Z$2629,MATCH($A2604+(1-E2604)*8,$A$2502:$A$2629,0))</f>
        <v>60000000</v>
      </c>
      <c r="AK2604" s="7" t="n">
        <f aca="false">INDEX($Z$2502:$Z$2629,MATCH($A2604-E2604*8,$A$2502:$A$2629,0))</f>
        <v>187021584.858421</v>
      </c>
      <c r="AL2604" s="7" t="n">
        <f aca="false">INDEX($AA$2502:$AA$2629,MATCH($A2604+(1-F2604)*4,$A$2502:$A$2629,0))</f>
        <v>30000000</v>
      </c>
      <c r="AM2604" s="7" t="n">
        <f aca="false">INDEX($AA$2502:$AA$2629,MATCH($A2604-F2604*4,$A$2502:$A$2629,0))</f>
        <v>208182527.409304</v>
      </c>
      <c r="AN2604" s="7" t="n">
        <f aca="false">INDEX($AB$2502:$AB$2629,MATCH($A2604+(1-G2604)*2,$A$2502:$A$2629,0))</f>
        <v>15000000</v>
      </c>
      <c r="AO2604" s="7" t="n">
        <f aca="false">INDEX($AB$2502:$AB$2629,MATCH($A2604-G2604*2,$A$2502:$A$2629,0))</f>
        <v>317265136.342602</v>
      </c>
      <c r="AP2604" s="7" t="n">
        <f aca="false">INDEX($AC$2502:$AC$2629,MATCH($A2604+(1-H2604)*1,$A$2502:$A$2629,0))</f>
        <v>5000000</v>
      </c>
      <c r="AQ2604" s="7" t="n">
        <f aca="false">INDEX($AC$2502:$AC$2629,MATCH($A2604-H2604*1,$A$2502:$A$2629,0))</f>
        <v>389628301.788378</v>
      </c>
      <c r="AR2604" s="14" t="b">
        <f aca="false">AND(IF(B2604=1,AD2604&gt;=AE2604,AE2604&gt;AD2604),IF(C2604=1,AF2604&gt;=AG2604,AG2604&gt;AF2604),IF(D2604=1,AH2604&gt;=AI2604,AI2604&gt;AH2604),IF(E2604=1,AJ2604&gt;=AK2604,AK2604&gt;AJ2604),IF(F2604=1,AL2604&gt;=AM2604,AM2604&gt;AL2604),IF(G2604=1,AN2604&gt;=AO2604,AO2604&gt;AN2604),IF(H2604=1,AP2604&gt;=AQ2604,AQ2604&gt;AP2604))</f>
        <v>0</v>
      </c>
      <c r="AS2604" s="2"/>
      <c r="AT2604" s="2"/>
      <c r="AU2604" s="2"/>
      <c r="AV2604" s="2"/>
      <c r="AW2604" s="2"/>
      <c r="AX2604" s="2"/>
    </row>
    <row r="2605" customFormat="false" ht="15" hidden="false" customHeight="false" outlineLevel="0" collapsed="false">
      <c r="A2605" s="6" t="n">
        <f aca="false">ROW()-2502</f>
        <v>103</v>
      </c>
      <c r="B2605" s="6" t="n">
        <f aca="false">MOD(INT($A2605/64),2)</f>
        <v>1</v>
      </c>
      <c r="C2605" s="6" t="n">
        <f aca="false">MOD(INT($A2605/32),2)</f>
        <v>1</v>
      </c>
      <c r="D2605" s="6" t="n">
        <f aca="false">MOD(INT($A2605/16),2)</f>
        <v>0</v>
      </c>
      <c r="E2605" s="6" t="n">
        <f aca="false">MOD(INT($A2605/8),2)</f>
        <v>0</v>
      </c>
      <c r="F2605" s="6" t="n">
        <f aca="false">MOD(INT($A2605/4),2)</f>
        <v>1</v>
      </c>
      <c r="G2605" s="6" t="n">
        <f aca="false">MOD(INT($A2605/2),2)</f>
        <v>1</v>
      </c>
      <c r="H2605" s="6" t="n">
        <f aca="false">MOD(INT($A2605/1),2)</f>
        <v>1</v>
      </c>
      <c r="I2605" s="7" t="n">
        <f aca="false">IF(B2605=1,MIN($B$6,$B$2500),0)</f>
        <v>30000000</v>
      </c>
      <c r="J2605" s="7" t="n">
        <f aca="false">IF(C2605=1,MIN($F$646,MAX(0,$B$2500-I2605)),0)</f>
        <v>300000000</v>
      </c>
      <c r="K2605" s="7" t="n">
        <f aca="false">IF(D2605=1,MIN($F$645,MAX(0,$B$2500-SUM(I2605:J2605))),0)</f>
        <v>0</v>
      </c>
      <c r="L2605" s="7" t="n">
        <f aca="false">IF(E2605=1,MIN($F$644,MAX(0,$B$2500-SUM(I2605:K2605))),0)</f>
        <v>0</v>
      </c>
      <c r="M2605" s="7" t="n">
        <f aca="false">IF(F2605=1,MIN($F$643,MAX(0,$B$2500-SUM(I2605:L2605))),0)</f>
        <v>30000000</v>
      </c>
      <c r="N2605" s="7" t="n">
        <f aca="false">IF(G2605=1,MIN($F$642,MAX(0,$B$2500-SUM(I2605:M2605))),0)</f>
        <v>15000000</v>
      </c>
      <c r="O2605" s="7" t="n">
        <f aca="false">IF(H2605=1,MIN($F$641,MAX(0,$B$2500-SUM(I2605:N2605))),0)</f>
        <v>5000000</v>
      </c>
      <c r="P2605" s="7" t="n">
        <f aca="false">MAX(0,$B$2500-SUM(I2605:O2605))</f>
        <v>1620000000</v>
      </c>
      <c r="Q2605" s="7" t="n">
        <f aca="false">($B$623+$B$624)+$B$22+(1-B2605)*$B$618+(1-C2605)*$E$646+(1-D2605)*$E$645+(1-E2605)*$E$644+(1-F2605)*$E$643+(1-G2605)*$E$642+(1-H2605)*$E$641</f>
        <v>13385289.8073605</v>
      </c>
      <c r="R2605" s="7" t="n">
        <f aca="false">P2605&gt;$B$12*Q2605</f>
        <v>1</v>
      </c>
      <c r="S2605" s="7" t="n">
        <f aca="false">IF(R2605,(P2605+$B$12*$B$13)/(Q2605+$B$13),IF(Q2605&gt;0,P2605/Q2605,0))</f>
        <v>102.138520585769</v>
      </c>
      <c r="T2605" s="7" t="n">
        <f aca="false">IF(R2605,$B$13*(S2605-$B$12),0)</f>
        <v>252846301.464423</v>
      </c>
      <c r="U2605" s="7" t="n">
        <f aca="false">($B$623+$B$624)*S2605</f>
        <v>26522167.8289455</v>
      </c>
      <c r="V2605" s="7" t="n">
        <f aca="false">$B$22*S2605</f>
        <v>919246685.271921</v>
      </c>
      <c r="W2605" s="7" t="n">
        <f aca="false">IF(B2605=1,I2605,S2605*$B$618)</f>
        <v>30000000</v>
      </c>
      <c r="X2605" s="7" t="n">
        <f aca="false">IF(C2605=1,J2605,S2605*$E$646)</f>
        <v>300000000</v>
      </c>
      <c r="Y2605" s="7" t="n">
        <f aca="false">IF(D2605=1,K2605,S2605*$E$645)</f>
        <v>176252396.028865</v>
      </c>
      <c r="Z2605" s="7" t="n">
        <f aca="false">IF(E2605=1,L2605,S2605*$E$644)</f>
        <v>245132449.405846</v>
      </c>
      <c r="AA2605" s="7" t="n">
        <f aca="false">IF(F2605=1,M2605,S2605*$E$643)</f>
        <v>30000000</v>
      </c>
      <c r="AB2605" s="7" t="n">
        <f aca="false">IF(G2605=1,N2605,S2605*$E$642)</f>
        <v>15000000</v>
      </c>
      <c r="AC2605" s="7" t="n">
        <f aca="false">IF(H2605=1,O2605,S2605*$E$641)</f>
        <v>5000000</v>
      </c>
      <c r="AD2605" s="7" t="n">
        <f aca="false">INDEX($W$2502:$W$2629,MATCH($A2605+(1-B2605)*64,$A$2502:$A$2629,0))</f>
        <v>30000000</v>
      </c>
      <c r="AE2605" s="7" t="n">
        <f aca="false">INDEX($W$2502:$W$2629,MATCH($A2605-B2605*64,$A$2502:$A$2629,0))</f>
        <v>62456646.4679492</v>
      </c>
      <c r="AF2605" s="7" t="n">
        <f aca="false">INDEX($X$2502:$X$2629,MATCH($A2605+(1-C2605)*32,$A$2502:$A$2629,0))</f>
        <v>300000000</v>
      </c>
      <c r="AG2605" s="7" t="n">
        <f aca="false">INDEX($X$2502:$X$2629,MATCH($A2605-C2605*32,$A$2502:$A$2629,0))</f>
        <v>533723798.892375</v>
      </c>
      <c r="AH2605" s="7" t="n">
        <f aca="false">INDEX($Y$2502:$Y$2629,MATCH($A2605+(1-D2605)*16,$A$2502:$A$2629,0))</f>
        <v>100000000</v>
      </c>
      <c r="AI2605" s="7" t="n">
        <f aca="false">INDEX($Y$2502:$Y$2629,MATCH($A2605-D2605*16,$A$2502:$A$2629,0))</f>
        <v>176252396.028865</v>
      </c>
      <c r="AJ2605" s="7" t="n">
        <f aca="false">INDEX($Z$2502:$Z$2629,MATCH($A2605+(1-E2605)*8,$A$2502:$A$2629,0))</f>
        <v>60000000</v>
      </c>
      <c r="AK2605" s="7" t="n">
        <f aca="false">INDEX($Z$2502:$Z$2629,MATCH($A2605-E2605*8,$A$2502:$A$2629,0))</f>
        <v>245132449.405846</v>
      </c>
      <c r="AL2605" s="7" t="n">
        <f aca="false">INDEX($AA$2502:$AA$2629,MATCH($A2605+(1-F2605)*4,$A$2502:$A$2629,0))</f>
        <v>30000000</v>
      </c>
      <c r="AM2605" s="7" t="n">
        <f aca="false">INDEX($AA$2502:$AA$2629,MATCH($A2605-F2605*4,$A$2502:$A$2629,0))</f>
        <v>262505900.124859</v>
      </c>
      <c r="AN2605" s="7" t="n">
        <f aca="false">INDEX($AB$2502:$AB$2629,MATCH($A2605+(1-G2605)*2,$A$2502:$A$2629,0))</f>
        <v>15000000</v>
      </c>
      <c r="AO2605" s="7" t="n">
        <f aca="false">INDEX($AB$2502:$AB$2629,MATCH($A2605-G2605*2,$A$2502:$A$2629,0))</f>
        <v>392022331.292454</v>
      </c>
      <c r="AP2605" s="7" t="n">
        <f aca="false">INDEX($AC$2502:$AC$2629,MATCH($A2605+(1-H2605)*1,$A$2502:$A$2629,0))</f>
        <v>5000000</v>
      </c>
      <c r="AQ2605" s="7" t="n">
        <f aca="false">INDEX($AC$2502:$AC$2629,MATCH($A2605-H2605*1,$A$2502:$A$2629,0))</f>
        <v>389628301.788378</v>
      </c>
      <c r="AR2605" s="14" t="b">
        <f aca="false">AND(IF(B2605=1,AD2605&gt;=AE2605,AE2605&gt;AD2605),IF(C2605=1,AF2605&gt;=AG2605,AG2605&gt;AF2605),IF(D2605=1,AH2605&gt;=AI2605,AI2605&gt;AH2605),IF(E2605=1,AJ2605&gt;=AK2605,AK2605&gt;AJ2605),IF(F2605=1,AL2605&gt;=AM2605,AM2605&gt;AL2605),IF(G2605=1,AN2605&gt;=AO2605,AO2605&gt;AN2605),IF(H2605=1,AP2605&gt;=AQ2605,AQ2605&gt;AP2605))</f>
        <v>0</v>
      </c>
      <c r="AS2605" s="2"/>
      <c r="AT2605" s="2"/>
      <c r="AU2605" s="2"/>
      <c r="AV2605" s="2"/>
      <c r="AW2605" s="2"/>
      <c r="AX2605" s="2"/>
    </row>
    <row r="2606" customFormat="false" ht="15" hidden="false" customHeight="false" outlineLevel="0" collapsed="false">
      <c r="A2606" s="6" t="n">
        <f aca="false">ROW()-2502</f>
        <v>104</v>
      </c>
      <c r="B2606" s="6" t="n">
        <f aca="false">MOD(INT($A2606/64),2)</f>
        <v>1</v>
      </c>
      <c r="C2606" s="6" t="n">
        <f aca="false">MOD(INT($A2606/32),2)</f>
        <v>1</v>
      </c>
      <c r="D2606" s="6" t="n">
        <f aca="false">MOD(INT($A2606/16),2)</f>
        <v>0</v>
      </c>
      <c r="E2606" s="6" t="n">
        <f aca="false">MOD(INT($A2606/8),2)</f>
        <v>1</v>
      </c>
      <c r="F2606" s="6" t="n">
        <f aca="false">MOD(INT($A2606/4),2)</f>
        <v>0</v>
      </c>
      <c r="G2606" s="6" t="n">
        <f aca="false">MOD(INT($A2606/2),2)</f>
        <v>0</v>
      </c>
      <c r="H2606" s="6" t="n">
        <f aca="false">MOD(INT($A2606/1),2)</f>
        <v>0</v>
      </c>
      <c r="I2606" s="7" t="n">
        <f aca="false">IF(B2606=1,MIN($B$6,$B$2500),0)</f>
        <v>30000000</v>
      </c>
      <c r="J2606" s="7" t="n">
        <f aca="false">IF(C2606=1,MIN($F$646,MAX(0,$B$2500-I2606)),0)</f>
        <v>300000000</v>
      </c>
      <c r="K2606" s="7" t="n">
        <f aca="false">IF(D2606=1,MIN($F$645,MAX(0,$B$2500-SUM(I2606:J2606))),0)</f>
        <v>0</v>
      </c>
      <c r="L2606" s="7" t="n">
        <f aca="false">IF(E2606=1,MIN($F$644,MAX(0,$B$2500-SUM(I2606:K2606))),0)</f>
        <v>60000000</v>
      </c>
      <c r="M2606" s="7" t="n">
        <f aca="false">IF(F2606=1,MIN($F$643,MAX(0,$B$2500-SUM(I2606:L2606))),0)</f>
        <v>0</v>
      </c>
      <c r="N2606" s="7" t="n">
        <f aca="false">IF(G2606=1,MIN($F$642,MAX(0,$B$2500-SUM(I2606:M2606))),0)</f>
        <v>0</v>
      </c>
      <c r="O2606" s="7" t="n">
        <f aca="false">IF(H2606=1,MIN($F$641,MAX(0,$B$2500-SUM(I2606:N2606))),0)</f>
        <v>0</v>
      </c>
      <c r="P2606" s="7" t="n">
        <f aca="false">MAX(0,$B$2500-SUM(I2606:O2606))</f>
        <v>1610000000</v>
      </c>
      <c r="Q2606" s="7" t="n">
        <f aca="false">($B$623+$B$624)+$B$22+(1-B2606)*$B$618+(1-C2606)*$E$646+(1-D2606)*$E$645+(1-E2606)*$E$644+(1-F2606)*$E$643+(1-G2606)*$E$642+(1-H2606)*$E$641</f>
        <v>23985289.8073605</v>
      </c>
      <c r="R2606" s="7" t="n">
        <f aca="false">P2606&gt;$B$12*Q2606</f>
        <v>1</v>
      </c>
      <c r="S2606" s="7" t="n">
        <f aca="false">IF(R2606,(P2606+$B$12*$B$13)/(Q2606+$B$13),IF(Q2606&gt;0,P2606/Q2606,0))</f>
        <v>60.8828527733108</v>
      </c>
      <c r="T2606" s="7" t="n">
        <f aca="false">IF(R2606,$B$13*(S2606-$B$12),0)</f>
        <v>149707131.933277</v>
      </c>
      <c r="U2606" s="7" t="n">
        <f aca="false">($B$623+$B$624)*S2606</f>
        <v>15809365.8484389</v>
      </c>
      <c r="V2606" s="7" t="n">
        <f aca="false">$B$22*S2606</f>
        <v>547945674.959797</v>
      </c>
      <c r="W2606" s="7" t="n">
        <f aca="false">IF(B2606=1,I2606,S2606*$B$618)</f>
        <v>30000000</v>
      </c>
      <c r="X2606" s="7" t="n">
        <f aca="false">IF(C2606=1,J2606,S2606*$E$646)</f>
        <v>300000000</v>
      </c>
      <c r="Y2606" s="7" t="n">
        <f aca="false">IF(D2606=1,K2606,S2606*$E$645)</f>
        <v>105060741.205446</v>
      </c>
      <c r="Z2606" s="7" t="n">
        <f aca="false">IF(E2606=1,L2606,S2606*$E$644)</f>
        <v>60000000</v>
      </c>
      <c r="AA2606" s="7" t="n">
        <f aca="false">IF(F2606=1,M2606,S2606*$E$643)</f>
        <v>182648558.319932</v>
      </c>
      <c r="AB2606" s="7" t="n">
        <f aca="false">IF(G2606=1,N2606,S2606*$E$642)</f>
        <v>304414263.866554</v>
      </c>
      <c r="AC2606" s="7" t="n">
        <f aca="false">IF(H2606=1,O2606,S2606*$E$641)</f>
        <v>304414263.866554</v>
      </c>
      <c r="AD2606" s="7" t="n">
        <f aca="false">INDEX($W$2502:$W$2629,MATCH($A2606+(1-B2606)*64,$A$2502:$A$2629,0))</f>
        <v>30000000</v>
      </c>
      <c r="AE2606" s="7" t="n">
        <f aca="false">INDEX($W$2502:$W$2629,MATCH($A2606-B2606*64,$A$2502:$A$2629,0))</f>
        <v>37805286.248154</v>
      </c>
      <c r="AF2606" s="7" t="n">
        <f aca="false">INDEX($X$2502:$X$2629,MATCH($A2606+(1-C2606)*32,$A$2502:$A$2629,0))</f>
        <v>300000000</v>
      </c>
      <c r="AG2606" s="7" t="n">
        <f aca="false">INDEX($X$2502:$X$2629,MATCH($A2606-C2606*32,$A$2502:$A$2629,0))</f>
        <v>358256296.867144</v>
      </c>
      <c r="AH2606" s="7" t="n">
        <f aca="false">INDEX($Y$2502:$Y$2629,MATCH($A2606+(1-D2606)*16,$A$2502:$A$2629,0))</f>
        <v>100000000</v>
      </c>
      <c r="AI2606" s="7" t="n">
        <f aca="false">INDEX($Y$2502:$Y$2629,MATCH($A2606-D2606*16,$A$2502:$A$2629,0))</f>
        <v>105060741.205446</v>
      </c>
      <c r="AJ2606" s="7" t="n">
        <f aca="false">INDEX($Z$2502:$Z$2629,MATCH($A2606+(1-E2606)*8,$A$2502:$A$2629,0))</f>
        <v>60000000</v>
      </c>
      <c r="AK2606" s="7" t="n">
        <f aca="false">INDEX($Z$2502:$Z$2629,MATCH($A2606-E2606*8,$A$2502:$A$2629,0))</f>
        <v>138963466.413868</v>
      </c>
      <c r="AL2606" s="7" t="n">
        <f aca="false">INDEX($AA$2502:$AA$2629,MATCH($A2606+(1-F2606)*4,$A$2502:$A$2629,0))</f>
        <v>30000000</v>
      </c>
      <c r="AM2606" s="7" t="n">
        <f aca="false">INDEX($AA$2502:$AA$2629,MATCH($A2606-F2606*4,$A$2502:$A$2629,0))</f>
        <v>182648558.319932</v>
      </c>
      <c r="AN2606" s="7" t="n">
        <f aca="false">INDEX($AB$2502:$AB$2629,MATCH($A2606+(1-G2606)*2,$A$2502:$A$2629,0))</f>
        <v>15000000</v>
      </c>
      <c r="AO2606" s="7" t="n">
        <f aca="false">INDEX($AB$2502:$AB$2629,MATCH($A2606-G2606*2,$A$2502:$A$2629,0))</f>
        <v>304414263.866554</v>
      </c>
      <c r="AP2606" s="7" t="n">
        <f aca="false">INDEX($AC$2502:$AC$2629,MATCH($A2606+(1-H2606)*1,$A$2502:$A$2629,0))</f>
        <v>5000000</v>
      </c>
      <c r="AQ2606" s="7" t="n">
        <f aca="false">INDEX($AC$2502:$AC$2629,MATCH($A2606-H2606*1,$A$2502:$A$2629,0))</f>
        <v>304414263.866554</v>
      </c>
      <c r="AR2606" s="14" t="b">
        <f aca="false">AND(IF(B2606=1,AD2606&gt;=AE2606,AE2606&gt;AD2606),IF(C2606=1,AF2606&gt;=AG2606,AG2606&gt;AF2606),IF(D2606=1,AH2606&gt;=AI2606,AI2606&gt;AH2606),IF(E2606=1,AJ2606&gt;=AK2606,AK2606&gt;AJ2606),IF(F2606=1,AL2606&gt;=AM2606,AM2606&gt;AL2606),IF(G2606=1,AN2606&gt;=AO2606,AO2606&gt;AN2606),IF(H2606=1,AP2606&gt;=AQ2606,AQ2606&gt;AP2606))</f>
        <v>0</v>
      </c>
      <c r="AS2606" s="2"/>
      <c r="AT2606" s="2"/>
      <c r="AU2606" s="2"/>
      <c r="AV2606" s="2"/>
      <c r="AW2606" s="2"/>
      <c r="AX2606" s="2"/>
    </row>
    <row r="2607" customFormat="false" ht="15" hidden="false" customHeight="false" outlineLevel="0" collapsed="false">
      <c r="A2607" s="6" t="n">
        <f aca="false">ROW()-2502</f>
        <v>105</v>
      </c>
      <c r="B2607" s="6" t="n">
        <f aca="false">MOD(INT($A2607/64),2)</f>
        <v>1</v>
      </c>
      <c r="C2607" s="6" t="n">
        <f aca="false">MOD(INT($A2607/32),2)</f>
        <v>1</v>
      </c>
      <c r="D2607" s="6" t="n">
        <f aca="false">MOD(INT($A2607/16),2)</f>
        <v>0</v>
      </c>
      <c r="E2607" s="6" t="n">
        <f aca="false">MOD(INT($A2607/8),2)</f>
        <v>1</v>
      </c>
      <c r="F2607" s="6" t="n">
        <f aca="false">MOD(INT($A2607/4),2)</f>
        <v>0</v>
      </c>
      <c r="G2607" s="6" t="n">
        <f aca="false">MOD(INT($A2607/2),2)</f>
        <v>0</v>
      </c>
      <c r="H2607" s="6" t="n">
        <f aca="false">MOD(INT($A2607/1),2)</f>
        <v>1</v>
      </c>
      <c r="I2607" s="7" t="n">
        <f aca="false">IF(B2607=1,MIN($B$6,$B$2500),0)</f>
        <v>30000000</v>
      </c>
      <c r="J2607" s="7" t="n">
        <f aca="false">IF(C2607=1,MIN($F$646,MAX(0,$B$2500-I2607)),0)</f>
        <v>300000000</v>
      </c>
      <c r="K2607" s="7" t="n">
        <f aca="false">IF(D2607=1,MIN($F$645,MAX(0,$B$2500-SUM(I2607:J2607))),0)</f>
        <v>0</v>
      </c>
      <c r="L2607" s="7" t="n">
        <f aca="false">IF(E2607=1,MIN($F$644,MAX(0,$B$2500-SUM(I2607:K2607))),0)</f>
        <v>60000000</v>
      </c>
      <c r="M2607" s="7" t="n">
        <f aca="false">IF(F2607=1,MIN($F$643,MAX(0,$B$2500-SUM(I2607:L2607))),0)</f>
        <v>0</v>
      </c>
      <c r="N2607" s="7" t="n">
        <f aca="false">IF(G2607=1,MIN($F$642,MAX(0,$B$2500-SUM(I2607:M2607))),0)</f>
        <v>0</v>
      </c>
      <c r="O2607" s="7" t="n">
        <f aca="false">IF(H2607=1,MIN($F$641,MAX(0,$B$2500-SUM(I2607:N2607))),0)</f>
        <v>5000000</v>
      </c>
      <c r="P2607" s="7" t="n">
        <f aca="false">MAX(0,$B$2500-SUM(I2607:O2607))</f>
        <v>1605000000</v>
      </c>
      <c r="Q2607" s="7" t="n">
        <f aca="false">($B$623+$B$624)+$B$22+(1-B2607)*$B$618+(1-C2607)*$E$646+(1-D2607)*$E$645+(1-E2607)*$E$644+(1-F2607)*$E$643+(1-G2607)*$E$642+(1-H2607)*$E$641</f>
        <v>18985289.8073605</v>
      </c>
      <c r="R2607" s="7" t="n">
        <f aca="false">P2607&gt;$B$12*Q2607</f>
        <v>1</v>
      </c>
      <c r="S2607" s="7" t="n">
        <f aca="false">IF(R2607,(P2607+$B$12*$B$13)/(Q2607+$B$13),IF(Q2607&gt;0,P2607/Q2607,0))</f>
        <v>74.8186323951421</v>
      </c>
      <c r="T2607" s="7" t="n">
        <f aca="false">IF(R2607,$B$13*(S2607-$B$12),0)</f>
        <v>184546580.987855</v>
      </c>
      <c r="U2607" s="7" t="n">
        <f aca="false">($B$623+$B$624)*S2607</f>
        <v>19428050.3940706</v>
      </c>
      <c r="V2607" s="7" t="n">
        <f aca="false">$B$22*S2607</f>
        <v>673367691.556279</v>
      </c>
      <c r="W2607" s="7" t="n">
        <f aca="false">IF(B2607=1,I2607,S2607*$B$618)</f>
        <v>30000000</v>
      </c>
      <c r="X2607" s="7" t="n">
        <f aca="false">IF(C2607=1,J2607,S2607*$E$646)</f>
        <v>300000000</v>
      </c>
      <c r="Y2607" s="7" t="n">
        <f aca="false">IF(D2607=1,K2607,S2607*$E$645)</f>
        <v>129108617.900659</v>
      </c>
      <c r="Z2607" s="7" t="n">
        <f aca="false">IF(E2607=1,L2607,S2607*$E$644)</f>
        <v>60000000</v>
      </c>
      <c r="AA2607" s="7" t="n">
        <f aca="false">IF(F2607=1,M2607,S2607*$E$643)</f>
        <v>224455897.185426</v>
      </c>
      <c r="AB2607" s="7" t="n">
        <f aca="false">IF(G2607=1,N2607,S2607*$E$642)</f>
        <v>374093161.97571</v>
      </c>
      <c r="AC2607" s="7" t="n">
        <f aca="false">IF(H2607=1,O2607,S2607*$E$641)</f>
        <v>5000000</v>
      </c>
      <c r="AD2607" s="7" t="n">
        <f aca="false">INDEX($W$2502:$W$2629,MATCH($A2607+(1-B2607)*64,$A$2502:$A$2629,0))</f>
        <v>30000000</v>
      </c>
      <c r="AE2607" s="7" t="n">
        <f aca="false">INDEX($W$2502:$W$2629,MATCH($A2607-B2607*64,$A$2502:$A$2629,0))</f>
        <v>46213824.6216141</v>
      </c>
      <c r="AF2607" s="7" t="n">
        <f aca="false">INDEX($X$2502:$X$2629,MATCH($A2607+(1-C2607)*32,$A$2502:$A$2629,0))</f>
        <v>300000000</v>
      </c>
      <c r="AG2607" s="7" t="n">
        <f aca="false">INDEX($X$2502:$X$2629,MATCH($A2607-C2607*32,$A$2502:$A$2629,0))</f>
        <v>422074492.203401</v>
      </c>
      <c r="AH2607" s="7" t="n">
        <f aca="false">INDEX($Y$2502:$Y$2629,MATCH($A2607+(1-D2607)*16,$A$2502:$A$2629,0))</f>
        <v>100000000</v>
      </c>
      <c r="AI2607" s="7" t="n">
        <f aca="false">INDEX($Y$2502:$Y$2629,MATCH($A2607-D2607*16,$A$2502:$A$2629,0))</f>
        <v>129108617.900659</v>
      </c>
      <c r="AJ2607" s="7" t="n">
        <f aca="false">INDEX($Z$2502:$Z$2629,MATCH($A2607+(1-E2607)*8,$A$2502:$A$2629,0))</f>
        <v>60000000</v>
      </c>
      <c r="AK2607" s="7" t="n">
        <f aca="false">INDEX($Z$2502:$Z$2629,MATCH($A2607-E2607*8,$A$2502:$A$2629,0))</f>
        <v>167550824.473008</v>
      </c>
      <c r="AL2607" s="7" t="n">
        <f aca="false">INDEX($AA$2502:$AA$2629,MATCH($A2607+(1-F2607)*4,$A$2502:$A$2629,0))</f>
        <v>30000000</v>
      </c>
      <c r="AM2607" s="7" t="n">
        <f aca="false">INDEX($AA$2502:$AA$2629,MATCH($A2607-F2607*4,$A$2502:$A$2629,0))</f>
        <v>224455897.185426</v>
      </c>
      <c r="AN2607" s="7" t="n">
        <f aca="false">INDEX($AB$2502:$AB$2629,MATCH($A2607+(1-G2607)*2,$A$2502:$A$2629,0))</f>
        <v>15000000</v>
      </c>
      <c r="AO2607" s="7" t="n">
        <f aca="false">INDEX($AB$2502:$AB$2629,MATCH($A2607-G2607*2,$A$2502:$A$2629,0))</f>
        <v>374093161.97571</v>
      </c>
      <c r="AP2607" s="7" t="n">
        <f aca="false">INDEX($AC$2502:$AC$2629,MATCH($A2607+(1-H2607)*1,$A$2502:$A$2629,0))</f>
        <v>5000000</v>
      </c>
      <c r="AQ2607" s="7" t="n">
        <f aca="false">INDEX($AC$2502:$AC$2629,MATCH($A2607-H2607*1,$A$2502:$A$2629,0))</f>
        <v>304414263.866554</v>
      </c>
      <c r="AR2607" s="14" t="b">
        <f aca="false">AND(IF(B2607=1,AD2607&gt;=AE2607,AE2607&gt;AD2607),IF(C2607=1,AF2607&gt;=AG2607,AG2607&gt;AF2607),IF(D2607=1,AH2607&gt;=AI2607,AI2607&gt;AH2607),IF(E2607=1,AJ2607&gt;=AK2607,AK2607&gt;AJ2607),IF(F2607=1,AL2607&gt;=AM2607,AM2607&gt;AL2607),IF(G2607=1,AN2607&gt;=AO2607,AO2607&gt;AN2607),IF(H2607=1,AP2607&gt;=AQ2607,AQ2607&gt;AP2607))</f>
        <v>0</v>
      </c>
      <c r="AS2607" s="2"/>
      <c r="AT2607" s="2"/>
      <c r="AU2607" s="2"/>
      <c r="AV2607" s="2"/>
      <c r="AW2607" s="2"/>
      <c r="AX2607" s="2"/>
    </row>
    <row r="2608" customFormat="false" ht="15" hidden="false" customHeight="false" outlineLevel="0" collapsed="false">
      <c r="A2608" s="6" t="n">
        <f aca="false">ROW()-2502</f>
        <v>106</v>
      </c>
      <c r="B2608" s="6" t="n">
        <f aca="false">MOD(INT($A2608/64),2)</f>
        <v>1</v>
      </c>
      <c r="C2608" s="6" t="n">
        <f aca="false">MOD(INT($A2608/32),2)</f>
        <v>1</v>
      </c>
      <c r="D2608" s="6" t="n">
        <f aca="false">MOD(INT($A2608/16),2)</f>
        <v>0</v>
      </c>
      <c r="E2608" s="6" t="n">
        <f aca="false">MOD(INT($A2608/8),2)</f>
        <v>1</v>
      </c>
      <c r="F2608" s="6" t="n">
        <f aca="false">MOD(INT($A2608/4),2)</f>
        <v>0</v>
      </c>
      <c r="G2608" s="6" t="n">
        <f aca="false">MOD(INT($A2608/2),2)</f>
        <v>1</v>
      </c>
      <c r="H2608" s="6" t="n">
        <f aca="false">MOD(INT($A2608/1),2)</f>
        <v>0</v>
      </c>
      <c r="I2608" s="7" t="n">
        <f aca="false">IF(B2608=1,MIN($B$6,$B$2500),0)</f>
        <v>30000000</v>
      </c>
      <c r="J2608" s="7" t="n">
        <f aca="false">IF(C2608=1,MIN($F$646,MAX(0,$B$2500-I2608)),0)</f>
        <v>300000000</v>
      </c>
      <c r="K2608" s="7" t="n">
        <f aca="false">IF(D2608=1,MIN($F$645,MAX(0,$B$2500-SUM(I2608:J2608))),0)</f>
        <v>0</v>
      </c>
      <c r="L2608" s="7" t="n">
        <f aca="false">IF(E2608=1,MIN($F$644,MAX(0,$B$2500-SUM(I2608:K2608))),0)</f>
        <v>60000000</v>
      </c>
      <c r="M2608" s="7" t="n">
        <f aca="false">IF(F2608=1,MIN($F$643,MAX(0,$B$2500-SUM(I2608:L2608))),0)</f>
        <v>0</v>
      </c>
      <c r="N2608" s="7" t="n">
        <f aca="false">IF(G2608=1,MIN($F$642,MAX(0,$B$2500-SUM(I2608:M2608))),0)</f>
        <v>15000000</v>
      </c>
      <c r="O2608" s="7" t="n">
        <f aca="false">IF(H2608=1,MIN($F$641,MAX(0,$B$2500-SUM(I2608:N2608))),0)</f>
        <v>0</v>
      </c>
      <c r="P2608" s="7" t="n">
        <f aca="false">MAX(0,$B$2500-SUM(I2608:O2608))</f>
        <v>1595000000</v>
      </c>
      <c r="Q2608" s="7" t="n">
        <f aca="false">($B$623+$B$624)+$B$22+(1-B2608)*$B$618+(1-C2608)*$E$646+(1-D2608)*$E$645+(1-E2608)*$E$644+(1-F2608)*$E$643+(1-G2608)*$E$642+(1-H2608)*$E$641</f>
        <v>18985289.8073605</v>
      </c>
      <c r="R2608" s="7" t="n">
        <f aca="false">P2608&gt;$B$12*Q2608</f>
        <v>1</v>
      </c>
      <c r="S2608" s="7" t="n">
        <f aca="false">IF(R2608,(P2608+$B$12*$B$13)/(Q2608+$B$13),IF(Q2608&gt;0,P2608/Q2608,0))</f>
        <v>74.3531976679561</v>
      </c>
      <c r="T2608" s="7" t="n">
        <f aca="false">IF(R2608,$B$13*(S2608-$B$12),0)</f>
        <v>183382994.16989</v>
      </c>
      <c r="U2608" s="7" t="n">
        <f aca="false">($B$623+$B$624)*S2608</f>
        <v>19307191.6046829</v>
      </c>
      <c r="V2608" s="7" t="n">
        <f aca="false">$B$22*S2608</f>
        <v>669178779.011605</v>
      </c>
      <c r="W2608" s="7" t="n">
        <f aca="false">IF(B2608=1,I2608,S2608*$B$618)</f>
        <v>30000000</v>
      </c>
      <c r="X2608" s="7" t="n">
        <f aca="false">IF(C2608=1,J2608,S2608*$E$646)</f>
        <v>300000000</v>
      </c>
      <c r="Y2608" s="7" t="n">
        <f aca="false">IF(D2608=1,K2608,S2608*$E$645)</f>
        <v>128305453.870173</v>
      </c>
      <c r="Z2608" s="7" t="n">
        <f aca="false">IF(E2608=1,L2608,S2608*$E$644)</f>
        <v>60000000</v>
      </c>
      <c r="AA2608" s="7" t="n">
        <f aca="false">IF(F2608=1,M2608,S2608*$E$643)</f>
        <v>223059593.003868</v>
      </c>
      <c r="AB2608" s="7" t="n">
        <f aca="false">IF(G2608=1,N2608,S2608*$E$642)</f>
        <v>15000000</v>
      </c>
      <c r="AC2608" s="7" t="n">
        <f aca="false">IF(H2608=1,O2608,S2608*$E$641)</f>
        <v>371765988.339781</v>
      </c>
      <c r="AD2608" s="7" t="n">
        <f aca="false">INDEX($W$2502:$W$2629,MATCH($A2608+(1-B2608)*64,$A$2502:$A$2629,0))</f>
        <v>30000000</v>
      </c>
      <c r="AE2608" s="7" t="n">
        <f aca="false">INDEX($W$2502:$W$2629,MATCH($A2608-B2608*64,$A$2502:$A$2629,0))</f>
        <v>45931602.7918638</v>
      </c>
      <c r="AF2608" s="7" t="n">
        <f aca="false">INDEX($X$2502:$X$2629,MATCH($A2608+(1-C2608)*32,$A$2502:$A$2629,0))</f>
        <v>300000000</v>
      </c>
      <c r="AG2608" s="7" t="n">
        <f aca="false">INDEX($X$2502:$X$2629,MATCH($A2608-C2608*32,$A$2502:$A$2629,0))</f>
        <v>419861781.890408</v>
      </c>
      <c r="AH2608" s="7" t="n">
        <f aca="false">INDEX($Y$2502:$Y$2629,MATCH($A2608+(1-D2608)*16,$A$2502:$A$2629,0))</f>
        <v>100000000</v>
      </c>
      <c r="AI2608" s="7" t="n">
        <f aca="false">INDEX($Y$2502:$Y$2629,MATCH($A2608-D2608*16,$A$2502:$A$2629,0))</f>
        <v>128305453.870173</v>
      </c>
      <c r="AJ2608" s="7" t="n">
        <f aca="false">INDEX($Z$2502:$Z$2629,MATCH($A2608+(1-E2608)*8,$A$2502:$A$2629,0))</f>
        <v>60000000</v>
      </c>
      <c r="AK2608" s="7" t="n">
        <f aca="false">INDEX($Z$2502:$Z$2629,MATCH($A2608-E2608*8,$A$2502:$A$2629,0))</f>
        <v>166546021.927443</v>
      </c>
      <c r="AL2608" s="7" t="n">
        <f aca="false">INDEX($AA$2502:$AA$2629,MATCH($A2608+(1-F2608)*4,$A$2502:$A$2629,0))</f>
        <v>30000000</v>
      </c>
      <c r="AM2608" s="7" t="n">
        <f aca="false">INDEX($AA$2502:$AA$2629,MATCH($A2608-F2608*4,$A$2502:$A$2629,0))</f>
        <v>223059593.003868</v>
      </c>
      <c r="AN2608" s="7" t="n">
        <f aca="false">INDEX($AB$2502:$AB$2629,MATCH($A2608+(1-G2608)*2,$A$2502:$A$2629,0))</f>
        <v>15000000</v>
      </c>
      <c r="AO2608" s="7" t="n">
        <f aca="false">INDEX($AB$2502:$AB$2629,MATCH($A2608-G2608*2,$A$2502:$A$2629,0))</f>
        <v>304414263.866554</v>
      </c>
      <c r="AP2608" s="7" t="n">
        <f aca="false">INDEX($AC$2502:$AC$2629,MATCH($A2608+(1-H2608)*1,$A$2502:$A$2629,0))</f>
        <v>5000000</v>
      </c>
      <c r="AQ2608" s="7" t="n">
        <f aca="false">INDEX($AC$2502:$AC$2629,MATCH($A2608-H2608*1,$A$2502:$A$2629,0))</f>
        <v>371765988.339781</v>
      </c>
      <c r="AR2608" s="14" t="b">
        <f aca="false">AND(IF(B2608=1,AD2608&gt;=AE2608,AE2608&gt;AD2608),IF(C2608=1,AF2608&gt;=AG2608,AG2608&gt;AF2608),IF(D2608=1,AH2608&gt;=AI2608,AI2608&gt;AH2608),IF(E2608=1,AJ2608&gt;=AK2608,AK2608&gt;AJ2608),IF(F2608=1,AL2608&gt;=AM2608,AM2608&gt;AL2608),IF(G2608=1,AN2608&gt;=AO2608,AO2608&gt;AN2608),IF(H2608=1,AP2608&gt;=AQ2608,AQ2608&gt;AP2608))</f>
        <v>0</v>
      </c>
      <c r="AS2608" s="2"/>
      <c r="AT2608" s="2"/>
      <c r="AU2608" s="2"/>
      <c r="AV2608" s="2"/>
      <c r="AW2608" s="2"/>
      <c r="AX2608" s="2"/>
    </row>
    <row r="2609" customFormat="false" ht="15" hidden="false" customHeight="false" outlineLevel="0" collapsed="false">
      <c r="A2609" s="6" t="n">
        <f aca="false">ROW()-2502</f>
        <v>107</v>
      </c>
      <c r="B2609" s="6" t="n">
        <f aca="false">MOD(INT($A2609/64),2)</f>
        <v>1</v>
      </c>
      <c r="C2609" s="6" t="n">
        <f aca="false">MOD(INT($A2609/32),2)</f>
        <v>1</v>
      </c>
      <c r="D2609" s="6" t="n">
        <f aca="false">MOD(INT($A2609/16),2)</f>
        <v>0</v>
      </c>
      <c r="E2609" s="6" t="n">
        <f aca="false">MOD(INT($A2609/8),2)</f>
        <v>1</v>
      </c>
      <c r="F2609" s="6" t="n">
        <f aca="false">MOD(INT($A2609/4),2)</f>
        <v>0</v>
      </c>
      <c r="G2609" s="6" t="n">
        <f aca="false">MOD(INT($A2609/2),2)</f>
        <v>1</v>
      </c>
      <c r="H2609" s="6" t="n">
        <f aca="false">MOD(INT($A2609/1),2)</f>
        <v>1</v>
      </c>
      <c r="I2609" s="7" t="n">
        <f aca="false">IF(B2609=1,MIN($B$6,$B$2500),0)</f>
        <v>30000000</v>
      </c>
      <c r="J2609" s="7" t="n">
        <f aca="false">IF(C2609=1,MIN($F$646,MAX(0,$B$2500-I2609)),0)</f>
        <v>300000000</v>
      </c>
      <c r="K2609" s="7" t="n">
        <f aca="false">IF(D2609=1,MIN($F$645,MAX(0,$B$2500-SUM(I2609:J2609))),0)</f>
        <v>0</v>
      </c>
      <c r="L2609" s="7" t="n">
        <f aca="false">IF(E2609=1,MIN($F$644,MAX(0,$B$2500-SUM(I2609:K2609))),0)</f>
        <v>60000000</v>
      </c>
      <c r="M2609" s="7" t="n">
        <f aca="false">IF(F2609=1,MIN($F$643,MAX(0,$B$2500-SUM(I2609:L2609))),0)</f>
        <v>0</v>
      </c>
      <c r="N2609" s="7" t="n">
        <f aca="false">IF(G2609=1,MIN($F$642,MAX(0,$B$2500-SUM(I2609:M2609))),0)</f>
        <v>15000000</v>
      </c>
      <c r="O2609" s="7" t="n">
        <f aca="false">IF(H2609=1,MIN($F$641,MAX(0,$B$2500-SUM(I2609:N2609))),0)</f>
        <v>5000000</v>
      </c>
      <c r="P2609" s="7" t="n">
        <f aca="false">MAX(0,$B$2500-SUM(I2609:O2609))</f>
        <v>1590000000</v>
      </c>
      <c r="Q2609" s="7" t="n">
        <f aca="false">($B$623+$B$624)+$B$22+(1-B2609)*$B$618+(1-C2609)*$E$646+(1-D2609)*$E$645+(1-E2609)*$E$644+(1-F2609)*$E$643+(1-G2609)*$E$642+(1-H2609)*$E$641</f>
        <v>13985289.8073605</v>
      </c>
      <c r="R2609" s="7" t="n">
        <f aca="false">P2609&gt;$B$12*Q2609</f>
        <v>1</v>
      </c>
      <c r="S2609" s="7" t="n">
        <f aca="false">IF(R2609,(P2609+$B$12*$B$13)/(Q2609+$B$13),IF(Q2609&gt;0,P2609/Q2609,0))</f>
        <v>96.6012741425367</v>
      </c>
      <c r="T2609" s="7" t="n">
        <f aca="false">IF(R2609,$B$13*(S2609-$B$12),0)</f>
        <v>239003185.356342</v>
      </c>
      <c r="U2609" s="7" t="n">
        <f aca="false">($B$623+$B$624)*S2609</f>
        <v>25084318.7330765</v>
      </c>
      <c r="V2609" s="7" t="n">
        <f aca="false">$B$22*S2609</f>
        <v>869411467.28283</v>
      </c>
      <c r="W2609" s="7" t="n">
        <f aca="false">IF(B2609=1,I2609,S2609*$B$618)</f>
        <v>30000000</v>
      </c>
      <c r="X2609" s="7" t="n">
        <f aca="false">IF(C2609=1,J2609,S2609*$E$646)</f>
        <v>300000000</v>
      </c>
      <c r="Y2609" s="7" t="n">
        <f aca="false">IF(D2609=1,K2609,S2609*$E$645)</f>
        <v>166697206.200141</v>
      </c>
      <c r="Z2609" s="7" t="n">
        <f aca="false">IF(E2609=1,L2609,S2609*$E$644)</f>
        <v>60000000</v>
      </c>
      <c r="AA2609" s="7" t="n">
        <f aca="false">IF(F2609=1,M2609,S2609*$E$643)</f>
        <v>289803822.42761</v>
      </c>
      <c r="AB2609" s="7" t="n">
        <f aca="false">IF(G2609=1,N2609,S2609*$E$642)</f>
        <v>15000000</v>
      </c>
      <c r="AC2609" s="7" t="n">
        <f aca="false">IF(H2609=1,O2609,S2609*$E$641)</f>
        <v>5000000</v>
      </c>
      <c r="AD2609" s="7" t="n">
        <f aca="false">INDEX($W$2502:$W$2629,MATCH($A2609+(1-B2609)*64,$A$2502:$A$2629,0))</f>
        <v>30000000</v>
      </c>
      <c r="AE2609" s="7" t="n">
        <f aca="false">INDEX($W$2502:$W$2629,MATCH($A2609-B2609*64,$A$2502:$A$2629,0))</f>
        <v>59172276.960879</v>
      </c>
      <c r="AF2609" s="7" t="n">
        <f aca="false">INDEX($X$2502:$X$2629,MATCH($A2609+(1-C2609)*32,$A$2502:$A$2629,0))</f>
        <v>300000000</v>
      </c>
      <c r="AG2609" s="7" t="n">
        <f aca="false">INDEX($X$2502:$X$2629,MATCH($A2609-C2609*32,$A$2502:$A$2629,0))</f>
        <v>511440614.011255</v>
      </c>
      <c r="AH2609" s="7" t="n">
        <f aca="false">INDEX($Y$2502:$Y$2629,MATCH($A2609+(1-D2609)*16,$A$2502:$A$2629,0))</f>
        <v>100000000</v>
      </c>
      <c r="AI2609" s="7" t="n">
        <f aca="false">INDEX($Y$2502:$Y$2629,MATCH($A2609-D2609*16,$A$2502:$A$2629,0))</f>
        <v>166697206.200141</v>
      </c>
      <c r="AJ2609" s="7" t="n">
        <f aca="false">INDEX($Z$2502:$Z$2629,MATCH($A2609+(1-E2609)*8,$A$2502:$A$2629,0))</f>
        <v>60000000</v>
      </c>
      <c r="AK2609" s="7" t="n">
        <f aca="false">INDEX($Z$2502:$Z$2629,MATCH($A2609-E2609*8,$A$2502:$A$2629,0))</f>
        <v>210004720.099887</v>
      </c>
      <c r="AL2609" s="7" t="n">
        <f aca="false">INDEX($AA$2502:$AA$2629,MATCH($A2609+(1-F2609)*4,$A$2502:$A$2629,0))</f>
        <v>30000000</v>
      </c>
      <c r="AM2609" s="7" t="n">
        <f aca="false">INDEX($AA$2502:$AA$2629,MATCH($A2609-F2609*4,$A$2502:$A$2629,0))</f>
        <v>289803822.42761</v>
      </c>
      <c r="AN2609" s="7" t="n">
        <f aca="false">INDEX($AB$2502:$AB$2629,MATCH($A2609+(1-G2609)*2,$A$2502:$A$2629,0))</f>
        <v>15000000</v>
      </c>
      <c r="AO2609" s="7" t="n">
        <f aca="false">INDEX($AB$2502:$AB$2629,MATCH($A2609-G2609*2,$A$2502:$A$2629,0))</f>
        <v>374093161.97571</v>
      </c>
      <c r="AP2609" s="7" t="n">
        <f aca="false">INDEX($AC$2502:$AC$2629,MATCH($A2609+(1-H2609)*1,$A$2502:$A$2629,0))</f>
        <v>5000000</v>
      </c>
      <c r="AQ2609" s="7" t="n">
        <f aca="false">INDEX($AC$2502:$AC$2629,MATCH($A2609-H2609*1,$A$2502:$A$2629,0))</f>
        <v>371765988.339781</v>
      </c>
      <c r="AR2609" s="14" t="b">
        <f aca="false">AND(IF(B2609=1,AD2609&gt;=AE2609,AE2609&gt;AD2609),IF(C2609=1,AF2609&gt;=AG2609,AG2609&gt;AF2609),IF(D2609=1,AH2609&gt;=AI2609,AI2609&gt;AH2609),IF(E2609=1,AJ2609&gt;=AK2609,AK2609&gt;AJ2609),IF(F2609=1,AL2609&gt;=AM2609,AM2609&gt;AL2609),IF(G2609=1,AN2609&gt;=AO2609,AO2609&gt;AN2609),IF(H2609=1,AP2609&gt;=AQ2609,AQ2609&gt;AP2609))</f>
        <v>0</v>
      </c>
      <c r="AS2609" s="2"/>
      <c r="AT2609" s="2"/>
      <c r="AU2609" s="2"/>
      <c r="AV2609" s="2"/>
      <c r="AW2609" s="2"/>
      <c r="AX2609" s="2"/>
    </row>
    <row r="2610" customFormat="false" ht="15" hidden="false" customHeight="false" outlineLevel="0" collapsed="false">
      <c r="A2610" s="6" t="n">
        <f aca="false">ROW()-2502</f>
        <v>108</v>
      </c>
      <c r="B2610" s="6" t="n">
        <f aca="false">MOD(INT($A2610/64),2)</f>
        <v>1</v>
      </c>
      <c r="C2610" s="6" t="n">
        <f aca="false">MOD(INT($A2610/32),2)</f>
        <v>1</v>
      </c>
      <c r="D2610" s="6" t="n">
        <f aca="false">MOD(INT($A2610/16),2)</f>
        <v>0</v>
      </c>
      <c r="E2610" s="6" t="n">
        <f aca="false">MOD(INT($A2610/8),2)</f>
        <v>1</v>
      </c>
      <c r="F2610" s="6" t="n">
        <f aca="false">MOD(INT($A2610/4),2)</f>
        <v>1</v>
      </c>
      <c r="G2610" s="6" t="n">
        <f aca="false">MOD(INT($A2610/2),2)</f>
        <v>0</v>
      </c>
      <c r="H2610" s="6" t="n">
        <f aca="false">MOD(INT($A2610/1),2)</f>
        <v>0</v>
      </c>
      <c r="I2610" s="7" t="n">
        <f aca="false">IF(B2610=1,MIN($B$6,$B$2500),0)</f>
        <v>30000000</v>
      </c>
      <c r="J2610" s="7" t="n">
        <f aca="false">IF(C2610=1,MIN($F$646,MAX(0,$B$2500-I2610)),0)</f>
        <v>300000000</v>
      </c>
      <c r="K2610" s="7" t="n">
        <f aca="false">IF(D2610=1,MIN($F$645,MAX(0,$B$2500-SUM(I2610:J2610))),0)</f>
        <v>0</v>
      </c>
      <c r="L2610" s="7" t="n">
        <f aca="false">IF(E2610=1,MIN($F$644,MAX(0,$B$2500-SUM(I2610:K2610))),0)</f>
        <v>60000000</v>
      </c>
      <c r="M2610" s="7" t="n">
        <f aca="false">IF(F2610=1,MIN($F$643,MAX(0,$B$2500-SUM(I2610:L2610))),0)</f>
        <v>30000000</v>
      </c>
      <c r="N2610" s="7" t="n">
        <f aca="false">IF(G2610=1,MIN($F$642,MAX(0,$B$2500-SUM(I2610:M2610))),0)</f>
        <v>0</v>
      </c>
      <c r="O2610" s="7" t="n">
        <f aca="false">IF(H2610=1,MIN($F$641,MAX(0,$B$2500-SUM(I2610:N2610))),0)</f>
        <v>0</v>
      </c>
      <c r="P2610" s="7" t="n">
        <f aca="false">MAX(0,$B$2500-SUM(I2610:O2610))</f>
        <v>1580000000</v>
      </c>
      <c r="Q2610" s="7" t="n">
        <f aca="false">($B$623+$B$624)+$B$22+(1-B2610)*$B$618+(1-C2610)*$E$646+(1-D2610)*$E$645+(1-E2610)*$E$644+(1-F2610)*$E$643+(1-G2610)*$E$642+(1-H2610)*$E$641</f>
        <v>20985289.8073605</v>
      </c>
      <c r="R2610" s="7" t="n">
        <f aca="false">P2610&gt;$B$12*Q2610</f>
        <v>1</v>
      </c>
      <c r="S2610" s="7" t="n">
        <f aca="false">IF(R2610,(P2610+$B$12*$B$13)/(Q2610+$B$13),IF(Q2610&gt;0,P2610/Q2610,0))</f>
        <v>67.3826047274932</v>
      </c>
      <c r="T2610" s="7" t="n">
        <f aca="false">IF(R2610,$B$13*(S2610-$B$12),0)</f>
        <v>165956511.818733</v>
      </c>
      <c r="U2610" s="7" t="n">
        <f aca="false">($B$623+$B$624)*S2610</f>
        <v>17497147.4139706</v>
      </c>
      <c r="V2610" s="7" t="n">
        <f aca="false">$B$22*S2610</f>
        <v>606443442.547439</v>
      </c>
      <c r="W2610" s="7" t="n">
        <f aca="false">IF(B2610=1,I2610,S2610*$B$618)</f>
        <v>30000000</v>
      </c>
      <c r="X2610" s="7" t="n">
        <f aca="false">IF(C2610=1,J2610,S2610*$E$646)</f>
        <v>300000000</v>
      </c>
      <c r="Y2610" s="7" t="n">
        <f aca="false">IF(D2610=1,K2610,S2610*$E$645)</f>
        <v>116276850.944925</v>
      </c>
      <c r="Z2610" s="7" t="n">
        <f aca="false">IF(E2610=1,L2610,S2610*$E$644)</f>
        <v>60000000</v>
      </c>
      <c r="AA2610" s="7" t="n">
        <f aca="false">IF(F2610=1,M2610,S2610*$E$643)</f>
        <v>30000000</v>
      </c>
      <c r="AB2610" s="7" t="n">
        <f aca="false">IF(G2610=1,N2610,S2610*$E$642)</f>
        <v>336913023.637466</v>
      </c>
      <c r="AC2610" s="7" t="n">
        <f aca="false">IF(H2610=1,O2610,S2610*$E$641)</f>
        <v>336913023.637466</v>
      </c>
      <c r="AD2610" s="7" t="n">
        <f aca="false">INDEX($W$2502:$W$2629,MATCH($A2610+(1-B2610)*64,$A$2502:$A$2629,0))</f>
        <v>30000000</v>
      </c>
      <c r="AE2610" s="7" t="n">
        <f aca="false">INDEX($W$2502:$W$2629,MATCH($A2610-B2610*64,$A$2502:$A$2629,0))</f>
        <v>41733100.8923023</v>
      </c>
      <c r="AF2610" s="7" t="n">
        <f aca="false">INDEX($X$2502:$X$2629,MATCH($A2610+(1-C2610)*32,$A$2502:$A$2629,0))</f>
        <v>300000000</v>
      </c>
      <c r="AG2610" s="7" t="n">
        <f aca="false">INDEX($X$2502:$X$2629,MATCH($A2610-C2610*32,$A$2502:$A$2629,0))</f>
        <v>388388619.212439</v>
      </c>
      <c r="AH2610" s="7" t="n">
        <f aca="false">INDEX($Y$2502:$Y$2629,MATCH($A2610+(1-D2610)*16,$A$2502:$A$2629,0))</f>
        <v>100000000</v>
      </c>
      <c r="AI2610" s="7" t="n">
        <f aca="false">INDEX($Y$2502:$Y$2629,MATCH($A2610-D2610*16,$A$2502:$A$2629,0))</f>
        <v>116276850.944925</v>
      </c>
      <c r="AJ2610" s="7" t="n">
        <f aca="false">INDEX($Z$2502:$Z$2629,MATCH($A2610+(1-E2610)*8,$A$2502:$A$2629,0))</f>
        <v>60000000</v>
      </c>
      <c r="AK2610" s="7" t="n">
        <f aca="false">INDEX($Z$2502:$Z$2629,MATCH($A2610-E2610*8,$A$2502:$A$2629,0))</f>
        <v>152287265.444449</v>
      </c>
      <c r="AL2610" s="7" t="n">
        <f aca="false">INDEX($AA$2502:$AA$2629,MATCH($A2610+(1-F2610)*4,$A$2502:$A$2629,0))</f>
        <v>30000000</v>
      </c>
      <c r="AM2610" s="7" t="n">
        <f aca="false">INDEX($AA$2502:$AA$2629,MATCH($A2610-F2610*4,$A$2502:$A$2629,0))</f>
        <v>182648558.319932</v>
      </c>
      <c r="AN2610" s="7" t="n">
        <f aca="false">INDEX($AB$2502:$AB$2629,MATCH($A2610+(1-G2610)*2,$A$2502:$A$2629,0))</f>
        <v>15000000</v>
      </c>
      <c r="AO2610" s="7" t="n">
        <f aca="false">INDEX($AB$2502:$AB$2629,MATCH($A2610-G2610*2,$A$2502:$A$2629,0))</f>
        <v>336913023.637466</v>
      </c>
      <c r="AP2610" s="7" t="n">
        <f aca="false">INDEX($AC$2502:$AC$2629,MATCH($A2610+(1-H2610)*1,$A$2502:$A$2629,0))</f>
        <v>5000000</v>
      </c>
      <c r="AQ2610" s="7" t="n">
        <f aca="false">INDEX($AC$2502:$AC$2629,MATCH($A2610-H2610*1,$A$2502:$A$2629,0))</f>
        <v>336913023.637466</v>
      </c>
      <c r="AR2610" s="14" t="b">
        <f aca="false">AND(IF(B2610=1,AD2610&gt;=AE2610,AE2610&gt;AD2610),IF(C2610=1,AF2610&gt;=AG2610,AG2610&gt;AF2610),IF(D2610=1,AH2610&gt;=AI2610,AI2610&gt;AH2610),IF(E2610=1,AJ2610&gt;=AK2610,AK2610&gt;AJ2610),IF(F2610=1,AL2610&gt;=AM2610,AM2610&gt;AL2610),IF(G2610=1,AN2610&gt;=AO2610,AO2610&gt;AN2610),IF(H2610=1,AP2610&gt;=AQ2610,AQ2610&gt;AP2610))</f>
        <v>0</v>
      </c>
      <c r="AS2610" s="2"/>
      <c r="AT2610" s="2"/>
      <c r="AU2610" s="2"/>
      <c r="AV2610" s="2"/>
      <c r="AW2610" s="2"/>
      <c r="AX2610" s="2"/>
    </row>
    <row r="2611" customFormat="false" ht="15" hidden="false" customHeight="false" outlineLevel="0" collapsed="false">
      <c r="A2611" s="6" t="n">
        <f aca="false">ROW()-2502</f>
        <v>109</v>
      </c>
      <c r="B2611" s="6" t="n">
        <f aca="false">MOD(INT($A2611/64),2)</f>
        <v>1</v>
      </c>
      <c r="C2611" s="6" t="n">
        <f aca="false">MOD(INT($A2611/32),2)</f>
        <v>1</v>
      </c>
      <c r="D2611" s="6" t="n">
        <f aca="false">MOD(INT($A2611/16),2)</f>
        <v>0</v>
      </c>
      <c r="E2611" s="6" t="n">
        <f aca="false">MOD(INT($A2611/8),2)</f>
        <v>1</v>
      </c>
      <c r="F2611" s="6" t="n">
        <f aca="false">MOD(INT($A2611/4),2)</f>
        <v>1</v>
      </c>
      <c r="G2611" s="6" t="n">
        <f aca="false">MOD(INT($A2611/2),2)</f>
        <v>0</v>
      </c>
      <c r="H2611" s="6" t="n">
        <f aca="false">MOD(INT($A2611/1),2)</f>
        <v>1</v>
      </c>
      <c r="I2611" s="7" t="n">
        <f aca="false">IF(B2611=1,MIN($B$6,$B$2500),0)</f>
        <v>30000000</v>
      </c>
      <c r="J2611" s="7" t="n">
        <f aca="false">IF(C2611=1,MIN($F$646,MAX(0,$B$2500-I2611)),0)</f>
        <v>300000000</v>
      </c>
      <c r="K2611" s="7" t="n">
        <f aca="false">IF(D2611=1,MIN($F$645,MAX(0,$B$2500-SUM(I2611:J2611))),0)</f>
        <v>0</v>
      </c>
      <c r="L2611" s="7" t="n">
        <f aca="false">IF(E2611=1,MIN($F$644,MAX(0,$B$2500-SUM(I2611:K2611))),0)</f>
        <v>60000000</v>
      </c>
      <c r="M2611" s="7" t="n">
        <f aca="false">IF(F2611=1,MIN($F$643,MAX(0,$B$2500-SUM(I2611:L2611))),0)</f>
        <v>30000000</v>
      </c>
      <c r="N2611" s="7" t="n">
        <f aca="false">IF(G2611=1,MIN($F$642,MAX(0,$B$2500-SUM(I2611:M2611))),0)</f>
        <v>0</v>
      </c>
      <c r="O2611" s="7" t="n">
        <f aca="false">IF(H2611=1,MIN($F$641,MAX(0,$B$2500-SUM(I2611:N2611))),0)</f>
        <v>5000000</v>
      </c>
      <c r="P2611" s="7" t="n">
        <f aca="false">MAX(0,$B$2500-SUM(I2611:O2611))</f>
        <v>1575000000</v>
      </c>
      <c r="Q2611" s="7" t="n">
        <f aca="false">($B$623+$B$624)+$B$22+(1-B2611)*$B$618+(1-C2611)*$E$646+(1-D2611)*$E$645+(1-E2611)*$E$644+(1-F2611)*$E$643+(1-G2611)*$E$642+(1-H2611)*$E$641</f>
        <v>15985289.8073605</v>
      </c>
      <c r="R2611" s="7" t="n">
        <f aca="false">P2611&gt;$B$12*Q2611</f>
        <v>1</v>
      </c>
      <c r="S2611" s="7" t="n">
        <f aca="false">IF(R2611,(P2611+$B$12*$B$13)/(Q2611+$B$13),IF(Q2611&gt;0,P2611/Q2611,0))</f>
        <v>85.3381265016395</v>
      </c>
      <c r="T2611" s="7" t="n">
        <f aca="false">IF(R2611,$B$13*(S2611-$B$12),0)</f>
        <v>210845316.254099</v>
      </c>
      <c r="U2611" s="7" t="n">
        <f aca="false">($B$623+$B$624)*S2611</f>
        <v>22159632.8231879</v>
      </c>
      <c r="V2611" s="7" t="n">
        <f aca="false">$B$22*S2611</f>
        <v>768043138.514756</v>
      </c>
      <c r="W2611" s="7" t="n">
        <f aca="false">IF(B2611=1,I2611,S2611*$B$618)</f>
        <v>30000000</v>
      </c>
      <c r="X2611" s="7" t="n">
        <f aca="false">IF(C2611=1,J2611,S2611*$E$646)</f>
        <v>300000000</v>
      </c>
      <c r="Y2611" s="7" t="n">
        <f aca="false">IF(D2611=1,K2611,S2611*$E$645)</f>
        <v>147261279.89976</v>
      </c>
      <c r="Z2611" s="7" t="n">
        <f aca="false">IF(E2611=1,L2611,S2611*$E$644)</f>
        <v>60000000</v>
      </c>
      <c r="AA2611" s="7" t="n">
        <f aca="false">IF(F2611=1,M2611,S2611*$E$643)</f>
        <v>30000000</v>
      </c>
      <c r="AB2611" s="7" t="n">
        <f aca="false">IF(G2611=1,N2611,S2611*$E$642)</f>
        <v>426690632.508198</v>
      </c>
      <c r="AC2611" s="7" t="n">
        <f aca="false">IF(H2611=1,O2611,S2611*$E$641)</f>
        <v>5000000</v>
      </c>
      <c r="AD2611" s="7" t="n">
        <f aca="false">INDEX($W$2502:$W$2629,MATCH($A2611+(1-B2611)*64,$A$2502:$A$2629,0))</f>
        <v>30000000</v>
      </c>
      <c r="AE2611" s="7" t="n">
        <f aca="false">INDEX($W$2502:$W$2629,MATCH($A2611-B2611*64,$A$2502:$A$2629,0))</f>
        <v>52489437.4006181</v>
      </c>
      <c r="AF2611" s="7" t="n">
        <f aca="false">INDEX($X$2502:$X$2629,MATCH($A2611+(1-C2611)*32,$A$2502:$A$2629,0))</f>
        <v>300000000</v>
      </c>
      <c r="AG2611" s="7" t="n">
        <f aca="false">INDEX($X$2502:$X$2629,MATCH($A2611-C2611*32,$A$2502:$A$2629,0))</f>
        <v>466119518.199198</v>
      </c>
      <c r="AH2611" s="7" t="n">
        <f aca="false">INDEX($Y$2502:$Y$2629,MATCH($A2611+(1-D2611)*16,$A$2502:$A$2629,0))</f>
        <v>100000000</v>
      </c>
      <c r="AI2611" s="7" t="n">
        <f aca="false">INDEX($Y$2502:$Y$2629,MATCH($A2611-D2611*16,$A$2502:$A$2629,0))</f>
        <v>147261279.89976</v>
      </c>
      <c r="AJ2611" s="7" t="n">
        <f aca="false">INDEX($Z$2502:$Z$2629,MATCH($A2611+(1-E2611)*8,$A$2502:$A$2629,0))</f>
        <v>60000000</v>
      </c>
      <c r="AK2611" s="7" t="n">
        <f aca="false">INDEX($Z$2502:$Z$2629,MATCH($A2611-E2611*8,$A$2502:$A$2629,0))</f>
        <v>188170719.020378</v>
      </c>
      <c r="AL2611" s="7" t="n">
        <f aca="false">INDEX($AA$2502:$AA$2629,MATCH($A2611+(1-F2611)*4,$A$2502:$A$2629,0))</f>
        <v>30000000</v>
      </c>
      <c r="AM2611" s="7" t="n">
        <f aca="false">INDEX($AA$2502:$AA$2629,MATCH($A2611-F2611*4,$A$2502:$A$2629,0))</f>
        <v>224455897.185426</v>
      </c>
      <c r="AN2611" s="7" t="n">
        <f aca="false">INDEX($AB$2502:$AB$2629,MATCH($A2611+(1-G2611)*2,$A$2502:$A$2629,0))</f>
        <v>15000000</v>
      </c>
      <c r="AO2611" s="7" t="n">
        <f aca="false">INDEX($AB$2502:$AB$2629,MATCH($A2611-G2611*2,$A$2502:$A$2629,0))</f>
        <v>426690632.508198</v>
      </c>
      <c r="AP2611" s="7" t="n">
        <f aca="false">INDEX($AC$2502:$AC$2629,MATCH($A2611+(1-H2611)*1,$A$2502:$A$2629,0))</f>
        <v>5000000</v>
      </c>
      <c r="AQ2611" s="7" t="n">
        <f aca="false">INDEX($AC$2502:$AC$2629,MATCH($A2611-H2611*1,$A$2502:$A$2629,0))</f>
        <v>336913023.637466</v>
      </c>
      <c r="AR2611" s="14" t="b">
        <f aca="false">AND(IF(B2611=1,AD2611&gt;=AE2611,AE2611&gt;AD2611),IF(C2611=1,AF2611&gt;=AG2611,AG2611&gt;AF2611),IF(D2611=1,AH2611&gt;=AI2611,AI2611&gt;AH2611),IF(E2611=1,AJ2611&gt;=AK2611,AK2611&gt;AJ2611),IF(F2611=1,AL2611&gt;=AM2611,AM2611&gt;AL2611),IF(G2611=1,AN2611&gt;=AO2611,AO2611&gt;AN2611),IF(H2611=1,AP2611&gt;=AQ2611,AQ2611&gt;AP2611))</f>
        <v>0</v>
      </c>
      <c r="AS2611" s="2"/>
      <c r="AT2611" s="2"/>
      <c r="AU2611" s="2"/>
      <c r="AV2611" s="2"/>
      <c r="AW2611" s="2"/>
      <c r="AX2611" s="2"/>
    </row>
    <row r="2612" customFormat="false" ht="15" hidden="false" customHeight="false" outlineLevel="0" collapsed="false">
      <c r="A2612" s="6" t="n">
        <f aca="false">ROW()-2502</f>
        <v>110</v>
      </c>
      <c r="B2612" s="6" t="n">
        <f aca="false">MOD(INT($A2612/64),2)</f>
        <v>1</v>
      </c>
      <c r="C2612" s="6" t="n">
        <f aca="false">MOD(INT($A2612/32),2)</f>
        <v>1</v>
      </c>
      <c r="D2612" s="6" t="n">
        <f aca="false">MOD(INT($A2612/16),2)</f>
        <v>0</v>
      </c>
      <c r="E2612" s="6" t="n">
        <f aca="false">MOD(INT($A2612/8),2)</f>
        <v>1</v>
      </c>
      <c r="F2612" s="6" t="n">
        <f aca="false">MOD(INT($A2612/4),2)</f>
        <v>1</v>
      </c>
      <c r="G2612" s="6" t="n">
        <f aca="false">MOD(INT($A2612/2),2)</f>
        <v>1</v>
      </c>
      <c r="H2612" s="6" t="n">
        <f aca="false">MOD(INT($A2612/1),2)</f>
        <v>0</v>
      </c>
      <c r="I2612" s="7" t="n">
        <f aca="false">IF(B2612=1,MIN($B$6,$B$2500),0)</f>
        <v>30000000</v>
      </c>
      <c r="J2612" s="7" t="n">
        <f aca="false">IF(C2612=1,MIN($F$646,MAX(0,$B$2500-I2612)),0)</f>
        <v>300000000</v>
      </c>
      <c r="K2612" s="7" t="n">
        <f aca="false">IF(D2612=1,MIN($F$645,MAX(0,$B$2500-SUM(I2612:J2612))),0)</f>
        <v>0</v>
      </c>
      <c r="L2612" s="7" t="n">
        <f aca="false">IF(E2612=1,MIN($F$644,MAX(0,$B$2500-SUM(I2612:K2612))),0)</f>
        <v>60000000</v>
      </c>
      <c r="M2612" s="7" t="n">
        <f aca="false">IF(F2612=1,MIN($F$643,MAX(0,$B$2500-SUM(I2612:L2612))),0)</f>
        <v>30000000</v>
      </c>
      <c r="N2612" s="7" t="n">
        <f aca="false">IF(G2612=1,MIN($F$642,MAX(0,$B$2500-SUM(I2612:M2612))),0)</f>
        <v>15000000</v>
      </c>
      <c r="O2612" s="7" t="n">
        <f aca="false">IF(H2612=1,MIN($F$641,MAX(0,$B$2500-SUM(I2612:N2612))),0)</f>
        <v>0</v>
      </c>
      <c r="P2612" s="7" t="n">
        <f aca="false">MAX(0,$B$2500-SUM(I2612:O2612))</f>
        <v>1565000000</v>
      </c>
      <c r="Q2612" s="7" t="n">
        <f aca="false">($B$623+$B$624)+$B$22+(1-B2612)*$B$618+(1-C2612)*$E$646+(1-D2612)*$E$645+(1-E2612)*$E$644+(1-F2612)*$E$643+(1-G2612)*$E$642+(1-H2612)*$E$641</f>
        <v>15985289.8073605</v>
      </c>
      <c r="R2612" s="7" t="n">
        <f aca="false">P2612&gt;$B$12*Q2612</f>
        <v>1</v>
      </c>
      <c r="S2612" s="7" t="n">
        <f aca="false">IF(R2612,(P2612+$B$12*$B$13)/(Q2612+$B$13),IF(Q2612&gt;0,P2612/Q2612,0))</f>
        <v>84.7971558106624</v>
      </c>
      <c r="T2612" s="7" t="n">
        <f aca="false">IF(R2612,$B$13*(S2612-$B$12),0)</f>
        <v>209492889.526656</v>
      </c>
      <c r="U2612" s="7" t="n">
        <f aca="false">($B$623+$B$624)*S2612</f>
        <v>22019159.7149585</v>
      </c>
      <c r="V2612" s="7" t="n">
        <f aca="false">$B$22*S2612</f>
        <v>763174402.295962</v>
      </c>
      <c r="W2612" s="7" t="n">
        <f aca="false">IF(B2612=1,I2612,S2612*$B$618)</f>
        <v>30000000</v>
      </c>
      <c r="X2612" s="7" t="n">
        <f aca="false">IF(C2612=1,J2612,S2612*$E$646)</f>
        <v>300000000</v>
      </c>
      <c r="Y2612" s="7" t="n">
        <f aca="false">IF(D2612=1,K2612,S2612*$E$645)</f>
        <v>146327769.409112</v>
      </c>
      <c r="Z2612" s="7" t="n">
        <f aca="false">IF(E2612=1,L2612,S2612*$E$644)</f>
        <v>60000000</v>
      </c>
      <c r="AA2612" s="7" t="n">
        <f aca="false">IF(F2612=1,M2612,S2612*$E$643)</f>
        <v>30000000</v>
      </c>
      <c r="AB2612" s="7" t="n">
        <f aca="false">IF(G2612=1,N2612,S2612*$E$642)</f>
        <v>15000000</v>
      </c>
      <c r="AC2612" s="7" t="n">
        <f aca="false">IF(H2612=1,O2612,S2612*$E$641)</f>
        <v>423985779.053312</v>
      </c>
      <c r="AD2612" s="7" t="n">
        <f aca="false">INDEX($W$2502:$W$2629,MATCH($A2612+(1-B2612)*64,$A$2502:$A$2629,0))</f>
        <v>30000000</v>
      </c>
      <c r="AE2612" s="7" t="n">
        <f aca="false">INDEX($W$2502:$W$2629,MATCH($A2612-B2612*64,$A$2502:$A$2629,0))</f>
        <v>52162909.0186547</v>
      </c>
      <c r="AF2612" s="7" t="n">
        <f aca="false">INDEX($X$2502:$X$2629,MATCH($A2612+(1-C2612)*32,$A$2502:$A$2629,0))</f>
        <v>300000000</v>
      </c>
      <c r="AG2612" s="7" t="n">
        <f aca="false">INDEX($X$2502:$X$2629,MATCH($A2612-C2612*32,$A$2502:$A$2629,0))</f>
        <v>463636857.649536</v>
      </c>
      <c r="AH2612" s="7" t="n">
        <f aca="false">INDEX($Y$2502:$Y$2629,MATCH($A2612+(1-D2612)*16,$A$2502:$A$2629,0))</f>
        <v>100000000</v>
      </c>
      <c r="AI2612" s="7" t="n">
        <f aca="false">INDEX($Y$2502:$Y$2629,MATCH($A2612-D2612*16,$A$2502:$A$2629,0))</f>
        <v>146327769.409112</v>
      </c>
      <c r="AJ2612" s="7" t="n">
        <f aca="false">INDEX($Z$2502:$Z$2629,MATCH($A2612+(1-E2612)*8,$A$2502:$A$2629,0))</f>
        <v>60000000</v>
      </c>
      <c r="AK2612" s="7" t="n">
        <f aca="false">INDEX($Z$2502:$Z$2629,MATCH($A2612-E2612*8,$A$2502:$A$2629,0))</f>
        <v>187021584.858421</v>
      </c>
      <c r="AL2612" s="7" t="n">
        <f aca="false">INDEX($AA$2502:$AA$2629,MATCH($A2612+(1-F2612)*4,$A$2502:$A$2629,0))</f>
        <v>30000000</v>
      </c>
      <c r="AM2612" s="7" t="n">
        <f aca="false">INDEX($AA$2502:$AA$2629,MATCH($A2612-F2612*4,$A$2502:$A$2629,0))</f>
        <v>223059593.003868</v>
      </c>
      <c r="AN2612" s="7" t="n">
        <f aca="false">INDEX($AB$2502:$AB$2629,MATCH($A2612+(1-G2612)*2,$A$2502:$A$2629,0))</f>
        <v>15000000</v>
      </c>
      <c r="AO2612" s="7" t="n">
        <f aca="false">INDEX($AB$2502:$AB$2629,MATCH($A2612-G2612*2,$A$2502:$A$2629,0))</f>
        <v>336913023.637466</v>
      </c>
      <c r="AP2612" s="7" t="n">
        <f aca="false">INDEX($AC$2502:$AC$2629,MATCH($A2612+(1-H2612)*1,$A$2502:$A$2629,0))</f>
        <v>5000000</v>
      </c>
      <c r="AQ2612" s="7" t="n">
        <f aca="false">INDEX($AC$2502:$AC$2629,MATCH($A2612-H2612*1,$A$2502:$A$2629,0))</f>
        <v>423985779.053312</v>
      </c>
      <c r="AR2612" s="14" t="b">
        <f aca="false">AND(IF(B2612=1,AD2612&gt;=AE2612,AE2612&gt;AD2612),IF(C2612=1,AF2612&gt;=AG2612,AG2612&gt;AF2612),IF(D2612=1,AH2612&gt;=AI2612,AI2612&gt;AH2612),IF(E2612=1,AJ2612&gt;=AK2612,AK2612&gt;AJ2612),IF(F2612=1,AL2612&gt;=AM2612,AM2612&gt;AL2612),IF(G2612=1,AN2612&gt;=AO2612,AO2612&gt;AN2612),IF(H2612=1,AP2612&gt;=AQ2612,AQ2612&gt;AP2612))</f>
        <v>0</v>
      </c>
      <c r="AS2612" s="2"/>
      <c r="AT2612" s="2"/>
      <c r="AU2612" s="2"/>
      <c r="AV2612" s="2"/>
      <c r="AW2612" s="2"/>
      <c r="AX2612" s="2"/>
    </row>
    <row r="2613" customFormat="false" ht="15" hidden="false" customHeight="false" outlineLevel="0" collapsed="false">
      <c r="A2613" s="6" t="n">
        <f aca="false">ROW()-2502</f>
        <v>111</v>
      </c>
      <c r="B2613" s="6" t="n">
        <f aca="false">MOD(INT($A2613/64),2)</f>
        <v>1</v>
      </c>
      <c r="C2613" s="6" t="n">
        <f aca="false">MOD(INT($A2613/32),2)</f>
        <v>1</v>
      </c>
      <c r="D2613" s="6" t="n">
        <f aca="false">MOD(INT($A2613/16),2)</f>
        <v>0</v>
      </c>
      <c r="E2613" s="6" t="n">
        <f aca="false">MOD(INT($A2613/8),2)</f>
        <v>1</v>
      </c>
      <c r="F2613" s="6" t="n">
        <f aca="false">MOD(INT($A2613/4),2)</f>
        <v>1</v>
      </c>
      <c r="G2613" s="6" t="n">
        <f aca="false">MOD(INT($A2613/2),2)</f>
        <v>1</v>
      </c>
      <c r="H2613" s="6" t="n">
        <f aca="false">MOD(INT($A2613/1),2)</f>
        <v>1</v>
      </c>
      <c r="I2613" s="7" t="n">
        <f aca="false">IF(B2613=1,MIN($B$6,$B$2500),0)</f>
        <v>30000000</v>
      </c>
      <c r="J2613" s="7" t="n">
        <f aca="false">IF(C2613=1,MIN($F$646,MAX(0,$B$2500-I2613)),0)</f>
        <v>300000000</v>
      </c>
      <c r="K2613" s="7" t="n">
        <f aca="false">IF(D2613=1,MIN($F$645,MAX(0,$B$2500-SUM(I2613:J2613))),0)</f>
        <v>0</v>
      </c>
      <c r="L2613" s="7" t="n">
        <f aca="false">IF(E2613=1,MIN($F$644,MAX(0,$B$2500-SUM(I2613:K2613))),0)</f>
        <v>60000000</v>
      </c>
      <c r="M2613" s="7" t="n">
        <f aca="false">IF(F2613=1,MIN($F$643,MAX(0,$B$2500-SUM(I2613:L2613))),0)</f>
        <v>30000000</v>
      </c>
      <c r="N2613" s="7" t="n">
        <f aca="false">IF(G2613=1,MIN($F$642,MAX(0,$B$2500-SUM(I2613:M2613))),0)</f>
        <v>15000000</v>
      </c>
      <c r="O2613" s="7" t="n">
        <f aca="false">IF(H2613=1,MIN($F$641,MAX(0,$B$2500-SUM(I2613:N2613))),0)</f>
        <v>5000000</v>
      </c>
      <c r="P2613" s="7" t="n">
        <f aca="false">MAX(0,$B$2500-SUM(I2613:O2613))</f>
        <v>1560000000</v>
      </c>
      <c r="Q2613" s="7" t="n">
        <f aca="false">($B$623+$B$624)+$B$22+(1-B2613)*$B$618+(1-C2613)*$E$646+(1-D2613)*$E$645+(1-E2613)*$E$644+(1-F2613)*$E$643+(1-G2613)*$E$642+(1-H2613)*$E$641</f>
        <v>10985289.8073605</v>
      </c>
      <c r="R2613" s="7" t="n">
        <f aca="false">P2613&gt;$B$12*Q2613</f>
        <v>1</v>
      </c>
      <c r="S2613" s="7" t="n">
        <f aca="false">IF(R2613,(P2613+$B$12*$B$13)/(Q2613+$B$13),IF(Q2613&gt;0,P2613/Q2613,0))</f>
        <v>115.866994504423</v>
      </c>
      <c r="T2613" s="7" t="n">
        <f aca="false">IF(R2613,$B$13*(S2613-$B$12),0)</f>
        <v>287167486.261059</v>
      </c>
      <c r="U2613" s="7" t="n">
        <f aca="false">($B$623+$B$624)*S2613</f>
        <v>30087021.5904614</v>
      </c>
      <c r="V2613" s="7" t="n">
        <f aca="false">$B$22*S2613</f>
        <v>1042802950.53981</v>
      </c>
      <c r="W2613" s="7" t="n">
        <f aca="false">IF(B2613=1,I2613,S2613*$B$618)</f>
        <v>30000000</v>
      </c>
      <c r="X2613" s="7" t="n">
        <f aca="false">IF(C2613=1,J2613,S2613*$E$646)</f>
        <v>300000000</v>
      </c>
      <c r="Y2613" s="7" t="n">
        <f aca="false">IF(D2613=1,K2613,S2613*$E$645)</f>
        <v>199942541.608668</v>
      </c>
      <c r="Z2613" s="7" t="n">
        <f aca="false">IF(E2613=1,L2613,S2613*$E$644)</f>
        <v>60000000</v>
      </c>
      <c r="AA2613" s="7" t="n">
        <f aca="false">IF(F2613=1,M2613,S2613*$E$643)</f>
        <v>30000000</v>
      </c>
      <c r="AB2613" s="7" t="n">
        <f aca="false">IF(G2613=1,N2613,S2613*$E$642)</f>
        <v>15000000</v>
      </c>
      <c r="AC2613" s="7" t="n">
        <f aca="false">IF(H2613=1,O2613,S2613*$E$641)</f>
        <v>5000000</v>
      </c>
      <c r="AD2613" s="7" t="n">
        <f aca="false">INDEX($W$2502:$W$2629,MATCH($A2613+(1-B2613)*64,$A$2502:$A$2629,0))</f>
        <v>30000000</v>
      </c>
      <c r="AE2613" s="7" t="n">
        <f aca="false">INDEX($W$2502:$W$2629,MATCH($A2613-B2613*64,$A$2502:$A$2629,0))</f>
        <v>70427131.3016824</v>
      </c>
      <c r="AF2613" s="7" t="n">
        <f aca="false">INDEX($X$2502:$X$2629,MATCH($A2613+(1-C2613)*32,$A$2502:$A$2629,0))</f>
        <v>300000000</v>
      </c>
      <c r="AG2613" s="7" t="n">
        <f aca="false">INDEX($X$2502:$X$2629,MATCH($A2613-C2613*32,$A$2502:$A$2629,0))</f>
        <v>580412564.556122</v>
      </c>
      <c r="AH2613" s="7" t="n">
        <f aca="false">INDEX($Y$2502:$Y$2629,MATCH($A2613+(1-D2613)*16,$A$2502:$A$2629,0))</f>
        <v>100000000</v>
      </c>
      <c r="AI2613" s="7" t="n">
        <f aca="false">INDEX($Y$2502:$Y$2629,MATCH($A2613-D2613*16,$A$2502:$A$2629,0))</f>
        <v>199942541.608668</v>
      </c>
      <c r="AJ2613" s="7" t="n">
        <f aca="false">INDEX($Z$2502:$Z$2629,MATCH($A2613+(1-E2613)*8,$A$2502:$A$2629,0))</f>
        <v>60000000</v>
      </c>
      <c r="AK2613" s="7" t="n">
        <f aca="false">INDEX($Z$2502:$Z$2629,MATCH($A2613-E2613*8,$A$2502:$A$2629,0))</f>
        <v>245132449.405846</v>
      </c>
      <c r="AL2613" s="7" t="n">
        <f aca="false">INDEX($AA$2502:$AA$2629,MATCH($A2613+(1-F2613)*4,$A$2502:$A$2629,0))</f>
        <v>30000000</v>
      </c>
      <c r="AM2613" s="7" t="n">
        <f aca="false">INDEX($AA$2502:$AA$2629,MATCH($A2613-F2613*4,$A$2502:$A$2629,0))</f>
        <v>289803822.42761</v>
      </c>
      <c r="AN2613" s="7" t="n">
        <f aca="false">INDEX($AB$2502:$AB$2629,MATCH($A2613+(1-G2613)*2,$A$2502:$A$2629,0))</f>
        <v>15000000</v>
      </c>
      <c r="AO2613" s="7" t="n">
        <f aca="false">INDEX($AB$2502:$AB$2629,MATCH($A2613-G2613*2,$A$2502:$A$2629,0))</f>
        <v>426690632.508198</v>
      </c>
      <c r="AP2613" s="7" t="n">
        <f aca="false">INDEX($AC$2502:$AC$2629,MATCH($A2613+(1-H2613)*1,$A$2502:$A$2629,0))</f>
        <v>5000000</v>
      </c>
      <c r="AQ2613" s="7" t="n">
        <f aca="false">INDEX($AC$2502:$AC$2629,MATCH($A2613-H2613*1,$A$2502:$A$2629,0))</f>
        <v>423985779.053312</v>
      </c>
      <c r="AR2613" s="14" t="b">
        <f aca="false">AND(IF(B2613=1,AD2613&gt;=AE2613,AE2613&gt;AD2613),IF(C2613=1,AF2613&gt;=AG2613,AG2613&gt;AF2613),IF(D2613=1,AH2613&gt;=AI2613,AI2613&gt;AH2613),IF(E2613=1,AJ2613&gt;=AK2613,AK2613&gt;AJ2613),IF(F2613=1,AL2613&gt;=AM2613,AM2613&gt;AL2613),IF(G2613=1,AN2613&gt;=AO2613,AO2613&gt;AN2613),IF(H2613=1,AP2613&gt;=AQ2613,AQ2613&gt;AP2613))</f>
        <v>0</v>
      </c>
      <c r="AS2613" s="2"/>
      <c r="AT2613" s="2"/>
      <c r="AU2613" s="2"/>
      <c r="AV2613" s="2"/>
      <c r="AW2613" s="2"/>
      <c r="AX2613" s="2"/>
    </row>
    <row r="2614" customFormat="false" ht="15" hidden="false" customHeight="false" outlineLevel="0" collapsed="false">
      <c r="A2614" s="6" t="n">
        <f aca="false">ROW()-2502</f>
        <v>112</v>
      </c>
      <c r="B2614" s="6" t="n">
        <f aca="false">MOD(INT($A2614/64),2)</f>
        <v>1</v>
      </c>
      <c r="C2614" s="6" t="n">
        <f aca="false">MOD(INT($A2614/32),2)</f>
        <v>1</v>
      </c>
      <c r="D2614" s="6" t="n">
        <f aca="false">MOD(INT($A2614/16),2)</f>
        <v>1</v>
      </c>
      <c r="E2614" s="6" t="n">
        <f aca="false">MOD(INT($A2614/8),2)</f>
        <v>0</v>
      </c>
      <c r="F2614" s="6" t="n">
        <f aca="false">MOD(INT($A2614/4),2)</f>
        <v>0</v>
      </c>
      <c r="G2614" s="6" t="n">
        <f aca="false">MOD(INT($A2614/2),2)</f>
        <v>0</v>
      </c>
      <c r="H2614" s="6" t="n">
        <f aca="false">MOD(INT($A2614/1),2)</f>
        <v>0</v>
      </c>
      <c r="I2614" s="7" t="n">
        <f aca="false">IF(B2614=1,MIN($B$6,$B$2500),0)</f>
        <v>30000000</v>
      </c>
      <c r="J2614" s="7" t="n">
        <f aca="false">IF(C2614=1,MIN($F$646,MAX(0,$B$2500-I2614)),0)</f>
        <v>300000000</v>
      </c>
      <c r="K2614" s="7" t="n">
        <f aca="false">IF(D2614=1,MIN($F$645,MAX(0,$B$2500-SUM(I2614:J2614))),0)</f>
        <v>100000000</v>
      </c>
      <c r="L2614" s="7" t="n">
        <f aca="false">IF(E2614=1,MIN($F$644,MAX(0,$B$2500-SUM(I2614:K2614))),0)</f>
        <v>0</v>
      </c>
      <c r="M2614" s="7" t="n">
        <f aca="false">IF(F2614=1,MIN($F$643,MAX(0,$B$2500-SUM(I2614:L2614))),0)</f>
        <v>0</v>
      </c>
      <c r="N2614" s="7" t="n">
        <f aca="false">IF(G2614=1,MIN($F$642,MAX(0,$B$2500-SUM(I2614:M2614))),0)</f>
        <v>0</v>
      </c>
      <c r="O2614" s="7" t="n">
        <f aca="false">IF(H2614=1,MIN($F$641,MAX(0,$B$2500-SUM(I2614:N2614))),0)</f>
        <v>0</v>
      </c>
      <c r="P2614" s="7" t="n">
        <f aca="false">MAX(0,$B$2500-SUM(I2614:O2614))</f>
        <v>1570000000</v>
      </c>
      <c r="Q2614" s="7" t="n">
        <f aca="false">($B$623+$B$624)+$B$22+(1-B2614)*$B$618+(1-C2614)*$E$646+(1-D2614)*$E$645+(1-E2614)*$E$644+(1-F2614)*$E$643+(1-G2614)*$E$642+(1-H2614)*$E$641</f>
        <v>24659668.6115761</v>
      </c>
      <c r="R2614" s="7" t="n">
        <f aca="false">P2614&gt;$B$12*Q2614</f>
        <v>1</v>
      </c>
      <c r="S2614" s="7" t="n">
        <f aca="false">IF(R2614,(P2614+$B$12*$B$13)/(Q2614+$B$13),IF(Q2614&gt;0,P2614/Q2614,0))</f>
        <v>57.8983500310369</v>
      </c>
      <c r="T2614" s="7" t="n">
        <f aca="false">IF(R2614,$B$13*(S2614-$B$12),0)</f>
        <v>142245875.077592</v>
      </c>
      <c r="U2614" s="7" t="n">
        <f aca="false">($B$623+$B$624)*S2614</f>
        <v>15034384.1651075</v>
      </c>
      <c r="V2614" s="7" t="n">
        <f aca="false">$B$22*S2614</f>
        <v>521085150.279332</v>
      </c>
      <c r="W2614" s="7" t="n">
        <f aca="false">IF(B2614=1,I2614,S2614*$B$618)</f>
        <v>30000000</v>
      </c>
      <c r="X2614" s="7" t="n">
        <f aca="false">IF(C2614=1,J2614,S2614*$E$646)</f>
        <v>300000000</v>
      </c>
      <c r="Y2614" s="7" t="n">
        <f aca="false">IF(D2614=1,K2614,S2614*$E$645)</f>
        <v>100000000</v>
      </c>
      <c r="Z2614" s="7" t="n">
        <f aca="false">IF(E2614=1,L2614,S2614*$E$644)</f>
        <v>138956040.074489</v>
      </c>
      <c r="AA2614" s="7" t="n">
        <f aca="false">IF(F2614=1,M2614,S2614*$E$643)</f>
        <v>173695050.093111</v>
      </c>
      <c r="AB2614" s="7" t="n">
        <f aca="false">IF(G2614=1,N2614,S2614*$E$642)</f>
        <v>289491750.155185</v>
      </c>
      <c r="AC2614" s="7" t="n">
        <f aca="false">IF(H2614=1,O2614,S2614*$E$641)</f>
        <v>289491750.155185</v>
      </c>
      <c r="AD2614" s="7" t="n">
        <f aca="false">INDEX($W$2502:$W$2629,MATCH($A2614+(1-B2614)*64,$A$2502:$A$2629,0))</f>
        <v>30000000</v>
      </c>
      <c r="AE2614" s="7" t="n">
        <f aca="false">INDEX($W$2502:$W$2629,MATCH($A2614-B2614*64,$A$2502:$A$2629,0))</f>
        <v>35989327.354023</v>
      </c>
      <c r="AF2614" s="7" t="n">
        <f aca="false">INDEX($X$2502:$X$2629,MATCH($A2614+(1-C2614)*32,$A$2502:$A$2629,0))</f>
        <v>300000000</v>
      </c>
      <c r="AG2614" s="7" t="n">
        <f aca="false">INDEX($X$2502:$X$2629,MATCH($A2614-C2614*32,$A$2502:$A$2629,0))</f>
        <v>343652266.470624</v>
      </c>
      <c r="AH2614" s="7" t="n">
        <f aca="false">INDEX($Y$2502:$Y$2629,MATCH($A2614+(1-D2614)*16,$A$2502:$A$2629,0))</f>
        <v>100000000</v>
      </c>
      <c r="AI2614" s="7" t="n">
        <f aca="false">INDEX($Y$2502:$Y$2629,MATCH($A2614-D2614*16,$A$2502:$A$2629,0))</f>
        <v>99915959.6181023</v>
      </c>
      <c r="AJ2614" s="7" t="n">
        <f aca="false">INDEX($Z$2502:$Z$2629,MATCH($A2614+(1-E2614)*8,$A$2502:$A$2629,0))</f>
        <v>60000000</v>
      </c>
      <c r="AK2614" s="7" t="n">
        <f aca="false">INDEX($Z$2502:$Z$2629,MATCH($A2614-E2614*8,$A$2502:$A$2629,0))</f>
        <v>138956040.074489</v>
      </c>
      <c r="AL2614" s="7" t="n">
        <f aca="false">INDEX($AA$2502:$AA$2629,MATCH($A2614+(1-F2614)*4,$A$2502:$A$2629,0))</f>
        <v>30000000</v>
      </c>
      <c r="AM2614" s="7" t="n">
        <f aca="false">INDEX($AA$2502:$AA$2629,MATCH($A2614-F2614*4,$A$2502:$A$2629,0))</f>
        <v>173695050.093111</v>
      </c>
      <c r="AN2614" s="7" t="n">
        <f aca="false">INDEX($AB$2502:$AB$2629,MATCH($A2614+(1-G2614)*2,$A$2502:$A$2629,0))</f>
        <v>15000000</v>
      </c>
      <c r="AO2614" s="7" t="n">
        <f aca="false">INDEX($AB$2502:$AB$2629,MATCH($A2614-G2614*2,$A$2502:$A$2629,0))</f>
        <v>289491750.155185</v>
      </c>
      <c r="AP2614" s="7" t="n">
        <f aca="false">INDEX($AC$2502:$AC$2629,MATCH($A2614+(1-H2614)*1,$A$2502:$A$2629,0))</f>
        <v>5000000</v>
      </c>
      <c r="AQ2614" s="7" t="n">
        <f aca="false">INDEX($AC$2502:$AC$2629,MATCH($A2614-H2614*1,$A$2502:$A$2629,0))</f>
        <v>289491750.155185</v>
      </c>
      <c r="AR2614" s="14" t="b">
        <f aca="false">AND(IF(B2614=1,AD2614&gt;=AE2614,AE2614&gt;AD2614),IF(C2614=1,AF2614&gt;=AG2614,AG2614&gt;AF2614),IF(D2614=1,AH2614&gt;=AI2614,AI2614&gt;AH2614),IF(E2614=1,AJ2614&gt;=AK2614,AK2614&gt;AJ2614),IF(F2614=1,AL2614&gt;=AM2614,AM2614&gt;AL2614),IF(G2614=1,AN2614&gt;=AO2614,AO2614&gt;AN2614),IF(H2614=1,AP2614&gt;=AQ2614,AQ2614&gt;AP2614))</f>
        <v>0</v>
      </c>
      <c r="AS2614" s="2"/>
      <c r="AT2614" s="2"/>
      <c r="AU2614" s="2"/>
      <c r="AV2614" s="2"/>
      <c r="AW2614" s="2"/>
      <c r="AX2614" s="2"/>
    </row>
    <row r="2615" customFormat="false" ht="15" hidden="false" customHeight="false" outlineLevel="0" collapsed="false">
      <c r="A2615" s="6" t="n">
        <f aca="false">ROW()-2502</f>
        <v>113</v>
      </c>
      <c r="B2615" s="6" t="n">
        <f aca="false">MOD(INT($A2615/64),2)</f>
        <v>1</v>
      </c>
      <c r="C2615" s="6" t="n">
        <f aca="false">MOD(INT($A2615/32),2)</f>
        <v>1</v>
      </c>
      <c r="D2615" s="6" t="n">
        <f aca="false">MOD(INT($A2615/16),2)</f>
        <v>1</v>
      </c>
      <c r="E2615" s="6" t="n">
        <f aca="false">MOD(INT($A2615/8),2)</f>
        <v>0</v>
      </c>
      <c r="F2615" s="6" t="n">
        <f aca="false">MOD(INT($A2615/4),2)</f>
        <v>0</v>
      </c>
      <c r="G2615" s="6" t="n">
        <f aca="false">MOD(INT($A2615/2),2)</f>
        <v>0</v>
      </c>
      <c r="H2615" s="6" t="n">
        <f aca="false">MOD(INT($A2615/1),2)</f>
        <v>1</v>
      </c>
      <c r="I2615" s="7" t="n">
        <f aca="false">IF(B2615=1,MIN($B$6,$B$2500),0)</f>
        <v>30000000</v>
      </c>
      <c r="J2615" s="7" t="n">
        <f aca="false">IF(C2615=1,MIN($F$646,MAX(0,$B$2500-I2615)),0)</f>
        <v>300000000</v>
      </c>
      <c r="K2615" s="7" t="n">
        <f aca="false">IF(D2615=1,MIN($F$645,MAX(0,$B$2500-SUM(I2615:J2615))),0)</f>
        <v>100000000</v>
      </c>
      <c r="L2615" s="7" t="n">
        <f aca="false">IF(E2615=1,MIN($F$644,MAX(0,$B$2500-SUM(I2615:K2615))),0)</f>
        <v>0</v>
      </c>
      <c r="M2615" s="7" t="n">
        <f aca="false">IF(F2615=1,MIN($F$643,MAX(0,$B$2500-SUM(I2615:L2615))),0)</f>
        <v>0</v>
      </c>
      <c r="N2615" s="7" t="n">
        <f aca="false">IF(G2615=1,MIN($F$642,MAX(0,$B$2500-SUM(I2615:M2615))),0)</f>
        <v>0</v>
      </c>
      <c r="O2615" s="7" t="n">
        <f aca="false">IF(H2615=1,MIN($F$641,MAX(0,$B$2500-SUM(I2615:N2615))),0)</f>
        <v>5000000</v>
      </c>
      <c r="P2615" s="7" t="n">
        <f aca="false">MAX(0,$B$2500-SUM(I2615:O2615))</f>
        <v>1565000000</v>
      </c>
      <c r="Q2615" s="7" t="n">
        <f aca="false">($B$623+$B$624)+$B$22+(1-B2615)*$B$618+(1-C2615)*$E$646+(1-D2615)*$E$645+(1-E2615)*$E$644+(1-F2615)*$E$643+(1-G2615)*$E$642+(1-H2615)*$E$641</f>
        <v>19659668.6115761</v>
      </c>
      <c r="R2615" s="7" t="n">
        <f aca="false">P2615&gt;$B$12*Q2615</f>
        <v>1</v>
      </c>
      <c r="S2615" s="7" t="n">
        <f aca="false">IF(R2615,(P2615+$B$12*$B$13)/(Q2615+$B$13),IF(Q2615&gt;0,P2615/Q2615,0))</f>
        <v>70.7366173870102</v>
      </c>
      <c r="T2615" s="7" t="n">
        <f aca="false">IF(R2615,$B$13*(S2615-$B$12),0)</f>
        <v>174341543.467526</v>
      </c>
      <c r="U2615" s="7" t="n">
        <f aca="false">($B$623+$B$624)*S2615</f>
        <v>18368079.2244761</v>
      </c>
      <c r="V2615" s="7" t="n">
        <f aca="false">$B$22*S2615</f>
        <v>636629556.483092</v>
      </c>
      <c r="W2615" s="7" t="n">
        <f aca="false">IF(B2615=1,I2615,S2615*$B$618)</f>
        <v>30000000</v>
      </c>
      <c r="X2615" s="7" t="n">
        <f aca="false">IF(C2615=1,J2615,S2615*$E$646)</f>
        <v>300000000</v>
      </c>
      <c r="Y2615" s="7" t="n">
        <f aca="false">IF(D2615=1,K2615,S2615*$E$645)</f>
        <v>100000000</v>
      </c>
      <c r="Z2615" s="7" t="n">
        <f aca="false">IF(E2615=1,L2615,S2615*$E$644)</f>
        <v>169767881.728825</v>
      </c>
      <c r="AA2615" s="7" t="n">
        <f aca="false">IF(F2615=1,M2615,S2615*$E$643)</f>
        <v>212209852.161031</v>
      </c>
      <c r="AB2615" s="7" t="n">
        <f aca="false">IF(G2615=1,N2615,S2615*$E$642)</f>
        <v>353683086.935051</v>
      </c>
      <c r="AC2615" s="7" t="n">
        <f aca="false">IF(H2615=1,O2615,S2615*$E$641)</f>
        <v>5000000</v>
      </c>
      <c r="AD2615" s="7" t="n">
        <f aca="false">INDEX($W$2502:$W$2629,MATCH($A2615+(1-B2615)*64,$A$2502:$A$2629,0))</f>
        <v>30000000</v>
      </c>
      <c r="AE2615" s="7" t="n">
        <f aca="false">INDEX($W$2502:$W$2629,MATCH($A2615-B2615*64,$A$2502:$A$2629,0))</f>
        <v>43750456.6930503</v>
      </c>
      <c r="AF2615" s="7" t="n">
        <f aca="false">INDEX($X$2502:$X$2629,MATCH($A2615+(1-C2615)*32,$A$2502:$A$2629,0))</f>
        <v>300000000</v>
      </c>
      <c r="AG2615" s="7" t="n">
        <f aca="false">INDEX($X$2502:$X$2629,MATCH($A2615-C2615*32,$A$2502:$A$2629,0))</f>
        <v>403364340.803849</v>
      </c>
      <c r="AH2615" s="7" t="n">
        <f aca="false">INDEX($Y$2502:$Y$2629,MATCH($A2615+(1-D2615)*16,$A$2502:$A$2629,0))</f>
        <v>100000000</v>
      </c>
      <c r="AI2615" s="7" t="n">
        <f aca="false">INDEX($Y$2502:$Y$2629,MATCH($A2615-D2615*16,$A$2502:$A$2629,0))</f>
        <v>120470522.534073</v>
      </c>
      <c r="AJ2615" s="7" t="n">
        <f aca="false">INDEX($Z$2502:$Z$2629,MATCH($A2615+(1-E2615)*8,$A$2502:$A$2629,0))</f>
        <v>60000000</v>
      </c>
      <c r="AK2615" s="7" t="n">
        <f aca="false">INDEX($Z$2502:$Z$2629,MATCH($A2615-E2615*8,$A$2502:$A$2629,0))</f>
        <v>169767881.728825</v>
      </c>
      <c r="AL2615" s="7" t="n">
        <f aca="false">INDEX($AA$2502:$AA$2629,MATCH($A2615+(1-F2615)*4,$A$2502:$A$2629,0))</f>
        <v>30000000</v>
      </c>
      <c r="AM2615" s="7" t="n">
        <f aca="false">INDEX($AA$2502:$AA$2629,MATCH($A2615-F2615*4,$A$2502:$A$2629,0))</f>
        <v>212209852.161031</v>
      </c>
      <c r="AN2615" s="7" t="n">
        <f aca="false">INDEX($AB$2502:$AB$2629,MATCH($A2615+(1-G2615)*2,$A$2502:$A$2629,0))</f>
        <v>15000000</v>
      </c>
      <c r="AO2615" s="7" t="n">
        <f aca="false">INDEX($AB$2502:$AB$2629,MATCH($A2615-G2615*2,$A$2502:$A$2629,0))</f>
        <v>353683086.935051</v>
      </c>
      <c r="AP2615" s="7" t="n">
        <f aca="false">INDEX($AC$2502:$AC$2629,MATCH($A2615+(1-H2615)*1,$A$2502:$A$2629,0))</f>
        <v>5000000</v>
      </c>
      <c r="AQ2615" s="7" t="n">
        <f aca="false">INDEX($AC$2502:$AC$2629,MATCH($A2615-H2615*1,$A$2502:$A$2629,0))</f>
        <v>289491750.155185</v>
      </c>
      <c r="AR2615" s="14" t="b">
        <f aca="false">AND(IF(B2615=1,AD2615&gt;=AE2615,AE2615&gt;AD2615),IF(C2615=1,AF2615&gt;=AG2615,AG2615&gt;AF2615),IF(D2615=1,AH2615&gt;=AI2615,AI2615&gt;AH2615),IF(E2615=1,AJ2615&gt;=AK2615,AK2615&gt;AJ2615),IF(F2615=1,AL2615&gt;=AM2615,AM2615&gt;AL2615),IF(G2615=1,AN2615&gt;=AO2615,AO2615&gt;AN2615),IF(H2615=1,AP2615&gt;=AQ2615,AQ2615&gt;AP2615))</f>
        <v>0</v>
      </c>
      <c r="AS2615" s="2"/>
      <c r="AT2615" s="2"/>
      <c r="AU2615" s="2"/>
      <c r="AV2615" s="2"/>
      <c r="AW2615" s="2"/>
      <c r="AX2615" s="2"/>
    </row>
    <row r="2616" customFormat="false" ht="15" hidden="false" customHeight="false" outlineLevel="0" collapsed="false">
      <c r="A2616" s="6" t="n">
        <f aca="false">ROW()-2502</f>
        <v>114</v>
      </c>
      <c r="B2616" s="6" t="n">
        <f aca="false">MOD(INT($A2616/64),2)</f>
        <v>1</v>
      </c>
      <c r="C2616" s="6" t="n">
        <f aca="false">MOD(INT($A2616/32),2)</f>
        <v>1</v>
      </c>
      <c r="D2616" s="6" t="n">
        <f aca="false">MOD(INT($A2616/16),2)</f>
        <v>1</v>
      </c>
      <c r="E2616" s="6" t="n">
        <f aca="false">MOD(INT($A2616/8),2)</f>
        <v>0</v>
      </c>
      <c r="F2616" s="6" t="n">
        <f aca="false">MOD(INT($A2616/4),2)</f>
        <v>0</v>
      </c>
      <c r="G2616" s="6" t="n">
        <f aca="false">MOD(INT($A2616/2),2)</f>
        <v>1</v>
      </c>
      <c r="H2616" s="6" t="n">
        <f aca="false">MOD(INT($A2616/1),2)</f>
        <v>0</v>
      </c>
      <c r="I2616" s="7" t="n">
        <f aca="false">IF(B2616=1,MIN($B$6,$B$2500),0)</f>
        <v>30000000</v>
      </c>
      <c r="J2616" s="7" t="n">
        <f aca="false">IF(C2616=1,MIN($F$646,MAX(0,$B$2500-I2616)),0)</f>
        <v>300000000</v>
      </c>
      <c r="K2616" s="7" t="n">
        <f aca="false">IF(D2616=1,MIN($F$645,MAX(0,$B$2500-SUM(I2616:J2616))),0)</f>
        <v>100000000</v>
      </c>
      <c r="L2616" s="7" t="n">
        <f aca="false">IF(E2616=1,MIN($F$644,MAX(0,$B$2500-SUM(I2616:K2616))),0)</f>
        <v>0</v>
      </c>
      <c r="M2616" s="7" t="n">
        <f aca="false">IF(F2616=1,MIN($F$643,MAX(0,$B$2500-SUM(I2616:L2616))),0)</f>
        <v>0</v>
      </c>
      <c r="N2616" s="7" t="n">
        <f aca="false">IF(G2616=1,MIN($F$642,MAX(0,$B$2500-SUM(I2616:M2616))),0)</f>
        <v>15000000</v>
      </c>
      <c r="O2616" s="7" t="n">
        <f aca="false">IF(H2616=1,MIN($F$641,MAX(0,$B$2500-SUM(I2616:N2616))),0)</f>
        <v>0</v>
      </c>
      <c r="P2616" s="7" t="n">
        <f aca="false">MAX(0,$B$2500-SUM(I2616:O2616))</f>
        <v>1555000000</v>
      </c>
      <c r="Q2616" s="7" t="n">
        <f aca="false">($B$623+$B$624)+$B$22+(1-B2616)*$B$618+(1-C2616)*$E$646+(1-D2616)*$E$645+(1-E2616)*$E$644+(1-F2616)*$E$643+(1-G2616)*$E$642+(1-H2616)*$E$641</f>
        <v>19659668.6115761</v>
      </c>
      <c r="R2616" s="7" t="n">
        <f aca="false">P2616&gt;$B$12*Q2616</f>
        <v>1</v>
      </c>
      <c r="S2616" s="7" t="n">
        <f aca="false">IF(R2616,(P2616+$B$12*$B$13)/(Q2616+$B$13),IF(Q2616&gt;0,P2616/Q2616,0))</f>
        <v>70.2853471006497</v>
      </c>
      <c r="T2616" s="7" t="n">
        <f aca="false">IF(R2616,$B$13*(S2616-$B$12),0)</f>
        <v>173213367.751624</v>
      </c>
      <c r="U2616" s="7" t="n">
        <f aca="false">($B$623+$B$624)*S2616</f>
        <v>18250898.4957713</v>
      </c>
      <c r="V2616" s="7" t="n">
        <f aca="false">$B$22*S2616</f>
        <v>632568123.905847</v>
      </c>
      <c r="W2616" s="7" t="n">
        <f aca="false">IF(B2616=1,I2616,S2616*$B$618)</f>
        <v>30000000</v>
      </c>
      <c r="X2616" s="7" t="n">
        <f aca="false">IF(C2616=1,J2616,S2616*$E$646)</f>
        <v>300000000</v>
      </c>
      <c r="Y2616" s="7" t="n">
        <f aca="false">IF(D2616=1,K2616,S2616*$E$645)</f>
        <v>100000000</v>
      </c>
      <c r="Z2616" s="7" t="n">
        <f aca="false">IF(E2616=1,L2616,S2616*$E$644)</f>
        <v>168684833.041559</v>
      </c>
      <c r="AA2616" s="7" t="n">
        <f aca="false">IF(F2616=1,M2616,S2616*$E$643)</f>
        <v>210856041.301949</v>
      </c>
      <c r="AB2616" s="7" t="n">
        <f aca="false">IF(G2616=1,N2616,S2616*$E$642)</f>
        <v>15000000</v>
      </c>
      <c r="AC2616" s="7" t="n">
        <f aca="false">IF(H2616=1,O2616,S2616*$E$641)</f>
        <v>351426735.503249</v>
      </c>
      <c r="AD2616" s="7" t="n">
        <f aca="false">INDEX($W$2502:$W$2629,MATCH($A2616+(1-B2616)*64,$A$2502:$A$2629,0))</f>
        <v>30000000</v>
      </c>
      <c r="AE2616" s="7" t="n">
        <f aca="false">INDEX($W$2502:$W$2629,MATCH($A2616-B2616*64,$A$2502:$A$2629,0))</f>
        <v>43476588.4195414</v>
      </c>
      <c r="AF2616" s="7" t="n">
        <f aca="false">INDEX($X$2502:$X$2629,MATCH($A2616+(1-C2616)*32,$A$2502:$A$2629,0))</f>
        <v>300000000</v>
      </c>
      <c r="AG2616" s="7" t="n">
        <f aca="false">INDEX($X$2502:$X$2629,MATCH($A2616-C2616*32,$A$2502:$A$2629,0))</f>
        <v>401204424.654967</v>
      </c>
      <c r="AH2616" s="7" t="n">
        <f aca="false">INDEX($Y$2502:$Y$2629,MATCH($A2616+(1-D2616)*16,$A$2502:$A$2629,0))</f>
        <v>100000000</v>
      </c>
      <c r="AI2616" s="7" t="n">
        <f aca="false">INDEX($Y$2502:$Y$2629,MATCH($A2616-D2616*16,$A$2502:$A$2629,0))</f>
        <v>119748060.629821</v>
      </c>
      <c r="AJ2616" s="7" t="n">
        <f aca="false">INDEX($Z$2502:$Z$2629,MATCH($A2616+(1-E2616)*8,$A$2502:$A$2629,0))</f>
        <v>60000000</v>
      </c>
      <c r="AK2616" s="7" t="n">
        <f aca="false">INDEX($Z$2502:$Z$2629,MATCH($A2616-E2616*8,$A$2502:$A$2629,0))</f>
        <v>168684833.041559</v>
      </c>
      <c r="AL2616" s="7" t="n">
        <f aca="false">INDEX($AA$2502:$AA$2629,MATCH($A2616+(1-F2616)*4,$A$2502:$A$2629,0))</f>
        <v>30000000</v>
      </c>
      <c r="AM2616" s="7" t="n">
        <f aca="false">INDEX($AA$2502:$AA$2629,MATCH($A2616-F2616*4,$A$2502:$A$2629,0))</f>
        <v>210856041.301949</v>
      </c>
      <c r="AN2616" s="7" t="n">
        <f aca="false">INDEX($AB$2502:$AB$2629,MATCH($A2616+(1-G2616)*2,$A$2502:$A$2629,0))</f>
        <v>15000000</v>
      </c>
      <c r="AO2616" s="7" t="n">
        <f aca="false">INDEX($AB$2502:$AB$2629,MATCH($A2616-G2616*2,$A$2502:$A$2629,0))</f>
        <v>289491750.155185</v>
      </c>
      <c r="AP2616" s="7" t="n">
        <f aca="false">INDEX($AC$2502:$AC$2629,MATCH($A2616+(1-H2616)*1,$A$2502:$A$2629,0))</f>
        <v>5000000</v>
      </c>
      <c r="AQ2616" s="7" t="n">
        <f aca="false">INDEX($AC$2502:$AC$2629,MATCH($A2616-H2616*1,$A$2502:$A$2629,0))</f>
        <v>351426735.503249</v>
      </c>
      <c r="AR2616" s="14" t="b">
        <f aca="false">AND(IF(B2616=1,AD2616&gt;=AE2616,AE2616&gt;AD2616),IF(C2616=1,AF2616&gt;=AG2616,AG2616&gt;AF2616),IF(D2616=1,AH2616&gt;=AI2616,AI2616&gt;AH2616),IF(E2616=1,AJ2616&gt;=AK2616,AK2616&gt;AJ2616),IF(F2616=1,AL2616&gt;=AM2616,AM2616&gt;AL2616),IF(G2616=1,AN2616&gt;=AO2616,AO2616&gt;AN2616),IF(H2616=1,AP2616&gt;=AQ2616,AQ2616&gt;AP2616))</f>
        <v>0</v>
      </c>
      <c r="AS2616" s="2"/>
      <c r="AT2616" s="2"/>
      <c r="AU2616" s="2"/>
      <c r="AV2616" s="2"/>
      <c r="AW2616" s="2"/>
      <c r="AX2616" s="2"/>
    </row>
    <row r="2617" customFormat="false" ht="15" hidden="false" customHeight="false" outlineLevel="0" collapsed="false">
      <c r="A2617" s="6" t="n">
        <f aca="false">ROW()-2502</f>
        <v>115</v>
      </c>
      <c r="B2617" s="6" t="n">
        <f aca="false">MOD(INT($A2617/64),2)</f>
        <v>1</v>
      </c>
      <c r="C2617" s="6" t="n">
        <f aca="false">MOD(INT($A2617/32),2)</f>
        <v>1</v>
      </c>
      <c r="D2617" s="6" t="n">
        <f aca="false">MOD(INT($A2617/16),2)</f>
        <v>1</v>
      </c>
      <c r="E2617" s="6" t="n">
        <f aca="false">MOD(INT($A2617/8),2)</f>
        <v>0</v>
      </c>
      <c r="F2617" s="6" t="n">
        <f aca="false">MOD(INT($A2617/4),2)</f>
        <v>0</v>
      </c>
      <c r="G2617" s="6" t="n">
        <f aca="false">MOD(INT($A2617/2),2)</f>
        <v>1</v>
      </c>
      <c r="H2617" s="6" t="n">
        <f aca="false">MOD(INT($A2617/1),2)</f>
        <v>1</v>
      </c>
      <c r="I2617" s="7" t="n">
        <f aca="false">IF(B2617=1,MIN($B$6,$B$2500),0)</f>
        <v>30000000</v>
      </c>
      <c r="J2617" s="7" t="n">
        <f aca="false">IF(C2617=1,MIN($F$646,MAX(0,$B$2500-I2617)),0)</f>
        <v>300000000</v>
      </c>
      <c r="K2617" s="7" t="n">
        <f aca="false">IF(D2617=1,MIN($F$645,MAX(0,$B$2500-SUM(I2617:J2617))),0)</f>
        <v>100000000</v>
      </c>
      <c r="L2617" s="7" t="n">
        <f aca="false">IF(E2617=1,MIN($F$644,MAX(0,$B$2500-SUM(I2617:K2617))),0)</f>
        <v>0</v>
      </c>
      <c r="M2617" s="7" t="n">
        <f aca="false">IF(F2617=1,MIN($F$643,MAX(0,$B$2500-SUM(I2617:L2617))),0)</f>
        <v>0</v>
      </c>
      <c r="N2617" s="7" t="n">
        <f aca="false">IF(G2617=1,MIN($F$642,MAX(0,$B$2500-SUM(I2617:M2617))),0)</f>
        <v>15000000</v>
      </c>
      <c r="O2617" s="7" t="n">
        <f aca="false">IF(H2617=1,MIN($F$641,MAX(0,$B$2500-SUM(I2617:N2617))),0)</f>
        <v>5000000</v>
      </c>
      <c r="P2617" s="7" t="n">
        <f aca="false">MAX(0,$B$2500-SUM(I2617:O2617))</f>
        <v>1550000000</v>
      </c>
      <c r="Q2617" s="7" t="n">
        <f aca="false">($B$623+$B$624)+$B$22+(1-B2617)*$B$618+(1-C2617)*$E$646+(1-D2617)*$E$645+(1-E2617)*$E$644+(1-F2617)*$E$643+(1-G2617)*$E$642+(1-H2617)*$E$641</f>
        <v>14659668.6115761</v>
      </c>
      <c r="R2617" s="7" t="n">
        <f aca="false">P2617&gt;$B$12*Q2617</f>
        <v>1</v>
      </c>
      <c r="S2617" s="7" t="n">
        <f aca="false">IF(R2617,(P2617+$B$12*$B$13)/(Q2617+$B$13),IF(Q2617&gt;0,P2617/Q2617,0))</f>
        <v>90.4737751725966</v>
      </c>
      <c r="T2617" s="7" t="n">
        <f aca="false">IF(R2617,$B$13*(S2617-$B$12),0)</f>
        <v>223684437.931491</v>
      </c>
      <c r="U2617" s="7" t="n">
        <f aca="false">($B$623+$B$624)*S2617</f>
        <v>23493199.5831181</v>
      </c>
      <c r="V2617" s="7" t="n">
        <f aca="false">$B$22*S2617</f>
        <v>814263976.553369</v>
      </c>
      <c r="W2617" s="7" t="n">
        <f aca="false">IF(B2617=1,I2617,S2617*$B$618)</f>
        <v>30000000</v>
      </c>
      <c r="X2617" s="7" t="n">
        <f aca="false">IF(C2617=1,J2617,S2617*$E$646)</f>
        <v>300000000</v>
      </c>
      <c r="Y2617" s="7" t="n">
        <f aca="false">IF(D2617=1,K2617,S2617*$E$645)</f>
        <v>100000000</v>
      </c>
      <c r="Z2617" s="7" t="n">
        <f aca="false">IF(E2617=1,L2617,S2617*$E$644)</f>
        <v>217137060.414232</v>
      </c>
      <c r="AA2617" s="7" t="n">
        <f aca="false">IF(F2617=1,M2617,S2617*$E$643)</f>
        <v>271421325.51779</v>
      </c>
      <c r="AB2617" s="7" t="n">
        <f aca="false">IF(G2617=1,N2617,S2617*$E$642)</f>
        <v>15000000</v>
      </c>
      <c r="AC2617" s="7" t="n">
        <f aca="false">IF(H2617=1,O2617,S2617*$E$641)</f>
        <v>5000000</v>
      </c>
      <c r="AD2617" s="7" t="n">
        <f aca="false">INDEX($W$2502:$W$2629,MATCH($A2617+(1-B2617)*64,$A$2502:$A$2629,0))</f>
        <v>30000000</v>
      </c>
      <c r="AE2617" s="7" t="n">
        <f aca="false">INDEX($W$2502:$W$2629,MATCH($A2617-B2617*64,$A$2502:$A$2629,0))</f>
        <v>55524913.8007479</v>
      </c>
      <c r="AF2617" s="7" t="n">
        <f aca="false">INDEX($X$2502:$X$2629,MATCH($A2617+(1-C2617)*32,$A$2502:$A$2629,0))</f>
        <v>300000000</v>
      </c>
      <c r="AG2617" s="7" t="n">
        <f aca="false">INDEX($X$2502:$X$2629,MATCH($A2617-C2617*32,$A$2502:$A$2629,0))</f>
        <v>486118807.991025</v>
      </c>
      <c r="AH2617" s="7" t="n">
        <f aca="false">INDEX($Y$2502:$Y$2629,MATCH($A2617+(1-D2617)*16,$A$2502:$A$2629,0))</f>
        <v>100000000</v>
      </c>
      <c r="AI2617" s="7" t="n">
        <f aca="false">INDEX($Y$2502:$Y$2629,MATCH($A2617-D2617*16,$A$2502:$A$2629,0))</f>
        <v>150995248.42464</v>
      </c>
      <c r="AJ2617" s="7" t="n">
        <f aca="false">INDEX($Z$2502:$Z$2629,MATCH($A2617+(1-E2617)*8,$A$2502:$A$2629,0))</f>
        <v>60000000</v>
      </c>
      <c r="AK2617" s="7" t="n">
        <f aca="false">INDEX($Z$2502:$Z$2629,MATCH($A2617-E2617*8,$A$2502:$A$2629,0))</f>
        <v>217137060.414232</v>
      </c>
      <c r="AL2617" s="7" t="n">
        <f aca="false">INDEX($AA$2502:$AA$2629,MATCH($A2617+(1-F2617)*4,$A$2502:$A$2629,0))</f>
        <v>30000000</v>
      </c>
      <c r="AM2617" s="7" t="n">
        <f aca="false">INDEX($AA$2502:$AA$2629,MATCH($A2617-F2617*4,$A$2502:$A$2629,0))</f>
        <v>271421325.51779</v>
      </c>
      <c r="AN2617" s="7" t="n">
        <f aca="false">INDEX($AB$2502:$AB$2629,MATCH($A2617+(1-G2617)*2,$A$2502:$A$2629,0))</f>
        <v>15000000</v>
      </c>
      <c r="AO2617" s="7" t="n">
        <f aca="false">INDEX($AB$2502:$AB$2629,MATCH($A2617-G2617*2,$A$2502:$A$2629,0))</f>
        <v>353683086.935051</v>
      </c>
      <c r="AP2617" s="7" t="n">
        <f aca="false">INDEX($AC$2502:$AC$2629,MATCH($A2617+(1-H2617)*1,$A$2502:$A$2629,0))</f>
        <v>5000000</v>
      </c>
      <c r="AQ2617" s="7" t="n">
        <f aca="false">INDEX($AC$2502:$AC$2629,MATCH($A2617-H2617*1,$A$2502:$A$2629,0))</f>
        <v>351426735.503249</v>
      </c>
      <c r="AR2617" s="14" t="b">
        <f aca="false">AND(IF(B2617=1,AD2617&gt;=AE2617,AE2617&gt;AD2617),IF(C2617=1,AF2617&gt;=AG2617,AG2617&gt;AF2617),IF(D2617=1,AH2617&gt;=AI2617,AI2617&gt;AH2617),IF(E2617=1,AJ2617&gt;=AK2617,AK2617&gt;AJ2617),IF(F2617=1,AL2617&gt;=AM2617,AM2617&gt;AL2617),IF(G2617=1,AN2617&gt;=AO2617,AO2617&gt;AN2617),IF(H2617=1,AP2617&gt;=AQ2617,AQ2617&gt;AP2617))</f>
        <v>0</v>
      </c>
      <c r="AS2617" s="2"/>
      <c r="AT2617" s="2"/>
      <c r="AU2617" s="2"/>
      <c r="AV2617" s="2"/>
      <c r="AW2617" s="2"/>
      <c r="AX2617" s="2"/>
    </row>
    <row r="2618" customFormat="false" ht="15" hidden="false" customHeight="false" outlineLevel="0" collapsed="false">
      <c r="A2618" s="6" t="n">
        <f aca="false">ROW()-2502</f>
        <v>116</v>
      </c>
      <c r="B2618" s="6" t="n">
        <f aca="false">MOD(INT($A2618/64),2)</f>
        <v>1</v>
      </c>
      <c r="C2618" s="6" t="n">
        <f aca="false">MOD(INT($A2618/32),2)</f>
        <v>1</v>
      </c>
      <c r="D2618" s="6" t="n">
        <f aca="false">MOD(INT($A2618/16),2)</f>
        <v>1</v>
      </c>
      <c r="E2618" s="6" t="n">
        <f aca="false">MOD(INT($A2618/8),2)</f>
        <v>0</v>
      </c>
      <c r="F2618" s="6" t="n">
        <f aca="false">MOD(INT($A2618/4),2)</f>
        <v>1</v>
      </c>
      <c r="G2618" s="6" t="n">
        <f aca="false">MOD(INT($A2618/2),2)</f>
        <v>0</v>
      </c>
      <c r="H2618" s="6" t="n">
        <f aca="false">MOD(INT($A2618/1),2)</f>
        <v>0</v>
      </c>
      <c r="I2618" s="7" t="n">
        <f aca="false">IF(B2618=1,MIN($B$6,$B$2500),0)</f>
        <v>30000000</v>
      </c>
      <c r="J2618" s="7" t="n">
        <f aca="false">IF(C2618=1,MIN($F$646,MAX(0,$B$2500-I2618)),0)</f>
        <v>300000000</v>
      </c>
      <c r="K2618" s="7" t="n">
        <f aca="false">IF(D2618=1,MIN($F$645,MAX(0,$B$2500-SUM(I2618:J2618))),0)</f>
        <v>100000000</v>
      </c>
      <c r="L2618" s="7" t="n">
        <f aca="false">IF(E2618=1,MIN($F$644,MAX(0,$B$2500-SUM(I2618:K2618))),0)</f>
        <v>0</v>
      </c>
      <c r="M2618" s="7" t="n">
        <f aca="false">IF(F2618=1,MIN($F$643,MAX(0,$B$2500-SUM(I2618:L2618))),0)</f>
        <v>30000000</v>
      </c>
      <c r="N2618" s="7" t="n">
        <f aca="false">IF(G2618=1,MIN($F$642,MAX(0,$B$2500-SUM(I2618:M2618))),0)</f>
        <v>0</v>
      </c>
      <c r="O2618" s="7" t="n">
        <f aca="false">IF(H2618=1,MIN($F$641,MAX(0,$B$2500-SUM(I2618:N2618))),0)</f>
        <v>0</v>
      </c>
      <c r="P2618" s="7" t="n">
        <f aca="false">MAX(0,$B$2500-SUM(I2618:O2618))</f>
        <v>1540000000</v>
      </c>
      <c r="Q2618" s="7" t="n">
        <f aca="false">($B$623+$B$624)+$B$22+(1-B2618)*$B$618+(1-C2618)*$E$646+(1-D2618)*$E$645+(1-E2618)*$E$644+(1-F2618)*$E$643+(1-G2618)*$E$642+(1-H2618)*$E$641</f>
        <v>21659668.6115761</v>
      </c>
      <c r="R2618" s="7" t="n">
        <f aca="false">P2618&gt;$B$12*Q2618</f>
        <v>1</v>
      </c>
      <c r="S2618" s="7" t="n">
        <f aca="false">IF(R2618,(P2618+$B$12*$B$13)/(Q2618+$B$13),IF(Q2618&gt;0,P2618/Q2618,0))</f>
        <v>63.84607441432</v>
      </c>
      <c r="T2618" s="7" t="n">
        <f aca="false">IF(R2618,$B$13*(S2618-$B$12),0)</f>
        <v>157115186.0358</v>
      </c>
      <c r="U2618" s="7" t="n">
        <f aca="false">($B$623+$B$624)*S2618</f>
        <v>16578821.497752</v>
      </c>
      <c r="V2618" s="7" t="n">
        <f aca="false">$B$22*S2618</f>
        <v>574614669.72888</v>
      </c>
      <c r="W2618" s="7" t="n">
        <f aca="false">IF(B2618=1,I2618,S2618*$B$618)</f>
        <v>30000000</v>
      </c>
      <c r="X2618" s="7" t="n">
        <f aca="false">IF(C2618=1,J2618,S2618*$E$646)</f>
        <v>300000000</v>
      </c>
      <c r="Y2618" s="7" t="n">
        <f aca="false">IF(D2618=1,K2618,S2618*$E$645)</f>
        <v>100000000</v>
      </c>
      <c r="Z2618" s="7" t="n">
        <f aca="false">IF(E2618=1,L2618,S2618*$E$644)</f>
        <v>153230578.594368</v>
      </c>
      <c r="AA2618" s="7" t="n">
        <f aca="false">IF(F2618=1,M2618,S2618*$E$643)</f>
        <v>30000000</v>
      </c>
      <c r="AB2618" s="7" t="n">
        <f aca="false">IF(G2618=1,N2618,S2618*$E$642)</f>
        <v>319230372.0716</v>
      </c>
      <c r="AC2618" s="7" t="n">
        <f aca="false">IF(H2618=1,O2618,S2618*$E$641)</f>
        <v>319230372.0716</v>
      </c>
      <c r="AD2618" s="7" t="n">
        <f aca="false">INDEX($W$2502:$W$2629,MATCH($A2618+(1-B2618)*64,$A$2502:$A$2629,0))</f>
        <v>30000000</v>
      </c>
      <c r="AE2618" s="7" t="n">
        <f aca="false">INDEX($W$2502:$W$2629,MATCH($A2618-B2618*64,$A$2502:$A$2629,0))</f>
        <v>39590446.1799156</v>
      </c>
      <c r="AF2618" s="7" t="n">
        <f aca="false">INDEX($X$2502:$X$2629,MATCH($A2618+(1-C2618)*32,$A$2502:$A$2629,0))</f>
        <v>300000000</v>
      </c>
      <c r="AG2618" s="7" t="n">
        <f aca="false">INDEX($X$2502:$X$2629,MATCH($A2618-C2618*32,$A$2502:$A$2629,0))</f>
        <v>371665521.302155</v>
      </c>
      <c r="AH2618" s="7" t="n">
        <f aca="false">INDEX($Y$2502:$Y$2629,MATCH($A2618+(1-D2618)*16,$A$2502:$A$2629,0))</f>
        <v>100000000</v>
      </c>
      <c r="AI2618" s="7" t="n">
        <f aca="false">INDEX($Y$2502:$Y$2629,MATCH($A2618-D2618*16,$A$2502:$A$2629,0))</f>
        <v>109495888.791245</v>
      </c>
      <c r="AJ2618" s="7" t="n">
        <f aca="false">INDEX($Z$2502:$Z$2629,MATCH($A2618+(1-E2618)*8,$A$2502:$A$2629,0))</f>
        <v>60000000</v>
      </c>
      <c r="AK2618" s="7" t="n">
        <f aca="false">INDEX($Z$2502:$Z$2629,MATCH($A2618-E2618*8,$A$2502:$A$2629,0))</f>
        <v>153230578.594368</v>
      </c>
      <c r="AL2618" s="7" t="n">
        <f aca="false">INDEX($AA$2502:$AA$2629,MATCH($A2618+(1-F2618)*4,$A$2502:$A$2629,0))</f>
        <v>30000000</v>
      </c>
      <c r="AM2618" s="7" t="n">
        <f aca="false">INDEX($AA$2502:$AA$2629,MATCH($A2618-F2618*4,$A$2502:$A$2629,0))</f>
        <v>173695050.093111</v>
      </c>
      <c r="AN2618" s="7" t="n">
        <f aca="false">INDEX($AB$2502:$AB$2629,MATCH($A2618+(1-G2618)*2,$A$2502:$A$2629,0))</f>
        <v>15000000</v>
      </c>
      <c r="AO2618" s="7" t="n">
        <f aca="false">INDEX($AB$2502:$AB$2629,MATCH($A2618-G2618*2,$A$2502:$A$2629,0))</f>
        <v>319230372.0716</v>
      </c>
      <c r="AP2618" s="7" t="n">
        <f aca="false">INDEX($AC$2502:$AC$2629,MATCH($A2618+(1-H2618)*1,$A$2502:$A$2629,0))</f>
        <v>5000000</v>
      </c>
      <c r="AQ2618" s="7" t="n">
        <f aca="false">INDEX($AC$2502:$AC$2629,MATCH($A2618-H2618*1,$A$2502:$A$2629,0))</f>
        <v>319230372.0716</v>
      </c>
      <c r="AR2618" s="14" t="b">
        <f aca="false">AND(IF(B2618=1,AD2618&gt;=AE2618,AE2618&gt;AD2618),IF(C2618=1,AF2618&gt;=AG2618,AG2618&gt;AF2618),IF(D2618=1,AH2618&gt;=AI2618,AI2618&gt;AH2618),IF(E2618=1,AJ2618&gt;=AK2618,AK2618&gt;AJ2618),IF(F2618=1,AL2618&gt;=AM2618,AM2618&gt;AL2618),IF(G2618=1,AN2618&gt;=AO2618,AO2618&gt;AN2618),IF(H2618=1,AP2618&gt;=AQ2618,AQ2618&gt;AP2618))</f>
        <v>0</v>
      </c>
      <c r="AS2618" s="2"/>
      <c r="AT2618" s="2"/>
      <c r="AU2618" s="2"/>
      <c r="AV2618" s="2"/>
      <c r="AW2618" s="2"/>
      <c r="AX2618" s="2"/>
    </row>
    <row r="2619" customFormat="false" ht="15" hidden="false" customHeight="false" outlineLevel="0" collapsed="false">
      <c r="A2619" s="6" t="n">
        <f aca="false">ROW()-2502</f>
        <v>117</v>
      </c>
      <c r="B2619" s="6" t="n">
        <f aca="false">MOD(INT($A2619/64),2)</f>
        <v>1</v>
      </c>
      <c r="C2619" s="6" t="n">
        <f aca="false">MOD(INT($A2619/32),2)</f>
        <v>1</v>
      </c>
      <c r="D2619" s="6" t="n">
        <f aca="false">MOD(INT($A2619/16),2)</f>
        <v>1</v>
      </c>
      <c r="E2619" s="6" t="n">
        <f aca="false">MOD(INT($A2619/8),2)</f>
        <v>0</v>
      </c>
      <c r="F2619" s="6" t="n">
        <f aca="false">MOD(INT($A2619/4),2)</f>
        <v>1</v>
      </c>
      <c r="G2619" s="6" t="n">
        <f aca="false">MOD(INT($A2619/2),2)</f>
        <v>0</v>
      </c>
      <c r="H2619" s="6" t="n">
        <f aca="false">MOD(INT($A2619/1),2)</f>
        <v>1</v>
      </c>
      <c r="I2619" s="7" t="n">
        <f aca="false">IF(B2619=1,MIN($B$6,$B$2500),0)</f>
        <v>30000000</v>
      </c>
      <c r="J2619" s="7" t="n">
        <f aca="false">IF(C2619=1,MIN($F$646,MAX(0,$B$2500-I2619)),0)</f>
        <v>300000000</v>
      </c>
      <c r="K2619" s="7" t="n">
        <f aca="false">IF(D2619=1,MIN($F$645,MAX(0,$B$2500-SUM(I2619:J2619))),0)</f>
        <v>100000000</v>
      </c>
      <c r="L2619" s="7" t="n">
        <f aca="false">IF(E2619=1,MIN($F$644,MAX(0,$B$2500-SUM(I2619:K2619))),0)</f>
        <v>0</v>
      </c>
      <c r="M2619" s="7" t="n">
        <f aca="false">IF(F2619=1,MIN($F$643,MAX(0,$B$2500-SUM(I2619:L2619))),0)</f>
        <v>30000000</v>
      </c>
      <c r="N2619" s="7" t="n">
        <f aca="false">IF(G2619=1,MIN($F$642,MAX(0,$B$2500-SUM(I2619:M2619))),0)</f>
        <v>0</v>
      </c>
      <c r="O2619" s="7" t="n">
        <f aca="false">IF(H2619=1,MIN($F$641,MAX(0,$B$2500-SUM(I2619:N2619))),0)</f>
        <v>5000000</v>
      </c>
      <c r="P2619" s="7" t="n">
        <f aca="false">MAX(0,$B$2500-SUM(I2619:O2619))</f>
        <v>1535000000</v>
      </c>
      <c r="Q2619" s="7" t="n">
        <f aca="false">($B$623+$B$624)+$B$22+(1-B2619)*$B$618+(1-C2619)*$E$646+(1-D2619)*$E$645+(1-E2619)*$E$644+(1-F2619)*$E$643+(1-G2619)*$E$642+(1-H2619)*$E$641</f>
        <v>16659668.6115761</v>
      </c>
      <c r="R2619" s="7" t="n">
        <f aca="false">P2619&gt;$B$12*Q2619</f>
        <v>1</v>
      </c>
      <c r="S2619" s="7" t="n">
        <f aca="false">IF(R2619,(P2619+$B$12*$B$13)/(Q2619+$B$13),IF(Q2619&gt;0,P2619/Q2619,0))</f>
        <v>80.2466906484518</v>
      </c>
      <c r="T2619" s="7" t="n">
        <f aca="false">IF(R2619,$B$13*(S2619-$B$12),0)</f>
        <v>198116726.621129</v>
      </c>
      <c r="U2619" s="7" t="n">
        <f aca="false">($B$623+$B$624)*S2619</f>
        <v>20837546.7442618</v>
      </c>
      <c r="V2619" s="7" t="n">
        <f aca="false">$B$22*S2619</f>
        <v>722220215.836066</v>
      </c>
      <c r="W2619" s="7" t="n">
        <f aca="false">IF(B2619=1,I2619,S2619*$B$618)</f>
        <v>30000000</v>
      </c>
      <c r="X2619" s="7" t="n">
        <f aca="false">IF(C2619=1,J2619,S2619*$E$646)</f>
        <v>300000000</v>
      </c>
      <c r="Y2619" s="7" t="n">
        <f aca="false">IF(D2619=1,K2619,S2619*$E$645)</f>
        <v>100000000</v>
      </c>
      <c r="Z2619" s="7" t="n">
        <f aca="false">IF(E2619=1,L2619,S2619*$E$644)</f>
        <v>192592057.556284</v>
      </c>
      <c r="AA2619" s="7" t="n">
        <f aca="false">IF(F2619=1,M2619,S2619*$E$643)</f>
        <v>30000000</v>
      </c>
      <c r="AB2619" s="7" t="n">
        <f aca="false">IF(G2619=1,N2619,S2619*$E$642)</f>
        <v>401233453.242259</v>
      </c>
      <c r="AC2619" s="7" t="n">
        <f aca="false">IF(H2619=1,O2619,S2619*$E$641)</f>
        <v>5000000</v>
      </c>
      <c r="AD2619" s="7" t="n">
        <f aca="false">INDEX($W$2502:$W$2629,MATCH($A2619+(1-B2619)*64,$A$2502:$A$2629,0))</f>
        <v>30000000</v>
      </c>
      <c r="AE2619" s="7" t="n">
        <f aca="false">INDEX($W$2502:$W$2629,MATCH($A2619-B2619*64,$A$2502:$A$2629,0))</f>
        <v>49438602.0550169</v>
      </c>
      <c r="AF2619" s="7" t="n">
        <f aca="false">INDEX($X$2502:$X$2629,MATCH($A2619+(1-C2619)*32,$A$2502:$A$2629,0))</f>
        <v>300000000</v>
      </c>
      <c r="AG2619" s="7" t="n">
        <f aca="false">INDEX($X$2502:$X$2629,MATCH($A2619-C2619*32,$A$2502:$A$2629,0))</f>
        <v>444011982.702819</v>
      </c>
      <c r="AH2619" s="7" t="n">
        <f aca="false">INDEX($Y$2502:$Y$2629,MATCH($A2619+(1-D2619)*16,$A$2502:$A$2629,0))</f>
        <v>100000000</v>
      </c>
      <c r="AI2619" s="7" t="n">
        <f aca="false">INDEX($Y$2502:$Y$2629,MATCH($A2619-D2619*16,$A$2502:$A$2629,0))</f>
        <v>135296408.819815</v>
      </c>
      <c r="AJ2619" s="7" t="n">
        <f aca="false">INDEX($Z$2502:$Z$2629,MATCH($A2619+(1-E2619)*8,$A$2502:$A$2629,0))</f>
        <v>60000000</v>
      </c>
      <c r="AK2619" s="7" t="n">
        <f aca="false">INDEX($Z$2502:$Z$2629,MATCH($A2619-E2619*8,$A$2502:$A$2629,0))</f>
        <v>192592057.556284</v>
      </c>
      <c r="AL2619" s="7" t="n">
        <f aca="false">INDEX($AA$2502:$AA$2629,MATCH($A2619+(1-F2619)*4,$A$2502:$A$2629,0))</f>
        <v>30000000</v>
      </c>
      <c r="AM2619" s="7" t="n">
        <f aca="false">INDEX($AA$2502:$AA$2629,MATCH($A2619-F2619*4,$A$2502:$A$2629,0))</f>
        <v>212209852.161031</v>
      </c>
      <c r="AN2619" s="7" t="n">
        <f aca="false">INDEX($AB$2502:$AB$2629,MATCH($A2619+(1-G2619)*2,$A$2502:$A$2629,0))</f>
        <v>15000000</v>
      </c>
      <c r="AO2619" s="7" t="n">
        <f aca="false">INDEX($AB$2502:$AB$2629,MATCH($A2619-G2619*2,$A$2502:$A$2629,0))</f>
        <v>401233453.242259</v>
      </c>
      <c r="AP2619" s="7" t="n">
        <f aca="false">INDEX($AC$2502:$AC$2629,MATCH($A2619+(1-H2619)*1,$A$2502:$A$2629,0))</f>
        <v>5000000</v>
      </c>
      <c r="AQ2619" s="7" t="n">
        <f aca="false">INDEX($AC$2502:$AC$2629,MATCH($A2619-H2619*1,$A$2502:$A$2629,0))</f>
        <v>319230372.0716</v>
      </c>
      <c r="AR2619" s="14" t="b">
        <f aca="false">AND(IF(B2619=1,AD2619&gt;=AE2619,AE2619&gt;AD2619),IF(C2619=1,AF2619&gt;=AG2619,AG2619&gt;AF2619),IF(D2619=1,AH2619&gt;=AI2619,AI2619&gt;AH2619),IF(E2619=1,AJ2619&gt;=AK2619,AK2619&gt;AJ2619),IF(F2619=1,AL2619&gt;=AM2619,AM2619&gt;AL2619),IF(G2619=1,AN2619&gt;=AO2619,AO2619&gt;AN2619),IF(H2619=1,AP2619&gt;=AQ2619,AQ2619&gt;AP2619))</f>
        <v>0</v>
      </c>
      <c r="AS2619" s="2"/>
      <c r="AT2619" s="2"/>
      <c r="AU2619" s="2"/>
      <c r="AV2619" s="2"/>
      <c r="AW2619" s="2"/>
      <c r="AX2619" s="2"/>
    </row>
    <row r="2620" customFormat="false" ht="15" hidden="false" customHeight="false" outlineLevel="0" collapsed="false">
      <c r="A2620" s="6" t="n">
        <f aca="false">ROW()-2502</f>
        <v>118</v>
      </c>
      <c r="B2620" s="6" t="n">
        <f aca="false">MOD(INT($A2620/64),2)</f>
        <v>1</v>
      </c>
      <c r="C2620" s="6" t="n">
        <f aca="false">MOD(INT($A2620/32),2)</f>
        <v>1</v>
      </c>
      <c r="D2620" s="6" t="n">
        <f aca="false">MOD(INT($A2620/16),2)</f>
        <v>1</v>
      </c>
      <c r="E2620" s="6" t="n">
        <f aca="false">MOD(INT($A2620/8),2)</f>
        <v>0</v>
      </c>
      <c r="F2620" s="6" t="n">
        <f aca="false">MOD(INT($A2620/4),2)</f>
        <v>1</v>
      </c>
      <c r="G2620" s="6" t="n">
        <f aca="false">MOD(INT($A2620/2),2)</f>
        <v>1</v>
      </c>
      <c r="H2620" s="6" t="n">
        <f aca="false">MOD(INT($A2620/1),2)</f>
        <v>0</v>
      </c>
      <c r="I2620" s="7" t="n">
        <f aca="false">IF(B2620=1,MIN($B$6,$B$2500),0)</f>
        <v>30000000</v>
      </c>
      <c r="J2620" s="7" t="n">
        <f aca="false">IF(C2620=1,MIN($F$646,MAX(0,$B$2500-I2620)),0)</f>
        <v>300000000</v>
      </c>
      <c r="K2620" s="7" t="n">
        <f aca="false">IF(D2620=1,MIN($F$645,MAX(0,$B$2500-SUM(I2620:J2620))),0)</f>
        <v>100000000</v>
      </c>
      <c r="L2620" s="7" t="n">
        <f aca="false">IF(E2620=1,MIN($F$644,MAX(0,$B$2500-SUM(I2620:K2620))),0)</f>
        <v>0</v>
      </c>
      <c r="M2620" s="7" t="n">
        <f aca="false">IF(F2620=1,MIN($F$643,MAX(0,$B$2500-SUM(I2620:L2620))),0)</f>
        <v>30000000</v>
      </c>
      <c r="N2620" s="7" t="n">
        <f aca="false">IF(G2620=1,MIN($F$642,MAX(0,$B$2500-SUM(I2620:M2620))),0)</f>
        <v>15000000</v>
      </c>
      <c r="O2620" s="7" t="n">
        <f aca="false">IF(H2620=1,MIN($F$641,MAX(0,$B$2500-SUM(I2620:N2620))),0)</f>
        <v>0</v>
      </c>
      <c r="P2620" s="7" t="n">
        <f aca="false">MAX(0,$B$2500-SUM(I2620:O2620))</f>
        <v>1525000000</v>
      </c>
      <c r="Q2620" s="7" t="n">
        <f aca="false">($B$623+$B$624)+$B$22+(1-B2620)*$B$618+(1-C2620)*$E$646+(1-D2620)*$E$645+(1-E2620)*$E$644+(1-F2620)*$E$643+(1-G2620)*$E$642+(1-H2620)*$E$641</f>
        <v>16659668.6115761</v>
      </c>
      <c r="R2620" s="7" t="n">
        <f aca="false">P2620&gt;$B$12*Q2620</f>
        <v>1</v>
      </c>
      <c r="S2620" s="7" t="n">
        <f aca="false">IF(R2620,(P2620+$B$12*$B$13)/(Q2620+$B$13),IF(Q2620&gt;0,P2620/Q2620,0))</f>
        <v>79.7247609531773</v>
      </c>
      <c r="T2620" s="7" t="n">
        <f aca="false">IF(R2620,$B$13*(S2620-$B$12),0)</f>
        <v>196811902.382943</v>
      </c>
      <c r="U2620" s="7" t="n">
        <f aca="false">($B$623+$B$624)*S2620</f>
        <v>20702017.9849495</v>
      </c>
      <c r="V2620" s="7" t="n">
        <f aca="false">$B$22*S2620</f>
        <v>717522848.578596</v>
      </c>
      <c r="W2620" s="7" t="n">
        <f aca="false">IF(B2620=1,I2620,S2620*$B$618)</f>
        <v>30000000</v>
      </c>
      <c r="X2620" s="7" t="n">
        <f aca="false">IF(C2620=1,J2620,S2620*$E$646)</f>
        <v>300000000</v>
      </c>
      <c r="Y2620" s="7" t="n">
        <f aca="false">IF(D2620=1,K2620,S2620*$E$645)</f>
        <v>100000000</v>
      </c>
      <c r="Z2620" s="7" t="n">
        <f aca="false">IF(E2620=1,L2620,S2620*$E$644)</f>
        <v>191339426.287625</v>
      </c>
      <c r="AA2620" s="7" t="n">
        <f aca="false">IF(F2620=1,M2620,S2620*$E$643)</f>
        <v>30000000</v>
      </c>
      <c r="AB2620" s="7" t="n">
        <f aca="false">IF(G2620=1,N2620,S2620*$E$642)</f>
        <v>15000000</v>
      </c>
      <c r="AC2620" s="7" t="n">
        <f aca="false">IF(H2620=1,O2620,S2620*$E$641)</f>
        <v>398623804.765886</v>
      </c>
      <c r="AD2620" s="7" t="n">
        <f aca="false">INDEX($W$2502:$W$2629,MATCH($A2620+(1-B2620)*64,$A$2502:$A$2629,0))</f>
        <v>30000000</v>
      </c>
      <c r="AE2620" s="7" t="n">
        <f aca="false">INDEX($W$2502:$W$2629,MATCH($A2620-B2620*64,$A$2502:$A$2629,0))</f>
        <v>49123204.2747617</v>
      </c>
      <c r="AF2620" s="7" t="n">
        <f aca="false">INDEX($X$2502:$X$2629,MATCH($A2620+(1-C2620)*32,$A$2502:$A$2629,0))</f>
        <v>300000000</v>
      </c>
      <c r="AG2620" s="7" t="n">
        <f aca="false">INDEX($X$2502:$X$2629,MATCH($A2620-C2620*32,$A$2502:$A$2629,0))</f>
        <v>441595590.960219</v>
      </c>
      <c r="AH2620" s="7" t="n">
        <f aca="false">INDEX($Y$2502:$Y$2629,MATCH($A2620+(1-D2620)*16,$A$2502:$A$2629,0))</f>
        <v>100000000</v>
      </c>
      <c r="AI2620" s="7" t="n">
        <f aca="false">INDEX($Y$2502:$Y$2629,MATCH($A2620-D2620*16,$A$2502:$A$2629,0))</f>
        <v>134470171.208702</v>
      </c>
      <c r="AJ2620" s="7" t="n">
        <f aca="false">INDEX($Z$2502:$Z$2629,MATCH($A2620+(1-E2620)*8,$A$2502:$A$2629,0))</f>
        <v>60000000</v>
      </c>
      <c r="AK2620" s="7" t="n">
        <f aca="false">INDEX($Z$2502:$Z$2629,MATCH($A2620-E2620*8,$A$2502:$A$2629,0))</f>
        <v>191339426.287625</v>
      </c>
      <c r="AL2620" s="7" t="n">
        <f aca="false">INDEX($AA$2502:$AA$2629,MATCH($A2620+(1-F2620)*4,$A$2502:$A$2629,0))</f>
        <v>30000000</v>
      </c>
      <c r="AM2620" s="7" t="n">
        <f aca="false">INDEX($AA$2502:$AA$2629,MATCH($A2620-F2620*4,$A$2502:$A$2629,0))</f>
        <v>210856041.301949</v>
      </c>
      <c r="AN2620" s="7" t="n">
        <f aca="false">INDEX($AB$2502:$AB$2629,MATCH($A2620+(1-G2620)*2,$A$2502:$A$2629,0))</f>
        <v>15000000</v>
      </c>
      <c r="AO2620" s="7" t="n">
        <f aca="false">INDEX($AB$2502:$AB$2629,MATCH($A2620-G2620*2,$A$2502:$A$2629,0))</f>
        <v>319230372.0716</v>
      </c>
      <c r="AP2620" s="7" t="n">
        <f aca="false">INDEX($AC$2502:$AC$2629,MATCH($A2620+(1-H2620)*1,$A$2502:$A$2629,0))</f>
        <v>5000000</v>
      </c>
      <c r="AQ2620" s="7" t="n">
        <f aca="false">INDEX($AC$2502:$AC$2629,MATCH($A2620-H2620*1,$A$2502:$A$2629,0))</f>
        <v>398623804.765886</v>
      </c>
      <c r="AR2620" s="14" t="b">
        <f aca="false">AND(IF(B2620=1,AD2620&gt;=AE2620,AE2620&gt;AD2620),IF(C2620=1,AF2620&gt;=AG2620,AG2620&gt;AF2620),IF(D2620=1,AH2620&gt;=AI2620,AI2620&gt;AH2620),IF(E2620=1,AJ2620&gt;=AK2620,AK2620&gt;AJ2620),IF(F2620=1,AL2620&gt;=AM2620,AM2620&gt;AL2620),IF(G2620=1,AN2620&gt;=AO2620,AO2620&gt;AN2620),IF(H2620=1,AP2620&gt;=AQ2620,AQ2620&gt;AP2620))</f>
        <v>0</v>
      </c>
      <c r="AS2620" s="2"/>
      <c r="AT2620" s="2"/>
      <c r="AU2620" s="2"/>
      <c r="AV2620" s="2"/>
      <c r="AW2620" s="2"/>
      <c r="AX2620" s="2"/>
    </row>
    <row r="2621" customFormat="false" ht="15" hidden="false" customHeight="false" outlineLevel="0" collapsed="false">
      <c r="A2621" s="6" t="n">
        <f aca="false">ROW()-2502</f>
        <v>119</v>
      </c>
      <c r="B2621" s="6" t="n">
        <f aca="false">MOD(INT($A2621/64),2)</f>
        <v>1</v>
      </c>
      <c r="C2621" s="6" t="n">
        <f aca="false">MOD(INT($A2621/32),2)</f>
        <v>1</v>
      </c>
      <c r="D2621" s="6" t="n">
        <f aca="false">MOD(INT($A2621/16),2)</f>
        <v>1</v>
      </c>
      <c r="E2621" s="6" t="n">
        <f aca="false">MOD(INT($A2621/8),2)</f>
        <v>0</v>
      </c>
      <c r="F2621" s="6" t="n">
        <f aca="false">MOD(INT($A2621/4),2)</f>
        <v>1</v>
      </c>
      <c r="G2621" s="6" t="n">
        <f aca="false">MOD(INT($A2621/2),2)</f>
        <v>1</v>
      </c>
      <c r="H2621" s="6" t="n">
        <f aca="false">MOD(INT($A2621/1),2)</f>
        <v>1</v>
      </c>
      <c r="I2621" s="7" t="n">
        <f aca="false">IF(B2621=1,MIN($B$6,$B$2500),0)</f>
        <v>30000000</v>
      </c>
      <c r="J2621" s="7" t="n">
        <f aca="false">IF(C2621=1,MIN($F$646,MAX(0,$B$2500-I2621)),0)</f>
        <v>300000000</v>
      </c>
      <c r="K2621" s="7" t="n">
        <f aca="false">IF(D2621=1,MIN($F$645,MAX(0,$B$2500-SUM(I2621:J2621))),0)</f>
        <v>100000000</v>
      </c>
      <c r="L2621" s="7" t="n">
        <f aca="false">IF(E2621=1,MIN($F$644,MAX(0,$B$2500-SUM(I2621:K2621))),0)</f>
        <v>0</v>
      </c>
      <c r="M2621" s="7" t="n">
        <f aca="false">IF(F2621=1,MIN($F$643,MAX(0,$B$2500-SUM(I2621:L2621))),0)</f>
        <v>30000000</v>
      </c>
      <c r="N2621" s="7" t="n">
        <f aca="false">IF(G2621=1,MIN($F$642,MAX(0,$B$2500-SUM(I2621:M2621))),0)</f>
        <v>15000000</v>
      </c>
      <c r="O2621" s="7" t="n">
        <f aca="false">IF(H2621=1,MIN($F$641,MAX(0,$B$2500-SUM(I2621:N2621))),0)</f>
        <v>5000000</v>
      </c>
      <c r="P2621" s="7" t="n">
        <f aca="false">MAX(0,$B$2500-SUM(I2621:O2621))</f>
        <v>1520000000</v>
      </c>
      <c r="Q2621" s="7" t="n">
        <f aca="false">($B$623+$B$624)+$B$22+(1-B2621)*$B$618+(1-C2621)*$E$646+(1-D2621)*$E$645+(1-E2621)*$E$644+(1-F2621)*$E$643+(1-G2621)*$E$642+(1-H2621)*$E$641</f>
        <v>11659668.6115761</v>
      </c>
      <c r="R2621" s="7" t="n">
        <f aca="false">P2621&gt;$B$12*Q2621</f>
        <v>1</v>
      </c>
      <c r="S2621" s="7" t="n">
        <f aca="false">IF(R2621,(P2621+$B$12*$B$13)/(Q2621+$B$13),IF(Q2621&gt;0,P2621/Q2621,0))</f>
        <v>107.523702832656</v>
      </c>
      <c r="T2621" s="7" t="n">
        <f aca="false">IF(R2621,$B$13*(S2621-$B$12),0)</f>
        <v>266309257.08164</v>
      </c>
      <c r="U2621" s="7" t="n">
        <f aca="false">($B$623+$B$624)*S2621</f>
        <v>27920530.626079</v>
      </c>
      <c r="V2621" s="7" t="n">
        <f aca="false">$B$22*S2621</f>
        <v>967713325.493906</v>
      </c>
      <c r="W2621" s="7" t="n">
        <f aca="false">IF(B2621=1,I2621,S2621*$B$618)</f>
        <v>30000000</v>
      </c>
      <c r="X2621" s="7" t="n">
        <f aca="false">IF(C2621=1,J2621,S2621*$E$646)</f>
        <v>300000000</v>
      </c>
      <c r="Y2621" s="7" t="n">
        <f aca="false">IF(D2621=1,K2621,S2621*$E$645)</f>
        <v>100000000</v>
      </c>
      <c r="Z2621" s="7" t="n">
        <f aca="false">IF(E2621=1,L2621,S2621*$E$644)</f>
        <v>258056886.798375</v>
      </c>
      <c r="AA2621" s="7" t="n">
        <f aca="false">IF(F2621=1,M2621,S2621*$E$643)</f>
        <v>30000000</v>
      </c>
      <c r="AB2621" s="7" t="n">
        <f aca="false">IF(G2621=1,N2621,S2621*$E$642)</f>
        <v>15000000</v>
      </c>
      <c r="AC2621" s="7" t="n">
        <f aca="false">IF(H2621=1,O2621,S2621*$E$641)</f>
        <v>5000000</v>
      </c>
      <c r="AD2621" s="7" t="n">
        <f aca="false">INDEX($W$2502:$W$2629,MATCH($A2621+(1-B2621)*64,$A$2502:$A$2629,0))</f>
        <v>30000000</v>
      </c>
      <c r="AE2621" s="7" t="n">
        <f aca="false">INDEX($W$2502:$W$2629,MATCH($A2621-B2621*64,$A$2502:$A$2629,0))</f>
        <v>65526211.8861091</v>
      </c>
      <c r="AF2621" s="7" t="n">
        <f aca="false">INDEX($X$2502:$X$2629,MATCH($A2621+(1-C2621)*32,$A$2502:$A$2629,0))</f>
        <v>300000000</v>
      </c>
      <c r="AG2621" s="7" t="n">
        <f aca="false">INDEX($X$2502:$X$2629,MATCH($A2621-C2621*32,$A$2502:$A$2629,0))</f>
        <v>549046782.656148</v>
      </c>
      <c r="AH2621" s="7" t="n">
        <f aca="false">INDEX($Y$2502:$Y$2629,MATCH($A2621+(1-D2621)*16,$A$2502:$A$2629,0))</f>
        <v>100000000</v>
      </c>
      <c r="AI2621" s="7" t="n">
        <f aca="false">INDEX($Y$2502:$Y$2629,MATCH($A2621-D2621*16,$A$2502:$A$2629,0))</f>
        <v>176252396.028865</v>
      </c>
      <c r="AJ2621" s="7" t="n">
        <f aca="false">INDEX($Z$2502:$Z$2629,MATCH($A2621+(1-E2621)*8,$A$2502:$A$2629,0))</f>
        <v>60000000</v>
      </c>
      <c r="AK2621" s="7" t="n">
        <f aca="false">INDEX($Z$2502:$Z$2629,MATCH($A2621-E2621*8,$A$2502:$A$2629,0))</f>
        <v>258056886.798375</v>
      </c>
      <c r="AL2621" s="7" t="n">
        <f aca="false">INDEX($AA$2502:$AA$2629,MATCH($A2621+(1-F2621)*4,$A$2502:$A$2629,0))</f>
        <v>30000000</v>
      </c>
      <c r="AM2621" s="7" t="n">
        <f aca="false">INDEX($AA$2502:$AA$2629,MATCH($A2621-F2621*4,$A$2502:$A$2629,0))</f>
        <v>271421325.51779</v>
      </c>
      <c r="AN2621" s="7" t="n">
        <f aca="false">INDEX($AB$2502:$AB$2629,MATCH($A2621+(1-G2621)*2,$A$2502:$A$2629,0))</f>
        <v>15000000</v>
      </c>
      <c r="AO2621" s="7" t="n">
        <f aca="false">INDEX($AB$2502:$AB$2629,MATCH($A2621-G2621*2,$A$2502:$A$2629,0))</f>
        <v>401233453.242259</v>
      </c>
      <c r="AP2621" s="7" t="n">
        <f aca="false">INDEX($AC$2502:$AC$2629,MATCH($A2621+(1-H2621)*1,$A$2502:$A$2629,0))</f>
        <v>5000000</v>
      </c>
      <c r="AQ2621" s="7" t="n">
        <f aca="false">INDEX($AC$2502:$AC$2629,MATCH($A2621-H2621*1,$A$2502:$A$2629,0))</f>
        <v>398623804.765886</v>
      </c>
      <c r="AR2621" s="14" t="b">
        <f aca="false">AND(IF(B2621=1,AD2621&gt;=AE2621,AE2621&gt;AD2621),IF(C2621=1,AF2621&gt;=AG2621,AG2621&gt;AF2621),IF(D2621=1,AH2621&gt;=AI2621,AI2621&gt;AH2621),IF(E2621=1,AJ2621&gt;=AK2621,AK2621&gt;AJ2621),IF(F2621=1,AL2621&gt;=AM2621,AM2621&gt;AL2621),IF(G2621=1,AN2621&gt;=AO2621,AO2621&gt;AN2621),IF(H2621=1,AP2621&gt;=AQ2621,AQ2621&gt;AP2621))</f>
        <v>0</v>
      </c>
      <c r="AS2621" s="2"/>
      <c r="AT2621" s="2"/>
      <c r="AU2621" s="2"/>
      <c r="AV2621" s="2"/>
      <c r="AW2621" s="2"/>
      <c r="AX2621" s="2"/>
    </row>
    <row r="2622" customFormat="false" ht="15" hidden="false" customHeight="false" outlineLevel="0" collapsed="false">
      <c r="A2622" s="6" t="n">
        <f aca="false">ROW()-2502</f>
        <v>120</v>
      </c>
      <c r="B2622" s="6" t="n">
        <f aca="false">MOD(INT($A2622/64),2)</f>
        <v>1</v>
      </c>
      <c r="C2622" s="6" t="n">
        <f aca="false">MOD(INT($A2622/32),2)</f>
        <v>1</v>
      </c>
      <c r="D2622" s="6" t="n">
        <f aca="false">MOD(INT($A2622/16),2)</f>
        <v>1</v>
      </c>
      <c r="E2622" s="6" t="n">
        <f aca="false">MOD(INT($A2622/8),2)</f>
        <v>1</v>
      </c>
      <c r="F2622" s="6" t="n">
        <f aca="false">MOD(INT($A2622/4),2)</f>
        <v>0</v>
      </c>
      <c r="G2622" s="6" t="n">
        <f aca="false">MOD(INT($A2622/2),2)</f>
        <v>0</v>
      </c>
      <c r="H2622" s="6" t="n">
        <f aca="false">MOD(INT($A2622/1),2)</f>
        <v>0</v>
      </c>
      <c r="I2622" s="7" t="n">
        <f aca="false">IF(B2622=1,MIN($B$6,$B$2500),0)</f>
        <v>30000000</v>
      </c>
      <c r="J2622" s="7" t="n">
        <f aca="false">IF(C2622=1,MIN($F$646,MAX(0,$B$2500-I2622)),0)</f>
        <v>300000000</v>
      </c>
      <c r="K2622" s="7" t="n">
        <f aca="false">IF(D2622=1,MIN($F$645,MAX(0,$B$2500-SUM(I2622:J2622))),0)</f>
        <v>100000000</v>
      </c>
      <c r="L2622" s="7" t="n">
        <f aca="false">IF(E2622=1,MIN($F$644,MAX(0,$B$2500-SUM(I2622:K2622))),0)</f>
        <v>60000000</v>
      </c>
      <c r="M2622" s="7" t="n">
        <f aca="false">IF(F2622=1,MIN($F$643,MAX(0,$B$2500-SUM(I2622:L2622))),0)</f>
        <v>0</v>
      </c>
      <c r="N2622" s="7" t="n">
        <f aca="false">IF(G2622=1,MIN($F$642,MAX(0,$B$2500-SUM(I2622:M2622))),0)</f>
        <v>0</v>
      </c>
      <c r="O2622" s="7" t="n">
        <f aca="false">IF(H2622=1,MIN($F$641,MAX(0,$B$2500-SUM(I2622:N2622))),0)</f>
        <v>0</v>
      </c>
      <c r="P2622" s="7" t="n">
        <f aca="false">MAX(0,$B$2500-SUM(I2622:O2622))</f>
        <v>1510000000</v>
      </c>
      <c r="Q2622" s="7" t="n">
        <f aca="false">($B$623+$B$624)+$B$22+(1-B2622)*$B$618+(1-C2622)*$E$646+(1-D2622)*$E$645+(1-E2622)*$E$644+(1-F2622)*$E$643+(1-G2622)*$E$642+(1-H2622)*$E$641</f>
        <v>22259668.6115761</v>
      </c>
      <c r="R2622" s="7" t="n">
        <f aca="false">P2622&gt;$B$12*Q2622</f>
        <v>1</v>
      </c>
      <c r="S2622" s="7" t="n">
        <f aca="false">IF(R2622,(P2622+$B$12*$B$13)/(Q2622+$B$13),IF(Q2622&gt;0,P2622/Q2622,0))</f>
        <v>61.0872473185221</v>
      </c>
      <c r="T2622" s="7" t="n">
        <f aca="false">IF(R2622,$B$13*(S2622-$B$12),0)</f>
        <v>150218118.296305</v>
      </c>
      <c r="U2622" s="7" t="n">
        <f aca="false">($B$623+$B$624)*S2622</f>
        <v>15862440.6962076</v>
      </c>
      <c r="V2622" s="7" t="n">
        <f aca="false">$B$22*S2622</f>
        <v>549785225.866699</v>
      </c>
      <c r="W2622" s="7" t="n">
        <f aca="false">IF(B2622=1,I2622,S2622*$B$618)</f>
        <v>30000000</v>
      </c>
      <c r="X2622" s="7" t="n">
        <f aca="false">IF(C2622=1,J2622,S2622*$E$646)</f>
        <v>300000000</v>
      </c>
      <c r="Y2622" s="7" t="n">
        <f aca="false">IF(D2622=1,K2622,S2622*$E$645)</f>
        <v>100000000</v>
      </c>
      <c r="Z2622" s="7" t="n">
        <f aca="false">IF(E2622=1,L2622,S2622*$E$644)</f>
        <v>60000000</v>
      </c>
      <c r="AA2622" s="7" t="n">
        <f aca="false">IF(F2622=1,M2622,S2622*$E$643)</f>
        <v>183261741.955566</v>
      </c>
      <c r="AB2622" s="7" t="n">
        <f aca="false">IF(G2622=1,N2622,S2622*$E$642)</f>
        <v>305436236.592611</v>
      </c>
      <c r="AC2622" s="7" t="n">
        <f aca="false">IF(H2622=1,O2622,S2622*$E$641)</f>
        <v>305436236.592611</v>
      </c>
      <c r="AD2622" s="7" t="n">
        <f aca="false">INDEX($W$2502:$W$2629,MATCH($A2622+(1-B2622)*64,$A$2502:$A$2629,0))</f>
        <v>30000000</v>
      </c>
      <c r="AE2622" s="7" t="n">
        <f aca="false">INDEX($W$2502:$W$2629,MATCH($A2622-B2622*64,$A$2502:$A$2629,0))</f>
        <v>37917186.7119037</v>
      </c>
      <c r="AF2622" s="7" t="n">
        <f aca="false">INDEX($X$2502:$X$2629,MATCH($A2622+(1-C2622)*32,$A$2502:$A$2629,0))</f>
        <v>300000000</v>
      </c>
      <c r="AG2622" s="7" t="n">
        <f aca="false">INDEX($X$2502:$X$2629,MATCH($A2622-C2622*32,$A$2502:$A$2629,0))</f>
        <v>358506532.14533</v>
      </c>
      <c r="AH2622" s="7" t="n">
        <f aca="false">INDEX($Y$2502:$Y$2629,MATCH($A2622+(1-D2622)*16,$A$2502:$A$2629,0))</f>
        <v>100000000</v>
      </c>
      <c r="AI2622" s="7" t="n">
        <f aca="false">INDEX($Y$2502:$Y$2629,MATCH($A2622-D2622*16,$A$2502:$A$2629,0))</f>
        <v>105060741.205446</v>
      </c>
      <c r="AJ2622" s="7" t="n">
        <f aca="false">INDEX($Z$2502:$Z$2629,MATCH($A2622+(1-E2622)*8,$A$2502:$A$2629,0))</f>
        <v>60000000</v>
      </c>
      <c r="AK2622" s="7" t="n">
        <f aca="false">INDEX($Z$2502:$Z$2629,MATCH($A2622-E2622*8,$A$2502:$A$2629,0))</f>
        <v>138956040.074489</v>
      </c>
      <c r="AL2622" s="7" t="n">
        <f aca="false">INDEX($AA$2502:$AA$2629,MATCH($A2622+(1-F2622)*4,$A$2502:$A$2629,0))</f>
        <v>30000000</v>
      </c>
      <c r="AM2622" s="7" t="n">
        <f aca="false">INDEX($AA$2502:$AA$2629,MATCH($A2622-F2622*4,$A$2502:$A$2629,0))</f>
        <v>183261741.955566</v>
      </c>
      <c r="AN2622" s="7" t="n">
        <f aca="false">INDEX($AB$2502:$AB$2629,MATCH($A2622+(1-G2622)*2,$A$2502:$A$2629,0))</f>
        <v>15000000</v>
      </c>
      <c r="AO2622" s="7" t="n">
        <f aca="false">INDEX($AB$2502:$AB$2629,MATCH($A2622-G2622*2,$A$2502:$A$2629,0))</f>
        <v>305436236.592611</v>
      </c>
      <c r="AP2622" s="7" t="n">
        <f aca="false">INDEX($AC$2502:$AC$2629,MATCH($A2622+(1-H2622)*1,$A$2502:$A$2629,0))</f>
        <v>5000000</v>
      </c>
      <c r="AQ2622" s="7" t="n">
        <f aca="false">INDEX($AC$2502:$AC$2629,MATCH($A2622-H2622*1,$A$2502:$A$2629,0))</f>
        <v>305436236.592611</v>
      </c>
      <c r="AR2622" s="14" t="b">
        <f aca="false">AND(IF(B2622=1,AD2622&gt;=AE2622,AE2622&gt;AD2622),IF(C2622=1,AF2622&gt;=AG2622,AG2622&gt;AF2622),IF(D2622=1,AH2622&gt;=AI2622,AI2622&gt;AH2622),IF(E2622=1,AJ2622&gt;=AK2622,AK2622&gt;AJ2622),IF(F2622=1,AL2622&gt;=AM2622,AM2622&gt;AL2622),IF(G2622=1,AN2622&gt;=AO2622,AO2622&gt;AN2622),IF(H2622=1,AP2622&gt;=AQ2622,AQ2622&gt;AP2622))</f>
        <v>0</v>
      </c>
      <c r="AS2622" s="2"/>
      <c r="AT2622" s="2"/>
      <c r="AU2622" s="2"/>
      <c r="AV2622" s="2"/>
      <c r="AW2622" s="2"/>
      <c r="AX2622" s="2"/>
    </row>
    <row r="2623" customFormat="false" ht="15" hidden="false" customHeight="false" outlineLevel="0" collapsed="false">
      <c r="A2623" s="6" t="n">
        <f aca="false">ROW()-2502</f>
        <v>121</v>
      </c>
      <c r="B2623" s="6" t="n">
        <f aca="false">MOD(INT($A2623/64),2)</f>
        <v>1</v>
      </c>
      <c r="C2623" s="6" t="n">
        <f aca="false">MOD(INT($A2623/32),2)</f>
        <v>1</v>
      </c>
      <c r="D2623" s="6" t="n">
        <f aca="false">MOD(INT($A2623/16),2)</f>
        <v>1</v>
      </c>
      <c r="E2623" s="6" t="n">
        <f aca="false">MOD(INT($A2623/8),2)</f>
        <v>1</v>
      </c>
      <c r="F2623" s="6" t="n">
        <f aca="false">MOD(INT($A2623/4),2)</f>
        <v>0</v>
      </c>
      <c r="G2623" s="6" t="n">
        <f aca="false">MOD(INT($A2623/2),2)</f>
        <v>0</v>
      </c>
      <c r="H2623" s="6" t="n">
        <f aca="false">MOD(INT($A2623/1),2)</f>
        <v>1</v>
      </c>
      <c r="I2623" s="7" t="n">
        <f aca="false">IF(B2623=1,MIN($B$6,$B$2500),0)</f>
        <v>30000000</v>
      </c>
      <c r="J2623" s="7" t="n">
        <f aca="false">IF(C2623=1,MIN($F$646,MAX(0,$B$2500-I2623)),0)</f>
        <v>300000000</v>
      </c>
      <c r="K2623" s="7" t="n">
        <f aca="false">IF(D2623=1,MIN($F$645,MAX(0,$B$2500-SUM(I2623:J2623))),0)</f>
        <v>100000000</v>
      </c>
      <c r="L2623" s="7" t="n">
        <f aca="false">IF(E2623=1,MIN($F$644,MAX(0,$B$2500-SUM(I2623:K2623))),0)</f>
        <v>60000000</v>
      </c>
      <c r="M2623" s="7" t="n">
        <f aca="false">IF(F2623=1,MIN($F$643,MAX(0,$B$2500-SUM(I2623:L2623))),0)</f>
        <v>0</v>
      </c>
      <c r="N2623" s="7" t="n">
        <f aca="false">IF(G2623=1,MIN($F$642,MAX(0,$B$2500-SUM(I2623:M2623))),0)</f>
        <v>0</v>
      </c>
      <c r="O2623" s="7" t="n">
        <f aca="false">IF(H2623=1,MIN($F$641,MAX(0,$B$2500-SUM(I2623:N2623))),0)</f>
        <v>5000000</v>
      </c>
      <c r="P2623" s="7" t="n">
        <f aca="false">MAX(0,$B$2500-SUM(I2623:O2623))</f>
        <v>1505000000</v>
      </c>
      <c r="Q2623" s="7" t="n">
        <f aca="false">($B$623+$B$624)+$B$22+(1-B2623)*$B$618+(1-C2623)*$E$646+(1-D2623)*$E$645+(1-E2623)*$E$644+(1-F2623)*$E$643+(1-G2623)*$E$642+(1-H2623)*$E$641</f>
        <v>17259668.6115761</v>
      </c>
      <c r="R2623" s="7" t="n">
        <f aca="false">P2623&gt;$B$12*Q2623</f>
        <v>1</v>
      </c>
      <c r="S2623" s="7" t="n">
        <f aca="false">IF(R2623,(P2623+$B$12*$B$13)/(Q2623+$B$13),IF(Q2623&gt;0,P2623/Q2623,0))</f>
        <v>76.2917652939198</v>
      </c>
      <c r="T2623" s="7" t="n">
        <f aca="false">IF(R2623,$B$13*(S2623-$B$12),0)</f>
        <v>188229413.2348</v>
      </c>
      <c r="U2623" s="7" t="n">
        <f aca="false">($B$623+$B$624)*S2623</f>
        <v>19810576.7685633</v>
      </c>
      <c r="V2623" s="7" t="n">
        <f aca="false">$B$22*S2623</f>
        <v>686625887.645279</v>
      </c>
      <c r="W2623" s="7" t="n">
        <f aca="false">IF(B2623=1,I2623,S2623*$B$618)</f>
        <v>30000000</v>
      </c>
      <c r="X2623" s="7" t="n">
        <f aca="false">IF(C2623=1,J2623,S2623*$E$646)</f>
        <v>300000000</v>
      </c>
      <c r="Y2623" s="7" t="n">
        <f aca="false">IF(D2623=1,K2623,S2623*$E$645)</f>
        <v>100000000</v>
      </c>
      <c r="Z2623" s="7" t="n">
        <f aca="false">IF(E2623=1,L2623,S2623*$E$644)</f>
        <v>60000000</v>
      </c>
      <c r="AA2623" s="7" t="n">
        <f aca="false">IF(F2623=1,M2623,S2623*$E$643)</f>
        <v>228875295.88176</v>
      </c>
      <c r="AB2623" s="7" t="n">
        <f aca="false">IF(G2623=1,N2623,S2623*$E$642)</f>
        <v>381458826.469599</v>
      </c>
      <c r="AC2623" s="7" t="n">
        <f aca="false">IF(H2623=1,O2623,S2623*$E$641)</f>
        <v>5000000</v>
      </c>
      <c r="AD2623" s="7" t="n">
        <f aca="false">INDEX($W$2502:$W$2629,MATCH($A2623+(1-B2623)*64,$A$2502:$A$2629,0))</f>
        <v>30000000</v>
      </c>
      <c r="AE2623" s="7" t="n">
        <f aca="false">INDEX($W$2502:$W$2629,MATCH($A2623-B2623*64,$A$2502:$A$2629,0))</f>
        <v>47065016.7030167</v>
      </c>
      <c r="AF2623" s="7" t="n">
        <f aca="false">INDEX($X$2502:$X$2629,MATCH($A2623+(1-C2623)*32,$A$2502:$A$2629,0))</f>
        <v>300000000</v>
      </c>
      <c r="AG2623" s="7" t="n">
        <f aca="false">INDEX($X$2502:$X$2629,MATCH($A2623-C2623*32,$A$2502:$A$2629,0))</f>
        <v>426630894.527487</v>
      </c>
      <c r="AH2623" s="7" t="n">
        <f aca="false">INDEX($Y$2502:$Y$2629,MATCH($A2623+(1-D2623)*16,$A$2502:$A$2629,0))</f>
        <v>100000000</v>
      </c>
      <c r="AI2623" s="7" t="n">
        <f aca="false">INDEX($Y$2502:$Y$2629,MATCH($A2623-D2623*16,$A$2502:$A$2629,0))</f>
        <v>129108617.900659</v>
      </c>
      <c r="AJ2623" s="7" t="n">
        <f aca="false">INDEX($Z$2502:$Z$2629,MATCH($A2623+(1-E2623)*8,$A$2502:$A$2629,0))</f>
        <v>60000000</v>
      </c>
      <c r="AK2623" s="7" t="n">
        <f aca="false">INDEX($Z$2502:$Z$2629,MATCH($A2623-E2623*8,$A$2502:$A$2629,0))</f>
        <v>169767881.728825</v>
      </c>
      <c r="AL2623" s="7" t="n">
        <f aca="false">INDEX($AA$2502:$AA$2629,MATCH($A2623+(1-F2623)*4,$A$2502:$A$2629,0))</f>
        <v>30000000</v>
      </c>
      <c r="AM2623" s="7" t="n">
        <f aca="false">INDEX($AA$2502:$AA$2629,MATCH($A2623-F2623*4,$A$2502:$A$2629,0))</f>
        <v>228875295.88176</v>
      </c>
      <c r="AN2623" s="7" t="n">
        <f aca="false">INDEX($AB$2502:$AB$2629,MATCH($A2623+(1-G2623)*2,$A$2502:$A$2629,0))</f>
        <v>15000000</v>
      </c>
      <c r="AO2623" s="7" t="n">
        <f aca="false">INDEX($AB$2502:$AB$2629,MATCH($A2623-G2623*2,$A$2502:$A$2629,0))</f>
        <v>381458826.469599</v>
      </c>
      <c r="AP2623" s="7" t="n">
        <f aca="false">INDEX($AC$2502:$AC$2629,MATCH($A2623+(1-H2623)*1,$A$2502:$A$2629,0))</f>
        <v>5000000</v>
      </c>
      <c r="AQ2623" s="7" t="n">
        <f aca="false">INDEX($AC$2502:$AC$2629,MATCH($A2623-H2623*1,$A$2502:$A$2629,0))</f>
        <v>305436236.592611</v>
      </c>
      <c r="AR2623" s="14" t="b">
        <f aca="false">AND(IF(B2623=1,AD2623&gt;=AE2623,AE2623&gt;AD2623),IF(C2623=1,AF2623&gt;=AG2623,AG2623&gt;AF2623),IF(D2623=1,AH2623&gt;=AI2623,AI2623&gt;AH2623),IF(E2623=1,AJ2623&gt;=AK2623,AK2623&gt;AJ2623),IF(F2623=1,AL2623&gt;=AM2623,AM2623&gt;AL2623),IF(G2623=1,AN2623&gt;=AO2623,AO2623&gt;AN2623),IF(H2623=1,AP2623&gt;=AQ2623,AQ2623&gt;AP2623))</f>
        <v>0</v>
      </c>
      <c r="AS2623" s="2"/>
      <c r="AT2623" s="2"/>
      <c r="AU2623" s="2"/>
      <c r="AV2623" s="2"/>
      <c r="AW2623" s="2"/>
      <c r="AX2623" s="2"/>
    </row>
    <row r="2624" customFormat="false" ht="15" hidden="false" customHeight="false" outlineLevel="0" collapsed="false">
      <c r="A2624" s="6" t="n">
        <f aca="false">ROW()-2502</f>
        <v>122</v>
      </c>
      <c r="B2624" s="6" t="n">
        <f aca="false">MOD(INT($A2624/64),2)</f>
        <v>1</v>
      </c>
      <c r="C2624" s="6" t="n">
        <f aca="false">MOD(INT($A2624/32),2)</f>
        <v>1</v>
      </c>
      <c r="D2624" s="6" t="n">
        <f aca="false">MOD(INT($A2624/16),2)</f>
        <v>1</v>
      </c>
      <c r="E2624" s="6" t="n">
        <f aca="false">MOD(INT($A2624/8),2)</f>
        <v>1</v>
      </c>
      <c r="F2624" s="6" t="n">
        <f aca="false">MOD(INT($A2624/4),2)</f>
        <v>0</v>
      </c>
      <c r="G2624" s="6" t="n">
        <f aca="false">MOD(INT($A2624/2),2)</f>
        <v>1</v>
      </c>
      <c r="H2624" s="6" t="n">
        <f aca="false">MOD(INT($A2624/1),2)</f>
        <v>0</v>
      </c>
      <c r="I2624" s="7" t="n">
        <f aca="false">IF(B2624=1,MIN($B$6,$B$2500),0)</f>
        <v>30000000</v>
      </c>
      <c r="J2624" s="7" t="n">
        <f aca="false">IF(C2624=1,MIN($F$646,MAX(0,$B$2500-I2624)),0)</f>
        <v>300000000</v>
      </c>
      <c r="K2624" s="7" t="n">
        <f aca="false">IF(D2624=1,MIN($F$645,MAX(0,$B$2500-SUM(I2624:J2624))),0)</f>
        <v>100000000</v>
      </c>
      <c r="L2624" s="7" t="n">
        <f aca="false">IF(E2624=1,MIN($F$644,MAX(0,$B$2500-SUM(I2624:K2624))),0)</f>
        <v>60000000</v>
      </c>
      <c r="M2624" s="7" t="n">
        <f aca="false">IF(F2624=1,MIN($F$643,MAX(0,$B$2500-SUM(I2624:L2624))),0)</f>
        <v>0</v>
      </c>
      <c r="N2624" s="7" t="n">
        <f aca="false">IF(G2624=1,MIN($F$642,MAX(0,$B$2500-SUM(I2624:M2624))),0)</f>
        <v>15000000</v>
      </c>
      <c r="O2624" s="7" t="n">
        <f aca="false">IF(H2624=1,MIN($F$641,MAX(0,$B$2500-SUM(I2624:N2624))),0)</f>
        <v>0</v>
      </c>
      <c r="P2624" s="7" t="n">
        <f aca="false">MAX(0,$B$2500-SUM(I2624:O2624))</f>
        <v>1495000000</v>
      </c>
      <c r="Q2624" s="7" t="n">
        <f aca="false">($B$623+$B$624)+$B$22+(1-B2624)*$B$618+(1-C2624)*$E$646+(1-D2624)*$E$645+(1-E2624)*$E$644+(1-F2624)*$E$643+(1-G2624)*$E$642+(1-H2624)*$E$641</f>
        <v>17259668.6115761</v>
      </c>
      <c r="R2624" s="7" t="n">
        <f aca="false">P2624&gt;$B$12*Q2624</f>
        <v>1</v>
      </c>
      <c r="S2624" s="7" t="n">
        <f aca="false">IF(R2624,(P2624+$B$12*$B$13)/(Q2624+$B$13),IF(Q2624&gt;0,P2624/Q2624,0))</f>
        <v>75.7856839321028</v>
      </c>
      <c r="T2624" s="7" t="n">
        <f aca="false">IF(R2624,$B$13*(S2624-$B$12),0)</f>
        <v>186964209.830257</v>
      </c>
      <c r="U2624" s="7" t="n">
        <f aca="false">($B$623+$B$624)*S2624</f>
        <v>19679163.3239957</v>
      </c>
      <c r="V2624" s="7" t="n">
        <f aca="false">$B$22*S2624</f>
        <v>682071155.388925</v>
      </c>
      <c r="W2624" s="7" t="n">
        <f aca="false">IF(B2624=1,I2624,S2624*$B$618)</f>
        <v>30000000</v>
      </c>
      <c r="X2624" s="7" t="n">
        <f aca="false">IF(C2624=1,J2624,S2624*$E$646)</f>
        <v>300000000</v>
      </c>
      <c r="Y2624" s="7" t="n">
        <f aca="false">IF(D2624=1,K2624,S2624*$E$645)</f>
        <v>100000000</v>
      </c>
      <c r="Z2624" s="7" t="n">
        <f aca="false">IF(E2624=1,L2624,S2624*$E$644)</f>
        <v>60000000</v>
      </c>
      <c r="AA2624" s="7" t="n">
        <f aca="false">IF(F2624=1,M2624,S2624*$E$643)</f>
        <v>227357051.796308</v>
      </c>
      <c r="AB2624" s="7" t="n">
        <f aca="false">IF(G2624=1,N2624,S2624*$E$642)</f>
        <v>15000000</v>
      </c>
      <c r="AC2624" s="7" t="n">
        <f aca="false">IF(H2624=1,O2624,S2624*$E$641)</f>
        <v>378928419.660514</v>
      </c>
      <c r="AD2624" s="7" t="n">
        <f aca="false">INDEX($W$2502:$W$2629,MATCH($A2624+(1-B2624)*64,$A$2502:$A$2629,0))</f>
        <v>30000000</v>
      </c>
      <c r="AE2624" s="7" t="n">
        <f aca="false">INDEX($W$2502:$W$2629,MATCH($A2624-B2624*64,$A$2502:$A$2629,0))</f>
        <v>46758902.773241</v>
      </c>
      <c r="AF2624" s="7" t="n">
        <f aca="false">INDEX($X$2502:$X$2629,MATCH($A2624+(1-C2624)*32,$A$2502:$A$2629,0))</f>
        <v>300000000</v>
      </c>
      <c r="AG2624" s="7" t="n">
        <f aca="false">INDEX($X$2502:$X$2629,MATCH($A2624-C2624*32,$A$2502:$A$2629,0))</f>
        <v>424270557.628303</v>
      </c>
      <c r="AH2624" s="7" t="n">
        <f aca="false">INDEX($Y$2502:$Y$2629,MATCH($A2624+(1-D2624)*16,$A$2502:$A$2629,0))</f>
        <v>100000000</v>
      </c>
      <c r="AI2624" s="7" t="n">
        <f aca="false">INDEX($Y$2502:$Y$2629,MATCH($A2624-D2624*16,$A$2502:$A$2629,0))</f>
        <v>128305453.870173</v>
      </c>
      <c r="AJ2624" s="7" t="n">
        <f aca="false">INDEX($Z$2502:$Z$2629,MATCH($A2624+(1-E2624)*8,$A$2502:$A$2629,0))</f>
        <v>60000000</v>
      </c>
      <c r="AK2624" s="7" t="n">
        <f aca="false">INDEX($Z$2502:$Z$2629,MATCH($A2624-E2624*8,$A$2502:$A$2629,0))</f>
        <v>168684833.041559</v>
      </c>
      <c r="AL2624" s="7" t="n">
        <f aca="false">INDEX($AA$2502:$AA$2629,MATCH($A2624+(1-F2624)*4,$A$2502:$A$2629,0))</f>
        <v>30000000</v>
      </c>
      <c r="AM2624" s="7" t="n">
        <f aca="false">INDEX($AA$2502:$AA$2629,MATCH($A2624-F2624*4,$A$2502:$A$2629,0))</f>
        <v>227357051.796308</v>
      </c>
      <c r="AN2624" s="7" t="n">
        <f aca="false">INDEX($AB$2502:$AB$2629,MATCH($A2624+(1-G2624)*2,$A$2502:$A$2629,0))</f>
        <v>15000000</v>
      </c>
      <c r="AO2624" s="7" t="n">
        <f aca="false">INDEX($AB$2502:$AB$2629,MATCH($A2624-G2624*2,$A$2502:$A$2629,0))</f>
        <v>305436236.592611</v>
      </c>
      <c r="AP2624" s="7" t="n">
        <f aca="false">INDEX($AC$2502:$AC$2629,MATCH($A2624+(1-H2624)*1,$A$2502:$A$2629,0))</f>
        <v>5000000</v>
      </c>
      <c r="AQ2624" s="7" t="n">
        <f aca="false">INDEX($AC$2502:$AC$2629,MATCH($A2624-H2624*1,$A$2502:$A$2629,0))</f>
        <v>378928419.660514</v>
      </c>
      <c r="AR2624" s="14" t="b">
        <f aca="false">AND(IF(B2624=1,AD2624&gt;=AE2624,AE2624&gt;AD2624),IF(C2624=1,AF2624&gt;=AG2624,AG2624&gt;AF2624),IF(D2624=1,AH2624&gt;=AI2624,AI2624&gt;AH2624),IF(E2624=1,AJ2624&gt;=AK2624,AK2624&gt;AJ2624),IF(F2624=1,AL2624&gt;=AM2624,AM2624&gt;AL2624),IF(G2624=1,AN2624&gt;=AO2624,AO2624&gt;AN2624),IF(H2624=1,AP2624&gt;=AQ2624,AQ2624&gt;AP2624))</f>
        <v>0</v>
      </c>
      <c r="AS2624" s="2"/>
      <c r="AT2624" s="2"/>
      <c r="AU2624" s="2"/>
      <c r="AV2624" s="2"/>
      <c r="AW2624" s="2"/>
      <c r="AX2624" s="2"/>
    </row>
    <row r="2625" customFormat="false" ht="15" hidden="false" customHeight="false" outlineLevel="0" collapsed="false">
      <c r="A2625" s="6" t="n">
        <f aca="false">ROW()-2502</f>
        <v>123</v>
      </c>
      <c r="B2625" s="6" t="n">
        <f aca="false">MOD(INT($A2625/64),2)</f>
        <v>1</v>
      </c>
      <c r="C2625" s="6" t="n">
        <f aca="false">MOD(INT($A2625/32),2)</f>
        <v>1</v>
      </c>
      <c r="D2625" s="6" t="n">
        <f aca="false">MOD(INT($A2625/16),2)</f>
        <v>1</v>
      </c>
      <c r="E2625" s="6" t="n">
        <f aca="false">MOD(INT($A2625/8),2)</f>
        <v>1</v>
      </c>
      <c r="F2625" s="6" t="n">
        <f aca="false">MOD(INT($A2625/4),2)</f>
        <v>0</v>
      </c>
      <c r="G2625" s="6" t="n">
        <f aca="false">MOD(INT($A2625/2),2)</f>
        <v>1</v>
      </c>
      <c r="H2625" s="6" t="n">
        <f aca="false">MOD(INT($A2625/1),2)</f>
        <v>1</v>
      </c>
      <c r="I2625" s="7" t="n">
        <f aca="false">IF(B2625=1,MIN($B$6,$B$2500),0)</f>
        <v>30000000</v>
      </c>
      <c r="J2625" s="7" t="n">
        <f aca="false">IF(C2625=1,MIN($F$646,MAX(0,$B$2500-I2625)),0)</f>
        <v>300000000</v>
      </c>
      <c r="K2625" s="7" t="n">
        <f aca="false">IF(D2625=1,MIN($F$645,MAX(0,$B$2500-SUM(I2625:J2625))),0)</f>
        <v>100000000</v>
      </c>
      <c r="L2625" s="7" t="n">
        <f aca="false">IF(E2625=1,MIN($F$644,MAX(0,$B$2500-SUM(I2625:K2625))),0)</f>
        <v>60000000</v>
      </c>
      <c r="M2625" s="7" t="n">
        <f aca="false">IF(F2625=1,MIN($F$643,MAX(0,$B$2500-SUM(I2625:L2625))),0)</f>
        <v>0</v>
      </c>
      <c r="N2625" s="7" t="n">
        <f aca="false">IF(G2625=1,MIN($F$642,MAX(0,$B$2500-SUM(I2625:M2625))),0)</f>
        <v>15000000</v>
      </c>
      <c r="O2625" s="7" t="n">
        <f aca="false">IF(H2625=1,MIN($F$641,MAX(0,$B$2500-SUM(I2625:N2625))),0)</f>
        <v>5000000</v>
      </c>
      <c r="P2625" s="7" t="n">
        <f aca="false">MAX(0,$B$2500-SUM(I2625:O2625))</f>
        <v>1490000000</v>
      </c>
      <c r="Q2625" s="7" t="n">
        <f aca="false">($B$623+$B$624)+$B$22+(1-B2625)*$B$618+(1-C2625)*$E$646+(1-D2625)*$E$645+(1-E2625)*$E$644+(1-F2625)*$E$643+(1-G2625)*$E$642+(1-H2625)*$E$641</f>
        <v>12259668.6115761</v>
      </c>
      <c r="R2625" s="7" t="n">
        <f aca="false">P2625&gt;$B$12*Q2625</f>
        <v>1</v>
      </c>
      <c r="S2625" s="7" t="n">
        <f aca="false">IF(R2625,(P2625+$B$12*$B$13)/(Q2625+$B$13),IF(Q2625&gt;0,P2625/Q2625,0))</f>
        <v>101.120156507404</v>
      </c>
      <c r="T2625" s="7" t="n">
        <f aca="false">IF(R2625,$B$13*(S2625-$B$12),0)</f>
        <v>250300391.268511</v>
      </c>
      <c r="U2625" s="7" t="n">
        <f aca="false">($B$623+$B$624)*S2625</f>
        <v>26257730.6426375</v>
      </c>
      <c r="V2625" s="7" t="n">
        <f aca="false">$B$22*S2625</f>
        <v>910081408.566639</v>
      </c>
      <c r="W2625" s="7" t="n">
        <f aca="false">IF(B2625=1,I2625,S2625*$B$618)</f>
        <v>30000000</v>
      </c>
      <c r="X2625" s="7" t="n">
        <f aca="false">IF(C2625=1,J2625,S2625*$E$646)</f>
        <v>300000000</v>
      </c>
      <c r="Y2625" s="7" t="n">
        <f aca="false">IF(D2625=1,K2625,S2625*$E$645)</f>
        <v>100000000</v>
      </c>
      <c r="Z2625" s="7" t="n">
        <f aca="false">IF(E2625=1,L2625,S2625*$E$644)</f>
        <v>60000000</v>
      </c>
      <c r="AA2625" s="7" t="n">
        <f aca="false">IF(F2625=1,M2625,S2625*$E$643)</f>
        <v>303360469.522213</v>
      </c>
      <c r="AB2625" s="7" t="n">
        <f aca="false">IF(G2625=1,N2625,S2625*$E$642)</f>
        <v>15000000</v>
      </c>
      <c r="AC2625" s="7" t="n">
        <f aca="false">IF(H2625=1,O2625,S2625*$E$641)</f>
        <v>5000000</v>
      </c>
      <c r="AD2625" s="7" t="n">
        <f aca="false">INDEX($W$2502:$W$2629,MATCH($A2625+(1-B2625)*64,$A$2502:$A$2629,0))</f>
        <v>30000000</v>
      </c>
      <c r="AE2625" s="7" t="n">
        <f aca="false">INDEX($W$2502:$W$2629,MATCH($A2625-B2625*64,$A$2502:$A$2629,0))</f>
        <v>61753705.8409167</v>
      </c>
      <c r="AF2625" s="7" t="n">
        <f aca="false">INDEX($X$2502:$X$2629,MATCH($A2625+(1-C2625)*32,$A$2502:$A$2629,0))</f>
        <v>300000000</v>
      </c>
      <c r="AG2625" s="7" t="n">
        <f aca="false">INDEX($X$2502:$X$2629,MATCH($A2625-C2625*32,$A$2502:$A$2629,0))</f>
        <v>524480008.850321</v>
      </c>
      <c r="AH2625" s="7" t="n">
        <f aca="false">INDEX($Y$2502:$Y$2629,MATCH($A2625+(1-D2625)*16,$A$2502:$A$2629,0))</f>
        <v>100000000</v>
      </c>
      <c r="AI2625" s="7" t="n">
        <f aca="false">INDEX($Y$2502:$Y$2629,MATCH($A2625-D2625*16,$A$2502:$A$2629,0))</f>
        <v>166697206.200141</v>
      </c>
      <c r="AJ2625" s="7" t="n">
        <f aca="false">INDEX($Z$2502:$Z$2629,MATCH($A2625+(1-E2625)*8,$A$2502:$A$2629,0))</f>
        <v>60000000</v>
      </c>
      <c r="AK2625" s="7" t="n">
        <f aca="false">INDEX($Z$2502:$Z$2629,MATCH($A2625-E2625*8,$A$2502:$A$2629,0))</f>
        <v>217137060.414232</v>
      </c>
      <c r="AL2625" s="7" t="n">
        <f aca="false">INDEX($AA$2502:$AA$2629,MATCH($A2625+(1-F2625)*4,$A$2502:$A$2629,0))</f>
        <v>30000000</v>
      </c>
      <c r="AM2625" s="7" t="n">
        <f aca="false">INDEX($AA$2502:$AA$2629,MATCH($A2625-F2625*4,$A$2502:$A$2629,0))</f>
        <v>303360469.522213</v>
      </c>
      <c r="AN2625" s="7" t="n">
        <f aca="false">INDEX($AB$2502:$AB$2629,MATCH($A2625+(1-G2625)*2,$A$2502:$A$2629,0))</f>
        <v>15000000</v>
      </c>
      <c r="AO2625" s="7" t="n">
        <f aca="false">INDEX($AB$2502:$AB$2629,MATCH($A2625-G2625*2,$A$2502:$A$2629,0))</f>
        <v>381458826.469599</v>
      </c>
      <c r="AP2625" s="7" t="n">
        <f aca="false">INDEX($AC$2502:$AC$2629,MATCH($A2625+(1-H2625)*1,$A$2502:$A$2629,0))</f>
        <v>5000000</v>
      </c>
      <c r="AQ2625" s="7" t="n">
        <f aca="false">INDEX($AC$2502:$AC$2629,MATCH($A2625-H2625*1,$A$2502:$A$2629,0))</f>
        <v>378928419.660514</v>
      </c>
      <c r="AR2625" s="14" t="b">
        <f aca="false">AND(IF(B2625=1,AD2625&gt;=AE2625,AE2625&gt;AD2625),IF(C2625=1,AF2625&gt;=AG2625,AG2625&gt;AF2625),IF(D2625=1,AH2625&gt;=AI2625,AI2625&gt;AH2625),IF(E2625=1,AJ2625&gt;=AK2625,AK2625&gt;AJ2625),IF(F2625=1,AL2625&gt;=AM2625,AM2625&gt;AL2625),IF(G2625=1,AN2625&gt;=AO2625,AO2625&gt;AN2625),IF(H2625=1,AP2625&gt;=AQ2625,AQ2625&gt;AP2625))</f>
        <v>0</v>
      </c>
      <c r="AS2625" s="2"/>
      <c r="AT2625" s="2"/>
      <c r="AU2625" s="2"/>
      <c r="AV2625" s="2"/>
      <c r="AW2625" s="2"/>
      <c r="AX2625" s="2"/>
    </row>
    <row r="2626" customFormat="false" ht="15" hidden="false" customHeight="false" outlineLevel="0" collapsed="false">
      <c r="A2626" s="6" t="n">
        <f aca="false">ROW()-2502</f>
        <v>124</v>
      </c>
      <c r="B2626" s="6" t="n">
        <f aca="false">MOD(INT($A2626/64),2)</f>
        <v>1</v>
      </c>
      <c r="C2626" s="6" t="n">
        <f aca="false">MOD(INT($A2626/32),2)</f>
        <v>1</v>
      </c>
      <c r="D2626" s="6" t="n">
        <f aca="false">MOD(INT($A2626/16),2)</f>
        <v>1</v>
      </c>
      <c r="E2626" s="6" t="n">
        <f aca="false">MOD(INT($A2626/8),2)</f>
        <v>1</v>
      </c>
      <c r="F2626" s="6" t="n">
        <f aca="false">MOD(INT($A2626/4),2)</f>
        <v>1</v>
      </c>
      <c r="G2626" s="6" t="n">
        <f aca="false">MOD(INT($A2626/2),2)</f>
        <v>0</v>
      </c>
      <c r="H2626" s="6" t="n">
        <f aca="false">MOD(INT($A2626/1),2)</f>
        <v>0</v>
      </c>
      <c r="I2626" s="7" t="n">
        <f aca="false">IF(B2626=1,MIN($B$6,$B$2500),0)</f>
        <v>30000000</v>
      </c>
      <c r="J2626" s="7" t="n">
        <f aca="false">IF(C2626=1,MIN($F$646,MAX(0,$B$2500-I2626)),0)</f>
        <v>300000000</v>
      </c>
      <c r="K2626" s="7" t="n">
        <f aca="false">IF(D2626=1,MIN($F$645,MAX(0,$B$2500-SUM(I2626:J2626))),0)</f>
        <v>100000000</v>
      </c>
      <c r="L2626" s="7" t="n">
        <f aca="false">IF(E2626=1,MIN($F$644,MAX(0,$B$2500-SUM(I2626:K2626))),0)</f>
        <v>60000000</v>
      </c>
      <c r="M2626" s="7" t="n">
        <f aca="false">IF(F2626=1,MIN($F$643,MAX(0,$B$2500-SUM(I2626:L2626))),0)</f>
        <v>30000000</v>
      </c>
      <c r="N2626" s="7" t="n">
        <f aca="false">IF(G2626=1,MIN($F$642,MAX(0,$B$2500-SUM(I2626:M2626))),0)</f>
        <v>0</v>
      </c>
      <c r="O2626" s="7" t="n">
        <f aca="false">IF(H2626=1,MIN($F$641,MAX(0,$B$2500-SUM(I2626:N2626))),0)</f>
        <v>0</v>
      </c>
      <c r="P2626" s="7" t="n">
        <f aca="false">MAX(0,$B$2500-SUM(I2626:O2626))</f>
        <v>1480000000</v>
      </c>
      <c r="Q2626" s="7" t="n">
        <f aca="false">($B$623+$B$624)+$B$22+(1-B2626)*$B$618+(1-C2626)*$E$646+(1-D2626)*$E$645+(1-E2626)*$E$644+(1-F2626)*$E$643+(1-G2626)*$E$642+(1-H2626)*$E$641</f>
        <v>19259668.6115761</v>
      </c>
      <c r="R2626" s="7" t="n">
        <f aca="false">P2626&gt;$B$12*Q2626</f>
        <v>1</v>
      </c>
      <c r="S2626" s="7" t="n">
        <f aca="false">IF(R2626,(P2626+$B$12*$B$13)/(Q2626+$B$13),IF(Q2626&gt;0,P2626/Q2626,0))</f>
        <v>68.1306331665047</v>
      </c>
      <c r="T2626" s="7" t="n">
        <f aca="false">IF(R2626,$B$13*(S2626-$B$12),0)</f>
        <v>167826582.916262</v>
      </c>
      <c r="U2626" s="7" t="n">
        <f aca="false">($B$623+$B$624)*S2626</f>
        <v>17691386.9201482</v>
      </c>
      <c r="V2626" s="7" t="n">
        <f aca="false">$B$22*S2626</f>
        <v>613175698.498543</v>
      </c>
      <c r="W2626" s="7" t="n">
        <f aca="false">IF(B2626=1,I2626,S2626*$B$618)</f>
        <v>30000000</v>
      </c>
      <c r="X2626" s="7" t="n">
        <f aca="false">IF(C2626=1,J2626,S2626*$E$646)</f>
        <v>300000000</v>
      </c>
      <c r="Y2626" s="7" t="n">
        <f aca="false">IF(D2626=1,K2626,S2626*$E$645)</f>
        <v>100000000</v>
      </c>
      <c r="Z2626" s="7" t="n">
        <f aca="false">IF(E2626=1,L2626,S2626*$E$644)</f>
        <v>60000000</v>
      </c>
      <c r="AA2626" s="7" t="n">
        <f aca="false">IF(F2626=1,M2626,S2626*$E$643)</f>
        <v>30000000</v>
      </c>
      <c r="AB2626" s="7" t="n">
        <f aca="false">IF(G2626=1,N2626,S2626*$E$642)</f>
        <v>340653165.832524</v>
      </c>
      <c r="AC2626" s="7" t="n">
        <f aca="false">IF(H2626=1,O2626,S2626*$E$641)</f>
        <v>340653165.832524</v>
      </c>
      <c r="AD2626" s="7" t="n">
        <f aca="false">INDEX($W$2502:$W$2629,MATCH($A2626+(1-B2626)*64,$A$2502:$A$2629,0))</f>
        <v>30000000</v>
      </c>
      <c r="AE2626" s="7" t="n">
        <f aca="false">INDEX($W$2502:$W$2629,MATCH($A2626-B2626*64,$A$2502:$A$2629,0))</f>
        <v>42162805.8561348</v>
      </c>
      <c r="AF2626" s="7" t="n">
        <f aca="false">INDEX($X$2502:$X$2629,MATCH($A2626+(1-C2626)*32,$A$2502:$A$2629,0))</f>
        <v>300000000</v>
      </c>
      <c r="AG2626" s="7" t="n">
        <f aca="false">INDEX($X$2502:$X$2629,MATCH($A2626-C2626*32,$A$2502:$A$2629,0))</f>
        <v>390531855.490572</v>
      </c>
      <c r="AH2626" s="7" t="n">
        <f aca="false">INDEX($Y$2502:$Y$2629,MATCH($A2626+(1-D2626)*16,$A$2502:$A$2629,0))</f>
        <v>100000000</v>
      </c>
      <c r="AI2626" s="7" t="n">
        <f aca="false">INDEX($Y$2502:$Y$2629,MATCH($A2626-D2626*16,$A$2502:$A$2629,0))</f>
        <v>116276850.944925</v>
      </c>
      <c r="AJ2626" s="7" t="n">
        <f aca="false">INDEX($Z$2502:$Z$2629,MATCH($A2626+(1-E2626)*8,$A$2502:$A$2629,0))</f>
        <v>60000000</v>
      </c>
      <c r="AK2626" s="7" t="n">
        <f aca="false">INDEX($Z$2502:$Z$2629,MATCH($A2626-E2626*8,$A$2502:$A$2629,0))</f>
        <v>153230578.594368</v>
      </c>
      <c r="AL2626" s="7" t="n">
        <f aca="false">INDEX($AA$2502:$AA$2629,MATCH($A2626+(1-F2626)*4,$A$2502:$A$2629,0))</f>
        <v>30000000</v>
      </c>
      <c r="AM2626" s="7" t="n">
        <f aca="false">INDEX($AA$2502:$AA$2629,MATCH($A2626-F2626*4,$A$2502:$A$2629,0))</f>
        <v>183261741.955566</v>
      </c>
      <c r="AN2626" s="7" t="n">
        <f aca="false">INDEX($AB$2502:$AB$2629,MATCH($A2626+(1-G2626)*2,$A$2502:$A$2629,0))</f>
        <v>15000000</v>
      </c>
      <c r="AO2626" s="7" t="n">
        <f aca="false">INDEX($AB$2502:$AB$2629,MATCH($A2626-G2626*2,$A$2502:$A$2629,0))</f>
        <v>340653165.832524</v>
      </c>
      <c r="AP2626" s="7" t="n">
        <f aca="false">INDEX($AC$2502:$AC$2629,MATCH($A2626+(1-H2626)*1,$A$2502:$A$2629,0))</f>
        <v>5000000</v>
      </c>
      <c r="AQ2626" s="7" t="n">
        <f aca="false">INDEX($AC$2502:$AC$2629,MATCH($A2626-H2626*1,$A$2502:$A$2629,0))</f>
        <v>340653165.832524</v>
      </c>
      <c r="AR2626" s="14" t="b">
        <f aca="false">AND(IF(B2626=1,AD2626&gt;=AE2626,AE2626&gt;AD2626),IF(C2626=1,AF2626&gt;=AG2626,AG2626&gt;AF2626),IF(D2626=1,AH2626&gt;=AI2626,AI2626&gt;AH2626),IF(E2626=1,AJ2626&gt;=AK2626,AK2626&gt;AJ2626),IF(F2626=1,AL2626&gt;=AM2626,AM2626&gt;AL2626),IF(G2626=1,AN2626&gt;=AO2626,AO2626&gt;AN2626),IF(H2626=1,AP2626&gt;=AQ2626,AQ2626&gt;AP2626))</f>
        <v>0</v>
      </c>
      <c r="AS2626" s="2"/>
      <c r="AT2626" s="2"/>
      <c r="AU2626" s="2"/>
      <c r="AV2626" s="2"/>
      <c r="AW2626" s="2"/>
      <c r="AX2626" s="2"/>
    </row>
    <row r="2627" customFormat="false" ht="15" hidden="false" customHeight="false" outlineLevel="0" collapsed="false">
      <c r="A2627" s="6" t="n">
        <f aca="false">ROW()-2502</f>
        <v>125</v>
      </c>
      <c r="B2627" s="6" t="n">
        <f aca="false">MOD(INT($A2627/64),2)</f>
        <v>1</v>
      </c>
      <c r="C2627" s="6" t="n">
        <f aca="false">MOD(INT($A2627/32),2)</f>
        <v>1</v>
      </c>
      <c r="D2627" s="6" t="n">
        <f aca="false">MOD(INT($A2627/16),2)</f>
        <v>1</v>
      </c>
      <c r="E2627" s="6" t="n">
        <f aca="false">MOD(INT($A2627/8),2)</f>
        <v>1</v>
      </c>
      <c r="F2627" s="6" t="n">
        <f aca="false">MOD(INT($A2627/4),2)</f>
        <v>1</v>
      </c>
      <c r="G2627" s="6" t="n">
        <f aca="false">MOD(INT($A2627/2),2)</f>
        <v>0</v>
      </c>
      <c r="H2627" s="6" t="n">
        <f aca="false">MOD(INT($A2627/1),2)</f>
        <v>1</v>
      </c>
      <c r="I2627" s="7" t="n">
        <f aca="false">IF(B2627=1,MIN($B$6,$B$2500),0)</f>
        <v>30000000</v>
      </c>
      <c r="J2627" s="7" t="n">
        <f aca="false">IF(C2627=1,MIN($F$646,MAX(0,$B$2500-I2627)),0)</f>
        <v>300000000</v>
      </c>
      <c r="K2627" s="7" t="n">
        <f aca="false">IF(D2627=1,MIN($F$645,MAX(0,$B$2500-SUM(I2627:J2627))),0)</f>
        <v>100000000</v>
      </c>
      <c r="L2627" s="7" t="n">
        <f aca="false">IF(E2627=1,MIN($F$644,MAX(0,$B$2500-SUM(I2627:K2627))),0)</f>
        <v>60000000</v>
      </c>
      <c r="M2627" s="7" t="n">
        <f aca="false">IF(F2627=1,MIN($F$643,MAX(0,$B$2500-SUM(I2627:L2627))),0)</f>
        <v>30000000</v>
      </c>
      <c r="N2627" s="7" t="n">
        <f aca="false">IF(G2627=1,MIN($F$642,MAX(0,$B$2500-SUM(I2627:M2627))),0)</f>
        <v>0</v>
      </c>
      <c r="O2627" s="7" t="n">
        <f aca="false">IF(H2627=1,MIN($F$641,MAX(0,$B$2500-SUM(I2627:N2627))),0)</f>
        <v>5000000</v>
      </c>
      <c r="P2627" s="7" t="n">
        <f aca="false">MAX(0,$B$2500-SUM(I2627:O2627))</f>
        <v>1475000000</v>
      </c>
      <c r="Q2627" s="7" t="n">
        <f aca="false">($B$623+$B$624)+$B$22+(1-B2627)*$B$618+(1-C2627)*$E$646+(1-D2627)*$E$645+(1-E2627)*$E$644+(1-F2627)*$E$643+(1-G2627)*$E$642+(1-H2627)*$E$641</f>
        <v>14259668.6115761</v>
      </c>
      <c r="R2627" s="7" t="n">
        <f aca="false">P2627&gt;$B$12*Q2627</f>
        <v>1</v>
      </c>
      <c r="S2627" s="7" t="n">
        <f aca="false">IF(R2627,(P2627+$B$12*$B$13)/(Q2627+$B$13),IF(Q2627&gt;0,P2627/Q2627,0))</f>
        <v>88.158067694696</v>
      </c>
      <c r="T2627" s="7" t="n">
        <f aca="false">IF(R2627,$B$13*(S2627-$B$12),0)</f>
        <v>217895169.23674</v>
      </c>
      <c r="U2627" s="7" t="n">
        <f aca="false">($B$623+$B$624)*S2627</f>
        <v>22891883.0375152</v>
      </c>
      <c r="V2627" s="7" t="n">
        <f aca="false">$B$22*S2627</f>
        <v>793422609.252264</v>
      </c>
      <c r="W2627" s="7" t="n">
        <f aca="false">IF(B2627=1,I2627,S2627*$B$618)</f>
        <v>30000000</v>
      </c>
      <c r="X2627" s="7" t="n">
        <f aca="false">IF(C2627=1,J2627,S2627*$E$646)</f>
        <v>300000000</v>
      </c>
      <c r="Y2627" s="7" t="n">
        <f aca="false">IF(D2627=1,K2627,S2627*$E$645)</f>
        <v>100000000</v>
      </c>
      <c r="Z2627" s="7" t="n">
        <f aca="false">IF(E2627=1,L2627,S2627*$E$644)</f>
        <v>60000000</v>
      </c>
      <c r="AA2627" s="7" t="n">
        <f aca="false">IF(F2627=1,M2627,S2627*$E$643)</f>
        <v>30000000</v>
      </c>
      <c r="AB2627" s="7" t="n">
        <f aca="false">IF(G2627=1,N2627,S2627*$E$642)</f>
        <v>440790338.47348</v>
      </c>
      <c r="AC2627" s="7" t="n">
        <f aca="false">IF(H2627=1,O2627,S2627*$E$641)</f>
        <v>5000000</v>
      </c>
      <c r="AD2627" s="7" t="n">
        <f aca="false">INDEX($W$2502:$W$2629,MATCH($A2627+(1-B2627)*64,$A$2502:$A$2629,0))</f>
        <v>30000000</v>
      </c>
      <c r="AE2627" s="7" t="n">
        <f aca="false">INDEX($W$2502:$W$2629,MATCH($A2627-B2627*64,$A$2502:$A$2629,0))</f>
        <v>54110485.8810699</v>
      </c>
      <c r="AF2627" s="7" t="n">
        <f aca="false">INDEX($X$2502:$X$2629,MATCH($A2627+(1-C2627)*32,$A$2502:$A$2629,0))</f>
        <v>300000000</v>
      </c>
      <c r="AG2627" s="7" t="n">
        <f aca="false">INDEX($X$2502:$X$2629,MATCH($A2627-C2627*32,$A$2502:$A$2629,0))</f>
        <v>474597892.103244</v>
      </c>
      <c r="AH2627" s="7" t="n">
        <f aca="false">INDEX($Y$2502:$Y$2629,MATCH($A2627+(1-D2627)*16,$A$2502:$A$2629,0))</f>
        <v>100000000</v>
      </c>
      <c r="AI2627" s="7" t="n">
        <f aca="false">INDEX($Y$2502:$Y$2629,MATCH($A2627-D2627*16,$A$2502:$A$2629,0))</f>
        <v>147261279.89976</v>
      </c>
      <c r="AJ2627" s="7" t="n">
        <f aca="false">INDEX($Z$2502:$Z$2629,MATCH($A2627+(1-E2627)*8,$A$2502:$A$2629,0))</f>
        <v>60000000</v>
      </c>
      <c r="AK2627" s="7" t="n">
        <f aca="false">INDEX($Z$2502:$Z$2629,MATCH($A2627-E2627*8,$A$2502:$A$2629,0))</f>
        <v>192592057.556284</v>
      </c>
      <c r="AL2627" s="7" t="n">
        <f aca="false">INDEX($AA$2502:$AA$2629,MATCH($A2627+(1-F2627)*4,$A$2502:$A$2629,0))</f>
        <v>30000000</v>
      </c>
      <c r="AM2627" s="7" t="n">
        <f aca="false">INDEX($AA$2502:$AA$2629,MATCH($A2627-F2627*4,$A$2502:$A$2629,0))</f>
        <v>228875295.88176</v>
      </c>
      <c r="AN2627" s="7" t="n">
        <f aca="false">INDEX($AB$2502:$AB$2629,MATCH($A2627+(1-G2627)*2,$A$2502:$A$2629,0))</f>
        <v>15000000</v>
      </c>
      <c r="AO2627" s="7" t="n">
        <f aca="false">INDEX($AB$2502:$AB$2629,MATCH($A2627-G2627*2,$A$2502:$A$2629,0))</f>
        <v>440790338.47348</v>
      </c>
      <c r="AP2627" s="7" t="n">
        <f aca="false">INDEX($AC$2502:$AC$2629,MATCH($A2627+(1-H2627)*1,$A$2502:$A$2629,0))</f>
        <v>5000000</v>
      </c>
      <c r="AQ2627" s="7" t="n">
        <f aca="false">INDEX($AC$2502:$AC$2629,MATCH($A2627-H2627*1,$A$2502:$A$2629,0))</f>
        <v>340653165.832524</v>
      </c>
      <c r="AR2627" s="14" t="b">
        <f aca="false">AND(IF(B2627=1,AD2627&gt;=AE2627,AE2627&gt;AD2627),IF(C2627=1,AF2627&gt;=AG2627,AG2627&gt;AF2627),IF(D2627=1,AH2627&gt;=AI2627,AI2627&gt;AH2627),IF(E2627=1,AJ2627&gt;=AK2627,AK2627&gt;AJ2627),IF(F2627=1,AL2627&gt;=AM2627,AM2627&gt;AL2627),IF(G2627=1,AN2627&gt;=AO2627,AO2627&gt;AN2627),IF(H2627=1,AP2627&gt;=AQ2627,AQ2627&gt;AP2627))</f>
        <v>0</v>
      </c>
      <c r="AS2627" s="2"/>
      <c r="AT2627" s="2"/>
      <c r="AU2627" s="2"/>
      <c r="AV2627" s="2"/>
      <c r="AW2627" s="2"/>
      <c r="AX2627" s="2"/>
    </row>
    <row r="2628" customFormat="false" ht="15" hidden="false" customHeight="false" outlineLevel="0" collapsed="false">
      <c r="A2628" s="6" t="n">
        <f aca="false">ROW()-2502</f>
        <v>126</v>
      </c>
      <c r="B2628" s="6" t="n">
        <f aca="false">MOD(INT($A2628/64),2)</f>
        <v>1</v>
      </c>
      <c r="C2628" s="6" t="n">
        <f aca="false">MOD(INT($A2628/32),2)</f>
        <v>1</v>
      </c>
      <c r="D2628" s="6" t="n">
        <f aca="false">MOD(INT($A2628/16),2)</f>
        <v>1</v>
      </c>
      <c r="E2628" s="6" t="n">
        <f aca="false">MOD(INT($A2628/8),2)</f>
        <v>1</v>
      </c>
      <c r="F2628" s="6" t="n">
        <f aca="false">MOD(INT($A2628/4),2)</f>
        <v>1</v>
      </c>
      <c r="G2628" s="6" t="n">
        <f aca="false">MOD(INT($A2628/2),2)</f>
        <v>1</v>
      </c>
      <c r="H2628" s="6" t="n">
        <f aca="false">MOD(INT($A2628/1),2)</f>
        <v>0</v>
      </c>
      <c r="I2628" s="7" t="n">
        <f aca="false">IF(B2628=1,MIN($B$6,$B$2500),0)</f>
        <v>30000000</v>
      </c>
      <c r="J2628" s="7" t="n">
        <f aca="false">IF(C2628=1,MIN($F$646,MAX(0,$B$2500-I2628)),0)</f>
        <v>300000000</v>
      </c>
      <c r="K2628" s="7" t="n">
        <f aca="false">IF(D2628=1,MIN($F$645,MAX(0,$B$2500-SUM(I2628:J2628))),0)</f>
        <v>100000000</v>
      </c>
      <c r="L2628" s="7" t="n">
        <f aca="false">IF(E2628=1,MIN($F$644,MAX(0,$B$2500-SUM(I2628:K2628))),0)</f>
        <v>60000000</v>
      </c>
      <c r="M2628" s="7" t="n">
        <f aca="false">IF(F2628=1,MIN($F$643,MAX(0,$B$2500-SUM(I2628:L2628))),0)</f>
        <v>30000000</v>
      </c>
      <c r="N2628" s="7" t="n">
        <f aca="false">IF(G2628=1,MIN($F$642,MAX(0,$B$2500-SUM(I2628:M2628))),0)</f>
        <v>15000000</v>
      </c>
      <c r="O2628" s="7" t="n">
        <f aca="false">IF(H2628=1,MIN($F$641,MAX(0,$B$2500-SUM(I2628:N2628))),0)</f>
        <v>0</v>
      </c>
      <c r="P2628" s="7" t="n">
        <f aca="false">MAX(0,$B$2500-SUM(I2628:O2628))</f>
        <v>1465000000</v>
      </c>
      <c r="Q2628" s="7" t="n">
        <f aca="false">($B$623+$B$624)+$B$22+(1-B2628)*$B$618+(1-C2628)*$E$646+(1-D2628)*$E$645+(1-E2628)*$E$644+(1-F2628)*$E$643+(1-G2628)*$E$642+(1-H2628)*$E$641</f>
        <v>14259668.6115761</v>
      </c>
      <c r="R2628" s="7" t="n">
        <f aca="false">P2628&gt;$B$12*Q2628</f>
        <v>1</v>
      </c>
      <c r="S2628" s="7" t="n">
        <f aca="false">IF(R2628,(P2628+$B$12*$B$13)/(Q2628+$B$13),IF(Q2628&gt;0,P2628/Q2628,0))</f>
        <v>87.5613971857641</v>
      </c>
      <c r="T2628" s="7" t="n">
        <f aca="false">IF(R2628,$B$13*(S2628-$B$12),0)</f>
        <v>216403492.96441</v>
      </c>
      <c r="U2628" s="7" t="n">
        <f aca="false">($B$623+$B$624)*S2628</f>
        <v>22736946.4348925</v>
      </c>
      <c r="V2628" s="7" t="n">
        <f aca="false">$B$22*S2628</f>
        <v>788052574.671877</v>
      </c>
      <c r="W2628" s="7" t="n">
        <f aca="false">IF(B2628=1,I2628,S2628*$B$618)</f>
        <v>30000000</v>
      </c>
      <c r="X2628" s="7" t="n">
        <f aca="false">IF(C2628=1,J2628,S2628*$E$646)</f>
        <v>300000000</v>
      </c>
      <c r="Y2628" s="7" t="n">
        <f aca="false">IF(D2628=1,K2628,S2628*$E$645)</f>
        <v>100000000</v>
      </c>
      <c r="Z2628" s="7" t="n">
        <f aca="false">IF(E2628=1,L2628,S2628*$E$644)</f>
        <v>60000000</v>
      </c>
      <c r="AA2628" s="7" t="n">
        <f aca="false">IF(F2628=1,M2628,S2628*$E$643)</f>
        <v>30000000</v>
      </c>
      <c r="AB2628" s="7" t="n">
        <f aca="false">IF(G2628=1,N2628,S2628*$E$642)</f>
        <v>15000000</v>
      </c>
      <c r="AC2628" s="7" t="n">
        <f aca="false">IF(H2628=1,O2628,S2628*$E$641)</f>
        <v>437806985.928821</v>
      </c>
      <c r="AD2628" s="7" t="n">
        <f aca="false">INDEX($W$2502:$W$2629,MATCH($A2628+(1-B2628)*64,$A$2502:$A$2629,0))</f>
        <v>30000000</v>
      </c>
      <c r="AE2628" s="7" t="n">
        <f aca="false">INDEX($W$2502:$W$2629,MATCH($A2628-B2628*64,$A$2502:$A$2629,0))</f>
        <v>53751544.0178456</v>
      </c>
      <c r="AF2628" s="7" t="n">
        <f aca="false">INDEX($X$2502:$X$2629,MATCH($A2628+(1-C2628)*32,$A$2502:$A$2629,0))</f>
        <v>300000000</v>
      </c>
      <c r="AG2628" s="7" t="n">
        <f aca="false">INDEX($X$2502:$X$2629,MATCH($A2628-C2628*32,$A$2502:$A$2629,0))</f>
        <v>471927861.767923</v>
      </c>
      <c r="AH2628" s="7" t="n">
        <f aca="false">INDEX($Y$2502:$Y$2629,MATCH($A2628+(1-D2628)*16,$A$2502:$A$2629,0))</f>
        <v>100000000</v>
      </c>
      <c r="AI2628" s="7" t="n">
        <f aca="false">INDEX($Y$2502:$Y$2629,MATCH($A2628-D2628*16,$A$2502:$A$2629,0))</f>
        <v>146327769.409112</v>
      </c>
      <c r="AJ2628" s="7" t="n">
        <f aca="false">INDEX($Z$2502:$Z$2629,MATCH($A2628+(1-E2628)*8,$A$2502:$A$2629,0))</f>
        <v>60000000</v>
      </c>
      <c r="AK2628" s="7" t="n">
        <f aca="false">INDEX($Z$2502:$Z$2629,MATCH($A2628-E2628*8,$A$2502:$A$2629,0))</f>
        <v>191339426.287625</v>
      </c>
      <c r="AL2628" s="7" t="n">
        <f aca="false">INDEX($AA$2502:$AA$2629,MATCH($A2628+(1-F2628)*4,$A$2502:$A$2629,0))</f>
        <v>30000000</v>
      </c>
      <c r="AM2628" s="7" t="n">
        <f aca="false">INDEX($AA$2502:$AA$2629,MATCH($A2628-F2628*4,$A$2502:$A$2629,0))</f>
        <v>227357051.796308</v>
      </c>
      <c r="AN2628" s="7" t="n">
        <f aca="false">INDEX($AB$2502:$AB$2629,MATCH($A2628+(1-G2628)*2,$A$2502:$A$2629,0))</f>
        <v>15000000</v>
      </c>
      <c r="AO2628" s="7" t="n">
        <f aca="false">INDEX($AB$2502:$AB$2629,MATCH($A2628-G2628*2,$A$2502:$A$2629,0))</f>
        <v>340653165.832524</v>
      </c>
      <c r="AP2628" s="7" t="n">
        <f aca="false">INDEX($AC$2502:$AC$2629,MATCH($A2628+(1-H2628)*1,$A$2502:$A$2629,0))</f>
        <v>5000000</v>
      </c>
      <c r="AQ2628" s="7" t="n">
        <f aca="false">INDEX($AC$2502:$AC$2629,MATCH($A2628-H2628*1,$A$2502:$A$2629,0))</f>
        <v>437806985.928821</v>
      </c>
      <c r="AR2628" s="14" t="b">
        <f aca="false">AND(IF(B2628=1,AD2628&gt;=AE2628,AE2628&gt;AD2628),IF(C2628=1,AF2628&gt;=AG2628,AG2628&gt;AF2628),IF(D2628=1,AH2628&gt;=AI2628,AI2628&gt;AH2628),IF(E2628=1,AJ2628&gt;=AK2628,AK2628&gt;AJ2628),IF(F2628=1,AL2628&gt;=AM2628,AM2628&gt;AL2628),IF(G2628=1,AN2628&gt;=AO2628,AO2628&gt;AN2628),IF(H2628=1,AP2628&gt;=AQ2628,AQ2628&gt;AP2628))</f>
        <v>0</v>
      </c>
      <c r="AS2628" s="2"/>
      <c r="AT2628" s="2"/>
      <c r="AU2628" s="2"/>
      <c r="AV2628" s="2"/>
      <c r="AW2628" s="2"/>
      <c r="AX2628" s="2"/>
    </row>
    <row r="2629" customFormat="false" ht="15" hidden="false" customHeight="false" outlineLevel="0" collapsed="false">
      <c r="A2629" s="6" t="n">
        <f aca="false">ROW()-2502</f>
        <v>127</v>
      </c>
      <c r="B2629" s="6" t="n">
        <f aca="false">MOD(INT($A2629/64),2)</f>
        <v>1</v>
      </c>
      <c r="C2629" s="6" t="n">
        <f aca="false">MOD(INT($A2629/32),2)</f>
        <v>1</v>
      </c>
      <c r="D2629" s="6" t="n">
        <f aca="false">MOD(INT($A2629/16),2)</f>
        <v>1</v>
      </c>
      <c r="E2629" s="6" t="n">
        <f aca="false">MOD(INT($A2629/8),2)</f>
        <v>1</v>
      </c>
      <c r="F2629" s="6" t="n">
        <f aca="false">MOD(INT($A2629/4),2)</f>
        <v>1</v>
      </c>
      <c r="G2629" s="6" t="n">
        <f aca="false">MOD(INT($A2629/2),2)</f>
        <v>1</v>
      </c>
      <c r="H2629" s="6" t="n">
        <f aca="false">MOD(INT($A2629/1),2)</f>
        <v>1</v>
      </c>
      <c r="I2629" s="7" t="n">
        <f aca="false">IF(B2629=1,MIN($B$6,$B$2500),0)</f>
        <v>30000000</v>
      </c>
      <c r="J2629" s="7" t="n">
        <f aca="false">IF(C2629=1,MIN($F$646,MAX(0,$B$2500-I2629)),0)</f>
        <v>300000000</v>
      </c>
      <c r="K2629" s="7" t="n">
        <f aca="false">IF(D2629=1,MIN($F$645,MAX(0,$B$2500-SUM(I2629:J2629))),0)</f>
        <v>100000000</v>
      </c>
      <c r="L2629" s="7" t="n">
        <f aca="false">IF(E2629=1,MIN($F$644,MAX(0,$B$2500-SUM(I2629:K2629))),0)</f>
        <v>60000000</v>
      </c>
      <c r="M2629" s="7" t="n">
        <f aca="false">IF(F2629=1,MIN($F$643,MAX(0,$B$2500-SUM(I2629:L2629))),0)</f>
        <v>30000000</v>
      </c>
      <c r="N2629" s="7" t="n">
        <f aca="false">IF(G2629=1,MIN($F$642,MAX(0,$B$2500-SUM(I2629:M2629))),0)</f>
        <v>15000000</v>
      </c>
      <c r="O2629" s="7" t="n">
        <f aca="false">IF(H2629=1,MIN($F$641,MAX(0,$B$2500-SUM(I2629:N2629))),0)</f>
        <v>5000000</v>
      </c>
      <c r="P2629" s="7" t="n">
        <f aca="false">MAX(0,$B$2500-SUM(I2629:O2629))</f>
        <v>1460000000</v>
      </c>
      <c r="Q2629" s="7" t="n">
        <f aca="false">($B$623+$B$624)+$B$22+(1-B2629)*$B$618+(1-C2629)*$E$646+(1-D2629)*$E$645+(1-E2629)*$E$644+(1-F2629)*$E$643+(1-G2629)*$E$642+(1-H2629)*$E$641</f>
        <v>9259668.61157612</v>
      </c>
      <c r="R2629" s="7" t="n">
        <f aca="false">P2629&gt;$B$12*Q2629</f>
        <v>1</v>
      </c>
      <c r="S2629" s="7" t="n">
        <f aca="false">IF(R2629,(P2629+$B$12*$B$13)/(Q2629+$B$13),IF(Q2629&gt;0,P2629/Q2629,0))</f>
        <v>124.365749436198</v>
      </c>
      <c r="T2629" s="7" t="n">
        <f aca="false">IF(R2629,$B$13*(S2629-$B$12),0)</f>
        <v>308414373.590495</v>
      </c>
      <c r="U2629" s="7" t="n">
        <f aca="false">($B$623+$B$624)*S2629</f>
        <v>32293881.4837211</v>
      </c>
      <c r="V2629" s="7" t="n">
        <f aca="false">$B$22*S2629</f>
        <v>1119291744.92578</v>
      </c>
      <c r="W2629" s="7" t="n">
        <f aca="false">IF(B2629=1,I2629,S2629*$B$618)</f>
        <v>30000000</v>
      </c>
      <c r="X2629" s="7" t="n">
        <f aca="false">IF(C2629=1,J2629,S2629*$E$646)</f>
        <v>300000000</v>
      </c>
      <c r="Y2629" s="7" t="n">
        <f aca="false">IF(D2629=1,K2629,S2629*$E$645)</f>
        <v>100000000</v>
      </c>
      <c r="Z2629" s="7" t="n">
        <f aca="false">IF(E2629=1,L2629,S2629*$E$644)</f>
        <v>60000000</v>
      </c>
      <c r="AA2629" s="7" t="n">
        <f aca="false">IF(F2629=1,M2629,S2629*$E$643)</f>
        <v>30000000</v>
      </c>
      <c r="AB2629" s="7" t="n">
        <f aca="false">IF(G2629=1,N2629,S2629*$E$642)</f>
        <v>15000000</v>
      </c>
      <c r="AC2629" s="7" t="n">
        <f aca="false">IF(H2629=1,O2629,S2629*$E$641)</f>
        <v>5000000</v>
      </c>
      <c r="AD2629" s="7" t="n">
        <f aca="false">INDEX($W$2502:$W$2629,MATCH($A2629+(1-B2629)*64,$A$2502:$A$2629,0))</f>
        <v>30000000</v>
      </c>
      <c r="AE2629" s="7" t="n">
        <f aca="false">INDEX($W$2502:$W$2629,MATCH($A2629-B2629*64,$A$2502:$A$2629,0))</f>
        <v>75202252.9356116</v>
      </c>
      <c r="AF2629" s="7" t="n">
        <f aca="false">INDEX($X$2502:$X$2629,MATCH($A2629+(1-C2629)*32,$A$2502:$A$2629,0))</f>
        <v>300000000</v>
      </c>
      <c r="AG2629" s="7" t="n">
        <f aca="false">INDEX($X$2502:$X$2629,MATCH($A2629-C2629*32,$A$2502:$A$2629,0))</f>
        <v>602303980.223231</v>
      </c>
      <c r="AH2629" s="7" t="n">
        <f aca="false">INDEX($Y$2502:$Y$2629,MATCH($A2629+(1-D2629)*16,$A$2502:$A$2629,0))</f>
        <v>100000000</v>
      </c>
      <c r="AI2629" s="7" t="n">
        <f aca="false">INDEX($Y$2502:$Y$2629,MATCH($A2629-D2629*16,$A$2502:$A$2629,0))</f>
        <v>199942541.608668</v>
      </c>
      <c r="AJ2629" s="7" t="n">
        <f aca="false">INDEX($Z$2502:$Z$2629,MATCH($A2629+(1-E2629)*8,$A$2502:$A$2629,0))</f>
        <v>60000000</v>
      </c>
      <c r="AK2629" s="7" t="n">
        <f aca="false">INDEX($Z$2502:$Z$2629,MATCH($A2629-E2629*8,$A$2502:$A$2629,0))</f>
        <v>258056886.798375</v>
      </c>
      <c r="AL2629" s="7" t="n">
        <f aca="false">INDEX($AA$2502:$AA$2629,MATCH($A2629+(1-F2629)*4,$A$2502:$A$2629,0))</f>
        <v>30000000</v>
      </c>
      <c r="AM2629" s="7" t="n">
        <f aca="false">INDEX($AA$2502:$AA$2629,MATCH($A2629-F2629*4,$A$2502:$A$2629,0))</f>
        <v>303360469.522213</v>
      </c>
      <c r="AN2629" s="7" t="n">
        <f aca="false">INDEX($AB$2502:$AB$2629,MATCH($A2629+(1-G2629)*2,$A$2502:$A$2629,0))</f>
        <v>15000000</v>
      </c>
      <c r="AO2629" s="7" t="n">
        <f aca="false">INDEX($AB$2502:$AB$2629,MATCH($A2629-G2629*2,$A$2502:$A$2629,0))</f>
        <v>440790338.47348</v>
      </c>
      <c r="AP2629" s="7" t="n">
        <f aca="false">INDEX($AC$2502:$AC$2629,MATCH($A2629+(1-H2629)*1,$A$2502:$A$2629,0))</f>
        <v>5000000</v>
      </c>
      <c r="AQ2629" s="7" t="n">
        <f aca="false">INDEX($AC$2502:$AC$2629,MATCH($A2629-H2629*1,$A$2502:$A$2629,0))</f>
        <v>437806985.928821</v>
      </c>
      <c r="AR2629" s="14" t="b">
        <f aca="false">AND(IF(B2629=1,AD2629&gt;=AE2629,AE2629&gt;AD2629),IF(C2629=1,AF2629&gt;=AG2629,AG2629&gt;AF2629),IF(D2629=1,AH2629&gt;=AI2629,AI2629&gt;AH2629),IF(E2629=1,AJ2629&gt;=AK2629,AK2629&gt;AJ2629),IF(F2629=1,AL2629&gt;=AM2629,AM2629&gt;AL2629),IF(G2629=1,AN2629&gt;=AO2629,AO2629&gt;AN2629),IF(H2629=1,AP2629&gt;=AQ2629,AQ2629&gt;AP2629))</f>
        <v>0</v>
      </c>
      <c r="AS2629" s="2"/>
      <c r="AT2629" s="2"/>
      <c r="AU2629" s="2"/>
      <c r="AV2629" s="2"/>
      <c r="AW2629" s="2"/>
      <c r="AX2629" s="2"/>
    </row>
    <row r="2630" customFormat="false" ht="15" hidden="false" customHeight="false" outlineLevel="0" collapsed="false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</row>
    <row r="2631" customFormat="false" ht="15" hidden="false" customHeight="false" outlineLevel="0" collapsed="false">
      <c r="A2631" s="6" t="s">
        <v>320</v>
      </c>
      <c r="B2631" s="6" t="n">
        <f aca="false">MATCH(TRUE(),AR2502:AR2629,0)</f>
        <v>17</v>
      </c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</row>
    <row r="2632" customFormat="false" ht="15" hidden="false" customHeight="false" outlineLevel="0" collapsed="false">
      <c r="A2632" s="6" t="s">
        <v>321</v>
      </c>
      <c r="B2632" s="6" t="n">
        <f aca="false">INDEX(A2502:A2629,B2631)</f>
        <v>16</v>
      </c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</row>
    <row r="2633" customFormat="false" ht="15" hidden="false" customHeight="false" outlineLevel="0" collapsed="false">
      <c r="A2633" s="6" t="s">
        <v>298</v>
      </c>
      <c r="B2633" s="7" t="n">
        <f aca="false">INDEX(W2502:W2629,$B$2631)</f>
        <v>35029705.1162884</v>
      </c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</row>
    <row r="2634" customFormat="false" ht="15" hidden="false" customHeight="false" outlineLevel="0" collapsed="false">
      <c r="A2634" s="6" t="s">
        <v>299</v>
      </c>
      <c r="B2634" s="7" t="n">
        <f aca="false">INDEX(X2502:X2629,$B$2631)</f>
        <v>342729185.262137</v>
      </c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</row>
    <row r="2635" customFormat="false" ht="15" hidden="false" customHeight="false" outlineLevel="0" collapsed="false">
      <c r="A2635" s="6" t="s">
        <v>300</v>
      </c>
      <c r="B2635" s="7" t="n">
        <f aca="false">INDEX(Y2502:Y2629,$B$2631)</f>
        <v>100000000</v>
      </c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</row>
    <row r="2636" customFormat="false" ht="15" hidden="false" customHeight="false" outlineLevel="0" collapsed="false">
      <c r="A2636" s="6" t="s">
        <v>301</v>
      </c>
      <c r="B2636" s="7" t="n">
        <f aca="false">INDEX(Z2502:Z2629,$B$2631)</f>
        <v>134735762.627533</v>
      </c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</row>
    <row r="2637" customFormat="false" ht="15" hidden="false" customHeight="false" outlineLevel="0" collapsed="false">
      <c r="A2637" s="6" t="s">
        <v>302</v>
      </c>
      <c r="B2637" s="7" t="n">
        <f aca="false">INDEX(AA2502:AA2629,$B$2631)</f>
        <v>168419703.284416</v>
      </c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</row>
    <row r="2638" customFormat="false" ht="15" hidden="false" customHeight="false" outlineLevel="0" collapsed="false">
      <c r="A2638" s="6" t="s">
        <v>303</v>
      </c>
      <c r="B2638" s="7" t="n">
        <f aca="false">INDEX(AB2502:AB2629,$B$2631)</f>
        <v>280699505.474027</v>
      </c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</row>
    <row r="2639" customFormat="false" ht="15" hidden="false" customHeight="false" outlineLevel="0" collapsed="false">
      <c r="A2639" s="6" t="s">
        <v>304</v>
      </c>
      <c r="B2639" s="7" t="n">
        <f aca="false">INDEX(AC2502:AC2629,$B$2631)</f>
        <v>280699505.474027</v>
      </c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</row>
    <row r="2640" customFormat="false" ht="15" hidden="false" customHeight="false" outlineLevel="0" collapsed="false">
      <c r="A2640" s="6" t="s">
        <v>296</v>
      </c>
      <c r="B2640" s="7" t="n">
        <f aca="false">INDEX(U2502:U2629,$B$2631)</f>
        <v>14577770.1713088</v>
      </c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</row>
    <row r="2641" customFormat="false" ht="15" hidden="false" customHeight="false" outlineLevel="0" collapsed="false">
      <c r="A2641" s="6" t="s">
        <v>322</v>
      </c>
      <c r="B2641" s="7" t="n">
        <f aca="false">INDEX(V2502:V2629,$B$2631)</f>
        <v>505259109.853249</v>
      </c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</row>
    <row r="2642" customFormat="false" ht="15" hidden="false" customHeight="false" outlineLevel="0" collapsed="false">
      <c r="A2642" s="6" t="s">
        <v>323</v>
      </c>
      <c r="B2642" s="7" t="n">
        <f aca="false">INDEX(T2502:T2629,$B$2631)</f>
        <v>137849752.737014</v>
      </c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</row>
    <row r="2643" customFormat="false" ht="15" hidden="false" customHeight="false" outlineLevel="0" collapsed="false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</row>
    <row r="2644" customFormat="false" ht="15" hidden="false" customHeight="false" outlineLevel="0" collapsed="false">
      <c r="A2644" s="6" t="s">
        <v>324</v>
      </c>
      <c r="B2644" s="6" t="n">
        <f aca="false">INDEX(B2502:B2629,$B$2631)</f>
        <v>0</v>
      </c>
      <c r="C2644" s="7" t="n">
        <f aca="false">INDEX(AD2502:AD2629,$B$2631)</f>
        <v>30000000</v>
      </c>
      <c r="D2644" s="7" t="n">
        <f aca="false">INDEX(AE2502:AE2629,$B$2631)</f>
        <v>35029705.1162884</v>
      </c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</row>
    <row r="2645" customFormat="false" ht="15" hidden="false" customHeight="false" outlineLevel="0" collapsed="false">
      <c r="A2645" s="6" t="s">
        <v>325</v>
      </c>
      <c r="B2645" s="6" t="n">
        <f aca="false">INDEX(C2502:C2629,$B$2631)</f>
        <v>0</v>
      </c>
      <c r="C2645" s="7" t="n">
        <f aca="false">INDEX(AF2502:AF2629,$B$2631)</f>
        <v>300000000</v>
      </c>
      <c r="D2645" s="7" t="n">
        <f aca="false">INDEX(AG2502:AG2629,$B$2631)</f>
        <v>342729185.262137</v>
      </c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</row>
    <row r="2646" customFormat="false" ht="15" hidden="false" customHeight="false" outlineLevel="0" collapsed="false">
      <c r="A2646" s="6" t="s">
        <v>326</v>
      </c>
      <c r="B2646" s="6" t="n">
        <f aca="false">INDEX(D2502:D2629,$B$2631)</f>
        <v>1</v>
      </c>
      <c r="C2646" s="7" t="n">
        <f aca="false">INDEX(AH2502:AH2629,$B$2631)</f>
        <v>100000000</v>
      </c>
      <c r="D2646" s="7" t="n">
        <f aca="false">INDEX(AI2502:AI2629,$B$2631)</f>
        <v>97027561.2507844</v>
      </c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</row>
    <row r="2647" customFormat="false" ht="15" hidden="false" customHeight="false" outlineLevel="0" collapsed="false">
      <c r="A2647" s="6" t="s">
        <v>327</v>
      </c>
      <c r="B2647" s="6" t="n">
        <f aca="false">INDEX(E2502:E2629,$B$2631)</f>
        <v>0</v>
      </c>
      <c r="C2647" s="7" t="n">
        <f aca="false">INDEX(AJ2502:AJ2629,$B$2631)</f>
        <v>60000000</v>
      </c>
      <c r="D2647" s="7" t="n">
        <f aca="false">INDEX(AK2502:AK2629,$B$2631)</f>
        <v>134735762.627533</v>
      </c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</row>
    <row r="2648" customFormat="false" ht="15" hidden="false" customHeight="false" outlineLevel="0" collapsed="false">
      <c r="A2648" s="6" t="s">
        <v>328</v>
      </c>
      <c r="B2648" s="6" t="n">
        <f aca="false">INDEX(F2502:F2629,$B$2631)</f>
        <v>0</v>
      </c>
      <c r="C2648" s="7" t="n">
        <f aca="false">INDEX(AL2502:AL2629,$B$2631)</f>
        <v>30000000</v>
      </c>
      <c r="D2648" s="7" t="n">
        <f aca="false">INDEX(AM2502:AM2629,$B$2631)</f>
        <v>168419703.284416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</row>
    <row r="2649" customFormat="false" ht="15" hidden="false" customHeight="false" outlineLevel="0" collapsed="false">
      <c r="A2649" s="6" t="s">
        <v>329</v>
      </c>
      <c r="B2649" s="6" t="n">
        <f aca="false">INDEX(G2502:G2629,$B$2631)</f>
        <v>0</v>
      </c>
      <c r="C2649" s="7" t="n">
        <f aca="false">INDEX(AN2502:AN2629,$B$2631)</f>
        <v>15000000</v>
      </c>
      <c r="D2649" s="7" t="n">
        <f aca="false">INDEX(AO2502:AO2629,$B$2631)</f>
        <v>280699505.474027</v>
      </c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</row>
    <row r="2650" customFormat="false" ht="15" hidden="false" customHeight="false" outlineLevel="0" collapsed="false">
      <c r="A2650" s="6" t="s">
        <v>330</v>
      </c>
      <c r="B2650" s="6" t="n">
        <f aca="false">INDEX(H2502:H2629,$B$2631)</f>
        <v>0</v>
      </c>
      <c r="C2650" s="7" t="n">
        <f aca="false">INDEX(AP2502:AP2629,$B$2631)</f>
        <v>5000000</v>
      </c>
      <c r="D2650" s="7" t="n">
        <f aca="false">INDEX(AQ2502:AQ2629,$B$2631)</f>
        <v>280699505.474027</v>
      </c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</row>
    <row r="2651" customFormat="false" ht="15" hidden="false" customHeight="false" outlineLevel="0" collapsed="false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</row>
    <row r="2652" customFormat="false" ht="15" hidden="false" customHeight="false" outlineLevel="0" collapsed="false">
      <c r="A2652" s="6" t="s">
        <v>190</v>
      </c>
      <c r="B2652" s="7" t="n">
        <f aca="false">SUM(B2633:B2642)</f>
        <v>2000000000</v>
      </c>
      <c r="C2652" s="7" t="n">
        <f aca="false">$B$2500-$B$2652</f>
        <v>0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</row>
    <row r="2653" customFormat="false" ht="15" hidden="false" customHeight="false" outlineLevel="0" collapsed="false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</row>
    <row r="2654" customFormat="false" ht="15" hidden="false" customHeight="false" outlineLevel="0" collapsed="false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</row>
    <row r="2655" customFormat="false" ht="15" hidden="false" customHeight="false" outlineLevel="0" collapsed="false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</row>
    <row r="2656" customFormat="false" ht="15" hidden="false" customHeight="false" outlineLevel="0" collapsed="false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</row>
    <row r="2657" customFormat="false" ht="15" hidden="false" customHeight="false" outlineLevel="0" collapsed="false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</row>
    <row r="2658" customFormat="false" ht="15" hidden="false" customHeight="false" outlineLevel="0" collapsed="false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</row>
    <row r="2659" customFormat="false" ht="15" hidden="false" customHeight="false" outlineLevel="0" collapsed="false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</row>
    <row r="2660" customFormat="false" ht="15" hidden="false" customHeight="false" outlineLevel="0" collapsed="false">
      <c r="A2660" s="3" t="s">
        <v>341</v>
      </c>
      <c r="B2660" s="15" t="n">
        <f aca="false">$B$32</f>
        <v>2000000000</v>
      </c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</row>
    <row r="2661" customFormat="false" ht="15" hidden="false" customHeight="false" outlineLevel="0" collapsed="false">
      <c r="A2661" s="5" t="s">
        <v>283</v>
      </c>
      <c r="B2661" s="5" t="s">
        <v>205</v>
      </c>
      <c r="C2661" s="5" t="s">
        <v>89</v>
      </c>
      <c r="D2661" s="5" t="s">
        <v>88</v>
      </c>
      <c r="E2661" s="5" t="s">
        <v>87</v>
      </c>
      <c r="F2661" s="5" t="s">
        <v>86</v>
      </c>
      <c r="G2661" s="5" t="s">
        <v>85</v>
      </c>
      <c r="H2661" s="5" t="s">
        <v>82</v>
      </c>
      <c r="I2661" s="5" t="s">
        <v>284</v>
      </c>
      <c r="J2661" s="5" t="s">
        <v>285</v>
      </c>
      <c r="K2661" s="5" t="s">
        <v>286</v>
      </c>
      <c r="L2661" s="5" t="s">
        <v>287</v>
      </c>
      <c r="M2661" s="5" t="s">
        <v>288</v>
      </c>
      <c r="N2661" s="5" t="s">
        <v>289</v>
      </c>
      <c r="O2661" s="5" t="s">
        <v>290</v>
      </c>
      <c r="P2661" s="5" t="s">
        <v>291</v>
      </c>
      <c r="Q2661" s="5" t="s">
        <v>292</v>
      </c>
      <c r="R2661" s="5" t="s">
        <v>293</v>
      </c>
      <c r="S2661" s="5" t="s">
        <v>294</v>
      </c>
      <c r="T2661" s="5" t="s">
        <v>295</v>
      </c>
      <c r="U2661" s="5" t="s">
        <v>296</v>
      </c>
      <c r="V2661" s="5" t="s">
        <v>297</v>
      </c>
      <c r="W2661" s="5" t="s">
        <v>298</v>
      </c>
      <c r="X2661" s="5" t="s">
        <v>299</v>
      </c>
      <c r="Y2661" s="5" t="s">
        <v>300</v>
      </c>
      <c r="Z2661" s="5" t="s">
        <v>301</v>
      </c>
      <c r="AA2661" s="5" t="s">
        <v>302</v>
      </c>
      <c r="AB2661" s="5" t="s">
        <v>303</v>
      </c>
      <c r="AC2661" s="5" t="s">
        <v>304</v>
      </c>
      <c r="AD2661" s="5" t="s">
        <v>305</v>
      </c>
      <c r="AE2661" s="5" t="s">
        <v>306</v>
      </c>
      <c r="AF2661" s="5" t="s">
        <v>307</v>
      </c>
      <c r="AG2661" s="5" t="s">
        <v>308</v>
      </c>
      <c r="AH2661" s="5" t="s">
        <v>309</v>
      </c>
      <c r="AI2661" s="5" t="s">
        <v>310</v>
      </c>
      <c r="AJ2661" s="5" t="s">
        <v>311</v>
      </c>
      <c r="AK2661" s="5" t="s">
        <v>312</v>
      </c>
      <c r="AL2661" s="5" t="s">
        <v>313</v>
      </c>
      <c r="AM2661" s="5" t="s">
        <v>314</v>
      </c>
      <c r="AN2661" s="5" t="s">
        <v>315</v>
      </c>
      <c r="AO2661" s="5" t="s">
        <v>316</v>
      </c>
      <c r="AP2661" s="5" t="s">
        <v>317</v>
      </c>
      <c r="AQ2661" s="5" t="s">
        <v>318</v>
      </c>
      <c r="AR2661" s="5" t="s">
        <v>319</v>
      </c>
      <c r="AS2661" s="2"/>
      <c r="AT2661" s="2"/>
      <c r="AU2661" s="2"/>
      <c r="AV2661" s="2"/>
      <c r="AW2661" s="2"/>
      <c r="AX2661" s="2"/>
    </row>
    <row r="2662" customFormat="false" ht="15" hidden="false" customHeight="false" outlineLevel="0" collapsed="false">
      <c r="A2662" s="6" t="n">
        <f aca="false">ROW()-2662</f>
        <v>0</v>
      </c>
      <c r="B2662" s="6" t="n">
        <f aca="false">MOD(INT($A2662/64),2)</f>
        <v>0</v>
      </c>
      <c r="C2662" s="6" t="n">
        <f aca="false">MOD(INT($A2662/32),2)</f>
        <v>0</v>
      </c>
      <c r="D2662" s="6" t="n">
        <f aca="false">MOD(INT($A2662/16),2)</f>
        <v>0</v>
      </c>
      <c r="E2662" s="6" t="n">
        <f aca="false">MOD(INT($A2662/8),2)</f>
        <v>0</v>
      </c>
      <c r="F2662" s="6" t="n">
        <f aca="false">MOD(INT($A2662/4),2)</f>
        <v>0</v>
      </c>
      <c r="G2662" s="6" t="n">
        <f aca="false">MOD(INT($A2662/2),2)</f>
        <v>0</v>
      </c>
      <c r="H2662" s="6" t="n">
        <f aca="false">MOD(INT($A2662/1),2)</f>
        <v>0</v>
      </c>
      <c r="I2662" s="7" t="n">
        <f aca="false">IF(B2662=1,MIN($B$6,$B$2660),0)</f>
        <v>0</v>
      </c>
      <c r="J2662" s="7" t="n">
        <f aca="false">IF(C2662=1,MIN($F$716,MAX(0,$B$2660-I2662)),0)</f>
        <v>0</v>
      </c>
      <c r="K2662" s="7" t="n">
        <f aca="false">IF(D2662=1,MIN($F$715,MAX(0,$B$2660-SUM(I2662:J2662))),0)</f>
        <v>0</v>
      </c>
      <c r="L2662" s="7" t="n">
        <f aca="false">IF(E2662=1,MIN($F$714,MAX(0,$B$2660-SUM(I2662:K2662))),0)</f>
        <v>0</v>
      </c>
      <c r="M2662" s="7" t="n">
        <f aca="false">IF(F2662=1,MIN($F$713,MAX(0,$B$2660-SUM(I2662:L2662))),0)</f>
        <v>0</v>
      </c>
      <c r="N2662" s="7" t="n">
        <f aca="false">IF(G2662=1,MIN($F$712,MAX(0,$B$2660-SUM(I2662:M2662))),0)</f>
        <v>0</v>
      </c>
      <c r="O2662" s="7" t="n">
        <f aca="false">IF(H2662=1,MIN($F$711,MAX(0,$B$2660-SUM(I2662:N2662))),0)</f>
        <v>0</v>
      </c>
      <c r="P2662" s="7" t="n">
        <f aca="false">MAX(0,$B$2660-SUM(I2662:O2662))</f>
        <v>2000000000</v>
      </c>
      <c r="Q2662" s="7" t="n">
        <f aca="false">($B$693+$B$694)+$B$22+(1-B2662)*$B$688+(1-C2662)*$E$716+(1-D2662)*$E$715+(1-E2662)*$E$714+(1-F2662)*$E$713+(1-G2662)*$E$712+(1-H2662)*$E$711</f>
        <v>33579576.0507295</v>
      </c>
      <c r="R2662" s="7" t="n">
        <f aca="false">P2662&gt;$B$12*Q2662</f>
        <v>1</v>
      </c>
      <c r="S2662" s="7" t="n">
        <f aca="false">IF(R2662,(P2662+$B$12*$B$13)/(Q2662+$B$13),IF(Q2662&gt;0,P2662/Q2662,0))</f>
        <v>55.502315137639</v>
      </c>
      <c r="T2662" s="7" t="n">
        <f aca="false">IF(R2662,$B$13*(S2662-$B$12),0)</f>
        <v>136255787.844097</v>
      </c>
      <c r="U2662" s="7" t="n">
        <f aca="false">($B$693+$B$694)*S2662</f>
        <v>17433115.3273648</v>
      </c>
      <c r="V2662" s="7" t="n">
        <f aca="false">$B$22*S2662</f>
        <v>499520836.238751</v>
      </c>
      <c r="W2662" s="7" t="n">
        <f aca="false">IF(B2662=1,I2662,S2662*$B$688)</f>
        <v>53479030.4779312</v>
      </c>
      <c r="X2662" s="7" t="n">
        <f aca="false">IF(C2662=1,J2662,S2662*$E$716)</f>
        <v>341926314.152492</v>
      </c>
      <c r="Y2662" s="7" t="n">
        <f aca="false">IF(D2662=1,K2662,S2662*$E$715)</f>
        <v>96649262.8397239</v>
      </c>
      <c r="Z2662" s="7" t="n">
        <f aca="false">IF(E2662=1,L2662,S2662*$E$714)</f>
        <v>133205556.330334</v>
      </c>
      <c r="AA2662" s="7" t="n">
        <f aca="false">IF(F2662=1,M2662,S2662*$E$713)</f>
        <v>166506945.412917</v>
      </c>
      <c r="AB2662" s="7" t="n">
        <f aca="false">IF(G2662=1,N2662,S2662*$E$712)</f>
        <v>277511575.688195</v>
      </c>
      <c r="AC2662" s="7" t="n">
        <f aca="false">IF(H2662=1,O2662,S2662*$E$711)</f>
        <v>277511575.688195</v>
      </c>
      <c r="AD2662" s="7" t="n">
        <f aca="false">INDEX($W$2662:$W$2789,MATCH($A2662+(1-B2662)*64,$A$2662:$A$2789,0))</f>
        <v>30000000</v>
      </c>
      <c r="AE2662" s="7" t="n">
        <f aca="false">INDEX($W$2662:$W$2789,MATCH($A2662-B2662*64,$A$2662:$A$2789,0))</f>
        <v>53479030.4779312</v>
      </c>
      <c r="AF2662" s="7" t="n">
        <f aca="false">INDEX($X$2662:$X$2789,MATCH($A2662+(1-C2662)*32,$A$2662:$A$2789,0))</f>
        <v>300000000</v>
      </c>
      <c r="AG2662" s="7" t="n">
        <f aca="false">INDEX($X$2662:$X$2789,MATCH($A2662-C2662*32,$A$2662:$A$2789,0))</f>
        <v>341926314.152492</v>
      </c>
      <c r="AH2662" s="7" t="n">
        <f aca="false">INDEX($Y$2662:$Y$2789,MATCH($A2662+(1-D2662)*16,$A$2662:$A$2789,0))</f>
        <v>100000000</v>
      </c>
      <c r="AI2662" s="7" t="n">
        <f aca="false">INDEX($Y$2662:$Y$2789,MATCH($A2662-D2662*16,$A$2662:$A$2789,0))</f>
        <v>96649262.8397239</v>
      </c>
      <c r="AJ2662" s="7" t="n">
        <f aca="false">INDEX($Z$2662:$Z$2789,MATCH($A2662+(1-E2662)*8,$A$2662:$A$2789,0))</f>
        <v>60000000</v>
      </c>
      <c r="AK2662" s="7" t="n">
        <f aca="false">INDEX($Z$2662:$Z$2789,MATCH($A2662-E2662*8,$A$2662:$A$2789,0))</f>
        <v>133205556.330334</v>
      </c>
      <c r="AL2662" s="7" t="n">
        <f aca="false">INDEX($AA$2662:$AA$2789,MATCH($A2662+(1-F2662)*4,$A$2662:$A$2789,0))</f>
        <v>30000000</v>
      </c>
      <c r="AM2662" s="7" t="n">
        <f aca="false">INDEX($AA$2662:$AA$2789,MATCH($A2662-F2662*4,$A$2662:$A$2789,0))</f>
        <v>166506945.412917</v>
      </c>
      <c r="AN2662" s="7" t="n">
        <f aca="false">INDEX($AB$2662:$AB$2789,MATCH($A2662+(1-G2662)*2,$A$2662:$A$2789,0))</f>
        <v>15000000</v>
      </c>
      <c r="AO2662" s="7" t="n">
        <f aca="false">INDEX($AB$2662:$AB$2789,MATCH($A2662-G2662*2,$A$2662:$A$2789,0))</f>
        <v>277511575.688195</v>
      </c>
      <c r="AP2662" s="7" t="n">
        <f aca="false">INDEX($AC$2662:$AC$2789,MATCH($A2662+(1-H2662)*1,$A$2662:$A$2789,0))</f>
        <v>5000000</v>
      </c>
      <c r="AQ2662" s="7" t="n">
        <f aca="false">INDEX($AC$2662:$AC$2789,MATCH($A2662-H2662*1,$A$2662:$A$2789,0))</f>
        <v>277511575.688195</v>
      </c>
      <c r="AR2662" s="14" t="b">
        <f aca="false">AND(IF(B2662=1,AD2662&gt;=AE2662,AE2662&gt;AD2662),IF(C2662=1,AF2662&gt;=AG2662,AG2662&gt;AF2662),IF(D2662=1,AH2662&gt;=AI2662,AI2662&gt;AH2662),IF(E2662=1,AJ2662&gt;=AK2662,AK2662&gt;AJ2662),IF(F2662=1,AL2662&gt;=AM2662,AM2662&gt;AL2662),IF(G2662=1,AN2662&gt;=AO2662,AO2662&gt;AN2662),IF(H2662=1,AP2662&gt;=AQ2662,AQ2662&gt;AP2662))</f>
        <v>0</v>
      </c>
      <c r="AS2662" s="2"/>
      <c r="AT2662" s="2"/>
      <c r="AU2662" s="2"/>
      <c r="AV2662" s="2"/>
      <c r="AW2662" s="2"/>
      <c r="AX2662" s="2"/>
    </row>
    <row r="2663" customFormat="false" ht="15" hidden="false" customHeight="false" outlineLevel="0" collapsed="false">
      <c r="A2663" s="6" t="n">
        <f aca="false">ROW()-2662</f>
        <v>1</v>
      </c>
      <c r="B2663" s="6" t="n">
        <f aca="false">MOD(INT($A2663/64),2)</f>
        <v>0</v>
      </c>
      <c r="C2663" s="6" t="n">
        <f aca="false">MOD(INT($A2663/32),2)</f>
        <v>0</v>
      </c>
      <c r="D2663" s="6" t="n">
        <f aca="false">MOD(INT($A2663/16),2)</f>
        <v>0</v>
      </c>
      <c r="E2663" s="6" t="n">
        <f aca="false">MOD(INT($A2663/8),2)</f>
        <v>0</v>
      </c>
      <c r="F2663" s="6" t="n">
        <f aca="false">MOD(INT($A2663/4),2)</f>
        <v>0</v>
      </c>
      <c r="G2663" s="6" t="n">
        <f aca="false">MOD(INT($A2663/2),2)</f>
        <v>0</v>
      </c>
      <c r="H2663" s="6" t="n">
        <f aca="false">MOD(INT($A2663/1),2)</f>
        <v>1</v>
      </c>
      <c r="I2663" s="7" t="n">
        <f aca="false">IF(B2663=1,MIN($B$6,$B$2660),0)</f>
        <v>0</v>
      </c>
      <c r="J2663" s="7" t="n">
        <f aca="false">IF(C2663=1,MIN($F$716,MAX(0,$B$2660-I2663)),0)</f>
        <v>0</v>
      </c>
      <c r="K2663" s="7" t="n">
        <f aca="false">IF(D2663=1,MIN($F$715,MAX(0,$B$2660-SUM(I2663:J2663))),0)</f>
        <v>0</v>
      </c>
      <c r="L2663" s="7" t="n">
        <f aca="false">IF(E2663=1,MIN($F$714,MAX(0,$B$2660-SUM(I2663:K2663))),0)</f>
        <v>0</v>
      </c>
      <c r="M2663" s="7" t="n">
        <f aca="false">IF(F2663=1,MIN($F$713,MAX(0,$B$2660-SUM(I2663:L2663))),0)</f>
        <v>0</v>
      </c>
      <c r="N2663" s="7" t="n">
        <f aca="false">IF(G2663=1,MIN($F$712,MAX(0,$B$2660-SUM(I2663:M2663))),0)</f>
        <v>0</v>
      </c>
      <c r="O2663" s="7" t="n">
        <f aca="false">IF(H2663=1,MIN($F$711,MAX(0,$B$2660-SUM(I2663:N2663))),0)</f>
        <v>5000000</v>
      </c>
      <c r="P2663" s="7" t="n">
        <f aca="false">MAX(0,$B$2660-SUM(I2663:O2663))</f>
        <v>1995000000</v>
      </c>
      <c r="Q2663" s="7" t="n">
        <f aca="false">($B$693+$B$694)+$B$22+(1-B2663)*$B$688+(1-C2663)*$E$716+(1-D2663)*$E$715+(1-E2663)*$E$714+(1-F2663)*$E$713+(1-G2663)*$E$712+(1-H2663)*$E$711</f>
        <v>28579576.0507295</v>
      </c>
      <c r="R2663" s="7" t="n">
        <f aca="false">P2663&gt;$B$12*Q2663</f>
        <v>1</v>
      </c>
      <c r="S2663" s="7" t="n">
        <f aca="false">IF(R2663,(P2663+$B$12*$B$13)/(Q2663+$B$13),IF(Q2663&gt;0,P2663/Q2663,0))</f>
        <v>64.270503456662</v>
      </c>
      <c r="T2663" s="7" t="n">
        <f aca="false">IF(R2663,$B$13*(S2663-$B$12),0)</f>
        <v>158176258.641655</v>
      </c>
      <c r="U2663" s="7" t="n">
        <f aca="false">($B$693+$B$694)*S2663</f>
        <v>20187177.7083397</v>
      </c>
      <c r="V2663" s="7" t="n">
        <f aca="false">$B$22*S2663</f>
        <v>578434531.109958</v>
      </c>
      <c r="W2663" s="7" t="n">
        <f aca="false">IF(B2663=1,I2663,S2663*$B$688)</f>
        <v>61927582.7443803</v>
      </c>
      <c r="X2663" s="7" t="n">
        <f aca="false">IF(C2663=1,J2663,S2663*$E$716)</f>
        <v>395943417.876609</v>
      </c>
      <c r="Y2663" s="7" t="n">
        <f aca="false">IF(D2663=1,K2663,S2663*$E$715)</f>
        <v>111917795.969773</v>
      </c>
      <c r="Z2663" s="7" t="n">
        <f aca="false">IF(E2663=1,L2663,S2663*$E$714)</f>
        <v>154249208.295989</v>
      </c>
      <c r="AA2663" s="7" t="n">
        <f aca="false">IF(F2663=1,M2663,S2663*$E$713)</f>
        <v>192811510.369986</v>
      </c>
      <c r="AB2663" s="7" t="n">
        <f aca="false">IF(G2663=1,N2663,S2663*$E$712)</f>
        <v>321352517.28331</v>
      </c>
      <c r="AC2663" s="7" t="n">
        <f aca="false">IF(H2663=1,O2663,S2663*$E$711)</f>
        <v>5000000</v>
      </c>
      <c r="AD2663" s="7" t="n">
        <f aca="false">INDEX($W$2662:$W$2789,MATCH($A2663+(1-B2663)*64,$A$2662:$A$2789,0))</f>
        <v>30000000</v>
      </c>
      <c r="AE2663" s="7" t="n">
        <f aca="false">INDEX($W$2662:$W$2789,MATCH($A2663-B2663*64,$A$2662:$A$2789,0))</f>
        <v>61927582.7443803</v>
      </c>
      <c r="AF2663" s="7" t="n">
        <f aca="false">INDEX($X$2662:$X$2789,MATCH($A2663+(1-C2663)*32,$A$2662:$A$2789,0))</f>
        <v>300000000</v>
      </c>
      <c r="AG2663" s="7" t="n">
        <f aca="false">INDEX($X$2662:$X$2789,MATCH($A2663-C2663*32,$A$2662:$A$2789,0))</f>
        <v>395943417.876609</v>
      </c>
      <c r="AH2663" s="7" t="n">
        <f aca="false">INDEX($Y$2662:$Y$2789,MATCH($A2663+(1-D2663)*16,$A$2662:$A$2789,0))</f>
        <v>100000000</v>
      </c>
      <c r="AI2663" s="7" t="n">
        <f aca="false">INDEX($Y$2662:$Y$2789,MATCH($A2663-D2663*16,$A$2662:$A$2789,0))</f>
        <v>111917795.969773</v>
      </c>
      <c r="AJ2663" s="7" t="n">
        <f aca="false">INDEX($Z$2662:$Z$2789,MATCH($A2663+(1-E2663)*8,$A$2662:$A$2789,0))</f>
        <v>60000000</v>
      </c>
      <c r="AK2663" s="7" t="n">
        <f aca="false">INDEX($Z$2662:$Z$2789,MATCH($A2663-E2663*8,$A$2662:$A$2789,0))</f>
        <v>154249208.295989</v>
      </c>
      <c r="AL2663" s="7" t="n">
        <f aca="false">INDEX($AA$2662:$AA$2789,MATCH($A2663+(1-F2663)*4,$A$2662:$A$2789,0))</f>
        <v>30000000</v>
      </c>
      <c r="AM2663" s="7" t="n">
        <f aca="false">INDEX($AA$2662:$AA$2789,MATCH($A2663-F2663*4,$A$2662:$A$2789,0))</f>
        <v>192811510.369986</v>
      </c>
      <c r="AN2663" s="7" t="n">
        <f aca="false">INDEX($AB$2662:$AB$2789,MATCH($A2663+(1-G2663)*2,$A$2662:$A$2789,0))</f>
        <v>15000000</v>
      </c>
      <c r="AO2663" s="7" t="n">
        <f aca="false">INDEX($AB$2662:$AB$2789,MATCH($A2663-G2663*2,$A$2662:$A$2789,0))</f>
        <v>321352517.28331</v>
      </c>
      <c r="AP2663" s="7" t="n">
        <f aca="false">INDEX($AC$2662:$AC$2789,MATCH($A2663+(1-H2663)*1,$A$2662:$A$2789,0))</f>
        <v>5000000</v>
      </c>
      <c r="AQ2663" s="7" t="n">
        <f aca="false">INDEX($AC$2662:$AC$2789,MATCH($A2663-H2663*1,$A$2662:$A$2789,0))</f>
        <v>277511575.688195</v>
      </c>
      <c r="AR2663" s="14" t="b">
        <f aca="false">AND(IF(B2663=1,AD2663&gt;=AE2663,AE2663&gt;AD2663),IF(C2663=1,AF2663&gt;=AG2663,AG2663&gt;AF2663),IF(D2663=1,AH2663&gt;=AI2663,AI2663&gt;AH2663),IF(E2663=1,AJ2663&gt;=AK2663,AK2663&gt;AJ2663),IF(F2663=1,AL2663&gt;=AM2663,AM2663&gt;AL2663),IF(G2663=1,AN2663&gt;=AO2663,AO2663&gt;AN2663),IF(H2663=1,AP2663&gt;=AQ2663,AQ2663&gt;AP2663))</f>
        <v>0</v>
      </c>
      <c r="AS2663" s="2"/>
      <c r="AT2663" s="2"/>
      <c r="AU2663" s="2"/>
      <c r="AV2663" s="2"/>
      <c r="AW2663" s="2"/>
      <c r="AX2663" s="2"/>
    </row>
    <row r="2664" customFormat="false" ht="15" hidden="false" customHeight="false" outlineLevel="0" collapsed="false">
      <c r="A2664" s="6" t="n">
        <f aca="false">ROW()-2662</f>
        <v>2</v>
      </c>
      <c r="B2664" s="6" t="n">
        <f aca="false">MOD(INT($A2664/64),2)</f>
        <v>0</v>
      </c>
      <c r="C2664" s="6" t="n">
        <f aca="false">MOD(INT($A2664/32),2)</f>
        <v>0</v>
      </c>
      <c r="D2664" s="6" t="n">
        <f aca="false">MOD(INT($A2664/16),2)</f>
        <v>0</v>
      </c>
      <c r="E2664" s="6" t="n">
        <f aca="false">MOD(INT($A2664/8),2)</f>
        <v>0</v>
      </c>
      <c r="F2664" s="6" t="n">
        <f aca="false">MOD(INT($A2664/4),2)</f>
        <v>0</v>
      </c>
      <c r="G2664" s="6" t="n">
        <f aca="false">MOD(INT($A2664/2),2)</f>
        <v>1</v>
      </c>
      <c r="H2664" s="6" t="n">
        <f aca="false">MOD(INT($A2664/1),2)</f>
        <v>0</v>
      </c>
      <c r="I2664" s="7" t="n">
        <f aca="false">IF(B2664=1,MIN($B$6,$B$2660),0)</f>
        <v>0</v>
      </c>
      <c r="J2664" s="7" t="n">
        <f aca="false">IF(C2664=1,MIN($F$716,MAX(0,$B$2660-I2664)),0)</f>
        <v>0</v>
      </c>
      <c r="K2664" s="7" t="n">
        <f aca="false">IF(D2664=1,MIN($F$715,MAX(0,$B$2660-SUM(I2664:J2664))),0)</f>
        <v>0</v>
      </c>
      <c r="L2664" s="7" t="n">
        <f aca="false">IF(E2664=1,MIN($F$714,MAX(0,$B$2660-SUM(I2664:K2664))),0)</f>
        <v>0</v>
      </c>
      <c r="M2664" s="7" t="n">
        <f aca="false">IF(F2664=1,MIN($F$713,MAX(0,$B$2660-SUM(I2664:L2664))),0)</f>
        <v>0</v>
      </c>
      <c r="N2664" s="7" t="n">
        <f aca="false">IF(G2664=1,MIN($F$712,MAX(0,$B$2660-SUM(I2664:M2664))),0)</f>
        <v>15000000</v>
      </c>
      <c r="O2664" s="7" t="n">
        <f aca="false">IF(H2664=1,MIN($F$711,MAX(0,$B$2660-SUM(I2664:N2664))),0)</f>
        <v>0</v>
      </c>
      <c r="P2664" s="7" t="n">
        <f aca="false">MAX(0,$B$2660-SUM(I2664:O2664))</f>
        <v>1985000000</v>
      </c>
      <c r="Q2664" s="7" t="n">
        <f aca="false">($B$693+$B$694)+$B$22+(1-B2664)*$B$688+(1-C2664)*$E$716+(1-D2664)*$E$715+(1-E2664)*$E$714+(1-F2664)*$E$713+(1-G2664)*$E$712+(1-H2664)*$E$711</f>
        <v>28579576.0507295</v>
      </c>
      <c r="R2664" s="7" t="n">
        <f aca="false">P2664&gt;$B$12*Q2664</f>
        <v>1</v>
      </c>
      <c r="S2664" s="7" t="n">
        <f aca="false">IF(R2664,(P2664+$B$12*$B$13)/(Q2664+$B$13),IF(Q2664&gt;0,P2664/Q2664,0))</f>
        <v>63.9487487459904</v>
      </c>
      <c r="T2664" s="7" t="n">
        <f aca="false">IF(R2664,$B$13*(S2664-$B$12),0)</f>
        <v>157371871.864976</v>
      </c>
      <c r="U2664" s="7" t="n">
        <f aca="false">($B$693+$B$694)*S2664</f>
        <v>20086115.4920276</v>
      </c>
      <c r="V2664" s="7" t="n">
        <f aca="false">$B$22*S2664</f>
        <v>575538738.713913</v>
      </c>
      <c r="W2664" s="7" t="n">
        <f aca="false">IF(B2664=1,I2664,S2664*$B$688)</f>
        <v>61617557.2988515</v>
      </c>
      <c r="X2664" s="7" t="n">
        <f aca="false">IF(C2664=1,J2664,S2664*$E$716)</f>
        <v>393961223.043684</v>
      </c>
      <c r="Y2664" s="7" t="n">
        <f aca="false">IF(D2664=1,K2664,S2664*$E$715)</f>
        <v>111357506.628247</v>
      </c>
      <c r="Z2664" s="7" t="n">
        <f aca="false">IF(E2664=1,L2664,S2664*$E$714)</f>
        <v>153476996.990377</v>
      </c>
      <c r="AA2664" s="7" t="n">
        <f aca="false">IF(F2664=1,M2664,S2664*$E$713)</f>
        <v>191846246.237971</v>
      </c>
      <c r="AB2664" s="7" t="n">
        <f aca="false">IF(G2664=1,N2664,S2664*$E$712)</f>
        <v>15000000</v>
      </c>
      <c r="AC2664" s="7" t="n">
        <f aca="false">IF(H2664=1,O2664,S2664*$E$711)</f>
        <v>319743743.729952</v>
      </c>
      <c r="AD2664" s="7" t="n">
        <f aca="false">INDEX($W$2662:$W$2789,MATCH($A2664+(1-B2664)*64,$A$2662:$A$2789,0))</f>
        <v>30000000</v>
      </c>
      <c r="AE2664" s="7" t="n">
        <f aca="false">INDEX($W$2662:$W$2789,MATCH($A2664-B2664*64,$A$2662:$A$2789,0))</f>
        <v>61617557.2988515</v>
      </c>
      <c r="AF2664" s="7" t="n">
        <f aca="false">INDEX($X$2662:$X$2789,MATCH($A2664+(1-C2664)*32,$A$2662:$A$2789,0))</f>
        <v>300000000</v>
      </c>
      <c r="AG2664" s="7" t="n">
        <f aca="false">INDEX($X$2662:$X$2789,MATCH($A2664-C2664*32,$A$2662:$A$2789,0))</f>
        <v>393961223.043684</v>
      </c>
      <c r="AH2664" s="7" t="n">
        <f aca="false">INDEX($Y$2662:$Y$2789,MATCH($A2664+(1-D2664)*16,$A$2662:$A$2789,0))</f>
        <v>100000000</v>
      </c>
      <c r="AI2664" s="7" t="n">
        <f aca="false">INDEX($Y$2662:$Y$2789,MATCH($A2664-D2664*16,$A$2662:$A$2789,0))</f>
        <v>111357506.628247</v>
      </c>
      <c r="AJ2664" s="7" t="n">
        <f aca="false">INDEX($Z$2662:$Z$2789,MATCH($A2664+(1-E2664)*8,$A$2662:$A$2789,0))</f>
        <v>60000000</v>
      </c>
      <c r="AK2664" s="7" t="n">
        <f aca="false">INDEX($Z$2662:$Z$2789,MATCH($A2664-E2664*8,$A$2662:$A$2789,0))</f>
        <v>153476996.990377</v>
      </c>
      <c r="AL2664" s="7" t="n">
        <f aca="false">INDEX($AA$2662:$AA$2789,MATCH($A2664+(1-F2664)*4,$A$2662:$A$2789,0))</f>
        <v>30000000</v>
      </c>
      <c r="AM2664" s="7" t="n">
        <f aca="false">INDEX($AA$2662:$AA$2789,MATCH($A2664-F2664*4,$A$2662:$A$2789,0))</f>
        <v>191846246.237971</v>
      </c>
      <c r="AN2664" s="7" t="n">
        <f aca="false">INDEX($AB$2662:$AB$2789,MATCH($A2664+(1-G2664)*2,$A$2662:$A$2789,0))</f>
        <v>15000000</v>
      </c>
      <c r="AO2664" s="7" t="n">
        <f aca="false">INDEX($AB$2662:$AB$2789,MATCH($A2664-G2664*2,$A$2662:$A$2789,0))</f>
        <v>277511575.688195</v>
      </c>
      <c r="AP2664" s="7" t="n">
        <f aca="false">INDEX($AC$2662:$AC$2789,MATCH($A2664+(1-H2664)*1,$A$2662:$A$2789,0))</f>
        <v>5000000</v>
      </c>
      <c r="AQ2664" s="7" t="n">
        <f aca="false">INDEX($AC$2662:$AC$2789,MATCH($A2664-H2664*1,$A$2662:$A$2789,0))</f>
        <v>319743743.729952</v>
      </c>
      <c r="AR2664" s="14" t="b">
        <f aca="false">AND(IF(B2664=1,AD2664&gt;=AE2664,AE2664&gt;AD2664),IF(C2664=1,AF2664&gt;=AG2664,AG2664&gt;AF2664),IF(D2664=1,AH2664&gt;=AI2664,AI2664&gt;AH2664),IF(E2664=1,AJ2664&gt;=AK2664,AK2664&gt;AJ2664),IF(F2664=1,AL2664&gt;=AM2664,AM2664&gt;AL2664),IF(G2664=1,AN2664&gt;=AO2664,AO2664&gt;AN2664),IF(H2664=1,AP2664&gt;=AQ2664,AQ2664&gt;AP2664))</f>
        <v>0</v>
      </c>
      <c r="AS2664" s="2"/>
      <c r="AT2664" s="2"/>
      <c r="AU2664" s="2"/>
      <c r="AV2664" s="2"/>
      <c r="AW2664" s="2"/>
      <c r="AX2664" s="2"/>
    </row>
    <row r="2665" customFormat="false" ht="15" hidden="false" customHeight="false" outlineLevel="0" collapsed="false">
      <c r="A2665" s="6" t="n">
        <f aca="false">ROW()-2662</f>
        <v>3</v>
      </c>
      <c r="B2665" s="6" t="n">
        <f aca="false">MOD(INT($A2665/64),2)</f>
        <v>0</v>
      </c>
      <c r="C2665" s="6" t="n">
        <f aca="false">MOD(INT($A2665/32),2)</f>
        <v>0</v>
      </c>
      <c r="D2665" s="6" t="n">
        <f aca="false">MOD(INT($A2665/16),2)</f>
        <v>0</v>
      </c>
      <c r="E2665" s="6" t="n">
        <f aca="false">MOD(INT($A2665/8),2)</f>
        <v>0</v>
      </c>
      <c r="F2665" s="6" t="n">
        <f aca="false">MOD(INT($A2665/4),2)</f>
        <v>0</v>
      </c>
      <c r="G2665" s="6" t="n">
        <f aca="false">MOD(INT($A2665/2),2)</f>
        <v>1</v>
      </c>
      <c r="H2665" s="6" t="n">
        <f aca="false">MOD(INT($A2665/1),2)</f>
        <v>1</v>
      </c>
      <c r="I2665" s="7" t="n">
        <f aca="false">IF(B2665=1,MIN($B$6,$B$2660),0)</f>
        <v>0</v>
      </c>
      <c r="J2665" s="7" t="n">
        <f aca="false">IF(C2665=1,MIN($F$716,MAX(0,$B$2660-I2665)),0)</f>
        <v>0</v>
      </c>
      <c r="K2665" s="7" t="n">
        <f aca="false">IF(D2665=1,MIN($F$715,MAX(0,$B$2660-SUM(I2665:J2665))),0)</f>
        <v>0</v>
      </c>
      <c r="L2665" s="7" t="n">
        <f aca="false">IF(E2665=1,MIN($F$714,MAX(0,$B$2660-SUM(I2665:K2665))),0)</f>
        <v>0</v>
      </c>
      <c r="M2665" s="7" t="n">
        <f aca="false">IF(F2665=1,MIN($F$713,MAX(0,$B$2660-SUM(I2665:L2665))),0)</f>
        <v>0</v>
      </c>
      <c r="N2665" s="7" t="n">
        <f aca="false">IF(G2665=1,MIN($F$712,MAX(0,$B$2660-SUM(I2665:M2665))),0)</f>
        <v>15000000</v>
      </c>
      <c r="O2665" s="7" t="n">
        <f aca="false">IF(H2665=1,MIN($F$711,MAX(0,$B$2660-SUM(I2665:N2665))),0)</f>
        <v>5000000</v>
      </c>
      <c r="P2665" s="7" t="n">
        <f aca="false">MAX(0,$B$2660-SUM(I2665:O2665))</f>
        <v>1980000000</v>
      </c>
      <c r="Q2665" s="7" t="n">
        <f aca="false">($B$693+$B$694)+$B$22+(1-B2665)*$B$688+(1-C2665)*$E$716+(1-D2665)*$E$715+(1-E2665)*$E$714+(1-F2665)*$E$713+(1-G2665)*$E$712+(1-H2665)*$E$711</f>
        <v>23579576.0507295</v>
      </c>
      <c r="R2665" s="7" t="n">
        <f aca="false">P2665&gt;$B$12*Q2665</f>
        <v>1</v>
      </c>
      <c r="S2665" s="7" t="n">
        <f aca="false">IF(R2665,(P2665+$B$12*$B$13)/(Q2665+$B$13),IF(Q2665&gt;0,P2665/Q2665,0))</f>
        <v>76.0173400113437</v>
      </c>
      <c r="T2665" s="7" t="n">
        <f aca="false">IF(R2665,$B$13*(S2665-$B$12),0)</f>
        <v>187543350.028359</v>
      </c>
      <c r="U2665" s="7" t="n">
        <f aca="false">($B$693+$B$694)*S2665</f>
        <v>23876824.8137195</v>
      </c>
      <c r="V2665" s="7" t="n">
        <f aca="false">$B$22*S2665</f>
        <v>684156060.102094</v>
      </c>
      <c r="W2665" s="7" t="n">
        <f aca="false">IF(B2665=1,I2665,S2665*$B$688)</f>
        <v>73246199.4285532</v>
      </c>
      <c r="X2665" s="7" t="n">
        <f aca="false">IF(C2665=1,J2665,S2665*$E$716)</f>
        <v>468310714.918786</v>
      </c>
      <c r="Y2665" s="7" t="n">
        <f aca="false">IF(D2665=1,K2665,S2665*$E$715)</f>
        <v>132373214.647232</v>
      </c>
      <c r="Z2665" s="7" t="n">
        <f aca="false">IF(E2665=1,L2665,S2665*$E$714)</f>
        <v>182441616.027225</v>
      </c>
      <c r="AA2665" s="7" t="n">
        <f aca="false">IF(F2665=1,M2665,S2665*$E$713)</f>
        <v>228052020.034031</v>
      </c>
      <c r="AB2665" s="7" t="n">
        <f aca="false">IF(G2665=1,N2665,S2665*$E$712)</f>
        <v>15000000</v>
      </c>
      <c r="AC2665" s="7" t="n">
        <f aca="false">IF(H2665=1,O2665,S2665*$E$711)</f>
        <v>5000000</v>
      </c>
      <c r="AD2665" s="7" t="n">
        <f aca="false">INDEX($W$2662:$W$2789,MATCH($A2665+(1-B2665)*64,$A$2662:$A$2789,0))</f>
        <v>30000000</v>
      </c>
      <c r="AE2665" s="7" t="n">
        <f aca="false">INDEX($W$2662:$W$2789,MATCH($A2665-B2665*64,$A$2662:$A$2789,0))</f>
        <v>73246199.4285532</v>
      </c>
      <c r="AF2665" s="7" t="n">
        <f aca="false">INDEX($X$2662:$X$2789,MATCH($A2665+(1-C2665)*32,$A$2662:$A$2789,0))</f>
        <v>300000000</v>
      </c>
      <c r="AG2665" s="7" t="n">
        <f aca="false">INDEX($X$2662:$X$2789,MATCH($A2665-C2665*32,$A$2662:$A$2789,0))</f>
        <v>468310714.918786</v>
      </c>
      <c r="AH2665" s="7" t="n">
        <f aca="false">INDEX($Y$2662:$Y$2789,MATCH($A2665+(1-D2665)*16,$A$2662:$A$2789,0))</f>
        <v>100000000</v>
      </c>
      <c r="AI2665" s="7" t="n">
        <f aca="false">INDEX($Y$2662:$Y$2789,MATCH($A2665-D2665*16,$A$2662:$A$2789,0))</f>
        <v>132373214.647232</v>
      </c>
      <c r="AJ2665" s="7" t="n">
        <f aca="false">INDEX($Z$2662:$Z$2789,MATCH($A2665+(1-E2665)*8,$A$2662:$A$2789,0))</f>
        <v>60000000</v>
      </c>
      <c r="AK2665" s="7" t="n">
        <f aca="false">INDEX($Z$2662:$Z$2789,MATCH($A2665-E2665*8,$A$2662:$A$2789,0))</f>
        <v>182441616.027225</v>
      </c>
      <c r="AL2665" s="7" t="n">
        <f aca="false">INDEX($AA$2662:$AA$2789,MATCH($A2665+(1-F2665)*4,$A$2662:$A$2789,0))</f>
        <v>30000000</v>
      </c>
      <c r="AM2665" s="7" t="n">
        <f aca="false">INDEX($AA$2662:$AA$2789,MATCH($A2665-F2665*4,$A$2662:$A$2789,0))</f>
        <v>228052020.034031</v>
      </c>
      <c r="AN2665" s="7" t="n">
        <f aca="false">INDEX($AB$2662:$AB$2789,MATCH($A2665+(1-G2665)*2,$A$2662:$A$2789,0))</f>
        <v>15000000</v>
      </c>
      <c r="AO2665" s="7" t="n">
        <f aca="false">INDEX($AB$2662:$AB$2789,MATCH($A2665-G2665*2,$A$2662:$A$2789,0))</f>
        <v>321352517.28331</v>
      </c>
      <c r="AP2665" s="7" t="n">
        <f aca="false">INDEX($AC$2662:$AC$2789,MATCH($A2665+(1-H2665)*1,$A$2662:$A$2789,0))</f>
        <v>5000000</v>
      </c>
      <c r="AQ2665" s="7" t="n">
        <f aca="false">INDEX($AC$2662:$AC$2789,MATCH($A2665-H2665*1,$A$2662:$A$2789,0))</f>
        <v>319743743.729952</v>
      </c>
      <c r="AR2665" s="14" t="b">
        <f aca="false">AND(IF(B2665=1,AD2665&gt;=AE2665,AE2665&gt;AD2665),IF(C2665=1,AF2665&gt;=AG2665,AG2665&gt;AF2665),IF(D2665=1,AH2665&gt;=AI2665,AI2665&gt;AH2665),IF(E2665=1,AJ2665&gt;=AK2665,AK2665&gt;AJ2665),IF(F2665=1,AL2665&gt;=AM2665,AM2665&gt;AL2665),IF(G2665=1,AN2665&gt;=AO2665,AO2665&gt;AN2665),IF(H2665=1,AP2665&gt;=AQ2665,AQ2665&gt;AP2665))</f>
        <v>0</v>
      </c>
      <c r="AS2665" s="2"/>
      <c r="AT2665" s="2"/>
      <c r="AU2665" s="2"/>
      <c r="AV2665" s="2"/>
      <c r="AW2665" s="2"/>
      <c r="AX2665" s="2"/>
    </row>
    <row r="2666" customFormat="false" ht="15" hidden="false" customHeight="false" outlineLevel="0" collapsed="false">
      <c r="A2666" s="6" t="n">
        <f aca="false">ROW()-2662</f>
        <v>4</v>
      </c>
      <c r="B2666" s="6" t="n">
        <f aca="false">MOD(INT($A2666/64),2)</f>
        <v>0</v>
      </c>
      <c r="C2666" s="6" t="n">
        <f aca="false">MOD(INT($A2666/32),2)</f>
        <v>0</v>
      </c>
      <c r="D2666" s="6" t="n">
        <f aca="false">MOD(INT($A2666/16),2)</f>
        <v>0</v>
      </c>
      <c r="E2666" s="6" t="n">
        <f aca="false">MOD(INT($A2666/8),2)</f>
        <v>0</v>
      </c>
      <c r="F2666" s="6" t="n">
        <f aca="false">MOD(INT($A2666/4),2)</f>
        <v>1</v>
      </c>
      <c r="G2666" s="6" t="n">
        <f aca="false">MOD(INT($A2666/2),2)</f>
        <v>0</v>
      </c>
      <c r="H2666" s="6" t="n">
        <f aca="false">MOD(INT($A2666/1),2)</f>
        <v>0</v>
      </c>
      <c r="I2666" s="7" t="n">
        <f aca="false">IF(B2666=1,MIN($B$6,$B$2660),0)</f>
        <v>0</v>
      </c>
      <c r="J2666" s="7" t="n">
        <f aca="false">IF(C2666=1,MIN($F$716,MAX(0,$B$2660-I2666)),0)</f>
        <v>0</v>
      </c>
      <c r="K2666" s="7" t="n">
        <f aca="false">IF(D2666=1,MIN($F$715,MAX(0,$B$2660-SUM(I2666:J2666))),0)</f>
        <v>0</v>
      </c>
      <c r="L2666" s="7" t="n">
        <f aca="false">IF(E2666=1,MIN($F$714,MAX(0,$B$2660-SUM(I2666:K2666))),0)</f>
        <v>0</v>
      </c>
      <c r="M2666" s="7" t="n">
        <f aca="false">IF(F2666=1,MIN($F$713,MAX(0,$B$2660-SUM(I2666:L2666))),0)</f>
        <v>30000000</v>
      </c>
      <c r="N2666" s="7" t="n">
        <f aca="false">IF(G2666=1,MIN($F$712,MAX(0,$B$2660-SUM(I2666:M2666))),0)</f>
        <v>0</v>
      </c>
      <c r="O2666" s="7" t="n">
        <f aca="false">IF(H2666=1,MIN($F$711,MAX(0,$B$2660-SUM(I2666:N2666))),0)</f>
        <v>0</v>
      </c>
      <c r="P2666" s="7" t="n">
        <f aca="false">MAX(0,$B$2660-SUM(I2666:O2666))</f>
        <v>1970000000</v>
      </c>
      <c r="Q2666" s="7" t="n">
        <f aca="false">($B$693+$B$694)+$B$22+(1-B2666)*$B$688+(1-C2666)*$E$716+(1-D2666)*$E$715+(1-E2666)*$E$714+(1-F2666)*$E$713+(1-G2666)*$E$712+(1-H2666)*$E$711</f>
        <v>30579576.0507295</v>
      </c>
      <c r="R2666" s="7" t="n">
        <f aca="false">P2666&gt;$B$12*Q2666</f>
        <v>1</v>
      </c>
      <c r="S2666" s="7" t="n">
        <f aca="false">IF(R2666,(P2666+$B$12*$B$13)/(Q2666+$B$13),IF(Q2666&gt;0,P2666/Q2666,0))</f>
        <v>59.6289383205835</v>
      </c>
      <c r="T2666" s="7" t="n">
        <f aca="false">IF(R2666,$B$13*(S2666-$B$12),0)</f>
        <v>146572345.801459</v>
      </c>
      <c r="U2666" s="7" t="n">
        <f aca="false">($B$693+$B$694)*S2666</f>
        <v>18729275.6349565</v>
      </c>
      <c r="V2666" s="7" t="n">
        <f aca="false">$B$22*S2666</f>
        <v>536660444.885252</v>
      </c>
      <c r="W2666" s="7" t="n">
        <f aca="false">IF(B2666=1,I2666,S2666*$B$688)</f>
        <v>57455221.4967085</v>
      </c>
      <c r="X2666" s="7" t="n">
        <f aca="false">IF(C2666=1,J2666,S2666*$E$716)</f>
        <v>367348696.107935</v>
      </c>
      <c r="Y2666" s="7" t="n">
        <f aca="false">IF(D2666=1,K2666,S2666*$E$715)</f>
        <v>103835180.898454</v>
      </c>
      <c r="Z2666" s="7" t="n">
        <f aca="false">IF(E2666=1,L2666,S2666*$E$714)</f>
        <v>143109451.9694</v>
      </c>
      <c r="AA2666" s="7" t="n">
        <f aca="false">IF(F2666=1,M2666,S2666*$E$713)</f>
        <v>30000000</v>
      </c>
      <c r="AB2666" s="7" t="n">
        <f aca="false">IF(G2666=1,N2666,S2666*$E$712)</f>
        <v>298144691.602918</v>
      </c>
      <c r="AC2666" s="7" t="n">
        <f aca="false">IF(H2666=1,O2666,S2666*$E$711)</f>
        <v>298144691.602918</v>
      </c>
      <c r="AD2666" s="7" t="n">
        <f aca="false">INDEX($W$2662:$W$2789,MATCH($A2666+(1-B2666)*64,$A$2662:$A$2789,0))</f>
        <v>30000000</v>
      </c>
      <c r="AE2666" s="7" t="n">
        <f aca="false">INDEX($W$2662:$W$2789,MATCH($A2666-B2666*64,$A$2662:$A$2789,0))</f>
        <v>57455221.4967085</v>
      </c>
      <c r="AF2666" s="7" t="n">
        <f aca="false">INDEX($X$2662:$X$2789,MATCH($A2666+(1-C2666)*32,$A$2662:$A$2789,0))</f>
        <v>300000000</v>
      </c>
      <c r="AG2666" s="7" t="n">
        <f aca="false">INDEX($X$2662:$X$2789,MATCH($A2666-C2666*32,$A$2662:$A$2789,0))</f>
        <v>367348696.107935</v>
      </c>
      <c r="AH2666" s="7" t="n">
        <f aca="false">INDEX($Y$2662:$Y$2789,MATCH($A2666+(1-D2666)*16,$A$2662:$A$2789,0))</f>
        <v>100000000</v>
      </c>
      <c r="AI2666" s="7" t="n">
        <f aca="false">INDEX($Y$2662:$Y$2789,MATCH($A2666-D2666*16,$A$2662:$A$2789,0))</f>
        <v>103835180.898454</v>
      </c>
      <c r="AJ2666" s="7" t="n">
        <f aca="false">INDEX($Z$2662:$Z$2789,MATCH($A2666+(1-E2666)*8,$A$2662:$A$2789,0))</f>
        <v>60000000</v>
      </c>
      <c r="AK2666" s="7" t="n">
        <f aca="false">INDEX($Z$2662:$Z$2789,MATCH($A2666-E2666*8,$A$2662:$A$2789,0))</f>
        <v>143109451.9694</v>
      </c>
      <c r="AL2666" s="7" t="n">
        <f aca="false">INDEX($AA$2662:$AA$2789,MATCH($A2666+(1-F2666)*4,$A$2662:$A$2789,0))</f>
        <v>30000000</v>
      </c>
      <c r="AM2666" s="7" t="n">
        <f aca="false">INDEX($AA$2662:$AA$2789,MATCH($A2666-F2666*4,$A$2662:$A$2789,0))</f>
        <v>166506945.412917</v>
      </c>
      <c r="AN2666" s="7" t="n">
        <f aca="false">INDEX($AB$2662:$AB$2789,MATCH($A2666+(1-G2666)*2,$A$2662:$A$2789,0))</f>
        <v>15000000</v>
      </c>
      <c r="AO2666" s="7" t="n">
        <f aca="false">INDEX($AB$2662:$AB$2789,MATCH($A2666-G2666*2,$A$2662:$A$2789,0))</f>
        <v>298144691.602918</v>
      </c>
      <c r="AP2666" s="7" t="n">
        <f aca="false">INDEX($AC$2662:$AC$2789,MATCH($A2666+(1-H2666)*1,$A$2662:$A$2789,0))</f>
        <v>5000000</v>
      </c>
      <c r="AQ2666" s="7" t="n">
        <f aca="false">INDEX($AC$2662:$AC$2789,MATCH($A2666-H2666*1,$A$2662:$A$2789,0))</f>
        <v>298144691.602918</v>
      </c>
      <c r="AR2666" s="14" t="b">
        <f aca="false">AND(IF(B2666=1,AD2666&gt;=AE2666,AE2666&gt;AD2666),IF(C2666=1,AF2666&gt;=AG2666,AG2666&gt;AF2666),IF(D2666=1,AH2666&gt;=AI2666,AI2666&gt;AH2666),IF(E2666=1,AJ2666&gt;=AK2666,AK2666&gt;AJ2666),IF(F2666=1,AL2666&gt;=AM2666,AM2666&gt;AL2666),IF(G2666=1,AN2666&gt;=AO2666,AO2666&gt;AN2666),IF(H2666=1,AP2666&gt;=AQ2666,AQ2666&gt;AP2666))</f>
        <v>0</v>
      </c>
      <c r="AS2666" s="2"/>
      <c r="AT2666" s="2"/>
      <c r="AU2666" s="2"/>
      <c r="AV2666" s="2"/>
      <c r="AW2666" s="2"/>
      <c r="AX2666" s="2"/>
    </row>
    <row r="2667" customFormat="false" ht="15" hidden="false" customHeight="false" outlineLevel="0" collapsed="false">
      <c r="A2667" s="6" t="n">
        <f aca="false">ROW()-2662</f>
        <v>5</v>
      </c>
      <c r="B2667" s="6" t="n">
        <f aca="false">MOD(INT($A2667/64),2)</f>
        <v>0</v>
      </c>
      <c r="C2667" s="6" t="n">
        <f aca="false">MOD(INT($A2667/32),2)</f>
        <v>0</v>
      </c>
      <c r="D2667" s="6" t="n">
        <f aca="false">MOD(INT($A2667/16),2)</f>
        <v>0</v>
      </c>
      <c r="E2667" s="6" t="n">
        <f aca="false">MOD(INT($A2667/8),2)</f>
        <v>0</v>
      </c>
      <c r="F2667" s="6" t="n">
        <f aca="false">MOD(INT($A2667/4),2)</f>
        <v>1</v>
      </c>
      <c r="G2667" s="6" t="n">
        <f aca="false">MOD(INT($A2667/2),2)</f>
        <v>0</v>
      </c>
      <c r="H2667" s="6" t="n">
        <f aca="false">MOD(INT($A2667/1),2)</f>
        <v>1</v>
      </c>
      <c r="I2667" s="7" t="n">
        <f aca="false">IF(B2667=1,MIN($B$6,$B$2660),0)</f>
        <v>0</v>
      </c>
      <c r="J2667" s="7" t="n">
        <f aca="false">IF(C2667=1,MIN($F$716,MAX(0,$B$2660-I2667)),0)</f>
        <v>0</v>
      </c>
      <c r="K2667" s="7" t="n">
        <f aca="false">IF(D2667=1,MIN($F$715,MAX(0,$B$2660-SUM(I2667:J2667))),0)</f>
        <v>0</v>
      </c>
      <c r="L2667" s="7" t="n">
        <f aca="false">IF(E2667=1,MIN($F$714,MAX(0,$B$2660-SUM(I2667:K2667))),0)</f>
        <v>0</v>
      </c>
      <c r="M2667" s="7" t="n">
        <f aca="false">IF(F2667=1,MIN($F$713,MAX(0,$B$2660-SUM(I2667:L2667))),0)</f>
        <v>30000000</v>
      </c>
      <c r="N2667" s="7" t="n">
        <f aca="false">IF(G2667=1,MIN($F$712,MAX(0,$B$2660-SUM(I2667:M2667))),0)</f>
        <v>0</v>
      </c>
      <c r="O2667" s="7" t="n">
        <f aca="false">IF(H2667=1,MIN($F$711,MAX(0,$B$2660-SUM(I2667:N2667))),0)</f>
        <v>5000000</v>
      </c>
      <c r="P2667" s="7" t="n">
        <f aca="false">MAX(0,$B$2660-SUM(I2667:O2667))</f>
        <v>1965000000</v>
      </c>
      <c r="Q2667" s="7" t="n">
        <f aca="false">($B$693+$B$694)+$B$22+(1-B2667)*$B$688+(1-C2667)*$E$716+(1-D2667)*$E$715+(1-E2667)*$E$714+(1-F2667)*$E$713+(1-G2667)*$E$712+(1-H2667)*$E$711</f>
        <v>25579576.0507295</v>
      </c>
      <c r="R2667" s="7" t="n">
        <f aca="false">P2667&gt;$B$12*Q2667</f>
        <v>1</v>
      </c>
      <c r="S2667" s="7" t="n">
        <f aca="false">IF(R2667,(P2667+$B$12*$B$13)/(Q2667+$B$13),IF(Q2667&gt;0,P2667/Q2667,0))</f>
        <v>70.0687217088125</v>
      </c>
      <c r="T2667" s="7" t="n">
        <f aca="false">IF(R2667,$B$13*(S2667-$B$12),0)</f>
        <v>172671804.272031</v>
      </c>
      <c r="U2667" s="7" t="n">
        <f aca="false">($B$693+$B$694)*S2667</f>
        <v>22008381.1524177</v>
      </c>
      <c r="V2667" s="7" t="n">
        <f aca="false">$B$22*S2667</f>
        <v>630618495.379312</v>
      </c>
      <c r="W2667" s="7" t="n">
        <f aca="false">IF(B2667=1,I2667,S2667*$B$688)</f>
        <v>67514432.4074166</v>
      </c>
      <c r="X2667" s="7" t="n">
        <f aca="false">IF(C2667=1,J2667,S2667*$E$716)</f>
        <v>431663790.81408</v>
      </c>
      <c r="Y2667" s="7" t="n">
        <f aca="false">IF(D2667=1,K2667,S2667*$E$715)</f>
        <v>122014555.32953</v>
      </c>
      <c r="Z2667" s="7" t="n">
        <f aca="false">IF(E2667=1,L2667,S2667*$E$714)</f>
        <v>168164932.10115</v>
      </c>
      <c r="AA2667" s="7" t="n">
        <f aca="false">IF(F2667=1,M2667,S2667*$E$713)</f>
        <v>30000000</v>
      </c>
      <c r="AB2667" s="7" t="n">
        <f aca="false">IF(G2667=1,N2667,S2667*$E$712)</f>
        <v>350343608.544062</v>
      </c>
      <c r="AC2667" s="7" t="n">
        <f aca="false">IF(H2667=1,O2667,S2667*$E$711)</f>
        <v>5000000</v>
      </c>
      <c r="AD2667" s="7" t="n">
        <f aca="false">INDEX($W$2662:$W$2789,MATCH($A2667+(1-B2667)*64,$A$2662:$A$2789,0))</f>
        <v>30000000</v>
      </c>
      <c r="AE2667" s="7" t="n">
        <f aca="false">INDEX($W$2662:$W$2789,MATCH($A2667-B2667*64,$A$2662:$A$2789,0))</f>
        <v>67514432.4074166</v>
      </c>
      <c r="AF2667" s="7" t="n">
        <f aca="false">INDEX($X$2662:$X$2789,MATCH($A2667+(1-C2667)*32,$A$2662:$A$2789,0))</f>
        <v>300000000</v>
      </c>
      <c r="AG2667" s="7" t="n">
        <f aca="false">INDEX($X$2662:$X$2789,MATCH($A2667-C2667*32,$A$2662:$A$2789,0))</f>
        <v>431663790.81408</v>
      </c>
      <c r="AH2667" s="7" t="n">
        <f aca="false">INDEX($Y$2662:$Y$2789,MATCH($A2667+(1-D2667)*16,$A$2662:$A$2789,0))</f>
        <v>100000000</v>
      </c>
      <c r="AI2667" s="7" t="n">
        <f aca="false">INDEX($Y$2662:$Y$2789,MATCH($A2667-D2667*16,$A$2662:$A$2789,0))</f>
        <v>122014555.32953</v>
      </c>
      <c r="AJ2667" s="7" t="n">
        <f aca="false">INDEX($Z$2662:$Z$2789,MATCH($A2667+(1-E2667)*8,$A$2662:$A$2789,0))</f>
        <v>60000000</v>
      </c>
      <c r="AK2667" s="7" t="n">
        <f aca="false">INDEX($Z$2662:$Z$2789,MATCH($A2667-E2667*8,$A$2662:$A$2789,0))</f>
        <v>168164932.10115</v>
      </c>
      <c r="AL2667" s="7" t="n">
        <f aca="false">INDEX($AA$2662:$AA$2789,MATCH($A2667+(1-F2667)*4,$A$2662:$A$2789,0))</f>
        <v>30000000</v>
      </c>
      <c r="AM2667" s="7" t="n">
        <f aca="false">INDEX($AA$2662:$AA$2789,MATCH($A2667-F2667*4,$A$2662:$A$2789,0))</f>
        <v>192811510.369986</v>
      </c>
      <c r="AN2667" s="7" t="n">
        <f aca="false">INDEX($AB$2662:$AB$2789,MATCH($A2667+(1-G2667)*2,$A$2662:$A$2789,0))</f>
        <v>15000000</v>
      </c>
      <c r="AO2667" s="7" t="n">
        <f aca="false">INDEX($AB$2662:$AB$2789,MATCH($A2667-G2667*2,$A$2662:$A$2789,0))</f>
        <v>350343608.544062</v>
      </c>
      <c r="AP2667" s="7" t="n">
        <f aca="false">INDEX($AC$2662:$AC$2789,MATCH($A2667+(1-H2667)*1,$A$2662:$A$2789,0))</f>
        <v>5000000</v>
      </c>
      <c r="AQ2667" s="7" t="n">
        <f aca="false">INDEX($AC$2662:$AC$2789,MATCH($A2667-H2667*1,$A$2662:$A$2789,0))</f>
        <v>298144691.602918</v>
      </c>
      <c r="AR2667" s="14" t="b">
        <f aca="false">AND(IF(B2667=1,AD2667&gt;=AE2667,AE2667&gt;AD2667),IF(C2667=1,AF2667&gt;=AG2667,AG2667&gt;AF2667),IF(D2667=1,AH2667&gt;=AI2667,AI2667&gt;AH2667),IF(E2667=1,AJ2667&gt;=AK2667,AK2667&gt;AJ2667),IF(F2667=1,AL2667&gt;=AM2667,AM2667&gt;AL2667),IF(G2667=1,AN2667&gt;=AO2667,AO2667&gt;AN2667),IF(H2667=1,AP2667&gt;=AQ2667,AQ2667&gt;AP2667))</f>
        <v>0</v>
      </c>
      <c r="AS2667" s="2"/>
      <c r="AT2667" s="2"/>
      <c r="AU2667" s="2"/>
      <c r="AV2667" s="2"/>
      <c r="AW2667" s="2"/>
      <c r="AX2667" s="2"/>
    </row>
    <row r="2668" customFormat="false" ht="15" hidden="false" customHeight="false" outlineLevel="0" collapsed="false">
      <c r="A2668" s="6" t="n">
        <f aca="false">ROW()-2662</f>
        <v>6</v>
      </c>
      <c r="B2668" s="6" t="n">
        <f aca="false">MOD(INT($A2668/64),2)</f>
        <v>0</v>
      </c>
      <c r="C2668" s="6" t="n">
        <f aca="false">MOD(INT($A2668/32),2)</f>
        <v>0</v>
      </c>
      <c r="D2668" s="6" t="n">
        <f aca="false">MOD(INT($A2668/16),2)</f>
        <v>0</v>
      </c>
      <c r="E2668" s="6" t="n">
        <f aca="false">MOD(INT($A2668/8),2)</f>
        <v>0</v>
      </c>
      <c r="F2668" s="6" t="n">
        <f aca="false">MOD(INT($A2668/4),2)</f>
        <v>1</v>
      </c>
      <c r="G2668" s="6" t="n">
        <f aca="false">MOD(INT($A2668/2),2)</f>
        <v>1</v>
      </c>
      <c r="H2668" s="6" t="n">
        <f aca="false">MOD(INT($A2668/1),2)</f>
        <v>0</v>
      </c>
      <c r="I2668" s="7" t="n">
        <f aca="false">IF(B2668=1,MIN($B$6,$B$2660),0)</f>
        <v>0</v>
      </c>
      <c r="J2668" s="7" t="n">
        <f aca="false">IF(C2668=1,MIN($F$716,MAX(0,$B$2660-I2668)),0)</f>
        <v>0</v>
      </c>
      <c r="K2668" s="7" t="n">
        <f aca="false">IF(D2668=1,MIN($F$715,MAX(0,$B$2660-SUM(I2668:J2668))),0)</f>
        <v>0</v>
      </c>
      <c r="L2668" s="7" t="n">
        <f aca="false">IF(E2668=1,MIN($F$714,MAX(0,$B$2660-SUM(I2668:K2668))),0)</f>
        <v>0</v>
      </c>
      <c r="M2668" s="7" t="n">
        <f aca="false">IF(F2668=1,MIN($F$713,MAX(0,$B$2660-SUM(I2668:L2668))),0)</f>
        <v>30000000</v>
      </c>
      <c r="N2668" s="7" t="n">
        <f aca="false">IF(G2668=1,MIN($F$712,MAX(0,$B$2660-SUM(I2668:M2668))),0)</f>
        <v>15000000</v>
      </c>
      <c r="O2668" s="7" t="n">
        <f aca="false">IF(H2668=1,MIN($F$711,MAX(0,$B$2660-SUM(I2668:N2668))),0)</f>
        <v>0</v>
      </c>
      <c r="P2668" s="7" t="n">
        <f aca="false">MAX(0,$B$2660-SUM(I2668:O2668))</f>
        <v>1955000000</v>
      </c>
      <c r="Q2668" s="7" t="n">
        <f aca="false">($B$693+$B$694)+$B$22+(1-B2668)*$B$688+(1-C2668)*$E$716+(1-D2668)*$E$715+(1-E2668)*$E$714+(1-F2668)*$E$713+(1-G2668)*$E$712+(1-H2668)*$E$711</f>
        <v>25579576.0507295</v>
      </c>
      <c r="R2668" s="7" t="n">
        <f aca="false">P2668&gt;$B$12*Q2668</f>
        <v>1</v>
      </c>
      <c r="S2668" s="7" t="n">
        <f aca="false">IF(R2668,(P2668+$B$12*$B$13)/(Q2668+$B$13),IF(Q2668&gt;0,P2668/Q2668,0))</f>
        <v>69.7125909758579</v>
      </c>
      <c r="T2668" s="7" t="n">
        <f aca="false">IF(R2668,$B$13*(S2668-$B$12),0)</f>
        <v>171781477.439645</v>
      </c>
      <c r="U2668" s="7" t="n">
        <f aca="false">($B$693+$B$694)*S2668</f>
        <v>21896521.5277548</v>
      </c>
      <c r="V2668" s="7" t="n">
        <f aca="false">$B$22*S2668</f>
        <v>627413318.782721</v>
      </c>
      <c r="W2668" s="7" t="n">
        <f aca="false">IF(B2668=1,I2668,S2668*$B$688)</f>
        <v>67171284.0851426</v>
      </c>
      <c r="X2668" s="7" t="n">
        <f aca="false">IF(C2668=1,J2668,S2668*$E$716)</f>
        <v>429469819.831543</v>
      </c>
      <c r="Y2668" s="7" t="n">
        <f aca="false">IF(D2668=1,K2668,S2668*$E$715)</f>
        <v>121394405.111845</v>
      </c>
      <c r="Z2668" s="7" t="n">
        <f aca="false">IF(E2668=1,L2668,S2668*$E$714)</f>
        <v>167310218.342059</v>
      </c>
      <c r="AA2668" s="7" t="n">
        <f aca="false">IF(F2668=1,M2668,S2668*$E$713)</f>
        <v>30000000</v>
      </c>
      <c r="AB2668" s="7" t="n">
        <f aca="false">IF(G2668=1,N2668,S2668*$E$712)</f>
        <v>15000000</v>
      </c>
      <c r="AC2668" s="7" t="n">
        <f aca="false">IF(H2668=1,O2668,S2668*$E$711)</f>
        <v>348562954.879289</v>
      </c>
      <c r="AD2668" s="7" t="n">
        <f aca="false">INDEX($W$2662:$W$2789,MATCH($A2668+(1-B2668)*64,$A$2662:$A$2789,0))</f>
        <v>30000000</v>
      </c>
      <c r="AE2668" s="7" t="n">
        <f aca="false">INDEX($W$2662:$W$2789,MATCH($A2668-B2668*64,$A$2662:$A$2789,0))</f>
        <v>67171284.0851426</v>
      </c>
      <c r="AF2668" s="7" t="n">
        <f aca="false">INDEX($X$2662:$X$2789,MATCH($A2668+(1-C2668)*32,$A$2662:$A$2789,0))</f>
        <v>300000000</v>
      </c>
      <c r="AG2668" s="7" t="n">
        <f aca="false">INDEX($X$2662:$X$2789,MATCH($A2668-C2668*32,$A$2662:$A$2789,0))</f>
        <v>429469819.831543</v>
      </c>
      <c r="AH2668" s="7" t="n">
        <f aca="false">INDEX($Y$2662:$Y$2789,MATCH($A2668+(1-D2668)*16,$A$2662:$A$2789,0))</f>
        <v>100000000</v>
      </c>
      <c r="AI2668" s="7" t="n">
        <f aca="false">INDEX($Y$2662:$Y$2789,MATCH($A2668-D2668*16,$A$2662:$A$2789,0))</f>
        <v>121394405.111845</v>
      </c>
      <c r="AJ2668" s="7" t="n">
        <f aca="false">INDEX($Z$2662:$Z$2789,MATCH($A2668+(1-E2668)*8,$A$2662:$A$2789,0))</f>
        <v>60000000</v>
      </c>
      <c r="AK2668" s="7" t="n">
        <f aca="false">INDEX($Z$2662:$Z$2789,MATCH($A2668-E2668*8,$A$2662:$A$2789,0))</f>
        <v>167310218.342059</v>
      </c>
      <c r="AL2668" s="7" t="n">
        <f aca="false">INDEX($AA$2662:$AA$2789,MATCH($A2668+(1-F2668)*4,$A$2662:$A$2789,0))</f>
        <v>30000000</v>
      </c>
      <c r="AM2668" s="7" t="n">
        <f aca="false">INDEX($AA$2662:$AA$2789,MATCH($A2668-F2668*4,$A$2662:$A$2789,0))</f>
        <v>191846246.237971</v>
      </c>
      <c r="AN2668" s="7" t="n">
        <f aca="false">INDEX($AB$2662:$AB$2789,MATCH($A2668+(1-G2668)*2,$A$2662:$A$2789,0))</f>
        <v>15000000</v>
      </c>
      <c r="AO2668" s="7" t="n">
        <f aca="false">INDEX($AB$2662:$AB$2789,MATCH($A2668-G2668*2,$A$2662:$A$2789,0))</f>
        <v>298144691.602918</v>
      </c>
      <c r="AP2668" s="7" t="n">
        <f aca="false">INDEX($AC$2662:$AC$2789,MATCH($A2668+(1-H2668)*1,$A$2662:$A$2789,0))</f>
        <v>5000000</v>
      </c>
      <c r="AQ2668" s="7" t="n">
        <f aca="false">INDEX($AC$2662:$AC$2789,MATCH($A2668-H2668*1,$A$2662:$A$2789,0))</f>
        <v>348562954.879289</v>
      </c>
      <c r="AR2668" s="14" t="b">
        <f aca="false">AND(IF(B2668=1,AD2668&gt;=AE2668,AE2668&gt;AD2668),IF(C2668=1,AF2668&gt;=AG2668,AG2668&gt;AF2668),IF(D2668=1,AH2668&gt;=AI2668,AI2668&gt;AH2668),IF(E2668=1,AJ2668&gt;=AK2668,AK2668&gt;AJ2668),IF(F2668=1,AL2668&gt;=AM2668,AM2668&gt;AL2668),IF(G2668=1,AN2668&gt;=AO2668,AO2668&gt;AN2668),IF(H2668=1,AP2668&gt;=AQ2668,AQ2668&gt;AP2668))</f>
        <v>0</v>
      </c>
      <c r="AS2668" s="2"/>
      <c r="AT2668" s="2"/>
      <c r="AU2668" s="2"/>
      <c r="AV2668" s="2"/>
      <c r="AW2668" s="2"/>
      <c r="AX2668" s="2"/>
    </row>
    <row r="2669" customFormat="false" ht="15" hidden="false" customHeight="false" outlineLevel="0" collapsed="false">
      <c r="A2669" s="6" t="n">
        <f aca="false">ROW()-2662</f>
        <v>7</v>
      </c>
      <c r="B2669" s="6" t="n">
        <f aca="false">MOD(INT($A2669/64),2)</f>
        <v>0</v>
      </c>
      <c r="C2669" s="6" t="n">
        <f aca="false">MOD(INT($A2669/32),2)</f>
        <v>0</v>
      </c>
      <c r="D2669" s="6" t="n">
        <f aca="false">MOD(INT($A2669/16),2)</f>
        <v>0</v>
      </c>
      <c r="E2669" s="6" t="n">
        <f aca="false">MOD(INT($A2669/8),2)</f>
        <v>0</v>
      </c>
      <c r="F2669" s="6" t="n">
        <f aca="false">MOD(INT($A2669/4),2)</f>
        <v>1</v>
      </c>
      <c r="G2669" s="6" t="n">
        <f aca="false">MOD(INT($A2669/2),2)</f>
        <v>1</v>
      </c>
      <c r="H2669" s="6" t="n">
        <f aca="false">MOD(INT($A2669/1),2)</f>
        <v>1</v>
      </c>
      <c r="I2669" s="7" t="n">
        <f aca="false">IF(B2669=1,MIN($B$6,$B$2660),0)</f>
        <v>0</v>
      </c>
      <c r="J2669" s="7" t="n">
        <f aca="false">IF(C2669=1,MIN($F$716,MAX(0,$B$2660-I2669)),0)</f>
        <v>0</v>
      </c>
      <c r="K2669" s="7" t="n">
        <f aca="false">IF(D2669=1,MIN($F$715,MAX(0,$B$2660-SUM(I2669:J2669))),0)</f>
        <v>0</v>
      </c>
      <c r="L2669" s="7" t="n">
        <f aca="false">IF(E2669=1,MIN($F$714,MAX(0,$B$2660-SUM(I2669:K2669))),0)</f>
        <v>0</v>
      </c>
      <c r="M2669" s="7" t="n">
        <f aca="false">IF(F2669=1,MIN($F$713,MAX(0,$B$2660-SUM(I2669:L2669))),0)</f>
        <v>30000000</v>
      </c>
      <c r="N2669" s="7" t="n">
        <f aca="false">IF(G2669=1,MIN($F$712,MAX(0,$B$2660-SUM(I2669:M2669))),0)</f>
        <v>15000000</v>
      </c>
      <c r="O2669" s="7" t="n">
        <f aca="false">IF(H2669=1,MIN($F$711,MAX(0,$B$2660-SUM(I2669:N2669))),0)</f>
        <v>5000000</v>
      </c>
      <c r="P2669" s="7" t="n">
        <f aca="false">MAX(0,$B$2660-SUM(I2669:O2669))</f>
        <v>1950000000</v>
      </c>
      <c r="Q2669" s="7" t="n">
        <f aca="false">($B$693+$B$694)+$B$22+(1-B2669)*$B$688+(1-C2669)*$E$716+(1-D2669)*$E$715+(1-E2669)*$E$714+(1-F2669)*$E$713+(1-G2669)*$E$712+(1-H2669)*$E$711</f>
        <v>20579576.0507295</v>
      </c>
      <c r="R2669" s="7" t="n">
        <f aca="false">P2669&gt;$B$12*Q2669</f>
        <v>1</v>
      </c>
      <c r="S2669" s="7" t="n">
        <f aca="false">IF(R2669,(P2669+$B$12*$B$13)/(Q2669+$B$13),IF(Q2669&gt;0,P2669/Q2669,0))</f>
        <v>84.5986076914219</v>
      </c>
      <c r="T2669" s="7" t="n">
        <f aca="false">IF(R2669,$B$13*(S2669-$B$12),0)</f>
        <v>208996519.228555</v>
      </c>
      <c r="U2669" s="7" t="n">
        <f aca="false">($B$693+$B$694)*S2669</f>
        <v>26572175.9671049</v>
      </c>
      <c r="V2669" s="7" t="n">
        <f aca="false">$B$22*S2669</f>
        <v>761387469.222797</v>
      </c>
      <c r="W2669" s="7" t="n">
        <f aca="false">IF(B2669=1,I2669,S2669*$B$688)</f>
        <v>81514645.072021</v>
      </c>
      <c r="X2669" s="7" t="n">
        <f aca="false">IF(C2669=1,J2669,S2669*$E$716)</f>
        <v>521176279.559264</v>
      </c>
      <c r="Y2669" s="7" t="n">
        <f aca="false">IF(D2669=1,K2669,S2669*$E$715)</f>
        <v>147316252.490846</v>
      </c>
      <c r="Z2669" s="7" t="n">
        <f aca="false">IF(E2669=1,L2669,S2669*$E$714)</f>
        <v>203036658.459413</v>
      </c>
      <c r="AA2669" s="7" t="n">
        <f aca="false">IF(F2669=1,M2669,S2669*$E$713)</f>
        <v>30000000</v>
      </c>
      <c r="AB2669" s="7" t="n">
        <f aca="false">IF(G2669=1,N2669,S2669*$E$712)</f>
        <v>15000000</v>
      </c>
      <c r="AC2669" s="7" t="n">
        <f aca="false">IF(H2669=1,O2669,S2669*$E$711)</f>
        <v>5000000</v>
      </c>
      <c r="AD2669" s="7" t="n">
        <f aca="false">INDEX($W$2662:$W$2789,MATCH($A2669+(1-B2669)*64,$A$2662:$A$2789,0))</f>
        <v>30000000</v>
      </c>
      <c r="AE2669" s="7" t="n">
        <f aca="false">INDEX($W$2662:$W$2789,MATCH($A2669-B2669*64,$A$2662:$A$2789,0))</f>
        <v>81514645.072021</v>
      </c>
      <c r="AF2669" s="7" t="n">
        <f aca="false">INDEX($X$2662:$X$2789,MATCH($A2669+(1-C2669)*32,$A$2662:$A$2789,0))</f>
        <v>300000000</v>
      </c>
      <c r="AG2669" s="7" t="n">
        <f aca="false">INDEX($X$2662:$X$2789,MATCH($A2669-C2669*32,$A$2662:$A$2789,0))</f>
        <v>521176279.559264</v>
      </c>
      <c r="AH2669" s="7" t="n">
        <f aca="false">INDEX($Y$2662:$Y$2789,MATCH($A2669+(1-D2669)*16,$A$2662:$A$2789,0))</f>
        <v>100000000</v>
      </c>
      <c r="AI2669" s="7" t="n">
        <f aca="false">INDEX($Y$2662:$Y$2789,MATCH($A2669-D2669*16,$A$2662:$A$2789,0))</f>
        <v>147316252.490846</v>
      </c>
      <c r="AJ2669" s="7" t="n">
        <f aca="false">INDEX($Z$2662:$Z$2789,MATCH($A2669+(1-E2669)*8,$A$2662:$A$2789,0))</f>
        <v>60000000</v>
      </c>
      <c r="AK2669" s="7" t="n">
        <f aca="false">INDEX($Z$2662:$Z$2789,MATCH($A2669-E2669*8,$A$2662:$A$2789,0))</f>
        <v>203036658.459413</v>
      </c>
      <c r="AL2669" s="7" t="n">
        <f aca="false">INDEX($AA$2662:$AA$2789,MATCH($A2669+(1-F2669)*4,$A$2662:$A$2789,0))</f>
        <v>30000000</v>
      </c>
      <c r="AM2669" s="7" t="n">
        <f aca="false">INDEX($AA$2662:$AA$2789,MATCH($A2669-F2669*4,$A$2662:$A$2789,0))</f>
        <v>228052020.034031</v>
      </c>
      <c r="AN2669" s="7" t="n">
        <f aca="false">INDEX($AB$2662:$AB$2789,MATCH($A2669+(1-G2669)*2,$A$2662:$A$2789,0))</f>
        <v>15000000</v>
      </c>
      <c r="AO2669" s="7" t="n">
        <f aca="false">INDEX($AB$2662:$AB$2789,MATCH($A2669-G2669*2,$A$2662:$A$2789,0))</f>
        <v>350343608.544062</v>
      </c>
      <c r="AP2669" s="7" t="n">
        <f aca="false">INDEX($AC$2662:$AC$2789,MATCH($A2669+(1-H2669)*1,$A$2662:$A$2789,0))</f>
        <v>5000000</v>
      </c>
      <c r="AQ2669" s="7" t="n">
        <f aca="false">INDEX($AC$2662:$AC$2789,MATCH($A2669-H2669*1,$A$2662:$A$2789,0))</f>
        <v>348562954.879289</v>
      </c>
      <c r="AR2669" s="14" t="b">
        <f aca="false">AND(IF(B2669=1,AD2669&gt;=AE2669,AE2669&gt;AD2669),IF(C2669=1,AF2669&gt;=AG2669,AG2669&gt;AF2669),IF(D2669=1,AH2669&gt;=AI2669,AI2669&gt;AH2669),IF(E2669=1,AJ2669&gt;=AK2669,AK2669&gt;AJ2669),IF(F2669=1,AL2669&gt;=AM2669,AM2669&gt;AL2669),IF(G2669=1,AN2669&gt;=AO2669,AO2669&gt;AN2669),IF(H2669=1,AP2669&gt;=AQ2669,AQ2669&gt;AP2669))</f>
        <v>0</v>
      </c>
      <c r="AS2669" s="2"/>
      <c r="AT2669" s="2"/>
      <c r="AU2669" s="2"/>
      <c r="AV2669" s="2"/>
      <c r="AW2669" s="2"/>
      <c r="AX2669" s="2"/>
    </row>
    <row r="2670" customFormat="false" ht="15" hidden="false" customHeight="false" outlineLevel="0" collapsed="false">
      <c r="A2670" s="6" t="n">
        <f aca="false">ROW()-2662</f>
        <v>8</v>
      </c>
      <c r="B2670" s="6" t="n">
        <f aca="false">MOD(INT($A2670/64),2)</f>
        <v>0</v>
      </c>
      <c r="C2670" s="6" t="n">
        <f aca="false">MOD(INT($A2670/32),2)</f>
        <v>0</v>
      </c>
      <c r="D2670" s="6" t="n">
        <f aca="false">MOD(INT($A2670/16),2)</f>
        <v>0</v>
      </c>
      <c r="E2670" s="6" t="n">
        <f aca="false">MOD(INT($A2670/8),2)</f>
        <v>1</v>
      </c>
      <c r="F2670" s="6" t="n">
        <f aca="false">MOD(INT($A2670/4),2)</f>
        <v>0</v>
      </c>
      <c r="G2670" s="6" t="n">
        <f aca="false">MOD(INT($A2670/2),2)</f>
        <v>0</v>
      </c>
      <c r="H2670" s="6" t="n">
        <f aca="false">MOD(INT($A2670/1),2)</f>
        <v>0</v>
      </c>
      <c r="I2670" s="7" t="n">
        <f aca="false">IF(B2670=1,MIN($B$6,$B$2660),0)</f>
        <v>0</v>
      </c>
      <c r="J2670" s="7" t="n">
        <f aca="false">IF(C2670=1,MIN($F$716,MAX(0,$B$2660-I2670)),0)</f>
        <v>0</v>
      </c>
      <c r="K2670" s="7" t="n">
        <f aca="false">IF(D2670=1,MIN($F$715,MAX(0,$B$2660-SUM(I2670:J2670))),0)</f>
        <v>0</v>
      </c>
      <c r="L2670" s="7" t="n">
        <f aca="false">IF(E2670=1,MIN($F$714,MAX(0,$B$2660-SUM(I2670:K2670))),0)</f>
        <v>60000000</v>
      </c>
      <c r="M2670" s="7" t="n">
        <f aca="false">IF(F2670=1,MIN($F$713,MAX(0,$B$2660-SUM(I2670:L2670))),0)</f>
        <v>0</v>
      </c>
      <c r="N2670" s="7" t="n">
        <f aca="false">IF(G2670=1,MIN($F$712,MAX(0,$B$2660-SUM(I2670:M2670))),0)</f>
        <v>0</v>
      </c>
      <c r="O2670" s="7" t="n">
        <f aca="false">IF(H2670=1,MIN($F$711,MAX(0,$B$2660-SUM(I2670:N2670))),0)</f>
        <v>0</v>
      </c>
      <c r="P2670" s="7" t="n">
        <f aca="false">MAX(0,$B$2660-SUM(I2670:O2670))</f>
        <v>1940000000</v>
      </c>
      <c r="Q2670" s="7" t="n">
        <f aca="false">($B$693+$B$694)+$B$22+(1-B2670)*$B$688+(1-C2670)*$E$716+(1-D2670)*$E$715+(1-E2670)*$E$714+(1-F2670)*$E$713+(1-G2670)*$E$712+(1-H2670)*$E$711</f>
        <v>31179576.0507295</v>
      </c>
      <c r="R2670" s="7" t="n">
        <f aca="false">P2670&gt;$B$12*Q2670</f>
        <v>1</v>
      </c>
      <c r="S2670" s="7" t="n">
        <f aca="false">IF(R2670,(P2670+$B$12*$B$13)/(Q2670+$B$13),IF(Q2670&gt;0,P2670/Q2670,0))</f>
        <v>57.6759041466</v>
      </c>
      <c r="T2670" s="7" t="n">
        <f aca="false">IF(R2670,$B$13*(S2670-$B$12),0)</f>
        <v>141689760.3665</v>
      </c>
      <c r="U2670" s="7" t="n">
        <f aca="false">($B$693+$B$694)*S2670</f>
        <v>18115833.2963999</v>
      </c>
      <c r="V2670" s="7" t="n">
        <f aca="false">$B$22*S2670</f>
        <v>519083137.3194</v>
      </c>
      <c r="W2670" s="7" t="n">
        <f aca="false">IF(B2670=1,I2670,S2670*$B$688)</f>
        <v>55573383.3453469</v>
      </c>
      <c r="X2670" s="7" t="n">
        <f aca="false">IF(C2670=1,J2670,S2670*$E$716)</f>
        <v>355316877.707784</v>
      </c>
      <c r="Y2670" s="7" t="n">
        <f aca="false">IF(D2670=1,K2670,S2670*$E$715)</f>
        <v>100434254.058769</v>
      </c>
      <c r="Z2670" s="7" t="n">
        <f aca="false">IF(E2670=1,L2670,S2670*$E$714)</f>
        <v>60000000</v>
      </c>
      <c r="AA2670" s="7" t="n">
        <f aca="false">IF(F2670=1,M2670,S2670*$E$713)</f>
        <v>173027712.4398</v>
      </c>
      <c r="AB2670" s="7" t="n">
        <f aca="false">IF(G2670=1,N2670,S2670*$E$712)</f>
        <v>288379520.733</v>
      </c>
      <c r="AC2670" s="7" t="n">
        <f aca="false">IF(H2670=1,O2670,S2670*$E$711)</f>
        <v>288379520.733</v>
      </c>
      <c r="AD2670" s="7" t="n">
        <f aca="false">INDEX($W$2662:$W$2789,MATCH($A2670+(1-B2670)*64,$A$2662:$A$2789,0))</f>
        <v>30000000</v>
      </c>
      <c r="AE2670" s="7" t="n">
        <f aca="false">INDEX($W$2662:$W$2789,MATCH($A2670-B2670*64,$A$2662:$A$2789,0))</f>
        <v>55573383.3453469</v>
      </c>
      <c r="AF2670" s="7" t="n">
        <f aca="false">INDEX($X$2662:$X$2789,MATCH($A2670+(1-C2670)*32,$A$2662:$A$2789,0))</f>
        <v>300000000</v>
      </c>
      <c r="AG2670" s="7" t="n">
        <f aca="false">INDEX($X$2662:$X$2789,MATCH($A2670-C2670*32,$A$2662:$A$2789,0))</f>
        <v>355316877.707784</v>
      </c>
      <c r="AH2670" s="7" t="n">
        <f aca="false">INDEX($Y$2662:$Y$2789,MATCH($A2670+(1-D2670)*16,$A$2662:$A$2789,0))</f>
        <v>100000000</v>
      </c>
      <c r="AI2670" s="7" t="n">
        <f aca="false">INDEX($Y$2662:$Y$2789,MATCH($A2670-D2670*16,$A$2662:$A$2789,0))</f>
        <v>100434254.058769</v>
      </c>
      <c r="AJ2670" s="7" t="n">
        <f aca="false">INDEX($Z$2662:$Z$2789,MATCH($A2670+(1-E2670)*8,$A$2662:$A$2789,0))</f>
        <v>60000000</v>
      </c>
      <c r="AK2670" s="7" t="n">
        <f aca="false">INDEX($Z$2662:$Z$2789,MATCH($A2670-E2670*8,$A$2662:$A$2789,0))</f>
        <v>133205556.330334</v>
      </c>
      <c r="AL2670" s="7" t="n">
        <f aca="false">INDEX($AA$2662:$AA$2789,MATCH($A2670+(1-F2670)*4,$A$2662:$A$2789,0))</f>
        <v>30000000</v>
      </c>
      <c r="AM2670" s="7" t="n">
        <f aca="false">INDEX($AA$2662:$AA$2789,MATCH($A2670-F2670*4,$A$2662:$A$2789,0))</f>
        <v>173027712.4398</v>
      </c>
      <c r="AN2670" s="7" t="n">
        <f aca="false">INDEX($AB$2662:$AB$2789,MATCH($A2670+(1-G2670)*2,$A$2662:$A$2789,0))</f>
        <v>15000000</v>
      </c>
      <c r="AO2670" s="7" t="n">
        <f aca="false">INDEX($AB$2662:$AB$2789,MATCH($A2670-G2670*2,$A$2662:$A$2789,0))</f>
        <v>288379520.733</v>
      </c>
      <c r="AP2670" s="7" t="n">
        <f aca="false">INDEX($AC$2662:$AC$2789,MATCH($A2670+(1-H2670)*1,$A$2662:$A$2789,0))</f>
        <v>5000000</v>
      </c>
      <c r="AQ2670" s="7" t="n">
        <f aca="false">INDEX($AC$2662:$AC$2789,MATCH($A2670-H2670*1,$A$2662:$A$2789,0))</f>
        <v>288379520.733</v>
      </c>
      <c r="AR2670" s="14" t="b">
        <f aca="false">AND(IF(B2670=1,AD2670&gt;=AE2670,AE2670&gt;AD2670),IF(C2670=1,AF2670&gt;=AG2670,AG2670&gt;AF2670),IF(D2670=1,AH2670&gt;=AI2670,AI2670&gt;AH2670),IF(E2670=1,AJ2670&gt;=AK2670,AK2670&gt;AJ2670),IF(F2670=1,AL2670&gt;=AM2670,AM2670&gt;AL2670),IF(G2670=1,AN2670&gt;=AO2670,AO2670&gt;AN2670),IF(H2670=1,AP2670&gt;=AQ2670,AQ2670&gt;AP2670))</f>
        <v>0</v>
      </c>
      <c r="AS2670" s="2"/>
      <c r="AT2670" s="2"/>
      <c r="AU2670" s="2"/>
      <c r="AV2670" s="2"/>
      <c r="AW2670" s="2"/>
      <c r="AX2670" s="2"/>
    </row>
    <row r="2671" customFormat="false" ht="15" hidden="false" customHeight="false" outlineLevel="0" collapsed="false">
      <c r="A2671" s="6" t="n">
        <f aca="false">ROW()-2662</f>
        <v>9</v>
      </c>
      <c r="B2671" s="6" t="n">
        <f aca="false">MOD(INT($A2671/64),2)</f>
        <v>0</v>
      </c>
      <c r="C2671" s="6" t="n">
        <f aca="false">MOD(INT($A2671/32),2)</f>
        <v>0</v>
      </c>
      <c r="D2671" s="6" t="n">
        <f aca="false">MOD(INT($A2671/16),2)</f>
        <v>0</v>
      </c>
      <c r="E2671" s="6" t="n">
        <f aca="false">MOD(INT($A2671/8),2)</f>
        <v>1</v>
      </c>
      <c r="F2671" s="6" t="n">
        <f aca="false">MOD(INT($A2671/4),2)</f>
        <v>0</v>
      </c>
      <c r="G2671" s="6" t="n">
        <f aca="false">MOD(INT($A2671/2),2)</f>
        <v>0</v>
      </c>
      <c r="H2671" s="6" t="n">
        <f aca="false">MOD(INT($A2671/1),2)</f>
        <v>1</v>
      </c>
      <c r="I2671" s="7" t="n">
        <f aca="false">IF(B2671=1,MIN($B$6,$B$2660),0)</f>
        <v>0</v>
      </c>
      <c r="J2671" s="7" t="n">
        <f aca="false">IF(C2671=1,MIN($F$716,MAX(0,$B$2660-I2671)),0)</f>
        <v>0</v>
      </c>
      <c r="K2671" s="7" t="n">
        <f aca="false">IF(D2671=1,MIN($F$715,MAX(0,$B$2660-SUM(I2671:J2671))),0)</f>
        <v>0</v>
      </c>
      <c r="L2671" s="7" t="n">
        <f aca="false">IF(E2671=1,MIN($F$714,MAX(0,$B$2660-SUM(I2671:K2671))),0)</f>
        <v>60000000</v>
      </c>
      <c r="M2671" s="7" t="n">
        <f aca="false">IF(F2671=1,MIN($F$713,MAX(0,$B$2660-SUM(I2671:L2671))),0)</f>
        <v>0</v>
      </c>
      <c r="N2671" s="7" t="n">
        <f aca="false">IF(G2671=1,MIN($F$712,MAX(0,$B$2660-SUM(I2671:M2671))),0)</f>
        <v>0</v>
      </c>
      <c r="O2671" s="7" t="n">
        <f aca="false">IF(H2671=1,MIN($F$711,MAX(0,$B$2660-SUM(I2671:N2671))),0)</f>
        <v>5000000</v>
      </c>
      <c r="P2671" s="7" t="n">
        <f aca="false">MAX(0,$B$2660-SUM(I2671:O2671))</f>
        <v>1935000000</v>
      </c>
      <c r="Q2671" s="7" t="n">
        <f aca="false">($B$693+$B$694)+$B$22+(1-B2671)*$B$688+(1-C2671)*$E$716+(1-D2671)*$E$715+(1-E2671)*$E$714+(1-F2671)*$E$713+(1-G2671)*$E$712+(1-H2671)*$E$711</f>
        <v>26179576.0507295</v>
      </c>
      <c r="R2671" s="7" t="n">
        <f aca="false">P2671&gt;$B$12*Q2671</f>
        <v>1</v>
      </c>
      <c r="S2671" s="7" t="n">
        <f aca="false">IF(R2671,(P2671+$B$12*$B$13)/(Q2671+$B$13),IF(Q2671&gt;0,P2671/Q2671,0))</f>
        <v>67.5567866335569</v>
      </c>
      <c r="T2671" s="7" t="n">
        <f aca="false">IF(R2671,$B$13*(S2671-$B$12),0)</f>
        <v>166391966.583892</v>
      </c>
      <c r="U2671" s="7" t="n">
        <f aca="false">($B$693+$B$694)*S2671</f>
        <v>21219389.6706536</v>
      </c>
      <c r="V2671" s="7" t="n">
        <f aca="false">$B$22*S2671</f>
        <v>608011079.702012</v>
      </c>
      <c r="W2671" s="7" t="n">
        <f aca="false">IF(B2671=1,I2671,S2671*$B$688)</f>
        <v>65094067.5611027</v>
      </c>
      <c r="X2671" s="7" t="n">
        <f aca="false">IF(C2671=1,J2671,S2671*$E$716)</f>
        <v>416188820.093623</v>
      </c>
      <c r="Y2671" s="7" t="n">
        <f aca="false">IF(D2671=1,K2671,S2671*$E$715)</f>
        <v>117640383.320261</v>
      </c>
      <c r="Z2671" s="7" t="n">
        <f aca="false">IF(E2671=1,L2671,S2671*$E$714)</f>
        <v>60000000</v>
      </c>
      <c r="AA2671" s="7" t="n">
        <f aca="false">IF(F2671=1,M2671,S2671*$E$713)</f>
        <v>202670359.900671</v>
      </c>
      <c r="AB2671" s="7" t="n">
        <f aca="false">IF(G2671=1,N2671,S2671*$E$712)</f>
        <v>337783933.167784</v>
      </c>
      <c r="AC2671" s="7" t="n">
        <f aca="false">IF(H2671=1,O2671,S2671*$E$711)</f>
        <v>5000000</v>
      </c>
      <c r="AD2671" s="7" t="n">
        <f aca="false">INDEX($W$2662:$W$2789,MATCH($A2671+(1-B2671)*64,$A$2662:$A$2789,0))</f>
        <v>30000000</v>
      </c>
      <c r="AE2671" s="7" t="n">
        <f aca="false">INDEX($W$2662:$W$2789,MATCH($A2671-B2671*64,$A$2662:$A$2789,0))</f>
        <v>65094067.5611027</v>
      </c>
      <c r="AF2671" s="7" t="n">
        <f aca="false">INDEX($X$2662:$X$2789,MATCH($A2671+(1-C2671)*32,$A$2662:$A$2789,0))</f>
        <v>300000000</v>
      </c>
      <c r="AG2671" s="7" t="n">
        <f aca="false">INDEX($X$2662:$X$2789,MATCH($A2671-C2671*32,$A$2662:$A$2789,0))</f>
        <v>416188820.093623</v>
      </c>
      <c r="AH2671" s="7" t="n">
        <f aca="false">INDEX($Y$2662:$Y$2789,MATCH($A2671+(1-D2671)*16,$A$2662:$A$2789,0))</f>
        <v>100000000</v>
      </c>
      <c r="AI2671" s="7" t="n">
        <f aca="false">INDEX($Y$2662:$Y$2789,MATCH($A2671-D2671*16,$A$2662:$A$2789,0))</f>
        <v>117640383.320261</v>
      </c>
      <c r="AJ2671" s="7" t="n">
        <f aca="false">INDEX($Z$2662:$Z$2789,MATCH($A2671+(1-E2671)*8,$A$2662:$A$2789,0))</f>
        <v>60000000</v>
      </c>
      <c r="AK2671" s="7" t="n">
        <f aca="false">INDEX($Z$2662:$Z$2789,MATCH($A2671-E2671*8,$A$2662:$A$2789,0))</f>
        <v>154249208.295989</v>
      </c>
      <c r="AL2671" s="7" t="n">
        <f aca="false">INDEX($AA$2662:$AA$2789,MATCH($A2671+(1-F2671)*4,$A$2662:$A$2789,0))</f>
        <v>30000000</v>
      </c>
      <c r="AM2671" s="7" t="n">
        <f aca="false">INDEX($AA$2662:$AA$2789,MATCH($A2671-F2671*4,$A$2662:$A$2789,0))</f>
        <v>202670359.900671</v>
      </c>
      <c r="AN2671" s="7" t="n">
        <f aca="false">INDEX($AB$2662:$AB$2789,MATCH($A2671+(1-G2671)*2,$A$2662:$A$2789,0))</f>
        <v>15000000</v>
      </c>
      <c r="AO2671" s="7" t="n">
        <f aca="false">INDEX($AB$2662:$AB$2789,MATCH($A2671-G2671*2,$A$2662:$A$2789,0))</f>
        <v>337783933.167784</v>
      </c>
      <c r="AP2671" s="7" t="n">
        <f aca="false">INDEX($AC$2662:$AC$2789,MATCH($A2671+(1-H2671)*1,$A$2662:$A$2789,0))</f>
        <v>5000000</v>
      </c>
      <c r="AQ2671" s="7" t="n">
        <f aca="false">INDEX($AC$2662:$AC$2789,MATCH($A2671-H2671*1,$A$2662:$A$2789,0))</f>
        <v>288379520.733</v>
      </c>
      <c r="AR2671" s="14" t="b">
        <f aca="false">AND(IF(B2671=1,AD2671&gt;=AE2671,AE2671&gt;AD2671),IF(C2671=1,AF2671&gt;=AG2671,AG2671&gt;AF2671),IF(D2671=1,AH2671&gt;=AI2671,AI2671&gt;AH2671),IF(E2671=1,AJ2671&gt;=AK2671,AK2671&gt;AJ2671),IF(F2671=1,AL2671&gt;=AM2671,AM2671&gt;AL2671),IF(G2671=1,AN2671&gt;=AO2671,AO2671&gt;AN2671),IF(H2671=1,AP2671&gt;=AQ2671,AQ2671&gt;AP2671))</f>
        <v>0</v>
      </c>
      <c r="AS2671" s="2"/>
      <c r="AT2671" s="2"/>
      <c r="AU2671" s="2"/>
      <c r="AV2671" s="2"/>
      <c r="AW2671" s="2"/>
      <c r="AX2671" s="2"/>
    </row>
    <row r="2672" customFormat="false" ht="15" hidden="false" customHeight="false" outlineLevel="0" collapsed="false">
      <c r="A2672" s="6" t="n">
        <f aca="false">ROW()-2662</f>
        <v>10</v>
      </c>
      <c r="B2672" s="6" t="n">
        <f aca="false">MOD(INT($A2672/64),2)</f>
        <v>0</v>
      </c>
      <c r="C2672" s="6" t="n">
        <f aca="false">MOD(INT($A2672/32),2)</f>
        <v>0</v>
      </c>
      <c r="D2672" s="6" t="n">
        <f aca="false">MOD(INT($A2672/16),2)</f>
        <v>0</v>
      </c>
      <c r="E2672" s="6" t="n">
        <f aca="false">MOD(INT($A2672/8),2)</f>
        <v>1</v>
      </c>
      <c r="F2672" s="6" t="n">
        <f aca="false">MOD(INT($A2672/4),2)</f>
        <v>0</v>
      </c>
      <c r="G2672" s="6" t="n">
        <f aca="false">MOD(INT($A2672/2),2)</f>
        <v>1</v>
      </c>
      <c r="H2672" s="6" t="n">
        <f aca="false">MOD(INT($A2672/1),2)</f>
        <v>0</v>
      </c>
      <c r="I2672" s="7" t="n">
        <f aca="false">IF(B2672=1,MIN($B$6,$B$2660),0)</f>
        <v>0</v>
      </c>
      <c r="J2672" s="7" t="n">
        <f aca="false">IF(C2672=1,MIN($F$716,MAX(0,$B$2660-I2672)),0)</f>
        <v>0</v>
      </c>
      <c r="K2672" s="7" t="n">
        <f aca="false">IF(D2672=1,MIN($F$715,MAX(0,$B$2660-SUM(I2672:J2672))),0)</f>
        <v>0</v>
      </c>
      <c r="L2672" s="7" t="n">
        <f aca="false">IF(E2672=1,MIN($F$714,MAX(0,$B$2660-SUM(I2672:K2672))),0)</f>
        <v>60000000</v>
      </c>
      <c r="M2672" s="7" t="n">
        <f aca="false">IF(F2672=1,MIN($F$713,MAX(0,$B$2660-SUM(I2672:L2672))),0)</f>
        <v>0</v>
      </c>
      <c r="N2672" s="7" t="n">
        <f aca="false">IF(G2672=1,MIN($F$712,MAX(0,$B$2660-SUM(I2672:M2672))),0)</f>
        <v>15000000</v>
      </c>
      <c r="O2672" s="7" t="n">
        <f aca="false">IF(H2672=1,MIN($F$711,MAX(0,$B$2660-SUM(I2672:N2672))),0)</f>
        <v>0</v>
      </c>
      <c r="P2672" s="7" t="n">
        <f aca="false">MAX(0,$B$2660-SUM(I2672:O2672))</f>
        <v>1925000000</v>
      </c>
      <c r="Q2672" s="7" t="n">
        <f aca="false">($B$693+$B$694)+$B$22+(1-B2672)*$B$688+(1-C2672)*$E$716+(1-D2672)*$E$715+(1-E2672)*$E$714+(1-F2672)*$E$713+(1-G2672)*$E$712+(1-H2672)*$E$711</f>
        <v>26179576.0507295</v>
      </c>
      <c r="R2672" s="7" t="n">
        <f aca="false">P2672&gt;$B$12*Q2672</f>
        <v>1</v>
      </c>
      <c r="S2672" s="7" t="n">
        <f aca="false">IF(R2672,(P2672+$B$12*$B$13)/(Q2672+$B$13),IF(Q2672&gt;0,P2672/Q2672,0))</f>
        <v>67.2081064444805</v>
      </c>
      <c r="T2672" s="7" t="n">
        <f aca="false">IF(R2672,$B$13*(S2672-$B$12),0)</f>
        <v>165520266.111201</v>
      </c>
      <c r="U2672" s="7" t="n">
        <f aca="false">($B$693+$B$694)*S2672</f>
        <v>21109870.2400954</v>
      </c>
      <c r="V2672" s="7" t="n">
        <f aca="false">$B$22*S2672</f>
        <v>604872958.000324</v>
      </c>
      <c r="W2672" s="7" t="n">
        <f aca="false">IF(B2672=1,I2672,S2672*$B$688)</f>
        <v>64758098.1801422</v>
      </c>
      <c r="X2672" s="7" t="n">
        <f aca="false">IF(C2672=1,J2672,S2672*$E$716)</f>
        <v>414040748.764108</v>
      </c>
      <c r="Y2672" s="7" t="n">
        <f aca="false">IF(D2672=1,K2672,S2672*$E$715)</f>
        <v>117033207.148286</v>
      </c>
      <c r="Z2672" s="7" t="n">
        <f aca="false">IF(E2672=1,L2672,S2672*$E$714)</f>
        <v>60000000</v>
      </c>
      <c r="AA2672" s="7" t="n">
        <f aca="false">IF(F2672=1,M2672,S2672*$E$713)</f>
        <v>201624319.333441</v>
      </c>
      <c r="AB2672" s="7" t="n">
        <f aca="false">IF(G2672=1,N2672,S2672*$E$712)</f>
        <v>15000000</v>
      </c>
      <c r="AC2672" s="7" t="n">
        <f aca="false">IF(H2672=1,O2672,S2672*$E$711)</f>
        <v>336040532.222402</v>
      </c>
      <c r="AD2672" s="7" t="n">
        <f aca="false">INDEX($W$2662:$W$2789,MATCH($A2672+(1-B2672)*64,$A$2662:$A$2789,0))</f>
        <v>30000000</v>
      </c>
      <c r="AE2672" s="7" t="n">
        <f aca="false">INDEX($W$2662:$W$2789,MATCH($A2672-B2672*64,$A$2662:$A$2789,0))</f>
        <v>64758098.1801422</v>
      </c>
      <c r="AF2672" s="7" t="n">
        <f aca="false">INDEX($X$2662:$X$2789,MATCH($A2672+(1-C2672)*32,$A$2662:$A$2789,0))</f>
        <v>300000000</v>
      </c>
      <c r="AG2672" s="7" t="n">
        <f aca="false">INDEX($X$2662:$X$2789,MATCH($A2672-C2672*32,$A$2662:$A$2789,0))</f>
        <v>414040748.764108</v>
      </c>
      <c r="AH2672" s="7" t="n">
        <f aca="false">INDEX($Y$2662:$Y$2789,MATCH($A2672+(1-D2672)*16,$A$2662:$A$2789,0))</f>
        <v>100000000</v>
      </c>
      <c r="AI2672" s="7" t="n">
        <f aca="false">INDEX($Y$2662:$Y$2789,MATCH($A2672-D2672*16,$A$2662:$A$2789,0))</f>
        <v>117033207.148286</v>
      </c>
      <c r="AJ2672" s="7" t="n">
        <f aca="false">INDEX($Z$2662:$Z$2789,MATCH($A2672+(1-E2672)*8,$A$2662:$A$2789,0))</f>
        <v>60000000</v>
      </c>
      <c r="AK2672" s="7" t="n">
        <f aca="false">INDEX($Z$2662:$Z$2789,MATCH($A2672-E2672*8,$A$2662:$A$2789,0))</f>
        <v>153476996.990377</v>
      </c>
      <c r="AL2672" s="7" t="n">
        <f aca="false">INDEX($AA$2662:$AA$2789,MATCH($A2672+(1-F2672)*4,$A$2662:$A$2789,0))</f>
        <v>30000000</v>
      </c>
      <c r="AM2672" s="7" t="n">
        <f aca="false">INDEX($AA$2662:$AA$2789,MATCH($A2672-F2672*4,$A$2662:$A$2789,0))</f>
        <v>201624319.333441</v>
      </c>
      <c r="AN2672" s="7" t="n">
        <f aca="false">INDEX($AB$2662:$AB$2789,MATCH($A2672+(1-G2672)*2,$A$2662:$A$2789,0))</f>
        <v>15000000</v>
      </c>
      <c r="AO2672" s="7" t="n">
        <f aca="false">INDEX($AB$2662:$AB$2789,MATCH($A2672-G2672*2,$A$2662:$A$2789,0))</f>
        <v>288379520.733</v>
      </c>
      <c r="AP2672" s="7" t="n">
        <f aca="false">INDEX($AC$2662:$AC$2789,MATCH($A2672+(1-H2672)*1,$A$2662:$A$2789,0))</f>
        <v>5000000</v>
      </c>
      <c r="AQ2672" s="7" t="n">
        <f aca="false">INDEX($AC$2662:$AC$2789,MATCH($A2672-H2672*1,$A$2662:$A$2789,0))</f>
        <v>336040532.222402</v>
      </c>
      <c r="AR2672" s="14" t="b">
        <f aca="false">AND(IF(B2672=1,AD2672&gt;=AE2672,AE2672&gt;AD2672),IF(C2672=1,AF2672&gt;=AG2672,AG2672&gt;AF2672),IF(D2672=1,AH2672&gt;=AI2672,AI2672&gt;AH2672),IF(E2672=1,AJ2672&gt;=AK2672,AK2672&gt;AJ2672),IF(F2672=1,AL2672&gt;=AM2672,AM2672&gt;AL2672),IF(G2672=1,AN2672&gt;=AO2672,AO2672&gt;AN2672),IF(H2672=1,AP2672&gt;=AQ2672,AQ2672&gt;AP2672))</f>
        <v>0</v>
      </c>
      <c r="AS2672" s="2"/>
      <c r="AT2672" s="2"/>
      <c r="AU2672" s="2"/>
      <c r="AV2672" s="2"/>
      <c r="AW2672" s="2"/>
      <c r="AX2672" s="2"/>
    </row>
    <row r="2673" customFormat="false" ht="15" hidden="false" customHeight="false" outlineLevel="0" collapsed="false">
      <c r="A2673" s="6" t="n">
        <f aca="false">ROW()-2662</f>
        <v>11</v>
      </c>
      <c r="B2673" s="6" t="n">
        <f aca="false">MOD(INT($A2673/64),2)</f>
        <v>0</v>
      </c>
      <c r="C2673" s="6" t="n">
        <f aca="false">MOD(INT($A2673/32),2)</f>
        <v>0</v>
      </c>
      <c r="D2673" s="6" t="n">
        <f aca="false">MOD(INT($A2673/16),2)</f>
        <v>0</v>
      </c>
      <c r="E2673" s="6" t="n">
        <f aca="false">MOD(INT($A2673/8),2)</f>
        <v>1</v>
      </c>
      <c r="F2673" s="6" t="n">
        <f aca="false">MOD(INT($A2673/4),2)</f>
        <v>0</v>
      </c>
      <c r="G2673" s="6" t="n">
        <f aca="false">MOD(INT($A2673/2),2)</f>
        <v>1</v>
      </c>
      <c r="H2673" s="6" t="n">
        <f aca="false">MOD(INT($A2673/1),2)</f>
        <v>1</v>
      </c>
      <c r="I2673" s="7" t="n">
        <f aca="false">IF(B2673=1,MIN($B$6,$B$2660),0)</f>
        <v>0</v>
      </c>
      <c r="J2673" s="7" t="n">
        <f aca="false">IF(C2673=1,MIN($F$716,MAX(0,$B$2660-I2673)),0)</f>
        <v>0</v>
      </c>
      <c r="K2673" s="7" t="n">
        <f aca="false">IF(D2673=1,MIN($F$715,MAX(0,$B$2660-SUM(I2673:J2673))),0)</f>
        <v>0</v>
      </c>
      <c r="L2673" s="7" t="n">
        <f aca="false">IF(E2673=1,MIN($F$714,MAX(0,$B$2660-SUM(I2673:K2673))),0)</f>
        <v>60000000</v>
      </c>
      <c r="M2673" s="7" t="n">
        <f aca="false">IF(F2673=1,MIN($F$713,MAX(0,$B$2660-SUM(I2673:L2673))),0)</f>
        <v>0</v>
      </c>
      <c r="N2673" s="7" t="n">
        <f aca="false">IF(G2673=1,MIN($F$712,MAX(0,$B$2660-SUM(I2673:M2673))),0)</f>
        <v>15000000</v>
      </c>
      <c r="O2673" s="7" t="n">
        <f aca="false">IF(H2673=1,MIN($F$711,MAX(0,$B$2660-SUM(I2673:N2673))),0)</f>
        <v>5000000</v>
      </c>
      <c r="P2673" s="7" t="n">
        <f aca="false">MAX(0,$B$2660-SUM(I2673:O2673))</f>
        <v>1920000000</v>
      </c>
      <c r="Q2673" s="7" t="n">
        <f aca="false">($B$693+$B$694)+$B$22+(1-B2673)*$B$688+(1-C2673)*$E$716+(1-D2673)*$E$715+(1-E2673)*$E$714+(1-F2673)*$E$713+(1-G2673)*$E$712+(1-H2673)*$E$711</f>
        <v>21179576.0507295</v>
      </c>
      <c r="R2673" s="7" t="n">
        <f aca="false">P2673&gt;$B$12*Q2673</f>
        <v>1</v>
      </c>
      <c r="S2673" s="7" t="n">
        <f aca="false">IF(R2673,(P2673+$B$12*$B$13)/(Q2673+$B$13),IF(Q2673&gt;0,P2673/Q2673,0))</f>
        <v>81.1881089374814</v>
      </c>
      <c r="T2673" s="7" t="n">
        <f aca="false">IF(R2673,$B$13*(S2673-$B$12),0)</f>
        <v>200470272.343703</v>
      </c>
      <c r="U2673" s="7" t="n">
        <f aca="false">($B$693+$B$694)*S2673</f>
        <v>25500948.2542818</v>
      </c>
      <c r="V2673" s="7" t="n">
        <f aca="false">$B$22*S2673</f>
        <v>730692980.437332</v>
      </c>
      <c r="W2673" s="7" t="n">
        <f aca="false">IF(B2673=1,I2673,S2673*$B$688)</f>
        <v>78228472.8402027</v>
      </c>
      <c r="X2673" s="7" t="n">
        <f aca="false">IF(C2673=1,J2673,S2673*$E$716)</f>
        <v>500165637.652441</v>
      </c>
      <c r="Y2673" s="7" t="n">
        <f aca="false">IF(D2673=1,K2673,S2673*$E$715)</f>
        <v>141377361.659594</v>
      </c>
      <c r="Z2673" s="7" t="n">
        <f aca="false">IF(E2673=1,L2673,S2673*$E$714)</f>
        <v>60000000</v>
      </c>
      <c r="AA2673" s="7" t="n">
        <f aca="false">IF(F2673=1,M2673,S2673*$E$713)</f>
        <v>243564326.812444</v>
      </c>
      <c r="AB2673" s="7" t="n">
        <f aca="false">IF(G2673=1,N2673,S2673*$E$712)</f>
        <v>15000000</v>
      </c>
      <c r="AC2673" s="7" t="n">
        <f aca="false">IF(H2673=1,O2673,S2673*$E$711)</f>
        <v>5000000</v>
      </c>
      <c r="AD2673" s="7" t="n">
        <f aca="false">INDEX($W$2662:$W$2789,MATCH($A2673+(1-B2673)*64,$A$2662:$A$2789,0))</f>
        <v>30000000</v>
      </c>
      <c r="AE2673" s="7" t="n">
        <f aca="false">INDEX($W$2662:$W$2789,MATCH($A2673-B2673*64,$A$2662:$A$2789,0))</f>
        <v>78228472.8402027</v>
      </c>
      <c r="AF2673" s="7" t="n">
        <f aca="false">INDEX($X$2662:$X$2789,MATCH($A2673+(1-C2673)*32,$A$2662:$A$2789,0))</f>
        <v>300000000</v>
      </c>
      <c r="AG2673" s="7" t="n">
        <f aca="false">INDEX($X$2662:$X$2789,MATCH($A2673-C2673*32,$A$2662:$A$2789,0))</f>
        <v>500165637.652441</v>
      </c>
      <c r="AH2673" s="7" t="n">
        <f aca="false">INDEX($Y$2662:$Y$2789,MATCH($A2673+(1-D2673)*16,$A$2662:$A$2789,0))</f>
        <v>100000000</v>
      </c>
      <c r="AI2673" s="7" t="n">
        <f aca="false">INDEX($Y$2662:$Y$2789,MATCH($A2673-D2673*16,$A$2662:$A$2789,0))</f>
        <v>141377361.659594</v>
      </c>
      <c r="AJ2673" s="7" t="n">
        <f aca="false">INDEX($Z$2662:$Z$2789,MATCH($A2673+(1-E2673)*8,$A$2662:$A$2789,0))</f>
        <v>60000000</v>
      </c>
      <c r="AK2673" s="7" t="n">
        <f aca="false">INDEX($Z$2662:$Z$2789,MATCH($A2673-E2673*8,$A$2662:$A$2789,0))</f>
        <v>182441616.027225</v>
      </c>
      <c r="AL2673" s="7" t="n">
        <f aca="false">INDEX($AA$2662:$AA$2789,MATCH($A2673+(1-F2673)*4,$A$2662:$A$2789,0))</f>
        <v>30000000</v>
      </c>
      <c r="AM2673" s="7" t="n">
        <f aca="false">INDEX($AA$2662:$AA$2789,MATCH($A2673-F2673*4,$A$2662:$A$2789,0))</f>
        <v>243564326.812444</v>
      </c>
      <c r="AN2673" s="7" t="n">
        <f aca="false">INDEX($AB$2662:$AB$2789,MATCH($A2673+(1-G2673)*2,$A$2662:$A$2789,0))</f>
        <v>15000000</v>
      </c>
      <c r="AO2673" s="7" t="n">
        <f aca="false">INDEX($AB$2662:$AB$2789,MATCH($A2673-G2673*2,$A$2662:$A$2789,0))</f>
        <v>337783933.167784</v>
      </c>
      <c r="AP2673" s="7" t="n">
        <f aca="false">INDEX($AC$2662:$AC$2789,MATCH($A2673+(1-H2673)*1,$A$2662:$A$2789,0))</f>
        <v>5000000</v>
      </c>
      <c r="AQ2673" s="7" t="n">
        <f aca="false">INDEX($AC$2662:$AC$2789,MATCH($A2673-H2673*1,$A$2662:$A$2789,0))</f>
        <v>336040532.222402</v>
      </c>
      <c r="AR2673" s="14" t="b">
        <f aca="false">AND(IF(B2673=1,AD2673&gt;=AE2673,AE2673&gt;AD2673),IF(C2673=1,AF2673&gt;=AG2673,AG2673&gt;AF2673),IF(D2673=1,AH2673&gt;=AI2673,AI2673&gt;AH2673),IF(E2673=1,AJ2673&gt;=AK2673,AK2673&gt;AJ2673),IF(F2673=1,AL2673&gt;=AM2673,AM2673&gt;AL2673),IF(G2673=1,AN2673&gt;=AO2673,AO2673&gt;AN2673),IF(H2673=1,AP2673&gt;=AQ2673,AQ2673&gt;AP2673))</f>
        <v>0</v>
      </c>
      <c r="AS2673" s="2"/>
      <c r="AT2673" s="2"/>
      <c r="AU2673" s="2"/>
      <c r="AV2673" s="2"/>
      <c r="AW2673" s="2"/>
      <c r="AX2673" s="2"/>
    </row>
    <row r="2674" customFormat="false" ht="15" hidden="false" customHeight="false" outlineLevel="0" collapsed="false">
      <c r="A2674" s="6" t="n">
        <f aca="false">ROW()-2662</f>
        <v>12</v>
      </c>
      <c r="B2674" s="6" t="n">
        <f aca="false">MOD(INT($A2674/64),2)</f>
        <v>0</v>
      </c>
      <c r="C2674" s="6" t="n">
        <f aca="false">MOD(INT($A2674/32),2)</f>
        <v>0</v>
      </c>
      <c r="D2674" s="6" t="n">
        <f aca="false">MOD(INT($A2674/16),2)</f>
        <v>0</v>
      </c>
      <c r="E2674" s="6" t="n">
        <f aca="false">MOD(INT($A2674/8),2)</f>
        <v>1</v>
      </c>
      <c r="F2674" s="6" t="n">
        <f aca="false">MOD(INT($A2674/4),2)</f>
        <v>1</v>
      </c>
      <c r="G2674" s="6" t="n">
        <f aca="false">MOD(INT($A2674/2),2)</f>
        <v>0</v>
      </c>
      <c r="H2674" s="6" t="n">
        <f aca="false">MOD(INT($A2674/1),2)</f>
        <v>0</v>
      </c>
      <c r="I2674" s="7" t="n">
        <f aca="false">IF(B2674=1,MIN($B$6,$B$2660),0)</f>
        <v>0</v>
      </c>
      <c r="J2674" s="7" t="n">
        <f aca="false">IF(C2674=1,MIN($F$716,MAX(0,$B$2660-I2674)),0)</f>
        <v>0</v>
      </c>
      <c r="K2674" s="7" t="n">
        <f aca="false">IF(D2674=1,MIN($F$715,MAX(0,$B$2660-SUM(I2674:J2674))),0)</f>
        <v>0</v>
      </c>
      <c r="L2674" s="7" t="n">
        <f aca="false">IF(E2674=1,MIN($F$714,MAX(0,$B$2660-SUM(I2674:K2674))),0)</f>
        <v>60000000</v>
      </c>
      <c r="M2674" s="7" t="n">
        <f aca="false">IF(F2674=1,MIN($F$713,MAX(0,$B$2660-SUM(I2674:L2674))),0)</f>
        <v>30000000</v>
      </c>
      <c r="N2674" s="7" t="n">
        <f aca="false">IF(G2674=1,MIN($F$712,MAX(0,$B$2660-SUM(I2674:M2674))),0)</f>
        <v>0</v>
      </c>
      <c r="O2674" s="7" t="n">
        <f aca="false">IF(H2674=1,MIN($F$711,MAX(0,$B$2660-SUM(I2674:N2674))),0)</f>
        <v>0</v>
      </c>
      <c r="P2674" s="7" t="n">
        <f aca="false">MAX(0,$B$2660-SUM(I2674:O2674))</f>
        <v>1910000000</v>
      </c>
      <c r="Q2674" s="7" t="n">
        <f aca="false">($B$693+$B$694)+$B$22+(1-B2674)*$B$688+(1-C2674)*$E$716+(1-D2674)*$E$715+(1-E2674)*$E$714+(1-F2674)*$E$713+(1-G2674)*$E$712+(1-H2674)*$E$711</f>
        <v>28179576.0507295</v>
      </c>
      <c r="R2674" s="7" t="n">
        <f aca="false">P2674&gt;$B$12*Q2674</f>
        <v>1</v>
      </c>
      <c r="S2674" s="7" t="n">
        <f aca="false">IF(R2674,(P2674+$B$12*$B$13)/(Q2674+$B$13),IF(Q2674&gt;0,P2674/Q2674,0))</f>
        <v>62.3378887908239</v>
      </c>
      <c r="T2674" s="7" t="n">
        <f aca="false">IF(R2674,$B$13*(S2674-$B$12),0)</f>
        <v>153344721.97706</v>
      </c>
      <c r="U2674" s="7" t="n">
        <f aca="false">($B$693+$B$694)*S2674</f>
        <v>19580149.0777436</v>
      </c>
      <c r="V2674" s="7" t="n">
        <f aca="false">$B$22*S2674</f>
        <v>561040999.117415</v>
      </c>
      <c r="W2674" s="7" t="n">
        <f aca="false">IF(B2674=1,I2674,S2674*$B$688)</f>
        <v>60065419.7272135</v>
      </c>
      <c r="X2674" s="7" t="n">
        <f aca="false">IF(C2674=1,J2674,S2674*$E$716)</f>
        <v>384037395.439016</v>
      </c>
      <c r="Y2674" s="7" t="n">
        <f aca="false">IF(D2674=1,K2674,S2674*$E$715)</f>
        <v>108552426.753312</v>
      </c>
      <c r="Z2674" s="7" t="n">
        <f aca="false">IF(E2674=1,L2674,S2674*$E$714)</f>
        <v>60000000</v>
      </c>
      <c r="AA2674" s="7" t="n">
        <f aca="false">IF(F2674=1,M2674,S2674*$E$713)</f>
        <v>30000000</v>
      </c>
      <c r="AB2674" s="7" t="n">
        <f aca="false">IF(G2674=1,N2674,S2674*$E$712)</f>
        <v>311689443.95412</v>
      </c>
      <c r="AC2674" s="7" t="n">
        <f aca="false">IF(H2674=1,O2674,S2674*$E$711)</f>
        <v>311689443.95412</v>
      </c>
      <c r="AD2674" s="7" t="n">
        <f aca="false">INDEX($W$2662:$W$2789,MATCH($A2674+(1-B2674)*64,$A$2662:$A$2789,0))</f>
        <v>30000000</v>
      </c>
      <c r="AE2674" s="7" t="n">
        <f aca="false">INDEX($W$2662:$W$2789,MATCH($A2674-B2674*64,$A$2662:$A$2789,0))</f>
        <v>60065419.7272135</v>
      </c>
      <c r="AF2674" s="7" t="n">
        <f aca="false">INDEX($X$2662:$X$2789,MATCH($A2674+(1-C2674)*32,$A$2662:$A$2789,0))</f>
        <v>300000000</v>
      </c>
      <c r="AG2674" s="7" t="n">
        <f aca="false">INDEX($X$2662:$X$2789,MATCH($A2674-C2674*32,$A$2662:$A$2789,0))</f>
        <v>384037395.439016</v>
      </c>
      <c r="AH2674" s="7" t="n">
        <f aca="false">INDEX($Y$2662:$Y$2789,MATCH($A2674+(1-D2674)*16,$A$2662:$A$2789,0))</f>
        <v>100000000</v>
      </c>
      <c r="AI2674" s="7" t="n">
        <f aca="false">INDEX($Y$2662:$Y$2789,MATCH($A2674-D2674*16,$A$2662:$A$2789,0))</f>
        <v>108552426.753312</v>
      </c>
      <c r="AJ2674" s="7" t="n">
        <f aca="false">INDEX($Z$2662:$Z$2789,MATCH($A2674+(1-E2674)*8,$A$2662:$A$2789,0))</f>
        <v>60000000</v>
      </c>
      <c r="AK2674" s="7" t="n">
        <f aca="false">INDEX($Z$2662:$Z$2789,MATCH($A2674-E2674*8,$A$2662:$A$2789,0))</f>
        <v>143109451.9694</v>
      </c>
      <c r="AL2674" s="7" t="n">
        <f aca="false">INDEX($AA$2662:$AA$2789,MATCH($A2674+(1-F2674)*4,$A$2662:$A$2789,0))</f>
        <v>30000000</v>
      </c>
      <c r="AM2674" s="7" t="n">
        <f aca="false">INDEX($AA$2662:$AA$2789,MATCH($A2674-F2674*4,$A$2662:$A$2789,0))</f>
        <v>173027712.4398</v>
      </c>
      <c r="AN2674" s="7" t="n">
        <f aca="false">INDEX($AB$2662:$AB$2789,MATCH($A2674+(1-G2674)*2,$A$2662:$A$2789,0))</f>
        <v>15000000</v>
      </c>
      <c r="AO2674" s="7" t="n">
        <f aca="false">INDEX($AB$2662:$AB$2789,MATCH($A2674-G2674*2,$A$2662:$A$2789,0))</f>
        <v>311689443.95412</v>
      </c>
      <c r="AP2674" s="7" t="n">
        <f aca="false">INDEX($AC$2662:$AC$2789,MATCH($A2674+(1-H2674)*1,$A$2662:$A$2789,0))</f>
        <v>5000000</v>
      </c>
      <c r="AQ2674" s="7" t="n">
        <f aca="false">INDEX($AC$2662:$AC$2789,MATCH($A2674-H2674*1,$A$2662:$A$2789,0))</f>
        <v>311689443.95412</v>
      </c>
      <c r="AR2674" s="14" t="b">
        <f aca="false">AND(IF(B2674=1,AD2674&gt;=AE2674,AE2674&gt;AD2674),IF(C2674=1,AF2674&gt;=AG2674,AG2674&gt;AF2674),IF(D2674=1,AH2674&gt;=AI2674,AI2674&gt;AH2674),IF(E2674=1,AJ2674&gt;=AK2674,AK2674&gt;AJ2674),IF(F2674=1,AL2674&gt;=AM2674,AM2674&gt;AL2674),IF(G2674=1,AN2674&gt;=AO2674,AO2674&gt;AN2674),IF(H2674=1,AP2674&gt;=AQ2674,AQ2674&gt;AP2674))</f>
        <v>0</v>
      </c>
      <c r="AS2674" s="2"/>
      <c r="AT2674" s="2"/>
      <c r="AU2674" s="2"/>
      <c r="AV2674" s="2"/>
      <c r="AW2674" s="2"/>
      <c r="AX2674" s="2"/>
    </row>
    <row r="2675" customFormat="false" ht="15" hidden="false" customHeight="false" outlineLevel="0" collapsed="false">
      <c r="A2675" s="6" t="n">
        <f aca="false">ROW()-2662</f>
        <v>13</v>
      </c>
      <c r="B2675" s="6" t="n">
        <f aca="false">MOD(INT($A2675/64),2)</f>
        <v>0</v>
      </c>
      <c r="C2675" s="6" t="n">
        <f aca="false">MOD(INT($A2675/32),2)</f>
        <v>0</v>
      </c>
      <c r="D2675" s="6" t="n">
        <f aca="false">MOD(INT($A2675/16),2)</f>
        <v>0</v>
      </c>
      <c r="E2675" s="6" t="n">
        <f aca="false">MOD(INT($A2675/8),2)</f>
        <v>1</v>
      </c>
      <c r="F2675" s="6" t="n">
        <f aca="false">MOD(INT($A2675/4),2)</f>
        <v>1</v>
      </c>
      <c r="G2675" s="6" t="n">
        <f aca="false">MOD(INT($A2675/2),2)</f>
        <v>0</v>
      </c>
      <c r="H2675" s="6" t="n">
        <f aca="false">MOD(INT($A2675/1),2)</f>
        <v>1</v>
      </c>
      <c r="I2675" s="7" t="n">
        <f aca="false">IF(B2675=1,MIN($B$6,$B$2660),0)</f>
        <v>0</v>
      </c>
      <c r="J2675" s="7" t="n">
        <f aca="false">IF(C2675=1,MIN($F$716,MAX(0,$B$2660-I2675)),0)</f>
        <v>0</v>
      </c>
      <c r="K2675" s="7" t="n">
        <f aca="false">IF(D2675=1,MIN($F$715,MAX(0,$B$2660-SUM(I2675:J2675))),0)</f>
        <v>0</v>
      </c>
      <c r="L2675" s="7" t="n">
        <f aca="false">IF(E2675=1,MIN($F$714,MAX(0,$B$2660-SUM(I2675:K2675))),0)</f>
        <v>60000000</v>
      </c>
      <c r="M2675" s="7" t="n">
        <f aca="false">IF(F2675=1,MIN($F$713,MAX(0,$B$2660-SUM(I2675:L2675))),0)</f>
        <v>30000000</v>
      </c>
      <c r="N2675" s="7" t="n">
        <f aca="false">IF(G2675=1,MIN($F$712,MAX(0,$B$2660-SUM(I2675:M2675))),0)</f>
        <v>0</v>
      </c>
      <c r="O2675" s="7" t="n">
        <f aca="false">IF(H2675=1,MIN($F$711,MAX(0,$B$2660-SUM(I2675:N2675))),0)</f>
        <v>5000000</v>
      </c>
      <c r="P2675" s="7" t="n">
        <f aca="false">MAX(0,$B$2660-SUM(I2675:O2675))</f>
        <v>1905000000</v>
      </c>
      <c r="Q2675" s="7" t="n">
        <f aca="false">($B$693+$B$694)+$B$22+(1-B2675)*$B$688+(1-C2675)*$E$716+(1-D2675)*$E$715+(1-E2675)*$E$714+(1-F2675)*$E$713+(1-G2675)*$E$712+(1-H2675)*$E$711</f>
        <v>23179576.0507295</v>
      </c>
      <c r="R2675" s="7" t="n">
        <f aca="false">P2675&gt;$B$12*Q2675</f>
        <v>1</v>
      </c>
      <c r="S2675" s="7" t="n">
        <f aca="false">IF(R2675,(P2675+$B$12*$B$13)/(Q2675+$B$13),IF(Q2675&gt;0,P2675/Q2675,0))</f>
        <v>74.2808213123056</v>
      </c>
      <c r="T2675" s="7" t="n">
        <f aca="false">IF(R2675,$B$13*(S2675-$B$12),0)</f>
        <v>183202053.280764</v>
      </c>
      <c r="U2675" s="7" t="n">
        <f aca="false">($B$693+$B$694)*S2675</f>
        <v>23331389.3544349</v>
      </c>
      <c r="V2675" s="7" t="n">
        <f aca="false">$B$22*S2675</f>
        <v>668527391.810751</v>
      </c>
      <c r="W2675" s="7" t="n">
        <f aca="false">IF(B2675=1,I2675,S2675*$B$688)</f>
        <v>71572983.8842816</v>
      </c>
      <c r="X2675" s="7" t="n">
        <f aca="false">IF(C2675=1,J2675,S2675*$E$716)</f>
        <v>457612756.883224</v>
      </c>
      <c r="Y2675" s="7" t="n">
        <f aca="false">IF(D2675=1,K2675,S2675*$E$715)</f>
        <v>129349318.225016</v>
      </c>
      <c r="Z2675" s="7" t="n">
        <f aca="false">IF(E2675=1,L2675,S2675*$E$714)</f>
        <v>60000000</v>
      </c>
      <c r="AA2675" s="7" t="n">
        <f aca="false">IF(F2675=1,M2675,S2675*$E$713)</f>
        <v>30000000</v>
      </c>
      <c r="AB2675" s="7" t="n">
        <f aca="false">IF(G2675=1,N2675,S2675*$E$712)</f>
        <v>371404106.561528</v>
      </c>
      <c r="AC2675" s="7" t="n">
        <f aca="false">IF(H2675=1,O2675,S2675*$E$711)</f>
        <v>5000000</v>
      </c>
      <c r="AD2675" s="7" t="n">
        <f aca="false">INDEX($W$2662:$W$2789,MATCH($A2675+(1-B2675)*64,$A$2662:$A$2789,0))</f>
        <v>30000000</v>
      </c>
      <c r="AE2675" s="7" t="n">
        <f aca="false">INDEX($W$2662:$W$2789,MATCH($A2675-B2675*64,$A$2662:$A$2789,0))</f>
        <v>71572983.8842816</v>
      </c>
      <c r="AF2675" s="7" t="n">
        <f aca="false">INDEX($X$2662:$X$2789,MATCH($A2675+(1-C2675)*32,$A$2662:$A$2789,0))</f>
        <v>300000000</v>
      </c>
      <c r="AG2675" s="7" t="n">
        <f aca="false">INDEX($X$2662:$X$2789,MATCH($A2675-C2675*32,$A$2662:$A$2789,0))</f>
        <v>457612756.883224</v>
      </c>
      <c r="AH2675" s="7" t="n">
        <f aca="false">INDEX($Y$2662:$Y$2789,MATCH($A2675+(1-D2675)*16,$A$2662:$A$2789,0))</f>
        <v>100000000</v>
      </c>
      <c r="AI2675" s="7" t="n">
        <f aca="false">INDEX($Y$2662:$Y$2789,MATCH($A2675-D2675*16,$A$2662:$A$2789,0))</f>
        <v>129349318.225016</v>
      </c>
      <c r="AJ2675" s="7" t="n">
        <f aca="false">INDEX($Z$2662:$Z$2789,MATCH($A2675+(1-E2675)*8,$A$2662:$A$2789,0))</f>
        <v>60000000</v>
      </c>
      <c r="AK2675" s="7" t="n">
        <f aca="false">INDEX($Z$2662:$Z$2789,MATCH($A2675-E2675*8,$A$2662:$A$2789,0))</f>
        <v>168164932.10115</v>
      </c>
      <c r="AL2675" s="7" t="n">
        <f aca="false">INDEX($AA$2662:$AA$2789,MATCH($A2675+(1-F2675)*4,$A$2662:$A$2789,0))</f>
        <v>30000000</v>
      </c>
      <c r="AM2675" s="7" t="n">
        <f aca="false">INDEX($AA$2662:$AA$2789,MATCH($A2675-F2675*4,$A$2662:$A$2789,0))</f>
        <v>202670359.900671</v>
      </c>
      <c r="AN2675" s="7" t="n">
        <f aca="false">INDEX($AB$2662:$AB$2789,MATCH($A2675+(1-G2675)*2,$A$2662:$A$2789,0))</f>
        <v>15000000</v>
      </c>
      <c r="AO2675" s="7" t="n">
        <f aca="false">INDEX($AB$2662:$AB$2789,MATCH($A2675-G2675*2,$A$2662:$A$2789,0))</f>
        <v>371404106.561528</v>
      </c>
      <c r="AP2675" s="7" t="n">
        <f aca="false">INDEX($AC$2662:$AC$2789,MATCH($A2675+(1-H2675)*1,$A$2662:$A$2789,0))</f>
        <v>5000000</v>
      </c>
      <c r="AQ2675" s="7" t="n">
        <f aca="false">INDEX($AC$2662:$AC$2789,MATCH($A2675-H2675*1,$A$2662:$A$2789,0))</f>
        <v>311689443.95412</v>
      </c>
      <c r="AR2675" s="14" t="b">
        <f aca="false">AND(IF(B2675=1,AD2675&gt;=AE2675,AE2675&gt;AD2675),IF(C2675=1,AF2675&gt;=AG2675,AG2675&gt;AF2675),IF(D2675=1,AH2675&gt;=AI2675,AI2675&gt;AH2675),IF(E2675=1,AJ2675&gt;=AK2675,AK2675&gt;AJ2675),IF(F2675=1,AL2675&gt;=AM2675,AM2675&gt;AL2675),IF(G2675=1,AN2675&gt;=AO2675,AO2675&gt;AN2675),IF(H2675=1,AP2675&gt;=AQ2675,AQ2675&gt;AP2675))</f>
        <v>0</v>
      </c>
      <c r="AS2675" s="2"/>
      <c r="AT2675" s="2"/>
      <c r="AU2675" s="2"/>
      <c r="AV2675" s="2"/>
      <c r="AW2675" s="2"/>
      <c r="AX2675" s="2"/>
    </row>
    <row r="2676" customFormat="false" ht="15" hidden="false" customHeight="false" outlineLevel="0" collapsed="false">
      <c r="A2676" s="6" t="n">
        <f aca="false">ROW()-2662</f>
        <v>14</v>
      </c>
      <c r="B2676" s="6" t="n">
        <f aca="false">MOD(INT($A2676/64),2)</f>
        <v>0</v>
      </c>
      <c r="C2676" s="6" t="n">
        <f aca="false">MOD(INT($A2676/32),2)</f>
        <v>0</v>
      </c>
      <c r="D2676" s="6" t="n">
        <f aca="false">MOD(INT($A2676/16),2)</f>
        <v>0</v>
      </c>
      <c r="E2676" s="6" t="n">
        <f aca="false">MOD(INT($A2676/8),2)</f>
        <v>1</v>
      </c>
      <c r="F2676" s="6" t="n">
        <f aca="false">MOD(INT($A2676/4),2)</f>
        <v>1</v>
      </c>
      <c r="G2676" s="6" t="n">
        <f aca="false">MOD(INT($A2676/2),2)</f>
        <v>1</v>
      </c>
      <c r="H2676" s="6" t="n">
        <f aca="false">MOD(INT($A2676/1),2)</f>
        <v>0</v>
      </c>
      <c r="I2676" s="7" t="n">
        <f aca="false">IF(B2676=1,MIN($B$6,$B$2660),0)</f>
        <v>0</v>
      </c>
      <c r="J2676" s="7" t="n">
        <f aca="false">IF(C2676=1,MIN($F$716,MAX(0,$B$2660-I2676)),0)</f>
        <v>0</v>
      </c>
      <c r="K2676" s="7" t="n">
        <f aca="false">IF(D2676=1,MIN($F$715,MAX(0,$B$2660-SUM(I2676:J2676))),0)</f>
        <v>0</v>
      </c>
      <c r="L2676" s="7" t="n">
        <f aca="false">IF(E2676=1,MIN($F$714,MAX(0,$B$2660-SUM(I2676:K2676))),0)</f>
        <v>60000000</v>
      </c>
      <c r="M2676" s="7" t="n">
        <f aca="false">IF(F2676=1,MIN($F$713,MAX(0,$B$2660-SUM(I2676:L2676))),0)</f>
        <v>30000000</v>
      </c>
      <c r="N2676" s="7" t="n">
        <f aca="false">IF(G2676=1,MIN($F$712,MAX(0,$B$2660-SUM(I2676:M2676))),0)</f>
        <v>15000000</v>
      </c>
      <c r="O2676" s="7" t="n">
        <f aca="false">IF(H2676=1,MIN($F$711,MAX(0,$B$2660-SUM(I2676:N2676))),0)</f>
        <v>0</v>
      </c>
      <c r="P2676" s="7" t="n">
        <f aca="false">MAX(0,$B$2660-SUM(I2676:O2676))</f>
        <v>1895000000</v>
      </c>
      <c r="Q2676" s="7" t="n">
        <f aca="false">($B$693+$B$694)+$B$22+(1-B2676)*$B$688+(1-C2676)*$E$716+(1-D2676)*$E$715+(1-E2676)*$E$714+(1-F2676)*$E$713+(1-G2676)*$E$712+(1-H2676)*$E$711</f>
        <v>23179576.0507295</v>
      </c>
      <c r="R2676" s="7" t="n">
        <f aca="false">P2676&gt;$B$12*Q2676</f>
        <v>1</v>
      </c>
      <c r="S2676" s="7" t="n">
        <f aca="false">IF(R2676,(P2676+$B$12*$B$13)/(Q2676+$B$13),IF(Q2676&gt;0,P2676/Q2676,0))</f>
        <v>73.8914067838008</v>
      </c>
      <c r="T2676" s="7" t="n">
        <f aca="false">IF(R2676,$B$13*(S2676-$B$12),0)</f>
        <v>182228516.959502</v>
      </c>
      <c r="U2676" s="7" t="n">
        <f aca="false">($B$693+$B$694)*S2676</f>
        <v>23209075.3866528</v>
      </c>
      <c r="V2676" s="7" t="n">
        <f aca="false">$B$22*S2676</f>
        <v>665022661.054207</v>
      </c>
      <c r="W2676" s="7" t="n">
        <f aca="false">IF(B2676=1,I2676,S2676*$B$688)</f>
        <v>71197765.0958974</v>
      </c>
      <c r="X2676" s="7" t="n">
        <f aca="false">IF(C2676=1,J2676,S2676*$E$716)</f>
        <v>455213738.498516</v>
      </c>
      <c r="Y2676" s="7" t="n">
        <f aca="false">IF(D2676=1,K2676,S2676*$E$715)</f>
        <v>128671209.086222</v>
      </c>
      <c r="Z2676" s="7" t="n">
        <f aca="false">IF(E2676=1,L2676,S2676*$E$714)</f>
        <v>60000000</v>
      </c>
      <c r="AA2676" s="7" t="n">
        <f aca="false">IF(F2676=1,M2676,S2676*$E$713)</f>
        <v>30000000</v>
      </c>
      <c r="AB2676" s="7" t="n">
        <f aca="false">IF(G2676=1,N2676,S2676*$E$712)</f>
        <v>15000000</v>
      </c>
      <c r="AC2676" s="7" t="n">
        <f aca="false">IF(H2676=1,O2676,S2676*$E$711)</f>
        <v>369457033.919004</v>
      </c>
      <c r="AD2676" s="7" t="n">
        <f aca="false">INDEX($W$2662:$W$2789,MATCH($A2676+(1-B2676)*64,$A$2662:$A$2789,0))</f>
        <v>30000000</v>
      </c>
      <c r="AE2676" s="7" t="n">
        <f aca="false">INDEX($W$2662:$W$2789,MATCH($A2676-B2676*64,$A$2662:$A$2789,0))</f>
        <v>71197765.0958974</v>
      </c>
      <c r="AF2676" s="7" t="n">
        <f aca="false">INDEX($X$2662:$X$2789,MATCH($A2676+(1-C2676)*32,$A$2662:$A$2789,0))</f>
        <v>300000000</v>
      </c>
      <c r="AG2676" s="7" t="n">
        <f aca="false">INDEX($X$2662:$X$2789,MATCH($A2676-C2676*32,$A$2662:$A$2789,0))</f>
        <v>455213738.498516</v>
      </c>
      <c r="AH2676" s="7" t="n">
        <f aca="false">INDEX($Y$2662:$Y$2789,MATCH($A2676+(1-D2676)*16,$A$2662:$A$2789,0))</f>
        <v>100000000</v>
      </c>
      <c r="AI2676" s="7" t="n">
        <f aca="false">INDEX($Y$2662:$Y$2789,MATCH($A2676-D2676*16,$A$2662:$A$2789,0))</f>
        <v>128671209.086222</v>
      </c>
      <c r="AJ2676" s="7" t="n">
        <f aca="false">INDEX($Z$2662:$Z$2789,MATCH($A2676+(1-E2676)*8,$A$2662:$A$2789,0))</f>
        <v>60000000</v>
      </c>
      <c r="AK2676" s="7" t="n">
        <f aca="false">INDEX($Z$2662:$Z$2789,MATCH($A2676-E2676*8,$A$2662:$A$2789,0))</f>
        <v>167310218.342059</v>
      </c>
      <c r="AL2676" s="7" t="n">
        <f aca="false">INDEX($AA$2662:$AA$2789,MATCH($A2676+(1-F2676)*4,$A$2662:$A$2789,0))</f>
        <v>30000000</v>
      </c>
      <c r="AM2676" s="7" t="n">
        <f aca="false">INDEX($AA$2662:$AA$2789,MATCH($A2676-F2676*4,$A$2662:$A$2789,0))</f>
        <v>201624319.333441</v>
      </c>
      <c r="AN2676" s="7" t="n">
        <f aca="false">INDEX($AB$2662:$AB$2789,MATCH($A2676+(1-G2676)*2,$A$2662:$A$2789,0))</f>
        <v>15000000</v>
      </c>
      <c r="AO2676" s="7" t="n">
        <f aca="false">INDEX($AB$2662:$AB$2789,MATCH($A2676-G2676*2,$A$2662:$A$2789,0))</f>
        <v>311689443.95412</v>
      </c>
      <c r="AP2676" s="7" t="n">
        <f aca="false">INDEX($AC$2662:$AC$2789,MATCH($A2676+(1-H2676)*1,$A$2662:$A$2789,0))</f>
        <v>5000000</v>
      </c>
      <c r="AQ2676" s="7" t="n">
        <f aca="false">INDEX($AC$2662:$AC$2789,MATCH($A2676-H2676*1,$A$2662:$A$2789,0))</f>
        <v>369457033.919004</v>
      </c>
      <c r="AR2676" s="14" t="b">
        <f aca="false">AND(IF(B2676=1,AD2676&gt;=AE2676,AE2676&gt;AD2676),IF(C2676=1,AF2676&gt;=AG2676,AG2676&gt;AF2676),IF(D2676=1,AH2676&gt;=AI2676,AI2676&gt;AH2676),IF(E2676=1,AJ2676&gt;=AK2676,AK2676&gt;AJ2676),IF(F2676=1,AL2676&gt;=AM2676,AM2676&gt;AL2676),IF(G2676=1,AN2676&gt;=AO2676,AO2676&gt;AN2676),IF(H2676=1,AP2676&gt;=AQ2676,AQ2676&gt;AP2676))</f>
        <v>0</v>
      </c>
      <c r="AS2676" s="2"/>
      <c r="AT2676" s="2"/>
      <c r="AU2676" s="2"/>
      <c r="AV2676" s="2"/>
      <c r="AW2676" s="2"/>
      <c r="AX2676" s="2"/>
    </row>
    <row r="2677" customFormat="false" ht="15" hidden="false" customHeight="false" outlineLevel="0" collapsed="false">
      <c r="A2677" s="6" t="n">
        <f aca="false">ROW()-2662</f>
        <v>15</v>
      </c>
      <c r="B2677" s="6" t="n">
        <f aca="false">MOD(INT($A2677/64),2)</f>
        <v>0</v>
      </c>
      <c r="C2677" s="6" t="n">
        <f aca="false">MOD(INT($A2677/32),2)</f>
        <v>0</v>
      </c>
      <c r="D2677" s="6" t="n">
        <f aca="false">MOD(INT($A2677/16),2)</f>
        <v>0</v>
      </c>
      <c r="E2677" s="6" t="n">
        <f aca="false">MOD(INT($A2677/8),2)</f>
        <v>1</v>
      </c>
      <c r="F2677" s="6" t="n">
        <f aca="false">MOD(INT($A2677/4),2)</f>
        <v>1</v>
      </c>
      <c r="G2677" s="6" t="n">
        <f aca="false">MOD(INT($A2677/2),2)</f>
        <v>1</v>
      </c>
      <c r="H2677" s="6" t="n">
        <f aca="false">MOD(INT($A2677/1),2)</f>
        <v>1</v>
      </c>
      <c r="I2677" s="7" t="n">
        <f aca="false">IF(B2677=1,MIN($B$6,$B$2660),0)</f>
        <v>0</v>
      </c>
      <c r="J2677" s="7" t="n">
        <f aca="false">IF(C2677=1,MIN($F$716,MAX(0,$B$2660-I2677)),0)</f>
        <v>0</v>
      </c>
      <c r="K2677" s="7" t="n">
        <f aca="false">IF(D2677=1,MIN($F$715,MAX(0,$B$2660-SUM(I2677:J2677))),0)</f>
        <v>0</v>
      </c>
      <c r="L2677" s="7" t="n">
        <f aca="false">IF(E2677=1,MIN($F$714,MAX(0,$B$2660-SUM(I2677:K2677))),0)</f>
        <v>60000000</v>
      </c>
      <c r="M2677" s="7" t="n">
        <f aca="false">IF(F2677=1,MIN($F$713,MAX(0,$B$2660-SUM(I2677:L2677))),0)</f>
        <v>30000000</v>
      </c>
      <c r="N2677" s="7" t="n">
        <f aca="false">IF(G2677=1,MIN($F$712,MAX(0,$B$2660-SUM(I2677:M2677))),0)</f>
        <v>15000000</v>
      </c>
      <c r="O2677" s="7" t="n">
        <f aca="false">IF(H2677=1,MIN($F$711,MAX(0,$B$2660-SUM(I2677:N2677))),0)</f>
        <v>5000000</v>
      </c>
      <c r="P2677" s="7" t="n">
        <f aca="false">MAX(0,$B$2660-SUM(I2677:O2677))</f>
        <v>1890000000</v>
      </c>
      <c r="Q2677" s="7" t="n">
        <f aca="false">($B$693+$B$694)+$B$22+(1-B2677)*$B$688+(1-C2677)*$E$716+(1-D2677)*$E$715+(1-E2677)*$E$714+(1-F2677)*$E$713+(1-G2677)*$E$712+(1-H2677)*$E$711</f>
        <v>18179576.0507295</v>
      </c>
      <c r="R2677" s="7" t="n">
        <f aca="false">P2677&gt;$B$12*Q2677</f>
        <v>1</v>
      </c>
      <c r="S2677" s="7" t="n">
        <f aca="false">IF(R2677,(P2677+$B$12*$B$13)/(Q2677+$B$13),IF(Q2677&gt;0,P2677/Q2677,0))</f>
        <v>91.5154157588855</v>
      </c>
      <c r="T2677" s="7" t="n">
        <f aca="false">IF(R2677,$B$13*(S2677-$B$12),0)</f>
        <v>226288539.397214</v>
      </c>
      <c r="U2677" s="7" t="n">
        <f aca="false">($B$693+$B$694)*S2677</f>
        <v>28744725.2101105</v>
      </c>
      <c r="V2677" s="7" t="n">
        <f aca="false">$B$22*S2677</f>
        <v>823638741.829969</v>
      </c>
      <c r="W2677" s="7" t="n">
        <f aca="false">IF(B2677=1,I2677,S2677*$B$688)</f>
        <v>88179307.4114669</v>
      </c>
      <c r="X2677" s="7" t="n">
        <f aca="false">IF(C2677=1,J2677,S2677*$E$716)</f>
        <v>563787811.751084</v>
      </c>
      <c r="Y2677" s="7" t="n">
        <f aca="false">IF(D2677=1,K2677,S2677*$E$715)</f>
        <v>159360874.400155</v>
      </c>
      <c r="Z2677" s="7" t="n">
        <f aca="false">IF(E2677=1,L2677,S2677*$E$714)</f>
        <v>60000000</v>
      </c>
      <c r="AA2677" s="7" t="n">
        <f aca="false">IF(F2677=1,M2677,S2677*$E$713)</f>
        <v>30000000</v>
      </c>
      <c r="AB2677" s="7" t="n">
        <f aca="false">IF(G2677=1,N2677,S2677*$E$712)</f>
        <v>15000000</v>
      </c>
      <c r="AC2677" s="7" t="n">
        <f aca="false">IF(H2677=1,O2677,S2677*$E$711)</f>
        <v>5000000</v>
      </c>
      <c r="AD2677" s="7" t="n">
        <f aca="false">INDEX($W$2662:$W$2789,MATCH($A2677+(1-B2677)*64,$A$2662:$A$2789,0))</f>
        <v>30000000</v>
      </c>
      <c r="AE2677" s="7" t="n">
        <f aca="false">INDEX($W$2662:$W$2789,MATCH($A2677-B2677*64,$A$2662:$A$2789,0))</f>
        <v>88179307.4114669</v>
      </c>
      <c r="AF2677" s="7" t="n">
        <f aca="false">INDEX($X$2662:$X$2789,MATCH($A2677+(1-C2677)*32,$A$2662:$A$2789,0))</f>
        <v>300000000</v>
      </c>
      <c r="AG2677" s="7" t="n">
        <f aca="false">INDEX($X$2662:$X$2789,MATCH($A2677-C2677*32,$A$2662:$A$2789,0))</f>
        <v>563787811.751084</v>
      </c>
      <c r="AH2677" s="7" t="n">
        <f aca="false">INDEX($Y$2662:$Y$2789,MATCH($A2677+(1-D2677)*16,$A$2662:$A$2789,0))</f>
        <v>100000000</v>
      </c>
      <c r="AI2677" s="7" t="n">
        <f aca="false">INDEX($Y$2662:$Y$2789,MATCH($A2677-D2677*16,$A$2662:$A$2789,0))</f>
        <v>159360874.400155</v>
      </c>
      <c r="AJ2677" s="7" t="n">
        <f aca="false">INDEX($Z$2662:$Z$2789,MATCH($A2677+(1-E2677)*8,$A$2662:$A$2789,0))</f>
        <v>60000000</v>
      </c>
      <c r="AK2677" s="7" t="n">
        <f aca="false">INDEX($Z$2662:$Z$2789,MATCH($A2677-E2677*8,$A$2662:$A$2789,0))</f>
        <v>203036658.459413</v>
      </c>
      <c r="AL2677" s="7" t="n">
        <f aca="false">INDEX($AA$2662:$AA$2789,MATCH($A2677+(1-F2677)*4,$A$2662:$A$2789,0))</f>
        <v>30000000</v>
      </c>
      <c r="AM2677" s="7" t="n">
        <f aca="false">INDEX($AA$2662:$AA$2789,MATCH($A2677-F2677*4,$A$2662:$A$2789,0))</f>
        <v>243564326.812444</v>
      </c>
      <c r="AN2677" s="7" t="n">
        <f aca="false">INDEX($AB$2662:$AB$2789,MATCH($A2677+(1-G2677)*2,$A$2662:$A$2789,0))</f>
        <v>15000000</v>
      </c>
      <c r="AO2677" s="7" t="n">
        <f aca="false">INDEX($AB$2662:$AB$2789,MATCH($A2677-G2677*2,$A$2662:$A$2789,0))</f>
        <v>371404106.561528</v>
      </c>
      <c r="AP2677" s="7" t="n">
        <f aca="false">INDEX($AC$2662:$AC$2789,MATCH($A2677+(1-H2677)*1,$A$2662:$A$2789,0))</f>
        <v>5000000</v>
      </c>
      <c r="AQ2677" s="7" t="n">
        <f aca="false">INDEX($AC$2662:$AC$2789,MATCH($A2677-H2677*1,$A$2662:$A$2789,0))</f>
        <v>369457033.919004</v>
      </c>
      <c r="AR2677" s="14" t="b">
        <f aca="false">AND(IF(B2677=1,AD2677&gt;=AE2677,AE2677&gt;AD2677),IF(C2677=1,AF2677&gt;=AG2677,AG2677&gt;AF2677),IF(D2677=1,AH2677&gt;=AI2677,AI2677&gt;AH2677),IF(E2677=1,AJ2677&gt;=AK2677,AK2677&gt;AJ2677),IF(F2677=1,AL2677&gt;=AM2677,AM2677&gt;AL2677),IF(G2677=1,AN2677&gt;=AO2677,AO2677&gt;AN2677),IF(H2677=1,AP2677&gt;=AQ2677,AQ2677&gt;AP2677))</f>
        <v>0</v>
      </c>
      <c r="AS2677" s="2"/>
      <c r="AT2677" s="2"/>
      <c r="AU2677" s="2"/>
      <c r="AV2677" s="2"/>
      <c r="AW2677" s="2"/>
      <c r="AX2677" s="2"/>
    </row>
    <row r="2678" customFormat="false" ht="15" hidden="false" customHeight="false" outlineLevel="0" collapsed="false">
      <c r="A2678" s="6" t="n">
        <f aca="false">ROW()-2662</f>
        <v>16</v>
      </c>
      <c r="B2678" s="6" t="n">
        <f aca="false">MOD(INT($A2678/64),2)</f>
        <v>0</v>
      </c>
      <c r="C2678" s="6" t="n">
        <f aca="false">MOD(INT($A2678/32),2)</f>
        <v>0</v>
      </c>
      <c r="D2678" s="6" t="n">
        <f aca="false">MOD(INT($A2678/16),2)</f>
        <v>1</v>
      </c>
      <c r="E2678" s="6" t="n">
        <f aca="false">MOD(INT($A2678/8),2)</f>
        <v>0</v>
      </c>
      <c r="F2678" s="6" t="n">
        <f aca="false">MOD(INT($A2678/4),2)</f>
        <v>0</v>
      </c>
      <c r="G2678" s="6" t="n">
        <f aca="false">MOD(INT($A2678/2),2)</f>
        <v>0</v>
      </c>
      <c r="H2678" s="6" t="n">
        <f aca="false">MOD(INT($A2678/1),2)</f>
        <v>0</v>
      </c>
      <c r="I2678" s="7" t="n">
        <f aca="false">IF(B2678=1,MIN($B$6,$B$2660),0)</f>
        <v>0</v>
      </c>
      <c r="J2678" s="7" t="n">
        <f aca="false">IF(C2678=1,MIN($F$716,MAX(0,$B$2660-I2678)),0)</f>
        <v>0</v>
      </c>
      <c r="K2678" s="7" t="n">
        <f aca="false">IF(D2678=1,MIN($F$715,MAX(0,$B$2660-SUM(I2678:J2678))),0)</f>
        <v>100000000</v>
      </c>
      <c r="L2678" s="7" t="n">
        <f aca="false">IF(E2678=1,MIN($F$714,MAX(0,$B$2660-SUM(I2678:K2678))),0)</f>
        <v>0</v>
      </c>
      <c r="M2678" s="7" t="n">
        <f aca="false">IF(F2678=1,MIN($F$713,MAX(0,$B$2660-SUM(I2678:L2678))),0)</f>
        <v>0</v>
      </c>
      <c r="N2678" s="7" t="n">
        <f aca="false">IF(G2678=1,MIN($F$712,MAX(0,$B$2660-SUM(I2678:M2678))),0)</f>
        <v>0</v>
      </c>
      <c r="O2678" s="7" t="n">
        <f aca="false">IF(H2678=1,MIN($F$711,MAX(0,$B$2660-SUM(I2678:N2678))),0)</f>
        <v>0</v>
      </c>
      <c r="P2678" s="7" t="n">
        <f aca="false">MAX(0,$B$2660-SUM(I2678:O2678))</f>
        <v>1900000000</v>
      </c>
      <c r="Q2678" s="7" t="n">
        <f aca="false">($B$693+$B$694)+$B$22+(1-B2678)*$B$688+(1-C2678)*$E$716+(1-D2678)*$E$715+(1-E2678)*$E$714+(1-F2678)*$E$713+(1-G2678)*$E$712+(1-H2678)*$E$711</f>
        <v>31838220.5306932</v>
      </c>
      <c r="R2678" s="7" t="n">
        <f aca="false">P2678&gt;$B$12*Q2678</f>
        <v>1</v>
      </c>
      <c r="S2678" s="7" t="n">
        <f aca="false">IF(R2678,(P2678+$B$12*$B$13)/(Q2678+$B$13),IF(Q2678&gt;0,P2678/Q2678,0))</f>
        <v>55.4047347415529</v>
      </c>
      <c r="T2678" s="7" t="n">
        <f aca="false">IF(R2678,$B$13*(S2678-$B$12),0)</f>
        <v>136011836.853882</v>
      </c>
      <c r="U2678" s="7" t="n">
        <f aca="false">($B$693+$B$694)*S2678</f>
        <v>17402465.6095208</v>
      </c>
      <c r="V2678" s="7" t="n">
        <f aca="false">$B$22*S2678</f>
        <v>498642612.673976</v>
      </c>
      <c r="W2678" s="7" t="n">
        <f aca="false">IF(B2678=1,I2678,S2678*$B$688)</f>
        <v>53385007.283342</v>
      </c>
      <c r="X2678" s="7" t="n">
        <f aca="false">IF(C2678=1,J2678,S2678*$E$716)</f>
        <v>341325162.559364</v>
      </c>
      <c r="Y2678" s="7" t="n">
        <f aca="false">IF(D2678=1,K2678,S2678*$E$715)</f>
        <v>100000000</v>
      </c>
      <c r="Z2678" s="7" t="n">
        <f aca="false">IF(E2678=1,L2678,S2678*$E$714)</f>
        <v>132971363.379727</v>
      </c>
      <c r="AA2678" s="7" t="n">
        <f aca="false">IF(F2678=1,M2678,S2678*$E$713)</f>
        <v>166214204.224659</v>
      </c>
      <c r="AB2678" s="7" t="n">
        <f aca="false">IF(G2678=1,N2678,S2678*$E$712)</f>
        <v>277023673.707765</v>
      </c>
      <c r="AC2678" s="7" t="n">
        <f aca="false">IF(H2678=1,O2678,S2678*$E$711)</f>
        <v>277023673.707765</v>
      </c>
      <c r="AD2678" s="7" t="n">
        <f aca="false">INDEX($W$2662:$W$2789,MATCH($A2678+(1-B2678)*64,$A$2662:$A$2789,0))</f>
        <v>30000000</v>
      </c>
      <c r="AE2678" s="7" t="n">
        <f aca="false">INDEX($W$2662:$W$2789,MATCH($A2678-B2678*64,$A$2662:$A$2789,0))</f>
        <v>53385007.283342</v>
      </c>
      <c r="AF2678" s="7" t="n">
        <f aca="false">INDEX($X$2662:$X$2789,MATCH($A2678+(1-C2678)*32,$A$2662:$A$2789,0))</f>
        <v>300000000</v>
      </c>
      <c r="AG2678" s="7" t="n">
        <f aca="false">INDEX($X$2662:$X$2789,MATCH($A2678-C2678*32,$A$2662:$A$2789,0))</f>
        <v>341325162.559364</v>
      </c>
      <c r="AH2678" s="7" t="n">
        <f aca="false">INDEX($Y$2662:$Y$2789,MATCH($A2678+(1-D2678)*16,$A$2662:$A$2789,0))</f>
        <v>100000000</v>
      </c>
      <c r="AI2678" s="7" t="n">
        <f aca="false">INDEX($Y$2662:$Y$2789,MATCH($A2678-D2678*16,$A$2662:$A$2789,0))</f>
        <v>96649262.8397239</v>
      </c>
      <c r="AJ2678" s="7" t="n">
        <f aca="false">INDEX($Z$2662:$Z$2789,MATCH($A2678+(1-E2678)*8,$A$2662:$A$2789,0))</f>
        <v>60000000</v>
      </c>
      <c r="AK2678" s="7" t="n">
        <f aca="false">INDEX($Z$2662:$Z$2789,MATCH($A2678-E2678*8,$A$2662:$A$2789,0))</f>
        <v>132971363.379727</v>
      </c>
      <c r="AL2678" s="7" t="n">
        <f aca="false">INDEX($AA$2662:$AA$2789,MATCH($A2678+(1-F2678)*4,$A$2662:$A$2789,0))</f>
        <v>30000000</v>
      </c>
      <c r="AM2678" s="7" t="n">
        <f aca="false">INDEX($AA$2662:$AA$2789,MATCH($A2678-F2678*4,$A$2662:$A$2789,0))</f>
        <v>166214204.224659</v>
      </c>
      <c r="AN2678" s="7" t="n">
        <f aca="false">INDEX($AB$2662:$AB$2789,MATCH($A2678+(1-G2678)*2,$A$2662:$A$2789,0))</f>
        <v>15000000</v>
      </c>
      <c r="AO2678" s="7" t="n">
        <f aca="false">INDEX($AB$2662:$AB$2789,MATCH($A2678-G2678*2,$A$2662:$A$2789,0))</f>
        <v>277023673.707765</v>
      </c>
      <c r="AP2678" s="7" t="n">
        <f aca="false">INDEX($AC$2662:$AC$2789,MATCH($A2678+(1-H2678)*1,$A$2662:$A$2789,0))</f>
        <v>5000000</v>
      </c>
      <c r="AQ2678" s="7" t="n">
        <f aca="false">INDEX($AC$2662:$AC$2789,MATCH($A2678-H2678*1,$A$2662:$A$2789,0))</f>
        <v>277023673.707765</v>
      </c>
      <c r="AR2678" s="14" t="b">
        <f aca="false">AND(IF(B2678=1,AD2678&gt;=AE2678,AE2678&gt;AD2678),IF(C2678=1,AF2678&gt;=AG2678,AG2678&gt;AF2678),IF(D2678=1,AH2678&gt;=AI2678,AI2678&gt;AH2678),IF(E2678=1,AJ2678&gt;=AK2678,AK2678&gt;AJ2678),IF(F2678=1,AL2678&gt;=AM2678,AM2678&gt;AL2678),IF(G2678=1,AN2678&gt;=AO2678,AO2678&gt;AN2678),IF(H2678=1,AP2678&gt;=AQ2678,AQ2678&gt;AP2678))</f>
        <v>1</v>
      </c>
      <c r="AS2678" s="2"/>
      <c r="AT2678" s="2"/>
      <c r="AU2678" s="2"/>
      <c r="AV2678" s="2"/>
      <c r="AW2678" s="2"/>
      <c r="AX2678" s="2"/>
    </row>
    <row r="2679" customFormat="false" ht="15" hidden="false" customHeight="false" outlineLevel="0" collapsed="false">
      <c r="A2679" s="6" t="n">
        <f aca="false">ROW()-2662</f>
        <v>17</v>
      </c>
      <c r="B2679" s="6" t="n">
        <f aca="false">MOD(INT($A2679/64),2)</f>
        <v>0</v>
      </c>
      <c r="C2679" s="6" t="n">
        <f aca="false">MOD(INT($A2679/32),2)</f>
        <v>0</v>
      </c>
      <c r="D2679" s="6" t="n">
        <f aca="false">MOD(INT($A2679/16),2)</f>
        <v>1</v>
      </c>
      <c r="E2679" s="6" t="n">
        <f aca="false">MOD(INT($A2679/8),2)</f>
        <v>0</v>
      </c>
      <c r="F2679" s="6" t="n">
        <f aca="false">MOD(INT($A2679/4),2)</f>
        <v>0</v>
      </c>
      <c r="G2679" s="6" t="n">
        <f aca="false">MOD(INT($A2679/2),2)</f>
        <v>0</v>
      </c>
      <c r="H2679" s="6" t="n">
        <f aca="false">MOD(INT($A2679/1),2)</f>
        <v>1</v>
      </c>
      <c r="I2679" s="7" t="n">
        <f aca="false">IF(B2679=1,MIN($B$6,$B$2660),0)</f>
        <v>0</v>
      </c>
      <c r="J2679" s="7" t="n">
        <f aca="false">IF(C2679=1,MIN($F$716,MAX(0,$B$2660-I2679)),0)</f>
        <v>0</v>
      </c>
      <c r="K2679" s="7" t="n">
        <f aca="false">IF(D2679=1,MIN($F$715,MAX(0,$B$2660-SUM(I2679:J2679))),0)</f>
        <v>100000000</v>
      </c>
      <c r="L2679" s="7" t="n">
        <f aca="false">IF(E2679=1,MIN($F$714,MAX(0,$B$2660-SUM(I2679:K2679))),0)</f>
        <v>0</v>
      </c>
      <c r="M2679" s="7" t="n">
        <f aca="false">IF(F2679=1,MIN($F$713,MAX(0,$B$2660-SUM(I2679:L2679))),0)</f>
        <v>0</v>
      </c>
      <c r="N2679" s="7" t="n">
        <f aca="false">IF(G2679=1,MIN($F$712,MAX(0,$B$2660-SUM(I2679:M2679))),0)</f>
        <v>0</v>
      </c>
      <c r="O2679" s="7" t="n">
        <f aca="false">IF(H2679=1,MIN($F$711,MAX(0,$B$2660-SUM(I2679:N2679))),0)</f>
        <v>5000000</v>
      </c>
      <c r="P2679" s="7" t="n">
        <f aca="false">MAX(0,$B$2660-SUM(I2679:O2679))</f>
        <v>1895000000</v>
      </c>
      <c r="Q2679" s="7" t="n">
        <f aca="false">($B$693+$B$694)+$B$22+(1-B2679)*$B$688+(1-C2679)*$E$716+(1-D2679)*$E$715+(1-E2679)*$E$714+(1-F2679)*$E$713+(1-G2679)*$E$712+(1-H2679)*$E$711</f>
        <v>26838220.5306932</v>
      </c>
      <c r="R2679" s="7" t="n">
        <f aca="false">P2679&gt;$B$12*Q2679</f>
        <v>1</v>
      </c>
      <c r="S2679" s="7" t="n">
        <f aca="false">IF(R2679,(P2679+$B$12*$B$13)/(Q2679+$B$13),IF(Q2679&gt;0,P2679/Q2679,0))</f>
        <v>64.6767242755868</v>
      </c>
      <c r="T2679" s="7" t="n">
        <f aca="false">IF(R2679,$B$13*(S2679-$B$12),0)</f>
        <v>159191810.688967</v>
      </c>
      <c r="U2679" s="7" t="n">
        <f aca="false">($B$693+$B$694)*S2679</f>
        <v>20314770.4829317</v>
      </c>
      <c r="V2679" s="7" t="n">
        <f aca="false">$B$22*S2679</f>
        <v>582090518.480281</v>
      </c>
      <c r="W2679" s="7" t="n">
        <f aca="false">IF(B2679=1,I2679,S2679*$B$688)</f>
        <v>62318995.1656852</v>
      </c>
      <c r="X2679" s="7" t="n">
        <f aca="false">IF(C2679=1,J2679,S2679*$E$716)</f>
        <v>398445972.716033</v>
      </c>
      <c r="Y2679" s="7" t="n">
        <f aca="false">IF(D2679=1,K2679,S2679*$E$715)</f>
        <v>100000000</v>
      </c>
      <c r="Z2679" s="7" t="n">
        <f aca="false">IF(E2679=1,L2679,S2679*$E$714)</f>
        <v>155224138.261408</v>
      </c>
      <c r="AA2679" s="7" t="n">
        <f aca="false">IF(F2679=1,M2679,S2679*$E$713)</f>
        <v>194030172.82676</v>
      </c>
      <c r="AB2679" s="7" t="n">
        <f aca="false">IF(G2679=1,N2679,S2679*$E$712)</f>
        <v>323383621.377934</v>
      </c>
      <c r="AC2679" s="7" t="n">
        <f aca="false">IF(H2679=1,O2679,S2679*$E$711)</f>
        <v>5000000</v>
      </c>
      <c r="AD2679" s="7" t="n">
        <f aca="false">INDEX($W$2662:$W$2789,MATCH($A2679+(1-B2679)*64,$A$2662:$A$2789,0))</f>
        <v>30000000</v>
      </c>
      <c r="AE2679" s="7" t="n">
        <f aca="false">INDEX($W$2662:$W$2789,MATCH($A2679-B2679*64,$A$2662:$A$2789,0))</f>
        <v>62318995.1656852</v>
      </c>
      <c r="AF2679" s="7" t="n">
        <f aca="false">INDEX($X$2662:$X$2789,MATCH($A2679+(1-C2679)*32,$A$2662:$A$2789,0))</f>
        <v>300000000</v>
      </c>
      <c r="AG2679" s="7" t="n">
        <f aca="false">INDEX($X$2662:$X$2789,MATCH($A2679-C2679*32,$A$2662:$A$2789,0))</f>
        <v>398445972.716033</v>
      </c>
      <c r="AH2679" s="7" t="n">
        <f aca="false">INDEX($Y$2662:$Y$2789,MATCH($A2679+(1-D2679)*16,$A$2662:$A$2789,0))</f>
        <v>100000000</v>
      </c>
      <c r="AI2679" s="7" t="n">
        <f aca="false">INDEX($Y$2662:$Y$2789,MATCH($A2679-D2679*16,$A$2662:$A$2789,0))</f>
        <v>111917795.969773</v>
      </c>
      <c r="AJ2679" s="7" t="n">
        <f aca="false">INDEX($Z$2662:$Z$2789,MATCH($A2679+(1-E2679)*8,$A$2662:$A$2789,0))</f>
        <v>60000000</v>
      </c>
      <c r="AK2679" s="7" t="n">
        <f aca="false">INDEX($Z$2662:$Z$2789,MATCH($A2679-E2679*8,$A$2662:$A$2789,0))</f>
        <v>155224138.261408</v>
      </c>
      <c r="AL2679" s="7" t="n">
        <f aca="false">INDEX($AA$2662:$AA$2789,MATCH($A2679+(1-F2679)*4,$A$2662:$A$2789,0))</f>
        <v>30000000</v>
      </c>
      <c r="AM2679" s="7" t="n">
        <f aca="false">INDEX($AA$2662:$AA$2789,MATCH($A2679-F2679*4,$A$2662:$A$2789,0))</f>
        <v>194030172.82676</v>
      </c>
      <c r="AN2679" s="7" t="n">
        <f aca="false">INDEX($AB$2662:$AB$2789,MATCH($A2679+(1-G2679)*2,$A$2662:$A$2789,0))</f>
        <v>15000000</v>
      </c>
      <c r="AO2679" s="7" t="n">
        <f aca="false">INDEX($AB$2662:$AB$2789,MATCH($A2679-G2679*2,$A$2662:$A$2789,0))</f>
        <v>323383621.377934</v>
      </c>
      <c r="AP2679" s="7" t="n">
        <f aca="false">INDEX($AC$2662:$AC$2789,MATCH($A2679+(1-H2679)*1,$A$2662:$A$2789,0))</f>
        <v>5000000</v>
      </c>
      <c r="AQ2679" s="7" t="n">
        <f aca="false">INDEX($AC$2662:$AC$2789,MATCH($A2679-H2679*1,$A$2662:$A$2789,0))</f>
        <v>277023673.707765</v>
      </c>
      <c r="AR2679" s="14" t="b">
        <f aca="false">AND(IF(B2679=1,AD2679&gt;=AE2679,AE2679&gt;AD2679),IF(C2679=1,AF2679&gt;=AG2679,AG2679&gt;AF2679),IF(D2679=1,AH2679&gt;=AI2679,AI2679&gt;AH2679),IF(E2679=1,AJ2679&gt;=AK2679,AK2679&gt;AJ2679),IF(F2679=1,AL2679&gt;=AM2679,AM2679&gt;AL2679),IF(G2679=1,AN2679&gt;=AO2679,AO2679&gt;AN2679),IF(H2679=1,AP2679&gt;=AQ2679,AQ2679&gt;AP2679))</f>
        <v>0</v>
      </c>
      <c r="AS2679" s="2"/>
      <c r="AT2679" s="2"/>
      <c r="AU2679" s="2"/>
      <c r="AV2679" s="2"/>
      <c r="AW2679" s="2"/>
      <c r="AX2679" s="2"/>
    </row>
    <row r="2680" customFormat="false" ht="15" hidden="false" customHeight="false" outlineLevel="0" collapsed="false">
      <c r="A2680" s="6" t="n">
        <f aca="false">ROW()-2662</f>
        <v>18</v>
      </c>
      <c r="B2680" s="6" t="n">
        <f aca="false">MOD(INT($A2680/64),2)</f>
        <v>0</v>
      </c>
      <c r="C2680" s="6" t="n">
        <f aca="false">MOD(INT($A2680/32),2)</f>
        <v>0</v>
      </c>
      <c r="D2680" s="6" t="n">
        <f aca="false">MOD(INT($A2680/16),2)</f>
        <v>1</v>
      </c>
      <c r="E2680" s="6" t="n">
        <f aca="false">MOD(INT($A2680/8),2)</f>
        <v>0</v>
      </c>
      <c r="F2680" s="6" t="n">
        <f aca="false">MOD(INT($A2680/4),2)</f>
        <v>0</v>
      </c>
      <c r="G2680" s="6" t="n">
        <f aca="false">MOD(INT($A2680/2),2)</f>
        <v>1</v>
      </c>
      <c r="H2680" s="6" t="n">
        <f aca="false">MOD(INT($A2680/1),2)</f>
        <v>0</v>
      </c>
      <c r="I2680" s="7" t="n">
        <f aca="false">IF(B2680=1,MIN($B$6,$B$2660),0)</f>
        <v>0</v>
      </c>
      <c r="J2680" s="7" t="n">
        <f aca="false">IF(C2680=1,MIN($F$716,MAX(0,$B$2660-I2680)),0)</f>
        <v>0</v>
      </c>
      <c r="K2680" s="7" t="n">
        <f aca="false">IF(D2680=1,MIN($F$715,MAX(0,$B$2660-SUM(I2680:J2680))),0)</f>
        <v>100000000</v>
      </c>
      <c r="L2680" s="7" t="n">
        <f aca="false">IF(E2680=1,MIN($F$714,MAX(0,$B$2660-SUM(I2680:K2680))),0)</f>
        <v>0</v>
      </c>
      <c r="M2680" s="7" t="n">
        <f aca="false">IF(F2680=1,MIN($F$713,MAX(0,$B$2660-SUM(I2680:L2680))),0)</f>
        <v>0</v>
      </c>
      <c r="N2680" s="7" t="n">
        <f aca="false">IF(G2680=1,MIN($F$712,MAX(0,$B$2660-SUM(I2680:M2680))),0)</f>
        <v>15000000</v>
      </c>
      <c r="O2680" s="7" t="n">
        <f aca="false">IF(H2680=1,MIN($F$711,MAX(0,$B$2660-SUM(I2680:N2680))),0)</f>
        <v>0</v>
      </c>
      <c r="P2680" s="7" t="n">
        <f aca="false">MAX(0,$B$2660-SUM(I2680:O2680))</f>
        <v>1885000000</v>
      </c>
      <c r="Q2680" s="7" t="n">
        <f aca="false">($B$693+$B$694)+$B$22+(1-B2680)*$B$688+(1-C2680)*$E$716+(1-D2680)*$E$715+(1-E2680)*$E$714+(1-F2680)*$E$713+(1-G2680)*$E$712+(1-H2680)*$E$711</f>
        <v>26838220.5306932</v>
      </c>
      <c r="R2680" s="7" t="n">
        <f aca="false">P2680&gt;$B$12*Q2680</f>
        <v>1</v>
      </c>
      <c r="S2680" s="7" t="n">
        <f aca="false">IF(R2680,(P2680+$B$12*$B$13)/(Q2680+$B$13),IF(Q2680&gt;0,P2680/Q2680,0))</f>
        <v>64.3358719737392</v>
      </c>
      <c r="T2680" s="7" t="n">
        <f aca="false">IF(R2680,$B$13*(S2680-$B$12),0)</f>
        <v>158339679.934348</v>
      </c>
      <c r="U2680" s="7" t="n">
        <f aca="false">($B$693+$B$694)*S2680</f>
        <v>20207709.7689241</v>
      </c>
      <c r="V2680" s="7" t="n">
        <f aca="false">$B$22*S2680</f>
        <v>579022847.763652</v>
      </c>
      <c r="W2680" s="7" t="n">
        <f aca="false">IF(B2680=1,I2680,S2680*$B$688)</f>
        <v>61990568.3136921</v>
      </c>
      <c r="X2680" s="7" t="n">
        <f aca="false">IF(C2680=1,J2680,S2680*$E$716)</f>
        <v>396346125.692496</v>
      </c>
      <c r="Y2680" s="7" t="n">
        <f aca="false">IF(D2680=1,K2680,S2680*$E$715)</f>
        <v>100000000</v>
      </c>
      <c r="Z2680" s="7" t="n">
        <f aca="false">IF(E2680=1,L2680,S2680*$E$714)</f>
        <v>154406092.736974</v>
      </c>
      <c r="AA2680" s="7" t="n">
        <f aca="false">IF(F2680=1,M2680,S2680*$E$713)</f>
        <v>193007615.921217</v>
      </c>
      <c r="AB2680" s="7" t="n">
        <f aca="false">IF(G2680=1,N2680,S2680*$E$712)</f>
        <v>15000000</v>
      </c>
      <c r="AC2680" s="7" t="n">
        <f aca="false">IF(H2680=1,O2680,S2680*$E$711)</f>
        <v>321679359.868696</v>
      </c>
      <c r="AD2680" s="7" t="n">
        <f aca="false">INDEX($W$2662:$W$2789,MATCH($A2680+(1-B2680)*64,$A$2662:$A$2789,0))</f>
        <v>30000000</v>
      </c>
      <c r="AE2680" s="7" t="n">
        <f aca="false">INDEX($W$2662:$W$2789,MATCH($A2680-B2680*64,$A$2662:$A$2789,0))</f>
        <v>61990568.3136921</v>
      </c>
      <c r="AF2680" s="7" t="n">
        <f aca="false">INDEX($X$2662:$X$2789,MATCH($A2680+(1-C2680)*32,$A$2662:$A$2789,0))</f>
        <v>300000000</v>
      </c>
      <c r="AG2680" s="7" t="n">
        <f aca="false">INDEX($X$2662:$X$2789,MATCH($A2680-C2680*32,$A$2662:$A$2789,0))</f>
        <v>396346125.692496</v>
      </c>
      <c r="AH2680" s="7" t="n">
        <f aca="false">INDEX($Y$2662:$Y$2789,MATCH($A2680+(1-D2680)*16,$A$2662:$A$2789,0))</f>
        <v>100000000</v>
      </c>
      <c r="AI2680" s="7" t="n">
        <f aca="false">INDEX($Y$2662:$Y$2789,MATCH($A2680-D2680*16,$A$2662:$A$2789,0))</f>
        <v>111357506.628247</v>
      </c>
      <c r="AJ2680" s="7" t="n">
        <f aca="false">INDEX($Z$2662:$Z$2789,MATCH($A2680+(1-E2680)*8,$A$2662:$A$2789,0))</f>
        <v>60000000</v>
      </c>
      <c r="AK2680" s="7" t="n">
        <f aca="false">INDEX($Z$2662:$Z$2789,MATCH($A2680-E2680*8,$A$2662:$A$2789,0))</f>
        <v>154406092.736974</v>
      </c>
      <c r="AL2680" s="7" t="n">
        <f aca="false">INDEX($AA$2662:$AA$2789,MATCH($A2680+(1-F2680)*4,$A$2662:$A$2789,0))</f>
        <v>30000000</v>
      </c>
      <c r="AM2680" s="7" t="n">
        <f aca="false">INDEX($AA$2662:$AA$2789,MATCH($A2680-F2680*4,$A$2662:$A$2789,0))</f>
        <v>193007615.921217</v>
      </c>
      <c r="AN2680" s="7" t="n">
        <f aca="false">INDEX($AB$2662:$AB$2789,MATCH($A2680+(1-G2680)*2,$A$2662:$A$2789,0))</f>
        <v>15000000</v>
      </c>
      <c r="AO2680" s="7" t="n">
        <f aca="false">INDEX($AB$2662:$AB$2789,MATCH($A2680-G2680*2,$A$2662:$A$2789,0))</f>
        <v>277023673.707765</v>
      </c>
      <c r="AP2680" s="7" t="n">
        <f aca="false">INDEX($AC$2662:$AC$2789,MATCH($A2680+(1-H2680)*1,$A$2662:$A$2789,0))</f>
        <v>5000000</v>
      </c>
      <c r="AQ2680" s="7" t="n">
        <f aca="false">INDEX($AC$2662:$AC$2789,MATCH($A2680-H2680*1,$A$2662:$A$2789,0))</f>
        <v>321679359.868696</v>
      </c>
      <c r="AR2680" s="14" t="b">
        <f aca="false">AND(IF(B2680=1,AD2680&gt;=AE2680,AE2680&gt;AD2680),IF(C2680=1,AF2680&gt;=AG2680,AG2680&gt;AF2680),IF(D2680=1,AH2680&gt;=AI2680,AI2680&gt;AH2680),IF(E2680=1,AJ2680&gt;=AK2680,AK2680&gt;AJ2680),IF(F2680=1,AL2680&gt;=AM2680,AM2680&gt;AL2680),IF(G2680=1,AN2680&gt;=AO2680,AO2680&gt;AN2680),IF(H2680=1,AP2680&gt;=AQ2680,AQ2680&gt;AP2680))</f>
        <v>0</v>
      </c>
      <c r="AS2680" s="2"/>
      <c r="AT2680" s="2"/>
      <c r="AU2680" s="2"/>
      <c r="AV2680" s="2"/>
      <c r="AW2680" s="2"/>
      <c r="AX2680" s="2"/>
    </row>
    <row r="2681" customFormat="false" ht="15" hidden="false" customHeight="false" outlineLevel="0" collapsed="false">
      <c r="A2681" s="6" t="n">
        <f aca="false">ROW()-2662</f>
        <v>19</v>
      </c>
      <c r="B2681" s="6" t="n">
        <f aca="false">MOD(INT($A2681/64),2)</f>
        <v>0</v>
      </c>
      <c r="C2681" s="6" t="n">
        <f aca="false">MOD(INT($A2681/32),2)</f>
        <v>0</v>
      </c>
      <c r="D2681" s="6" t="n">
        <f aca="false">MOD(INT($A2681/16),2)</f>
        <v>1</v>
      </c>
      <c r="E2681" s="6" t="n">
        <f aca="false">MOD(INT($A2681/8),2)</f>
        <v>0</v>
      </c>
      <c r="F2681" s="6" t="n">
        <f aca="false">MOD(INT($A2681/4),2)</f>
        <v>0</v>
      </c>
      <c r="G2681" s="6" t="n">
        <f aca="false">MOD(INT($A2681/2),2)</f>
        <v>1</v>
      </c>
      <c r="H2681" s="6" t="n">
        <f aca="false">MOD(INT($A2681/1),2)</f>
        <v>1</v>
      </c>
      <c r="I2681" s="7" t="n">
        <f aca="false">IF(B2681=1,MIN($B$6,$B$2660),0)</f>
        <v>0</v>
      </c>
      <c r="J2681" s="7" t="n">
        <f aca="false">IF(C2681=1,MIN($F$716,MAX(0,$B$2660-I2681)),0)</f>
        <v>0</v>
      </c>
      <c r="K2681" s="7" t="n">
        <f aca="false">IF(D2681=1,MIN($F$715,MAX(0,$B$2660-SUM(I2681:J2681))),0)</f>
        <v>100000000</v>
      </c>
      <c r="L2681" s="7" t="n">
        <f aca="false">IF(E2681=1,MIN($F$714,MAX(0,$B$2660-SUM(I2681:K2681))),0)</f>
        <v>0</v>
      </c>
      <c r="M2681" s="7" t="n">
        <f aca="false">IF(F2681=1,MIN($F$713,MAX(0,$B$2660-SUM(I2681:L2681))),0)</f>
        <v>0</v>
      </c>
      <c r="N2681" s="7" t="n">
        <f aca="false">IF(G2681=1,MIN($F$712,MAX(0,$B$2660-SUM(I2681:M2681))),0)</f>
        <v>15000000</v>
      </c>
      <c r="O2681" s="7" t="n">
        <f aca="false">IF(H2681=1,MIN($F$711,MAX(0,$B$2660-SUM(I2681:N2681))),0)</f>
        <v>5000000</v>
      </c>
      <c r="P2681" s="7" t="n">
        <f aca="false">MAX(0,$B$2660-SUM(I2681:O2681))</f>
        <v>1880000000</v>
      </c>
      <c r="Q2681" s="7" t="n">
        <f aca="false">($B$693+$B$694)+$B$22+(1-B2681)*$B$688+(1-C2681)*$E$716+(1-D2681)*$E$715+(1-E2681)*$E$714+(1-F2681)*$E$713+(1-G2681)*$E$712+(1-H2681)*$E$711</f>
        <v>21838220.5306932</v>
      </c>
      <c r="R2681" s="7" t="n">
        <f aca="false">P2681&gt;$B$12*Q2681</f>
        <v>1</v>
      </c>
      <c r="S2681" s="7" t="n">
        <f aca="false">IF(R2681,(P2681+$B$12*$B$13)/(Q2681+$B$13),IF(Q2681&gt;0,P2681/Q2681,0))</f>
        <v>77.3474789426763</v>
      </c>
      <c r="T2681" s="7" t="n">
        <f aca="false">IF(R2681,$B$13*(S2681-$B$12),0)</f>
        <v>190868697.356691</v>
      </c>
      <c r="U2681" s="7" t="n">
        <f aca="false">($B$693+$B$694)*S2681</f>
        <v>24294617.5730636</v>
      </c>
      <c r="V2681" s="7" t="n">
        <f aca="false">$B$22*S2681</f>
        <v>696127310.484087</v>
      </c>
      <c r="W2681" s="7" t="n">
        <f aca="false">IF(B2681=1,I2681,S2681*$B$688)</f>
        <v>74527849.3970673</v>
      </c>
      <c r="X2681" s="7" t="n">
        <f aca="false">IF(C2681=1,J2681,S2681*$E$716)</f>
        <v>476505138.89864</v>
      </c>
      <c r="Y2681" s="7" t="n">
        <f aca="false">IF(D2681=1,K2681,S2681*$E$715)</f>
        <v>100000000</v>
      </c>
      <c r="Z2681" s="7" t="n">
        <f aca="false">IF(E2681=1,L2681,S2681*$E$714)</f>
        <v>185633949.462423</v>
      </c>
      <c r="AA2681" s="7" t="n">
        <f aca="false">IF(F2681=1,M2681,S2681*$E$713)</f>
        <v>232042436.828029</v>
      </c>
      <c r="AB2681" s="7" t="n">
        <f aca="false">IF(G2681=1,N2681,S2681*$E$712)</f>
        <v>15000000</v>
      </c>
      <c r="AC2681" s="7" t="n">
        <f aca="false">IF(H2681=1,O2681,S2681*$E$711)</f>
        <v>5000000</v>
      </c>
      <c r="AD2681" s="7" t="n">
        <f aca="false">INDEX($W$2662:$W$2789,MATCH($A2681+(1-B2681)*64,$A$2662:$A$2789,0))</f>
        <v>30000000</v>
      </c>
      <c r="AE2681" s="7" t="n">
        <f aca="false">INDEX($W$2662:$W$2789,MATCH($A2681-B2681*64,$A$2662:$A$2789,0))</f>
        <v>74527849.3970673</v>
      </c>
      <c r="AF2681" s="7" t="n">
        <f aca="false">INDEX($X$2662:$X$2789,MATCH($A2681+(1-C2681)*32,$A$2662:$A$2789,0))</f>
        <v>300000000</v>
      </c>
      <c r="AG2681" s="7" t="n">
        <f aca="false">INDEX($X$2662:$X$2789,MATCH($A2681-C2681*32,$A$2662:$A$2789,0))</f>
        <v>476505138.89864</v>
      </c>
      <c r="AH2681" s="7" t="n">
        <f aca="false">INDEX($Y$2662:$Y$2789,MATCH($A2681+(1-D2681)*16,$A$2662:$A$2789,0))</f>
        <v>100000000</v>
      </c>
      <c r="AI2681" s="7" t="n">
        <f aca="false">INDEX($Y$2662:$Y$2789,MATCH($A2681-D2681*16,$A$2662:$A$2789,0))</f>
        <v>132373214.647232</v>
      </c>
      <c r="AJ2681" s="7" t="n">
        <f aca="false">INDEX($Z$2662:$Z$2789,MATCH($A2681+(1-E2681)*8,$A$2662:$A$2789,0))</f>
        <v>60000000</v>
      </c>
      <c r="AK2681" s="7" t="n">
        <f aca="false">INDEX($Z$2662:$Z$2789,MATCH($A2681-E2681*8,$A$2662:$A$2789,0))</f>
        <v>185633949.462423</v>
      </c>
      <c r="AL2681" s="7" t="n">
        <f aca="false">INDEX($AA$2662:$AA$2789,MATCH($A2681+(1-F2681)*4,$A$2662:$A$2789,0))</f>
        <v>30000000</v>
      </c>
      <c r="AM2681" s="7" t="n">
        <f aca="false">INDEX($AA$2662:$AA$2789,MATCH($A2681-F2681*4,$A$2662:$A$2789,0))</f>
        <v>232042436.828029</v>
      </c>
      <c r="AN2681" s="7" t="n">
        <f aca="false">INDEX($AB$2662:$AB$2789,MATCH($A2681+(1-G2681)*2,$A$2662:$A$2789,0))</f>
        <v>15000000</v>
      </c>
      <c r="AO2681" s="7" t="n">
        <f aca="false">INDEX($AB$2662:$AB$2789,MATCH($A2681-G2681*2,$A$2662:$A$2789,0))</f>
        <v>323383621.377934</v>
      </c>
      <c r="AP2681" s="7" t="n">
        <f aca="false">INDEX($AC$2662:$AC$2789,MATCH($A2681+(1-H2681)*1,$A$2662:$A$2789,0))</f>
        <v>5000000</v>
      </c>
      <c r="AQ2681" s="7" t="n">
        <f aca="false">INDEX($AC$2662:$AC$2789,MATCH($A2681-H2681*1,$A$2662:$A$2789,0))</f>
        <v>321679359.868696</v>
      </c>
      <c r="AR2681" s="14" t="b">
        <f aca="false">AND(IF(B2681=1,AD2681&gt;=AE2681,AE2681&gt;AD2681),IF(C2681=1,AF2681&gt;=AG2681,AG2681&gt;AF2681),IF(D2681=1,AH2681&gt;=AI2681,AI2681&gt;AH2681),IF(E2681=1,AJ2681&gt;=AK2681,AK2681&gt;AJ2681),IF(F2681=1,AL2681&gt;=AM2681,AM2681&gt;AL2681),IF(G2681=1,AN2681&gt;=AO2681,AO2681&gt;AN2681),IF(H2681=1,AP2681&gt;=AQ2681,AQ2681&gt;AP2681))</f>
        <v>0</v>
      </c>
      <c r="AS2681" s="2"/>
      <c r="AT2681" s="2"/>
      <c r="AU2681" s="2"/>
      <c r="AV2681" s="2"/>
      <c r="AW2681" s="2"/>
      <c r="AX2681" s="2"/>
    </row>
    <row r="2682" customFormat="false" ht="15" hidden="false" customHeight="false" outlineLevel="0" collapsed="false">
      <c r="A2682" s="6" t="n">
        <f aca="false">ROW()-2662</f>
        <v>20</v>
      </c>
      <c r="B2682" s="6" t="n">
        <f aca="false">MOD(INT($A2682/64),2)</f>
        <v>0</v>
      </c>
      <c r="C2682" s="6" t="n">
        <f aca="false">MOD(INT($A2682/32),2)</f>
        <v>0</v>
      </c>
      <c r="D2682" s="6" t="n">
        <f aca="false">MOD(INT($A2682/16),2)</f>
        <v>1</v>
      </c>
      <c r="E2682" s="6" t="n">
        <f aca="false">MOD(INT($A2682/8),2)</f>
        <v>0</v>
      </c>
      <c r="F2682" s="6" t="n">
        <f aca="false">MOD(INT($A2682/4),2)</f>
        <v>1</v>
      </c>
      <c r="G2682" s="6" t="n">
        <f aca="false">MOD(INT($A2682/2),2)</f>
        <v>0</v>
      </c>
      <c r="H2682" s="6" t="n">
        <f aca="false">MOD(INT($A2682/1),2)</f>
        <v>0</v>
      </c>
      <c r="I2682" s="7" t="n">
        <f aca="false">IF(B2682=1,MIN($B$6,$B$2660),0)</f>
        <v>0</v>
      </c>
      <c r="J2682" s="7" t="n">
        <f aca="false">IF(C2682=1,MIN($F$716,MAX(0,$B$2660-I2682)),0)</f>
        <v>0</v>
      </c>
      <c r="K2682" s="7" t="n">
        <f aca="false">IF(D2682=1,MIN($F$715,MAX(0,$B$2660-SUM(I2682:J2682))),0)</f>
        <v>100000000</v>
      </c>
      <c r="L2682" s="7" t="n">
        <f aca="false">IF(E2682=1,MIN($F$714,MAX(0,$B$2660-SUM(I2682:K2682))),0)</f>
        <v>0</v>
      </c>
      <c r="M2682" s="7" t="n">
        <f aca="false">IF(F2682=1,MIN($F$713,MAX(0,$B$2660-SUM(I2682:L2682))),0)</f>
        <v>30000000</v>
      </c>
      <c r="N2682" s="7" t="n">
        <f aca="false">IF(G2682=1,MIN($F$712,MAX(0,$B$2660-SUM(I2682:M2682))),0)</f>
        <v>0</v>
      </c>
      <c r="O2682" s="7" t="n">
        <f aca="false">IF(H2682=1,MIN($F$711,MAX(0,$B$2660-SUM(I2682:N2682))),0)</f>
        <v>0</v>
      </c>
      <c r="P2682" s="7" t="n">
        <f aca="false">MAX(0,$B$2660-SUM(I2682:O2682))</f>
        <v>1870000000</v>
      </c>
      <c r="Q2682" s="7" t="n">
        <f aca="false">($B$693+$B$694)+$B$22+(1-B2682)*$B$688+(1-C2682)*$E$716+(1-D2682)*$E$715+(1-E2682)*$E$714+(1-F2682)*$E$713+(1-G2682)*$E$712+(1-H2682)*$E$711</f>
        <v>28838220.5306932</v>
      </c>
      <c r="R2682" s="7" t="n">
        <f aca="false">P2682&gt;$B$12*Q2682</f>
        <v>1</v>
      </c>
      <c r="S2682" s="7" t="n">
        <f aca="false">IF(R2682,(P2682+$B$12*$B$13)/(Q2682+$B$13),IF(Q2682&gt;0,P2682/Q2682,0))</f>
        <v>59.7513186227675</v>
      </c>
      <c r="T2682" s="7" t="n">
        <f aca="false">IF(R2682,$B$13*(S2682-$B$12),0)</f>
        <v>146878296.556919</v>
      </c>
      <c r="U2682" s="7" t="n">
        <f aca="false">($B$693+$B$694)*S2682</f>
        <v>18767714.9309837</v>
      </c>
      <c r="V2682" s="7" t="n">
        <f aca="false">$B$22*S2682</f>
        <v>537761867.604907</v>
      </c>
      <c r="W2682" s="7" t="n">
        <f aca="false">IF(B2682=1,I2682,S2682*$B$688)</f>
        <v>57573140.5401604</v>
      </c>
      <c r="X2682" s="7" t="n">
        <f aca="false">IF(C2682=1,J2682,S2682*$E$716)</f>
        <v>368102629.444713</v>
      </c>
      <c r="Y2682" s="7" t="n">
        <f aca="false">IF(D2682=1,K2682,S2682*$E$715)</f>
        <v>100000000</v>
      </c>
      <c r="Z2682" s="7" t="n">
        <f aca="false">IF(E2682=1,L2682,S2682*$E$714)</f>
        <v>143403164.694642</v>
      </c>
      <c r="AA2682" s="7" t="n">
        <f aca="false">IF(F2682=1,M2682,S2682*$E$713)</f>
        <v>30000000</v>
      </c>
      <c r="AB2682" s="7" t="n">
        <f aca="false">IF(G2682=1,N2682,S2682*$E$712)</f>
        <v>298756593.113837</v>
      </c>
      <c r="AC2682" s="7" t="n">
        <f aca="false">IF(H2682=1,O2682,S2682*$E$711)</f>
        <v>298756593.113837</v>
      </c>
      <c r="AD2682" s="7" t="n">
        <f aca="false">INDEX($W$2662:$W$2789,MATCH($A2682+(1-B2682)*64,$A$2662:$A$2789,0))</f>
        <v>30000000</v>
      </c>
      <c r="AE2682" s="7" t="n">
        <f aca="false">INDEX($W$2662:$W$2789,MATCH($A2682-B2682*64,$A$2662:$A$2789,0))</f>
        <v>57573140.5401604</v>
      </c>
      <c r="AF2682" s="7" t="n">
        <f aca="false">INDEX($X$2662:$X$2789,MATCH($A2682+(1-C2682)*32,$A$2662:$A$2789,0))</f>
        <v>300000000</v>
      </c>
      <c r="AG2682" s="7" t="n">
        <f aca="false">INDEX($X$2662:$X$2789,MATCH($A2682-C2682*32,$A$2662:$A$2789,0))</f>
        <v>368102629.444713</v>
      </c>
      <c r="AH2682" s="7" t="n">
        <f aca="false">INDEX($Y$2662:$Y$2789,MATCH($A2682+(1-D2682)*16,$A$2662:$A$2789,0))</f>
        <v>100000000</v>
      </c>
      <c r="AI2682" s="7" t="n">
        <f aca="false">INDEX($Y$2662:$Y$2789,MATCH($A2682-D2682*16,$A$2662:$A$2789,0))</f>
        <v>103835180.898454</v>
      </c>
      <c r="AJ2682" s="7" t="n">
        <f aca="false">INDEX($Z$2662:$Z$2789,MATCH($A2682+(1-E2682)*8,$A$2662:$A$2789,0))</f>
        <v>60000000</v>
      </c>
      <c r="AK2682" s="7" t="n">
        <f aca="false">INDEX($Z$2662:$Z$2789,MATCH($A2682-E2682*8,$A$2662:$A$2789,0))</f>
        <v>143403164.694642</v>
      </c>
      <c r="AL2682" s="7" t="n">
        <f aca="false">INDEX($AA$2662:$AA$2789,MATCH($A2682+(1-F2682)*4,$A$2662:$A$2789,0))</f>
        <v>30000000</v>
      </c>
      <c r="AM2682" s="7" t="n">
        <f aca="false">INDEX($AA$2662:$AA$2789,MATCH($A2682-F2682*4,$A$2662:$A$2789,0))</f>
        <v>166214204.224659</v>
      </c>
      <c r="AN2682" s="7" t="n">
        <f aca="false">INDEX($AB$2662:$AB$2789,MATCH($A2682+(1-G2682)*2,$A$2662:$A$2789,0))</f>
        <v>15000000</v>
      </c>
      <c r="AO2682" s="7" t="n">
        <f aca="false">INDEX($AB$2662:$AB$2789,MATCH($A2682-G2682*2,$A$2662:$A$2789,0))</f>
        <v>298756593.113837</v>
      </c>
      <c r="AP2682" s="7" t="n">
        <f aca="false">INDEX($AC$2662:$AC$2789,MATCH($A2682+(1-H2682)*1,$A$2662:$A$2789,0))</f>
        <v>5000000</v>
      </c>
      <c r="AQ2682" s="7" t="n">
        <f aca="false">INDEX($AC$2662:$AC$2789,MATCH($A2682-H2682*1,$A$2662:$A$2789,0))</f>
        <v>298756593.113837</v>
      </c>
      <c r="AR2682" s="14" t="b">
        <f aca="false">AND(IF(B2682=1,AD2682&gt;=AE2682,AE2682&gt;AD2682),IF(C2682=1,AF2682&gt;=AG2682,AG2682&gt;AF2682),IF(D2682=1,AH2682&gt;=AI2682,AI2682&gt;AH2682),IF(E2682=1,AJ2682&gt;=AK2682,AK2682&gt;AJ2682),IF(F2682=1,AL2682&gt;=AM2682,AM2682&gt;AL2682),IF(G2682=1,AN2682&gt;=AO2682,AO2682&gt;AN2682),IF(H2682=1,AP2682&gt;=AQ2682,AQ2682&gt;AP2682))</f>
        <v>0</v>
      </c>
      <c r="AS2682" s="2"/>
      <c r="AT2682" s="2"/>
      <c r="AU2682" s="2"/>
      <c r="AV2682" s="2"/>
      <c r="AW2682" s="2"/>
      <c r="AX2682" s="2"/>
    </row>
    <row r="2683" customFormat="false" ht="15" hidden="false" customHeight="false" outlineLevel="0" collapsed="false">
      <c r="A2683" s="6" t="n">
        <f aca="false">ROW()-2662</f>
        <v>21</v>
      </c>
      <c r="B2683" s="6" t="n">
        <f aca="false">MOD(INT($A2683/64),2)</f>
        <v>0</v>
      </c>
      <c r="C2683" s="6" t="n">
        <f aca="false">MOD(INT($A2683/32),2)</f>
        <v>0</v>
      </c>
      <c r="D2683" s="6" t="n">
        <f aca="false">MOD(INT($A2683/16),2)</f>
        <v>1</v>
      </c>
      <c r="E2683" s="6" t="n">
        <f aca="false">MOD(INT($A2683/8),2)</f>
        <v>0</v>
      </c>
      <c r="F2683" s="6" t="n">
        <f aca="false">MOD(INT($A2683/4),2)</f>
        <v>1</v>
      </c>
      <c r="G2683" s="6" t="n">
        <f aca="false">MOD(INT($A2683/2),2)</f>
        <v>0</v>
      </c>
      <c r="H2683" s="6" t="n">
        <f aca="false">MOD(INT($A2683/1),2)</f>
        <v>1</v>
      </c>
      <c r="I2683" s="7" t="n">
        <f aca="false">IF(B2683=1,MIN($B$6,$B$2660),0)</f>
        <v>0</v>
      </c>
      <c r="J2683" s="7" t="n">
        <f aca="false">IF(C2683=1,MIN($F$716,MAX(0,$B$2660-I2683)),0)</f>
        <v>0</v>
      </c>
      <c r="K2683" s="7" t="n">
        <f aca="false">IF(D2683=1,MIN($F$715,MAX(0,$B$2660-SUM(I2683:J2683))),0)</f>
        <v>100000000</v>
      </c>
      <c r="L2683" s="7" t="n">
        <f aca="false">IF(E2683=1,MIN($F$714,MAX(0,$B$2660-SUM(I2683:K2683))),0)</f>
        <v>0</v>
      </c>
      <c r="M2683" s="7" t="n">
        <f aca="false">IF(F2683=1,MIN($F$713,MAX(0,$B$2660-SUM(I2683:L2683))),0)</f>
        <v>30000000</v>
      </c>
      <c r="N2683" s="7" t="n">
        <f aca="false">IF(G2683=1,MIN($F$712,MAX(0,$B$2660-SUM(I2683:M2683))),0)</f>
        <v>0</v>
      </c>
      <c r="O2683" s="7" t="n">
        <f aca="false">IF(H2683=1,MIN($F$711,MAX(0,$B$2660-SUM(I2683:N2683))),0)</f>
        <v>5000000</v>
      </c>
      <c r="P2683" s="7" t="n">
        <f aca="false">MAX(0,$B$2660-SUM(I2683:O2683))</f>
        <v>1865000000</v>
      </c>
      <c r="Q2683" s="7" t="n">
        <f aca="false">($B$693+$B$694)+$B$22+(1-B2683)*$B$688+(1-C2683)*$E$716+(1-D2683)*$E$715+(1-E2683)*$E$714+(1-F2683)*$E$713+(1-G2683)*$E$712+(1-H2683)*$E$711</f>
        <v>23838220.5306932</v>
      </c>
      <c r="R2683" s="7" t="n">
        <f aca="false">P2683&gt;$B$12*Q2683</f>
        <v>1</v>
      </c>
      <c r="S2683" s="7" t="n">
        <f aca="false">IF(R2683,(P2683+$B$12*$B$13)/(Q2683+$B$13),IF(Q2683&gt;0,P2683/Q2683,0))</f>
        <v>70.9045623573436</v>
      </c>
      <c r="T2683" s="7" t="n">
        <f aca="false">IF(R2683,$B$13*(S2683-$B$12),0)</f>
        <v>174761405.893359</v>
      </c>
      <c r="U2683" s="7" t="n">
        <f aca="false">($B$693+$B$694)*S2683</f>
        <v>22270916.26262</v>
      </c>
      <c r="V2683" s="7" t="n">
        <f aca="false">$B$22*S2683</f>
        <v>638141061.216093</v>
      </c>
      <c r="W2683" s="7" t="n">
        <f aca="false">IF(B2683=1,I2683,S2683*$B$688)</f>
        <v>68319803.2717966</v>
      </c>
      <c r="X2683" s="7" t="n">
        <f aca="false">IF(C2683=1,J2683,S2683*$E$716)</f>
        <v>436813051.911789</v>
      </c>
      <c r="Y2683" s="7" t="n">
        <f aca="false">IF(D2683=1,K2683,S2683*$E$715)</f>
        <v>100000000</v>
      </c>
      <c r="Z2683" s="7" t="n">
        <f aca="false">IF(E2683=1,L2683,S2683*$E$714)</f>
        <v>170170949.657625</v>
      </c>
      <c r="AA2683" s="7" t="n">
        <f aca="false">IF(F2683=1,M2683,S2683*$E$713)</f>
        <v>30000000</v>
      </c>
      <c r="AB2683" s="7" t="n">
        <f aca="false">IF(G2683=1,N2683,S2683*$E$712)</f>
        <v>354522811.786718</v>
      </c>
      <c r="AC2683" s="7" t="n">
        <f aca="false">IF(H2683=1,O2683,S2683*$E$711)</f>
        <v>5000000</v>
      </c>
      <c r="AD2683" s="7" t="n">
        <f aca="false">INDEX($W$2662:$W$2789,MATCH($A2683+(1-B2683)*64,$A$2662:$A$2789,0))</f>
        <v>30000000</v>
      </c>
      <c r="AE2683" s="7" t="n">
        <f aca="false">INDEX($W$2662:$W$2789,MATCH($A2683-B2683*64,$A$2662:$A$2789,0))</f>
        <v>68319803.2717966</v>
      </c>
      <c r="AF2683" s="7" t="n">
        <f aca="false">INDEX($X$2662:$X$2789,MATCH($A2683+(1-C2683)*32,$A$2662:$A$2789,0))</f>
        <v>300000000</v>
      </c>
      <c r="AG2683" s="7" t="n">
        <f aca="false">INDEX($X$2662:$X$2789,MATCH($A2683-C2683*32,$A$2662:$A$2789,0))</f>
        <v>436813051.911789</v>
      </c>
      <c r="AH2683" s="7" t="n">
        <f aca="false">INDEX($Y$2662:$Y$2789,MATCH($A2683+(1-D2683)*16,$A$2662:$A$2789,0))</f>
        <v>100000000</v>
      </c>
      <c r="AI2683" s="7" t="n">
        <f aca="false">INDEX($Y$2662:$Y$2789,MATCH($A2683-D2683*16,$A$2662:$A$2789,0))</f>
        <v>122014555.32953</v>
      </c>
      <c r="AJ2683" s="7" t="n">
        <f aca="false">INDEX($Z$2662:$Z$2789,MATCH($A2683+(1-E2683)*8,$A$2662:$A$2789,0))</f>
        <v>60000000</v>
      </c>
      <c r="AK2683" s="7" t="n">
        <f aca="false">INDEX($Z$2662:$Z$2789,MATCH($A2683-E2683*8,$A$2662:$A$2789,0))</f>
        <v>170170949.657625</v>
      </c>
      <c r="AL2683" s="7" t="n">
        <f aca="false">INDEX($AA$2662:$AA$2789,MATCH($A2683+(1-F2683)*4,$A$2662:$A$2789,0))</f>
        <v>30000000</v>
      </c>
      <c r="AM2683" s="7" t="n">
        <f aca="false">INDEX($AA$2662:$AA$2789,MATCH($A2683-F2683*4,$A$2662:$A$2789,0))</f>
        <v>194030172.82676</v>
      </c>
      <c r="AN2683" s="7" t="n">
        <f aca="false">INDEX($AB$2662:$AB$2789,MATCH($A2683+(1-G2683)*2,$A$2662:$A$2789,0))</f>
        <v>15000000</v>
      </c>
      <c r="AO2683" s="7" t="n">
        <f aca="false">INDEX($AB$2662:$AB$2789,MATCH($A2683-G2683*2,$A$2662:$A$2789,0))</f>
        <v>354522811.786718</v>
      </c>
      <c r="AP2683" s="7" t="n">
        <f aca="false">INDEX($AC$2662:$AC$2789,MATCH($A2683+(1-H2683)*1,$A$2662:$A$2789,0))</f>
        <v>5000000</v>
      </c>
      <c r="AQ2683" s="7" t="n">
        <f aca="false">INDEX($AC$2662:$AC$2789,MATCH($A2683-H2683*1,$A$2662:$A$2789,0))</f>
        <v>298756593.113837</v>
      </c>
      <c r="AR2683" s="14" t="b">
        <f aca="false">AND(IF(B2683=1,AD2683&gt;=AE2683,AE2683&gt;AD2683),IF(C2683=1,AF2683&gt;=AG2683,AG2683&gt;AF2683),IF(D2683=1,AH2683&gt;=AI2683,AI2683&gt;AH2683),IF(E2683=1,AJ2683&gt;=AK2683,AK2683&gt;AJ2683),IF(F2683=1,AL2683&gt;=AM2683,AM2683&gt;AL2683),IF(G2683=1,AN2683&gt;=AO2683,AO2683&gt;AN2683),IF(H2683=1,AP2683&gt;=AQ2683,AQ2683&gt;AP2683))</f>
        <v>0</v>
      </c>
      <c r="AS2683" s="2"/>
      <c r="AT2683" s="2"/>
      <c r="AU2683" s="2"/>
      <c r="AV2683" s="2"/>
      <c r="AW2683" s="2"/>
      <c r="AX2683" s="2"/>
    </row>
    <row r="2684" customFormat="false" ht="15" hidden="false" customHeight="false" outlineLevel="0" collapsed="false">
      <c r="A2684" s="6" t="n">
        <f aca="false">ROW()-2662</f>
        <v>22</v>
      </c>
      <c r="B2684" s="6" t="n">
        <f aca="false">MOD(INT($A2684/64),2)</f>
        <v>0</v>
      </c>
      <c r="C2684" s="6" t="n">
        <f aca="false">MOD(INT($A2684/32),2)</f>
        <v>0</v>
      </c>
      <c r="D2684" s="6" t="n">
        <f aca="false">MOD(INT($A2684/16),2)</f>
        <v>1</v>
      </c>
      <c r="E2684" s="6" t="n">
        <f aca="false">MOD(INT($A2684/8),2)</f>
        <v>0</v>
      </c>
      <c r="F2684" s="6" t="n">
        <f aca="false">MOD(INT($A2684/4),2)</f>
        <v>1</v>
      </c>
      <c r="G2684" s="6" t="n">
        <f aca="false">MOD(INT($A2684/2),2)</f>
        <v>1</v>
      </c>
      <c r="H2684" s="6" t="n">
        <f aca="false">MOD(INT($A2684/1),2)</f>
        <v>0</v>
      </c>
      <c r="I2684" s="7" t="n">
        <f aca="false">IF(B2684=1,MIN($B$6,$B$2660),0)</f>
        <v>0</v>
      </c>
      <c r="J2684" s="7" t="n">
        <f aca="false">IF(C2684=1,MIN($F$716,MAX(0,$B$2660-I2684)),0)</f>
        <v>0</v>
      </c>
      <c r="K2684" s="7" t="n">
        <f aca="false">IF(D2684=1,MIN($F$715,MAX(0,$B$2660-SUM(I2684:J2684))),0)</f>
        <v>100000000</v>
      </c>
      <c r="L2684" s="7" t="n">
        <f aca="false">IF(E2684=1,MIN($F$714,MAX(0,$B$2660-SUM(I2684:K2684))),0)</f>
        <v>0</v>
      </c>
      <c r="M2684" s="7" t="n">
        <f aca="false">IF(F2684=1,MIN($F$713,MAX(0,$B$2660-SUM(I2684:L2684))),0)</f>
        <v>30000000</v>
      </c>
      <c r="N2684" s="7" t="n">
        <f aca="false">IF(G2684=1,MIN($F$712,MAX(0,$B$2660-SUM(I2684:M2684))),0)</f>
        <v>15000000</v>
      </c>
      <c r="O2684" s="7" t="n">
        <f aca="false">IF(H2684=1,MIN($F$711,MAX(0,$B$2660-SUM(I2684:N2684))),0)</f>
        <v>0</v>
      </c>
      <c r="P2684" s="7" t="n">
        <f aca="false">MAX(0,$B$2660-SUM(I2684:O2684))</f>
        <v>1855000000</v>
      </c>
      <c r="Q2684" s="7" t="n">
        <f aca="false">($B$693+$B$694)+$B$22+(1-B2684)*$B$688+(1-C2684)*$E$716+(1-D2684)*$E$715+(1-E2684)*$E$714+(1-F2684)*$E$713+(1-G2684)*$E$712+(1-H2684)*$E$711</f>
        <v>23838220.5306932</v>
      </c>
      <c r="R2684" s="7" t="n">
        <f aca="false">P2684&gt;$B$12*Q2684</f>
        <v>1</v>
      </c>
      <c r="S2684" s="7" t="n">
        <f aca="false">IF(R2684,(P2684+$B$12*$B$13)/(Q2684+$B$13),IF(Q2684&gt;0,P2684/Q2684,0))</f>
        <v>70.5248859859522</v>
      </c>
      <c r="T2684" s="7" t="n">
        <f aca="false">IF(R2684,$B$13*(S2684-$B$12),0)</f>
        <v>173812214.964881</v>
      </c>
      <c r="U2684" s="7" t="n">
        <f aca="false">($B$693+$B$694)*S2684</f>
        <v>22151661.0215885</v>
      </c>
      <c r="V2684" s="7" t="n">
        <f aca="false">$B$22*S2684</f>
        <v>634723973.87357</v>
      </c>
      <c r="W2684" s="7" t="n">
        <f aca="false">IF(B2684=1,I2684,S2684*$B$688)</f>
        <v>67953967.6451739</v>
      </c>
      <c r="X2684" s="7" t="n">
        <f aca="false">IF(C2684=1,J2684,S2684*$E$716)</f>
        <v>434474026.198741</v>
      </c>
      <c r="Y2684" s="7" t="n">
        <f aca="false">IF(D2684=1,K2684,S2684*$E$715)</f>
        <v>100000000</v>
      </c>
      <c r="Z2684" s="7" t="n">
        <f aca="false">IF(E2684=1,L2684,S2684*$E$714)</f>
        <v>169259726.366285</v>
      </c>
      <c r="AA2684" s="7" t="n">
        <f aca="false">IF(F2684=1,M2684,S2684*$E$713)</f>
        <v>30000000</v>
      </c>
      <c r="AB2684" s="7" t="n">
        <f aca="false">IF(G2684=1,N2684,S2684*$E$712)</f>
        <v>15000000</v>
      </c>
      <c r="AC2684" s="7" t="n">
        <f aca="false">IF(H2684=1,O2684,S2684*$E$711)</f>
        <v>352624429.929761</v>
      </c>
      <c r="AD2684" s="7" t="n">
        <f aca="false">INDEX($W$2662:$W$2789,MATCH($A2684+(1-B2684)*64,$A$2662:$A$2789,0))</f>
        <v>30000000</v>
      </c>
      <c r="AE2684" s="7" t="n">
        <f aca="false">INDEX($W$2662:$W$2789,MATCH($A2684-B2684*64,$A$2662:$A$2789,0))</f>
        <v>67953967.6451739</v>
      </c>
      <c r="AF2684" s="7" t="n">
        <f aca="false">INDEX($X$2662:$X$2789,MATCH($A2684+(1-C2684)*32,$A$2662:$A$2789,0))</f>
        <v>300000000</v>
      </c>
      <c r="AG2684" s="7" t="n">
        <f aca="false">INDEX($X$2662:$X$2789,MATCH($A2684-C2684*32,$A$2662:$A$2789,0))</f>
        <v>434474026.198741</v>
      </c>
      <c r="AH2684" s="7" t="n">
        <f aca="false">INDEX($Y$2662:$Y$2789,MATCH($A2684+(1-D2684)*16,$A$2662:$A$2789,0))</f>
        <v>100000000</v>
      </c>
      <c r="AI2684" s="7" t="n">
        <f aca="false">INDEX($Y$2662:$Y$2789,MATCH($A2684-D2684*16,$A$2662:$A$2789,0))</f>
        <v>121394405.111845</v>
      </c>
      <c r="AJ2684" s="7" t="n">
        <f aca="false">INDEX($Z$2662:$Z$2789,MATCH($A2684+(1-E2684)*8,$A$2662:$A$2789,0))</f>
        <v>60000000</v>
      </c>
      <c r="AK2684" s="7" t="n">
        <f aca="false">INDEX($Z$2662:$Z$2789,MATCH($A2684-E2684*8,$A$2662:$A$2789,0))</f>
        <v>169259726.366285</v>
      </c>
      <c r="AL2684" s="7" t="n">
        <f aca="false">INDEX($AA$2662:$AA$2789,MATCH($A2684+(1-F2684)*4,$A$2662:$A$2789,0))</f>
        <v>30000000</v>
      </c>
      <c r="AM2684" s="7" t="n">
        <f aca="false">INDEX($AA$2662:$AA$2789,MATCH($A2684-F2684*4,$A$2662:$A$2789,0))</f>
        <v>193007615.921217</v>
      </c>
      <c r="AN2684" s="7" t="n">
        <f aca="false">INDEX($AB$2662:$AB$2789,MATCH($A2684+(1-G2684)*2,$A$2662:$A$2789,0))</f>
        <v>15000000</v>
      </c>
      <c r="AO2684" s="7" t="n">
        <f aca="false">INDEX($AB$2662:$AB$2789,MATCH($A2684-G2684*2,$A$2662:$A$2789,0))</f>
        <v>298756593.113837</v>
      </c>
      <c r="AP2684" s="7" t="n">
        <f aca="false">INDEX($AC$2662:$AC$2789,MATCH($A2684+(1-H2684)*1,$A$2662:$A$2789,0))</f>
        <v>5000000</v>
      </c>
      <c r="AQ2684" s="7" t="n">
        <f aca="false">INDEX($AC$2662:$AC$2789,MATCH($A2684-H2684*1,$A$2662:$A$2789,0))</f>
        <v>352624429.929761</v>
      </c>
      <c r="AR2684" s="14" t="b">
        <f aca="false">AND(IF(B2684=1,AD2684&gt;=AE2684,AE2684&gt;AD2684),IF(C2684=1,AF2684&gt;=AG2684,AG2684&gt;AF2684),IF(D2684=1,AH2684&gt;=AI2684,AI2684&gt;AH2684),IF(E2684=1,AJ2684&gt;=AK2684,AK2684&gt;AJ2684),IF(F2684=1,AL2684&gt;=AM2684,AM2684&gt;AL2684),IF(G2684=1,AN2684&gt;=AO2684,AO2684&gt;AN2684),IF(H2684=1,AP2684&gt;=AQ2684,AQ2684&gt;AP2684))</f>
        <v>0</v>
      </c>
      <c r="AS2684" s="2"/>
      <c r="AT2684" s="2"/>
      <c r="AU2684" s="2"/>
      <c r="AV2684" s="2"/>
      <c r="AW2684" s="2"/>
      <c r="AX2684" s="2"/>
    </row>
    <row r="2685" customFormat="false" ht="15" hidden="false" customHeight="false" outlineLevel="0" collapsed="false">
      <c r="A2685" s="6" t="n">
        <f aca="false">ROW()-2662</f>
        <v>23</v>
      </c>
      <c r="B2685" s="6" t="n">
        <f aca="false">MOD(INT($A2685/64),2)</f>
        <v>0</v>
      </c>
      <c r="C2685" s="6" t="n">
        <f aca="false">MOD(INT($A2685/32),2)</f>
        <v>0</v>
      </c>
      <c r="D2685" s="6" t="n">
        <f aca="false">MOD(INT($A2685/16),2)</f>
        <v>1</v>
      </c>
      <c r="E2685" s="6" t="n">
        <f aca="false">MOD(INT($A2685/8),2)</f>
        <v>0</v>
      </c>
      <c r="F2685" s="6" t="n">
        <f aca="false">MOD(INT($A2685/4),2)</f>
        <v>1</v>
      </c>
      <c r="G2685" s="6" t="n">
        <f aca="false">MOD(INT($A2685/2),2)</f>
        <v>1</v>
      </c>
      <c r="H2685" s="6" t="n">
        <f aca="false">MOD(INT($A2685/1),2)</f>
        <v>1</v>
      </c>
      <c r="I2685" s="7" t="n">
        <f aca="false">IF(B2685=1,MIN($B$6,$B$2660),0)</f>
        <v>0</v>
      </c>
      <c r="J2685" s="7" t="n">
        <f aca="false">IF(C2685=1,MIN($F$716,MAX(0,$B$2660-I2685)),0)</f>
        <v>0</v>
      </c>
      <c r="K2685" s="7" t="n">
        <f aca="false">IF(D2685=1,MIN($F$715,MAX(0,$B$2660-SUM(I2685:J2685))),0)</f>
        <v>100000000</v>
      </c>
      <c r="L2685" s="7" t="n">
        <f aca="false">IF(E2685=1,MIN($F$714,MAX(0,$B$2660-SUM(I2685:K2685))),0)</f>
        <v>0</v>
      </c>
      <c r="M2685" s="7" t="n">
        <f aca="false">IF(F2685=1,MIN($F$713,MAX(0,$B$2660-SUM(I2685:L2685))),0)</f>
        <v>30000000</v>
      </c>
      <c r="N2685" s="7" t="n">
        <f aca="false">IF(G2685=1,MIN($F$712,MAX(0,$B$2660-SUM(I2685:M2685))),0)</f>
        <v>15000000</v>
      </c>
      <c r="O2685" s="7" t="n">
        <f aca="false">IF(H2685=1,MIN($F$711,MAX(0,$B$2660-SUM(I2685:N2685))),0)</f>
        <v>5000000</v>
      </c>
      <c r="P2685" s="7" t="n">
        <f aca="false">MAX(0,$B$2660-SUM(I2685:O2685))</f>
        <v>1850000000</v>
      </c>
      <c r="Q2685" s="7" t="n">
        <f aca="false">($B$693+$B$694)+$B$22+(1-B2685)*$B$688+(1-C2685)*$E$716+(1-D2685)*$E$715+(1-E2685)*$E$714+(1-F2685)*$E$713+(1-G2685)*$E$712+(1-H2685)*$E$711</f>
        <v>18838220.5306932</v>
      </c>
      <c r="R2685" s="7" t="n">
        <f aca="false">P2685&gt;$B$12*Q2685</f>
        <v>1</v>
      </c>
      <c r="S2685" s="7" t="n">
        <f aca="false">IF(R2685,(P2685+$B$12*$B$13)/(Q2685+$B$13),IF(Q2685&gt;0,P2685/Q2685,0))</f>
        <v>86.81604903911</v>
      </c>
      <c r="T2685" s="7" t="n">
        <f aca="false">IF(R2685,$B$13*(S2685-$B$12),0)</f>
        <v>214540122.597775</v>
      </c>
      <c r="U2685" s="7" t="n">
        <f aca="false">($B$693+$B$694)*S2685</f>
        <v>27268667.8278507</v>
      </c>
      <c r="V2685" s="7" t="n">
        <f aca="false">$B$22*S2685</f>
        <v>781344441.35199</v>
      </c>
      <c r="W2685" s="7" t="n">
        <f aca="false">IF(B2685=1,I2685,S2685*$B$688)</f>
        <v>83651251.6824291</v>
      </c>
      <c r="X2685" s="7" t="n">
        <f aca="false">IF(C2685=1,J2685,S2685*$E$716)</f>
        <v>534836998.846091</v>
      </c>
      <c r="Y2685" s="7" t="n">
        <f aca="false">IF(D2685=1,K2685,S2685*$E$715)</f>
        <v>100000000</v>
      </c>
      <c r="Z2685" s="7" t="n">
        <f aca="false">IF(E2685=1,L2685,S2685*$E$714)</f>
        <v>208358517.693864</v>
      </c>
      <c r="AA2685" s="7" t="n">
        <f aca="false">IF(F2685=1,M2685,S2685*$E$713)</f>
        <v>30000000</v>
      </c>
      <c r="AB2685" s="7" t="n">
        <f aca="false">IF(G2685=1,N2685,S2685*$E$712)</f>
        <v>15000000</v>
      </c>
      <c r="AC2685" s="7" t="n">
        <f aca="false">IF(H2685=1,O2685,S2685*$E$711)</f>
        <v>5000000</v>
      </c>
      <c r="AD2685" s="7" t="n">
        <f aca="false">INDEX($W$2662:$W$2789,MATCH($A2685+(1-B2685)*64,$A$2662:$A$2789,0))</f>
        <v>30000000</v>
      </c>
      <c r="AE2685" s="7" t="n">
        <f aca="false">INDEX($W$2662:$W$2789,MATCH($A2685-B2685*64,$A$2662:$A$2789,0))</f>
        <v>83651251.6824291</v>
      </c>
      <c r="AF2685" s="7" t="n">
        <f aca="false">INDEX($X$2662:$X$2789,MATCH($A2685+(1-C2685)*32,$A$2662:$A$2789,0))</f>
        <v>300000000</v>
      </c>
      <c r="AG2685" s="7" t="n">
        <f aca="false">INDEX($X$2662:$X$2789,MATCH($A2685-C2685*32,$A$2662:$A$2789,0))</f>
        <v>534836998.846091</v>
      </c>
      <c r="AH2685" s="7" t="n">
        <f aca="false">INDEX($Y$2662:$Y$2789,MATCH($A2685+(1-D2685)*16,$A$2662:$A$2789,0))</f>
        <v>100000000</v>
      </c>
      <c r="AI2685" s="7" t="n">
        <f aca="false">INDEX($Y$2662:$Y$2789,MATCH($A2685-D2685*16,$A$2662:$A$2789,0))</f>
        <v>147316252.490846</v>
      </c>
      <c r="AJ2685" s="7" t="n">
        <f aca="false">INDEX($Z$2662:$Z$2789,MATCH($A2685+(1-E2685)*8,$A$2662:$A$2789,0))</f>
        <v>60000000</v>
      </c>
      <c r="AK2685" s="7" t="n">
        <f aca="false">INDEX($Z$2662:$Z$2789,MATCH($A2685-E2685*8,$A$2662:$A$2789,0))</f>
        <v>208358517.693864</v>
      </c>
      <c r="AL2685" s="7" t="n">
        <f aca="false">INDEX($AA$2662:$AA$2789,MATCH($A2685+(1-F2685)*4,$A$2662:$A$2789,0))</f>
        <v>30000000</v>
      </c>
      <c r="AM2685" s="7" t="n">
        <f aca="false">INDEX($AA$2662:$AA$2789,MATCH($A2685-F2685*4,$A$2662:$A$2789,0))</f>
        <v>232042436.828029</v>
      </c>
      <c r="AN2685" s="7" t="n">
        <f aca="false">INDEX($AB$2662:$AB$2789,MATCH($A2685+(1-G2685)*2,$A$2662:$A$2789,0))</f>
        <v>15000000</v>
      </c>
      <c r="AO2685" s="7" t="n">
        <f aca="false">INDEX($AB$2662:$AB$2789,MATCH($A2685-G2685*2,$A$2662:$A$2789,0))</f>
        <v>354522811.786718</v>
      </c>
      <c r="AP2685" s="7" t="n">
        <f aca="false">INDEX($AC$2662:$AC$2789,MATCH($A2685+(1-H2685)*1,$A$2662:$A$2789,0))</f>
        <v>5000000</v>
      </c>
      <c r="AQ2685" s="7" t="n">
        <f aca="false">INDEX($AC$2662:$AC$2789,MATCH($A2685-H2685*1,$A$2662:$A$2789,0))</f>
        <v>352624429.929761</v>
      </c>
      <c r="AR2685" s="14" t="b">
        <f aca="false">AND(IF(B2685=1,AD2685&gt;=AE2685,AE2685&gt;AD2685),IF(C2685=1,AF2685&gt;=AG2685,AG2685&gt;AF2685),IF(D2685=1,AH2685&gt;=AI2685,AI2685&gt;AH2685),IF(E2685=1,AJ2685&gt;=AK2685,AK2685&gt;AJ2685),IF(F2685=1,AL2685&gt;=AM2685,AM2685&gt;AL2685),IF(G2685=1,AN2685&gt;=AO2685,AO2685&gt;AN2685),IF(H2685=1,AP2685&gt;=AQ2685,AQ2685&gt;AP2685))</f>
        <v>0</v>
      </c>
      <c r="AS2685" s="2"/>
      <c r="AT2685" s="2"/>
      <c r="AU2685" s="2"/>
      <c r="AV2685" s="2"/>
      <c r="AW2685" s="2"/>
      <c r="AX2685" s="2"/>
    </row>
    <row r="2686" customFormat="false" ht="15" hidden="false" customHeight="false" outlineLevel="0" collapsed="false">
      <c r="A2686" s="6" t="n">
        <f aca="false">ROW()-2662</f>
        <v>24</v>
      </c>
      <c r="B2686" s="6" t="n">
        <f aca="false">MOD(INT($A2686/64),2)</f>
        <v>0</v>
      </c>
      <c r="C2686" s="6" t="n">
        <f aca="false">MOD(INT($A2686/32),2)</f>
        <v>0</v>
      </c>
      <c r="D2686" s="6" t="n">
        <f aca="false">MOD(INT($A2686/16),2)</f>
        <v>1</v>
      </c>
      <c r="E2686" s="6" t="n">
        <f aca="false">MOD(INT($A2686/8),2)</f>
        <v>1</v>
      </c>
      <c r="F2686" s="6" t="n">
        <f aca="false">MOD(INT($A2686/4),2)</f>
        <v>0</v>
      </c>
      <c r="G2686" s="6" t="n">
        <f aca="false">MOD(INT($A2686/2),2)</f>
        <v>0</v>
      </c>
      <c r="H2686" s="6" t="n">
        <f aca="false">MOD(INT($A2686/1),2)</f>
        <v>0</v>
      </c>
      <c r="I2686" s="7" t="n">
        <f aca="false">IF(B2686=1,MIN($B$6,$B$2660),0)</f>
        <v>0</v>
      </c>
      <c r="J2686" s="7" t="n">
        <f aca="false">IF(C2686=1,MIN($F$716,MAX(0,$B$2660-I2686)),0)</f>
        <v>0</v>
      </c>
      <c r="K2686" s="7" t="n">
        <f aca="false">IF(D2686=1,MIN($F$715,MAX(0,$B$2660-SUM(I2686:J2686))),0)</f>
        <v>100000000</v>
      </c>
      <c r="L2686" s="7" t="n">
        <f aca="false">IF(E2686=1,MIN($F$714,MAX(0,$B$2660-SUM(I2686:K2686))),0)</f>
        <v>60000000</v>
      </c>
      <c r="M2686" s="7" t="n">
        <f aca="false">IF(F2686=1,MIN($F$713,MAX(0,$B$2660-SUM(I2686:L2686))),0)</f>
        <v>0</v>
      </c>
      <c r="N2686" s="7" t="n">
        <f aca="false">IF(G2686=1,MIN($F$712,MAX(0,$B$2660-SUM(I2686:M2686))),0)</f>
        <v>0</v>
      </c>
      <c r="O2686" s="7" t="n">
        <f aca="false">IF(H2686=1,MIN($F$711,MAX(0,$B$2660-SUM(I2686:N2686))),0)</f>
        <v>0</v>
      </c>
      <c r="P2686" s="7" t="n">
        <f aca="false">MAX(0,$B$2660-SUM(I2686:O2686))</f>
        <v>1840000000</v>
      </c>
      <c r="Q2686" s="7" t="n">
        <f aca="false">($B$693+$B$694)+$B$22+(1-B2686)*$B$688+(1-C2686)*$E$716+(1-D2686)*$E$715+(1-E2686)*$E$714+(1-F2686)*$E$713+(1-G2686)*$E$712+(1-H2686)*$E$711</f>
        <v>29438220.5306932</v>
      </c>
      <c r="R2686" s="7" t="n">
        <f aca="false">P2686&gt;$B$12*Q2686</f>
        <v>1</v>
      </c>
      <c r="S2686" s="7" t="n">
        <f aca="false">IF(R2686,(P2686+$B$12*$B$13)/(Q2686+$B$13),IF(Q2686&gt;0,P2686/Q2686,0))</f>
        <v>57.6895008358192</v>
      </c>
      <c r="T2686" s="7" t="n">
        <f aca="false">IF(R2686,$B$13*(S2686-$B$12),0)</f>
        <v>141723752.089548</v>
      </c>
      <c r="U2686" s="7" t="n">
        <f aca="false">($B$693+$B$694)*S2686</f>
        <v>18120103.9768326</v>
      </c>
      <c r="V2686" s="7" t="n">
        <f aca="false">$B$22*S2686</f>
        <v>519205507.522373</v>
      </c>
      <c r="W2686" s="7" t="n">
        <f aca="false">IF(B2686=1,I2686,S2686*$B$688)</f>
        <v>55586484.3800578</v>
      </c>
      <c r="X2686" s="7" t="n">
        <f aca="false">IF(C2686=1,J2686,S2686*$E$716)</f>
        <v>355400641.16554</v>
      </c>
      <c r="Y2686" s="7" t="n">
        <f aca="false">IF(D2686=1,K2686,S2686*$E$715)</f>
        <v>100000000</v>
      </c>
      <c r="Z2686" s="7" t="n">
        <f aca="false">IF(E2686=1,L2686,S2686*$E$714)</f>
        <v>60000000</v>
      </c>
      <c r="AA2686" s="7" t="n">
        <f aca="false">IF(F2686=1,M2686,S2686*$E$713)</f>
        <v>173068502.507458</v>
      </c>
      <c r="AB2686" s="7" t="n">
        <f aca="false">IF(G2686=1,N2686,S2686*$E$712)</f>
        <v>288447504.179096</v>
      </c>
      <c r="AC2686" s="7" t="n">
        <f aca="false">IF(H2686=1,O2686,S2686*$E$711)</f>
        <v>288447504.179096</v>
      </c>
      <c r="AD2686" s="7" t="n">
        <f aca="false">INDEX($W$2662:$W$2789,MATCH($A2686+(1-B2686)*64,$A$2662:$A$2789,0))</f>
        <v>30000000</v>
      </c>
      <c r="AE2686" s="7" t="n">
        <f aca="false">INDEX($W$2662:$W$2789,MATCH($A2686-B2686*64,$A$2662:$A$2789,0))</f>
        <v>55586484.3800578</v>
      </c>
      <c r="AF2686" s="7" t="n">
        <f aca="false">INDEX($X$2662:$X$2789,MATCH($A2686+(1-C2686)*32,$A$2662:$A$2789,0))</f>
        <v>300000000</v>
      </c>
      <c r="AG2686" s="7" t="n">
        <f aca="false">INDEX($X$2662:$X$2789,MATCH($A2686-C2686*32,$A$2662:$A$2789,0))</f>
        <v>355400641.16554</v>
      </c>
      <c r="AH2686" s="7" t="n">
        <f aca="false">INDEX($Y$2662:$Y$2789,MATCH($A2686+(1-D2686)*16,$A$2662:$A$2789,0))</f>
        <v>100000000</v>
      </c>
      <c r="AI2686" s="7" t="n">
        <f aca="false">INDEX($Y$2662:$Y$2789,MATCH($A2686-D2686*16,$A$2662:$A$2789,0))</f>
        <v>100434254.058769</v>
      </c>
      <c r="AJ2686" s="7" t="n">
        <f aca="false">INDEX($Z$2662:$Z$2789,MATCH($A2686+(1-E2686)*8,$A$2662:$A$2789,0))</f>
        <v>60000000</v>
      </c>
      <c r="AK2686" s="7" t="n">
        <f aca="false">INDEX($Z$2662:$Z$2789,MATCH($A2686-E2686*8,$A$2662:$A$2789,0))</f>
        <v>132971363.379727</v>
      </c>
      <c r="AL2686" s="7" t="n">
        <f aca="false">INDEX($AA$2662:$AA$2789,MATCH($A2686+(1-F2686)*4,$A$2662:$A$2789,0))</f>
        <v>30000000</v>
      </c>
      <c r="AM2686" s="7" t="n">
        <f aca="false">INDEX($AA$2662:$AA$2789,MATCH($A2686-F2686*4,$A$2662:$A$2789,0))</f>
        <v>173068502.507458</v>
      </c>
      <c r="AN2686" s="7" t="n">
        <f aca="false">INDEX($AB$2662:$AB$2789,MATCH($A2686+(1-G2686)*2,$A$2662:$A$2789,0))</f>
        <v>15000000</v>
      </c>
      <c r="AO2686" s="7" t="n">
        <f aca="false">INDEX($AB$2662:$AB$2789,MATCH($A2686-G2686*2,$A$2662:$A$2789,0))</f>
        <v>288447504.179096</v>
      </c>
      <c r="AP2686" s="7" t="n">
        <f aca="false">INDEX($AC$2662:$AC$2789,MATCH($A2686+(1-H2686)*1,$A$2662:$A$2789,0))</f>
        <v>5000000</v>
      </c>
      <c r="AQ2686" s="7" t="n">
        <f aca="false">INDEX($AC$2662:$AC$2789,MATCH($A2686-H2686*1,$A$2662:$A$2789,0))</f>
        <v>288447504.179096</v>
      </c>
      <c r="AR2686" s="14" t="b">
        <f aca="false">AND(IF(B2686=1,AD2686&gt;=AE2686,AE2686&gt;AD2686),IF(C2686=1,AF2686&gt;=AG2686,AG2686&gt;AF2686),IF(D2686=1,AH2686&gt;=AI2686,AI2686&gt;AH2686),IF(E2686=1,AJ2686&gt;=AK2686,AK2686&gt;AJ2686),IF(F2686=1,AL2686&gt;=AM2686,AM2686&gt;AL2686),IF(G2686=1,AN2686&gt;=AO2686,AO2686&gt;AN2686),IF(H2686=1,AP2686&gt;=AQ2686,AQ2686&gt;AP2686))</f>
        <v>0</v>
      </c>
      <c r="AS2686" s="2"/>
      <c r="AT2686" s="2"/>
      <c r="AU2686" s="2"/>
      <c r="AV2686" s="2"/>
      <c r="AW2686" s="2"/>
      <c r="AX2686" s="2"/>
    </row>
    <row r="2687" customFormat="false" ht="15" hidden="false" customHeight="false" outlineLevel="0" collapsed="false">
      <c r="A2687" s="6" t="n">
        <f aca="false">ROW()-2662</f>
        <v>25</v>
      </c>
      <c r="B2687" s="6" t="n">
        <f aca="false">MOD(INT($A2687/64),2)</f>
        <v>0</v>
      </c>
      <c r="C2687" s="6" t="n">
        <f aca="false">MOD(INT($A2687/32),2)</f>
        <v>0</v>
      </c>
      <c r="D2687" s="6" t="n">
        <f aca="false">MOD(INT($A2687/16),2)</f>
        <v>1</v>
      </c>
      <c r="E2687" s="6" t="n">
        <f aca="false">MOD(INT($A2687/8),2)</f>
        <v>1</v>
      </c>
      <c r="F2687" s="6" t="n">
        <f aca="false">MOD(INT($A2687/4),2)</f>
        <v>0</v>
      </c>
      <c r="G2687" s="6" t="n">
        <f aca="false">MOD(INT($A2687/2),2)</f>
        <v>0</v>
      </c>
      <c r="H2687" s="6" t="n">
        <f aca="false">MOD(INT($A2687/1),2)</f>
        <v>1</v>
      </c>
      <c r="I2687" s="7" t="n">
        <f aca="false">IF(B2687=1,MIN($B$6,$B$2660),0)</f>
        <v>0</v>
      </c>
      <c r="J2687" s="7" t="n">
        <f aca="false">IF(C2687=1,MIN($F$716,MAX(0,$B$2660-I2687)),0)</f>
        <v>0</v>
      </c>
      <c r="K2687" s="7" t="n">
        <f aca="false">IF(D2687=1,MIN($F$715,MAX(0,$B$2660-SUM(I2687:J2687))),0)</f>
        <v>100000000</v>
      </c>
      <c r="L2687" s="7" t="n">
        <f aca="false">IF(E2687=1,MIN($F$714,MAX(0,$B$2660-SUM(I2687:K2687))),0)</f>
        <v>60000000</v>
      </c>
      <c r="M2687" s="7" t="n">
        <f aca="false">IF(F2687=1,MIN($F$713,MAX(0,$B$2660-SUM(I2687:L2687))),0)</f>
        <v>0</v>
      </c>
      <c r="N2687" s="7" t="n">
        <f aca="false">IF(G2687=1,MIN($F$712,MAX(0,$B$2660-SUM(I2687:M2687))),0)</f>
        <v>0</v>
      </c>
      <c r="O2687" s="7" t="n">
        <f aca="false">IF(H2687=1,MIN($F$711,MAX(0,$B$2660-SUM(I2687:N2687))),0)</f>
        <v>5000000</v>
      </c>
      <c r="P2687" s="7" t="n">
        <f aca="false">MAX(0,$B$2660-SUM(I2687:O2687))</f>
        <v>1835000000</v>
      </c>
      <c r="Q2687" s="7" t="n">
        <f aca="false">($B$693+$B$694)+$B$22+(1-B2687)*$B$688+(1-C2687)*$E$716+(1-D2687)*$E$715+(1-E2687)*$E$714+(1-F2687)*$E$713+(1-G2687)*$E$712+(1-H2687)*$E$711</f>
        <v>24438220.5306932</v>
      </c>
      <c r="R2687" s="7" t="n">
        <f aca="false">P2687&gt;$B$12*Q2687</f>
        <v>1</v>
      </c>
      <c r="S2687" s="7" t="n">
        <f aca="false">IF(R2687,(P2687+$B$12*$B$13)/(Q2687+$B$13),IF(Q2687&gt;0,P2687/Q2687,0))</f>
        <v>68.2116325355036</v>
      </c>
      <c r="T2687" s="7" t="n">
        <f aca="false">IF(R2687,$B$13*(S2687-$B$12),0)</f>
        <v>168029081.338759</v>
      </c>
      <c r="U2687" s="7" t="n">
        <f aca="false">($B$693+$B$694)*S2687</f>
        <v>21425074.8587755</v>
      </c>
      <c r="V2687" s="7" t="n">
        <f aca="false">$B$22*S2687</f>
        <v>613904692.819532</v>
      </c>
      <c r="W2687" s="7" t="n">
        <f aca="false">IF(B2687=1,I2687,S2687*$B$688)</f>
        <v>65725041.6720332</v>
      </c>
      <c r="X2687" s="7" t="n">
        <f aca="false">IF(C2687=1,J2687,S2687*$E$716)</f>
        <v>420223049.026871</v>
      </c>
      <c r="Y2687" s="7" t="n">
        <f aca="false">IF(D2687=1,K2687,S2687*$E$715)</f>
        <v>100000000</v>
      </c>
      <c r="Z2687" s="7" t="n">
        <f aca="false">IF(E2687=1,L2687,S2687*$E$714)</f>
        <v>60000000</v>
      </c>
      <c r="AA2687" s="7" t="n">
        <f aca="false">IF(F2687=1,M2687,S2687*$E$713)</f>
        <v>204634897.606511</v>
      </c>
      <c r="AB2687" s="7" t="n">
        <f aca="false">IF(G2687=1,N2687,S2687*$E$712)</f>
        <v>341058162.677518</v>
      </c>
      <c r="AC2687" s="7" t="n">
        <f aca="false">IF(H2687=1,O2687,S2687*$E$711)</f>
        <v>5000000</v>
      </c>
      <c r="AD2687" s="7" t="n">
        <f aca="false">INDEX($W$2662:$W$2789,MATCH($A2687+(1-B2687)*64,$A$2662:$A$2789,0))</f>
        <v>30000000</v>
      </c>
      <c r="AE2687" s="7" t="n">
        <f aca="false">INDEX($W$2662:$W$2789,MATCH($A2687-B2687*64,$A$2662:$A$2789,0))</f>
        <v>65725041.6720332</v>
      </c>
      <c r="AF2687" s="7" t="n">
        <f aca="false">INDEX($X$2662:$X$2789,MATCH($A2687+(1-C2687)*32,$A$2662:$A$2789,0))</f>
        <v>300000000</v>
      </c>
      <c r="AG2687" s="7" t="n">
        <f aca="false">INDEX($X$2662:$X$2789,MATCH($A2687-C2687*32,$A$2662:$A$2789,0))</f>
        <v>420223049.026871</v>
      </c>
      <c r="AH2687" s="7" t="n">
        <f aca="false">INDEX($Y$2662:$Y$2789,MATCH($A2687+(1-D2687)*16,$A$2662:$A$2789,0))</f>
        <v>100000000</v>
      </c>
      <c r="AI2687" s="7" t="n">
        <f aca="false">INDEX($Y$2662:$Y$2789,MATCH($A2687-D2687*16,$A$2662:$A$2789,0))</f>
        <v>117640383.320261</v>
      </c>
      <c r="AJ2687" s="7" t="n">
        <f aca="false">INDEX($Z$2662:$Z$2789,MATCH($A2687+(1-E2687)*8,$A$2662:$A$2789,0))</f>
        <v>60000000</v>
      </c>
      <c r="AK2687" s="7" t="n">
        <f aca="false">INDEX($Z$2662:$Z$2789,MATCH($A2687-E2687*8,$A$2662:$A$2789,0))</f>
        <v>155224138.261408</v>
      </c>
      <c r="AL2687" s="7" t="n">
        <f aca="false">INDEX($AA$2662:$AA$2789,MATCH($A2687+(1-F2687)*4,$A$2662:$A$2789,0))</f>
        <v>30000000</v>
      </c>
      <c r="AM2687" s="7" t="n">
        <f aca="false">INDEX($AA$2662:$AA$2789,MATCH($A2687-F2687*4,$A$2662:$A$2789,0))</f>
        <v>204634897.606511</v>
      </c>
      <c r="AN2687" s="7" t="n">
        <f aca="false">INDEX($AB$2662:$AB$2789,MATCH($A2687+(1-G2687)*2,$A$2662:$A$2789,0))</f>
        <v>15000000</v>
      </c>
      <c r="AO2687" s="7" t="n">
        <f aca="false">INDEX($AB$2662:$AB$2789,MATCH($A2687-G2687*2,$A$2662:$A$2789,0))</f>
        <v>341058162.677518</v>
      </c>
      <c r="AP2687" s="7" t="n">
        <f aca="false">INDEX($AC$2662:$AC$2789,MATCH($A2687+(1-H2687)*1,$A$2662:$A$2789,0))</f>
        <v>5000000</v>
      </c>
      <c r="AQ2687" s="7" t="n">
        <f aca="false">INDEX($AC$2662:$AC$2789,MATCH($A2687-H2687*1,$A$2662:$A$2789,0))</f>
        <v>288447504.179096</v>
      </c>
      <c r="AR2687" s="14" t="b">
        <f aca="false">AND(IF(B2687=1,AD2687&gt;=AE2687,AE2687&gt;AD2687),IF(C2687=1,AF2687&gt;=AG2687,AG2687&gt;AF2687),IF(D2687=1,AH2687&gt;=AI2687,AI2687&gt;AH2687),IF(E2687=1,AJ2687&gt;=AK2687,AK2687&gt;AJ2687),IF(F2687=1,AL2687&gt;=AM2687,AM2687&gt;AL2687),IF(G2687=1,AN2687&gt;=AO2687,AO2687&gt;AN2687),IF(H2687=1,AP2687&gt;=AQ2687,AQ2687&gt;AP2687))</f>
        <v>0</v>
      </c>
      <c r="AS2687" s="2"/>
      <c r="AT2687" s="2"/>
      <c r="AU2687" s="2"/>
      <c r="AV2687" s="2"/>
      <c r="AW2687" s="2"/>
      <c r="AX2687" s="2"/>
    </row>
    <row r="2688" customFormat="false" ht="15" hidden="false" customHeight="false" outlineLevel="0" collapsed="false">
      <c r="A2688" s="6" t="n">
        <f aca="false">ROW()-2662</f>
        <v>26</v>
      </c>
      <c r="B2688" s="6" t="n">
        <f aca="false">MOD(INT($A2688/64),2)</f>
        <v>0</v>
      </c>
      <c r="C2688" s="6" t="n">
        <f aca="false">MOD(INT($A2688/32),2)</f>
        <v>0</v>
      </c>
      <c r="D2688" s="6" t="n">
        <f aca="false">MOD(INT($A2688/16),2)</f>
        <v>1</v>
      </c>
      <c r="E2688" s="6" t="n">
        <f aca="false">MOD(INT($A2688/8),2)</f>
        <v>1</v>
      </c>
      <c r="F2688" s="6" t="n">
        <f aca="false">MOD(INT($A2688/4),2)</f>
        <v>0</v>
      </c>
      <c r="G2688" s="6" t="n">
        <f aca="false">MOD(INT($A2688/2),2)</f>
        <v>1</v>
      </c>
      <c r="H2688" s="6" t="n">
        <f aca="false">MOD(INT($A2688/1),2)</f>
        <v>0</v>
      </c>
      <c r="I2688" s="7" t="n">
        <f aca="false">IF(B2688=1,MIN($B$6,$B$2660),0)</f>
        <v>0</v>
      </c>
      <c r="J2688" s="7" t="n">
        <f aca="false">IF(C2688=1,MIN($F$716,MAX(0,$B$2660-I2688)),0)</f>
        <v>0</v>
      </c>
      <c r="K2688" s="7" t="n">
        <f aca="false">IF(D2688=1,MIN($F$715,MAX(0,$B$2660-SUM(I2688:J2688))),0)</f>
        <v>100000000</v>
      </c>
      <c r="L2688" s="7" t="n">
        <f aca="false">IF(E2688=1,MIN($F$714,MAX(0,$B$2660-SUM(I2688:K2688))),0)</f>
        <v>60000000</v>
      </c>
      <c r="M2688" s="7" t="n">
        <f aca="false">IF(F2688=1,MIN($F$713,MAX(0,$B$2660-SUM(I2688:L2688))),0)</f>
        <v>0</v>
      </c>
      <c r="N2688" s="7" t="n">
        <f aca="false">IF(G2688=1,MIN($F$712,MAX(0,$B$2660-SUM(I2688:M2688))),0)</f>
        <v>15000000</v>
      </c>
      <c r="O2688" s="7" t="n">
        <f aca="false">IF(H2688=1,MIN($F$711,MAX(0,$B$2660-SUM(I2688:N2688))),0)</f>
        <v>0</v>
      </c>
      <c r="P2688" s="7" t="n">
        <f aca="false">MAX(0,$B$2660-SUM(I2688:O2688))</f>
        <v>1825000000</v>
      </c>
      <c r="Q2688" s="7" t="n">
        <f aca="false">($B$693+$B$694)+$B$22+(1-B2688)*$B$688+(1-C2688)*$E$716+(1-D2688)*$E$715+(1-E2688)*$E$714+(1-F2688)*$E$713+(1-G2688)*$E$712+(1-H2688)*$E$711</f>
        <v>24438220.5306932</v>
      </c>
      <c r="R2688" s="7" t="n">
        <f aca="false">P2688&gt;$B$12*Q2688</f>
        <v>1</v>
      </c>
      <c r="S2688" s="7" t="n">
        <f aca="false">IF(R2688,(P2688+$B$12*$B$13)/(Q2688+$B$13),IF(Q2688&gt;0,P2688/Q2688,0))</f>
        <v>67.8404127666029</v>
      </c>
      <c r="T2688" s="7" t="n">
        <f aca="false">IF(R2688,$B$13*(S2688-$B$12),0)</f>
        <v>167101031.916507</v>
      </c>
      <c r="U2688" s="7" t="n">
        <f aca="false">($B$693+$B$694)*S2688</f>
        <v>21308475.811925</v>
      </c>
      <c r="V2688" s="7" t="n">
        <f aca="false">$B$22*S2688</f>
        <v>610563714.899426</v>
      </c>
      <c r="W2688" s="7" t="n">
        <f aca="false">IF(B2688=1,I2688,S2688*$B$688)</f>
        <v>65367354.3704167</v>
      </c>
      <c r="X2688" s="7" t="n">
        <f aca="false">IF(C2688=1,J2688,S2688*$E$716)</f>
        <v>417936120.868902</v>
      </c>
      <c r="Y2688" s="7" t="n">
        <f aca="false">IF(D2688=1,K2688,S2688*$E$715)</f>
        <v>100000000</v>
      </c>
      <c r="Z2688" s="7" t="n">
        <f aca="false">IF(E2688=1,L2688,S2688*$E$714)</f>
        <v>60000000</v>
      </c>
      <c r="AA2688" s="7" t="n">
        <f aca="false">IF(F2688=1,M2688,S2688*$E$713)</f>
        <v>203521238.299809</v>
      </c>
      <c r="AB2688" s="7" t="n">
        <f aca="false">IF(G2688=1,N2688,S2688*$E$712)</f>
        <v>15000000</v>
      </c>
      <c r="AC2688" s="7" t="n">
        <f aca="false">IF(H2688=1,O2688,S2688*$E$711)</f>
        <v>339202063.833015</v>
      </c>
      <c r="AD2688" s="7" t="n">
        <f aca="false">INDEX($W$2662:$W$2789,MATCH($A2688+(1-B2688)*64,$A$2662:$A$2789,0))</f>
        <v>30000000</v>
      </c>
      <c r="AE2688" s="7" t="n">
        <f aca="false">INDEX($W$2662:$W$2789,MATCH($A2688-B2688*64,$A$2662:$A$2789,0))</f>
        <v>65367354.3704167</v>
      </c>
      <c r="AF2688" s="7" t="n">
        <f aca="false">INDEX($X$2662:$X$2789,MATCH($A2688+(1-C2688)*32,$A$2662:$A$2789,0))</f>
        <v>300000000</v>
      </c>
      <c r="AG2688" s="7" t="n">
        <f aca="false">INDEX($X$2662:$X$2789,MATCH($A2688-C2688*32,$A$2662:$A$2789,0))</f>
        <v>417936120.868902</v>
      </c>
      <c r="AH2688" s="7" t="n">
        <f aca="false">INDEX($Y$2662:$Y$2789,MATCH($A2688+(1-D2688)*16,$A$2662:$A$2789,0))</f>
        <v>100000000</v>
      </c>
      <c r="AI2688" s="7" t="n">
        <f aca="false">INDEX($Y$2662:$Y$2789,MATCH($A2688-D2688*16,$A$2662:$A$2789,0))</f>
        <v>117033207.148286</v>
      </c>
      <c r="AJ2688" s="7" t="n">
        <f aca="false">INDEX($Z$2662:$Z$2789,MATCH($A2688+(1-E2688)*8,$A$2662:$A$2789,0))</f>
        <v>60000000</v>
      </c>
      <c r="AK2688" s="7" t="n">
        <f aca="false">INDEX($Z$2662:$Z$2789,MATCH($A2688-E2688*8,$A$2662:$A$2789,0))</f>
        <v>154406092.736974</v>
      </c>
      <c r="AL2688" s="7" t="n">
        <f aca="false">INDEX($AA$2662:$AA$2789,MATCH($A2688+(1-F2688)*4,$A$2662:$A$2789,0))</f>
        <v>30000000</v>
      </c>
      <c r="AM2688" s="7" t="n">
        <f aca="false">INDEX($AA$2662:$AA$2789,MATCH($A2688-F2688*4,$A$2662:$A$2789,0))</f>
        <v>203521238.299809</v>
      </c>
      <c r="AN2688" s="7" t="n">
        <f aca="false">INDEX($AB$2662:$AB$2789,MATCH($A2688+(1-G2688)*2,$A$2662:$A$2789,0))</f>
        <v>15000000</v>
      </c>
      <c r="AO2688" s="7" t="n">
        <f aca="false">INDEX($AB$2662:$AB$2789,MATCH($A2688-G2688*2,$A$2662:$A$2789,0))</f>
        <v>288447504.179096</v>
      </c>
      <c r="AP2688" s="7" t="n">
        <f aca="false">INDEX($AC$2662:$AC$2789,MATCH($A2688+(1-H2688)*1,$A$2662:$A$2789,0))</f>
        <v>5000000</v>
      </c>
      <c r="AQ2688" s="7" t="n">
        <f aca="false">INDEX($AC$2662:$AC$2789,MATCH($A2688-H2688*1,$A$2662:$A$2789,0))</f>
        <v>339202063.833015</v>
      </c>
      <c r="AR2688" s="14" t="b">
        <f aca="false">AND(IF(B2688=1,AD2688&gt;=AE2688,AE2688&gt;AD2688),IF(C2688=1,AF2688&gt;=AG2688,AG2688&gt;AF2688),IF(D2688=1,AH2688&gt;=AI2688,AI2688&gt;AH2688),IF(E2688=1,AJ2688&gt;=AK2688,AK2688&gt;AJ2688),IF(F2688=1,AL2688&gt;=AM2688,AM2688&gt;AL2688),IF(G2688=1,AN2688&gt;=AO2688,AO2688&gt;AN2688),IF(H2688=1,AP2688&gt;=AQ2688,AQ2688&gt;AP2688))</f>
        <v>0</v>
      </c>
      <c r="AS2688" s="2"/>
      <c r="AT2688" s="2"/>
      <c r="AU2688" s="2"/>
      <c r="AV2688" s="2"/>
      <c r="AW2688" s="2"/>
      <c r="AX2688" s="2"/>
    </row>
    <row r="2689" customFormat="false" ht="15" hidden="false" customHeight="false" outlineLevel="0" collapsed="false">
      <c r="A2689" s="6" t="n">
        <f aca="false">ROW()-2662</f>
        <v>27</v>
      </c>
      <c r="B2689" s="6" t="n">
        <f aca="false">MOD(INT($A2689/64),2)</f>
        <v>0</v>
      </c>
      <c r="C2689" s="6" t="n">
        <f aca="false">MOD(INT($A2689/32),2)</f>
        <v>0</v>
      </c>
      <c r="D2689" s="6" t="n">
        <f aca="false">MOD(INT($A2689/16),2)</f>
        <v>1</v>
      </c>
      <c r="E2689" s="6" t="n">
        <f aca="false">MOD(INT($A2689/8),2)</f>
        <v>1</v>
      </c>
      <c r="F2689" s="6" t="n">
        <f aca="false">MOD(INT($A2689/4),2)</f>
        <v>0</v>
      </c>
      <c r="G2689" s="6" t="n">
        <f aca="false">MOD(INT($A2689/2),2)</f>
        <v>1</v>
      </c>
      <c r="H2689" s="6" t="n">
        <f aca="false">MOD(INT($A2689/1),2)</f>
        <v>1</v>
      </c>
      <c r="I2689" s="7" t="n">
        <f aca="false">IF(B2689=1,MIN($B$6,$B$2660),0)</f>
        <v>0</v>
      </c>
      <c r="J2689" s="7" t="n">
        <f aca="false">IF(C2689=1,MIN($F$716,MAX(0,$B$2660-I2689)),0)</f>
        <v>0</v>
      </c>
      <c r="K2689" s="7" t="n">
        <f aca="false">IF(D2689=1,MIN($F$715,MAX(0,$B$2660-SUM(I2689:J2689))),0)</f>
        <v>100000000</v>
      </c>
      <c r="L2689" s="7" t="n">
        <f aca="false">IF(E2689=1,MIN($F$714,MAX(0,$B$2660-SUM(I2689:K2689))),0)</f>
        <v>60000000</v>
      </c>
      <c r="M2689" s="7" t="n">
        <f aca="false">IF(F2689=1,MIN($F$713,MAX(0,$B$2660-SUM(I2689:L2689))),0)</f>
        <v>0</v>
      </c>
      <c r="N2689" s="7" t="n">
        <f aca="false">IF(G2689=1,MIN($F$712,MAX(0,$B$2660-SUM(I2689:M2689))),0)</f>
        <v>15000000</v>
      </c>
      <c r="O2689" s="7" t="n">
        <f aca="false">IF(H2689=1,MIN($F$711,MAX(0,$B$2660-SUM(I2689:N2689))),0)</f>
        <v>5000000</v>
      </c>
      <c r="P2689" s="7" t="n">
        <f aca="false">MAX(0,$B$2660-SUM(I2689:O2689))</f>
        <v>1820000000</v>
      </c>
      <c r="Q2689" s="7" t="n">
        <f aca="false">($B$693+$B$694)+$B$22+(1-B2689)*$B$688+(1-C2689)*$E$716+(1-D2689)*$E$715+(1-E2689)*$E$714+(1-F2689)*$E$713+(1-G2689)*$E$712+(1-H2689)*$E$711</f>
        <v>19438220.5306932</v>
      </c>
      <c r="R2689" s="7" t="n">
        <f aca="false">P2689&gt;$B$12*Q2689</f>
        <v>1</v>
      </c>
      <c r="S2689" s="7" t="n">
        <f aca="false">IF(R2689,(P2689+$B$12*$B$13)/(Q2689+$B$13),IF(Q2689&gt;0,P2689/Q2689,0))</f>
        <v>83.0741945295969</v>
      </c>
      <c r="T2689" s="7" t="n">
        <f aca="false">IF(R2689,$B$13*(S2689-$B$12),0)</f>
        <v>205185486.323992</v>
      </c>
      <c r="U2689" s="7" t="n">
        <f aca="false">($B$693+$B$694)*S2689</f>
        <v>26093362.2385109</v>
      </c>
      <c r="V2689" s="7" t="n">
        <f aca="false">$B$22*S2689</f>
        <v>747667750.766372</v>
      </c>
      <c r="W2689" s="7" t="n">
        <f aca="false">IF(B2689=1,I2689,S2689*$B$688)</f>
        <v>80045802.9572366</v>
      </c>
      <c r="X2689" s="7" t="n">
        <f aca="false">IF(C2689=1,J2689,S2689*$E$716)</f>
        <v>511785014.125097</v>
      </c>
      <c r="Y2689" s="7" t="n">
        <f aca="false">IF(D2689=1,K2689,S2689*$E$715)</f>
        <v>100000000</v>
      </c>
      <c r="Z2689" s="7" t="n">
        <f aca="false">IF(E2689=1,L2689,S2689*$E$714)</f>
        <v>60000000</v>
      </c>
      <c r="AA2689" s="7" t="n">
        <f aca="false">IF(F2689=1,M2689,S2689*$E$713)</f>
        <v>249222583.588791</v>
      </c>
      <c r="AB2689" s="7" t="n">
        <f aca="false">IF(G2689=1,N2689,S2689*$E$712)</f>
        <v>15000000</v>
      </c>
      <c r="AC2689" s="7" t="n">
        <f aca="false">IF(H2689=1,O2689,S2689*$E$711)</f>
        <v>5000000</v>
      </c>
      <c r="AD2689" s="7" t="n">
        <f aca="false">INDEX($W$2662:$W$2789,MATCH($A2689+(1-B2689)*64,$A$2662:$A$2789,0))</f>
        <v>30000000</v>
      </c>
      <c r="AE2689" s="7" t="n">
        <f aca="false">INDEX($W$2662:$W$2789,MATCH($A2689-B2689*64,$A$2662:$A$2789,0))</f>
        <v>80045802.9572366</v>
      </c>
      <c r="AF2689" s="7" t="n">
        <f aca="false">INDEX($X$2662:$X$2789,MATCH($A2689+(1-C2689)*32,$A$2662:$A$2789,0))</f>
        <v>300000000</v>
      </c>
      <c r="AG2689" s="7" t="n">
        <f aca="false">INDEX($X$2662:$X$2789,MATCH($A2689-C2689*32,$A$2662:$A$2789,0))</f>
        <v>511785014.125097</v>
      </c>
      <c r="AH2689" s="7" t="n">
        <f aca="false">INDEX($Y$2662:$Y$2789,MATCH($A2689+(1-D2689)*16,$A$2662:$A$2789,0))</f>
        <v>100000000</v>
      </c>
      <c r="AI2689" s="7" t="n">
        <f aca="false">INDEX($Y$2662:$Y$2789,MATCH($A2689-D2689*16,$A$2662:$A$2789,0))</f>
        <v>141377361.659594</v>
      </c>
      <c r="AJ2689" s="7" t="n">
        <f aca="false">INDEX($Z$2662:$Z$2789,MATCH($A2689+(1-E2689)*8,$A$2662:$A$2789,0))</f>
        <v>60000000</v>
      </c>
      <c r="AK2689" s="7" t="n">
        <f aca="false">INDEX($Z$2662:$Z$2789,MATCH($A2689-E2689*8,$A$2662:$A$2789,0))</f>
        <v>185633949.462423</v>
      </c>
      <c r="AL2689" s="7" t="n">
        <f aca="false">INDEX($AA$2662:$AA$2789,MATCH($A2689+(1-F2689)*4,$A$2662:$A$2789,0))</f>
        <v>30000000</v>
      </c>
      <c r="AM2689" s="7" t="n">
        <f aca="false">INDEX($AA$2662:$AA$2789,MATCH($A2689-F2689*4,$A$2662:$A$2789,0))</f>
        <v>249222583.588791</v>
      </c>
      <c r="AN2689" s="7" t="n">
        <f aca="false">INDEX($AB$2662:$AB$2789,MATCH($A2689+(1-G2689)*2,$A$2662:$A$2789,0))</f>
        <v>15000000</v>
      </c>
      <c r="AO2689" s="7" t="n">
        <f aca="false">INDEX($AB$2662:$AB$2789,MATCH($A2689-G2689*2,$A$2662:$A$2789,0))</f>
        <v>341058162.677518</v>
      </c>
      <c r="AP2689" s="7" t="n">
        <f aca="false">INDEX($AC$2662:$AC$2789,MATCH($A2689+(1-H2689)*1,$A$2662:$A$2789,0))</f>
        <v>5000000</v>
      </c>
      <c r="AQ2689" s="7" t="n">
        <f aca="false">INDEX($AC$2662:$AC$2789,MATCH($A2689-H2689*1,$A$2662:$A$2789,0))</f>
        <v>339202063.833015</v>
      </c>
      <c r="AR2689" s="14" t="b">
        <f aca="false">AND(IF(B2689=1,AD2689&gt;=AE2689,AE2689&gt;AD2689),IF(C2689=1,AF2689&gt;=AG2689,AG2689&gt;AF2689),IF(D2689=1,AH2689&gt;=AI2689,AI2689&gt;AH2689),IF(E2689=1,AJ2689&gt;=AK2689,AK2689&gt;AJ2689),IF(F2689=1,AL2689&gt;=AM2689,AM2689&gt;AL2689),IF(G2689=1,AN2689&gt;=AO2689,AO2689&gt;AN2689),IF(H2689=1,AP2689&gt;=AQ2689,AQ2689&gt;AP2689))</f>
        <v>0</v>
      </c>
      <c r="AS2689" s="2"/>
      <c r="AT2689" s="2"/>
      <c r="AU2689" s="2"/>
      <c r="AV2689" s="2"/>
      <c r="AW2689" s="2"/>
      <c r="AX2689" s="2"/>
    </row>
    <row r="2690" customFormat="false" ht="15" hidden="false" customHeight="false" outlineLevel="0" collapsed="false">
      <c r="A2690" s="6" t="n">
        <f aca="false">ROW()-2662</f>
        <v>28</v>
      </c>
      <c r="B2690" s="6" t="n">
        <f aca="false">MOD(INT($A2690/64),2)</f>
        <v>0</v>
      </c>
      <c r="C2690" s="6" t="n">
        <f aca="false">MOD(INT($A2690/32),2)</f>
        <v>0</v>
      </c>
      <c r="D2690" s="6" t="n">
        <f aca="false">MOD(INT($A2690/16),2)</f>
        <v>1</v>
      </c>
      <c r="E2690" s="6" t="n">
        <f aca="false">MOD(INT($A2690/8),2)</f>
        <v>1</v>
      </c>
      <c r="F2690" s="6" t="n">
        <f aca="false">MOD(INT($A2690/4),2)</f>
        <v>1</v>
      </c>
      <c r="G2690" s="6" t="n">
        <f aca="false">MOD(INT($A2690/2),2)</f>
        <v>0</v>
      </c>
      <c r="H2690" s="6" t="n">
        <f aca="false">MOD(INT($A2690/1),2)</f>
        <v>0</v>
      </c>
      <c r="I2690" s="7" t="n">
        <f aca="false">IF(B2690=1,MIN($B$6,$B$2660),0)</f>
        <v>0</v>
      </c>
      <c r="J2690" s="7" t="n">
        <f aca="false">IF(C2690=1,MIN($F$716,MAX(0,$B$2660-I2690)),0)</f>
        <v>0</v>
      </c>
      <c r="K2690" s="7" t="n">
        <f aca="false">IF(D2690=1,MIN($F$715,MAX(0,$B$2660-SUM(I2690:J2690))),0)</f>
        <v>100000000</v>
      </c>
      <c r="L2690" s="7" t="n">
        <f aca="false">IF(E2690=1,MIN($F$714,MAX(0,$B$2660-SUM(I2690:K2690))),0)</f>
        <v>60000000</v>
      </c>
      <c r="M2690" s="7" t="n">
        <f aca="false">IF(F2690=1,MIN($F$713,MAX(0,$B$2660-SUM(I2690:L2690))),0)</f>
        <v>30000000</v>
      </c>
      <c r="N2690" s="7" t="n">
        <f aca="false">IF(G2690=1,MIN($F$712,MAX(0,$B$2660-SUM(I2690:M2690))),0)</f>
        <v>0</v>
      </c>
      <c r="O2690" s="7" t="n">
        <f aca="false">IF(H2690=1,MIN($F$711,MAX(0,$B$2660-SUM(I2690:N2690))),0)</f>
        <v>0</v>
      </c>
      <c r="P2690" s="7" t="n">
        <f aca="false">MAX(0,$B$2660-SUM(I2690:O2690))</f>
        <v>1810000000</v>
      </c>
      <c r="Q2690" s="7" t="n">
        <f aca="false">($B$693+$B$694)+$B$22+(1-B2690)*$B$688+(1-C2690)*$E$716+(1-D2690)*$E$715+(1-E2690)*$E$714+(1-F2690)*$E$713+(1-G2690)*$E$712+(1-H2690)*$E$711</f>
        <v>26438220.5306932</v>
      </c>
      <c r="R2690" s="7" t="n">
        <f aca="false">P2690&gt;$B$12*Q2690</f>
        <v>1</v>
      </c>
      <c r="S2690" s="7" t="n">
        <f aca="false">IF(R2690,(P2690+$B$12*$B$13)/(Q2690+$B$13),IF(Q2690&gt;0,P2690/Q2690,0))</f>
        <v>62.6334296567262</v>
      </c>
      <c r="T2690" s="7" t="n">
        <f aca="false">IF(R2690,$B$13*(S2690-$B$12),0)</f>
        <v>154083574.141816</v>
      </c>
      <c r="U2690" s="7" t="n">
        <f aca="false">($B$693+$B$694)*S2690</f>
        <v>19672977.6018592</v>
      </c>
      <c r="V2690" s="7" t="n">
        <f aca="false">$B$22*S2690</f>
        <v>563700866.910536</v>
      </c>
      <c r="W2690" s="7" t="n">
        <f aca="false">IF(B2690=1,I2690,S2690*$B$688)</f>
        <v>60350186.9290116</v>
      </c>
      <c r="X2690" s="7" t="n">
        <f aca="false">IF(C2690=1,J2690,S2690*$E$716)</f>
        <v>385858097.849515</v>
      </c>
      <c r="Y2690" s="7" t="n">
        <f aca="false">IF(D2690=1,K2690,S2690*$E$715)</f>
        <v>100000000</v>
      </c>
      <c r="Z2690" s="7" t="n">
        <f aca="false">IF(E2690=1,L2690,S2690*$E$714)</f>
        <v>60000000</v>
      </c>
      <c r="AA2690" s="7" t="n">
        <f aca="false">IF(F2690=1,M2690,S2690*$E$713)</f>
        <v>30000000</v>
      </c>
      <c r="AB2690" s="7" t="n">
        <f aca="false">IF(G2690=1,N2690,S2690*$E$712)</f>
        <v>313167148.283631</v>
      </c>
      <c r="AC2690" s="7" t="n">
        <f aca="false">IF(H2690=1,O2690,S2690*$E$711)</f>
        <v>313167148.283631</v>
      </c>
      <c r="AD2690" s="7" t="n">
        <f aca="false">INDEX($W$2662:$W$2789,MATCH($A2690+(1-B2690)*64,$A$2662:$A$2789,0))</f>
        <v>30000000</v>
      </c>
      <c r="AE2690" s="7" t="n">
        <f aca="false">INDEX($W$2662:$W$2789,MATCH($A2690-B2690*64,$A$2662:$A$2789,0))</f>
        <v>60350186.9290116</v>
      </c>
      <c r="AF2690" s="7" t="n">
        <f aca="false">INDEX($X$2662:$X$2789,MATCH($A2690+(1-C2690)*32,$A$2662:$A$2789,0))</f>
        <v>300000000</v>
      </c>
      <c r="AG2690" s="7" t="n">
        <f aca="false">INDEX($X$2662:$X$2789,MATCH($A2690-C2690*32,$A$2662:$A$2789,0))</f>
        <v>385858097.849515</v>
      </c>
      <c r="AH2690" s="7" t="n">
        <f aca="false">INDEX($Y$2662:$Y$2789,MATCH($A2690+(1-D2690)*16,$A$2662:$A$2789,0))</f>
        <v>100000000</v>
      </c>
      <c r="AI2690" s="7" t="n">
        <f aca="false">INDEX($Y$2662:$Y$2789,MATCH($A2690-D2690*16,$A$2662:$A$2789,0))</f>
        <v>108552426.753312</v>
      </c>
      <c r="AJ2690" s="7" t="n">
        <f aca="false">INDEX($Z$2662:$Z$2789,MATCH($A2690+(1-E2690)*8,$A$2662:$A$2789,0))</f>
        <v>60000000</v>
      </c>
      <c r="AK2690" s="7" t="n">
        <f aca="false">INDEX($Z$2662:$Z$2789,MATCH($A2690-E2690*8,$A$2662:$A$2789,0))</f>
        <v>143403164.694642</v>
      </c>
      <c r="AL2690" s="7" t="n">
        <f aca="false">INDEX($AA$2662:$AA$2789,MATCH($A2690+(1-F2690)*4,$A$2662:$A$2789,0))</f>
        <v>30000000</v>
      </c>
      <c r="AM2690" s="7" t="n">
        <f aca="false">INDEX($AA$2662:$AA$2789,MATCH($A2690-F2690*4,$A$2662:$A$2789,0))</f>
        <v>173068502.507458</v>
      </c>
      <c r="AN2690" s="7" t="n">
        <f aca="false">INDEX($AB$2662:$AB$2789,MATCH($A2690+(1-G2690)*2,$A$2662:$A$2789,0))</f>
        <v>15000000</v>
      </c>
      <c r="AO2690" s="7" t="n">
        <f aca="false">INDEX($AB$2662:$AB$2789,MATCH($A2690-G2690*2,$A$2662:$A$2789,0))</f>
        <v>313167148.283631</v>
      </c>
      <c r="AP2690" s="7" t="n">
        <f aca="false">INDEX($AC$2662:$AC$2789,MATCH($A2690+(1-H2690)*1,$A$2662:$A$2789,0))</f>
        <v>5000000</v>
      </c>
      <c r="AQ2690" s="7" t="n">
        <f aca="false">INDEX($AC$2662:$AC$2789,MATCH($A2690-H2690*1,$A$2662:$A$2789,0))</f>
        <v>313167148.283631</v>
      </c>
      <c r="AR2690" s="14" t="b">
        <f aca="false">AND(IF(B2690=1,AD2690&gt;=AE2690,AE2690&gt;AD2690),IF(C2690=1,AF2690&gt;=AG2690,AG2690&gt;AF2690),IF(D2690=1,AH2690&gt;=AI2690,AI2690&gt;AH2690),IF(E2690=1,AJ2690&gt;=AK2690,AK2690&gt;AJ2690),IF(F2690=1,AL2690&gt;=AM2690,AM2690&gt;AL2690),IF(G2690=1,AN2690&gt;=AO2690,AO2690&gt;AN2690),IF(H2690=1,AP2690&gt;=AQ2690,AQ2690&gt;AP2690))</f>
        <v>0</v>
      </c>
      <c r="AS2690" s="2"/>
      <c r="AT2690" s="2"/>
      <c r="AU2690" s="2"/>
      <c r="AV2690" s="2"/>
      <c r="AW2690" s="2"/>
      <c r="AX2690" s="2"/>
    </row>
    <row r="2691" customFormat="false" ht="15" hidden="false" customHeight="false" outlineLevel="0" collapsed="false">
      <c r="A2691" s="6" t="n">
        <f aca="false">ROW()-2662</f>
        <v>29</v>
      </c>
      <c r="B2691" s="6" t="n">
        <f aca="false">MOD(INT($A2691/64),2)</f>
        <v>0</v>
      </c>
      <c r="C2691" s="6" t="n">
        <f aca="false">MOD(INT($A2691/32),2)</f>
        <v>0</v>
      </c>
      <c r="D2691" s="6" t="n">
        <f aca="false">MOD(INT($A2691/16),2)</f>
        <v>1</v>
      </c>
      <c r="E2691" s="6" t="n">
        <f aca="false">MOD(INT($A2691/8),2)</f>
        <v>1</v>
      </c>
      <c r="F2691" s="6" t="n">
        <f aca="false">MOD(INT($A2691/4),2)</f>
        <v>1</v>
      </c>
      <c r="G2691" s="6" t="n">
        <f aca="false">MOD(INT($A2691/2),2)</f>
        <v>0</v>
      </c>
      <c r="H2691" s="6" t="n">
        <f aca="false">MOD(INT($A2691/1),2)</f>
        <v>1</v>
      </c>
      <c r="I2691" s="7" t="n">
        <f aca="false">IF(B2691=1,MIN($B$6,$B$2660),0)</f>
        <v>0</v>
      </c>
      <c r="J2691" s="7" t="n">
        <f aca="false">IF(C2691=1,MIN($F$716,MAX(0,$B$2660-I2691)),0)</f>
        <v>0</v>
      </c>
      <c r="K2691" s="7" t="n">
        <f aca="false">IF(D2691=1,MIN($F$715,MAX(0,$B$2660-SUM(I2691:J2691))),0)</f>
        <v>100000000</v>
      </c>
      <c r="L2691" s="7" t="n">
        <f aca="false">IF(E2691=1,MIN($F$714,MAX(0,$B$2660-SUM(I2691:K2691))),0)</f>
        <v>60000000</v>
      </c>
      <c r="M2691" s="7" t="n">
        <f aca="false">IF(F2691=1,MIN($F$713,MAX(0,$B$2660-SUM(I2691:L2691))),0)</f>
        <v>30000000</v>
      </c>
      <c r="N2691" s="7" t="n">
        <f aca="false">IF(G2691=1,MIN($F$712,MAX(0,$B$2660-SUM(I2691:M2691))),0)</f>
        <v>0</v>
      </c>
      <c r="O2691" s="7" t="n">
        <f aca="false">IF(H2691=1,MIN($F$711,MAX(0,$B$2660-SUM(I2691:N2691))),0)</f>
        <v>5000000</v>
      </c>
      <c r="P2691" s="7" t="n">
        <f aca="false">MAX(0,$B$2660-SUM(I2691:O2691))</f>
        <v>1805000000</v>
      </c>
      <c r="Q2691" s="7" t="n">
        <f aca="false">($B$693+$B$694)+$B$22+(1-B2691)*$B$688+(1-C2691)*$E$716+(1-D2691)*$E$715+(1-E2691)*$E$714+(1-F2691)*$E$713+(1-G2691)*$E$712+(1-H2691)*$E$711</f>
        <v>21438220.5306932</v>
      </c>
      <c r="R2691" s="7" t="n">
        <f aca="false">P2691&gt;$B$12*Q2691</f>
        <v>1</v>
      </c>
      <c r="S2691" s="7" t="n">
        <f aca="false">IF(R2691,(P2691+$B$12*$B$13)/(Q2691+$B$13),IF(Q2691&gt;0,P2691/Q2691,0))</f>
        <v>75.5068655868742</v>
      </c>
      <c r="T2691" s="7" t="n">
        <f aca="false">IF(R2691,$B$13*(S2691-$B$12),0)</f>
        <v>186267163.967186</v>
      </c>
      <c r="U2691" s="7" t="n">
        <f aca="false">($B$693+$B$694)*S2691</f>
        <v>23716486.2856531</v>
      </c>
      <c r="V2691" s="7" t="n">
        <f aca="false">$B$22*S2691</f>
        <v>679561790.281868</v>
      </c>
      <c r="W2691" s="7" t="n">
        <f aca="false">IF(B2691=1,I2691,S2691*$B$688)</f>
        <v>72754333.8687705</v>
      </c>
      <c r="X2691" s="7" t="n">
        <f aca="false">IF(C2691=1,J2691,S2691*$E$716)</f>
        <v>465165897.662152</v>
      </c>
      <c r="Y2691" s="7" t="n">
        <f aca="false">IF(D2691=1,K2691,S2691*$E$715)</f>
        <v>100000000</v>
      </c>
      <c r="Z2691" s="7" t="n">
        <f aca="false">IF(E2691=1,L2691,S2691*$E$714)</f>
        <v>60000000</v>
      </c>
      <c r="AA2691" s="7" t="n">
        <f aca="false">IF(F2691=1,M2691,S2691*$E$713)</f>
        <v>30000000</v>
      </c>
      <c r="AB2691" s="7" t="n">
        <f aca="false">IF(G2691=1,N2691,S2691*$E$712)</f>
        <v>377534327.934371</v>
      </c>
      <c r="AC2691" s="7" t="n">
        <f aca="false">IF(H2691=1,O2691,S2691*$E$711)</f>
        <v>5000000</v>
      </c>
      <c r="AD2691" s="7" t="n">
        <f aca="false">INDEX($W$2662:$W$2789,MATCH($A2691+(1-B2691)*64,$A$2662:$A$2789,0))</f>
        <v>30000000</v>
      </c>
      <c r="AE2691" s="7" t="n">
        <f aca="false">INDEX($W$2662:$W$2789,MATCH($A2691-B2691*64,$A$2662:$A$2789,0))</f>
        <v>72754333.8687705</v>
      </c>
      <c r="AF2691" s="7" t="n">
        <f aca="false">INDEX($X$2662:$X$2789,MATCH($A2691+(1-C2691)*32,$A$2662:$A$2789,0))</f>
        <v>300000000</v>
      </c>
      <c r="AG2691" s="7" t="n">
        <f aca="false">INDEX($X$2662:$X$2789,MATCH($A2691-C2691*32,$A$2662:$A$2789,0))</f>
        <v>465165897.662152</v>
      </c>
      <c r="AH2691" s="7" t="n">
        <f aca="false">INDEX($Y$2662:$Y$2789,MATCH($A2691+(1-D2691)*16,$A$2662:$A$2789,0))</f>
        <v>100000000</v>
      </c>
      <c r="AI2691" s="7" t="n">
        <f aca="false">INDEX($Y$2662:$Y$2789,MATCH($A2691-D2691*16,$A$2662:$A$2789,0))</f>
        <v>129349318.225016</v>
      </c>
      <c r="AJ2691" s="7" t="n">
        <f aca="false">INDEX($Z$2662:$Z$2789,MATCH($A2691+(1-E2691)*8,$A$2662:$A$2789,0))</f>
        <v>60000000</v>
      </c>
      <c r="AK2691" s="7" t="n">
        <f aca="false">INDEX($Z$2662:$Z$2789,MATCH($A2691-E2691*8,$A$2662:$A$2789,0))</f>
        <v>170170949.657625</v>
      </c>
      <c r="AL2691" s="7" t="n">
        <f aca="false">INDEX($AA$2662:$AA$2789,MATCH($A2691+(1-F2691)*4,$A$2662:$A$2789,0))</f>
        <v>30000000</v>
      </c>
      <c r="AM2691" s="7" t="n">
        <f aca="false">INDEX($AA$2662:$AA$2789,MATCH($A2691-F2691*4,$A$2662:$A$2789,0))</f>
        <v>204634897.606511</v>
      </c>
      <c r="AN2691" s="7" t="n">
        <f aca="false">INDEX($AB$2662:$AB$2789,MATCH($A2691+(1-G2691)*2,$A$2662:$A$2789,0))</f>
        <v>15000000</v>
      </c>
      <c r="AO2691" s="7" t="n">
        <f aca="false">INDEX($AB$2662:$AB$2789,MATCH($A2691-G2691*2,$A$2662:$A$2789,0))</f>
        <v>377534327.934371</v>
      </c>
      <c r="AP2691" s="7" t="n">
        <f aca="false">INDEX($AC$2662:$AC$2789,MATCH($A2691+(1-H2691)*1,$A$2662:$A$2789,0))</f>
        <v>5000000</v>
      </c>
      <c r="AQ2691" s="7" t="n">
        <f aca="false">INDEX($AC$2662:$AC$2789,MATCH($A2691-H2691*1,$A$2662:$A$2789,0))</f>
        <v>313167148.283631</v>
      </c>
      <c r="AR2691" s="14" t="b">
        <f aca="false">AND(IF(B2691=1,AD2691&gt;=AE2691,AE2691&gt;AD2691),IF(C2691=1,AF2691&gt;=AG2691,AG2691&gt;AF2691),IF(D2691=1,AH2691&gt;=AI2691,AI2691&gt;AH2691),IF(E2691=1,AJ2691&gt;=AK2691,AK2691&gt;AJ2691),IF(F2691=1,AL2691&gt;=AM2691,AM2691&gt;AL2691),IF(G2691=1,AN2691&gt;=AO2691,AO2691&gt;AN2691),IF(H2691=1,AP2691&gt;=AQ2691,AQ2691&gt;AP2691))</f>
        <v>0</v>
      </c>
      <c r="AS2691" s="2"/>
      <c r="AT2691" s="2"/>
      <c r="AU2691" s="2"/>
      <c r="AV2691" s="2"/>
      <c r="AW2691" s="2"/>
      <c r="AX2691" s="2"/>
    </row>
    <row r="2692" customFormat="false" ht="15" hidden="false" customHeight="false" outlineLevel="0" collapsed="false">
      <c r="A2692" s="6" t="n">
        <f aca="false">ROW()-2662</f>
        <v>30</v>
      </c>
      <c r="B2692" s="6" t="n">
        <f aca="false">MOD(INT($A2692/64),2)</f>
        <v>0</v>
      </c>
      <c r="C2692" s="6" t="n">
        <f aca="false">MOD(INT($A2692/32),2)</f>
        <v>0</v>
      </c>
      <c r="D2692" s="6" t="n">
        <f aca="false">MOD(INT($A2692/16),2)</f>
        <v>1</v>
      </c>
      <c r="E2692" s="6" t="n">
        <f aca="false">MOD(INT($A2692/8),2)</f>
        <v>1</v>
      </c>
      <c r="F2692" s="6" t="n">
        <f aca="false">MOD(INT($A2692/4),2)</f>
        <v>1</v>
      </c>
      <c r="G2692" s="6" t="n">
        <f aca="false">MOD(INT($A2692/2),2)</f>
        <v>1</v>
      </c>
      <c r="H2692" s="6" t="n">
        <f aca="false">MOD(INT($A2692/1),2)</f>
        <v>0</v>
      </c>
      <c r="I2692" s="7" t="n">
        <f aca="false">IF(B2692=1,MIN($B$6,$B$2660),0)</f>
        <v>0</v>
      </c>
      <c r="J2692" s="7" t="n">
        <f aca="false">IF(C2692=1,MIN($F$716,MAX(0,$B$2660-I2692)),0)</f>
        <v>0</v>
      </c>
      <c r="K2692" s="7" t="n">
        <f aca="false">IF(D2692=1,MIN($F$715,MAX(0,$B$2660-SUM(I2692:J2692))),0)</f>
        <v>100000000</v>
      </c>
      <c r="L2692" s="7" t="n">
        <f aca="false">IF(E2692=1,MIN($F$714,MAX(0,$B$2660-SUM(I2692:K2692))),0)</f>
        <v>60000000</v>
      </c>
      <c r="M2692" s="7" t="n">
        <f aca="false">IF(F2692=1,MIN($F$713,MAX(0,$B$2660-SUM(I2692:L2692))),0)</f>
        <v>30000000</v>
      </c>
      <c r="N2692" s="7" t="n">
        <f aca="false">IF(G2692=1,MIN($F$712,MAX(0,$B$2660-SUM(I2692:M2692))),0)</f>
        <v>15000000</v>
      </c>
      <c r="O2692" s="7" t="n">
        <f aca="false">IF(H2692=1,MIN($F$711,MAX(0,$B$2660-SUM(I2692:N2692))),0)</f>
        <v>0</v>
      </c>
      <c r="P2692" s="7" t="n">
        <f aca="false">MAX(0,$B$2660-SUM(I2692:O2692))</f>
        <v>1795000000</v>
      </c>
      <c r="Q2692" s="7" t="n">
        <f aca="false">($B$693+$B$694)+$B$22+(1-B2692)*$B$688+(1-C2692)*$E$716+(1-D2692)*$E$715+(1-E2692)*$E$714+(1-F2692)*$E$713+(1-G2692)*$E$712+(1-H2692)*$E$711</f>
        <v>21438220.5306932</v>
      </c>
      <c r="R2692" s="7" t="n">
        <f aca="false">P2692&gt;$B$12*Q2692</f>
        <v>1</v>
      </c>
      <c r="S2692" s="7" t="n">
        <f aca="false">IF(R2692,(P2692+$B$12*$B$13)/(Q2692+$B$13),IF(Q2692&gt;0,P2692/Q2692,0))</f>
        <v>75.0891235919261</v>
      </c>
      <c r="T2692" s="7" t="n">
        <f aca="false">IF(R2692,$B$13*(S2692-$B$12),0)</f>
        <v>185222808.979815</v>
      </c>
      <c r="U2692" s="7" t="n">
        <f aca="false">($B$693+$B$694)*S2692</f>
        <v>23585274.7432705</v>
      </c>
      <c r="V2692" s="7" t="n">
        <f aca="false">$B$22*S2692</f>
        <v>675802112.327335</v>
      </c>
      <c r="W2692" s="7" t="n">
        <f aca="false">IF(B2692=1,I2692,S2692*$B$688)</f>
        <v>72351820.2650705</v>
      </c>
      <c r="X2692" s="7" t="n">
        <f aca="false">IF(C2692=1,J2692,S2692*$E$716)</f>
        <v>462592365.724879</v>
      </c>
      <c r="Y2692" s="7" t="n">
        <f aca="false">IF(D2692=1,K2692,S2692*$E$715)</f>
        <v>100000000</v>
      </c>
      <c r="Z2692" s="7" t="n">
        <f aca="false">IF(E2692=1,L2692,S2692*$E$714)</f>
        <v>60000000</v>
      </c>
      <c r="AA2692" s="7" t="n">
        <f aca="false">IF(F2692=1,M2692,S2692*$E$713)</f>
        <v>30000000</v>
      </c>
      <c r="AB2692" s="7" t="n">
        <f aca="false">IF(G2692=1,N2692,S2692*$E$712)</f>
        <v>15000000</v>
      </c>
      <c r="AC2692" s="7" t="n">
        <f aca="false">IF(H2692=1,O2692,S2692*$E$711)</f>
        <v>375445617.95963</v>
      </c>
      <c r="AD2692" s="7" t="n">
        <f aca="false">INDEX($W$2662:$W$2789,MATCH($A2692+(1-B2692)*64,$A$2662:$A$2789,0))</f>
        <v>30000000</v>
      </c>
      <c r="AE2692" s="7" t="n">
        <f aca="false">INDEX($W$2662:$W$2789,MATCH($A2692-B2692*64,$A$2662:$A$2789,0))</f>
        <v>72351820.2650705</v>
      </c>
      <c r="AF2692" s="7" t="n">
        <f aca="false">INDEX($X$2662:$X$2789,MATCH($A2692+(1-C2692)*32,$A$2662:$A$2789,0))</f>
        <v>300000000</v>
      </c>
      <c r="AG2692" s="7" t="n">
        <f aca="false">INDEX($X$2662:$X$2789,MATCH($A2692-C2692*32,$A$2662:$A$2789,0))</f>
        <v>462592365.724879</v>
      </c>
      <c r="AH2692" s="7" t="n">
        <f aca="false">INDEX($Y$2662:$Y$2789,MATCH($A2692+(1-D2692)*16,$A$2662:$A$2789,0))</f>
        <v>100000000</v>
      </c>
      <c r="AI2692" s="7" t="n">
        <f aca="false">INDEX($Y$2662:$Y$2789,MATCH($A2692-D2692*16,$A$2662:$A$2789,0))</f>
        <v>128671209.086222</v>
      </c>
      <c r="AJ2692" s="7" t="n">
        <f aca="false">INDEX($Z$2662:$Z$2789,MATCH($A2692+(1-E2692)*8,$A$2662:$A$2789,0))</f>
        <v>60000000</v>
      </c>
      <c r="AK2692" s="7" t="n">
        <f aca="false">INDEX($Z$2662:$Z$2789,MATCH($A2692-E2692*8,$A$2662:$A$2789,0))</f>
        <v>169259726.366285</v>
      </c>
      <c r="AL2692" s="7" t="n">
        <f aca="false">INDEX($AA$2662:$AA$2789,MATCH($A2692+(1-F2692)*4,$A$2662:$A$2789,0))</f>
        <v>30000000</v>
      </c>
      <c r="AM2692" s="7" t="n">
        <f aca="false">INDEX($AA$2662:$AA$2789,MATCH($A2692-F2692*4,$A$2662:$A$2789,0))</f>
        <v>203521238.299809</v>
      </c>
      <c r="AN2692" s="7" t="n">
        <f aca="false">INDEX($AB$2662:$AB$2789,MATCH($A2692+(1-G2692)*2,$A$2662:$A$2789,0))</f>
        <v>15000000</v>
      </c>
      <c r="AO2692" s="7" t="n">
        <f aca="false">INDEX($AB$2662:$AB$2789,MATCH($A2692-G2692*2,$A$2662:$A$2789,0))</f>
        <v>313167148.283631</v>
      </c>
      <c r="AP2692" s="7" t="n">
        <f aca="false">INDEX($AC$2662:$AC$2789,MATCH($A2692+(1-H2692)*1,$A$2662:$A$2789,0))</f>
        <v>5000000</v>
      </c>
      <c r="AQ2692" s="7" t="n">
        <f aca="false">INDEX($AC$2662:$AC$2789,MATCH($A2692-H2692*1,$A$2662:$A$2789,0))</f>
        <v>375445617.95963</v>
      </c>
      <c r="AR2692" s="14" t="b">
        <f aca="false">AND(IF(B2692=1,AD2692&gt;=AE2692,AE2692&gt;AD2692),IF(C2692=1,AF2692&gt;=AG2692,AG2692&gt;AF2692),IF(D2692=1,AH2692&gt;=AI2692,AI2692&gt;AH2692),IF(E2692=1,AJ2692&gt;=AK2692,AK2692&gt;AJ2692),IF(F2692=1,AL2692&gt;=AM2692,AM2692&gt;AL2692),IF(G2692=1,AN2692&gt;=AO2692,AO2692&gt;AN2692),IF(H2692=1,AP2692&gt;=AQ2692,AQ2692&gt;AP2692))</f>
        <v>0</v>
      </c>
      <c r="AS2692" s="2"/>
      <c r="AT2692" s="2"/>
      <c r="AU2692" s="2"/>
      <c r="AV2692" s="2"/>
      <c r="AW2692" s="2"/>
      <c r="AX2692" s="2"/>
    </row>
    <row r="2693" customFormat="false" ht="15" hidden="false" customHeight="false" outlineLevel="0" collapsed="false">
      <c r="A2693" s="6" t="n">
        <f aca="false">ROW()-2662</f>
        <v>31</v>
      </c>
      <c r="B2693" s="6" t="n">
        <f aca="false">MOD(INT($A2693/64),2)</f>
        <v>0</v>
      </c>
      <c r="C2693" s="6" t="n">
        <f aca="false">MOD(INT($A2693/32),2)</f>
        <v>0</v>
      </c>
      <c r="D2693" s="6" t="n">
        <f aca="false">MOD(INT($A2693/16),2)</f>
        <v>1</v>
      </c>
      <c r="E2693" s="6" t="n">
        <f aca="false">MOD(INT($A2693/8),2)</f>
        <v>1</v>
      </c>
      <c r="F2693" s="6" t="n">
        <f aca="false">MOD(INT($A2693/4),2)</f>
        <v>1</v>
      </c>
      <c r="G2693" s="6" t="n">
        <f aca="false">MOD(INT($A2693/2),2)</f>
        <v>1</v>
      </c>
      <c r="H2693" s="6" t="n">
        <f aca="false">MOD(INT($A2693/1),2)</f>
        <v>1</v>
      </c>
      <c r="I2693" s="7" t="n">
        <f aca="false">IF(B2693=1,MIN($B$6,$B$2660),0)</f>
        <v>0</v>
      </c>
      <c r="J2693" s="7" t="n">
        <f aca="false">IF(C2693=1,MIN($F$716,MAX(0,$B$2660-I2693)),0)</f>
        <v>0</v>
      </c>
      <c r="K2693" s="7" t="n">
        <f aca="false">IF(D2693=1,MIN($F$715,MAX(0,$B$2660-SUM(I2693:J2693))),0)</f>
        <v>100000000</v>
      </c>
      <c r="L2693" s="7" t="n">
        <f aca="false">IF(E2693=1,MIN($F$714,MAX(0,$B$2660-SUM(I2693:K2693))),0)</f>
        <v>60000000</v>
      </c>
      <c r="M2693" s="7" t="n">
        <f aca="false">IF(F2693=1,MIN($F$713,MAX(0,$B$2660-SUM(I2693:L2693))),0)</f>
        <v>30000000</v>
      </c>
      <c r="N2693" s="7" t="n">
        <f aca="false">IF(G2693=1,MIN($F$712,MAX(0,$B$2660-SUM(I2693:M2693))),0)</f>
        <v>15000000</v>
      </c>
      <c r="O2693" s="7" t="n">
        <f aca="false">IF(H2693=1,MIN($F$711,MAX(0,$B$2660-SUM(I2693:N2693))),0)</f>
        <v>5000000</v>
      </c>
      <c r="P2693" s="7" t="n">
        <f aca="false">MAX(0,$B$2660-SUM(I2693:O2693))</f>
        <v>1790000000</v>
      </c>
      <c r="Q2693" s="7" t="n">
        <f aca="false">($B$693+$B$694)+$B$22+(1-B2693)*$B$688+(1-C2693)*$E$716+(1-D2693)*$E$715+(1-E2693)*$E$714+(1-F2693)*$E$713+(1-G2693)*$E$712+(1-H2693)*$E$711</f>
        <v>16438220.5306932</v>
      </c>
      <c r="R2693" s="7" t="n">
        <f aca="false">P2693&gt;$B$12*Q2693</f>
        <v>1</v>
      </c>
      <c r="S2693" s="7" t="n">
        <f aca="false">IF(R2693,(P2693+$B$12*$B$13)/(Q2693+$B$13),IF(Q2693&gt;0,P2693/Q2693,0))</f>
        <v>94.6498641250321</v>
      </c>
      <c r="T2693" s="7" t="n">
        <f aca="false">IF(R2693,$B$13*(S2693-$B$12),0)</f>
        <v>234124660.31258</v>
      </c>
      <c r="U2693" s="7" t="n">
        <f aca="false">($B$693+$B$694)*S2693</f>
        <v>29729246.3011532</v>
      </c>
      <c r="V2693" s="7" t="n">
        <f aca="false">$B$22*S2693</f>
        <v>851848777.125289</v>
      </c>
      <c r="W2693" s="7" t="n">
        <f aca="false">IF(B2693=1,I2693,S2693*$B$688)</f>
        <v>91199492.4125603</v>
      </c>
      <c r="X2693" s="7" t="n">
        <f aca="false">IF(C2693=1,J2693,S2693*$E$716)</f>
        <v>583097823.848417</v>
      </c>
      <c r="Y2693" s="7" t="n">
        <f aca="false">IF(D2693=1,K2693,S2693*$E$715)</f>
        <v>100000000</v>
      </c>
      <c r="Z2693" s="7" t="n">
        <f aca="false">IF(E2693=1,L2693,S2693*$E$714)</f>
        <v>60000000</v>
      </c>
      <c r="AA2693" s="7" t="n">
        <f aca="false">IF(F2693=1,M2693,S2693*$E$713)</f>
        <v>30000000</v>
      </c>
      <c r="AB2693" s="7" t="n">
        <f aca="false">IF(G2693=1,N2693,S2693*$E$712)</f>
        <v>15000000</v>
      </c>
      <c r="AC2693" s="7" t="n">
        <f aca="false">IF(H2693=1,O2693,S2693*$E$711)</f>
        <v>5000000</v>
      </c>
      <c r="AD2693" s="7" t="n">
        <f aca="false">INDEX($W$2662:$W$2789,MATCH($A2693+(1-B2693)*64,$A$2662:$A$2789,0))</f>
        <v>30000000</v>
      </c>
      <c r="AE2693" s="7" t="n">
        <f aca="false">INDEX($W$2662:$W$2789,MATCH($A2693-B2693*64,$A$2662:$A$2789,0))</f>
        <v>91199492.4125603</v>
      </c>
      <c r="AF2693" s="7" t="n">
        <f aca="false">INDEX($X$2662:$X$2789,MATCH($A2693+(1-C2693)*32,$A$2662:$A$2789,0))</f>
        <v>300000000</v>
      </c>
      <c r="AG2693" s="7" t="n">
        <f aca="false">INDEX($X$2662:$X$2789,MATCH($A2693-C2693*32,$A$2662:$A$2789,0))</f>
        <v>583097823.848417</v>
      </c>
      <c r="AH2693" s="7" t="n">
        <f aca="false">INDEX($Y$2662:$Y$2789,MATCH($A2693+(1-D2693)*16,$A$2662:$A$2789,0))</f>
        <v>100000000</v>
      </c>
      <c r="AI2693" s="7" t="n">
        <f aca="false">INDEX($Y$2662:$Y$2789,MATCH($A2693-D2693*16,$A$2662:$A$2789,0))</f>
        <v>159360874.400155</v>
      </c>
      <c r="AJ2693" s="7" t="n">
        <f aca="false">INDEX($Z$2662:$Z$2789,MATCH($A2693+(1-E2693)*8,$A$2662:$A$2789,0))</f>
        <v>60000000</v>
      </c>
      <c r="AK2693" s="7" t="n">
        <f aca="false">INDEX($Z$2662:$Z$2789,MATCH($A2693-E2693*8,$A$2662:$A$2789,0))</f>
        <v>208358517.693864</v>
      </c>
      <c r="AL2693" s="7" t="n">
        <f aca="false">INDEX($AA$2662:$AA$2789,MATCH($A2693+(1-F2693)*4,$A$2662:$A$2789,0))</f>
        <v>30000000</v>
      </c>
      <c r="AM2693" s="7" t="n">
        <f aca="false">INDEX($AA$2662:$AA$2789,MATCH($A2693-F2693*4,$A$2662:$A$2789,0))</f>
        <v>249222583.588791</v>
      </c>
      <c r="AN2693" s="7" t="n">
        <f aca="false">INDEX($AB$2662:$AB$2789,MATCH($A2693+(1-G2693)*2,$A$2662:$A$2789,0))</f>
        <v>15000000</v>
      </c>
      <c r="AO2693" s="7" t="n">
        <f aca="false">INDEX($AB$2662:$AB$2789,MATCH($A2693-G2693*2,$A$2662:$A$2789,0))</f>
        <v>377534327.934371</v>
      </c>
      <c r="AP2693" s="7" t="n">
        <f aca="false">INDEX($AC$2662:$AC$2789,MATCH($A2693+(1-H2693)*1,$A$2662:$A$2789,0))</f>
        <v>5000000</v>
      </c>
      <c r="AQ2693" s="7" t="n">
        <f aca="false">INDEX($AC$2662:$AC$2789,MATCH($A2693-H2693*1,$A$2662:$A$2789,0))</f>
        <v>375445617.95963</v>
      </c>
      <c r="AR2693" s="14" t="b">
        <f aca="false">AND(IF(B2693=1,AD2693&gt;=AE2693,AE2693&gt;AD2693),IF(C2693=1,AF2693&gt;=AG2693,AG2693&gt;AF2693),IF(D2693=1,AH2693&gt;=AI2693,AI2693&gt;AH2693),IF(E2693=1,AJ2693&gt;=AK2693,AK2693&gt;AJ2693),IF(F2693=1,AL2693&gt;=AM2693,AM2693&gt;AL2693),IF(G2693=1,AN2693&gt;=AO2693,AO2693&gt;AN2693),IF(H2693=1,AP2693&gt;=AQ2693,AQ2693&gt;AP2693))</f>
        <v>0</v>
      </c>
      <c r="AS2693" s="2"/>
      <c r="AT2693" s="2"/>
      <c r="AU2693" s="2"/>
      <c r="AV2693" s="2"/>
      <c r="AW2693" s="2"/>
      <c r="AX2693" s="2"/>
    </row>
    <row r="2694" customFormat="false" ht="15" hidden="false" customHeight="false" outlineLevel="0" collapsed="false">
      <c r="A2694" s="6" t="n">
        <f aca="false">ROW()-2662</f>
        <v>32</v>
      </c>
      <c r="B2694" s="6" t="n">
        <f aca="false">MOD(INT($A2694/64),2)</f>
        <v>0</v>
      </c>
      <c r="C2694" s="6" t="n">
        <f aca="false">MOD(INT($A2694/32),2)</f>
        <v>1</v>
      </c>
      <c r="D2694" s="6" t="n">
        <f aca="false">MOD(INT($A2694/16),2)</f>
        <v>0</v>
      </c>
      <c r="E2694" s="6" t="n">
        <f aca="false">MOD(INT($A2694/8),2)</f>
        <v>0</v>
      </c>
      <c r="F2694" s="6" t="n">
        <f aca="false">MOD(INT($A2694/4),2)</f>
        <v>0</v>
      </c>
      <c r="G2694" s="6" t="n">
        <f aca="false">MOD(INT($A2694/2),2)</f>
        <v>0</v>
      </c>
      <c r="H2694" s="6" t="n">
        <f aca="false">MOD(INT($A2694/1),2)</f>
        <v>0</v>
      </c>
      <c r="I2694" s="7" t="n">
        <f aca="false">IF(B2694=1,MIN($B$6,$B$2660),0)</f>
        <v>0</v>
      </c>
      <c r="J2694" s="7" t="n">
        <f aca="false">IF(C2694=1,MIN($F$716,MAX(0,$B$2660-I2694)),0)</f>
        <v>300000000</v>
      </c>
      <c r="K2694" s="7" t="n">
        <f aca="false">IF(D2694=1,MIN($F$715,MAX(0,$B$2660-SUM(I2694:J2694))),0)</f>
        <v>0</v>
      </c>
      <c r="L2694" s="7" t="n">
        <f aca="false">IF(E2694=1,MIN($F$714,MAX(0,$B$2660-SUM(I2694:K2694))),0)</f>
        <v>0</v>
      </c>
      <c r="M2694" s="7" t="n">
        <f aca="false">IF(F2694=1,MIN($F$713,MAX(0,$B$2660-SUM(I2694:L2694))),0)</f>
        <v>0</v>
      </c>
      <c r="N2694" s="7" t="n">
        <f aca="false">IF(G2694=1,MIN($F$712,MAX(0,$B$2660-SUM(I2694:M2694))),0)</f>
        <v>0</v>
      </c>
      <c r="O2694" s="7" t="n">
        <f aca="false">IF(H2694=1,MIN($F$711,MAX(0,$B$2660-SUM(I2694:N2694))),0)</f>
        <v>0</v>
      </c>
      <c r="P2694" s="7" t="n">
        <f aca="false">MAX(0,$B$2660-SUM(I2694:O2694))</f>
        <v>1700000000</v>
      </c>
      <c r="Q2694" s="7" t="n">
        <f aca="false">($B$693+$B$694)+$B$22+(1-B2694)*$B$688+(1-C2694)*$E$716+(1-D2694)*$E$715+(1-E2694)*$E$714+(1-F2694)*$E$713+(1-G2694)*$E$712+(1-H2694)*$E$711</f>
        <v>27418998.5450064</v>
      </c>
      <c r="R2694" s="7" t="n">
        <f aca="false">P2694&gt;$B$12*Q2694</f>
        <v>1</v>
      </c>
      <c r="S2694" s="7" t="n">
        <f aca="false">IF(R2694,(P2694+$B$12*$B$13)/(Q2694+$B$13),IF(Q2694&gt;0,P2694/Q2694,0))</f>
        <v>56.9036425948205</v>
      </c>
      <c r="T2694" s="7" t="n">
        <f aca="false">IF(R2694,$B$13*(S2694-$B$12),0)</f>
        <v>139759106.487051</v>
      </c>
      <c r="U2694" s="7" t="n">
        <f aca="false">($B$693+$B$694)*S2694</f>
        <v>17873268.1950761</v>
      </c>
      <c r="V2694" s="7" t="n">
        <f aca="false">$B$22*S2694</f>
        <v>512132783.353385</v>
      </c>
      <c r="W2694" s="7" t="n">
        <f aca="false">IF(B2694=1,I2694,S2694*$B$688)</f>
        <v>54829273.8615869</v>
      </c>
      <c r="X2694" s="7" t="n">
        <f aca="false">IF(C2694=1,J2694,S2694*$E$716)</f>
        <v>300000000</v>
      </c>
      <c r="Y2694" s="7" t="n">
        <f aca="false">IF(D2694=1,K2694,S2694*$E$715)</f>
        <v>99089472.1426654</v>
      </c>
      <c r="Z2694" s="7" t="n">
        <f aca="false">IF(E2694=1,L2694,S2694*$E$714)</f>
        <v>136568742.227569</v>
      </c>
      <c r="AA2694" s="7" t="n">
        <f aca="false">IF(F2694=1,M2694,S2694*$E$713)</f>
        <v>170710927.784462</v>
      </c>
      <c r="AB2694" s="7" t="n">
        <f aca="false">IF(G2694=1,N2694,S2694*$E$712)</f>
        <v>284518212.974103</v>
      </c>
      <c r="AC2694" s="7" t="n">
        <f aca="false">IF(H2694=1,O2694,S2694*$E$711)</f>
        <v>284518212.974103</v>
      </c>
      <c r="AD2694" s="7" t="n">
        <f aca="false">INDEX($W$2662:$W$2789,MATCH($A2694+(1-B2694)*64,$A$2662:$A$2789,0))</f>
        <v>30000000</v>
      </c>
      <c r="AE2694" s="7" t="n">
        <f aca="false">INDEX($W$2662:$W$2789,MATCH($A2694-B2694*64,$A$2662:$A$2789,0))</f>
        <v>54829273.8615869</v>
      </c>
      <c r="AF2694" s="7" t="n">
        <f aca="false">INDEX($X$2662:$X$2789,MATCH($A2694+(1-C2694)*32,$A$2662:$A$2789,0))</f>
        <v>300000000</v>
      </c>
      <c r="AG2694" s="7" t="n">
        <f aca="false">INDEX($X$2662:$X$2789,MATCH($A2694-C2694*32,$A$2662:$A$2789,0))</f>
        <v>341926314.152492</v>
      </c>
      <c r="AH2694" s="7" t="n">
        <f aca="false">INDEX($Y$2662:$Y$2789,MATCH($A2694+(1-D2694)*16,$A$2662:$A$2789,0))</f>
        <v>100000000</v>
      </c>
      <c r="AI2694" s="7" t="n">
        <f aca="false">INDEX($Y$2662:$Y$2789,MATCH($A2694-D2694*16,$A$2662:$A$2789,0))</f>
        <v>99089472.1426654</v>
      </c>
      <c r="AJ2694" s="7" t="n">
        <f aca="false">INDEX($Z$2662:$Z$2789,MATCH($A2694+(1-E2694)*8,$A$2662:$A$2789,0))</f>
        <v>60000000</v>
      </c>
      <c r="AK2694" s="7" t="n">
        <f aca="false">INDEX($Z$2662:$Z$2789,MATCH($A2694-E2694*8,$A$2662:$A$2789,0))</f>
        <v>136568742.227569</v>
      </c>
      <c r="AL2694" s="7" t="n">
        <f aca="false">INDEX($AA$2662:$AA$2789,MATCH($A2694+(1-F2694)*4,$A$2662:$A$2789,0))</f>
        <v>30000000</v>
      </c>
      <c r="AM2694" s="7" t="n">
        <f aca="false">INDEX($AA$2662:$AA$2789,MATCH($A2694-F2694*4,$A$2662:$A$2789,0))</f>
        <v>170710927.784462</v>
      </c>
      <c r="AN2694" s="7" t="n">
        <f aca="false">INDEX($AB$2662:$AB$2789,MATCH($A2694+(1-G2694)*2,$A$2662:$A$2789,0))</f>
        <v>15000000</v>
      </c>
      <c r="AO2694" s="7" t="n">
        <f aca="false">INDEX($AB$2662:$AB$2789,MATCH($A2694-G2694*2,$A$2662:$A$2789,0))</f>
        <v>284518212.974103</v>
      </c>
      <c r="AP2694" s="7" t="n">
        <f aca="false">INDEX($AC$2662:$AC$2789,MATCH($A2694+(1-H2694)*1,$A$2662:$A$2789,0))</f>
        <v>5000000</v>
      </c>
      <c r="AQ2694" s="7" t="n">
        <f aca="false">INDEX($AC$2662:$AC$2789,MATCH($A2694-H2694*1,$A$2662:$A$2789,0))</f>
        <v>284518212.974103</v>
      </c>
      <c r="AR2694" s="14" t="b">
        <f aca="false">AND(IF(B2694=1,AD2694&gt;=AE2694,AE2694&gt;AD2694),IF(C2694=1,AF2694&gt;=AG2694,AG2694&gt;AF2694),IF(D2694=1,AH2694&gt;=AI2694,AI2694&gt;AH2694),IF(E2694=1,AJ2694&gt;=AK2694,AK2694&gt;AJ2694),IF(F2694=1,AL2694&gt;=AM2694,AM2694&gt;AL2694),IF(G2694=1,AN2694&gt;=AO2694,AO2694&gt;AN2694),IF(H2694=1,AP2694&gt;=AQ2694,AQ2694&gt;AP2694))</f>
        <v>0</v>
      </c>
      <c r="AS2694" s="2"/>
      <c r="AT2694" s="2"/>
      <c r="AU2694" s="2"/>
      <c r="AV2694" s="2"/>
      <c r="AW2694" s="2"/>
      <c r="AX2694" s="2"/>
    </row>
    <row r="2695" customFormat="false" ht="15" hidden="false" customHeight="false" outlineLevel="0" collapsed="false">
      <c r="A2695" s="6" t="n">
        <f aca="false">ROW()-2662</f>
        <v>33</v>
      </c>
      <c r="B2695" s="6" t="n">
        <f aca="false">MOD(INT($A2695/64),2)</f>
        <v>0</v>
      </c>
      <c r="C2695" s="6" t="n">
        <f aca="false">MOD(INT($A2695/32),2)</f>
        <v>1</v>
      </c>
      <c r="D2695" s="6" t="n">
        <f aca="false">MOD(INT($A2695/16),2)</f>
        <v>0</v>
      </c>
      <c r="E2695" s="6" t="n">
        <f aca="false">MOD(INT($A2695/8),2)</f>
        <v>0</v>
      </c>
      <c r="F2695" s="6" t="n">
        <f aca="false">MOD(INT($A2695/4),2)</f>
        <v>0</v>
      </c>
      <c r="G2695" s="6" t="n">
        <f aca="false">MOD(INT($A2695/2),2)</f>
        <v>0</v>
      </c>
      <c r="H2695" s="6" t="n">
        <f aca="false">MOD(INT($A2695/1),2)</f>
        <v>1</v>
      </c>
      <c r="I2695" s="7" t="n">
        <f aca="false">IF(B2695=1,MIN($B$6,$B$2660),0)</f>
        <v>0</v>
      </c>
      <c r="J2695" s="7" t="n">
        <f aca="false">IF(C2695=1,MIN($F$716,MAX(0,$B$2660-I2695)),0)</f>
        <v>300000000</v>
      </c>
      <c r="K2695" s="7" t="n">
        <f aca="false">IF(D2695=1,MIN($F$715,MAX(0,$B$2660-SUM(I2695:J2695))),0)</f>
        <v>0</v>
      </c>
      <c r="L2695" s="7" t="n">
        <f aca="false">IF(E2695=1,MIN($F$714,MAX(0,$B$2660-SUM(I2695:K2695))),0)</f>
        <v>0</v>
      </c>
      <c r="M2695" s="7" t="n">
        <f aca="false">IF(F2695=1,MIN($F$713,MAX(0,$B$2660-SUM(I2695:L2695))),0)</f>
        <v>0</v>
      </c>
      <c r="N2695" s="7" t="n">
        <f aca="false">IF(G2695=1,MIN($F$712,MAX(0,$B$2660-SUM(I2695:M2695))),0)</f>
        <v>0</v>
      </c>
      <c r="O2695" s="7" t="n">
        <f aca="false">IF(H2695=1,MIN($F$711,MAX(0,$B$2660-SUM(I2695:N2695))),0)</f>
        <v>5000000</v>
      </c>
      <c r="P2695" s="7" t="n">
        <f aca="false">MAX(0,$B$2660-SUM(I2695:O2695))</f>
        <v>1695000000</v>
      </c>
      <c r="Q2695" s="7" t="n">
        <f aca="false">($B$693+$B$694)+$B$22+(1-B2695)*$B$688+(1-C2695)*$E$716+(1-D2695)*$E$715+(1-E2695)*$E$714+(1-F2695)*$E$713+(1-G2695)*$E$712+(1-H2695)*$E$711</f>
        <v>22418998.5450064</v>
      </c>
      <c r="R2695" s="7" t="n">
        <f aca="false">P2695&gt;$B$12*Q2695</f>
        <v>1</v>
      </c>
      <c r="S2695" s="7" t="n">
        <f aca="false">IF(R2695,(P2695+$B$12*$B$13)/(Q2695+$B$13),IF(Q2695&gt;0,P2695/Q2695,0))</f>
        <v>68.1207150814721</v>
      </c>
      <c r="T2695" s="7" t="n">
        <f aca="false">IF(R2695,$B$13*(S2695-$B$12),0)</f>
        <v>167801787.70368</v>
      </c>
      <c r="U2695" s="7" t="n">
        <f aca="false">($B$693+$B$694)*S2695</f>
        <v>21396517.9516002</v>
      </c>
      <c r="V2695" s="7" t="n">
        <f aca="false">$B$22*S2695</f>
        <v>613086435.733249</v>
      </c>
      <c r="W2695" s="7" t="n">
        <f aca="false">IF(B2695=1,I2695,S2695*$B$688)</f>
        <v>65637438.5282171</v>
      </c>
      <c r="X2695" s="7" t="n">
        <f aca="false">IF(C2695=1,J2695,S2695*$E$716)</f>
        <v>300000000</v>
      </c>
      <c r="Y2695" s="7" t="n">
        <f aca="false">IF(D2695=1,K2695,S2695*$E$715)</f>
        <v>118622383.235944</v>
      </c>
      <c r="Z2695" s="7" t="n">
        <f aca="false">IF(E2695=1,L2695,S2695*$E$714)</f>
        <v>163489716.195533</v>
      </c>
      <c r="AA2695" s="7" t="n">
        <f aca="false">IF(F2695=1,M2695,S2695*$E$713)</f>
        <v>204362145.244416</v>
      </c>
      <c r="AB2695" s="7" t="n">
        <f aca="false">IF(G2695=1,N2695,S2695*$E$712)</f>
        <v>340603575.407361</v>
      </c>
      <c r="AC2695" s="7" t="n">
        <f aca="false">IF(H2695=1,O2695,S2695*$E$711)</f>
        <v>5000000</v>
      </c>
      <c r="AD2695" s="7" t="n">
        <f aca="false">INDEX($W$2662:$W$2789,MATCH($A2695+(1-B2695)*64,$A$2662:$A$2789,0))</f>
        <v>30000000</v>
      </c>
      <c r="AE2695" s="7" t="n">
        <f aca="false">INDEX($W$2662:$W$2789,MATCH($A2695-B2695*64,$A$2662:$A$2789,0))</f>
        <v>65637438.5282171</v>
      </c>
      <c r="AF2695" s="7" t="n">
        <f aca="false">INDEX($X$2662:$X$2789,MATCH($A2695+(1-C2695)*32,$A$2662:$A$2789,0))</f>
        <v>300000000</v>
      </c>
      <c r="AG2695" s="7" t="n">
        <f aca="false">INDEX($X$2662:$X$2789,MATCH($A2695-C2695*32,$A$2662:$A$2789,0))</f>
        <v>395943417.876609</v>
      </c>
      <c r="AH2695" s="7" t="n">
        <f aca="false">INDEX($Y$2662:$Y$2789,MATCH($A2695+(1-D2695)*16,$A$2662:$A$2789,0))</f>
        <v>100000000</v>
      </c>
      <c r="AI2695" s="7" t="n">
        <f aca="false">INDEX($Y$2662:$Y$2789,MATCH($A2695-D2695*16,$A$2662:$A$2789,0))</f>
        <v>118622383.235944</v>
      </c>
      <c r="AJ2695" s="7" t="n">
        <f aca="false">INDEX($Z$2662:$Z$2789,MATCH($A2695+(1-E2695)*8,$A$2662:$A$2789,0))</f>
        <v>60000000</v>
      </c>
      <c r="AK2695" s="7" t="n">
        <f aca="false">INDEX($Z$2662:$Z$2789,MATCH($A2695-E2695*8,$A$2662:$A$2789,0))</f>
        <v>163489716.195533</v>
      </c>
      <c r="AL2695" s="7" t="n">
        <f aca="false">INDEX($AA$2662:$AA$2789,MATCH($A2695+(1-F2695)*4,$A$2662:$A$2789,0))</f>
        <v>30000000</v>
      </c>
      <c r="AM2695" s="7" t="n">
        <f aca="false">INDEX($AA$2662:$AA$2789,MATCH($A2695-F2695*4,$A$2662:$A$2789,0))</f>
        <v>204362145.244416</v>
      </c>
      <c r="AN2695" s="7" t="n">
        <f aca="false">INDEX($AB$2662:$AB$2789,MATCH($A2695+(1-G2695)*2,$A$2662:$A$2789,0))</f>
        <v>15000000</v>
      </c>
      <c r="AO2695" s="7" t="n">
        <f aca="false">INDEX($AB$2662:$AB$2789,MATCH($A2695-G2695*2,$A$2662:$A$2789,0))</f>
        <v>340603575.407361</v>
      </c>
      <c r="AP2695" s="7" t="n">
        <f aca="false">INDEX($AC$2662:$AC$2789,MATCH($A2695+(1-H2695)*1,$A$2662:$A$2789,0))</f>
        <v>5000000</v>
      </c>
      <c r="AQ2695" s="7" t="n">
        <f aca="false">INDEX($AC$2662:$AC$2789,MATCH($A2695-H2695*1,$A$2662:$A$2789,0))</f>
        <v>284518212.974103</v>
      </c>
      <c r="AR2695" s="14" t="b">
        <f aca="false">AND(IF(B2695=1,AD2695&gt;=AE2695,AE2695&gt;AD2695),IF(C2695=1,AF2695&gt;=AG2695,AG2695&gt;AF2695),IF(D2695=1,AH2695&gt;=AI2695,AI2695&gt;AH2695),IF(E2695=1,AJ2695&gt;=AK2695,AK2695&gt;AJ2695),IF(F2695=1,AL2695&gt;=AM2695,AM2695&gt;AL2695),IF(G2695=1,AN2695&gt;=AO2695,AO2695&gt;AN2695),IF(H2695=1,AP2695&gt;=AQ2695,AQ2695&gt;AP2695))</f>
        <v>0</v>
      </c>
      <c r="AS2695" s="2"/>
      <c r="AT2695" s="2"/>
      <c r="AU2695" s="2"/>
      <c r="AV2695" s="2"/>
      <c r="AW2695" s="2"/>
      <c r="AX2695" s="2"/>
    </row>
    <row r="2696" customFormat="false" ht="15" hidden="false" customHeight="false" outlineLevel="0" collapsed="false">
      <c r="A2696" s="6" t="n">
        <f aca="false">ROW()-2662</f>
        <v>34</v>
      </c>
      <c r="B2696" s="6" t="n">
        <f aca="false">MOD(INT($A2696/64),2)</f>
        <v>0</v>
      </c>
      <c r="C2696" s="6" t="n">
        <f aca="false">MOD(INT($A2696/32),2)</f>
        <v>1</v>
      </c>
      <c r="D2696" s="6" t="n">
        <f aca="false">MOD(INT($A2696/16),2)</f>
        <v>0</v>
      </c>
      <c r="E2696" s="6" t="n">
        <f aca="false">MOD(INT($A2696/8),2)</f>
        <v>0</v>
      </c>
      <c r="F2696" s="6" t="n">
        <f aca="false">MOD(INT($A2696/4),2)</f>
        <v>0</v>
      </c>
      <c r="G2696" s="6" t="n">
        <f aca="false">MOD(INT($A2696/2),2)</f>
        <v>1</v>
      </c>
      <c r="H2696" s="6" t="n">
        <f aca="false">MOD(INT($A2696/1),2)</f>
        <v>0</v>
      </c>
      <c r="I2696" s="7" t="n">
        <f aca="false">IF(B2696=1,MIN($B$6,$B$2660),0)</f>
        <v>0</v>
      </c>
      <c r="J2696" s="7" t="n">
        <f aca="false">IF(C2696=1,MIN($F$716,MAX(0,$B$2660-I2696)),0)</f>
        <v>300000000</v>
      </c>
      <c r="K2696" s="7" t="n">
        <f aca="false">IF(D2696=1,MIN($F$715,MAX(0,$B$2660-SUM(I2696:J2696))),0)</f>
        <v>0</v>
      </c>
      <c r="L2696" s="7" t="n">
        <f aca="false">IF(E2696=1,MIN($F$714,MAX(0,$B$2660-SUM(I2696:K2696))),0)</f>
        <v>0</v>
      </c>
      <c r="M2696" s="7" t="n">
        <f aca="false">IF(F2696=1,MIN($F$713,MAX(0,$B$2660-SUM(I2696:L2696))),0)</f>
        <v>0</v>
      </c>
      <c r="N2696" s="7" t="n">
        <f aca="false">IF(G2696=1,MIN($F$712,MAX(0,$B$2660-SUM(I2696:M2696))),0)</f>
        <v>15000000</v>
      </c>
      <c r="O2696" s="7" t="n">
        <f aca="false">IF(H2696=1,MIN($F$711,MAX(0,$B$2660-SUM(I2696:N2696))),0)</f>
        <v>0</v>
      </c>
      <c r="P2696" s="7" t="n">
        <f aca="false">MAX(0,$B$2660-SUM(I2696:O2696))</f>
        <v>1685000000</v>
      </c>
      <c r="Q2696" s="7" t="n">
        <f aca="false">($B$693+$B$694)+$B$22+(1-B2696)*$B$688+(1-C2696)*$E$716+(1-D2696)*$E$715+(1-E2696)*$E$714+(1-F2696)*$E$713+(1-G2696)*$E$712+(1-H2696)*$E$711</f>
        <v>22418998.5450064</v>
      </c>
      <c r="R2696" s="7" t="n">
        <f aca="false">P2696&gt;$B$12*Q2696</f>
        <v>1</v>
      </c>
      <c r="S2696" s="7" t="n">
        <f aca="false">IF(R2696,(P2696+$B$12*$B$13)/(Q2696+$B$13),IF(Q2696&gt;0,P2696/Q2696,0))</f>
        <v>67.7194148453515</v>
      </c>
      <c r="T2696" s="7" t="n">
        <f aca="false">IF(R2696,$B$13*(S2696-$B$12),0)</f>
        <v>166798537.113379</v>
      </c>
      <c r="U2696" s="7" t="n">
        <f aca="false">($B$693+$B$694)*S2696</f>
        <v>21270470.7177174</v>
      </c>
      <c r="V2696" s="7" t="n">
        <f aca="false">$B$22*S2696</f>
        <v>609474733.608164</v>
      </c>
      <c r="W2696" s="7" t="n">
        <f aca="false">IF(B2696=1,I2696,S2696*$B$688)</f>
        <v>65250767.3145016</v>
      </c>
      <c r="X2696" s="7" t="n">
        <f aca="false">IF(C2696=1,J2696,S2696*$E$716)</f>
        <v>300000000</v>
      </c>
      <c r="Y2696" s="7" t="n">
        <f aca="false">IF(D2696=1,K2696,S2696*$E$715)</f>
        <v>117923576.854583</v>
      </c>
      <c r="Z2696" s="7" t="n">
        <f aca="false">IF(E2696=1,L2696,S2696*$E$714)</f>
        <v>162526595.628844</v>
      </c>
      <c r="AA2696" s="7" t="n">
        <f aca="false">IF(F2696=1,M2696,S2696*$E$713)</f>
        <v>203158244.536055</v>
      </c>
      <c r="AB2696" s="7" t="n">
        <f aca="false">IF(G2696=1,N2696,S2696*$E$712)</f>
        <v>15000000</v>
      </c>
      <c r="AC2696" s="7" t="n">
        <f aca="false">IF(H2696=1,O2696,S2696*$E$711)</f>
        <v>338597074.226757</v>
      </c>
      <c r="AD2696" s="7" t="n">
        <f aca="false">INDEX($W$2662:$W$2789,MATCH($A2696+(1-B2696)*64,$A$2662:$A$2789,0))</f>
        <v>30000000</v>
      </c>
      <c r="AE2696" s="7" t="n">
        <f aca="false">INDEX($W$2662:$W$2789,MATCH($A2696-B2696*64,$A$2662:$A$2789,0))</f>
        <v>65250767.3145016</v>
      </c>
      <c r="AF2696" s="7" t="n">
        <f aca="false">INDEX($X$2662:$X$2789,MATCH($A2696+(1-C2696)*32,$A$2662:$A$2789,0))</f>
        <v>300000000</v>
      </c>
      <c r="AG2696" s="7" t="n">
        <f aca="false">INDEX($X$2662:$X$2789,MATCH($A2696-C2696*32,$A$2662:$A$2789,0))</f>
        <v>393961223.043684</v>
      </c>
      <c r="AH2696" s="7" t="n">
        <f aca="false">INDEX($Y$2662:$Y$2789,MATCH($A2696+(1-D2696)*16,$A$2662:$A$2789,0))</f>
        <v>100000000</v>
      </c>
      <c r="AI2696" s="7" t="n">
        <f aca="false">INDEX($Y$2662:$Y$2789,MATCH($A2696-D2696*16,$A$2662:$A$2789,0))</f>
        <v>117923576.854583</v>
      </c>
      <c r="AJ2696" s="7" t="n">
        <f aca="false">INDEX($Z$2662:$Z$2789,MATCH($A2696+(1-E2696)*8,$A$2662:$A$2789,0))</f>
        <v>60000000</v>
      </c>
      <c r="AK2696" s="7" t="n">
        <f aca="false">INDEX($Z$2662:$Z$2789,MATCH($A2696-E2696*8,$A$2662:$A$2789,0))</f>
        <v>162526595.628844</v>
      </c>
      <c r="AL2696" s="7" t="n">
        <f aca="false">INDEX($AA$2662:$AA$2789,MATCH($A2696+(1-F2696)*4,$A$2662:$A$2789,0))</f>
        <v>30000000</v>
      </c>
      <c r="AM2696" s="7" t="n">
        <f aca="false">INDEX($AA$2662:$AA$2789,MATCH($A2696-F2696*4,$A$2662:$A$2789,0))</f>
        <v>203158244.536055</v>
      </c>
      <c r="AN2696" s="7" t="n">
        <f aca="false">INDEX($AB$2662:$AB$2789,MATCH($A2696+(1-G2696)*2,$A$2662:$A$2789,0))</f>
        <v>15000000</v>
      </c>
      <c r="AO2696" s="7" t="n">
        <f aca="false">INDEX($AB$2662:$AB$2789,MATCH($A2696-G2696*2,$A$2662:$A$2789,0))</f>
        <v>284518212.974103</v>
      </c>
      <c r="AP2696" s="7" t="n">
        <f aca="false">INDEX($AC$2662:$AC$2789,MATCH($A2696+(1-H2696)*1,$A$2662:$A$2789,0))</f>
        <v>5000000</v>
      </c>
      <c r="AQ2696" s="7" t="n">
        <f aca="false">INDEX($AC$2662:$AC$2789,MATCH($A2696-H2696*1,$A$2662:$A$2789,0))</f>
        <v>338597074.226757</v>
      </c>
      <c r="AR2696" s="14" t="b">
        <f aca="false">AND(IF(B2696=1,AD2696&gt;=AE2696,AE2696&gt;AD2696),IF(C2696=1,AF2696&gt;=AG2696,AG2696&gt;AF2696),IF(D2696=1,AH2696&gt;=AI2696,AI2696&gt;AH2696),IF(E2696=1,AJ2696&gt;=AK2696,AK2696&gt;AJ2696),IF(F2696=1,AL2696&gt;=AM2696,AM2696&gt;AL2696),IF(G2696=1,AN2696&gt;=AO2696,AO2696&gt;AN2696),IF(H2696=1,AP2696&gt;=AQ2696,AQ2696&gt;AP2696))</f>
        <v>0</v>
      </c>
      <c r="AS2696" s="2"/>
      <c r="AT2696" s="2"/>
      <c r="AU2696" s="2"/>
      <c r="AV2696" s="2"/>
      <c r="AW2696" s="2"/>
      <c r="AX2696" s="2"/>
    </row>
    <row r="2697" customFormat="false" ht="15" hidden="false" customHeight="false" outlineLevel="0" collapsed="false">
      <c r="A2697" s="6" t="n">
        <f aca="false">ROW()-2662</f>
        <v>35</v>
      </c>
      <c r="B2697" s="6" t="n">
        <f aca="false">MOD(INT($A2697/64),2)</f>
        <v>0</v>
      </c>
      <c r="C2697" s="6" t="n">
        <f aca="false">MOD(INT($A2697/32),2)</f>
        <v>1</v>
      </c>
      <c r="D2697" s="6" t="n">
        <f aca="false">MOD(INT($A2697/16),2)</f>
        <v>0</v>
      </c>
      <c r="E2697" s="6" t="n">
        <f aca="false">MOD(INT($A2697/8),2)</f>
        <v>0</v>
      </c>
      <c r="F2697" s="6" t="n">
        <f aca="false">MOD(INT($A2697/4),2)</f>
        <v>0</v>
      </c>
      <c r="G2697" s="6" t="n">
        <f aca="false">MOD(INT($A2697/2),2)</f>
        <v>1</v>
      </c>
      <c r="H2697" s="6" t="n">
        <f aca="false">MOD(INT($A2697/1),2)</f>
        <v>1</v>
      </c>
      <c r="I2697" s="7" t="n">
        <f aca="false">IF(B2697=1,MIN($B$6,$B$2660),0)</f>
        <v>0</v>
      </c>
      <c r="J2697" s="7" t="n">
        <f aca="false">IF(C2697=1,MIN($F$716,MAX(0,$B$2660-I2697)),0)</f>
        <v>300000000</v>
      </c>
      <c r="K2697" s="7" t="n">
        <f aca="false">IF(D2697=1,MIN($F$715,MAX(0,$B$2660-SUM(I2697:J2697))),0)</f>
        <v>0</v>
      </c>
      <c r="L2697" s="7" t="n">
        <f aca="false">IF(E2697=1,MIN($F$714,MAX(0,$B$2660-SUM(I2697:K2697))),0)</f>
        <v>0</v>
      </c>
      <c r="M2697" s="7" t="n">
        <f aca="false">IF(F2697=1,MIN($F$713,MAX(0,$B$2660-SUM(I2697:L2697))),0)</f>
        <v>0</v>
      </c>
      <c r="N2697" s="7" t="n">
        <f aca="false">IF(G2697=1,MIN($F$712,MAX(0,$B$2660-SUM(I2697:M2697))),0)</f>
        <v>15000000</v>
      </c>
      <c r="O2697" s="7" t="n">
        <f aca="false">IF(H2697=1,MIN($F$711,MAX(0,$B$2660-SUM(I2697:N2697))),0)</f>
        <v>5000000</v>
      </c>
      <c r="P2697" s="7" t="n">
        <f aca="false">MAX(0,$B$2660-SUM(I2697:O2697))</f>
        <v>1680000000</v>
      </c>
      <c r="Q2697" s="7" t="n">
        <f aca="false">($B$693+$B$694)+$B$22+(1-B2697)*$B$688+(1-C2697)*$E$716+(1-D2697)*$E$715+(1-E2697)*$E$714+(1-F2697)*$E$713+(1-G2697)*$E$712+(1-H2697)*$E$711</f>
        <v>17418998.5450064</v>
      </c>
      <c r="R2697" s="7" t="n">
        <f aca="false">P2697&gt;$B$12*Q2697</f>
        <v>1</v>
      </c>
      <c r="S2697" s="7" t="n">
        <f aca="false">IF(R2697,(P2697+$B$12*$B$13)/(Q2697+$B$13),IF(Q2697&gt;0,P2697/Q2697,0))</f>
        <v>84.4670978914145</v>
      </c>
      <c r="T2697" s="7" t="n">
        <f aca="false">IF(R2697,$B$13*(S2697-$B$12),0)</f>
        <v>208667744.728536</v>
      </c>
      <c r="U2697" s="7" t="n">
        <f aca="false">($B$693+$B$694)*S2697</f>
        <v>26530869.122435</v>
      </c>
      <c r="V2697" s="7" t="n">
        <f aca="false">$B$22*S2697</f>
        <v>760203881.02273</v>
      </c>
      <c r="W2697" s="7" t="n">
        <f aca="false">IF(B2697=1,I2697,S2697*$B$688)</f>
        <v>81387929.3379961</v>
      </c>
      <c r="X2697" s="7" t="n">
        <f aca="false">IF(C2697=1,J2697,S2697*$E$716)</f>
        <v>300000000</v>
      </c>
      <c r="Y2697" s="7" t="n">
        <f aca="false">IF(D2697=1,K2697,S2697*$E$715)</f>
        <v>147087247.174664</v>
      </c>
      <c r="Z2697" s="7" t="n">
        <f aca="false">IF(E2697=1,L2697,S2697*$E$714)</f>
        <v>202721034.939395</v>
      </c>
      <c r="AA2697" s="7" t="n">
        <f aca="false">IF(F2697=1,M2697,S2697*$E$713)</f>
        <v>253401293.674243</v>
      </c>
      <c r="AB2697" s="7" t="n">
        <f aca="false">IF(G2697=1,N2697,S2697*$E$712)</f>
        <v>15000000</v>
      </c>
      <c r="AC2697" s="7" t="n">
        <f aca="false">IF(H2697=1,O2697,S2697*$E$711)</f>
        <v>5000000</v>
      </c>
      <c r="AD2697" s="7" t="n">
        <f aca="false">INDEX($W$2662:$W$2789,MATCH($A2697+(1-B2697)*64,$A$2662:$A$2789,0))</f>
        <v>30000000</v>
      </c>
      <c r="AE2697" s="7" t="n">
        <f aca="false">INDEX($W$2662:$W$2789,MATCH($A2697-B2697*64,$A$2662:$A$2789,0))</f>
        <v>81387929.3379961</v>
      </c>
      <c r="AF2697" s="7" t="n">
        <f aca="false">INDEX($X$2662:$X$2789,MATCH($A2697+(1-C2697)*32,$A$2662:$A$2789,0))</f>
        <v>300000000</v>
      </c>
      <c r="AG2697" s="7" t="n">
        <f aca="false">INDEX($X$2662:$X$2789,MATCH($A2697-C2697*32,$A$2662:$A$2789,0))</f>
        <v>468310714.918786</v>
      </c>
      <c r="AH2697" s="7" t="n">
        <f aca="false">INDEX($Y$2662:$Y$2789,MATCH($A2697+(1-D2697)*16,$A$2662:$A$2789,0))</f>
        <v>100000000</v>
      </c>
      <c r="AI2697" s="7" t="n">
        <f aca="false">INDEX($Y$2662:$Y$2789,MATCH($A2697-D2697*16,$A$2662:$A$2789,0))</f>
        <v>147087247.174664</v>
      </c>
      <c r="AJ2697" s="7" t="n">
        <f aca="false">INDEX($Z$2662:$Z$2789,MATCH($A2697+(1-E2697)*8,$A$2662:$A$2789,0))</f>
        <v>60000000</v>
      </c>
      <c r="AK2697" s="7" t="n">
        <f aca="false">INDEX($Z$2662:$Z$2789,MATCH($A2697-E2697*8,$A$2662:$A$2789,0))</f>
        <v>202721034.939395</v>
      </c>
      <c r="AL2697" s="7" t="n">
        <f aca="false">INDEX($AA$2662:$AA$2789,MATCH($A2697+(1-F2697)*4,$A$2662:$A$2789,0))</f>
        <v>30000000</v>
      </c>
      <c r="AM2697" s="7" t="n">
        <f aca="false">INDEX($AA$2662:$AA$2789,MATCH($A2697-F2697*4,$A$2662:$A$2789,0))</f>
        <v>253401293.674243</v>
      </c>
      <c r="AN2697" s="7" t="n">
        <f aca="false">INDEX($AB$2662:$AB$2789,MATCH($A2697+(1-G2697)*2,$A$2662:$A$2789,0))</f>
        <v>15000000</v>
      </c>
      <c r="AO2697" s="7" t="n">
        <f aca="false">INDEX($AB$2662:$AB$2789,MATCH($A2697-G2697*2,$A$2662:$A$2789,0))</f>
        <v>340603575.407361</v>
      </c>
      <c r="AP2697" s="7" t="n">
        <f aca="false">INDEX($AC$2662:$AC$2789,MATCH($A2697+(1-H2697)*1,$A$2662:$A$2789,0))</f>
        <v>5000000</v>
      </c>
      <c r="AQ2697" s="7" t="n">
        <f aca="false">INDEX($AC$2662:$AC$2789,MATCH($A2697-H2697*1,$A$2662:$A$2789,0))</f>
        <v>338597074.226757</v>
      </c>
      <c r="AR2697" s="14" t="b">
        <f aca="false">AND(IF(B2697=1,AD2697&gt;=AE2697,AE2697&gt;AD2697),IF(C2697=1,AF2697&gt;=AG2697,AG2697&gt;AF2697),IF(D2697=1,AH2697&gt;=AI2697,AI2697&gt;AH2697),IF(E2697=1,AJ2697&gt;=AK2697,AK2697&gt;AJ2697),IF(F2697=1,AL2697&gt;=AM2697,AM2697&gt;AL2697),IF(G2697=1,AN2697&gt;=AO2697,AO2697&gt;AN2697),IF(H2697=1,AP2697&gt;=AQ2697,AQ2697&gt;AP2697))</f>
        <v>0</v>
      </c>
      <c r="AS2697" s="2"/>
      <c r="AT2697" s="2"/>
      <c r="AU2697" s="2"/>
      <c r="AV2697" s="2"/>
      <c r="AW2697" s="2"/>
      <c r="AX2697" s="2"/>
    </row>
    <row r="2698" customFormat="false" ht="15" hidden="false" customHeight="false" outlineLevel="0" collapsed="false">
      <c r="A2698" s="6" t="n">
        <f aca="false">ROW()-2662</f>
        <v>36</v>
      </c>
      <c r="B2698" s="6" t="n">
        <f aca="false">MOD(INT($A2698/64),2)</f>
        <v>0</v>
      </c>
      <c r="C2698" s="6" t="n">
        <f aca="false">MOD(INT($A2698/32),2)</f>
        <v>1</v>
      </c>
      <c r="D2698" s="6" t="n">
        <f aca="false">MOD(INT($A2698/16),2)</f>
        <v>0</v>
      </c>
      <c r="E2698" s="6" t="n">
        <f aca="false">MOD(INT($A2698/8),2)</f>
        <v>0</v>
      </c>
      <c r="F2698" s="6" t="n">
        <f aca="false">MOD(INT($A2698/4),2)</f>
        <v>1</v>
      </c>
      <c r="G2698" s="6" t="n">
        <f aca="false">MOD(INT($A2698/2),2)</f>
        <v>0</v>
      </c>
      <c r="H2698" s="6" t="n">
        <f aca="false">MOD(INT($A2698/1),2)</f>
        <v>0</v>
      </c>
      <c r="I2698" s="7" t="n">
        <f aca="false">IF(B2698=1,MIN($B$6,$B$2660),0)</f>
        <v>0</v>
      </c>
      <c r="J2698" s="7" t="n">
        <f aca="false">IF(C2698=1,MIN($F$716,MAX(0,$B$2660-I2698)),0)</f>
        <v>300000000</v>
      </c>
      <c r="K2698" s="7" t="n">
        <f aca="false">IF(D2698=1,MIN($F$715,MAX(0,$B$2660-SUM(I2698:J2698))),0)</f>
        <v>0</v>
      </c>
      <c r="L2698" s="7" t="n">
        <f aca="false">IF(E2698=1,MIN($F$714,MAX(0,$B$2660-SUM(I2698:K2698))),0)</f>
        <v>0</v>
      </c>
      <c r="M2698" s="7" t="n">
        <f aca="false">IF(F2698=1,MIN($F$713,MAX(0,$B$2660-SUM(I2698:L2698))),0)</f>
        <v>30000000</v>
      </c>
      <c r="N2698" s="7" t="n">
        <f aca="false">IF(G2698=1,MIN($F$712,MAX(0,$B$2660-SUM(I2698:M2698))),0)</f>
        <v>0</v>
      </c>
      <c r="O2698" s="7" t="n">
        <f aca="false">IF(H2698=1,MIN($F$711,MAX(0,$B$2660-SUM(I2698:N2698))),0)</f>
        <v>0</v>
      </c>
      <c r="P2698" s="7" t="n">
        <f aca="false">MAX(0,$B$2660-SUM(I2698:O2698))</f>
        <v>1670000000</v>
      </c>
      <c r="Q2698" s="7" t="n">
        <f aca="false">($B$693+$B$694)+$B$22+(1-B2698)*$B$688+(1-C2698)*$E$716+(1-D2698)*$E$715+(1-E2698)*$E$714+(1-F2698)*$E$713+(1-G2698)*$E$712+(1-H2698)*$E$711</f>
        <v>24418998.5450064</v>
      </c>
      <c r="R2698" s="7" t="n">
        <f aca="false">P2698&gt;$B$12*Q2698</f>
        <v>1</v>
      </c>
      <c r="S2698" s="7" t="n">
        <f aca="false">IF(R2698,(P2698+$B$12*$B$13)/(Q2698+$B$13),IF(Q2698&gt;0,P2698/Q2698,0))</f>
        <v>62.1308403135322</v>
      </c>
      <c r="T2698" s="7" t="n">
        <f aca="false">IF(R2698,$B$13*(S2698-$B$12),0)</f>
        <v>152827100.783831</v>
      </c>
      <c r="U2698" s="7" t="n">
        <f aca="false">($B$693+$B$694)*S2698</f>
        <v>19515115.7548267</v>
      </c>
      <c r="V2698" s="7" t="n">
        <f aca="false">$B$22*S2698</f>
        <v>559177562.82179</v>
      </c>
      <c r="W2698" s="7" t="n">
        <f aca="false">IF(B2698=1,I2698,S2698*$B$688)</f>
        <v>59865919.0072879</v>
      </c>
      <c r="X2698" s="7" t="n">
        <f aca="false">IF(C2698=1,J2698,S2698*$E$716)</f>
        <v>300000000</v>
      </c>
      <c r="Y2698" s="7" t="n">
        <f aca="false">IF(D2698=1,K2698,S2698*$E$715)</f>
        <v>108191881.744465</v>
      </c>
      <c r="Z2698" s="7" t="n">
        <f aca="false">IF(E2698=1,L2698,S2698*$E$714)</f>
        <v>149114016.752477</v>
      </c>
      <c r="AA2698" s="7" t="n">
        <f aca="false">IF(F2698=1,M2698,S2698*$E$713)</f>
        <v>30000000</v>
      </c>
      <c r="AB2698" s="7" t="n">
        <f aca="false">IF(G2698=1,N2698,S2698*$E$712)</f>
        <v>310654201.567661</v>
      </c>
      <c r="AC2698" s="7" t="n">
        <f aca="false">IF(H2698=1,O2698,S2698*$E$711)</f>
        <v>310654201.567661</v>
      </c>
      <c r="AD2698" s="7" t="n">
        <f aca="false">INDEX($W$2662:$W$2789,MATCH($A2698+(1-B2698)*64,$A$2662:$A$2789,0))</f>
        <v>30000000</v>
      </c>
      <c r="AE2698" s="7" t="n">
        <f aca="false">INDEX($W$2662:$W$2789,MATCH($A2698-B2698*64,$A$2662:$A$2789,0))</f>
        <v>59865919.0072879</v>
      </c>
      <c r="AF2698" s="7" t="n">
        <f aca="false">INDEX($X$2662:$X$2789,MATCH($A2698+(1-C2698)*32,$A$2662:$A$2789,0))</f>
        <v>300000000</v>
      </c>
      <c r="AG2698" s="7" t="n">
        <f aca="false">INDEX($X$2662:$X$2789,MATCH($A2698-C2698*32,$A$2662:$A$2789,0))</f>
        <v>367348696.107935</v>
      </c>
      <c r="AH2698" s="7" t="n">
        <f aca="false">INDEX($Y$2662:$Y$2789,MATCH($A2698+(1-D2698)*16,$A$2662:$A$2789,0))</f>
        <v>100000000</v>
      </c>
      <c r="AI2698" s="7" t="n">
        <f aca="false">INDEX($Y$2662:$Y$2789,MATCH($A2698-D2698*16,$A$2662:$A$2789,0))</f>
        <v>108191881.744465</v>
      </c>
      <c r="AJ2698" s="7" t="n">
        <f aca="false">INDEX($Z$2662:$Z$2789,MATCH($A2698+(1-E2698)*8,$A$2662:$A$2789,0))</f>
        <v>60000000</v>
      </c>
      <c r="AK2698" s="7" t="n">
        <f aca="false">INDEX($Z$2662:$Z$2789,MATCH($A2698-E2698*8,$A$2662:$A$2789,0))</f>
        <v>149114016.752477</v>
      </c>
      <c r="AL2698" s="7" t="n">
        <f aca="false">INDEX($AA$2662:$AA$2789,MATCH($A2698+(1-F2698)*4,$A$2662:$A$2789,0))</f>
        <v>30000000</v>
      </c>
      <c r="AM2698" s="7" t="n">
        <f aca="false">INDEX($AA$2662:$AA$2789,MATCH($A2698-F2698*4,$A$2662:$A$2789,0))</f>
        <v>170710927.784462</v>
      </c>
      <c r="AN2698" s="7" t="n">
        <f aca="false">INDEX($AB$2662:$AB$2789,MATCH($A2698+(1-G2698)*2,$A$2662:$A$2789,0))</f>
        <v>15000000</v>
      </c>
      <c r="AO2698" s="7" t="n">
        <f aca="false">INDEX($AB$2662:$AB$2789,MATCH($A2698-G2698*2,$A$2662:$A$2789,0))</f>
        <v>310654201.567661</v>
      </c>
      <c r="AP2698" s="7" t="n">
        <f aca="false">INDEX($AC$2662:$AC$2789,MATCH($A2698+(1-H2698)*1,$A$2662:$A$2789,0))</f>
        <v>5000000</v>
      </c>
      <c r="AQ2698" s="7" t="n">
        <f aca="false">INDEX($AC$2662:$AC$2789,MATCH($A2698-H2698*1,$A$2662:$A$2789,0))</f>
        <v>310654201.567661</v>
      </c>
      <c r="AR2698" s="14" t="b">
        <f aca="false">AND(IF(B2698=1,AD2698&gt;=AE2698,AE2698&gt;AD2698),IF(C2698=1,AF2698&gt;=AG2698,AG2698&gt;AF2698),IF(D2698=1,AH2698&gt;=AI2698,AI2698&gt;AH2698),IF(E2698=1,AJ2698&gt;=AK2698,AK2698&gt;AJ2698),IF(F2698=1,AL2698&gt;=AM2698,AM2698&gt;AL2698),IF(G2698=1,AN2698&gt;=AO2698,AO2698&gt;AN2698),IF(H2698=1,AP2698&gt;=AQ2698,AQ2698&gt;AP2698))</f>
        <v>0</v>
      </c>
      <c r="AS2698" s="2"/>
      <c r="AT2698" s="2"/>
      <c r="AU2698" s="2"/>
      <c r="AV2698" s="2"/>
      <c r="AW2698" s="2"/>
      <c r="AX2698" s="2"/>
    </row>
    <row r="2699" customFormat="false" ht="15" hidden="false" customHeight="false" outlineLevel="0" collapsed="false">
      <c r="A2699" s="6" t="n">
        <f aca="false">ROW()-2662</f>
        <v>37</v>
      </c>
      <c r="B2699" s="6" t="n">
        <f aca="false">MOD(INT($A2699/64),2)</f>
        <v>0</v>
      </c>
      <c r="C2699" s="6" t="n">
        <f aca="false">MOD(INT($A2699/32),2)</f>
        <v>1</v>
      </c>
      <c r="D2699" s="6" t="n">
        <f aca="false">MOD(INT($A2699/16),2)</f>
        <v>0</v>
      </c>
      <c r="E2699" s="6" t="n">
        <f aca="false">MOD(INT($A2699/8),2)</f>
        <v>0</v>
      </c>
      <c r="F2699" s="6" t="n">
        <f aca="false">MOD(INT($A2699/4),2)</f>
        <v>1</v>
      </c>
      <c r="G2699" s="6" t="n">
        <f aca="false">MOD(INT($A2699/2),2)</f>
        <v>0</v>
      </c>
      <c r="H2699" s="6" t="n">
        <f aca="false">MOD(INT($A2699/1),2)</f>
        <v>1</v>
      </c>
      <c r="I2699" s="7" t="n">
        <f aca="false">IF(B2699=1,MIN($B$6,$B$2660),0)</f>
        <v>0</v>
      </c>
      <c r="J2699" s="7" t="n">
        <f aca="false">IF(C2699=1,MIN($F$716,MAX(0,$B$2660-I2699)),0)</f>
        <v>300000000</v>
      </c>
      <c r="K2699" s="7" t="n">
        <f aca="false">IF(D2699=1,MIN($F$715,MAX(0,$B$2660-SUM(I2699:J2699))),0)</f>
        <v>0</v>
      </c>
      <c r="L2699" s="7" t="n">
        <f aca="false">IF(E2699=1,MIN($F$714,MAX(0,$B$2660-SUM(I2699:K2699))),0)</f>
        <v>0</v>
      </c>
      <c r="M2699" s="7" t="n">
        <f aca="false">IF(F2699=1,MIN($F$713,MAX(0,$B$2660-SUM(I2699:L2699))),0)</f>
        <v>30000000</v>
      </c>
      <c r="N2699" s="7" t="n">
        <f aca="false">IF(G2699=1,MIN($F$712,MAX(0,$B$2660-SUM(I2699:M2699))),0)</f>
        <v>0</v>
      </c>
      <c r="O2699" s="7" t="n">
        <f aca="false">IF(H2699=1,MIN($F$711,MAX(0,$B$2660-SUM(I2699:N2699))),0)</f>
        <v>5000000</v>
      </c>
      <c r="P2699" s="7" t="n">
        <f aca="false">MAX(0,$B$2660-SUM(I2699:O2699))</f>
        <v>1665000000</v>
      </c>
      <c r="Q2699" s="7" t="n">
        <f aca="false">($B$693+$B$694)+$B$22+(1-B2699)*$B$688+(1-C2699)*$E$716+(1-D2699)*$E$715+(1-E2699)*$E$714+(1-F2699)*$E$713+(1-G2699)*$E$712+(1-H2699)*$E$711</f>
        <v>19418998.5450064</v>
      </c>
      <c r="R2699" s="7" t="n">
        <f aca="false">P2699&gt;$B$12*Q2699</f>
        <v>1</v>
      </c>
      <c r="S2699" s="7" t="n">
        <f aca="false">IF(R2699,(P2699+$B$12*$B$13)/(Q2699+$B$13),IF(Q2699&gt;0,P2699/Q2699,0))</f>
        <v>76.0755559418516</v>
      </c>
      <c r="T2699" s="7" t="n">
        <f aca="false">IF(R2699,$B$13*(S2699-$B$12),0)</f>
        <v>187688889.854629</v>
      </c>
      <c r="U2699" s="7" t="n">
        <f aca="false">($B$693+$B$694)*S2699</f>
        <v>23895110.2677212</v>
      </c>
      <c r="V2699" s="7" t="n">
        <f aca="false">$B$22*S2699</f>
        <v>684680003.476664</v>
      </c>
      <c r="W2699" s="7" t="n">
        <f aca="false">IF(B2699=1,I2699,S2699*$B$688)</f>
        <v>73302293.1521071</v>
      </c>
      <c r="X2699" s="7" t="n">
        <f aca="false">IF(C2699=1,J2699,S2699*$E$716)</f>
        <v>300000000</v>
      </c>
      <c r="Y2699" s="7" t="n">
        <f aca="false">IF(D2699=1,K2699,S2699*$E$715)</f>
        <v>132474589.279176</v>
      </c>
      <c r="Z2699" s="7" t="n">
        <f aca="false">IF(E2699=1,L2699,S2699*$E$714)</f>
        <v>182581334.260444</v>
      </c>
      <c r="AA2699" s="7" t="n">
        <f aca="false">IF(F2699=1,M2699,S2699*$E$713)</f>
        <v>30000000</v>
      </c>
      <c r="AB2699" s="7" t="n">
        <f aca="false">IF(G2699=1,N2699,S2699*$E$712)</f>
        <v>380377779.709258</v>
      </c>
      <c r="AC2699" s="7" t="n">
        <f aca="false">IF(H2699=1,O2699,S2699*$E$711)</f>
        <v>5000000</v>
      </c>
      <c r="AD2699" s="7" t="n">
        <f aca="false">INDEX($W$2662:$W$2789,MATCH($A2699+(1-B2699)*64,$A$2662:$A$2789,0))</f>
        <v>30000000</v>
      </c>
      <c r="AE2699" s="7" t="n">
        <f aca="false">INDEX($W$2662:$W$2789,MATCH($A2699-B2699*64,$A$2662:$A$2789,0))</f>
        <v>73302293.1521071</v>
      </c>
      <c r="AF2699" s="7" t="n">
        <f aca="false">INDEX($X$2662:$X$2789,MATCH($A2699+(1-C2699)*32,$A$2662:$A$2789,0))</f>
        <v>300000000</v>
      </c>
      <c r="AG2699" s="7" t="n">
        <f aca="false">INDEX($X$2662:$X$2789,MATCH($A2699-C2699*32,$A$2662:$A$2789,0))</f>
        <v>431663790.81408</v>
      </c>
      <c r="AH2699" s="7" t="n">
        <f aca="false">INDEX($Y$2662:$Y$2789,MATCH($A2699+(1-D2699)*16,$A$2662:$A$2789,0))</f>
        <v>100000000</v>
      </c>
      <c r="AI2699" s="7" t="n">
        <f aca="false">INDEX($Y$2662:$Y$2789,MATCH($A2699-D2699*16,$A$2662:$A$2789,0))</f>
        <v>132474589.279176</v>
      </c>
      <c r="AJ2699" s="7" t="n">
        <f aca="false">INDEX($Z$2662:$Z$2789,MATCH($A2699+(1-E2699)*8,$A$2662:$A$2789,0))</f>
        <v>60000000</v>
      </c>
      <c r="AK2699" s="7" t="n">
        <f aca="false">INDEX($Z$2662:$Z$2789,MATCH($A2699-E2699*8,$A$2662:$A$2789,0))</f>
        <v>182581334.260444</v>
      </c>
      <c r="AL2699" s="7" t="n">
        <f aca="false">INDEX($AA$2662:$AA$2789,MATCH($A2699+(1-F2699)*4,$A$2662:$A$2789,0))</f>
        <v>30000000</v>
      </c>
      <c r="AM2699" s="7" t="n">
        <f aca="false">INDEX($AA$2662:$AA$2789,MATCH($A2699-F2699*4,$A$2662:$A$2789,0))</f>
        <v>204362145.244416</v>
      </c>
      <c r="AN2699" s="7" t="n">
        <f aca="false">INDEX($AB$2662:$AB$2789,MATCH($A2699+(1-G2699)*2,$A$2662:$A$2789,0))</f>
        <v>15000000</v>
      </c>
      <c r="AO2699" s="7" t="n">
        <f aca="false">INDEX($AB$2662:$AB$2789,MATCH($A2699-G2699*2,$A$2662:$A$2789,0))</f>
        <v>380377779.709258</v>
      </c>
      <c r="AP2699" s="7" t="n">
        <f aca="false">INDEX($AC$2662:$AC$2789,MATCH($A2699+(1-H2699)*1,$A$2662:$A$2789,0))</f>
        <v>5000000</v>
      </c>
      <c r="AQ2699" s="7" t="n">
        <f aca="false">INDEX($AC$2662:$AC$2789,MATCH($A2699-H2699*1,$A$2662:$A$2789,0))</f>
        <v>310654201.567661</v>
      </c>
      <c r="AR2699" s="14" t="b">
        <f aca="false">AND(IF(B2699=1,AD2699&gt;=AE2699,AE2699&gt;AD2699),IF(C2699=1,AF2699&gt;=AG2699,AG2699&gt;AF2699),IF(D2699=1,AH2699&gt;=AI2699,AI2699&gt;AH2699),IF(E2699=1,AJ2699&gt;=AK2699,AK2699&gt;AJ2699),IF(F2699=1,AL2699&gt;=AM2699,AM2699&gt;AL2699),IF(G2699=1,AN2699&gt;=AO2699,AO2699&gt;AN2699),IF(H2699=1,AP2699&gt;=AQ2699,AQ2699&gt;AP2699))</f>
        <v>0</v>
      </c>
      <c r="AS2699" s="2"/>
      <c r="AT2699" s="2"/>
      <c r="AU2699" s="2"/>
      <c r="AV2699" s="2"/>
      <c r="AW2699" s="2"/>
      <c r="AX2699" s="2"/>
    </row>
    <row r="2700" customFormat="false" ht="15" hidden="false" customHeight="false" outlineLevel="0" collapsed="false">
      <c r="A2700" s="6" t="n">
        <f aca="false">ROW()-2662</f>
        <v>38</v>
      </c>
      <c r="B2700" s="6" t="n">
        <f aca="false">MOD(INT($A2700/64),2)</f>
        <v>0</v>
      </c>
      <c r="C2700" s="6" t="n">
        <f aca="false">MOD(INT($A2700/32),2)</f>
        <v>1</v>
      </c>
      <c r="D2700" s="6" t="n">
        <f aca="false">MOD(INT($A2700/16),2)</f>
        <v>0</v>
      </c>
      <c r="E2700" s="6" t="n">
        <f aca="false">MOD(INT($A2700/8),2)</f>
        <v>0</v>
      </c>
      <c r="F2700" s="6" t="n">
        <f aca="false">MOD(INT($A2700/4),2)</f>
        <v>1</v>
      </c>
      <c r="G2700" s="6" t="n">
        <f aca="false">MOD(INT($A2700/2),2)</f>
        <v>1</v>
      </c>
      <c r="H2700" s="6" t="n">
        <f aca="false">MOD(INT($A2700/1),2)</f>
        <v>0</v>
      </c>
      <c r="I2700" s="7" t="n">
        <f aca="false">IF(B2700=1,MIN($B$6,$B$2660),0)</f>
        <v>0</v>
      </c>
      <c r="J2700" s="7" t="n">
        <f aca="false">IF(C2700=1,MIN($F$716,MAX(0,$B$2660-I2700)),0)</f>
        <v>300000000</v>
      </c>
      <c r="K2700" s="7" t="n">
        <f aca="false">IF(D2700=1,MIN($F$715,MAX(0,$B$2660-SUM(I2700:J2700))),0)</f>
        <v>0</v>
      </c>
      <c r="L2700" s="7" t="n">
        <f aca="false">IF(E2700=1,MIN($F$714,MAX(0,$B$2660-SUM(I2700:K2700))),0)</f>
        <v>0</v>
      </c>
      <c r="M2700" s="7" t="n">
        <f aca="false">IF(F2700=1,MIN($F$713,MAX(0,$B$2660-SUM(I2700:L2700))),0)</f>
        <v>30000000</v>
      </c>
      <c r="N2700" s="7" t="n">
        <f aca="false">IF(G2700=1,MIN($F$712,MAX(0,$B$2660-SUM(I2700:M2700))),0)</f>
        <v>15000000</v>
      </c>
      <c r="O2700" s="7" t="n">
        <f aca="false">IF(H2700=1,MIN($F$711,MAX(0,$B$2660-SUM(I2700:N2700))),0)</f>
        <v>0</v>
      </c>
      <c r="P2700" s="7" t="n">
        <f aca="false">MAX(0,$B$2660-SUM(I2700:O2700))</f>
        <v>1655000000</v>
      </c>
      <c r="Q2700" s="7" t="n">
        <f aca="false">($B$693+$B$694)+$B$22+(1-B2700)*$B$688+(1-C2700)*$E$716+(1-D2700)*$E$715+(1-E2700)*$E$714+(1-F2700)*$E$713+(1-G2700)*$E$712+(1-H2700)*$E$711</f>
        <v>19418998.5450064</v>
      </c>
      <c r="R2700" s="7" t="n">
        <f aca="false">P2700&gt;$B$12*Q2700</f>
        <v>1</v>
      </c>
      <c r="S2700" s="7" t="n">
        <f aca="false">IF(R2700,(P2700+$B$12*$B$13)/(Q2700+$B$13),IF(Q2700&gt;0,P2700/Q2700,0))</f>
        <v>75.619330718812</v>
      </c>
      <c r="T2700" s="7" t="n">
        <f aca="false">IF(R2700,$B$13*(S2700-$B$12),0)</f>
        <v>186548326.79703</v>
      </c>
      <c r="U2700" s="7" t="n">
        <f aca="false">($B$693+$B$694)*S2700</f>
        <v>23751811.2556209</v>
      </c>
      <c r="V2700" s="7" t="n">
        <f aca="false">$B$22*S2700</f>
        <v>680573976.469308</v>
      </c>
      <c r="W2700" s="7" t="n">
        <f aca="false">IF(B2700=1,I2700,S2700*$B$688)</f>
        <v>72862699.1901754</v>
      </c>
      <c r="X2700" s="7" t="n">
        <f aca="false">IF(C2700=1,J2700,S2700*$E$716)</f>
        <v>300000000</v>
      </c>
      <c r="Y2700" s="7" t="n">
        <f aca="false">IF(D2700=1,K2700,S2700*$E$715)</f>
        <v>131680138.968656</v>
      </c>
      <c r="Z2700" s="7" t="n">
        <f aca="false">IF(E2700=1,L2700,S2700*$E$714)</f>
        <v>181486393.725149</v>
      </c>
      <c r="AA2700" s="7" t="n">
        <f aca="false">IF(F2700=1,M2700,S2700*$E$713)</f>
        <v>30000000</v>
      </c>
      <c r="AB2700" s="7" t="n">
        <f aca="false">IF(G2700=1,N2700,S2700*$E$712)</f>
        <v>15000000</v>
      </c>
      <c r="AC2700" s="7" t="n">
        <f aca="false">IF(H2700=1,O2700,S2700*$E$711)</f>
        <v>378096653.59406</v>
      </c>
      <c r="AD2700" s="7" t="n">
        <f aca="false">INDEX($W$2662:$W$2789,MATCH($A2700+(1-B2700)*64,$A$2662:$A$2789,0))</f>
        <v>30000000</v>
      </c>
      <c r="AE2700" s="7" t="n">
        <f aca="false">INDEX($W$2662:$W$2789,MATCH($A2700-B2700*64,$A$2662:$A$2789,0))</f>
        <v>72862699.1901754</v>
      </c>
      <c r="AF2700" s="7" t="n">
        <f aca="false">INDEX($X$2662:$X$2789,MATCH($A2700+(1-C2700)*32,$A$2662:$A$2789,0))</f>
        <v>300000000</v>
      </c>
      <c r="AG2700" s="7" t="n">
        <f aca="false">INDEX($X$2662:$X$2789,MATCH($A2700-C2700*32,$A$2662:$A$2789,0))</f>
        <v>429469819.831543</v>
      </c>
      <c r="AH2700" s="7" t="n">
        <f aca="false">INDEX($Y$2662:$Y$2789,MATCH($A2700+(1-D2700)*16,$A$2662:$A$2789,0))</f>
        <v>100000000</v>
      </c>
      <c r="AI2700" s="7" t="n">
        <f aca="false">INDEX($Y$2662:$Y$2789,MATCH($A2700-D2700*16,$A$2662:$A$2789,0))</f>
        <v>131680138.968656</v>
      </c>
      <c r="AJ2700" s="7" t="n">
        <f aca="false">INDEX($Z$2662:$Z$2789,MATCH($A2700+(1-E2700)*8,$A$2662:$A$2789,0))</f>
        <v>60000000</v>
      </c>
      <c r="AK2700" s="7" t="n">
        <f aca="false">INDEX($Z$2662:$Z$2789,MATCH($A2700-E2700*8,$A$2662:$A$2789,0))</f>
        <v>181486393.725149</v>
      </c>
      <c r="AL2700" s="7" t="n">
        <f aca="false">INDEX($AA$2662:$AA$2789,MATCH($A2700+(1-F2700)*4,$A$2662:$A$2789,0))</f>
        <v>30000000</v>
      </c>
      <c r="AM2700" s="7" t="n">
        <f aca="false">INDEX($AA$2662:$AA$2789,MATCH($A2700-F2700*4,$A$2662:$A$2789,0))</f>
        <v>203158244.536055</v>
      </c>
      <c r="AN2700" s="7" t="n">
        <f aca="false">INDEX($AB$2662:$AB$2789,MATCH($A2700+(1-G2700)*2,$A$2662:$A$2789,0))</f>
        <v>15000000</v>
      </c>
      <c r="AO2700" s="7" t="n">
        <f aca="false">INDEX($AB$2662:$AB$2789,MATCH($A2700-G2700*2,$A$2662:$A$2789,0))</f>
        <v>310654201.567661</v>
      </c>
      <c r="AP2700" s="7" t="n">
        <f aca="false">INDEX($AC$2662:$AC$2789,MATCH($A2700+(1-H2700)*1,$A$2662:$A$2789,0))</f>
        <v>5000000</v>
      </c>
      <c r="AQ2700" s="7" t="n">
        <f aca="false">INDEX($AC$2662:$AC$2789,MATCH($A2700-H2700*1,$A$2662:$A$2789,0))</f>
        <v>378096653.59406</v>
      </c>
      <c r="AR2700" s="14" t="b">
        <f aca="false">AND(IF(B2700=1,AD2700&gt;=AE2700,AE2700&gt;AD2700),IF(C2700=1,AF2700&gt;=AG2700,AG2700&gt;AF2700),IF(D2700=1,AH2700&gt;=AI2700,AI2700&gt;AH2700),IF(E2700=1,AJ2700&gt;=AK2700,AK2700&gt;AJ2700),IF(F2700=1,AL2700&gt;=AM2700,AM2700&gt;AL2700),IF(G2700=1,AN2700&gt;=AO2700,AO2700&gt;AN2700),IF(H2700=1,AP2700&gt;=AQ2700,AQ2700&gt;AP2700))</f>
        <v>0</v>
      </c>
      <c r="AS2700" s="2"/>
      <c r="AT2700" s="2"/>
      <c r="AU2700" s="2"/>
      <c r="AV2700" s="2"/>
      <c r="AW2700" s="2"/>
      <c r="AX2700" s="2"/>
    </row>
    <row r="2701" customFormat="false" ht="15" hidden="false" customHeight="false" outlineLevel="0" collapsed="false">
      <c r="A2701" s="6" t="n">
        <f aca="false">ROW()-2662</f>
        <v>39</v>
      </c>
      <c r="B2701" s="6" t="n">
        <f aca="false">MOD(INT($A2701/64),2)</f>
        <v>0</v>
      </c>
      <c r="C2701" s="6" t="n">
        <f aca="false">MOD(INT($A2701/32),2)</f>
        <v>1</v>
      </c>
      <c r="D2701" s="6" t="n">
        <f aca="false">MOD(INT($A2701/16),2)</f>
        <v>0</v>
      </c>
      <c r="E2701" s="6" t="n">
        <f aca="false">MOD(INT($A2701/8),2)</f>
        <v>0</v>
      </c>
      <c r="F2701" s="6" t="n">
        <f aca="false">MOD(INT($A2701/4),2)</f>
        <v>1</v>
      </c>
      <c r="G2701" s="6" t="n">
        <f aca="false">MOD(INT($A2701/2),2)</f>
        <v>1</v>
      </c>
      <c r="H2701" s="6" t="n">
        <f aca="false">MOD(INT($A2701/1),2)</f>
        <v>1</v>
      </c>
      <c r="I2701" s="7" t="n">
        <f aca="false">IF(B2701=1,MIN($B$6,$B$2660),0)</f>
        <v>0</v>
      </c>
      <c r="J2701" s="7" t="n">
        <f aca="false">IF(C2701=1,MIN($F$716,MAX(0,$B$2660-I2701)),0)</f>
        <v>300000000</v>
      </c>
      <c r="K2701" s="7" t="n">
        <f aca="false">IF(D2701=1,MIN($F$715,MAX(0,$B$2660-SUM(I2701:J2701))),0)</f>
        <v>0</v>
      </c>
      <c r="L2701" s="7" t="n">
        <f aca="false">IF(E2701=1,MIN($F$714,MAX(0,$B$2660-SUM(I2701:K2701))),0)</f>
        <v>0</v>
      </c>
      <c r="M2701" s="7" t="n">
        <f aca="false">IF(F2701=1,MIN($F$713,MAX(0,$B$2660-SUM(I2701:L2701))),0)</f>
        <v>30000000</v>
      </c>
      <c r="N2701" s="7" t="n">
        <f aca="false">IF(G2701=1,MIN($F$712,MAX(0,$B$2660-SUM(I2701:M2701))),0)</f>
        <v>15000000</v>
      </c>
      <c r="O2701" s="7" t="n">
        <f aca="false">IF(H2701=1,MIN($F$711,MAX(0,$B$2660-SUM(I2701:N2701))),0)</f>
        <v>5000000</v>
      </c>
      <c r="P2701" s="7" t="n">
        <f aca="false">MAX(0,$B$2660-SUM(I2701:O2701))</f>
        <v>1650000000</v>
      </c>
      <c r="Q2701" s="7" t="n">
        <f aca="false">($B$693+$B$694)+$B$22+(1-B2701)*$B$688+(1-C2701)*$E$716+(1-D2701)*$E$715+(1-E2701)*$E$714+(1-F2701)*$E$713+(1-G2701)*$E$712+(1-H2701)*$E$711</f>
        <v>14418998.5450064</v>
      </c>
      <c r="R2701" s="7" t="n">
        <f aca="false">P2701&gt;$B$12*Q2701</f>
        <v>1</v>
      </c>
      <c r="S2701" s="7" t="n">
        <f aca="false">IF(R2701,(P2701+$B$12*$B$13)/(Q2701+$B$13),IF(Q2701&gt;0,P2701/Q2701,0))</f>
        <v>97.6712655659947</v>
      </c>
      <c r="T2701" s="7" t="n">
        <f aca="false">IF(R2701,$B$13*(S2701-$B$12),0)</f>
        <v>241678163.914987</v>
      </c>
      <c r="U2701" s="7" t="n">
        <f aca="false">($B$693+$B$694)*S2701</f>
        <v>30678259.6826662</v>
      </c>
      <c r="V2701" s="7" t="n">
        <f aca="false">$B$22*S2701</f>
        <v>879041390.093952</v>
      </c>
      <c r="W2701" s="7" t="n">
        <f aca="false">IF(B2701=1,I2701,S2701*$B$688)</f>
        <v>94110751.5077279</v>
      </c>
      <c r="X2701" s="7" t="n">
        <f aca="false">IF(C2701=1,J2701,S2701*$E$716)</f>
        <v>300000000</v>
      </c>
      <c r="Y2701" s="7" t="n">
        <f aca="false">IF(D2701=1,K2701,S2701*$E$715)</f>
        <v>170080397.44228</v>
      </c>
      <c r="Z2701" s="7" t="n">
        <f aca="false">IF(E2701=1,L2701,S2701*$E$714)</f>
        <v>234411037.358387</v>
      </c>
      <c r="AA2701" s="7" t="n">
        <f aca="false">IF(F2701=1,M2701,S2701*$E$713)</f>
        <v>30000000</v>
      </c>
      <c r="AB2701" s="7" t="n">
        <f aca="false">IF(G2701=1,N2701,S2701*$E$712)</f>
        <v>15000000</v>
      </c>
      <c r="AC2701" s="7" t="n">
        <f aca="false">IF(H2701=1,O2701,S2701*$E$711)</f>
        <v>5000000</v>
      </c>
      <c r="AD2701" s="7" t="n">
        <f aca="false">INDEX($W$2662:$W$2789,MATCH($A2701+(1-B2701)*64,$A$2662:$A$2789,0))</f>
        <v>30000000</v>
      </c>
      <c r="AE2701" s="7" t="n">
        <f aca="false">INDEX($W$2662:$W$2789,MATCH($A2701-B2701*64,$A$2662:$A$2789,0))</f>
        <v>94110751.5077279</v>
      </c>
      <c r="AF2701" s="7" t="n">
        <f aca="false">INDEX($X$2662:$X$2789,MATCH($A2701+(1-C2701)*32,$A$2662:$A$2789,0))</f>
        <v>300000000</v>
      </c>
      <c r="AG2701" s="7" t="n">
        <f aca="false">INDEX($X$2662:$X$2789,MATCH($A2701-C2701*32,$A$2662:$A$2789,0))</f>
        <v>521176279.559264</v>
      </c>
      <c r="AH2701" s="7" t="n">
        <f aca="false">INDEX($Y$2662:$Y$2789,MATCH($A2701+(1-D2701)*16,$A$2662:$A$2789,0))</f>
        <v>100000000</v>
      </c>
      <c r="AI2701" s="7" t="n">
        <f aca="false">INDEX($Y$2662:$Y$2789,MATCH($A2701-D2701*16,$A$2662:$A$2789,0))</f>
        <v>170080397.44228</v>
      </c>
      <c r="AJ2701" s="7" t="n">
        <f aca="false">INDEX($Z$2662:$Z$2789,MATCH($A2701+(1-E2701)*8,$A$2662:$A$2789,0))</f>
        <v>60000000</v>
      </c>
      <c r="AK2701" s="7" t="n">
        <f aca="false">INDEX($Z$2662:$Z$2789,MATCH($A2701-E2701*8,$A$2662:$A$2789,0))</f>
        <v>234411037.358387</v>
      </c>
      <c r="AL2701" s="7" t="n">
        <f aca="false">INDEX($AA$2662:$AA$2789,MATCH($A2701+(1-F2701)*4,$A$2662:$A$2789,0))</f>
        <v>30000000</v>
      </c>
      <c r="AM2701" s="7" t="n">
        <f aca="false">INDEX($AA$2662:$AA$2789,MATCH($A2701-F2701*4,$A$2662:$A$2789,0))</f>
        <v>253401293.674243</v>
      </c>
      <c r="AN2701" s="7" t="n">
        <f aca="false">INDEX($AB$2662:$AB$2789,MATCH($A2701+(1-G2701)*2,$A$2662:$A$2789,0))</f>
        <v>15000000</v>
      </c>
      <c r="AO2701" s="7" t="n">
        <f aca="false">INDEX($AB$2662:$AB$2789,MATCH($A2701-G2701*2,$A$2662:$A$2789,0))</f>
        <v>380377779.709258</v>
      </c>
      <c r="AP2701" s="7" t="n">
        <f aca="false">INDEX($AC$2662:$AC$2789,MATCH($A2701+(1-H2701)*1,$A$2662:$A$2789,0))</f>
        <v>5000000</v>
      </c>
      <c r="AQ2701" s="7" t="n">
        <f aca="false">INDEX($AC$2662:$AC$2789,MATCH($A2701-H2701*1,$A$2662:$A$2789,0))</f>
        <v>378096653.59406</v>
      </c>
      <c r="AR2701" s="14" t="b">
        <f aca="false">AND(IF(B2701=1,AD2701&gt;=AE2701,AE2701&gt;AD2701),IF(C2701=1,AF2701&gt;=AG2701,AG2701&gt;AF2701),IF(D2701=1,AH2701&gt;=AI2701,AI2701&gt;AH2701),IF(E2701=1,AJ2701&gt;=AK2701,AK2701&gt;AJ2701),IF(F2701=1,AL2701&gt;=AM2701,AM2701&gt;AL2701),IF(G2701=1,AN2701&gt;=AO2701,AO2701&gt;AN2701),IF(H2701=1,AP2701&gt;=AQ2701,AQ2701&gt;AP2701))</f>
        <v>0</v>
      </c>
      <c r="AS2701" s="2"/>
      <c r="AT2701" s="2"/>
      <c r="AU2701" s="2"/>
      <c r="AV2701" s="2"/>
      <c r="AW2701" s="2"/>
      <c r="AX2701" s="2"/>
    </row>
    <row r="2702" customFormat="false" ht="15" hidden="false" customHeight="false" outlineLevel="0" collapsed="false">
      <c r="A2702" s="6" t="n">
        <f aca="false">ROW()-2662</f>
        <v>40</v>
      </c>
      <c r="B2702" s="6" t="n">
        <f aca="false">MOD(INT($A2702/64),2)</f>
        <v>0</v>
      </c>
      <c r="C2702" s="6" t="n">
        <f aca="false">MOD(INT($A2702/32),2)</f>
        <v>1</v>
      </c>
      <c r="D2702" s="6" t="n">
        <f aca="false">MOD(INT($A2702/16),2)</f>
        <v>0</v>
      </c>
      <c r="E2702" s="6" t="n">
        <f aca="false">MOD(INT($A2702/8),2)</f>
        <v>1</v>
      </c>
      <c r="F2702" s="6" t="n">
        <f aca="false">MOD(INT($A2702/4),2)</f>
        <v>0</v>
      </c>
      <c r="G2702" s="6" t="n">
        <f aca="false">MOD(INT($A2702/2),2)</f>
        <v>0</v>
      </c>
      <c r="H2702" s="6" t="n">
        <f aca="false">MOD(INT($A2702/1),2)</f>
        <v>0</v>
      </c>
      <c r="I2702" s="7" t="n">
        <f aca="false">IF(B2702=1,MIN($B$6,$B$2660),0)</f>
        <v>0</v>
      </c>
      <c r="J2702" s="7" t="n">
        <f aca="false">IF(C2702=1,MIN($F$716,MAX(0,$B$2660-I2702)),0)</f>
        <v>300000000</v>
      </c>
      <c r="K2702" s="7" t="n">
        <f aca="false">IF(D2702=1,MIN($F$715,MAX(0,$B$2660-SUM(I2702:J2702))),0)</f>
        <v>0</v>
      </c>
      <c r="L2702" s="7" t="n">
        <f aca="false">IF(E2702=1,MIN($F$714,MAX(0,$B$2660-SUM(I2702:K2702))),0)</f>
        <v>60000000</v>
      </c>
      <c r="M2702" s="7" t="n">
        <f aca="false">IF(F2702=1,MIN($F$713,MAX(0,$B$2660-SUM(I2702:L2702))),0)</f>
        <v>0</v>
      </c>
      <c r="N2702" s="7" t="n">
        <f aca="false">IF(G2702=1,MIN($F$712,MAX(0,$B$2660-SUM(I2702:M2702))),0)</f>
        <v>0</v>
      </c>
      <c r="O2702" s="7" t="n">
        <f aca="false">IF(H2702=1,MIN($F$711,MAX(0,$B$2660-SUM(I2702:N2702))),0)</f>
        <v>0</v>
      </c>
      <c r="P2702" s="7" t="n">
        <f aca="false">MAX(0,$B$2660-SUM(I2702:O2702))</f>
        <v>1640000000</v>
      </c>
      <c r="Q2702" s="7" t="n">
        <f aca="false">($B$693+$B$694)+$B$22+(1-B2702)*$B$688+(1-C2702)*$E$716+(1-D2702)*$E$715+(1-E2702)*$E$714+(1-F2702)*$E$713+(1-G2702)*$E$712+(1-H2702)*$E$711</f>
        <v>25018998.5450064</v>
      </c>
      <c r="R2702" s="7" t="n">
        <f aca="false">P2702&gt;$B$12*Q2702</f>
        <v>1</v>
      </c>
      <c r="S2702" s="7" t="n">
        <f aca="false">IF(R2702,(P2702+$B$12*$B$13)/(Q2702+$B$13),IF(Q2702&gt;0,P2702/Q2702,0))</f>
        <v>59.6860382587595</v>
      </c>
      <c r="T2702" s="7" t="n">
        <f aca="false">IF(R2702,$B$13*(S2702-$B$12),0)</f>
        <v>146715095.646899</v>
      </c>
      <c r="U2702" s="7" t="n">
        <f aca="false">($B$693+$B$694)*S2702</f>
        <v>18747210.5590211</v>
      </c>
      <c r="V2702" s="7" t="n">
        <f aca="false">$B$22*S2702</f>
        <v>537174344.328835</v>
      </c>
      <c r="W2702" s="7" t="n">
        <f aca="false">IF(B2702=1,I2702,S2702*$B$688)</f>
        <v>57510239.9103806</v>
      </c>
      <c r="X2702" s="7" t="n">
        <f aca="false">IF(C2702=1,J2702,S2702*$E$716)</f>
        <v>300000000</v>
      </c>
      <c r="Y2702" s="7" t="n">
        <f aca="false">IF(D2702=1,K2702,S2702*$E$715)</f>
        <v>103934612.190991</v>
      </c>
      <c r="Z2702" s="7" t="n">
        <f aca="false">IF(E2702=1,L2702,S2702*$E$714)</f>
        <v>60000000</v>
      </c>
      <c r="AA2702" s="7" t="n">
        <f aca="false">IF(F2702=1,M2702,S2702*$E$713)</f>
        <v>179058114.776278</v>
      </c>
      <c r="AB2702" s="7" t="n">
        <f aca="false">IF(G2702=1,N2702,S2702*$E$712)</f>
        <v>298430191.293797</v>
      </c>
      <c r="AC2702" s="7" t="n">
        <f aca="false">IF(H2702=1,O2702,S2702*$E$711)</f>
        <v>298430191.293797</v>
      </c>
      <c r="AD2702" s="7" t="n">
        <f aca="false">INDEX($W$2662:$W$2789,MATCH($A2702+(1-B2702)*64,$A$2662:$A$2789,0))</f>
        <v>30000000</v>
      </c>
      <c r="AE2702" s="7" t="n">
        <f aca="false">INDEX($W$2662:$W$2789,MATCH($A2702-B2702*64,$A$2662:$A$2789,0))</f>
        <v>57510239.9103806</v>
      </c>
      <c r="AF2702" s="7" t="n">
        <f aca="false">INDEX($X$2662:$X$2789,MATCH($A2702+(1-C2702)*32,$A$2662:$A$2789,0))</f>
        <v>300000000</v>
      </c>
      <c r="AG2702" s="7" t="n">
        <f aca="false">INDEX($X$2662:$X$2789,MATCH($A2702-C2702*32,$A$2662:$A$2789,0))</f>
        <v>355316877.707784</v>
      </c>
      <c r="AH2702" s="7" t="n">
        <f aca="false">INDEX($Y$2662:$Y$2789,MATCH($A2702+(1-D2702)*16,$A$2662:$A$2789,0))</f>
        <v>100000000</v>
      </c>
      <c r="AI2702" s="7" t="n">
        <f aca="false">INDEX($Y$2662:$Y$2789,MATCH($A2702-D2702*16,$A$2662:$A$2789,0))</f>
        <v>103934612.190991</v>
      </c>
      <c r="AJ2702" s="7" t="n">
        <f aca="false">INDEX($Z$2662:$Z$2789,MATCH($A2702+(1-E2702)*8,$A$2662:$A$2789,0))</f>
        <v>60000000</v>
      </c>
      <c r="AK2702" s="7" t="n">
        <f aca="false">INDEX($Z$2662:$Z$2789,MATCH($A2702-E2702*8,$A$2662:$A$2789,0))</f>
        <v>136568742.227569</v>
      </c>
      <c r="AL2702" s="7" t="n">
        <f aca="false">INDEX($AA$2662:$AA$2789,MATCH($A2702+(1-F2702)*4,$A$2662:$A$2789,0))</f>
        <v>30000000</v>
      </c>
      <c r="AM2702" s="7" t="n">
        <f aca="false">INDEX($AA$2662:$AA$2789,MATCH($A2702-F2702*4,$A$2662:$A$2789,0))</f>
        <v>179058114.776278</v>
      </c>
      <c r="AN2702" s="7" t="n">
        <f aca="false">INDEX($AB$2662:$AB$2789,MATCH($A2702+(1-G2702)*2,$A$2662:$A$2789,0))</f>
        <v>15000000</v>
      </c>
      <c r="AO2702" s="7" t="n">
        <f aca="false">INDEX($AB$2662:$AB$2789,MATCH($A2702-G2702*2,$A$2662:$A$2789,0))</f>
        <v>298430191.293797</v>
      </c>
      <c r="AP2702" s="7" t="n">
        <f aca="false">INDEX($AC$2662:$AC$2789,MATCH($A2702+(1-H2702)*1,$A$2662:$A$2789,0))</f>
        <v>5000000</v>
      </c>
      <c r="AQ2702" s="7" t="n">
        <f aca="false">INDEX($AC$2662:$AC$2789,MATCH($A2702-H2702*1,$A$2662:$A$2789,0))</f>
        <v>298430191.293797</v>
      </c>
      <c r="AR2702" s="14" t="b">
        <f aca="false">AND(IF(B2702=1,AD2702&gt;=AE2702,AE2702&gt;AD2702),IF(C2702=1,AF2702&gt;=AG2702,AG2702&gt;AF2702),IF(D2702=1,AH2702&gt;=AI2702,AI2702&gt;AH2702),IF(E2702=1,AJ2702&gt;=AK2702,AK2702&gt;AJ2702),IF(F2702=1,AL2702&gt;=AM2702,AM2702&gt;AL2702),IF(G2702=1,AN2702&gt;=AO2702,AO2702&gt;AN2702),IF(H2702=1,AP2702&gt;=AQ2702,AQ2702&gt;AP2702))</f>
        <v>0</v>
      </c>
      <c r="AS2702" s="2"/>
      <c r="AT2702" s="2"/>
      <c r="AU2702" s="2"/>
      <c r="AV2702" s="2"/>
      <c r="AW2702" s="2"/>
      <c r="AX2702" s="2"/>
    </row>
    <row r="2703" customFormat="false" ht="15" hidden="false" customHeight="false" outlineLevel="0" collapsed="false">
      <c r="A2703" s="6" t="n">
        <f aca="false">ROW()-2662</f>
        <v>41</v>
      </c>
      <c r="B2703" s="6" t="n">
        <f aca="false">MOD(INT($A2703/64),2)</f>
        <v>0</v>
      </c>
      <c r="C2703" s="6" t="n">
        <f aca="false">MOD(INT($A2703/32),2)</f>
        <v>1</v>
      </c>
      <c r="D2703" s="6" t="n">
        <f aca="false">MOD(INT($A2703/16),2)</f>
        <v>0</v>
      </c>
      <c r="E2703" s="6" t="n">
        <f aca="false">MOD(INT($A2703/8),2)</f>
        <v>1</v>
      </c>
      <c r="F2703" s="6" t="n">
        <f aca="false">MOD(INT($A2703/4),2)</f>
        <v>0</v>
      </c>
      <c r="G2703" s="6" t="n">
        <f aca="false">MOD(INT($A2703/2),2)</f>
        <v>0</v>
      </c>
      <c r="H2703" s="6" t="n">
        <f aca="false">MOD(INT($A2703/1),2)</f>
        <v>1</v>
      </c>
      <c r="I2703" s="7" t="n">
        <f aca="false">IF(B2703=1,MIN($B$6,$B$2660),0)</f>
        <v>0</v>
      </c>
      <c r="J2703" s="7" t="n">
        <f aca="false">IF(C2703=1,MIN($F$716,MAX(0,$B$2660-I2703)),0)</f>
        <v>300000000</v>
      </c>
      <c r="K2703" s="7" t="n">
        <f aca="false">IF(D2703=1,MIN($F$715,MAX(0,$B$2660-SUM(I2703:J2703))),0)</f>
        <v>0</v>
      </c>
      <c r="L2703" s="7" t="n">
        <f aca="false">IF(E2703=1,MIN($F$714,MAX(0,$B$2660-SUM(I2703:K2703))),0)</f>
        <v>60000000</v>
      </c>
      <c r="M2703" s="7" t="n">
        <f aca="false">IF(F2703=1,MIN($F$713,MAX(0,$B$2660-SUM(I2703:L2703))),0)</f>
        <v>0</v>
      </c>
      <c r="N2703" s="7" t="n">
        <f aca="false">IF(G2703=1,MIN($F$712,MAX(0,$B$2660-SUM(I2703:M2703))),0)</f>
        <v>0</v>
      </c>
      <c r="O2703" s="7" t="n">
        <f aca="false">IF(H2703=1,MIN($F$711,MAX(0,$B$2660-SUM(I2703:N2703))),0)</f>
        <v>5000000</v>
      </c>
      <c r="P2703" s="7" t="n">
        <f aca="false">MAX(0,$B$2660-SUM(I2703:O2703))</f>
        <v>1635000000</v>
      </c>
      <c r="Q2703" s="7" t="n">
        <f aca="false">($B$693+$B$694)+$B$22+(1-B2703)*$B$688+(1-C2703)*$E$716+(1-D2703)*$E$715+(1-E2703)*$E$714+(1-F2703)*$E$713+(1-G2703)*$E$712+(1-H2703)*$E$711</f>
        <v>20018998.5450064</v>
      </c>
      <c r="R2703" s="7" t="n">
        <f aca="false">P2703&gt;$B$12*Q2703</f>
        <v>1</v>
      </c>
      <c r="S2703" s="7" t="n">
        <f aca="false">IF(R2703,(P2703+$B$12*$B$13)/(Q2703+$B$13),IF(Q2703&gt;0,P2703/Q2703,0))</f>
        <v>72.7163775390498</v>
      </c>
      <c r="T2703" s="7" t="n">
        <f aca="false">IF(R2703,$B$13*(S2703-$B$12),0)</f>
        <v>179290943.847625</v>
      </c>
      <c r="U2703" s="7" t="n">
        <f aca="false">($B$693+$B$694)*S2703</f>
        <v>22840002.127529</v>
      </c>
      <c r="V2703" s="7" t="n">
        <f aca="false">$B$22*S2703</f>
        <v>654447397.851448</v>
      </c>
      <c r="W2703" s="7" t="n">
        <f aca="false">IF(B2703=1,I2703,S2703*$B$688)</f>
        <v>70065570.4363294</v>
      </c>
      <c r="X2703" s="7" t="n">
        <f aca="false">IF(C2703=1,J2703,S2703*$E$716)</f>
        <v>300000000</v>
      </c>
      <c r="Y2703" s="7" t="n">
        <f aca="false">IF(D2703=1,K2703,S2703*$E$715)</f>
        <v>126625065.424671</v>
      </c>
      <c r="Z2703" s="7" t="n">
        <f aca="false">IF(E2703=1,L2703,S2703*$E$714)</f>
        <v>60000000</v>
      </c>
      <c r="AA2703" s="7" t="n">
        <f aca="false">IF(F2703=1,M2703,S2703*$E$713)</f>
        <v>218149132.617149</v>
      </c>
      <c r="AB2703" s="7" t="n">
        <f aca="false">IF(G2703=1,N2703,S2703*$E$712)</f>
        <v>363581887.695249</v>
      </c>
      <c r="AC2703" s="7" t="n">
        <f aca="false">IF(H2703=1,O2703,S2703*$E$711)</f>
        <v>5000000</v>
      </c>
      <c r="AD2703" s="7" t="n">
        <f aca="false">INDEX($W$2662:$W$2789,MATCH($A2703+(1-B2703)*64,$A$2662:$A$2789,0))</f>
        <v>30000000</v>
      </c>
      <c r="AE2703" s="7" t="n">
        <f aca="false">INDEX($W$2662:$W$2789,MATCH($A2703-B2703*64,$A$2662:$A$2789,0))</f>
        <v>70065570.4363294</v>
      </c>
      <c r="AF2703" s="7" t="n">
        <f aca="false">INDEX($X$2662:$X$2789,MATCH($A2703+(1-C2703)*32,$A$2662:$A$2789,0))</f>
        <v>300000000</v>
      </c>
      <c r="AG2703" s="7" t="n">
        <f aca="false">INDEX($X$2662:$X$2789,MATCH($A2703-C2703*32,$A$2662:$A$2789,0))</f>
        <v>416188820.093623</v>
      </c>
      <c r="AH2703" s="7" t="n">
        <f aca="false">INDEX($Y$2662:$Y$2789,MATCH($A2703+(1-D2703)*16,$A$2662:$A$2789,0))</f>
        <v>100000000</v>
      </c>
      <c r="AI2703" s="7" t="n">
        <f aca="false">INDEX($Y$2662:$Y$2789,MATCH($A2703-D2703*16,$A$2662:$A$2789,0))</f>
        <v>126625065.424671</v>
      </c>
      <c r="AJ2703" s="7" t="n">
        <f aca="false">INDEX($Z$2662:$Z$2789,MATCH($A2703+(1-E2703)*8,$A$2662:$A$2789,0))</f>
        <v>60000000</v>
      </c>
      <c r="AK2703" s="7" t="n">
        <f aca="false">INDEX($Z$2662:$Z$2789,MATCH($A2703-E2703*8,$A$2662:$A$2789,0))</f>
        <v>163489716.195533</v>
      </c>
      <c r="AL2703" s="7" t="n">
        <f aca="false">INDEX($AA$2662:$AA$2789,MATCH($A2703+(1-F2703)*4,$A$2662:$A$2789,0))</f>
        <v>30000000</v>
      </c>
      <c r="AM2703" s="7" t="n">
        <f aca="false">INDEX($AA$2662:$AA$2789,MATCH($A2703-F2703*4,$A$2662:$A$2789,0))</f>
        <v>218149132.617149</v>
      </c>
      <c r="AN2703" s="7" t="n">
        <f aca="false">INDEX($AB$2662:$AB$2789,MATCH($A2703+(1-G2703)*2,$A$2662:$A$2789,0))</f>
        <v>15000000</v>
      </c>
      <c r="AO2703" s="7" t="n">
        <f aca="false">INDEX($AB$2662:$AB$2789,MATCH($A2703-G2703*2,$A$2662:$A$2789,0))</f>
        <v>363581887.695249</v>
      </c>
      <c r="AP2703" s="7" t="n">
        <f aca="false">INDEX($AC$2662:$AC$2789,MATCH($A2703+(1-H2703)*1,$A$2662:$A$2789,0))</f>
        <v>5000000</v>
      </c>
      <c r="AQ2703" s="7" t="n">
        <f aca="false">INDEX($AC$2662:$AC$2789,MATCH($A2703-H2703*1,$A$2662:$A$2789,0))</f>
        <v>298430191.293797</v>
      </c>
      <c r="AR2703" s="14" t="b">
        <f aca="false">AND(IF(B2703=1,AD2703&gt;=AE2703,AE2703&gt;AD2703),IF(C2703=1,AF2703&gt;=AG2703,AG2703&gt;AF2703),IF(D2703=1,AH2703&gt;=AI2703,AI2703&gt;AH2703),IF(E2703=1,AJ2703&gt;=AK2703,AK2703&gt;AJ2703),IF(F2703=1,AL2703&gt;=AM2703,AM2703&gt;AL2703),IF(G2703=1,AN2703&gt;=AO2703,AO2703&gt;AN2703),IF(H2703=1,AP2703&gt;=AQ2703,AQ2703&gt;AP2703))</f>
        <v>0</v>
      </c>
      <c r="AS2703" s="2"/>
      <c r="AT2703" s="2"/>
      <c r="AU2703" s="2"/>
      <c r="AV2703" s="2"/>
      <c r="AW2703" s="2"/>
      <c r="AX2703" s="2"/>
    </row>
    <row r="2704" customFormat="false" ht="15" hidden="false" customHeight="false" outlineLevel="0" collapsed="false">
      <c r="A2704" s="6" t="n">
        <f aca="false">ROW()-2662</f>
        <v>42</v>
      </c>
      <c r="B2704" s="6" t="n">
        <f aca="false">MOD(INT($A2704/64),2)</f>
        <v>0</v>
      </c>
      <c r="C2704" s="6" t="n">
        <f aca="false">MOD(INT($A2704/32),2)</f>
        <v>1</v>
      </c>
      <c r="D2704" s="6" t="n">
        <f aca="false">MOD(INT($A2704/16),2)</f>
        <v>0</v>
      </c>
      <c r="E2704" s="6" t="n">
        <f aca="false">MOD(INT($A2704/8),2)</f>
        <v>1</v>
      </c>
      <c r="F2704" s="6" t="n">
        <f aca="false">MOD(INT($A2704/4),2)</f>
        <v>0</v>
      </c>
      <c r="G2704" s="6" t="n">
        <f aca="false">MOD(INT($A2704/2),2)</f>
        <v>1</v>
      </c>
      <c r="H2704" s="6" t="n">
        <f aca="false">MOD(INT($A2704/1),2)</f>
        <v>0</v>
      </c>
      <c r="I2704" s="7" t="n">
        <f aca="false">IF(B2704=1,MIN($B$6,$B$2660),0)</f>
        <v>0</v>
      </c>
      <c r="J2704" s="7" t="n">
        <f aca="false">IF(C2704=1,MIN($F$716,MAX(0,$B$2660-I2704)),0)</f>
        <v>300000000</v>
      </c>
      <c r="K2704" s="7" t="n">
        <f aca="false">IF(D2704=1,MIN($F$715,MAX(0,$B$2660-SUM(I2704:J2704))),0)</f>
        <v>0</v>
      </c>
      <c r="L2704" s="7" t="n">
        <f aca="false">IF(E2704=1,MIN($F$714,MAX(0,$B$2660-SUM(I2704:K2704))),0)</f>
        <v>60000000</v>
      </c>
      <c r="M2704" s="7" t="n">
        <f aca="false">IF(F2704=1,MIN($F$713,MAX(0,$B$2660-SUM(I2704:L2704))),0)</f>
        <v>0</v>
      </c>
      <c r="N2704" s="7" t="n">
        <f aca="false">IF(G2704=1,MIN($F$712,MAX(0,$B$2660-SUM(I2704:M2704))),0)</f>
        <v>15000000</v>
      </c>
      <c r="O2704" s="7" t="n">
        <f aca="false">IF(H2704=1,MIN($F$711,MAX(0,$B$2660-SUM(I2704:N2704))),0)</f>
        <v>0</v>
      </c>
      <c r="P2704" s="7" t="n">
        <f aca="false">MAX(0,$B$2660-SUM(I2704:O2704))</f>
        <v>1625000000</v>
      </c>
      <c r="Q2704" s="7" t="n">
        <f aca="false">($B$693+$B$694)+$B$22+(1-B2704)*$B$688+(1-C2704)*$E$716+(1-D2704)*$E$715+(1-E2704)*$E$714+(1-F2704)*$E$713+(1-G2704)*$E$712+(1-H2704)*$E$711</f>
        <v>20018998.5450064</v>
      </c>
      <c r="R2704" s="7" t="n">
        <f aca="false">P2704&gt;$B$12*Q2704</f>
        <v>1</v>
      </c>
      <c r="S2704" s="7" t="n">
        <f aca="false">IF(R2704,(P2704+$B$12*$B$13)/(Q2704+$B$13),IF(Q2704&gt;0,P2704/Q2704,0))</f>
        <v>72.2723080578953</v>
      </c>
      <c r="T2704" s="7" t="n">
        <f aca="false">IF(R2704,$B$13*(S2704-$B$12),0)</f>
        <v>178180770.144738</v>
      </c>
      <c r="U2704" s="7" t="n">
        <f aca="false">($B$693+$B$694)*S2704</f>
        <v>22700521.1985059</v>
      </c>
      <c r="V2704" s="7" t="n">
        <f aca="false">$B$22*S2704</f>
        <v>650450772.521058</v>
      </c>
      <c r="W2704" s="7" t="n">
        <f aca="false">IF(B2704=1,I2704,S2704*$B$688)</f>
        <v>69637689.0901534</v>
      </c>
      <c r="X2704" s="7" t="n">
        <f aca="false">IF(C2704=1,J2704,S2704*$E$716)</f>
        <v>300000000</v>
      </c>
      <c r="Y2704" s="7" t="n">
        <f aca="false">IF(D2704=1,K2704,S2704*$E$715)</f>
        <v>125851782.582382</v>
      </c>
      <c r="Z2704" s="7" t="n">
        <f aca="false">IF(E2704=1,L2704,S2704*$E$714)</f>
        <v>60000000</v>
      </c>
      <c r="AA2704" s="7" t="n">
        <f aca="false">IF(F2704=1,M2704,S2704*$E$713)</f>
        <v>216816924.173686</v>
      </c>
      <c r="AB2704" s="7" t="n">
        <f aca="false">IF(G2704=1,N2704,S2704*$E$712)</f>
        <v>15000000</v>
      </c>
      <c r="AC2704" s="7" t="n">
        <f aca="false">IF(H2704=1,O2704,S2704*$E$711)</f>
        <v>361361540.289477</v>
      </c>
      <c r="AD2704" s="7" t="n">
        <f aca="false">INDEX($W$2662:$W$2789,MATCH($A2704+(1-B2704)*64,$A$2662:$A$2789,0))</f>
        <v>30000000</v>
      </c>
      <c r="AE2704" s="7" t="n">
        <f aca="false">INDEX($W$2662:$W$2789,MATCH($A2704-B2704*64,$A$2662:$A$2789,0))</f>
        <v>69637689.0901534</v>
      </c>
      <c r="AF2704" s="7" t="n">
        <f aca="false">INDEX($X$2662:$X$2789,MATCH($A2704+(1-C2704)*32,$A$2662:$A$2789,0))</f>
        <v>300000000</v>
      </c>
      <c r="AG2704" s="7" t="n">
        <f aca="false">INDEX($X$2662:$X$2789,MATCH($A2704-C2704*32,$A$2662:$A$2789,0))</f>
        <v>414040748.764108</v>
      </c>
      <c r="AH2704" s="7" t="n">
        <f aca="false">INDEX($Y$2662:$Y$2789,MATCH($A2704+(1-D2704)*16,$A$2662:$A$2789,0))</f>
        <v>100000000</v>
      </c>
      <c r="AI2704" s="7" t="n">
        <f aca="false">INDEX($Y$2662:$Y$2789,MATCH($A2704-D2704*16,$A$2662:$A$2789,0))</f>
        <v>125851782.582382</v>
      </c>
      <c r="AJ2704" s="7" t="n">
        <f aca="false">INDEX($Z$2662:$Z$2789,MATCH($A2704+(1-E2704)*8,$A$2662:$A$2789,0))</f>
        <v>60000000</v>
      </c>
      <c r="AK2704" s="7" t="n">
        <f aca="false">INDEX($Z$2662:$Z$2789,MATCH($A2704-E2704*8,$A$2662:$A$2789,0))</f>
        <v>162526595.628844</v>
      </c>
      <c r="AL2704" s="7" t="n">
        <f aca="false">INDEX($AA$2662:$AA$2789,MATCH($A2704+(1-F2704)*4,$A$2662:$A$2789,0))</f>
        <v>30000000</v>
      </c>
      <c r="AM2704" s="7" t="n">
        <f aca="false">INDEX($AA$2662:$AA$2789,MATCH($A2704-F2704*4,$A$2662:$A$2789,0))</f>
        <v>216816924.173686</v>
      </c>
      <c r="AN2704" s="7" t="n">
        <f aca="false">INDEX($AB$2662:$AB$2789,MATCH($A2704+(1-G2704)*2,$A$2662:$A$2789,0))</f>
        <v>15000000</v>
      </c>
      <c r="AO2704" s="7" t="n">
        <f aca="false">INDEX($AB$2662:$AB$2789,MATCH($A2704-G2704*2,$A$2662:$A$2789,0))</f>
        <v>298430191.293797</v>
      </c>
      <c r="AP2704" s="7" t="n">
        <f aca="false">INDEX($AC$2662:$AC$2789,MATCH($A2704+(1-H2704)*1,$A$2662:$A$2789,0))</f>
        <v>5000000</v>
      </c>
      <c r="AQ2704" s="7" t="n">
        <f aca="false">INDEX($AC$2662:$AC$2789,MATCH($A2704-H2704*1,$A$2662:$A$2789,0))</f>
        <v>361361540.289477</v>
      </c>
      <c r="AR2704" s="14" t="b">
        <f aca="false">AND(IF(B2704=1,AD2704&gt;=AE2704,AE2704&gt;AD2704),IF(C2704=1,AF2704&gt;=AG2704,AG2704&gt;AF2704),IF(D2704=1,AH2704&gt;=AI2704,AI2704&gt;AH2704),IF(E2704=1,AJ2704&gt;=AK2704,AK2704&gt;AJ2704),IF(F2704=1,AL2704&gt;=AM2704,AM2704&gt;AL2704),IF(G2704=1,AN2704&gt;=AO2704,AO2704&gt;AN2704),IF(H2704=1,AP2704&gt;=AQ2704,AQ2704&gt;AP2704))</f>
        <v>0</v>
      </c>
      <c r="AS2704" s="2"/>
      <c r="AT2704" s="2"/>
      <c r="AU2704" s="2"/>
      <c r="AV2704" s="2"/>
      <c r="AW2704" s="2"/>
      <c r="AX2704" s="2"/>
    </row>
    <row r="2705" customFormat="false" ht="15" hidden="false" customHeight="false" outlineLevel="0" collapsed="false">
      <c r="A2705" s="6" t="n">
        <f aca="false">ROW()-2662</f>
        <v>43</v>
      </c>
      <c r="B2705" s="6" t="n">
        <f aca="false">MOD(INT($A2705/64),2)</f>
        <v>0</v>
      </c>
      <c r="C2705" s="6" t="n">
        <f aca="false">MOD(INT($A2705/32),2)</f>
        <v>1</v>
      </c>
      <c r="D2705" s="6" t="n">
        <f aca="false">MOD(INT($A2705/16),2)</f>
        <v>0</v>
      </c>
      <c r="E2705" s="6" t="n">
        <f aca="false">MOD(INT($A2705/8),2)</f>
        <v>1</v>
      </c>
      <c r="F2705" s="6" t="n">
        <f aca="false">MOD(INT($A2705/4),2)</f>
        <v>0</v>
      </c>
      <c r="G2705" s="6" t="n">
        <f aca="false">MOD(INT($A2705/2),2)</f>
        <v>1</v>
      </c>
      <c r="H2705" s="6" t="n">
        <f aca="false">MOD(INT($A2705/1),2)</f>
        <v>1</v>
      </c>
      <c r="I2705" s="7" t="n">
        <f aca="false">IF(B2705=1,MIN($B$6,$B$2660),0)</f>
        <v>0</v>
      </c>
      <c r="J2705" s="7" t="n">
        <f aca="false">IF(C2705=1,MIN($F$716,MAX(0,$B$2660-I2705)),0)</f>
        <v>300000000</v>
      </c>
      <c r="K2705" s="7" t="n">
        <f aca="false">IF(D2705=1,MIN($F$715,MAX(0,$B$2660-SUM(I2705:J2705))),0)</f>
        <v>0</v>
      </c>
      <c r="L2705" s="7" t="n">
        <f aca="false">IF(E2705=1,MIN($F$714,MAX(0,$B$2660-SUM(I2705:K2705))),0)</f>
        <v>60000000</v>
      </c>
      <c r="M2705" s="7" t="n">
        <f aca="false">IF(F2705=1,MIN($F$713,MAX(0,$B$2660-SUM(I2705:L2705))),0)</f>
        <v>0</v>
      </c>
      <c r="N2705" s="7" t="n">
        <f aca="false">IF(G2705=1,MIN($F$712,MAX(0,$B$2660-SUM(I2705:M2705))),0)</f>
        <v>15000000</v>
      </c>
      <c r="O2705" s="7" t="n">
        <f aca="false">IF(H2705=1,MIN($F$711,MAX(0,$B$2660-SUM(I2705:N2705))),0)</f>
        <v>5000000</v>
      </c>
      <c r="P2705" s="7" t="n">
        <f aca="false">MAX(0,$B$2660-SUM(I2705:O2705))</f>
        <v>1620000000</v>
      </c>
      <c r="Q2705" s="7" t="n">
        <f aca="false">($B$693+$B$694)+$B$22+(1-B2705)*$B$688+(1-C2705)*$E$716+(1-D2705)*$E$715+(1-E2705)*$E$714+(1-F2705)*$E$713+(1-G2705)*$E$712+(1-H2705)*$E$711</f>
        <v>15018998.5450064</v>
      </c>
      <c r="R2705" s="7" t="n">
        <f aca="false">P2705&gt;$B$12*Q2705</f>
        <v>1</v>
      </c>
      <c r="S2705" s="7" t="n">
        <f aca="false">IF(R2705,(P2705+$B$12*$B$13)/(Q2705+$B$13),IF(Q2705&gt;0,P2705/Q2705,0))</f>
        <v>92.6137413523831</v>
      </c>
      <c r="T2705" s="7" t="n">
        <f aca="false">IF(R2705,$B$13*(S2705-$B$12),0)</f>
        <v>229034353.380958</v>
      </c>
      <c r="U2705" s="7" t="n">
        <f aca="false">($B$693+$B$694)*S2705</f>
        <v>29089706.076061</v>
      </c>
      <c r="V2705" s="7" t="n">
        <f aca="false">$B$22*S2705</f>
        <v>833523672.171448</v>
      </c>
      <c r="W2705" s="7" t="n">
        <f aca="false">IF(B2705=1,I2705,S2705*$B$688)</f>
        <v>89237594.5791948</v>
      </c>
      <c r="X2705" s="7" t="n">
        <f aca="false">IF(C2705=1,J2705,S2705*$E$716)</f>
        <v>300000000</v>
      </c>
      <c r="Y2705" s="7" t="n">
        <f aca="false">IF(D2705=1,K2705,S2705*$E$715)</f>
        <v>161273449.73519</v>
      </c>
      <c r="Z2705" s="7" t="n">
        <f aca="false">IF(E2705=1,L2705,S2705*$E$714)</f>
        <v>60000000</v>
      </c>
      <c r="AA2705" s="7" t="n">
        <f aca="false">IF(F2705=1,M2705,S2705*$E$713)</f>
        <v>277841224.057149</v>
      </c>
      <c r="AB2705" s="7" t="n">
        <f aca="false">IF(G2705=1,N2705,S2705*$E$712)</f>
        <v>15000000</v>
      </c>
      <c r="AC2705" s="7" t="n">
        <f aca="false">IF(H2705=1,O2705,S2705*$E$711)</f>
        <v>5000000</v>
      </c>
      <c r="AD2705" s="7" t="n">
        <f aca="false">INDEX($W$2662:$W$2789,MATCH($A2705+(1-B2705)*64,$A$2662:$A$2789,0))</f>
        <v>30000000</v>
      </c>
      <c r="AE2705" s="7" t="n">
        <f aca="false">INDEX($W$2662:$W$2789,MATCH($A2705-B2705*64,$A$2662:$A$2789,0))</f>
        <v>89237594.5791948</v>
      </c>
      <c r="AF2705" s="7" t="n">
        <f aca="false">INDEX($X$2662:$X$2789,MATCH($A2705+(1-C2705)*32,$A$2662:$A$2789,0))</f>
        <v>300000000</v>
      </c>
      <c r="AG2705" s="7" t="n">
        <f aca="false">INDEX($X$2662:$X$2789,MATCH($A2705-C2705*32,$A$2662:$A$2789,0))</f>
        <v>500165637.652441</v>
      </c>
      <c r="AH2705" s="7" t="n">
        <f aca="false">INDEX($Y$2662:$Y$2789,MATCH($A2705+(1-D2705)*16,$A$2662:$A$2789,0))</f>
        <v>100000000</v>
      </c>
      <c r="AI2705" s="7" t="n">
        <f aca="false">INDEX($Y$2662:$Y$2789,MATCH($A2705-D2705*16,$A$2662:$A$2789,0))</f>
        <v>161273449.73519</v>
      </c>
      <c r="AJ2705" s="7" t="n">
        <f aca="false">INDEX($Z$2662:$Z$2789,MATCH($A2705+(1-E2705)*8,$A$2662:$A$2789,0))</f>
        <v>60000000</v>
      </c>
      <c r="AK2705" s="7" t="n">
        <f aca="false">INDEX($Z$2662:$Z$2789,MATCH($A2705-E2705*8,$A$2662:$A$2789,0))</f>
        <v>202721034.939395</v>
      </c>
      <c r="AL2705" s="7" t="n">
        <f aca="false">INDEX($AA$2662:$AA$2789,MATCH($A2705+(1-F2705)*4,$A$2662:$A$2789,0))</f>
        <v>30000000</v>
      </c>
      <c r="AM2705" s="7" t="n">
        <f aca="false">INDEX($AA$2662:$AA$2789,MATCH($A2705-F2705*4,$A$2662:$A$2789,0))</f>
        <v>277841224.057149</v>
      </c>
      <c r="AN2705" s="7" t="n">
        <f aca="false">INDEX($AB$2662:$AB$2789,MATCH($A2705+(1-G2705)*2,$A$2662:$A$2789,0))</f>
        <v>15000000</v>
      </c>
      <c r="AO2705" s="7" t="n">
        <f aca="false">INDEX($AB$2662:$AB$2789,MATCH($A2705-G2705*2,$A$2662:$A$2789,0))</f>
        <v>363581887.695249</v>
      </c>
      <c r="AP2705" s="7" t="n">
        <f aca="false">INDEX($AC$2662:$AC$2789,MATCH($A2705+(1-H2705)*1,$A$2662:$A$2789,0))</f>
        <v>5000000</v>
      </c>
      <c r="AQ2705" s="7" t="n">
        <f aca="false">INDEX($AC$2662:$AC$2789,MATCH($A2705-H2705*1,$A$2662:$A$2789,0))</f>
        <v>361361540.289477</v>
      </c>
      <c r="AR2705" s="14" t="b">
        <f aca="false">AND(IF(B2705=1,AD2705&gt;=AE2705,AE2705&gt;AD2705),IF(C2705=1,AF2705&gt;=AG2705,AG2705&gt;AF2705),IF(D2705=1,AH2705&gt;=AI2705,AI2705&gt;AH2705),IF(E2705=1,AJ2705&gt;=AK2705,AK2705&gt;AJ2705),IF(F2705=1,AL2705&gt;=AM2705,AM2705&gt;AL2705),IF(G2705=1,AN2705&gt;=AO2705,AO2705&gt;AN2705),IF(H2705=1,AP2705&gt;=AQ2705,AQ2705&gt;AP2705))</f>
        <v>0</v>
      </c>
      <c r="AS2705" s="2"/>
      <c r="AT2705" s="2"/>
      <c r="AU2705" s="2"/>
      <c r="AV2705" s="2"/>
      <c r="AW2705" s="2"/>
      <c r="AX2705" s="2"/>
    </row>
    <row r="2706" customFormat="false" ht="15" hidden="false" customHeight="false" outlineLevel="0" collapsed="false">
      <c r="A2706" s="6" t="n">
        <f aca="false">ROW()-2662</f>
        <v>44</v>
      </c>
      <c r="B2706" s="6" t="n">
        <f aca="false">MOD(INT($A2706/64),2)</f>
        <v>0</v>
      </c>
      <c r="C2706" s="6" t="n">
        <f aca="false">MOD(INT($A2706/32),2)</f>
        <v>1</v>
      </c>
      <c r="D2706" s="6" t="n">
        <f aca="false">MOD(INT($A2706/16),2)</f>
        <v>0</v>
      </c>
      <c r="E2706" s="6" t="n">
        <f aca="false">MOD(INT($A2706/8),2)</f>
        <v>1</v>
      </c>
      <c r="F2706" s="6" t="n">
        <f aca="false">MOD(INT($A2706/4),2)</f>
        <v>1</v>
      </c>
      <c r="G2706" s="6" t="n">
        <f aca="false">MOD(INT($A2706/2),2)</f>
        <v>0</v>
      </c>
      <c r="H2706" s="6" t="n">
        <f aca="false">MOD(INT($A2706/1),2)</f>
        <v>0</v>
      </c>
      <c r="I2706" s="7" t="n">
        <f aca="false">IF(B2706=1,MIN($B$6,$B$2660),0)</f>
        <v>0</v>
      </c>
      <c r="J2706" s="7" t="n">
        <f aca="false">IF(C2706=1,MIN($F$716,MAX(0,$B$2660-I2706)),0)</f>
        <v>300000000</v>
      </c>
      <c r="K2706" s="7" t="n">
        <f aca="false">IF(D2706=1,MIN($F$715,MAX(0,$B$2660-SUM(I2706:J2706))),0)</f>
        <v>0</v>
      </c>
      <c r="L2706" s="7" t="n">
        <f aca="false">IF(E2706=1,MIN($F$714,MAX(0,$B$2660-SUM(I2706:K2706))),0)</f>
        <v>60000000</v>
      </c>
      <c r="M2706" s="7" t="n">
        <f aca="false">IF(F2706=1,MIN($F$713,MAX(0,$B$2660-SUM(I2706:L2706))),0)</f>
        <v>30000000</v>
      </c>
      <c r="N2706" s="7" t="n">
        <f aca="false">IF(G2706=1,MIN($F$712,MAX(0,$B$2660-SUM(I2706:M2706))),0)</f>
        <v>0</v>
      </c>
      <c r="O2706" s="7" t="n">
        <f aca="false">IF(H2706=1,MIN($F$711,MAX(0,$B$2660-SUM(I2706:N2706))),0)</f>
        <v>0</v>
      </c>
      <c r="P2706" s="7" t="n">
        <f aca="false">MAX(0,$B$2660-SUM(I2706:O2706))</f>
        <v>1610000000</v>
      </c>
      <c r="Q2706" s="7" t="n">
        <f aca="false">($B$693+$B$694)+$B$22+(1-B2706)*$B$688+(1-C2706)*$E$716+(1-D2706)*$E$715+(1-E2706)*$E$714+(1-F2706)*$E$713+(1-G2706)*$E$712+(1-H2706)*$E$711</f>
        <v>22018998.5450064</v>
      </c>
      <c r="R2706" s="7" t="n">
        <f aca="false">P2706&gt;$B$12*Q2706</f>
        <v>1</v>
      </c>
      <c r="S2706" s="7" t="n">
        <f aca="false">IF(R2706,(P2706+$B$12*$B$13)/(Q2706+$B$13),IF(Q2706&gt;0,P2706/Q2706,0))</f>
        <v>65.7653287527277</v>
      </c>
      <c r="T2706" s="7" t="n">
        <f aca="false">IF(R2706,$B$13*(S2706-$B$12),0)</f>
        <v>161913321.881819</v>
      </c>
      <c r="U2706" s="7" t="n">
        <f aca="false">($B$693+$B$694)*S2706</f>
        <v>20656697.9745835</v>
      </c>
      <c r="V2706" s="7" t="n">
        <f aca="false">$B$22*S2706</f>
        <v>591887958.77455</v>
      </c>
      <c r="W2706" s="7" t="n">
        <f aca="false">IF(B2706=1,I2706,S2706*$B$688)</f>
        <v>63367915.5912037</v>
      </c>
      <c r="X2706" s="7" t="n">
        <f aca="false">IF(C2706=1,J2706,S2706*$E$716)</f>
        <v>300000000</v>
      </c>
      <c r="Y2706" s="7" t="n">
        <f aca="false">IF(D2706=1,K2706,S2706*$E$715)</f>
        <v>114520818.250567</v>
      </c>
      <c r="Z2706" s="7" t="n">
        <f aca="false">IF(E2706=1,L2706,S2706*$E$714)</f>
        <v>60000000</v>
      </c>
      <c r="AA2706" s="7" t="n">
        <f aca="false">IF(F2706=1,M2706,S2706*$E$713)</f>
        <v>30000000</v>
      </c>
      <c r="AB2706" s="7" t="n">
        <f aca="false">IF(G2706=1,N2706,S2706*$E$712)</f>
        <v>328826643.763639</v>
      </c>
      <c r="AC2706" s="7" t="n">
        <f aca="false">IF(H2706=1,O2706,S2706*$E$711)</f>
        <v>328826643.763639</v>
      </c>
      <c r="AD2706" s="7" t="n">
        <f aca="false">INDEX($W$2662:$W$2789,MATCH($A2706+(1-B2706)*64,$A$2662:$A$2789,0))</f>
        <v>30000000</v>
      </c>
      <c r="AE2706" s="7" t="n">
        <f aca="false">INDEX($W$2662:$W$2789,MATCH($A2706-B2706*64,$A$2662:$A$2789,0))</f>
        <v>63367915.5912037</v>
      </c>
      <c r="AF2706" s="7" t="n">
        <f aca="false">INDEX($X$2662:$X$2789,MATCH($A2706+(1-C2706)*32,$A$2662:$A$2789,0))</f>
        <v>300000000</v>
      </c>
      <c r="AG2706" s="7" t="n">
        <f aca="false">INDEX($X$2662:$X$2789,MATCH($A2706-C2706*32,$A$2662:$A$2789,0))</f>
        <v>384037395.439016</v>
      </c>
      <c r="AH2706" s="7" t="n">
        <f aca="false">INDEX($Y$2662:$Y$2789,MATCH($A2706+(1-D2706)*16,$A$2662:$A$2789,0))</f>
        <v>100000000</v>
      </c>
      <c r="AI2706" s="7" t="n">
        <f aca="false">INDEX($Y$2662:$Y$2789,MATCH($A2706-D2706*16,$A$2662:$A$2789,0))</f>
        <v>114520818.250567</v>
      </c>
      <c r="AJ2706" s="7" t="n">
        <f aca="false">INDEX($Z$2662:$Z$2789,MATCH($A2706+(1-E2706)*8,$A$2662:$A$2789,0))</f>
        <v>60000000</v>
      </c>
      <c r="AK2706" s="7" t="n">
        <f aca="false">INDEX($Z$2662:$Z$2789,MATCH($A2706-E2706*8,$A$2662:$A$2789,0))</f>
        <v>149114016.752477</v>
      </c>
      <c r="AL2706" s="7" t="n">
        <f aca="false">INDEX($AA$2662:$AA$2789,MATCH($A2706+(1-F2706)*4,$A$2662:$A$2789,0))</f>
        <v>30000000</v>
      </c>
      <c r="AM2706" s="7" t="n">
        <f aca="false">INDEX($AA$2662:$AA$2789,MATCH($A2706-F2706*4,$A$2662:$A$2789,0))</f>
        <v>179058114.776278</v>
      </c>
      <c r="AN2706" s="7" t="n">
        <f aca="false">INDEX($AB$2662:$AB$2789,MATCH($A2706+(1-G2706)*2,$A$2662:$A$2789,0))</f>
        <v>15000000</v>
      </c>
      <c r="AO2706" s="7" t="n">
        <f aca="false">INDEX($AB$2662:$AB$2789,MATCH($A2706-G2706*2,$A$2662:$A$2789,0))</f>
        <v>328826643.763639</v>
      </c>
      <c r="AP2706" s="7" t="n">
        <f aca="false">INDEX($AC$2662:$AC$2789,MATCH($A2706+(1-H2706)*1,$A$2662:$A$2789,0))</f>
        <v>5000000</v>
      </c>
      <c r="AQ2706" s="7" t="n">
        <f aca="false">INDEX($AC$2662:$AC$2789,MATCH($A2706-H2706*1,$A$2662:$A$2789,0))</f>
        <v>328826643.763639</v>
      </c>
      <c r="AR2706" s="14" t="b">
        <f aca="false">AND(IF(B2706=1,AD2706&gt;=AE2706,AE2706&gt;AD2706),IF(C2706=1,AF2706&gt;=AG2706,AG2706&gt;AF2706),IF(D2706=1,AH2706&gt;=AI2706,AI2706&gt;AH2706),IF(E2706=1,AJ2706&gt;=AK2706,AK2706&gt;AJ2706),IF(F2706=1,AL2706&gt;=AM2706,AM2706&gt;AL2706),IF(G2706=1,AN2706&gt;=AO2706,AO2706&gt;AN2706),IF(H2706=1,AP2706&gt;=AQ2706,AQ2706&gt;AP2706))</f>
        <v>0</v>
      </c>
      <c r="AS2706" s="2"/>
      <c r="AT2706" s="2"/>
      <c r="AU2706" s="2"/>
      <c r="AV2706" s="2"/>
      <c r="AW2706" s="2"/>
      <c r="AX2706" s="2"/>
    </row>
    <row r="2707" customFormat="false" ht="15" hidden="false" customHeight="false" outlineLevel="0" collapsed="false">
      <c r="A2707" s="6" t="n">
        <f aca="false">ROW()-2662</f>
        <v>45</v>
      </c>
      <c r="B2707" s="6" t="n">
        <f aca="false">MOD(INT($A2707/64),2)</f>
        <v>0</v>
      </c>
      <c r="C2707" s="6" t="n">
        <f aca="false">MOD(INT($A2707/32),2)</f>
        <v>1</v>
      </c>
      <c r="D2707" s="6" t="n">
        <f aca="false">MOD(INT($A2707/16),2)</f>
        <v>0</v>
      </c>
      <c r="E2707" s="6" t="n">
        <f aca="false">MOD(INT($A2707/8),2)</f>
        <v>1</v>
      </c>
      <c r="F2707" s="6" t="n">
        <f aca="false">MOD(INT($A2707/4),2)</f>
        <v>1</v>
      </c>
      <c r="G2707" s="6" t="n">
        <f aca="false">MOD(INT($A2707/2),2)</f>
        <v>0</v>
      </c>
      <c r="H2707" s="6" t="n">
        <f aca="false">MOD(INT($A2707/1),2)</f>
        <v>1</v>
      </c>
      <c r="I2707" s="7" t="n">
        <f aca="false">IF(B2707=1,MIN($B$6,$B$2660),0)</f>
        <v>0</v>
      </c>
      <c r="J2707" s="7" t="n">
        <f aca="false">IF(C2707=1,MIN($F$716,MAX(0,$B$2660-I2707)),0)</f>
        <v>300000000</v>
      </c>
      <c r="K2707" s="7" t="n">
        <f aca="false">IF(D2707=1,MIN($F$715,MAX(0,$B$2660-SUM(I2707:J2707))),0)</f>
        <v>0</v>
      </c>
      <c r="L2707" s="7" t="n">
        <f aca="false">IF(E2707=1,MIN($F$714,MAX(0,$B$2660-SUM(I2707:K2707))),0)</f>
        <v>60000000</v>
      </c>
      <c r="M2707" s="7" t="n">
        <f aca="false">IF(F2707=1,MIN($F$713,MAX(0,$B$2660-SUM(I2707:L2707))),0)</f>
        <v>30000000</v>
      </c>
      <c r="N2707" s="7" t="n">
        <f aca="false">IF(G2707=1,MIN($F$712,MAX(0,$B$2660-SUM(I2707:M2707))),0)</f>
        <v>0</v>
      </c>
      <c r="O2707" s="7" t="n">
        <f aca="false">IF(H2707=1,MIN($F$711,MAX(0,$B$2660-SUM(I2707:N2707))),0)</f>
        <v>5000000</v>
      </c>
      <c r="P2707" s="7" t="n">
        <f aca="false">MAX(0,$B$2660-SUM(I2707:O2707))</f>
        <v>1605000000</v>
      </c>
      <c r="Q2707" s="7" t="n">
        <f aca="false">($B$693+$B$694)+$B$22+(1-B2707)*$B$688+(1-C2707)*$E$716+(1-D2707)*$E$715+(1-E2707)*$E$714+(1-F2707)*$E$713+(1-G2707)*$E$712+(1-H2707)*$E$711</f>
        <v>17018998.5450064</v>
      </c>
      <c r="R2707" s="7" t="n">
        <f aca="false">P2707&gt;$B$12*Q2707</f>
        <v>1</v>
      </c>
      <c r="S2707" s="7" t="n">
        <f aca="false">IF(R2707,(P2707+$B$12*$B$13)/(Q2707+$B$13),IF(Q2707&gt;0,P2707/Q2707,0))</f>
        <v>82.3556596048443</v>
      </c>
      <c r="T2707" s="7" t="n">
        <f aca="false">IF(R2707,$B$13*(S2707-$B$12),0)</f>
        <v>203389149.012111</v>
      </c>
      <c r="U2707" s="7" t="n">
        <f aca="false">($B$693+$B$694)*S2707</f>
        <v>25867672.5140573</v>
      </c>
      <c r="V2707" s="7" t="n">
        <f aca="false">$B$22*S2707</f>
        <v>741200936.443599</v>
      </c>
      <c r="W2707" s="7" t="n">
        <f aca="false">IF(B2707=1,I2707,S2707*$B$688)</f>
        <v>79353461.5468826</v>
      </c>
      <c r="X2707" s="7" t="n">
        <f aca="false">IF(C2707=1,J2707,S2707*$E$716)</f>
        <v>300000000</v>
      </c>
      <c r="Y2707" s="7" t="n">
        <f aca="false">IF(D2707=1,K2707,S2707*$E$715)</f>
        <v>143410482.459129</v>
      </c>
      <c r="Z2707" s="7" t="n">
        <f aca="false">IF(E2707=1,L2707,S2707*$E$714)</f>
        <v>60000000</v>
      </c>
      <c r="AA2707" s="7" t="n">
        <f aca="false">IF(F2707=1,M2707,S2707*$E$713)</f>
        <v>30000000</v>
      </c>
      <c r="AB2707" s="7" t="n">
        <f aca="false">IF(G2707=1,N2707,S2707*$E$712)</f>
        <v>411778298.024222</v>
      </c>
      <c r="AC2707" s="7" t="n">
        <f aca="false">IF(H2707=1,O2707,S2707*$E$711)</f>
        <v>5000000</v>
      </c>
      <c r="AD2707" s="7" t="n">
        <f aca="false">INDEX($W$2662:$W$2789,MATCH($A2707+(1-B2707)*64,$A$2662:$A$2789,0))</f>
        <v>30000000</v>
      </c>
      <c r="AE2707" s="7" t="n">
        <f aca="false">INDEX($W$2662:$W$2789,MATCH($A2707-B2707*64,$A$2662:$A$2789,0))</f>
        <v>79353461.5468826</v>
      </c>
      <c r="AF2707" s="7" t="n">
        <f aca="false">INDEX($X$2662:$X$2789,MATCH($A2707+(1-C2707)*32,$A$2662:$A$2789,0))</f>
        <v>300000000</v>
      </c>
      <c r="AG2707" s="7" t="n">
        <f aca="false">INDEX($X$2662:$X$2789,MATCH($A2707-C2707*32,$A$2662:$A$2789,0))</f>
        <v>457612756.883224</v>
      </c>
      <c r="AH2707" s="7" t="n">
        <f aca="false">INDEX($Y$2662:$Y$2789,MATCH($A2707+(1-D2707)*16,$A$2662:$A$2789,0))</f>
        <v>100000000</v>
      </c>
      <c r="AI2707" s="7" t="n">
        <f aca="false">INDEX($Y$2662:$Y$2789,MATCH($A2707-D2707*16,$A$2662:$A$2789,0))</f>
        <v>143410482.459129</v>
      </c>
      <c r="AJ2707" s="7" t="n">
        <f aca="false">INDEX($Z$2662:$Z$2789,MATCH($A2707+(1-E2707)*8,$A$2662:$A$2789,0))</f>
        <v>60000000</v>
      </c>
      <c r="AK2707" s="7" t="n">
        <f aca="false">INDEX($Z$2662:$Z$2789,MATCH($A2707-E2707*8,$A$2662:$A$2789,0))</f>
        <v>182581334.260444</v>
      </c>
      <c r="AL2707" s="7" t="n">
        <f aca="false">INDEX($AA$2662:$AA$2789,MATCH($A2707+(1-F2707)*4,$A$2662:$A$2789,0))</f>
        <v>30000000</v>
      </c>
      <c r="AM2707" s="7" t="n">
        <f aca="false">INDEX($AA$2662:$AA$2789,MATCH($A2707-F2707*4,$A$2662:$A$2789,0))</f>
        <v>218149132.617149</v>
      </c>
      <c r="AN2707" s="7" t="n">
        <f aca="false">INDEX($AB$2662:$AB$2789,MATCH($A2707+(1-G2707)*2,$A$2662:$A$2789,0))</f>
        <v>15000000</v>
      </c>
      <c r="AO2707" s="7" t="n">
        <f aca="false">INDEX($AB$2662:$AB$2789,MATCH($A2707-G2707*2,$A$2662:$A$2789,0))</f>
        <v>411778298.024222</v>
      </c>
      <c r="AP2707" s="7" t="n">
        <f aca="false">INDEX($AC$2662:$AC$2789,MATCH($A2707+(1-H2707)*1,$A$2662:$A$2789,0))</f>
        <v>5000000</v>
      </c>
      <c r="AQ2707" s="7" t="n">
        <f aca="false">INDEX($AC$2662:$AC$2789,MATCH($A2707-H2707*1,$A$2662:$A$2789,0))</f>
        <v>328826643.763639</v>
      </c>
      <c r="AR2707" s="14" t="b">
        <f aca="false">AND(IF(B2707=1,AD2707&gt;=AE2707,AE2707&gt;AD2707),IF(C2707=1,AF2707&gt;=AG2707,AG2707&gt;AF2707),IF(D2707=1,AH2707&gt;=AI2707,AI2707&gt;AH2707),IF(E2707=1,AJ2707&gt;=AK2707,AK2707&gt;AJ2707),IF(F2707=1,AL2707&gt;=AM2707,AM2707&gt;AL2707),IF(G2707=1,AN2707&gt;=AO2707,AO2707&gt;AN2707),IF(H2707=1,AP2707&gt;=AQ2707,AQ2707&gt;AP2707))</f>
        <v>0</v>
      </c>
      <c r="AS2707" s="2"/>
      <c r="AT2707" s="2"/>
      <c r="AU2707" s="2"/>
      <c r="AV2707" s="2"/>
      <c r="AW2707" s="2"/>
      <c r="AX2707" s="2"/>
    </row>
    <row r="2708" customFormat="false" ht="15" hidden="false" customHeight="false" outlineLevel="0" collapsed="false">
      <c r="A2708" s="6" t="n">
        <f aca="false">ROW()-2662</f>
        <v>46</v>
      </c>
      <c r="B2708" s="6" t="n">
        <f aca="false">MOD(INT($A2708/64),2)</f>
        <v>0</v>
      </c>
      <c r="C2708" s="6" t="n">
        <f aca="false">MOD(INT($A2708/32),2)</f>
        <v>1</v>
      </c>
      <c r="D2708" s="6" t="n">
        <f aca="false">MOD(INT($A2708/16),2)</f>
        <v>0</v>
      </c>
      <c r="E2708" s="6" t="n">
        <f aca="false">MOD(INT($A2708/8),2)</f>
        <v>1</v>
      </c>
      <c r="F2708" s="6" t="n">
        <f aca="false">MOD(INT($A2708/4),2)</f>
        <v>1</v>
      </c>
      <c r="G2708" s="6" t="n">
        <f aca="false">MOD(INT($A2708/2),2)</f>
        <v>1</v>
      </c>
      <c r="H2708" s="6" t="n">
        <f aca="false">MOD(INT($A2708/1),2)</f>
        <v>0</v>
      </c>
      <c r="I2708" s="7" t="n">
        <f aca="false">IF(B2708=1,MIN($B$6,$B$2660),0)</f>
        <v>0</v>
      </c>
      <c r="J2708" s="7" t="n">
        <f aca="false">IF(C2708=1,MIN($F$716,MAX(0,$B$2660-I2708)),0)</f>
        <v>300000000</v>
      </c>
      <c r="K2708" s="7" t="n">
        <f aca="false">IF(D2708=1,MIN($F$715,MAX(0,$B$2660-SUM(I2708:J2708))),0)</f>
        <v>0</v>
      </c>
      <c r="L2708" s="7" t="n">
        <f aca="false">IF(E2708=1,MIN($F$714,MAX(0,$B$2660-SUM(I2708:K2708))),0)</f>
        <v>60000000</v>
      </c>
      <c r="M2708" s="7" t="n">
        <f aca="false">IF(F2708=1,MIN($F$713,MAX(0,$B$2660-SUM(I2708:L2708))),0)</f>
        <v>30000000</v>
      </c>
      <c r="N2708" s="7" t="n">
        <f aca="false">IF(G2708=1,MIN($F$712,MAX(0,$B$2660-SUM(I2708:M2708))),0)</f>
        <v>15000000</v>
      </c>
      <c r="O2708" s="7" t="n">
        <f aca="false">IF(H2708=1,MIN($F$711,MAX(0,$B$2660-SUM(I2708:N2708))),0)</f>
        <v>0</v>
      </c>
      <c r="P2708" s="7" t="n">
        <f aca="false">MAX(0,$B$2660-SUM(I2708:O2708))</f>
        <v>1595000000</v>
      </c>
      <c r="Q2708" s="7" t="n">
        <f aca="false">($B$693+$B$694)+$B$22+(1-B2708)*$B$688+(1-C2708)*$E$716+(1-D2708)*$E$715+(1-E2708)*$E$714+(1-F2708)*$E$713+(1-G2708)*$E$712+(1-H2708)*$E$711</f>
        <v>17018998.5450064</v>
      </c>
      <c r="R2708" s="7" t="n">
        <f aca="false">P2708&gt;$B$12*Q2708</f>
        <v>1</v>
      </c>
      <c r="S2708" s="7" t="n">
        <f aca="false">IF(R2708,(P2708+$B$12*$B$13)/(Q2708+$B$13),IF(Q2708&gt;0,P2708/Q2708,0))</f>
        <v>81.8433382387178</v>
      </c>
      <c r="T2708" s="7" t="n">
        <f aca="false">IF(R2708,$B$13*(S2708-$B$12),0)</f>
        <v>202108345.596794</v>
      </c>
      <c r="U2708" s="7" t="n">
        <f aca="false">($B$693+$B$694)*S2708</f>
        <v>25706753.8670025</v>
      </c>
      <c r="V2708" s="7" t="n">
        <f aca="false">$B$22*S2708</f>
        <v>736590044.14846</v>
      </c>
      <c r="W2708" s="7" t="n">
        <f aca="false">IF(B2708=1,I2708,S2708*$B$688)</f>
        <v>78859816.3739627</v>
      </c>
      <c r="X2708" s="7" t="n">
        <f aca="false">IF(C2708=1,J2708,S2708*$E$716)</f>
        <v>300000000</v>
      </c>
      <c r="Y2708" s="7" t="n">
        <f aca="false">IF(D2708=1,K2708,S2708*$E$715)</f>
        <v>142518348.820192</v>
      </c>
      <c r="Z2708" s="7" t="n">
        <f aca="false">IF(E2708=1,L2708,S2708*$E$714)</f>
        <v>60000000</v>
      </c>
      <c r="AA2708" s="7" t="n">
        <f aca="false">IF(F2708=1,M2708,S2708*$E$713)</f>
        <v>30000000</v>
      </c>
      <c r="AB2708" s="7" t="n">
        <f aca="false">IF(G2708=1,N2708,S2708*$E$712)</f>
        <v>15000000</v>
      </c>
      <c r="AC2708" s="7" t="n">
        <f aca="false">IF(H2708=1,O2708,S2708*$E$711)</f>
        <v>409216691.193589</v>
      </c>
      <c r="AD2708" s="7" t="n">
        <f aca="false">INDEX($W$2662:$W$2789,MATCH($A2708+(1-B2708)*64,$A$2662:$A$2789,0))</f>
        <v>30000000</v>
      </c>
      <c r="AE2708" s="7" t="n">
        <f aca="false">INDEX($W$2662:$W$2789,MATCH($A2708-B2708*64,$A$2662:$A$2789,0))</f>
        <v>78859816.3739627</v>
      </c>
      <c r="AF2708" s="7" t="n">
        <f aca="false">INDEX($X$2662:$X$2789,MATCH($A2708+(1-C2708)*32,$A$2662:$A$2789,0))</f>
        <v>300000000</v>
      </c>
      <c r="AG2708" s="7" t="n">
        <f aca="false">INDEX($X$2662:$X$2789,MATCH($A2708-C2708*32,$A$2662:$A$2789,0))</f>
        <v>455213738.498516</v>
      </c>
      <c r="AH2708" s="7" t="n">
        <f aca="false">INDEX($Y$2662:$Y$2789,MATCH($A2708+(1-D2708)*16,$A$2662:$A$2789,0))</f>
        <v>100000000</v>
      </c>
      <c r="AI2708" s="7" t="n">
        <f aca="false">INDEX($Y$2662:$Y$2789,MATCH($A2708-D2708*16,$A$2662:$A$2789,0))</f>
        <v>142518348.820192</v>
      </c>
      <c r="AJ2708" s="7" t="n">
        <f aca="false">INDEX($Z$2662:$Z$2789,MATCH($A2708+(1-E2708)*8,$A$2662:$A$2789,0))</f>
        <v>60000000</v>
      </c>
      <c r="AK2708" s="7" t="n">
        <f aca="false">INDEX($Z$2662:$Z$2789,MATCH($A2708-E2708*8,$A$2662:$A$2789,0))</f>
        <v>181486393.725149</v>
      </c>
      <c r="AL2708" s="7" t="n">
        <f aca="false">INDEX($AA$2662:$AA$2789,MATCH($A2708+(1-F2708)*4,$A$2662:$A$2789,0))</f>
        <v>30000000</v>
      </c>
      <c r="AM2708" s="7" t="n">
        <f aca="false">INDEX($AA$2662:$AA$2789,MATCH($A2708-F2708*4,$A$2662:$A$2789,0))</f>
        <v>216816924.173686</v>
      </c>
      <c r="AN2708" s="7" t="n">
        <f aca="false">INDEX($AB$2662:$AB$2789,MATCH($A2708+(1-G2708)*2,$A$2662:$A$2789,0))</f>
        <v>15000000</v>
      </c>
      <c r="AO2708" s="7" t="n">
        <f aca="false">INDEX($AB$2662:$AB$2789,MATCH($A2708-G2708*2,$A$2662:$A$2789,0))</f>
        <v>328826643.763639</v>
      </c>
      <c r="AP2708" s="7" t="n">
        <f aca="false">INDEX($AC$2662:$AC$2789,MATCH($A2708+(1-H2708)*1,$A$2662:$A$2789,0))</f>
        <v>5000000</v>
      </c>
      <c r="AQ2708" s="7" t="n">
        <f aca="false">INDEX($AC$2662:$AC$2789,MATCH($A2708-H2708*1,$A$2662:$A$2789,0))</f>
        <v>409216691.193589</v>
      </c>
      <c r="AR2708" s="14" t="b">
        <f aca="false">AND(IF(B2708=1,AD2708&gt;=AE2708,AE2708&gt;AD2708),IF(C2708=1,AF2708&gt;=AG2708,AG2708&gt;AF2708),IF(D2708=1,AH2708&gt;=AI2708,AI2708&gt;AH2708),IF(E2708=1,AJ2708&gt;=AK2708,AK2708&gt;AJ2708),IF(F2708=1,AL2708&gt;=AM2708,AM2708&gt;AL2708),IF(G2708=1,AN2708&gt;=AO2708,AO2708&gt;AN2708),IF(H2708=1,AP2708&gt;=AQ2708,AQ2708&gt;AP2708))</f>
        <v>0</v>
      </c>
      <c r="AS2708" s="2"/>
      <c r="AT2708" s="2"/>
      <c r="AU2708" s="2"/>
      <c r="AV2708" s="2"/>
      <c r="AW2708" s="2"/>
      <c r="AX2708" s="2"/>
    </row>
    <row r="2709" customFormat="false" ht="15" hidden="false" customHeight="false" outlineLevel="0" collapsed="false">
      <c r="A2709" s="6" t="n">
        <f aca="false">ROW()-2662</f>
        <v>47</v>
      </c>
      <c r="B2709" s="6" t="n">
        <f aca="false">MOD(INT($A2709/64),2)</f>
        <v>0</v>
      </c>
      <c r="C2709" s="6" t="n">
        <f aca="false">MOD(INT($A2709/32),2)</f>
        <v>1</v>
      </c>
      <c r="D2709" s="6" t="n">
        <f aca="false">MOD(INT($A2709/16),2)</f>
        <v>0</v>
      </c>
      <c r="E2709" s="6" t="n">
        <f aca="false">MOD(INT($A2709/8),2)</f>
        <v>1</v>
      </c>
      <c r="F2709" s="6" t="n">
        <f aca="false">MOD(INT($A2709/4),2)</f>
        <v>1</v>
      </c>
      <c r="G2709" s="6" t="n">
        <f aca="false">MOD(INT($A2709/2),2)</f>
        <v>1</v>
      </c>
      <c r="H2709" s="6" t="n">
        <f aca="false">MOD(INT($A2709/1),2)</f>
        <v>1</v>
      </c>
      <c r="I2709" s="7" t="n">
        <f aca="false">IF(B2709=1,MIN($B$6,$B$2660),0)</f>
        <v>0</v>
      </c>
      <c r="J2709" s="7" t="n">
        <f aca="false">IF(C2709=1,MIN($F$716,MAX(0,$B$2660-I2709)),0)</f>
        <v>300000000</v>
      </c>
      <c r="K2709" s="7" t="n">
        <f aca="false">IF(D2709=1,MIN($F$715,MAX(0,$B$2660-SUM(I2709:J2709))),0)</f>
        <v>0</v>
      </c>
      <c r="L2709" s="7" t="n">
        <f aca="false">IF(E2709=1,MIN($F$714,MAX(0,$B$2660-SUM(I2709:K2709))),0)</f>
        <v>60000000</v>
      </c>
      <c r="M2709" s="7" t="n">
        <f aca="false">IF(F2709=1,MIN($F$713,MAX(0,$B$2660-SUM(I2709:L2709))),0)</f>
        <v>30000000</v>
      </c>
      <c r="N2709" s="7" t="n">
        <f aca="false">IF(G2709=1,MIN($F$712,MAX(0,$B$2660-SUM(I2709:M2709))),0)</f>
        <v>15000000</v>
      </c>
      <c r="O2709" s="7" t="n">
        <f aca="false">IF(H2709=1,MIN($F$711,MAX(0,$B$2660-SUM(I2709:N2709))),0)</f>
        <v>5000000</v>
      </c>
      <c r="P2709" s="7" t="n">
        <f aca="false">MAX(0,$B$2660-SUM(I2709:O2709))</f>
        <v>1590000000</v>
      </c>
      <c r="Q2709" s="7" t="n">
        <f aca="false">($B$693+$B$694)+$B$22+(1-B2709)*$B$688+(1-C2709)*$E$716+(1-D2709)*$E$715+(1-E2709)*$E$714+(1-F2709)*$E$713+(1-G2709)*$E$712+(1-H2709)*$E$711</f>
        <v>12018998.5450064</v>
      </c>
      <c r="R2709" s="7" t="n">
        <f aca="false">P2709&gt;$B$12*Q2709</f>
        <v>1</v>
      </c>
      <c r="S2709" s="7" t="n">
        <f aca="false">IF(R2709,(P2709+$B$12*$B$13)/(Q2709+$B$13),IF(Q2709&gt;0,P2709/Q2709,0))</f>
        <v>109.683873516725</v>
      </c>
      <c r="T2709" s="7" t="n">
        <f aca="false">IF(R2709,$B$13*(S2709-$B$12),0)</f>
        <v>271709683.791813</v>
      </c>
      <c r="U2709" s="7" t="n">
        <f aca="false">($B$693+$B$694)*S2709</f>
        <v>34451384.8084951</v>
      </c>
      <c r="V2709" s="7" t="n">
        <f aca="false">$B$22*S2709</f>
        <v>987154861.650526</v>
      </c>
      <c r="W2709" s="7" t="n">
        <f aca="false">IF(B2709=1,I2709,S2709*$B$688)</f>
        <v>105685451.14185</v>
      </c>
      <c r="X2709" s="7" t="n">
        <f aca="false">IF(C2709=1,J2709,S2709*$E$716)</f>
        <v>300000000</v>
      </c>
      <c r="Y2709" s="7" t="n">
        <f aca="false">IF(D2709=1,K2709,S2709*$E$715)</f>
        <v>190998618.607316</v>
      </c>
      <c r="Z2709" s="7" t="n">
        <f aca="false">IF(E2709=1,L2709,S2709*$E$714)</f>
        <v>60000000</v>
      </c>
      <c r="AA2709" s="7" t="n">
        <f aca="false">IF(F2709=1,M2709,S2709*$E$713)</f>
        <v>30000000</v>
      </c>
      <c r="AB2709" s="7" t="n">
        <f aca="false">IF(G2709=1,N2709,S2709*$E$712)</f>
        <v>15000000</v>
      </c>
      <c r="AC2709" s="7" t="n">
        <f aca="false">IF(H2709=1,O2709,S2709*$E$711)</f>
        <v>5000000</v>
      </c>
      <c r="AD2709" s="7" t="n">
        <f aca="false">INDEX($W$2662:$W$2789,MATCH($A2709+(1-B2709)*64,$A$2662:$A$2789,0))</f>
        <v>30000000</v>
      </c>
      <c r="AE2709" s="7" t="n">
        <f aca="false">INDEX($W$2662:$W$2789,MATCH($A2709-B2709*64,$A$2662:$A$2789,0))</f>
        <v>105685451.14185</v>
      </c>
      <c r="AF2709" s="7" t="n">
        <f aca="false">INDEX($X$2662:$X$2789,MATCH($A2709+(1-C2709)*32,$A$2662:$A$2789,0))</f>
        <v>300000000</v>
      </c>
      <c r="AG2709" s="7" t="n">
        <f aca="false">INDEX($X$2662:$X$2789,MATCH($A2709-C2709*32,$A$2662:$A$2789,0))</f>
        <v>563787811.751084</v>
      </c>
      <c r="AH2709" s="7" t="n">
        <f aca="false">INDEX($Y$2662:$Y$2789,MATCH($A2709+(1-D2709)*16,$A$2662:$A$2789,0))</f>
        <v>100000000</v>
      </c>
      <c r="AI2709" s="7" t="n">
        <f aca="false">INDEX($Y$2662:$Y$2789,MATCH($A2709-D2709*16,$A$2662:$A$2789,0))</f>
        <v>190998618.607316</v>
      </c>
      <c r="AJ2709" s="7" t="n">
        <f aca="false">INDEX($Z$2662:$Z$2789,MATCH($A2709+(1-E2709)*8,$A$2662:$A$2789,0))</f>
        <v>60000000</v>
      </c>
      <c r="AK2709" s="7" t="n">
        <f aca="false">INDEX($Z$2662:$Z$2789,MATCH($A2709-E2709*8,$A$2662:$A$2789,0))</f>
        <v>234411037.358387</v>
      </c>
      <c r="AL2709" s="7" t="n">
        <f aca="false">INDEX($AA$2662:$AA$2789,MATCH($A2709+(1-F2709)*4,$A$2662:$A$2789,0))</f>
        <v>30000000</v>
      </c>
      <c r="AM2709" s="7" t="n">
        <f aca="false">INDEX($AA$2662:$AA$2789,MATCH($A2709-F2709*4,$A$2662:$A$2789,0))</f>
        <v>277841224.057149</v>
      </c>
      <c r="AN2709" s="7" t="n">
        <f aca="false">INDEX($AB$2662:$AB$2789,MATCH($A2709+(1-G2709)*2,$A$2662:$A$2789,0))</f>
        <v>15000000</v>
      </c>
      <c r="AO2709" s="7" t="n">
        <f aca="false">INDEX($AB$2662:$AB$2789,MATCH($A2709-G2709*2,$A$2662:$A$2789,0))</f>
        <v>411778298.024222</v>
      </c>
      <c r="AP2709" s="7" t="n">
        <f aca="false">INDEX($AC$2662:$AC$2789,MATCH($A2709+(1-H2709)*1,$A$2662:$A$2789,0))</f>
        <v>5000000</v>
      </c>
      <c r="AQ2709" s="7" t="n">
        <f aca="false">INDEX($AC$2662:$AC$2789,MATCH($A2709-H2709*1,$A$2662:$A$2789,0))</f>
        <v>409216691.193589</v>
      </c>
      <c r="AR2709" s="14" t="b">
        <f aca="false">AND(IF(B2709=1,AD2709&gt;=AE2709,AE2709&gt;AD2709),IF(C2709=1,AF2709&gt;=AG2709,AG2709&gt;AF2709),IF(D2709=1,AH2709&gt;=AI2709,AI2709&gt;AH2709),IF(E2709=1,AJ2709&gt;=AK2709,AK2709&gt;AJ2709),IF(F2709=1,AL2709&gt;=AM2709,AM2709&gt;AL2709),IF(G2709=1,AN2709&gt;=AO2709,AO2709&gt;AN2709),IF(H2709=1,AP2709&gt;=AQ2709,AQ2709&gt;AP2709))</f>
        <v>0</v>
      </c>
      <c r="AS2709" s="2"/>
      <c r="AT2709" s="2"/>
      <c r="AU2709" s="2"/>
      <c r="AV2709" s="2"/>
      <c r="AW2709" s="2"/>
      <c r="AX2709" s="2"/>
    </row>
    <row r="2710" customFormat="false" ht="15" hidden="false" customHeight="false" outlineLevel="0" collapsed="false">
      <c r="A2710" s="6" t="n">
        <f aca="false">ROW()-2662</f>
        <v>48</v>
      </c>
      <c r="B2710" s="6" t="n">
        <f aca="false">MOD(INT($A2710/64),2)</f>
        <v>0</v>
      </c>
      <c r="C2710" s="6" t="n">
        <f aca="false">MOD(INT($A2710/32),2)</f>
        <v>1</v>
      </c>
      <c r="D2710" s="6" t="n">
        <f aca="false">MOD(INT($A2710/16),2)</f>
        <v>1</v>
      </c>
      <c r="E2710" s="6" t="n">
        <f aca="false">MOD(INT($A2710/8),2)</f>
        <v>0</v>
      </c>
      <c r="F2710" s="6" t="n">
        <f aca="false">MOD(INT($A2710/4),2)</f>
        <v>0</v>
      </c>
      <c r="G2710" s="6" t="n">
        <f aca="false">MOD(INT($A2710/2),2)</f>
        <v>0</v>
      </c>
      <c r="H2710" s="6" t="n">
        <f aca="false">MOD(INT($A2710/1),2)</f>
        <v>0</v>
      </c>
      <c r="I2710" s="7" t="n">
        <f aca="false">IF(B2710=1,MIN($B$6,$B$2660),0)</f>
        <v>0</v>
      </c>
      <c r="J2710" s="7" t="n">
        <f aca="false">IF(C2710=1,MIN($F$716,MAX(0,$B$2660-I2710)),0)</f>
        <v>300000000</v>
      </c>
      <c r="K2710" s="7" t="n">
        <f aca="false">IF(D2710=1,MIN($F$715,MAX(0,$B$2660-SUM(I2710:J2710))),0)</f>
        <v>100000000</v>
      </c>
      <c r="L2710" s="7" t="n">
        <f aca="false">IF(E2710=1,MIN($F$714,MAX(0,$B$2660-SUM(I2710:K2710))),0)</f>
        <v>0</v>
      </c>
      <c r="M2710" s="7" t="n">
        <f aca="false">IF(F2710=1,MIN($F$713,MAX(0,$B$2660-SUM(I2710:L2710))),0)</f>
        <v>0</v>
      </c>
      <c r="N2710" s="7" t="n">
        <f aca="false">IF(G2710=1,MIN($F$712,MAX(0,$B$2660-SUM(I2710:M2710))),0)</f>
        <v>0</v>
      </c>
      <c r="O2710" s="7" t="n">
        <f aca="false">IF(H2710=1,MIN($F$711,MAX(0,$B$2660-SUM(I2710:N2710))),0)</f>
        <v>0</v>
      </c>
      <c r="P2710" s="7" t="n">
        <f aca="false">MAX(0,$B$2660-SUM(I2710:O2710))</f>
        <v>1600000000</v>
      </c>
      <c r="Q2710" s="7" t="n">
        <f aca="false">($B$693+$B$694)+$B$22+(1-B2710)*$B$688+(1-C2710)*$E$716+(1-D2710)*$E$715+(1-E2710)*$E$714+(1-F2710)*$E$713+(1-G2710)*$E$712+(1-H2710)*$E$711</f>
        <v>25677643.0249701</v>
      </c>
      <c r="R2710" s="7" t="n">
        <f aca="false">P2710&gt;$B$12*Q2710</f>
        <v>1</v>
      </c>
      <c r="S2710" s="7" t="n">
        <f aca="false">IF(R2710,(P2710+$B$12*$B$13)/(Q2710+$B$13),IF(Q2710&gt;0,P2710/Q2710,0))</f>
        <v>56.8713287544994</v>
      </c>
      <c r="T2710" s="7" t="n">
        <f aca="false">IF(R2710,$B$13*(S2710-$B$12),0)</f>
        <v>139678321.886248</v>
      </c>
      <c r="U2710" s="7" t="n">
        <f aca="false">($B$693+$B$694)*S2710</f>
        <v>17863118.5120658</v>
      </c>
      <c r="V2710" s="7" t="n">
        <f aca="false">$B$22*S2710</f>
        <v>511841958.790494</v>
      </c>
      <c r="W2710" s="7" t="n">
        <f aca="false">IF(B2710=1,I2710,S2710*$B$688)</f>
        <v>54798137.991901</v>
      </c>
      <c r="X2710" s="7" t="n">
        <f aca="false">IF(C2710=1,J2710,S2710*$E$716)</f>
        <v>300000000</v>
      </c>
      <c r="Y2710" s="7" t="n">
        <f aca="false">IF(D2710=1,K2710,S2710*$E$715)</f>
        <v>100000000</v>
      </c>
      <c r="Z2710" s="7" t="n">
        <f aca="false">IF(E2710=1,L2710,S2710*$E$714)</f>
        <v>136491189.010799</v>
      </c>
      <c r="AA2710" s="7" t="n">
        <f aca="false">IF(F2710=1,M2710,S2710*$E$713)</f>
        <v>170613986.263498</v>
      </c>
      <c r="AB2710" s="7" t="n">
        <f aca="false">IF(G2710=1,N2710,S2710*$E$712)</f>
        <v>284356643.772497</v>
      </c>
      <c r="AC2710" s="7" t="n">
        <f aca="false">IF(H2710=1,O2710,S2710*$E$711)</f>
        <v>284356643.772497</v>
      </c>
      <c r="AD2710" s="7" t="n">
        <f aca="false">INDEX($W$2662:$W$2789,MATCH($A2710+(1-B2710)*64,$A$2662:$A$2789,0))</f>
        <v>30000000</v>
      </c>
      <c r="AE2710" s="7" t="n">
        <f aca="false">INDEX($W$2662:$W$2789,MATCH($A2710-B2710*64,$A$2662:$A$2789,0))</f>
        <v>54798137.991901</v>
      </c>
      <c r="AF2710" s="7" t="n">
        <f aca="false">INDEX($X$2662:$X$2789,MATCH($A2710+(1-C2710)*32,$A$2662:$A$2789,0))</f>
        <v>300000000</v>
      </c>
      <c r="AG2710" s="7" t="n">
        <f aca="false">INDEX($X$2662:$X$2789,MATCH($A2710-C2710*32,$A$2662:$A$2789,0))</f>
        <v>341325162.559364</v>
      </c>
      <c r="AH2710" s="7" t="n">
        <f aca="false">INDEX($Y$2662:$Y$2789,MATCH($A2710+(1-D2710)*16,$A$2662:$A$2789,0))</f>
        <v>100000000</v>
      </c>
      <c r="AI2710" s="7" t="n">
        <f aca="false">INDEX($Y$2662:$Y$2789,MATCH($A2710-D2710*16,$A$2662:$A$2789,0))</f>
        <v>99089472.1426654</v>
      </c>
      <c r="AJ2710" s="7" t="n">
        <f aca="false">INDEX($Z$2662:$Z$2789,MATCH($A2710+(1-E2710)*8,$A$2662:$A$2789,0))</f>
        <v>60000000</v>
      </c>
      <c r="AK2710" s="7" t="n">
        <f aca="false">INDEX($Z$2662:$Z$2789,MATCH($A2710-E2710*8,$A$2662:$A$2789,0))</f>
        <v>136491189.010799</v>
      </c>
      <c r="AL2710" s="7" t="n">
        <f aca="false">INDEX($AA$2662:$AA$2789,MATCH($A2710+(1-F2710)*4,$A$2662:$A$2789,0))</f>
        <v>30000000</v>
      </c>
      <c r="AM2710" s="7" t="n">
        <f aca="false">INDEX($AA$2662:$AA$2789,MATCH($A2710-F2710*4,$A$2662:$A$2789,0))</f>
        <v>170613986.263498</v>
      </c>
      <c r="AN2710" s="7" t="n">
        <f aca="false">INDEX($AB$2662:$AB$2789,MATCH($A2710+(1-G2710)*2,$A$2662:$A$2789,0))</f>
        <v>15000000</v>
      </c>
      <c r="AO2710" s="7" t="n">
        <f aca="false">INDEX($AB$2662:$AB$2789,MATCH($A2710-G2710*2,$A$2662:$A$2789,0))</f>
        <v>284356643.772497</v>
      </c>
      <c r="AP2710" s="7" t="n">
        <f aca="false">INDEX($AC$2662:$AC$2789,MATCH($A2710+(1-H2710)*1,$A$2662:$A$2789,0))</f>
        <v>5000000</v>
      </c>
      <c r="AQ2710" s="7" t="n">
        <f aca="false">INDEX($AC$2662:$AC$2789,MATCH($A2710-H2710*1,$A$2662:$A$2789,0))</f>
        <v>284356643.772497</v>
      </c>
      <c r="AR2710" s="14" t="b">
        <f aca="false">AND(IF(B2710=1,AD2710&gt;=AE2710,AE2710&gt;AD2710),IF(C2710=1,AF2710&gt;=AG2710,AG2710&gt;AF2710),IF(D2710=1,AH2710&gt;=AI2710,AI2710&gt;AH2710),IF(E2710=1,AJ2710&gt;=AK2710,AK2710&gt;AJ2710),IF(F2710=1,AL2710&gt;=AM2710,AM2710&gt;AL2710),IF(G2710=1,AN2710&gt;=AO2710,AO2710&gt;AN2710),IF(H2710=1,AP2710&gt;=AQ2710,AQ2710&gt;AP2710))</f>
        <v>0</v>
      </c>
      <c r="AS2710" s="2"/>
      <c r="AT2710" s="2"/>
      <c r="AU2710" s="2"/>
      <c r="AV2710" s="2"/>
      <c r="AW2710" s="2"/>
      <c r="AX2710" s="2"/>
    </row>
    <row r="2711" customFormat="false" ht="15" hidden="false" customHeight="false" outlineLevel="0" collapsed="false">
      <c r="A2711" s="6" t="n">
        <f aca="false">ROW()-2662</f>
        <v>49</v>
      </c>
      <c r="B2711" s="6" t="n">
        <f aca="false">MOD(INT($A2711/64),2)</f>
        <v>0</v>
      </c>
      <c r="C2711" s="6" t="n">
        <f aca="false">MOD(INT($A2711/32),2)</f>
        <v>1</v>
      </c>
      <c r="D2711" s="6" t="n">
        <f aca="false">MOD(INT($A2711/16),2)</f>
        <v>1</v>
      </c>
      <c r="E2711" s="6" t="n">
        <f aca="false">MOD(INT($A2711/8),2)</f>
        <v>0</v>
      </c>
      <c r="F2711" s="6" t="n">
        <f aca="false">MOD(INT($A2711/4),2)</f>
        <v>0</v>
      </c>
      <c r="G2711" s="6" t="n">
        <f aca="false">MOD(INT($A2711/2),2)</f>
        <v>0</v>
      </c>
      <c r="H2711" s="6" t="n">
        <f aca="false">MOD(INT($A2711/1),2)</f>
        <v>1</v>
      </c>
      <c r="I2711" s="7" t="n">
        <f aca="false">IF(B2711=1,MIN($B$6,$B$2660),0)</f>
        <v>0</v>
      </c>
      <c r="J2711" s="7" t="n">
        <f aca="false">IF(C2711=1,MIN($F$716,MAX(0,$B$2660-I2711)),0)</f>
        <v>300000000</v>
      </c>
      <c r="K2711" s="7" t="n">
        <f aca="false">IF(D2711=1,MIN($F$715,MAX(0,$B$2660-SUM(I2711:J2711))),0)</f>
        <v>100000000</v>
      </c>
      <c r="L2711" s="7" t="n">
        <f aca="false">IF(E2711=1,MIN($F$714,MAX(0,$B$2660-SUM(I2711:K2711))),0)</f>
        <v>0</v>
      </c>
      <c r="M2711" s="7" t="n">
        <f aca="false">IF(F2711=1,MIN($F$713,MAX(0,$B$2660-SUM(I2711:L2711))),0)</f>
        <v>0</v>
      </c>
      <c r="N2711" s="7" t="n">
        <f aca="false">IF(G2711=1,MIN($F$712,MAX(0,$B$2660-SUM(I2711:M2711))),0)</f>
        <v>0</v>
      </c>
      <c r="O2711" s="7" t="n">
        <f aca="false">IF(H2711=1,MIN($F$711,MAX(0,$B$2660-SUM(I2711:N2711))),0)</f>
        <v>5000000</v>
      </c>
      <c r="P2711" s="7" t="n">
        <f aca="false">MAX(0,$B$2660-SUM(I2711:O2711))</f>
        <v>1595000000</v>
      </c>
      <c r="Q2711" s="7" t="n">
        <f aca="false">($B$693+$B$694)+$B$22+(1-B2711)*$B$688+(1-C2711)*$E$716+(1-D2711)*$E$715+(1-E2711)*$E$714+(1-F2711)*$E$713+(1-G2711)*$E$712+(1-H2711)*$E$711</f>
        <v>20677643.0249701</v>
      </c>
      <c r="R2711" s="7" t="n">
        <f aca="false">P2711&gt;$B$12*Q2711</f>
        <v>1</v>
      </c>
      <c r="S2711" s="7" t="n">
        <f aca="false">IF(R2711,(P2711+$B$12*$B$13)/(Q2711+$B$13),IF(Q2711&gt;0,P2711/Q2711,0))</f>
        <v>68.9241782815862</v>
      </c>
      <c r="T2711" s="7" t="n">
        <f aca="false">IF(R2711,$B$13*(S2711-$B$12),0)</f>
        <v>169810445.703965</v>
      </c>
      <c r="U2711" s="7" t="n">
        <f aca="false">($B$693+$B$694)*S2711</f>
        <v>21648883.3996747</v>
      </c>
      <c r="V2711" s="7" t="n">
        <f aca="false">$B$22*S2711</f>
        <v>620317604.534275</v>
      </c>
      <c r="W2711" s="7" t="n">
        <f aca="false">IF(B2711=1,I2711,S2711*$B$688)</f>
        <v>66411612.2335885</v>
      </c>
      <c r="X2711" s="7" t="n">
        <f aca="false">IF(C2711=1,J2711,S2711*$E$716)</f>
        <v>300000000</v>
      </c>
      <c r="Y2711" s="7" t="n">
        <f aca="false">IF(D2711=1,K2711,S2711*$E$715)</f>
        <v>100000000</v>
      </c>
      <c r="Z2711" s="7" t="n">
        <f aca="false">IF(E2711=1,L2711,S2711*$E$714)</f>
        <v>165418027.875807</v>
      </c>
      <c r="AA2711" s="7" t="n">
        <f aca="false">IF(F2711=1,M2711,S2711*$E$713)</f>
        <v>206772534.844758</v>
      </c>
      <c r="AB2711" s="7" t="n">
        <f aca="false">IF(G2711=1,N2711,S2711*$E$712)</f>
        <v>344620891.407931</v>
      </c>
      <c r="AC2711" s="7" t="n">
        <f aca="false">IF(H2711=1,O2711,S2711*$E$711)</f>
        <v>5000000</v>
      </c>
      <c r="AD2711" s="7" t="n">
        <f aca="false">INDEX($W$2662:$W$2789,MATCH($A2711+(1-B2711)*64,$A$2662:$A$2789,0))</f>
        <v>30000000</v>
      </c>
      <c r="AE2711" s="7" t="n">
        <f aca="false">INDEX($W$2662:$W$2789,MATCH($A2711-B2711*64,$A$2662:$A$2789,0))</f>
        <v>66411612.2335885</v>
      </c>
      <c r="AF2711" s="7" t="n">
        <f aca="false">INDEX($X$2662:$X$2789,MATCH($A2711+(1-C2711)*32,$A$2662:$A$2789,0))</f>
        <v>300000000</v>
      </c>
      <c r="AG2711" s="7" t="n">
        <f aca="false">INDEX($X$2662:$X$2789,MATCH($A2711-C2711*32,$A$2662:$A$2789,0))</f>
        <v>398445972.716033</v>
      </c>
      <c r="AH2711" s="7" t="n">
        <f aca="false">INDEX($Y$2662:$Y$2789,MATCH($A2711+(1-D2711)*16,$A$2662:$A$2789,0))</f>
        <v>100000000</v>
      </c>
      <c r="AI2711" s="7" t="n">
        <f aca="false">INDEX($Y$2662:$Y$2789,MATCH($A2711-D2711*16,$A$2662:$A$2789,0))</f>
        <v>118622383.235944</v>
      </c>
      <c r="AJ2711" s="7" t="n">
        <f aca="false">INDEX($Z$2662:$Z$2789,MATCH($A2711+(1-E2711)*8,$A$2662:$A$2789,0))</f>
        <v>60000000</v>
      </c>
      <c r="AK2711" s="7" t="n">
        <f aca="false">INDEX($Z$2662:$Z$2789,MATCH($A2711-E2711*8,$A$2662:$A$2789,0))</f>
        <v>165418027.875807</v>
      </c>
      <c r="AL2711" s="7" t="n">
        <f aca="false">INDEX($AA$2662:$AA$2789,MATCH($A2711+(1-F2711)*4,$A$2662:$A$2789,0))</f>
        <v>30000000</v>
      </c>
      <c r="AM2711" s="7" t="n">
        <f aca="false">INDEX($AA$2662:$AA$2789,MATCH($A2711-F2711*4,$A$2662:$A$2789,0))</f>
        <v>206772534.844758</v>
      </c>
      <c r="AN2711" s="7" t="n">
        <f aca="false">INDEX($AB$2662:$AB$2789,MATCH($A2711+(1-G2711)*2,$A$2662:$A$2789,0))</f>
        <v>15000000</v>
      </c>
      <c r="AO2711" s="7" t="n">
        <f aca="false">INDEX($AB$2662:$AB$2789,MATCH($A2711-G2711*2,$A$2662:$A$2789,0))</f>
        <v>344620891.407931</v>
      </c>
      <c r="AP2711" s="7" t="n">
        <f aca="false">INDEX($AC$2662:$AC$2789,MATCH($A2711+(1-H2711)*1,$A$2662:$A$2789,0))</f>
        <v>5000000</v>
      </c>
      <c r="AQ2711" s="7" t="n">
        <f aca="false">INDEX($AC$2662:$AC$2789,MATCH($A2711-H2711*1,$A$2662:$A$2789,0))</f>
        <v>284356643.772497</v>
      </c>
      <c r="AR2711" s="14" t="b">
        <f aca="false">AND(IF(B2711=1,AD2711&gt;=AE2711,AE2711&gt;AD2711),IF(C2711=1,AF2711&gt;=AG2711,AG2711&gt;AF2711),IF(D2711=1,AH2711&gt;=AI2711,AI2711&gt;AH2711),IF(E2711=1,AJ2711&gt;=AK2711,AK2711&gt;AJ2711),IF(F2711=1,AL2711&gt;=AM2711,AM2711&gt;AL2711),IF(G2711=1,AN2711&gt;=AO2711,AO2711&gt;AN2711),IF(H2711=1,AP2711&gt;=AQ2711,AQ2711&gt;AP2711))</f>
        <v>0</v>
      </c>
      <c r="AS2711" s="2"/>
      <c r="AT2711" s="2"/>
      <c r="AU2711" s="2"/>
      <c r="AV2711" s="2"/>
      <c r="AW2711" s="2"/>
      <c r="AX2711" s="2"/>
    </row>
    <row r="2712" customFormat="false" ht="15" hidden="false" customHeight="false" outlineLevel="0" collapsed="false">
      <c r="A2712" s="6" t="n">
        <f aca="false">ROW()-2662</f>
        <v>50</v>
      </c>
      <c r="B2712" s="6" t="n">
        <f aca="false">MOD(INT($A2712/64),2)</f>
        <v>0</v>
      </c>
      <c r="C2712" s="6" t="n">
        <f aca="false">MOD(INT($A2712/32),2)</f>
        <v>1</v>
      </c>
      <c r="D2712" s="6" t="n">
        <f aca="false">MOD(INT($A2712/16),2)</f>
        <v>1</v>
      </c>
      <c r="E2712" s="6" t="n">
        <f aca="false">MOD(INT($A2712/8),2)</f>
        <v>0</v>
      </c>
      <c r="F2712" s="6" t="n">
        <f aca="false">MOD(INT($A2712/4),2)</f>
        <v>0</v>
      </c>
      <c r="G2712" s="6" t="n">
        <f aca="false">MOD(INT($A2712/2),2)</f>
        <v>1</v>
      </c>
      <c r="H2712" s="6" t="n">
        <f aca="false">MOD(INT($A2712/1),2)</f>
        <v>0</v>
      </c>
      <c r="I2712" s="7" t="n">
        <f aca="false">IF(B2712=1,MIN($B$6,$B$2660),0)</f>
        <v>0</v>
      </c>
      <c r="J2712" s="7" t="n">
        <f aca="false">IF(C2712=1,MIN($F$716,MAX(0,$B$2660-I2712)),0)</f>
        <v>300000000</v>
      </c>
      <c r="K2712" s="7" t="n">
        <f aca="false">IF(D2712=1,MIN($F$715,MAX(0,$B$2660-SUM(I2712:J2712))),0)</f>
        <v>100000000</v>
      </c>
      <c r="L2712" s="7" t="n">
        <f aca="false">IF(E2712=1,MIN($F$714,MAX(0,$B$2660-SUM(I2712:K2712))),0)</f>
        <v>0</v>
      </c>
      <c r="M2712" s="7" t="n">
        <f aca="false">IF(F2712=1,MIN($F$713,MAX(0,$B$2660-SUM(I2712:L2712))),0)</f>
        <v>0</v>
      </c>
      <c r="N2712" s="7" t="n">
        <f aca="false">IF(G2712=1,MIN($F$712,MAX(0,$B$2660-SUM(I2712:M2712))),0)</f>
        <v>15000000</v>
      </c>
      <c r="O2712" s="7" t="n">
        <f aca="false">IF(H2712=1,MIN($F$711,MAX(0,$B$2660-SUM(I2712:N2712))),0)</f>
        <v>0</v>
      </c>
      <c r="P2712" s="7" t="n">
        <f aca="false">MAX(0,$B$2660-SUM(I2712:O2712))</f>
        <v>1585000000</v>
      </c>
      <c r="Q2712" s="7" t="n">
        <f aca="false">($B$693+$B$694)+$B$22+(1-B2712)*$B$688+(1-C2712)*$E$716+(1-D2712)*$E$715+(1-E2712)*$E$714+(1-F2712)*$E$713+(1-G2712)*$E$712+(1-H2712)*$E$711</f>
        <v>20677643.0249701</v>
      </c>
      <c r="R2712" s="7" t="n">
        <f aca="false">P2712&gt;$B$12*Q2712</f>
        <v>1</v>
      </c>
      <c r="S2712" s="7" t="n">
        <f aca="false">IF(R2712,(P2712+$B$12*$B$13)/(Q2712+$B$13),IF(Q2712&gt;0,P2712/Q2712,0))</f>
        <v>68.4927280263024</v>
      </c>
      <c r="T2712" s="7" t="n">
        <f aca="false">IF(R2712,$B$13*(S2712-$B$12),0)</f>
        <v>168731820.065756</v>
      </c>
      <c r="U2712" s="7" t="n">
        <f aca="false">($B$693+$B$694)*S2712</f>
        <v>21513366.1326971</v>
      </c>
      <c r="V2712" s="7" t="n">
        <f aca="false">$B$22*S2712</f>
        <v>616434552.236721</v>
      </c>
      <c r="W2712" s="7" t="n">
        <f aca="false">IF(B2712=1,I2712,S2712*$B$688)</f>
        <v>65995890.0912812</v>
      </c>
      <c r="X2712" s="7" t="n">
        <f aca="false">IF(C2712=1,J2712,S2712*$E$716)</f>
        <v>300000000</v>
      </c>
      <c r="Y2712" s="7" t="n">
        <f aca="false">IF(D2712=1,K2712,S2712*$E$715)</f>
        <v>100000000</v>
      </c>
      <c r="Z2712" s="7" t="n">
        <f aca="false">IF(E2712=1,L2712,S2712*$E$714)</f>
        <v>164382547.263126</v>
      </c>
      <c r="AA2712" s="7" t="n">
        <f aca="false">IF(F2712=1,M2712,S2712*$E$713)</f>
        <v>205478184.078907</v>
      </c>
      <c r="AB2712" s="7" t="n">
        <f aca="false">IF(G2712=1,N2712,S2712*$E$712)</f>
        <v>15000000</v>
      </c>
      <c r="AC2712" s="7" t="n">
        <f aca="false">IF(H2712=1,O2712,S2712*$E$711)</f>
        <v>342463640.131512</v>
      </c>
      <c r="AD2712" s="7" t="n">
        <f aca="false">INDEX($W$2662:$W$2789,MATCH($A2712+(1-B2712)*64,$A$2662:$A$2789,0))</f>
        <v>30000000</v>
      </c>
      <c r="AE2712" s="7" t="n">
        <f aca="false">INDEX($W$2662:$W$2789,MATCH($A2712-B2712*64,$A$2662:$A$2789,0))</f>
        <v>65995890.0912812</v>
      </c>
      <c r="AF2712" s="7" t="n">
        <f aca="false">INDEX($X$2662:$X$2789,MATCH($A2712+(1-C2712)*32,$A$2662:$A$2789,0))</f>
        <v>300000000</v>
      </c>
      <c r="AG2712" s="7" t="n">
        <f aca="false">INDEX($X$2662:$X$2789,MATCH($A2712-C2712*32,$A$2662:$A$2789,0))</f>
        <v>396346125.692496</v>
      </c>
      <c r="AH2712" s="7" t="n">
        <f aca="false">INDEX($Y$2662:$Y$2789,MATCH($A2712+(1-D2712)*16,$A$2662:$A$2789,0))</f>
        <v>100000000</v>
      </c>
      <c r="AI2712" s="7" t="n">
        <f aca="false">INDEX($Y$2662:$Y$2789,MATCH($A2712-D2712*16,$A$2662:$A$2789,0))</f>
        <v>117923576.854583</v>
      </c>
      <c r="AJ2712" s="7" t="n">
        <f aca="false">INDEX($Z$2662:$Z$2789,MATCH($A2712+(1-E2712)*8,$A$2662:$A$2789,0))</f>
        <v>60000000</v>
      </c>
      <c r="AK2712" s="7" t="n">
        <f aca="false">INDEX($Z$2662:$Z$2789,MATCH($A2712-E2712*8,$A$2662:$A$2789,0))</f>
        <v>164382547.263126</v>
      </c>
      <c r="AL2712" s="7" t="n">
        <f aca="false">INDEX($AA$2662:$AA$2789,MATCH($A2712+(1-F2712)*4,$A$2662:$A$2789,0))</f>
        <v>30000000</v>
      </c>
      <c r="AM2712" s="7" t="n">
        <f aca="false">INDEX($AA$2662:$AA$2789,MATCH($A2712-F2712*4,$A$2662:$A$2789,0))</f>
        <v>205478184.078907</v>
      </c>
      <c r="AN2712" s="7" t="n">
        <f aca="false">INDEX($AB$2662:$AB$2789,MATCH($A2712+(1-G2712)*2,$A$2662:$A$2789,0))</f>
        <v>15000000</v>
      </c>
      <c r="AO2712" s="7" t="n">
        <f aca="false">INDEX($AB$2662:$AB$2789,MATCH($A2712-G2712*2,$A$2662:$A$2789,0))</f>
        <v>284356643.772497</v>
      </c>
      <c r="AP2712" s="7" t="n">
        <f aca="false">INDEX($AC$2662:$AC$2789,MATCH($A2712+(1-H2712)*1,$A$2662:$A$2789,0))</f>
        <v>5000000</v>
      </c>
      <c r="AQ2712" s="7" t="n">
        <f aca="false">INDEX($AC$2662:$AC$2789,MATCH($A2712-H2712*1,$A$2662:$A$2789,0))</f>
        <v>342463640.131512</v>
      </c>
      <c r="AR2712" s="14" t="b">
        <f aca="false">AND(IF(B2712=1,AD2712&gt;=AE2712,AE2712&gt;AD2712),IF(C2712=1,AF2712&gt;=AG2712,AG2712&gt;AF2712),IF(D2712=1,AH2712&gt;=AI2712,AI2712&gt;AH2712),IF(E2712=1,AJ2712&gt;=AK2712,AK2712&gt;AJ2712),IF(F2712=1,AL2712&gt;=AM2712,AM2712&gt;AL2712),IF(G2712=1,AN2712&gt;=AO2712,AO2712&gt;AN2712),IF(H2712=1,AP2712&gt;=AQ2712,AQ2712&gt;AP2712))</f>
        <v>0</v>
      </c>
      <c r="AS2712" s="2"/>
      <c r="AT2712" s="2"/>
      <c r="AU2712" s="2"/>
      <c r="AV2712" s="2"/>
      <c r="AW2712" s="2"/>
      <c r="AX2712" s="2"/>
    </row>
    <row r="2713" customFormat="false" ht="15" hidden="false" customHeight="false" outlineLevel="0" collapsed="false">
      <c r="A2713" s="6" t="n">
        <f aca="false">ROW()-2662</f>
        <v>51</v>
      </c>
      <c r="B2713" s="6" t="n">
        <f aca="false">MOD(INT($A2713/64),2)</f>
        <v>0</v>
      </c>
      <c r="C2713" s="6" t="n">
        <f aca="false">MOD(INT($A2713/32),2)</f>
        <v>1</v>
      </c>
      <c r="D2713" s="6" t="n">
        <f aca="false">MOD(INT($A2713/16),2)</f>
        <v>1</v>
      </c>
      <c r="E2713" s="6" t="n">
        <f aca="false">MOD(INT($A2713/8),2)</f>
        <v>0</v>
      </c>
      <c r="F2713" s="6" t="n">
        <f aca="false">MOD(INT($A2713/4),2)</f>
        <v>0</v>
      </c>
      <c r="G2713" s="6" t="n">
        <f aca="false">MOD(INT($A2713/2),2)</f>
        <v>1</v>
      </c>
      <c r="H2713" s="6" t="n">
        <f aca="false">MOD(INT($A2713/1),2)</f>
        <v>1</v>
      </c>
      <c r="I2713" s="7" t="n">
        <f aca="false">IF(B2713=1,MIN($B$6,$B$2660),0)</f>
        <v>0</v>
      </c>
      <c r="J2713" s="7" t="n">
        <f aca="false">IF(C2713=1,MIN($F$716,MAX(0,$B$2660-I2713)),0)</f>
        <v>300000000</v>
      </c>
      <c r="K2713" s="7" t="n">
        <f aca="false">IF(D2713=1,MIN($F$715,MAX(0,$B$2660-SUM(I2713:J2713))),0)</f>
        <v>100000000</v>
      </c>
      <c r="L2713" s="7" t="n">
        <f aca="false">IF(E2713=1,MIN($F$714,MAX(0,$B$2660-SUM(I2713:K2713))),0)</f>
        <v>0</v>
      </c>
      <c r="M2713" s="7" t="n">
        <f aca="false">IF(F2713=1,MIN($F$713,MAX(0,$B$2660-SUM(I2713:L2713))),0)</f>
        <v>0</v>
      </c>
      <c r="N2713" s="7" t="n">
        <f aca="false">IF(G2713=1,MIN($F$712,MAX(0,$B$2660-SUM(I2713:M2713))),0)</f>
        <v>15000000</v>
      </c>
      <c r="O2713" s="7" t="n">
        <f aca="false">IF(H2713=1,MIN($F$711,MAX(0,$B$2660-SUM(I2713:N2713))),0)</f>
        <v>5000000</v>
      </c>
      <c r="P2713" s="7" t="n">
        <f aca="false">MAX(0,$B$2660-SUM(I2713:O2713))</f>
        <v>1580000000</v>
      </c>
      <c r="Q2713" s="7" t="n">
        <f aca="false">($B$693+$B$694)+$B$22+(1-B2713)*$B$688+(1-C2713)*$E$716+(1-D2713)*$E$715+(1-E2713)*$E$714+(1-F2713)*$E$713+(1-G2713)*$E$712+(1-H2713)*$E$711</f>
        <v>15677643.0249701</v>
      </c>
      <c r="R2713" s="7" t="n">
        <f aca="false">P2713&gt;$B$12*Q2713</f>
        <v>1</v>
      </c>
      <c r="S2713" s="7" t="n">
        <f aca="false">IF(R2713,(P2713+$B$12*$B$13)/(Q2713+$B$13),IF(Q2713&gt;0,P2713/Q2713,0))</f>
        <v>87.0574913274602</v>
      </c>
      <c r="T2713" s="7" t="n">
        <f aca="false">IF(R2713,$B$13*(S2713-$B$12),0)</f>
        <v>215143728.31865</v>
      </c>
      <c r="U2713" s="7" t="n">
        <f aca="false">($B$693+$B$694)*S2713</f>
        <v>27344504.1465209</v>
      </c>
      <c r="V2713" s="7" t="n">
        <f aca="false">$B$22*S2713</f>
        <v>783517421.947142</v>
      </c>
      <c r="W2713" s="7" t="n">
        <f aca="false">IF(B2713=1,I2713,S2713*$B$688)</f>
        <v>83883892.4194024</v>
      </c>
      <c r="X2713" s="7" t="n">
        <f aca="false">IF(C2713=1,J2713,S2713*$E$716)</f>
        <v>300000000</v>
      </c>
      <c r="Y2713" s="7" t="n">
        <f aca="false">IF(D2713=1,K2713,S2713*$E$715)</f>
        <v>100000000</v>
      </c>
      <c r="Z2713" s="7" t="n">
        <f aca="false">IF(E2713=1,L2713,S2713*$E$714)</f>
        <v>208937979.185904</v>
      </c>
      <c r="AA2713" s="7" t="n">
        <f aca="false">IF(F2713=1,M2713,S2713*$E$713)</f>
        <v>261172473.982381</v>
      </c>
      <c r="AB2713" s="7" t="n">
        <f aca="false">IF(G2713=1,N2713,S2713*$E$712)</f>
        <v>15000000</v>
      </c>
      <c r="AC2713" s="7" t="n">
        <f aca="false">IF(H2713=1,O2713,S2713*$E$711)</f>
        <v>5000000</v>
      </c>
      <c r="AD2713" s="7" t="n">
        <f aca="false">INDEX($W$2662:$W$2789,MATCH($A2713+(1-B2713)*64,$A$2662:$A$2789,0))</f>
        <v>30000000</v>
      </c>
      <c r="AE2713" s="7" t="n">
        <f aca="false">INDEX($W$2662:$W$2789,MATCH($A2713-B2713*64,$A$2662:$A$2789,0))</f>
        <v>83883892.4194024</v>
      </c>
      <c r="AF2713" s="7" t="n">
        <f aca="false">INDEX($X$2662:$X$2789,MATCH($A2713+(1-C2713)*32,$A$2662:$A$2789,0))</f>
        <v>300000000</v>
      </c>
      <c r="AG2713" s="7" t="n">
        <f aca="false">INDEX($X$2662:$X$2789,MATCH($A2713-C2713*32,$A$2662:$A$2789,0))</f>
        <v>476505138.89864</v>
      </c>
      <c r="AH2713" s="7" t="n">
        <f aca="false">INDEX($Y$2662:$Y$2789,MATCH($A2713+(1-D2713)*16,$A$2662:$A$2789,0))</f>
        <v>100000000</v>
      </c>
      <c r="AI2713" s="7" t="n">
        <f aca="false">INDEX($Y$2662:$Y$2789,MATCH($A2713-D2713*16,$A$2662:$A$2789,0))</f>
        <v>147087247.174664</v>
      </c>
      <c r="AJ2713" s="7" t="n">
        <f aca="false">INDEX($Z$2662:$Z$2789,MATCH($A2713+(1-E2713)*8,$A$2662:$A$2789,0))</f>
        <v>60000000</v>
      </c>
      <c r="AK2713" s="7" t="n">
        <f aca="false">INDEX($Z$2662:$Z$2789,MATCH($A2713-E2713*8,$A$2662:$A$2789,0))</f>
        <v>208937979.185904</v>
      </c>
      <c r="AL2713" s="7" t="n">
        <f aca="false">INDEX($AA$2662:$AA$2789,MATCH($A2713+(1-F2713)*4,$A$2662:$A$2789,0))</f>
        <v>30000000</v>
      </c>
      <c r="AM2713" s="7" t="n">
        <f aca="false">INDEX($AA$2662:$AA$2789,MATCH($A2713-F2713*4,$A$2662:$A$2789,0))</f>
        <v>261172473.982381</v>
      </c>
      <c r="AN2713" s="7" t="n">
        <f aca="false">INDEX($AB$2662:$AB$2789,MATCH($A2713+(1-G2713)*2,$A$2662:$A$2789,0))</f>
        <v>15000000</v>
      </c>
      <c r="AO2713" s="7" t="n">
        <f aca="false">INDEX($AB$2662:$AB$2789,MATCH($A2713-G2713*2,$A$2662:$A$2789,0))</f>
        <v>344620891.407931</v>
      </c>
      <c r="AP2713" s="7" t="n">
        <f aca="false">INDEX($AC$2662:$AC$2789,MATCH($A2713+(1-H2713)*1,$A$2662:$A$2789,0))</f>
        <v>5000000</v>
      </c>
      <c r="AQ2713" s="7" t="n">
        <f aca="false">INDEX($AC$2662:$AC$2789,MATCH($A2713-H2713*1,$A$2662:$A$2789,0))</f>
        <v>342463640.131512</v>
      </c>
      <c r="AR2713" s="14" t="b">
        <f aca="false">AND(IF(B2713=1,AD2713&gt;=AE2713,AE2713&gt;AD2713),IF(C2713=1,AF2713&gt;=AG2713,AG2713&gt;AF2713),IF(D2713=1,AH2713&gt;=AI2713,AI2713&gt;AH2713),IF(E2713=1,AJ2713&gt;=AK2713,AK2713&gt;AJ2713),IF(F2713=1,AL2713&gt;=AM2713,AM2713&gt;AL2713),IF(G2713=1,AN2713&gt;=AO2713,AO2713&gt;AN2713),IF(H2713=1,AP2713&gt;=AQ2713,AQ2713&gt;AP2713))</f>
        <v>0</v>
      </c>
      <c r="AS2713" s="2"/>
      <c r="AT2713" s="2"/>
      <c r="AU2713" s="2"/>
      <c r="AV2713" s="2"/>
      <c r="AW2713" s="2"/>
      <c r="AX2713" s="2"/>
    </row>
    <row r="2714" customFormat="false" ht="15" hidden="false" customHeight="false" outlineLevel="0" collapsed="false">
      <c r="A2714" s="6" t="n">
        <f aca="false">ROW()-2662</f>
        <v>52</v>
      </c>
      <c r="B2714" s="6" t="n">
        <f aca="false">MOD(INT($A2714/64),2)</f>
        <v>0</v>
      </c>
      <c r="C2714" s="6" t="n">
        <f aca="false">MOD(INT($A2714/32),2)</f>
        <v>1</v>
      </c>
      <c r="D2714" s="6" t="n">
        <f aca="false">MOD(INT($A2714/16),2)</f>
        <v>1</v>
      </c>
      <c r="E2714" s="6" t="n">
        <f aca="false">MOD(INT($A2714/8),2)</f>
        <v>0</v>
      </c>
      <c r="F2714" s="6" t="n">
        <f aca="false">MOD(INT($A2714/4),2)</f>
        <v>1</v>
      </c>
      <c r="G2714" s="6" t="n">
        <f aca="false">MOD(INT($A2714/2),2)</f>
        <v>0</v>
      </c>
      <c r="H2714" s="6" t="n">
        <f aca="false">MOD(INT($A2714/1),2)</f>
        <v>0</v>
      </c>
      <c r="I2714" s="7" t="n">
        <f aca="false">IF(B2714=1,MIN($B$6,$B$2660),0)</f>
        <v>0</v>
      </c>
      <c r="J2714" s="7" t="n">
        <f aca="false">IF(C2714=1,MIN($F$716,MAX(0,$B$2660-I2714)),0)</f>
        <v>300000000</v>
      </c>
      <c r="K2714" s="7" t="n">
        <f aca="false">IF(D2714=1,MIN($F$715,MAX(0,$B$2660-SUM(I2714:J2714))),0)</f>
        <v>100000000</v>
      </c>
      <c r="L2714" s="7" t="n">
        <f aca="false">IF(E2714=1,MIN($F$714,MAX(0,$B$2660-SUM(I2714:K2714))),0)</f>
        <v>0</v>
      </c>
      <c r="M2714" s="7" t="n">
        <f aca="false">IF(F2714=1,MIN($F$713,MAX(0,$B$2660-SUM(I2714:L2714))),0)</f>
        <v>30000000</v>
      </c>
      <c r="N2714" s="7" t="n">
        <f aca="false">IF(G2714=1,MIN($F$712,MAX(0,$B$2660-SUM(I2714:M2714))),0)</f>
        <v>0</v>
      </c>
      <c r="O2714" s="7" t="n">
        <f aca="false">IF(H2714=1,MIN($F$711,MAX(0,$B$2660-SUM(I2714:N2714))),0)</f>
        <v>0</v>
      </c>
      <c r="P2714" s="7" t="n">
        <f aca="false">MAX(0,$B$2660-SUM(I2714:O2714))</f>
        <v>1570000000</v>
      </c>
      <c r="Q2714" s="7" t="n">
        <f aca="false">($B$693+$B$694)+$B$22+(1-B2714)*$B$688+(1-C2714)*$E$716+(1-D2714)*$E$715+(1-E2714)*$E$714+(1-F2714)*$E$713+(1-G2714)*$E$712+(1-H2714)*$E$711</f>
        <v>22677643.0249701</v>
      </c>
      <c r="R2714" s="7" t="n">
        <f aca="false">P2714&gt;$B$12*Q2714</f>
        <v>1</v>
      </c>
      <c r="S2714" s="7" t="n">
        <f aca="false">IF(R2714,(P2714+$B$12*$B$13)/(Q2714+$B$13),IF(Q2714&gt;0,P2714/Q2714,0))</f>
        <v>62.4562036422736</v>
      </c>
      <c r="T2714" s="7" t="n">
        <f aca="false">IF(R2714,$B$13*(S2714-$B$12),0)</f>
        <v>153640509.105684</v>
      </c>
      <c r="U2714" s="7" t="n">
        <f aca="false">($B$693+$B$694)*S2714</f>
        <v>19617311.4275509</v>
      </c>
      <c r="V2714" s="7" t="n">
        <f aca="false">$B$22*S2714</f>
        <v>562105832.780462</v>
      </c>
      <c r="W2714" s="7" t="n">
        <f aca="false">IF(B2714=1,I2714,S2714*$B$688)</f>
        <v>60179421.5221111</v>
      </c>
      <c r="X2714" s="7" t="n">
        <f aca="false">IF(C2714=1,J2714,S2714*$E$716)</f>
        <v>300000000</v>
      </c>
      <c r="Y2714" s="7" t="n">
        <f aca="false">IF(D2714=1,K2714,S2714*$E$715)</f>
        <v>100000000</v>
      </c>
      <c r="Z2714" s="7" t="n">
        <f aca="false">IF(E2714=1,L2714,S2714*$E$714)</f>
        <v>149894888.741457</v>
      </c>
      <c r="AA2714" s="7" t="n">
        <f aca="false">IF(F2714=1,M2714,S2714*$E$713)</f>
        <v>30000000</v>
      </c>
      <c r="AB2714" s="7" t="n">
        <f aca="false">IF(G2714=1,N2714,S2714*$E$712)</f>
        <v>312281018.211368</v>
      </c>
      <c r="AC2714" s="7" t="n">
        <f aca="false">IF(H2714=1,O2714,S2714*$E$711)</f>
        <v>312281018.211368</v>
      </c>
      <c r="AD2714" s="7" t="n">
        <f aca="false">INDEX($W$2662:$W$2789,MATCH($A2714+(1-B2714)*64,$A$2662:$A$2789,0))</f>
        <v>30000000</v>
      </c>
      <c r="AE2714" s="7" t="n">
        <f aca="false">INDEX($W$2662:$W$2789,MATCH($A2714-B2714*64,$A$2662:$A$2789,0))</f>
        <v>60179421.5221111</v>
      </c>
      <c r="AF2714" s="7" t="n">
        <f aca="false">INDEX($X$2662:$X$2789,MATCH($A2714+(1-C2714)*32,$A$2662:$A$2789,0))</f>
        <v>300000000</v>
      </c>
      <c r="AG2714" s="7" t="n">
        <f aca="false">INDEX($X$2662:$X$2789,MATCH($A2714-C2714*32,$A$2662:$A$2789,0))</f>
        <v>368102629.444713</v>
      </c>
      <c r="AH2714" s="7" t="n">
        <f aca="false">INDEX($Y$2662:$Y$2789,MATCH($A2714+(1-D2714)*16,$A$2662:$A$2789,0))</f>
        <v>100000000</v>
      </c>
      <c r="AI2714" s="7" t="n">
        <f aca="false">INDEX($Y$2662:$Y$2789,MATCH($A2714-D2714*16,$A$2662:$A$2789,0))</f>
        <v>108191881.744465</v>
      </c>
      <c r="AJ2714" s="7" t="n">
        <f aca="false">INDEX($Z$2662:$Z$2789,MATCH($A2714+(1-E2714)*8,$A$2662:$A$2789,0))</f>
        <v>60000000</v>
      </c>
      <c r="AK2714" s="7" t="n">
        <f aca="false">INDEX($Z$2662:$Z$2789,MATCH($A2714-E2714*8,$A$2662:$A$2789,0))</f>
        <v>149894888.741457</v>
      </c>
      <c r="AL2714" s="7" t="n">
        <f aca="false">INDEX($AA$2662:$AA$2789,MATCH($A2714+(1-F2714)*4,$A$2662:$A$2789,0))</f>
        <v>30000000</v>
      </c>
      <c r="AM2714" s="7" t="n">
        <f aca="false">INDEX($AA$2662:$AA$2789,MATCH($A2714-F2714*4,$A$2662:$A$2789,0))</f>
        <v>170613986.263498</v>
      </c>
      <c r="AN2714" s="7" t="n">
        <f aca="false">INDEX($AB$2662:$AB$2789,MATCH($A2714+(1-G2714)*2,$A$2662:$A$2789,0))</f>
        <v>15000000</v>
      </c>
      <c r="AO2714" s="7" t="n">
        <f aca="false">INDEX($AB$2662:$AB$2789,MATCH($A2714-G2714*2,$A$2662:$A$2789,0))</f>
        <v>312281018.211368</v>
      </c>
      <c r="AP2714" s="7" t="n">
        <f aca="false">INDEX($AC$2662:$AC$2789,MATCH($A2714+(1-H2714)*1,$A$2662:$A$2789,0))</f>
        <v>5000000</v>
      </c>
      <c r="AQ2714" s="7" t="n">
        <f aca="false">INDEX($AC$2662:$AC$2789,MATCH($A2714-H2714*1,$A$2662:$A$2789,0))</f>
        <v>312281018.211368</v>
      </c>
      <c r="AR2714" s="14" t="b">
        <f aca="false">AND(IF(B2714=1,AD2714&gt;=AE2714,AE2714&gt;AD2714),IF(C2714=1,AF2714&gt;=AG2714,AG2714&gt;AF2714),IF(D2714=1,AH2714&gt;=AI2714,AI2714&gt;AH2714),IF(E2714=1,AJ2714&gt;=AK2714,AK2714&gt;AJ2714),IF(F2714=1,AL2714&gt;=AM2714,AM2714&gt;AL2714),IF(G2714=1,AN2714&gt;=AO2714,AO2714&gt;AN2714),IF(H2714=1,AP2714&gt;=AQ2714,AQ2714&gt;AP2714))</f>
        <v>0</v>
      </c>
      <c r="AS2714" s="2"/>
      <c r="AT2714" s="2"/>
      <c r="AU2714" s="2"/>
      <c r="AV2714" s="2"/>
      <c r="AW2714" s="2"/>
      <c r="AX2714" s="2"/>
    </row>
    <row r="2715" customFormat="false" ht="15" hidden="false" customHeight="false" outlineLevel="0" collapsed="false">
      <c r="A2715" s="6" t="n">
        <f aca="false">ROW()-2662</f>
        <v>53</v>
      </c>
      <c r="B2715" s="6" t="n">
        <f aca="false">MOD(INT($A2715/64),2)</f>
        <v>0</v>
      </c>
      <c r="C2715" s="6" t="n">
        <f aca="false">MOD(INT($A2715/32),2)</f>
        <v>1</v>
      </c>
      <c r="D2715" s="6" t="n">
        <f aca="false">MOD(INT($A2715/16),2)</f>
        <v>1</v>
      </c>
      <c r="E2715" s="6" t="n">
        <f aca="false">MOD(INT($A2715/8),2)</f>
        <v>0</v>
      </c>
      <c r="F2715" s="6" t="n">
        <f aca="false">MOD(INT($A2715/4),2)</f>
        <v>1</v>
      </c>
      <c r="G2715" s="6" t="n">
        <f aca="false">MOD(INT($A2715/2),2)</f>
        <v>0</v>
      </c>
      <c r="H2715" s="6" t="n">
        <f aca="false">MOD(INT($A2715/1),2)</f>
        <v>1</v>
      </c>
      <c r="I2715" s="7" t="n">
        <f aca="false">IF(B2715=1,MIN($B$6,$B$2660),0)</f>
        <v>0</v>
      </c>
      <c r="J2715" s="7" t="n">
        <f aca="false">IF(C2715=1,MIN($F$716,MAX(0,$B$2660-I2715)),0)</f>
        <v>300000000</v>
      </c>
      <c r="K2715" s="7" t="n">
        <f aca="false">IF(D2715=1,MIN($F$715,MAX(0,$B$2660-SUM(I2715:J2715))),0)</f>
        <v>100000000</v>
      </c>
      <c r="L2715" s="7" t="n">
        <f aca="false">IF(E2715=1,MIN($F$714,MAX(0,$B$2660-SUM(I2715:K2715))),0)</f>
        <v>0</v>
      </c>
      <c r="M2715" s="7" t="n">
        <f aca="false">IF(F2715=1,MIN($F$713,MAX(0,$B$2660-SUM(I2715:L2715))),0)</f>
        <v>30000000</v>
      </c>
      <c r="N2715" s="7" t="n">
        <f aca="false">IF(G2715=1,MIN($F$712,MAX(0,$B$2660-SUM(I2715:M2715))),0)</f>
        <v>0</v>
      </c>
      <c r="O2715" s="7" t="n">
        <f aca="false">IF(H2715=1,MIN($F$711,MAX(0,$B$2660-SUM(I2715:N2715))),0)</f>
        <v>5000000</v>
      </c>
      <c r="P2715" s="7" t="n">
        <f aca="false">MAX(0,$B$2660-SUM(I2715:O2715))</f>
        <v>1565000000</v>
      </c>
      <c r="Q2715" s="7" t="n">
        <f aca="false">($B$693+$B$694)+$B$22+(1-B2715)*$B$688+(1-C2715)*$E$716+(1-D2715)*$E$715+(1-E2715)*$E$714+(1-F2715)*$E$713+(1-G2715)*$E$712+(1-H2715)*$E$711</f>
        <v>17677643.0249701</v>
      </c>
      <c r="R2715" s="7" t="n">
        <f aca="false">P2715&gt;$B$12*Q2715</f>
        <v>1</v>
      </c>
      <c r="S2715" s="7" t="n">
        <f aca="false">IF(R2715,(P2715+$B$12*$B$13)/(Q2715+$B$13),IF(Q2715&gt;0,P2715/Q2715,0))</f>
        <v>77.6849901675929</v>
      </c>
      <c r="T2715" s="7" t="n">
        <f aca="false">IF(R2715,$B$13*(S2715-$B$12),0)</f>
        <v>191712475.418982</v>
      </c>
      <c r="U2715" s="7" t="n">
        <f aca="false">($B$693+$B$694)*S2715</f>
        <v>24400628.8645505</v>
      </c>
      <c r="V2715" s="7" t="n">
        <f aca="false">$B$22*S2715</f>
        <v>699164911.508336</v>
      </c>
      <c r="W2715" s="7" t="n">
        <f aca="false">IF(B2715=1,I2715,S2715*$B$688)</f>
        <v>74853056.9679443</v>
      </c>
      <c r="X2715" s="7" t="n">
        <f aca="false">IF(C2715=1,J2715,S2715*$E$716)</f>
        <v>300000000</v>
      </c>
      <c r="Y2715" s="7" t="n">
        <f aca="false">IF(D2715=1,K2715,S2715*$E$715)</f>
        <v>100000000</v>
      </c>
      <c r="Z2715" s="7" t="n">
        <f aca="false">IF(E2715=1,L2715,S2715*$E$714)</f>
        <v>186443976.402223</v>
      </c>
      <c r="AA2715" s="7" t="n">
        <f aca="false">IF(F2715=1,M2715,S2715*$E$713)</f>
        <v>30000000</v>
      </c>
      <c r="AB2715" s="7" t="n">
        <f aca="false">IF(G2715=1,N2715,S2715*$E$712)</f>
        <v>388424950.837964</v>
      </c>
      <c r="AC2715" s="7" t="n">
        <f aca="false">IF(H2715=1,O2715,S2715*$E$711)</f>
        <v>5000000</v>
      </c>
      <c r="AD2715" s="7" t="n">
        <f aca="false">INDEX($W$2662:$W$2789,MATCH($A2715+(1-B2715)*64,$A$2662:$A$2789,0))</f>
        <v>30000000</v>
      </c>
      <c r="AE2715" s="7" t="n">
        <f aca="false">INDEX($W$2662:$W$2789,MATCH($A2715-B2715*64,$A$2662:$A$2789,0))</f>
        <v>74853056.9679443</v>
      </c>
      <c r="AF2715" s="7" t="n">
        <f aca="false">INDEX($X$2662:$X$2789,MATCH($A2715+(1-C2715)*32,$A$2662:$A$2789,0))</f>
        <v>300000000</v>
      </c>
      <c r="AG2715" s="7" t="n">
        <f aca="false">INDEX($X$2662:$X$2789,MATCH($A2715-C2715*32,$A$2662:$A$2789,0))</f>
        <v>436813051.911789</v>
      </c>
      <c r="AH2715" s="7" t="n">
        <f aca="false">INDEX($Y$2662:$Y$2789,MATCH($A2715+(1-D2715)*16,$A$2662:$A$2789,0))</f>
        <v>100000000</v>
      </c>
      <c r="AI2715" s="7" t="n">
        <f aca="false">INDEX($Y$2662:$Y$2789,MATCH($A2715-D2715*16,$A$2662:$A$2789,0))</f>
        <v>132474589.279176</v>
      </c>
      <c r="AJ2715" s="7" t="n">
        <f aca="false">INDEX($Z$2662:$Z$2789,MATCH($A2715+(1-E2715)*8,$A$2662:$A$2789,0))</f>
        <v>60000000</v>
      </c>
      <c r="AK2715" s="7" t="n">
        <f aca="false">INDEX($Z$2662:$Z$2789,MATCH($A2715-E2715*8,$A$2662:$A$2789,0))</f>
        <v>186443976.402223</v>
      </c>
      <c r="AL2715" s="7" t="n">
        <f aca="false">INDEX($AA$2662:$AA$2789,MATCH($A2715+(1-F2715)*4,$A$2662:$A$2789,0))</f>
        <v>30000000</v>
      </c>
      <c r="AM2715" s="7" t="n">
        <f aca="false">INDEX($AA$2662:$AA$2789,MATCH($A2715-F2715*4,$A$2662:$A$2789,0))</f>
        <v>206772534.844758</v>
      </c>
      <c r="AN2715" s="7" t="n">
        <f aca="false">INDEX($AB$2662:$AB$2789,MATCH($A2715+(1-G2715)*2,$A$2662:$A$2789,0))</f>
        <v>15000000</v>
      </c>
      <c r="AO2715" s="7" t="n">
        <f aca="false">INDEX($AB$2662:$AB$2789,MATCH($A2715-G2715*2,$A$2662:$A$2789,0))</f>
        <v>388424950.837964</v>
      </c>
      <c r="AP2715" s="7" t="n">
        <f aca="false">INDEX($AC$2662:$AC$2789,MATCH($A2715+(1-H2715)*1,$A$2662:$A$2789,0))</f>
        <v>5000000</v>
      </c>
      <c r="AQ2715" s="7" t="n">
        <f aca="false">INDEX($AC$2662:$AC$2789,MATCH($A2715-H2715*1,$A$2662:$A$2789,0))</f>
        <v>312281018.211368</v>
      </c>
      <c r="AR2715" s="14" t="b">
        <f aca="false">AND(IF(B2715=1,AD2715&gt;=AE2715,AE2715&gt;AD2715),IF(C2715=1,AF2715&gt;=AG2715,AG2715&gt;AF2715),IF(D2715=1,AH2715&gt;=AI2715,AI2715&gt;AH2715),IF(E2715=1,AJ2715&gt;=AK2715,AK2715&gt;AJ2715),IF(F2715=1,AL2715&gt;=AM2715,AM2715&gt;AL2715),IF(G2715=1,AN2715&gt;=AO2715,AO2715&gt;AN2715),IF(H2715=1,AP2715&gt;=AQ2715,AQ2715&gt;AP2715))</f>
        <v>0</v>
      </c>
      <c r="AS2715" s="2"/>
      <c r="AT2715" s="2"/>
      <c r="AU2715" s="2"/>
      <c r="AV2715" s="2"/>
      <c r="AW2715" s="2"/>
      <c r="AX2715" s="2"/>
    </row>
    <row r="2716" customFormat="false" ht="15" hidden="false" customHeight="false" outlineLevel="0" collapsed="false">
      <c r="A2716" s="6" t="n">
        <f aca="false">ROW()-2662</f>
        <v>54</v>
      </c>
      <c r="B2716" s="6" t="n">
        <f aca="false">MOD(INT($A2716/64),2)</f>
        <v>0</v>
      </c>
      <c r="C2716" s="6" t="n">
        <f aca="false">MOD(INT($A2716/32),2)</f>
        <v>1</v>
      </c>
      <c r="D2716" s="6" t="n">
        <f aca="false">MOD(INT($A2716/16),2)</f>
        <v>1</v>
      </c>
      <c r="E2716" s="6" t="n">
        <f aca="false">MOD(INT($A2716/8),2)</f>
        <v>0</v>
      </c>
      <c r="F2716" s="6" t="n">
        <f aca="false">MOD(INT($A2716/4),2)</f>
        <v>1</v>
      </c>
      <c r="G2716" s="6" t="n">
        <f aca="false">MOD(INT($A2716/2),2)</f>
        <v>1</v>
      </c>
      <c r="H2716" s="6" t="n">
        <f aca="false">MOD(INT($A2716/1),2)</f>
        <v>0</v>
      </c>
      <c r="I2716" s="7" t="n">
        <f aca="false">IF(B2716=1,MIN($B$6,$B$2660),0)</f>
        <v>0</v>
      </c>
      <c r="J2716" s="7" t="n">
        <f aca="false">IF(C2716=1,MIN($F$716,MAX(0,$B$2660-I2716)),0)</f>
        <v>300000000</v>
      </c>
      <c r="K2716" s="7" t="n">
        <f aca="false">IF(D2716=1,MIN($F$715,MAX(0,$B$2660-SUM(I2716:J2716))),0)</f>
        <v>100000000</v>
      </c>
      <c r="L2716" s="7" t="n">
        <f aca="false">IF(E2716=1,MIN($F$714,MAX(0,$B$2660-SUM(I2716:K2716))),0)</f>
        <v>0</v>
      </c>
      <c r="M2716" s="7" t="n">
        <f aca="false">IF(F2716=1,MIN($F$713,MAX(0,$B$2660-SUM(I2716:L2716))),0)</f>
        <v>30000000</v>
      </c>
      <c r="N2716" s="7" t="n">
        <f aca="false">IF(G2716=1,MIN($F$712,MAX(0,$B$2660-SUM(I2716:M2716))),0)</f>
        <v>15000000</v>
      </c>
      <c r="O2716" s="7" t="n">
        <f aca="false">IF(H2716=1,MIN($F$711,MAX(0,$B$2660-SUM(I2716:N2716))),0)</f>
        <v>0</v>
      </c>
      <c r="P2716" s="7" t="n">
        <f aca="false">MAX(0,$B$2660-SUM(I2716:O2716))</f>
        <v>1555000000</v>
      </c>
      <c r="Q2716" s="7" t="n">
        <f aca="false">($B$693+$B$694)+$B$22+(1-B2716)*$B$688+(1-C2716)*$E$716+(1-D2716)*$E$715+(1-E2716)*$E$714+(1-F2716)*$E$713+(1-G2716)*$E$712+(1-H2716)*$E$711</f>
        <v>17677643.0249701</v>
      </c>
      <c r="R2716" s="7" t="n">
        <f aca="false">P2716&gt;$B$12*Q2716</f>
        <v>1</v>
      </c>
      <c r="S2716" s="7" t="n">
        <f aca="false">IF(R2716,(P2716+$B$12*$B$13)/(Q2716+$B$13),IF(Q2716&gt;0,P2716/Q2716,0))</f>
        <v>77.1893921441952</v>
      </c>
      <c r="T2716" s="7" t="n">
        <f aca="false">IF(R2716,$B$13*(S2716-$B$12),0)</f>
        <v>190473480.360488</v>
      </c>
      <c r="U2716" s="7" t="n">
        <f aca="false">($B$693+$B$694)*S2716</f>
        <v>24244962.9706777</v>
      </c>
      <c r="V2716" s="7" t="n">
        <f aca="false">$B$22*S2716</f>
        <v>694704529.297756</v>
      </c>
      <c r="W2716" s="7" t="n">
        <f aca="false">IF(B2716=1,I2716,S2716*$B$688)</f>
        <v>74375525.5040339</v>
      </c>
      <c r="X2716" s="7" t="n">
        <f aca="false">IF(C2716=1,J2716,S2716*$E$716)</f>
        <v>300000000</v>
      </c>
      <c r="Y2716" s="7" t="n">
        <f aca="false">IF(D2716=1,K2716,S2716*$E$715)</f>
        <v>100000000</v>
      </c>
      <c r="Z2716" s="7" t="n">
        <f aca="false">IF(E2716=1,L2716,S2716*$E$714)</f>
        <v>185254541.146068</v>
      </c>
      <c r="AA2716" s="7" t="n">
        <f aca="false">IF(F2716=1,M2716,S2716*$E$713)</f>
        <v>30000000</v>
      </c>
      <c r="AB2716" s="7" t="n">
        <f aca="false">IF(G2716=1,N2716,S2716*$E$712)</f>
        <v>15000000</v>
      </c>
      <c r="AC2716" s="7" t="n">
        <f aca="false">IF(H2716=1,O2716,S2716*$E$711)</f>
        <v>385946960.720976</v>
      </c>
      <c r="AD2716" s="7" t="n">
        <f aca="false">INDEX($W$2662:$W$2789,MATCH($A2716+(1-B2716)*64,$A$2662:$A$2789,0))</f>
        <v>30000000</v>
      </c>
      <c r="AE2716" s="7" t="n">
        <f aca="false">INDEX($W$2662:$W$2789,MATCH($A2716-B2716*64,$A$2662:$A$2789,0))</f>
        <v>74375525.5040339</v>
      </c>
      <c r="AF2716" s="7" t="n">
        <f aca="false">INDEX($X$2662:$X$2789,MATCH($A2716+(1-C2716)*32,$A$2662:$A$2789,0))</f>
        <v>300000000</v>
      </c>
      <c r="AG2716" s="7" t="n">
        <f aca="false">INDEX($X$2662:$X$2789,MATCH($A2716-C2716*32,$A$2662:$A$2789,0))</f>
        <v>434474026.198741</v>
      </c>
      <c r="AH2716" s="7" t="n">
        <f aca="false">INDEX($Y$2662:$Y$2789,MATCH($A2716+(1-D2716)*16,$A$2662:$A$2789,0))</f>
        <v>100000000</v>
      </c>
      <c r="AI2716" s="7" t="n">
        <f aca="false">INDEX($Y$2662:$Y$2789,MATCH($A2716-D2716*16,$A$2662:$A$2789,0))</f>
        <v>131680138.968656</v>
      </c>
      <c r="AJ2716" s="7" t="n">
        <f aca="false">INDEX($Z$2662:$Z$2789,MATCH($A2716+(1-E2716)*8,$A$2662:$A$2789,0))</f>
        <v>60000000</v>
      </c>
      <c r="AK2716" s="7" t="n">
        <f aca="false">INDEX($Z$2662:$Z$2789,MATCH($A2716-E2716*8,$A$2662:$A$2789,0))</f>
        <v>185254541.146068</v>
      </c>
      <c r="AL2716" s="7" t="n">
        <f aca="false">INDEX($AA$2662:$AA$2789,MATCH($A2716+(1-F2716)*4,$A$2662:$A$2789,0))</f>
        <v>30000000</v>
      </c>
      <c r="AM2716" s="7" t="n">
        <f aca="false">INDEX($AA$2662:$AA$2789,MATCH($A2716-F2716*4,$A$2662:$A$2789,0))</f>
        <v>205478184.078907</v>
      </c>
      <c r="AN2716" s="7" t="n">
        <f aca="false">INDEX($AB$2662:$AB$2789,MATCH($A2716+(1-G2716)*2,$A$2662:$A$2789,0))</f>
        <v>15000000</v>
      </c>
      <c r="AO2716" s="7" t="n">
        <f aca="false">INDEX($AB$2662:$AB$2789,MATCH($A2716-G2716*2,$A$2662:$A$2789,0))</f>
        <v>312281018.211368</v>
      </c>
      <c r="AP2716" s="7" t="n">
        <f aca="false">INDEX($AC$2662:$AC$2789,MATCH($A2716+(1-H2716)*1,$A$2662:$A$2789,0))</f>
        <v>5000000</v>
      </c>
      <c r="AQ2716" s="7" t="n">
        <f aca="false">INDEX($AC$2662:$AC$2789,MATCH($A2716-H2716*1,$A$2662:$A$2789,0))</f>
        <v>385946960.720976</v>
      </c>
      <c r="AR2716" s="14" t="b">
        <f aca="false">AND(IF(B2716=1,AD2716&gt;=AE2716,AE2716&gt;AD2716),IF(C2716=1,AF2716&gt;=AG2716,AG2716&gt;AF2716),IF(D2716=1,AH2716&gt;=AI2716,AI2716&gt;AH2716),IF(E2716=1,AJ2716&gt;=AK2716,AK2716&gt;AJ2716),IF(F2716=1,AL2716&gt;=AM2716,AM2716&gt;AL2716),IF(G2716=1,AN2716&gt;=AO2716,AO2716&gt;AN2716),IF(H2716=1,AP2716&gt;=AQ2716,AQ2716&gt;AP2716))</f>
        <v>0</v>
      </c>
      <c r="AS2716" s="2"/>
      <c r="AT2716" s="2"/>
      <c r="AU2716" s="2"/>
      <c r="AV2716" s="2"/>
      <c r="AW2716" s="2"/>
      <c r="AX2716" s="2"/>
    </row>
    <row r="2717" customFormat="false" ht="15" hidden="false" customHeight="false" outlineLevel="0" collapsed="false">
      <c r="A2717" s="6" t="n">
        <f aca="false">ROW()-2662</f>
        <v>55</v>
      </c>
      <c r="B2717" s="6" t="n">
        <f aca="false">MOD(INT($A2717/64),2)</f>
        <v>0</v>
      </c>
      <c r="C2717" s="6" t="n">
        <f aca="false">MOD(INT($A2717/32),2)</f>
        <v>1</v>
      </c>
      <c r="D2717" s="6" t="n">
        <f aca="false">MOD(INT($A2717/16),2)</f>
        <v>1</v>
      </c>
      <c r="E2717" s="6" t="n">
        <f aca="false">MOD(INT($A2717/8),2)</f>
        <v>0</v>
      </c>
      <c r="F2717" s="6" t="n">
        <f aca="false">MOD(INT($A2717/4),2)</f>
        <v>1</v>
      </c>
      <c r="G2717" s="6" t="n">
        <f aca="false">MOD(INT($A2717/2),2)</f>
        <v>1</v>
      </c>
      <c r="H2717" s="6" t="n">
        <f aca="false">MOD(INT($A2717/1),2)</f>
        <v>1</v>
      </c>
      <c r="I2717" s="7" t="n">
        <f aca="false">IF(B2717=1,MIN($B$6,$B$2660),0)</f>
        <v>0</v>
      </c>
      <c r="J2717" s="7" t="n">
        <f aca="false">IF(C2717=1,MIN($F$716,MAX(0,$B$2660-I2717)),0)</f>
        <v>300000000</v>
      </c>
      <c r="K2717" s="7" t="n">
        <f aca="false">IF(D2717=1,MIN($F$715,MAX(0,$B$2660-SUM(I2717:J2717))),0)</f>
        <v>100000000</v>
      </c>
      <c r="L2717" s="7" t="n">
        <f aca="false">IF(E2717=1,MIN($F$714,MAX(0,$B$2660-SUM(I2717:K2717))),0)</f>
        <v>0</v>
      </c>
      <c r="M2717" s="7" t="n">
        <f aca="false">IF(F2717=1,MIN($F$713,MAX(0,$B$2660-SUM(I2717:L2717))),0)</f>
        <v>30000000</v>
      </c>
      <c r="N2717" s="7" t="n">
        <f aca="false">IF(G2717=1,MIN($F$712,MAX(0,$B$2660-SUM(I2717:M2717))),0)</f>
        <v>15000000</v>
      </c>
      <c r="O2717" s="7" t="n">
        <f aca="false">IF(H2717=1,MIN($F$711,MAX(0,$B$2660-SUM(I2717:N2717))),0)</f>
        <v>5000000</v>
      </c>
      <c r="P2717" s="7" t="n">
        <f aca="false">MAX(0,$B$2660-SUM(I2717:O2717))</f>
        <v>1550000000</v>
      </c>
      <c r="Q2717" s="7" t="n">
        <f aca="false">($B$693+$B$694)+$B$22+(1-B2717)*$B$688+(1-C2717)*$E$716+(1-D2717)*$E$715+(1-E2717)*$E$714+(1-F2717)*$E$713+(1-G2717)*$E$712+(1-H2717)*$E$711</f>
        <v>12677643.0249701</v>
      </c>
      <c r="R2717" s="7" t="n">
        <f aca="false">P2717&gt;$B$12*Q2717</f>
        <v>1</v>
      </c>
      <c r="S2717" s="7" t="n">
        <f aca="false">IF(R2717,(P2717+$B$12*$B$13)/(Q2717+$B$13),IF(Q2717&gt;0,P2717/Q2717,0))</f>
        <v>102.288609466295</v>
      </c>
      <c r="T2717" s="7" t="n">
        <f aca="false">IF(R2717,$B$13*(S2717-$B$12),0)</f>
        <v>253221523.665737</v>
      </c>
      <c r="U2717" s="7" t="n">
        <f aca="false">($B$693+$B$694)*S2717</f>
        <v>32128553.9365261</v>
      </c>
      <c r="V2717" s="7" t="n">
        <f aca="false">$B$22*S2717</f>
        <v>920597485.196654</v>
      </c>
      <c r="W2717" s="7" t="n">
        <f aca="false">IF(B2717=1,I2717,S2717*$B$688)</f>
        <v>98559774.4819747</v>
      </c>
      <c r="X2717" s="7" t="n">
        <f aca="false">IF(C2717=1,J2717,S2717*$E$716)</f>
        <v>300000000</v>
      </c>
      <c r="Y2717" s="7" t="n">
        <f aca="false">IF(D2717=1,K2717,S2717*$E$715)</f>
        <v>100000000</v>
      </c>
      <c r="Z2717" s="7" t="n">
        <f aca="false">IF(E2717=1,L2717,S2717*$E$714)</f>
        <v>245492662.719108</v>
      </c>
      <c r="AA2717" s="7" t="n">
        <f aca="false">IF(F2717=1,M2717,S2717*$E$713)</f>
        <v>30000000</v>
      </c>
      <c r="AB2717" s="7" t="n">
        <f aca="false">IF(G2717=1,N2717,S2717*$E$712)</f>
        <v>15000000</v>
      </c>
      <c r="AC2717" s="7" t="n">
        <f aca="false">IF(H2717=1,O2717,S2717*$E$711)</f>
        <v>5000000</v>
      </c>
      <c r="AD2717" s="7" t="n">
        <f aca="false">INDEX($W$2662:$W$2789,MATCH($A2717+(1-B2717)*64,$A$2662:$A$2789,0))</f>
        <v>30000000</v>
      </c>
      <c r="AE2717" s="7" t="n">
        <f aca="false">INDEX($W$2662:$W$2789,MATCH($A2717-B2717*64,$A$2662:$A$2789,0))</f>
        <v>98559774.4819747</v>
      </c>
      <c r="AF2717" s="7" t="n">
        <f aca="false">INDEX($X$2662:$X$2789,MATCH($A2717+(1-C2717)*32,$A$2662:$A$2789,0))</f>
        <v>300000000</v>
      </c>
      <c r="AG2717" s="7" t="n">
        <f aca="false">INDEX($X$2662:$X$2789,MATCH($A2717-C2717*32,$A$2662:$A$2789,0))</f>
        <v>534836998.846091</v>
      </c>
      <c r="AH2717" s="7" t="n">
        <f aca="false">INDEX($Y$2662:$Y$2789,MATCH($A2717+(1-D2717)*16,$A$2662:$A$2789,0))</f>
        <v>100000000</v>
      </c>
      <c r="AI2717" s="7" t="n">
        <f aca="false">INDEX($Y$2662:$Y$2789,MATCH($A2717-D2717*16,$A$2662:$A$2789,0))</f>
        <v>170080397.44228</v>
      </c>
      <c r="AJ2717" s="7" t="n">
        <f aca="false">INDEX($Z$2662:$Z$2789,MATCH($A2717+(1-E2717)*8,$A$2662:$A$2789,0))</f>
        <v>60000000</v>
      </c>
      <c r="AK2717" s="7" t="n">
        <f aca="false">INDEX($Z$2662:$Z$2789,MATCH($A2717-E2717*8,$A$2662:$A$2789,0))</f>
        <v>245492662.719108</v>
      </c>
      <c r="AL2717" s="7" t="n">
        <f aca="false">INDEX($AA$2662:$AA$2789,MATCH($A2717+(1-F2717)*4,$A$2662:$A$2789,0))</f>
        <v>30000000</v>
      </c>
      <c r="AM2717" s="7" t="n">
        <f aca="false">INDEX($AA$2662:$AA$2789,MATCH($A2717-F2717*4,$A$2662:$A$2789,0))</f>
        <v>261172473.982381</v>
      </c>
      <c r="AN2717" s="7" t="n">
        <f aca="false">INDEX($AB$2662:$AB$2789,MATCH($A2717+(1-G2717)*2,$A$2662:$A$2789,0))</f>
        <v>15000000</v>
      </c>
      <c r="AO2717" s="7" t="n">
        <f aca="false">INDEX($AB$2662:$AB$2789,MATCH($A2717-G2717*2,$A$2662:$A$2789,0))</f>
        <v>388424950.837964</v>
      </c>
      <c r="AP2717" s="7" t="n">
        <f aca="false">INDEX($AC$2662:$AC$2789,MATCH($A2717+(1-H2717)*1,$A$2662:$A$2789,0))</f>
        <v>5000000</v>
      </c>
      <c r="AQ2717" s="7" t="n">
        <f aca="false">INDEX($AC$2662:$AC$2789,MATCH($A2717-H2717*1,$A$2662:$A$2789,0))</f>
        <v>385946960.720976</v>
      </c>
      <c r="AR2717" s="14" t="b">
        <f aca="false">AND(IF(B2717=1,AD2717&gt;=AE2717,AE2717&gt;AD2717),IF(C2717=1,AF2717&gt;=AG2717,AG2717&gt;AF2717),IF(D2717=1,AH2717&gt;=AI2717,AI2717&gt;AH2717),IF(E2717=1,AJ2717&gt;=AK2717,AK2717&gt;AJ2717),IF(F2717=1,AL2717&gt;=AM2717,AM2717&gt;AL2717),IF(G2717=1,AN2717&gt;=AO2717,AO2717&gt;AN2717),IF(H2717=1,AP2717&gt;=AQ2717,AQ2717&gt;AP2717))</f>
        <v>0</v>
      </c>
      <c r="AS2717" s="2"/>
      <c r="AT2717" s="2"/>
      <c r="AU2717" s="2"/>
      <c r="AV2717" s="2"/>
      <c r="AW2717" s="2"/>
      <c r="AX2717" s="2"/>
    </row>
    <row r="2718" customFormat="false" ht="15" hidden="false" customHeight="false" outlineLevel="0" collapsed="false">
      <c r="A2718" s="6" t="n">
        <f aca="false">ROW()-2662</f>
        <v>56</v>
      </c>
      <c r="B2718" s="6" t="n">
        <f aca="false">MOD(INT($A2718/64),2)</f>
        <v>0</v>
      </c>
      <c r="C2718" s="6" t="n">
        <f aca="false">MOD(INT($A2718/32),2)</f>
        <v>1</v>
      </c>
      <c r="D2718" s="6" t="n">
        <f aca="false">MOD(INT($A2718/16),2)</f>
        <v>1</v>
      </c>
      <c r="E2718" s="6" t="n">
        <f aca="false">MOD(INT($A2718/8),2)</f>
        <v>1</v>
      </c>
      <c r="F2718" s="6" t="n">
        <f aca="false">MOD(INT($A2718/4),2)</f>
        <v>0</v>
      </c>
      <c r="G2718" s="6" t="n">
        <f aca="false">MOD(INT($A2718/2),2)</f>
        <v>0</v>
      </c>
      <c r="H2718" s="6" t="n">
        <f aca="false">MOD(INT($A2718/1),2)</f>
        <v>0</v>
      </c>
      <c r="I2718" s="7" t="n">
        <f aca="false">IF(B2718=1,MIN($B$6,$B$2660),0)</f>
        <v>0</v>
      </c>
      <c r="J2718" s="7" t="n">
        <f aca="false">IF(C2718=1,MIN($F$716,MAX(0,$B$2660-I2718)),0)</f>
        <v>300000000</v>
      </c>
      <c r="K2718" s="7" t="n">
        <f aca="false">IF(D2718=1,MIN($F$715,MAX(0,$B$2660-SUM(I2718:J2718))),0)</f>
        <v>100000000</v>
      </c>
      <c r="L2718" s="7" t="n">
        <f aca="false">IF(E2718=1,MIN($F$714,MAX(0,$B$2660-SUM(I2718:K2718))),0)</f>
        <v>60000000</v>
      </c>
      <c r="M2718" s="7" t="n">
        <f aca="false">IF(F2718=1,MIN($F$713,MAX(0,$B$2660-SUM(I2718:L2718))),0)</f>
        <v>0</v>
      </c>
      <c r="N2718" s="7" t="n">
        <f aca="false">IF(G2718=1,MIN($F$712,MAX(0,$B$2660-SUM(I2718:M2718))),0)</f>
        <v>0</v>
      </c>
      <c r="O2718" s="7" t="n">
        <f aca="false">IF(H2718=1,MIN($F$711,MAX(0,$B$2660-SUM(I2718:N2718))),0)</f>
        <v>0</v>
      </c>
      <c r="P2718" s="7" t="n">
        <f aca="false">MAX(0,$B$2660-SUM(I2718:O2718))</f>
        <v>1540000000</v>
      </c>
      <c r="Q2718" s="7" t="n">
        <f aca="false">($B$693+$B$694)+$B$22+(1-B2718)*$B$688+(1-C2718)*$E$716+(1-D2718)*$E$715+(1-E2718)*$E$714+(1-F2718)*$E$713+(1-G2718)*$E$712+(1-H2718)*$E$711</f>
        <v>23277643.0249701</v>
      </c>
      <c r="R2718" s="7" t="n">
        <f aca="false">P2718&gt;$B$12*Q2718</f>
        <v>1</v>
      </c>
      <c r="S2718" s="7" t="n">
        <f aca="false">IF(R2718,(P2718+$B$12*$B$13)/(Q2718+$B$13),IF(Q2718&gt;0,P2718/Q2718,0))</f>
        <v>59.8386748744182</v>
      </c>
      <c r="T2718" s="7" t="n">
        <f aca="false">IF(R2718,$B$13*(S2718-$B$12),0)</f>
        <v>147096687.186046</v>
      </c>
      <c r="U2718" s="7" t="n">
        <f aca="false">($B$693+$B$694)*S2718</f>
        <v>18795153.2748765</v>
      </c>
      <c r="V2718" s="7" t="n">
        <f aca="false">$B$22*S2718</f>
        <v>538548073.869764</v>
      </c>
      <c r="W2718" s="7" t="n">
        <f aca="false">IF(B2718=1,I2718,S2718*$B$688)</f>
        <v>57657312.3018767</v>
      </c>
      <c r="X2718" s="7" t="n">
        <f aca="false">IF(C2718=1,J2718,S2718*$E$716)</f>
        <v>300000000</v>
      </c>
      <c r="Y2718" s="7" t="n">
        <f aca="false">IF(D2718=1,K2718,S2718*$E$715)</f>
        <v>100000000</v>
      </c>
      <c r="Z2718" s="7" t="n">
        <f aca="false">IF(E2718=1,L2718,S2718*$E$714)</f>
        <v>60000000</v>
      </c>
      <c r="AA2718" s="7" t="n">
        <f aca="false">IF(F2718=1,M2718,S2718*$E$713)</f>
        <v>179516024.623255</v>
      </c>
      <c r="AB2718" s="7" t="n">
        <f aca="false">IF(G2718=1,N2718,S2718*$E$712)</f>
        <v>299193374.372091</v>
      </c>
      <c r="AC2718" s="7" t="n">
        <f aca="false">IF(H2718=1,O2718,S2718*$E$711)</f>
        <v>299193374.372091</v>
      </c>
      <c r="AD2718" s="7" t="n">
        <f aca="false">INDEX($W$2662:$W$2789,MATCH($A2718+(1-B2718)*64,$A$2662:$A$2789,0))</f>
        <v>30000000</v>
      </c>
      <c r="AE2718" s="7" t="n">
        <f aca="false">INDEX($W$2662:$W$2789,MATCH($A2718-B2718*64,$A$2662:$A$2789,0))</f>
        <v>57657312.3018767</v>
      </c>
      <c r="AF2718" s="7" t="n">
        <f aca="false">INDEX($X$2662:$X$2789,MATCH($A2718+(1-C2718)*32,$A$2662:$A$2789,0))</f>
        <v>300000000</v>
      </c>
      <c r="AG2718" s="7" t="n">
        <f aca="false">INDEX($X$2662:$X$2789,MATCH($A2718-C2718*32,$A$2662:$A$2789,0))</f>
        <v>355400641.16554</v>
      </c>
      <c r="AH2718" s="7" t="n">
        <f aca="false">INDEX($Y$2662:$Y$2789,MATCH($A2718+(1-D2718)*16,$A$2662:$A$2789,0))</f>
        <v>100000000</v>
      </c>
      <c r="AI2718" s="7" t="n">
        <f aca="false">INDEX($Y$2662:$Y$2789,MATCH($A2718-D2718*16,$A$2662:$A$2789,0))</f>
        <v>103934612.190991</v>
      </c>
      <c r="AJ2718" s="7" t="n">
        <f aca="false">INDEX($Z$2662:$Z$2789,MATCH($A2718+(1-E2718)*8,$A$2662:$A$2789,0))</f>
        <v>60000000</v>
      </c>
      <c r="AK2718" s="7" t="n">
        <f aca="false">INDEX($Z$2662:$Z$2789,MATCH($A2718-E2718*8,$A$2662:$A$2789,0))</f>
        <v>136491189.010799</v>
      </c>
      <c r="AL2718" s="7" t="n">
        <f aca="false">INDEX($AA$2662:$AA$2789,MATCH($A2718+(1-F2718)*4,$A$2662:$A$2789,0))</f>
        <v>30000000</v>
      </c>
      <c r="AM2718" s="7" t="n">
        <f aca="false">INDEX($AA$2662:$AA$2789,MATCH($A2718-F2718*4,$A$2662:$A$2789,0))</f>
        <v>179516024.623255</v>
      </c>
      <c r="AN2718" s="7" t="n">
        <f aca="false">INDEX($AB$2662:$AB$2789,MATCH($A2718+(1-G2718)*2,$A$2662:$A$2789,0))</f>
        <v>15000000</v>
      </c>
      <c r="AO2718" s="7" t="n">
        <f aca="false">INDEX($AB$2662:$AB$2789,MATCH($A2718-G2718*2,$A$2662:$A$2789,0))</f>
        <v>299193374.372091</v>
      </c>
      <c r="AP2718" s="7" t="n">
        <f aca="false">INDEX($AC$2662:$AC$2789,MATCH($A2718+(1-H2718)*1,$A$2662:$A$2789,0))</f>
        <v>5000000</v>
      </c>
      <c r="AQ2718" s="7" t="n">
        <f aca="false">INDEX($AC$2662:$AC$2789,MATCH($A2718-H2718*1,$A$2662:$A$2789,0))</f>
        <v>299193374.372091</v>
      </c>
      <c r="AR2718" s="14" t="b">
        <f aca="false">AND(IF(B2718=1,AD2718&gt;=AE2718,AE2718&gt;AD2718),IF(C2718=1,AF2718&gt;=AG2718,AG2718&gt;AF2718),IF(D2718=1,AH2718&gt;=AI2718,AI2718&gt;AH2718),IF(E2718=1,AJ2718&gt;=AK2718,AK2718&gt;AJ2718),IF(F2718=1,AL2718&gt;=AM2718,AM2718&gt;AL2718),IF(G2718=1,AN2718&gt;=AO2718,AO2718&gt;AN2718),IF(H2718=1,AP2718&gt;=AQ2718,AQ2718&gt;AP2718))</f>
        <v>0</v>
      </c>
      <c r="AS2718" s="2"/>
      <c r="AT2718" s="2"/>
      <c r="AU2718" s="2"/>
      <c r="AV2718" s="2"/>
      <c r="AW2718" s="2"/>
      <c r="AX2718" s="2"/>
    </row>
    <row r="2719" customFormat="false" ht="15" hidden="false" customHeight="false" outlineLevel="0" collapsed="false">
      <c r="A2719" s="6" t="n">
        <f aca="false">ROW()-2662</f>
        <v>57</v>
      </c>
      <c r="B2719" s="6" t="n">
        <f aca="false">MOD(INT($A2719/64),2)</f>
        <v>0</v>
      </c>
      <c r="C2719" s="6" t="n">
        <f aca="false">MOD(INT($A2719/32),2)</f>
        <v>1</v>
      </c>
      <c r="D2719" s="6" t="n">
        <f aca="false">MOD(INT($A2719/16),2)</f>
        <v>1</v>
      </c>
      <c r="E2719" s="6" t="n">
        <f aca="false">MOD(INT($A2719/8),2)</f>
        <v>1</v>
      </c>
      <c r="F2719" s="6" t="n">
        <f aca="false">MOD(INT($A2719/4),2)</f>
        <v>0</v>
      </c>
      <c r="G2719" s="6" t="n">
        <f aca="false">MOD(INT($A2719/2),2)</f>
        <v>0</v>
      </c>
      <c r="H2719" s="6" t="n">
        <f aca="false">MOD(INT($A2719/1),2)</f>
        <v>1</v>
      </c>
      <c r="I2719" s="7" t="n">
        <f aca="false">IF(B2719=1,MIN($B$6,$B$2660),0)</f>
        <v>0</v>
      </c>
      <c r="J2719" s="7" t="n">
        <f aca="false">IF(C2719=1,MIN($F$716,MAX(0,$B$2660-I2719)),0)</f>
        <v>300000000</v>
      </c>
      <c r="K2719" s="7" t="n">
        <f aca="false">IF(D2719=1,MIN($F$715,MAX(0,$B$2660-SUM(I2719:J2719))),0)</f>
        <v>100000000</v>
      </c>
      <c r="L2719" s="7" t="n">
        <f aca="false">IF(E2719=1,MIN($F$714,MAX(0,$B$2660-SUM(I2719:K2719))),0)</f>
        <v>60000000</v>
      </c>
      <c r="M2719" s="7" t="n">
        <f aca="false">IF(F2719=1,MIN($F$713,MAX(0,$B$2660-SUM(I2719:L2719))),0)</f>
        <v>0</v>
      </c>
      <c r="N2719" s="7" t="n">
        <f aca="false">IF(G2719=1,MIN($F$712,MAX(0,$B$2660-SUM(I2719:M2719))),0)</f>
        <v>0</v>
      </c>
      <c r="O2719" s="7" t="n">
        <f aca="false">IF(H2719=1,MIN($F$711,MAX(0,$B$2660-SUM(I2719:N2719))),0)</f>
        <v>5000000</v>
      </c>
      <c r="P2719" s="7" t="n">
        <f aca="false">MAX(0,$B$2660-SUM(I2719:O2719))</f>
        <v>1535000000</v>
      </c>
      <c r="Q2719" s="7" t="n">
        <f aca="false">($B$693+$B$694)+$B$22+(1-B2719)*$B$688+(1-C2719)*$E$716+(1-D2719)*$E$715+(1-E2719)*$E$714+(1-F2719)*$E$713+(1-G2719)*$E$712+(1-H2719)*$E$711</f>
        <v>18277643.0249701</v>
      </c>
      <c r="R2719" s="7" t="n">
        <f aca="false">P2719&gt;$B$12*Q2719</f>
        <v>1</v>
      </c>
      <c r="S2719" s="7" t="n">
        <f aca="false">IF(R2719,(P2719+$B$12*$B$13)/(Q2719+$B$13),IF(Q2719&gt;0,P2719/Q2719,0))</f>
        <v>73.9978061107445</v>
      </c>
      <c r="T2719" s="7" t="n">
        <f aca="false">IF(R2719,$B$13*(S2719-$B$12),0)</f>
        <v>182494515.276861</v>
      </c>
      <c r="U2719" s="7" t="n">
        <f aca="false">($B$693+$B$694)*S2719</f>
        <v>23242495.1049613</v>
      </c>
      <c r="V2719" s="7" t="n">
        <f aca="false">$B$22*S2719</f>
        <v>665980254.996701</v>
      </c>
      <c r="W2719" s="7" t="n">
        <f aca="false">IF(B2719=1,I2719,S2719*$B$688)</f>
        <v>71300285.7355203</v>
      </c>
      <c r="X2719" s="7" t="n">
        <f aca="false">IF(C2719=1,J2719,S2719*$E$716)</f>
        <v>300000000</v>
      </c>
      <c r="Y2719" s="7" t="n">
        <f aca="false">IF(D2719=1,K2719,S2719*$E$715)</f>
        <v>100000000</v>
      </c>
      <c r="Z2719" s="7" t="n">
        <f aca="false">IF(E2719=1,L2719,S2719*$E$714)</f>
        <v>60000000</v>
      </c>
      <c r="AA2719" s="7" t="n">
        <f aca="false">IF(F2719=1,M2719,S2719*$E$713)</f>
        <v>221993418.332234</v>
      </c>
      <c r="AB2719" s="7" t="n">
        <f aca="false">IF(G2719=1,N2719,S2719*$E$712)</f>
        <v>369989030.553723</v>
      </c>
      <c r="AC2719" s="7" t="n">
        <f aca="false">IF(H2719=1,O2719,S2719*$E$711)</f>
        <v>5000000</v>
      </c>
      <c r="AD2719" s="7" t="n">
        <f aca="false">INDEX($W$2662:$W$2789,MATCH($A2719+(1-B2719)*64,$A$2662:$A$2789,0))</f>
        <v>30000000</v>
      </c>
      <c r="AE2719" s="7" t="n">
        <f aca="false">INDEX($W$2662:$W$2789,MATCH($A2719-B2719*64,$A$2662:$A$2789,0))</f>
        <v>71300285.7355203</v>
      </c>
      <c r="AF2719" s="7" t="n">
        <f aca="false">INDEX($X$2662:$X$2789,MATCH($A2719+(1-C2719)*32,$A$2662:$A$2789,0))</f>
        <v>300000000</v>
      </c>
      <c r="AG2719" s="7" t="n">
        <f aca="false">INDEX($X$2662:$X$2789,MATCH($A2719-C2719*32,$A$2662:$A$2789,0))</f>
        <v>420223049.026871</v>
      </c>
      <c r="AH2719" s="7" t="n">
        <f aca="false">INDEX($Y$2662:$Y$2789,MATCH($A2719+(1-D2719)*16,$A$2662:$A$2789,0))</f>
        <v>100000000</v>
      </c>
      <c r="AI2719" s="7" t="n">
        <f aca="false">INDEX($Y$2662:$Y$2789,MATCH($A2719-D2719*16,$A$2662:$A$2789,0))</f>
        <v>126625065.424671</v>
      </c>
      <c r="AJ2719" s="7" t="n">
        <f aca="false">INDEX($Z$2662:$Z$2789,MATCH($A2719+(1-E2719)*8,$A$2662:$A$2789,0))</f>
        <v>60000000</v>
      </c>
      <c r="AK2719" s="7" t="n">
        <f aca="false">INDEX($Z$2662:$Z$2789,MATCH($A2719-E2719*8,$A$2662:$A$2789,0))</f>
        <v>165418027.875807</v>
      </c>
      <c r="AL2719" s="7" t="n">
        <f aca="false">INDEX($AA$2662:$AA$2789,MATCH($A2719+(1-F2719)*4,$A$2662:$A$2789,0))</f>
        <v>30000000</v>
      </c>
      <c r="AM2719" s="7" t="n">
        <f aca="false">INDEX($AA$2662:$AA$2789,MATCH($A2719-F2719*4,$A$2662:$A$2789,0))</f>
        <v>221993418.332234</v>
      </c>
      <c r="AN2719" s="7" t="n">
        <f aca="false">INDEX($AB$2662:$AB$2789,MATCH($A2719+(1-G2719)*2,$A$2662:$A$2789,0))</f>
        <v>15000000</v>
      </c>
      <c r="AO2719" s="7" t="n">
        <f aca="false">INDEX($AB$2662:$AB$2789,MATCH($A2719-G2719*2,$A$2662:$A$2789,0))</f>
        <v>369989030.553723</v>
      </c>
      <c r="AP2719" s="7" t="n">
        <f aca="false">INDEX($AC$2662:$AC$2789,MATCH($A2719+(1-H2719)*1,$A$2662:$A$2789,0))</f>
        <v>5000000</v>
      </c>
      <c r="AQ2719" s="7" t="n">
        <f aca="false">INDEX($AC$2662:$AC$2789,MATCH($A2719-H2719*1,$A$2662:$A$2789,0))</f>
        <v>299193374.372091</v>
      </c>
      <c r="AR2719" s="14" t="b">
        <f aca="false">AND(IF(B2719=1,AD2719&gt;=AE2719,AE2719&gt;AD2719),IF(C2719=1,AF2719&gt;=AG2719,AG2719&gt;AF2719),IF(D2719=1,AH2719&gt;=AI2719,AI2719&gt;AH2719),IF(E2719=1,AJ2719&gt;=AK2719,AK2719&gt;AJ2719),IF(F2719=1,AL2719&gt;=AM2719,AM2719&gt;AL2719),IF(G2719=1,AN2719&gt;=AO2719,AO2719&gt;AN2719),IF(H2719=1,AP2719&gt;=AQ2719,AQ2719&gt;AP2719))</f>
        <v>0</v>
      </c>
      <c r="AS2719" s="2"/>
      <c r="AT2719" s="2"/>
      <c r="AU2719" s="2"/>
      <c r="AV2719" s="2"/>
      <c r="AW2719" s="2"/>
      <c r="AX2719" s="2"/>
    </row>
    <row r="2720" customFormat="false" ht="15" hidden="false" customHeight="false" outlineLevel="0" collapsed="false">
      <c r="A2720" s="6" t="n">
        <f aca="false">ROW()-2662</f>
        <v>58</v>
      </c>
      <c r="B2720" s="6" t="n">
        <f aca="false">MOD(INT($A2720/64),2)</f>
        <v>0</v>
      </c>
      <c r="C2720" s="6" t="n">
        <f aca="false">MOD(INT($A2720/32),2)</f>
        <v>1</v>
      </c>
      <c r="D2720" s="6" t="n">
        <f aca="false">MOD(INT($A2720/16),2)</f>
        <v>1</v>
      </c>
      <c r="E2720" s="6" t="n">
        <f aca="false">MOD(INT($A2720/8),2)</f>
        <v>1</v>
      </c>
      <c r="F2720" s="6" t="n">
        <f aca="false">MOD(INT($A2720/4),2)</f>
        <v>0</v>
      </c>
      <c r="G2720" s="6" t="n">
        <f aca="false">MOD(INT($A2720/2),2)</f>
        <v>1</v>
      </c>
      <c r="H2720" s="6" t="n">
        <f aca="false">MOD(INT($A2720/1),2)</f>
        <v>0</v>
      </c>
      <c r="I2720" s="7" t="n">
        <f aca="false">IF(B2720=1,MIN($B$6,$B$2660),0)</f>
        <v>0</v>
      </c>
      <c r="J2720" s="7" t="n">
        <f aca="false">IF(C2720=1,MIN($F$716,MAX(0,$B$2660-I2720)),0)</f>
        <v>300000000</v>
      </c>
      <c r="K2720" s="7" t="n">
        <f aca="false">IF(D2720=1,MIN($F$715,MAX(0,$B$2660-SUM(I2720:J2720))),0)</f>
        <v>100000000</v>
      </c>
      <c r="L2720" s="7" t="n">
        <f aca="false">IF(E2720=1,MIN($F$714,MAX(0,$B$2660-SUM(I2720:K2720))),0)</f>
        <v>60000000</v>
      </c>
      <c r="M2720" s="7" t="n">
        <f aca="false">IF(F2720=1,MIN($F$713,MAX(0,$B$2660-SUM(I2720:L2720))),0)</f>
        <v>0</v>
      </c>
      <c r="N2720" s="7" t="n">
        <f aca="false">IF(G2720=1,MIN($F$712,MAX(0,$B$2660-SUM(I2720:M2720))),0)</f>
        <v>15000000</v>
      </c>
      <c r="O2720" s="7" t="n">
        <f aca="false">IF(H2720=1,MIN($F$711,MAX(0,$B$2660-SUM(I2720:N2720))),0)</f>
        <v>0</v>
      </c>
      <c r="P2720" s="7" t="n">
        <f aca="false">MAX(0,$B$2660-SUM(I2720:O2720))</f>
        <v>1525000000</v>
      </c>
      <c r="Q2720" s="7" t="n">
        <f aca="false">($B$693+$B$694)+$B$22+(1-B2720)*$B$688+(1-C2720)*$E$716+(1-D2720)*$E$715+(1-E2720)*$E$714+(1-F2720)*$E$713+(1-G2720)*$E$712+(1-H2720)*$E$711</f>
        <v>18277643.0249701</v>
      </c>
      <c r="R2720" s="7" t="n">
        <f aca="false">P2720&gt;$B$12*Q2720</f>
        <v>1</v>
      </c>
      <c r="S2720" s="7" t="n">
        <f aca="false">IF(R2720,(P2720+$B$12*$B$13)/(Q2720+$B$13),IF(Q2720&gt;0,P2720/Q2720,0))</f>
        <v>73.5165195669348</v>
      </c>
      <c r="T2720" s="7" t="n">
        <f aca="false">IF(R2720,$B$13*(S2720-$B$12),0)</f>
        <v>181291298.917337</v>
      </c>
      <c r="U2720" s="7" t="n">
        <f aca="false">($B$693+$B$694)*S2720</f>
        <v>23091324.4050916</v>
      </c>
      <c r="V2720" s="7" t="n">
        <f aca="false">$B$22*S2720</f>
        <v>661648676.102413</v>
      </c>
      <c r="W2720" s="7" t="n">
        <f aca="false">IF(B2720=1,I2720,S2720*$B$688)</f>
        <v>70836544.0396795</v>
      </c>
      <c r="X2720" s="7" t="n">
        <f aca="false">IF(C2720=1,J2720,S2720*$E$716)</f>
        <v>300000000</v>
      </c>
      <c r="Y2720" s="7" t="n">
        <f aca="false">IF(D2720=1,K2720,S2720*$E$715)</f>
        <v>100000000</v>
      </c>
      <c r="Z2720" s="7" t="n">
        <f aca="false">IF(E2720=1,L2720,S2720*$E$714)</f>
        <v>60000000</v>
      </c>
      <c r="AA2720" s="7" t="n">
        <f aca="false">IF(F2720=1,M2720,S2720*$E$713)</f>
        <v>220549558.700804</v>
      </c>
      <c r="AB2720" s="7" t="n">
        <f aca="false">IF(G2720=1,N2720,S2720*$E$712)</f>
        <v>15000000</v>
      </c>
      <c r="AC2720" s="7" t="n">
        <f aca="false">IF(H2720=1,O2720,S2720*$E$711)</f>
        <v>367582597.834674</v>
      </c>
      <c r="AD2720" s="7" t="n">
        <f aca="false">INDEX($W$2662:$W$2789,MATCH($A2720+(1-B2720)*64,$A$2662:$A$2789,0))</f>
        <v>30000000</v>
      </c>
      <c r="AE2720" s="7" t="n">
        <f aca="false">INDEX($W$2662:$W$2789,MATCH($A2720-B2720*64,$A$2662:$A$2789,0))</f>
        <v>70836544.0396795</v>
      </c>
      <c r="AF2720" s="7" t="n">
        <f aca="false">INDEX($X$2662:$X$2789,MATCH($A2720+(1-C2720)*32,$A$2662:$A$2789,0))</f>
        <v>300000000</v>
      </c>
      <c r="AG2720" s="7" t="n">
        <f aca="false">INDEX($X$2662:$X$2789,MATCH($A2720-C2720*32,$A$2662:$A$2789,0))</f>
        <v>417936120.868902</v>
      </c>
      <c r="AH2720" s="7" t="n">
        <f aca="false">INDEX($Y$2662:$Y$2789,MATCH($A2720+(1-D2720)*16,$A$2662:$A$2789,0))</f>
        <v>100000000</v>
      </c>
      <c r="AI2720" s="7" t="n">
        <f aca="false">INDEX($Y$2662:$Y$2789,MATCH($A2720-D2720*16,$A$2662:$A$2789,0))</f>
        <v>125851782.582382</v>
      </c>
      <c r="AJ2720" s="7" t="n">
        <f aca="false">INDEX($Z$2662:$Z$2789,MATCH($A2720+(1-E2720)*8,$A$2662:$A$2789,0))</f>
        <v>60000000</v>
      </c>
      <c r="AK2720" s="7" t="n">
        <f aca="false">INDEX($Z$2662:$Z$2789,MATCH($A2720-E2720*8,$A$2662:$A$2789,0))</f>
        <v>164382547.263126</v>
      </c>
      <c r="AL2720" s="7" t="n">
        <f aca="false">INDEX($AA$2662:$AA$2789,MATCH($A2720+(1-F2720)*4,$A$2662:$A$2789,0))</f>
        <v>30000000</v>
      </c>
      <c r="AM2720" s="7" t="n">
        <f aca="false">INDEX($AA$2662:$AA$2789,MATCH($A2720-F2720*4,$A$2662:$A$2789,0))</f>
        <v>220549558.700804</v>
      </c>
      <c r="AN2720" s="7" t="n">
        <f aca="false">INDEX($AB$2662:$AB$2789,MATCH($A2720+(1-G2720)*2,$A$2662:$A$2789,0))</f>
        <v>15000000</v>
      </c>
      <c r="AO2720" s="7" t="n">
        <f aca="false">INDEX($AB$2662:$AB$2789,MATCH($A2720-G2720*2,$A$2662:$A$2789,0))</f>
        <v>299193374.372091</v>
      </c>
      <c r="AP2720" s="7" t="n">
        <f aca="false">INDEX($AC$2662:$AC$2789,MATCH($A2720+(1-H2720)*1,$A$2662:$A$2789,0))</f>
        <v>5000000</v>
      </c>
      <c r="AQ2720" s="7" t="n">
        <f aca="false">INDEX($AC$2662:$AC$2789,MATCH($A2720-H2720*1,$A$2662:$A$2789,0))</f>
        <v>367582597.834674</v>
      </c>
      <c r="AR2720" s="14" t="b">
        <f aca="false">AND(IF(B2720=1,AD2720&gt;=AE2720,AE2720&gt;AD2720),IF(C2720=1,AF2720&gt;=AG2720,AG2720&gt;AF2720),IF(D2720=1,AH2720&gt;=AI2720,AI2720&gt;AH2720),IF(E2720=1,AJ2720&gt;=AK2720,AK2720&gt;AJ2720),IF(F2720=1,AL2720&gt;=AM2720,AM2720&gt;AL2720),IF(G2720=1,AN2720&gt;=AO2720,AO2720&gt;AN2720),IF(H2720=1,AP2720&gt;=AQ2720,AQ2720&gt;AP2720))</f>
        <v>0</v>
      </c>
      <c r="AS2720" s="2"/>
      <c r="AT2720" s="2"/>
      <c r="AU2720" s="2"/>
      <c r="AV2720" s="2"/>
      <c r="AW2720" s="2"/>
      <c r="AX2720" s="2"/>
    </row>
    <row r="2721" customFormat="false" ht="15" hidden="false" customHeight="false" outlineLevel="0" collapsed="false">
      <c r="A2721" s="6" t="n">
        <f aca="false">ROW()-2662</f>
        <v>59</v>
      </c>
      <c r="B2721" s="6" t="n">
        <f aca="false">MOD(INT($A2721/64),2)</f>
        <v>0</v>
      </c>
      <c r="C2721" s="6" t="n">
        <f aca="false">MOD(INT($A2721/32),2)</f>
        <v>1</v>
      </c>
      <c r="D2721" s="6" t="n">
        <f aca="false">MOD(INT($A2721/16),2)</f>
        <v>1</v>
      </c>
      <c r="E2721" s="6" t="n">
        <f aca="false">MOD(INT($A2721/8),2)</f>
        <v>1</v>
      </c>
      <c r="F2721" s="6" t="n">
        <f aca="false">MOD(INT($A2721/4),2)</f>
        <v>0</v>
      </c>
      <c r="G2721" s="6" t="n">
        <f aca="false">MOD(INT($A2721/2),2)</f>
        <v>1</v>
      </c>
      <c r="H2721" s="6" t="n">
        <f aca="false">MOD(INT($A2721/1),2)</f>
        <v>1</v>
      </c>
      <c r="I2721" s="7" t="n">
        <f aca="false">IF(B2721=1,MIN($B$6,$B$2660),0)</f>
        <v>0</v>
      </c>
      <c r="J2721" s="7" t="n">
        <f aca="false">IF(C2721=1,MIN($F$716,MAX(0,$B$2660-I2721)),0)</f>
        <v>300000000</v>
      </c>
      <c r="K2721" s="7" t="n">
        <f aca="false">IF(D2721=1,MIN($F$715,MAX(0,$B$2660-SUM(I2721:J2721))),0)</f>
        <v>100000000</v>
      </c>
      <c r="L2721" s="7" t="n">
        <f aca="false">IF(E2721=1,MIN($F$714,MAX(0,$B$2660-SUM(I2721:K2721))),0)</f>
        <v>60000000</v>
      </c>
      <c r="M2721" s="7" t="n">
        <f aca="false">IF(F2721=1,MIN($F$713,MAX(0,$B$2660-SUM(I2721:L2721))),0)</f>
        <v>0</v>
      </c>
      <c r="N2721" s="7" t="n">
        <f aca="false">IF(G2721=1,MIN($F$712,MAX(0,$B$2660-SUM(I2721:M2721))),0)</f>
        <v>15000000</v>
      </c>
      <c r="O2721" s="7" t="n">
        <f aca="false">IF(H2721=1,MIN($F$711,MAX(0,$B$2660-SUM(I2721:N2721))),0)</f>
        <v>5000000</v>
      </c>
      <c r="P2721" s="7" t="n">
        <f aca="false">MAX(0,$B$2660-SUM(I2721:O2721))</f>
        <v>1520000000</v>
      </c>
      <c r="Q2721" s="7" t="n">
        <f aca="false">($B$693+$B$694)+$B$22+(1-B2721)*$B$688+(1-C2721)*$E$716+(1-D2721)*$E$715+(1-E2721)*$E$714+(1-F2721)*$E$713+(1-G2721)*$E$712+(1-H2721)*$E$711</f>
        <v>13277643.0249701</v>
      </c>
      <c r="R2721" s="7" t="n">
        <f aca="false">P2721&gt;$B$12*Q2721</f>
        <v>1</v>
      </c>
      <c r="S2721" s="7" t="n">
        <f aca="false">IF(R2721,(P2721+$B$12*$B$13)/(Q2721+$B$13),IF(Q2721&gt;0,P2721/Q2721,0))</f>
        <v>96.4973030249483</v>
      </c>
      <c r="T2721" s="7" t="n">
        <f aca="false">IF(R2721,$B$13*(S2721-$B$12),0)</f>
        <v>238743257.562371</v>
      </c>
      <c r="U2721" s="7" t="n">
        <f aca="false">($B$693+$B$694)*S2721</f>
        <v>30309521.4720651</v>
      </c>
      <c r="V2721" s="7" t="n">
        <f aca="false">$B$22*S2721</f>
        <v>868475727.224535</v>
      </c>
      <c r="W2721" s="7" t="n">
        <f aca="false">IF(B2721=1,I2721,S2721*$B$688)</f>
        <v>92979584.6661848</v>
      </c>
      <c r="X2721" s="7" t="n">
        <f aca="false">IF(C2721=1,J2721,S2721*$E$716)</f>
        <v>300000000</v>
      </c>
      <c r="Y2721" s="7" t="n">
        <f aca="false">IF(D2721=1,K2721,S2721*$E$715)</f>
        <v>100000000</v>
      </c>
      <c r="Z2721" s="7" t="n">
        <f aca="false">IF(E2721=1,L2721,S2721*$E$714)</f>
        <v>60000000</v>
      </c>
      <c r="AA2721" s="7" t="n">
        <f aca="false">IF(F2721=1,M2721,S2721*$E$713)</f>
        <v>289491909.074845</v>
      </c>
      <c r="AB2721" s="7" t="n">
        <f aca="false">IF(G2721=1,N2721,S2721*$E$712)</f>
        <v>15000000</v>
      </c>
      <c r="AC2721" s="7" t="n">
        <f aca="false">IF(H2721=1,O2721,S2721*$E$711)</f>
        <v>5000000</v>
      </c>
      <c r="AD2721" s="7" t="n">
        <f aca="false">INDEX($W$2662:$W$2789,MATCH($A2721+(1-B2721)*64,$A$2662:$A$2789,0))</f>
        <v>30000000</v>
      </c>
      <c r="AE2721" s="7" t="n">
        <f aca="false">INDEX($W$2662:$W$2789,MATCH($A2721-B2721*64,$A$2662:$A$2789,0))</f>
        <v>92979584.6661848</v>
      </c>
      <c r="AF2721" s="7" t="n">
        <f aca="false">INDEX($X$2662:$X$2789,MATCH($A2721+(1-C2721)*32,$A$2662:$A$2789,0))</f>
        <v>300000000</v>
      </c>
      <c r="AG2721" s="7" t="n">
        <f aca="false">INDEX($X$2662:$X$2789,MATCH($A2721-C2721*32,$A$2662:$A$2789,0))</f>
        <v>511785014.125097</v>
      </c>
      <c r="AH2721" s="7" t="n">
        <f aca="false">INDEX($Y$2662:$Y$2789,MATCH($A2721+(1-D2721)*16,$A$2662:$A$2789,0))</f>
        <v>100000000</v>
      </c>
      <c r="AI2721" s="7" t="n">
        <f aca="false">INDEX($Y$2662:$Y$2789,MATCH($A2721-D2721*16,$A$2662:$A$2789,0))</f>
        <v>161273449.73519</v>
      </c>
      <c r="AJ2721" s="7" t="n">
        <f aca="false">INDEX($Z$2662:$Z$2789,MATCH($A2721+(1-E2721)*8,$A$2662:$A$2789,0))</f>
        <v>60000000</v>
      </c>
      <c r="AK2721" s="7" t="n">
        <f aca="false">INDEX($Z$2662:$Z$2789,MATCH($A2721-E2721*8,$A$2662:$A$2789,0))</f>
        <v>208937979.185904</v>
      </c>
      <c r="AL2721" s="7" t="n">
        <f aca="false">INDEX($AA$2662:$AA$2789,MATCH($A2721+(1-F2721)*4,$A$2662:$A$2789,0))</f>
        <v>30000000</v>
      </c>
      <c r="AM2721" s="7" t="n">
        <f aca="false">INDEX($AA$2662:$AA$2789,MATCH($A2721-F2721*4,$A$2662:$A$2789,0))</f>
        <v>289491909.074845</v>
      </c>
      <c r="AN2721" s="7" t="n">
        <f aca="false">INDEX($AB$2662:$AB$2789,MATCH($A2721+(1-G2721)*2,$A$2662:$A$2789,0))</f>
        <v>15000000</v>
      </c>
      <c r="AO2721" s="7" t="n">
        <f aca="false">INDEX($AB$2662:$AB$2789,MATCH($A2721-G2721*2,$A$2662:$A$2789,0))</f>
        <v>369989030.553723</v>
      </c>
      <c r="AP2721" s="7" t="n">
        <f aca="false">INDEX($AC$2662:$AC$2789,MATCH($A2721+(1-H2721)*1,$A$2662:$A$2789,0))</f>
        <v>5000000</v>
      </c>
      <c r="AQ2721" s="7" t="n">
        <f aca="false">INDEX($AC$2662:$AC$2789,MATCH($A2721-H2721*1,$A$2662:$A$2789,0))</f>
        <v>367582597.834674</v>
      </c>
      <c r="AR2721" s="14" t="b">
        <f aca="false">AND(IF(B2721=1,AD2721&gt;=AE2721,AE2721&gt;AD2721),IF(C2721=1,AF2721&gt;=AG2721,AG2721&gt;AF2721),IF(D2721=1,AH2721&gt;=AI2721,AI2721&gt;AH2721),IF(E2721=1,AJ2721&gt;=AK2721,AK2721&gt;AJ2721),IF(F2721=1,AL2721&gt;=AM2721,AM2721&gt;AL2721),IF(G2721=1,AN2721&gt;=AO2721,AO2721&gt;AN2721),IF(H2721=1,AP2721&gt;=AQ2721,AQ2721&gt;AP2721))</f>
        <v>0</v>
      </c>
      <c r="AS2721" s="2"/>
      <c r="AT2721" s="2"/>
      <c r="AU2721" s="2"/>
      <c r="AV2721" s="2"/>
      <c r="AW2721" s="2"/>
      <c r="AX2721" s="2"/>
    </row>
    <row r="2722" customFormat="false" ht="15" hidden="false" customHeight="false" outlineLevel="0" collapsed="false">
      <c r="A2722" s="6" t="n">
        <f aca="false">ROW()-2662</f>
        <v>60</v>
      </c>
      <c r="B2722" s="6" t="n">
        <f aca="false">MOD(INT($A2722/64),2)</f>
        <v>0</v>
      </c>
      <c r="C2722" s="6" t="n">
        <f aca="false">MOD(INT($A2722/32),2)</f>
        <v>1</v>
      </c>
      <c r="D2722" s="6" t="n">
        <f aca="false">MOD(INT($A2722/16),2)</f>
        <v>1</v>
      </c>
      <c r="E2722" s="6" t="n">
        <f aca="false">MOD(INT($A2722/8),2)</f>
        <v>1</v>
      </c>
      <c r="F2722" s="6" t="n">
        <f aca="false">MOD(INT($A2722/4),2)</f>
        <v>1</v>
      </c>
      <c r="G2722" s="6" t="n">
        <f aca="false">MOD(INT($A2722/2),2)</f>
        <v>0</v>
      </c>
      <c r="H2722" s="6" t="n">
        <f aca="false">MOD(INT($A2722/1),2)</f>
        <v>0</v>
      </c>
      <c r="I2722" s="7" t="n">
        <f aca="false">IF(B2722=1,MIN($B$6,$B$2660),0)</f>
        <v>0</v>
      </c>
      <c r="J2722" s="7" t="n">
        <f aca="false">IF(C2722=1,MIN($F$716,MAX(0,$B$2660-I2722)),0)</f>
        <v>300000000</v>
      </c>
      <c r="K2722" s="7" t="n">
        <f aca="false">IF(D2722=1,MIN($F$715,MAX(0,$B$2660-SUM(I2722:J2722))),0)</f>
        <v>100000000</v>
      </c>
      <c r="L2722" s="7" t="n">
        <f aca="false">IF(E2722=1,MIN($F$714,MAX(0,$B$2660-SUM(I2722:K2722))),0)</f>
        <v>60000000</v>
      </c>
      <c r="M2722" s="7" t="n">
        <f aca="false">IF(F2722=1,MIN($F$713,MAX(0,$B$2660-SUM(I2722:L2722))),0)</f>
        <v>30000000</v>
      </c>
      <c r="N2722" s="7" t="n">
        <f aca="false">IF(G2722=1,MIN($F$712,MAX(0,$B$2660-SUM(I2722:M2722))),0)</f>
        <v>0</v>
      </c>
      <c r="O2722" s="7" t="n">
        <f aca="false">IF(H2722=1,MIN($F$711,MAX(0,$B$2660-SUM(I2722:N2722))),0)</f>
        <v>0</v>
      </c>
      <c r="P2722" s="7" t="n">
        <f aca="false">MAX(0,$B$2660-SUM(I2722:O2722))</f>
        <v>1510000000</v>
      </c>
      <c r="Q2722" s="7" t="n">
        <f aca="false">($B$693+$B$694)+$B$22+(1-B2722)*$B$688+(1-C2722)*$E$716+(1-D2722)*$E$715+(1-E2722)*$E$714+(1-F2722)*$E$713+(1-G2722)*$E$712+(1-H2722)*$E$711</f>
        <v>20277643.0249701</v>
      </c>
      <c r="R2722" s="7" t="n">
        <f aca="false">P2722&gt;$B$12*Q2722</f>
        <v>1</v>
      </c>
      <c r="S2722" s="7" t="n">
        <f aca="false">IF(R2722,(P2722+$B$12*$B$13)/(Q2722+$B$13),IF(Q2722&gt;0,P2722/Q2722,0))</f>
        <v>66.4028318620112</v>
      </c>
      <c r="T2722" s="7" t="n">
        <f aca="false">IF(R2722,$B$13*(S2722-$B$12),0)</f>
        <v>163507079.655028</v>
      </c>
      <c r="U2722" s="7" t="n">
        <f aca="false">($B$693+$B$694)*S2722</f>
        <v>20856935.8421055</v>
      </c>
      <c r="V2722" s="7" t="n">
        <f aca="false">$B$22*S2722</f>
        <v>597625486.758101</v>
      </c>
      <c r="W2722" s="7" t="n">
        <f aca="false">IF(B2722=1,I2722,S2722*$B$688)</f>
        <v>63982179.1246544</v>
      </c>
      <c r="X2722" s="7" t="n">
        <f aca="false">IF(C2722=1,J2722,S2722*$E$716)</f>
        <v>300000000</v>
      </c>
      <c r="Y2722" s="7" t="n">
        <f aca="false">IF(D2722=1,K2722,S2722*$E$715)</f>
        <v>100000000</v>
      </c>
      <c r="Z2722" s="7" t="n">
        <f aca="false">IF(E2722=1,L2722,S2722*$E$714)</f>
        <v>60000000</v>
      </c>
      <c r="AA2722" s="7" t="n">
        <f aca="false">IF(F2722=1,M2722,S2722*$E$713)</f>
        <v>30000000</v>
      </c>
      <c r="AB2722" s="7" t="n">
        <f aca="false">IF(G2722=1,N2722,S2722*$E$712)</f>
        <v>332014159.310056</v>
      </c>
      <c r="AC2722" s="7" t="n">
        <f aca="false">IF(H2722=1,O2722,S2722*$E$711)</f>
        <v>332014159.310056</v>
      </c>
      <c r="AD2722" s="7" t="n">
        <f aca="false">INDEX($W$2662:$W$2789,MATCH($A2722+(1-B2722)*64,$A$2662:$A$2789,0))</f>
        <v>30000000</v>
      </c>
      <c r="AE2722" s="7" t="n">
        <f aca="false">INDEX($W$2662:$W$2789,MATCH($A2722-B2722*64,$A$2662:$A$2789,0))</f>
        <v>63982179.1246544</v>
      </c>
      <c r="AF2722" s="7" t="n">
        <f aca="false">INDEX($X$2662:$X$2789,MATCH($A2722+(1-C2722)*32,$A$2662:$A$2789,0))</f>
        <v>300000000</v>
      </c>
      <c r="AG2722" s="7" t="n">
        <f aca="false">INDEX($X$2662:$X$2789,MATCH($A2722-C2722*32,$A$2662:$A$2789,0))</f>
        <v>385858097.849515</v>
      </c>
      <c r="AH2722" s="7" t="n">
        <f aca="false">INDEX($Y$2662:$Y$2789,MATCH($A2722+(1-D2722)*16,$A$2662:$A$2789,0))</f>
        <v>100000000</v>
      </c>
      <c r="AI2722" s="7" t="n">
        <f aca="false">INDEX($Y$2662:$Y$2789,MATCH($A2722-D2722*16,$A$2662:$A$2789,0))</f>
        <v>114520818.250567</v>
      </c>
      <c r="AJ2722" s="7" t="n">
        <f aca="false">INDEX($Z$2662:$Z$2789,MATCH($A2722+(1-E2722)*8,$A$2662:$A$2789,0))</f>
        <v>60000000</v>
      </c>
      <c r="AK2722" s="7" t="n">
        <f aca="false">INDEX($Z$2662:$Z$2789,MATCH($A2722-E2722*8,$A$2662:$A$2789,0))</f>
        <v>149894888.741457</v>
      </c>
      <c r="AL2722" s="7" t="n">
        <f aca="false">INDEX($AA$2662:$AA$2789,MATCH($A2722+(1-F2722)*4,$A$2662:$A$2789,0))</f>
        <v>30000000</v>
      </c>
      <c r="AM2722" s="7" t="n">
        <f aca="false">INDEX($AA$2662:$AA$2789,MATCH($A2722-F2722*4,$A$2662:$A$2789,0))</f>
        <v>179516024.623255</v>
      </c>
      <c r="AN2722" s="7" t="n">
        <f aca="false">INDEX($AB$2662:$AB$2789,MATCH($A2722+(1-G2722)*2,$A$2662:$A$2789,0))</f>
        <v>15000000</v>
      </c>
      <c r="AO2722" s="7" t="n">
        <f aca="false">INDEX($AB$2662:$AB$2789,MATCH($A2722-G2722*2,$A$2662:$A$2789,0))</f>
        <v>332014159.310056</v>
      </c>
      <c r="AP2722" s="7" t="n">
        <f aca="false">INDEX($AC$2662:$AC$2789,MATCH($A2722+(1-H2722)*1,$A$2662:$A$2789,0))</f>
        <v>5000000</v>
      </c>
      <c r="AQ2722" s="7" t="n">
        <f aca="false">INDEX($AC$2662:$AC$2789,MATCH($A2722-H2722*1,$A$2662:$A$2789,0))</f>
        <v>332014159.310056</v>
      </c>
      <c r="AR2722" s="14" t="b">
        <f aca="false">AND(IF(B2722=1,AD2722&gt;=AE2722,AE2722&gt;AD2722),IF(C2722=1,AF2722&gt;=AG2722,AG2722&gt;AF2722),IF(D2722=1,AH2722&gt;=AI2722,AI2722&gt;AH2722),IF(E2722=1,AJ2722&gt;=AK2722,AK2722&gt;AJ2722),IF(F2722=1,AL2722&gt;=AM2722,AM2722&gt;AL2722),IF(G2722=1,AN2722&gt;=AO2722,AO2722&gt;AN2722),IF(H2722=1,AP2722&gt;=AQ2722,AQ2722&gt;AP2722))</f>
        <v>0</v>
      </c>
      <c r="AS2722" s="2"/>
      <c r="AT2722" s="2"/>
      <c r="AU2722" s="2"/>
      <c r="AV2722" s="2"/>
      <c r="AW2722" s="2"/>
      <c r="AX2722" s="2"/>
    </row>
    <row r="2723" customFormat="false" ht="15" hidden="false" customHeight="false" outlineLevel="0" collapsed="false">
      <c r="A2723" s="6" t="n">
        <f aca="false">ROW()-2662</f>
        <v>61</v>
      </c>
      <c r="B2723" s="6" t="n">
        <f aca="false">MOD(INT($A2723/64),2)</f>
        <v>0</v>
      </c>
      <c r="C2723" s="6" t="n">
        <f aca="false">MOD(INT($A2723/32),2)</f>
        <v>1</v>
      </c>
      <c r="D2723" s="6" t="n">
        <f aca="false">MOD(INT($A2723/16),2)</f>
        <v>1</v>
      </c>
      <c r="E2723" s="6" t="n">
        <f aca="false">MOD(INT($A2723/8),2)</f>
        <v>1</v>
      </c>
      <c r="F2723" s="6" t="n">
        <f aca="false">MOD(INT($A2723/4),2)</f>
        <v>1</v>
      </c>
      <c r="G2723" s="6" t="n">
        <f aca="false">MOD(INT($A2723/2),2)</f>
        <v>0</v>
      </c>
      <c r="H2723" s="6" t="n">
        <f aca="false">MOD(INT($A2723/1),2)</f>
        <v>1</v>
      </c>
      <c r="I2723" s="7" t="n">
        <f aca="false">IF(B2723=1,MIN($B$6,$B$2660),0)</f>
        <v>0</v>
      </c>
      <c r="J2723" s="7" t="n">
        <f aca="false">IF(C2723=1,MIN($F$716,MAX(0,$B$2660-I2723)),0)</f>
        <v>300000000</v>
      </c>
      <c r="K2723" s="7" t="n">
        <f aca="false">IF(D2723=1,MIN($F$715,MAX(0,$B$2660-SUM(I2723:J2723))),0)</f>
        <v>100000000</v>
      </c>
      <c r="L2723" s="7" t="n">
        <f aca="false">IF(E2723=1,MIN($F$714,MAX(0,$B$2660-SUM(I2723:K2723))),0)</f>
        <v>60000000</v>
      </c>
      <c r="M2723" s="7" t="n">
        <f aca="false">IF(F2723=1,MIN($F$713,MAX(0,$B$2660-SUM(I2723:L2723))),0)</f>
        <v>30000000</v>
      </c>
      <c r="N2723" s="7" t="n">
        <f aca="false">IF(G2723=1,MIN($F$712,MAX(0,$B$2660-SUM(I2723:M2723))),0)</f>
        <v>0</v>
      </c>
      <c r="O2723" s="7" t="n">
        <f aca="false">IF(H2723=1,MIN($F$711,MAX(0,$B$2660-SUM(I2723:N2723))),0)</f>
        <v>5000000</v>
      </c>
      <c r="P2723" s="7" t="n">
        <f aca="false">MAX(0,$B$2660-SUM(I2723:O2723))</f>
        <v>1505000000</v>
      </c>
      <c r="Q2723" s="7" t="n">
        <f aca="false">($B$693+$B$694)+$B$22+(1-B2723)*$B$688+(1-C2723)*$E$716+(1-D2723)*$E$715+(1-E2723)*$E$714+(1-F2723)*$E$713+(1-G2723)*$E$712+(1-H2723)*$E$711</f>
        <v>15277643.0249701</v>
      </c>
      <c r="R2723" s="7" t="n">
        <f aca="false">P2723&gt;$B$12*Q2723</f>
        <v>1</v>
      </c>
      <c r="S2723" s="7" t="n">
        <f aca="false">IF(R2723,(P2723+$B$12*$B$13)/(Q2723+$B$13),IF(Q2723&gt;0,P2723/Q2723,0))</f>
        <v>84.7975177520776</v>
      </c>
      <c r="T2723" s="7" t="n">
        <f aca="false">IF(R2723,$B$13*(S2723-$B$12),0)</f>
        <v>209493794.380194</v>
      </c>
      <c r="U2723" s="7" t="n">
        <f aca="false">($B$693+$B$694)*S2723</f>
        <v>26634653.0370899</v>
      </c>
      <c r="V2723" s="7" t="n">
        <f aca="false">$B$22*S2723</f>
        <v>763177659.768699</v>
      </c>
      <c r="W2723" s="7" t="n">
        <f aca="false">IF(B2723=1,I2723,S2723*$B$688)</f>
        <v>81706304.0536291</v>
      </c>
      <c r="X2723" s="7" t="n">
        <f aca="false">IF(C2723=1,J2723,S2723*$E$716)</f>
        <v>300000000</v>
      </c>
      <c r="Y2723" s="7" t="n">
        <f aca="false">IF(D2723=1,K2723,S2723*$E$715)</f>
        <v>100000000</v>
      </c>
      <c r="Z2723" s="7" t="n">
        <f aca="false">IF(E2723=1,L2723,S2723*$E$714)</f>
        <v>60000000</v>
      </c>
      <c r="AA2723" s="7" t="n">
        <f aca="false">IF(F2723=1,M2723,S2723*$E$713)</f>
        <v>30000000</v>
      </c>
      <c r="AB2723" s="7" t="n">
        <f aca="false">IF(G2723=1,N2723,S2723*$E$712)</f>
        <v>423987588.760388</v>
      </c>
      <c r="AC2723" s="7" t="n">
        <f aca="false">IF(H2723=1,O2723,S2723*$E$711)</f>
        <v>5000000</v>
      </c>
      <c r="AD2723" s="7" t="n">
        <f aca="false">INDEX($W$2662:$W$2789,MATCH($A2723+(1-B2723)*64,$A$2662:$A$2789,0))</f>
        <v>30000000</v>
      </c>
      <c r="AE2723" s="7" t="n">
        <f aca="false">INDEX($W$2662:$W$2789,MATCH($A2723-B2723*64,$A$2662:$A$2789,0))</f>
        <v>81706304.0536291</v>
      </c>
      <c r="AF2723" s="7" t="n">
        <f aca="false">INDEX($X$2662:$X$2789,MATCH($A2723+(1-C2723)*32,$A$2662:$A$2789,0))</f>
        <v>300000000</v>
      </c>
      <c r="AG2723" s="7" t="n">
        <f aca="false">INDEX($X$2662:$X$2789,MATCH($A2723-C2723*32,$A$2662:$A$2789,0))</f>
        <v>465165897.662152</v>
      </c>
      <c r="AH2723" s="7" t="n">
        <f aca="false">INDEX($Y$2662:$Y$2789,MATCH($A2723+(1-D2723)*16,$A$2662:$A$2789,0))</f>
        <v>100000000</v>
      </c>
      <c r="AI2723" s="7" t="n">
        <f aca="false">INDEX($Y$2662:$Y$2789,MATCH($A2723-D2723*16,$A$2662:$A$2789,0))</f>
        <v>143410482.459129</v>
      </c>
      <c r="AJ2723" s="7" t="n">
        <f aca="false">INDEX($Z$2662:$Z$2789,MATCH($A2723+(1-E2723)*8,$A$2662:$A$2789,0))</f>
        <v>60000000</v>
      </c>
      <c r="AK2723" s="7" t="n">
        <f aca="false">INDEX($Z$2662:$Z$2789,MATCH($A2723-E2723*8,$A$2662:$A$2789,0))</f>
        <v>186443976.402223</v>
      </c>
      <c r="AL2723" s="7" t="n">
        <f aca="false">INDEX($AA$2662:$AA$2789,MATCH($A2723+(1-F2723)*4,$A$2662:$A$2789,0))</f>
        <v>30000000</v>
      </c>
      <c r="AM2723" s="7" t="n">
        <f aca="false">INDEX($AA$2662:$AA$2789,MATCH($A2723-F2723*4,$A$2662:$A$2789,0))</f>
        <v>221993418.332234</v>
      </c>
      <c r="AN2723" s="7" t="n">
        <f aca="false">INDEX($AB$2662:$AB$2789,MATCH($A2723+(1-G2723)*2,$A$2662:$A$2789,0))</f>
        <v>15000000</v>
      </c>
      <c r="AO2723" s="7" t="n">
        <f aca="false">INDEX($AB$2662:$AB$2789,MATCH($A2723-G2723*2,$A$2662:$A$2789,0))</f>
        <v>423987588.760388</v>
      </c>
      <c r="AP2723" s="7" t="n">
        <f aca="false">INDEX($AC$2662:$AC$2789,MATCH($A2723+(1-H2723)*1,$A$2662:$A$2789,0))</f>
        <v>5000000</v>
      </c>
      <c r="AQ2723" s="7" t="n">
        <f aca="false">INDEX($AC$2662:$AC$2789,MATCH($A2723-H2723*1,$A$2662:$A$2789,0))</f>
        <v>332014159.310056</v>
      </c>
      <c r="AR2723" s="14" t="b">
        <f aca="false">AND(IF(B2723=1,AD2723&gt;=AE2723,AE2723&gt;AD2723),IF(C2723=1,AF2723&gt;=AG2723,AG2723&gt;AF2723),IF(D2723=1,AH2723&gt;=AI2723,AI2723&gt;AH2723),IF(E2723=1,AJ2723&gt;=AK2723,AK2723&gt;AJ2723),IF(F2723=1,AL2723&gt;=AM2723,AM2723&gt;AL2723),IF(G2723=1,AN2723&gt;=AO2723,AO2723&gt;AN2723),IF(H2723=1,AP2723&gt;=AQ2723,AQ2723&gt;AP2723))</f>
        <v>0</v>
      </c>
      <c r="AS2723" s="2"/>
      <c r="AT2723" s="2"/>
      <c r="AU2723" s="2"/>
      <c r="AV2723" s="2"/>
      <c r="AW2723" s="2"/>
      <c r="AX2723" s="2"/>
    </row>
    <row r="2724" customFormat="false" ht="15" hidden="false" customHeight="false" outlineLevel="0" collapsed="false">
      <c r="A2724" s="6" t="n">
        <f aca="false">ROW()-2662</f>
        <v>62</v>
      </c>
      <c r="B2724" s="6" t="n">
        <f aca="false">MOD(INT($A2724/64),2)</f>
        <v>0</v>
      </c>
      <c r="C2724" s="6" t="n">
        <f aca="false">MOD(INT($A2724/32),2)</f>
        <v>1</v>
      </c>
      <c r="D2724" s="6" t="n">
        <f aca="false">MOD(INT($A2724/16),2)</f>
        <v>1</v>
      </c>
      <c r="E2724" s="6" t="n">
        <f aca="false">MOD(INT($A2724/8),2)</f>
        <v>1</v>
      </c>
      <c r="F2724" s="6" t="n">
        <f aca="false">MOD(INT($A2724/4),2)</f>
        <v>1</v>
      </c>
      <c r="G2724" s="6" t="n">
        <f aca="false">MOD(INT($A2724/2),2)</f>
        <v>1</v>
      </c>
      <c r="H2724" s="6" t="n">
        <f aca="false">MOD(INT($A2724/1),2)</f>
        <v>0</v>
      </c>
      <c r="I2724" s="7" t="n">
        <f aca="false">IF(B2724=1,MIN($B$6,$B$2660),0)</f>
        <v>0</v>
      </c>
      <c r="J2724" s="7" t="n">
        <f aca="false">IF(C2724=1,MIN($F$716,MAX(0,$B$2660-I2724)),0)</f>
        <v>300000000</v>
      </c>
      <c r="K2724" s="7" t="n">
        <f aca="false">IF(D2724=1,MIN($F$715,MAX(0,$B$2660-SUM(I2724:J2724))),0)</f>
        <v>100000000</v>
      </c>
      <c r="L2724" s="7" t="n">
        <f aca="false">IF(E2724=1,MIN($F$714,MAX(0,$B$2660-SUM(I2724:K2724))),0)</f>
        <v>60000000</v>
      </c>
      <c r="M2724" s="7" t="n">
        <f aca="false">IF(F2724=1,MIN($F$713,MAX(0,$B$2660-SUM(I2724:L2724))),0)</f>
        <v>30000000</v>
      </c>
      <c r="N2724" s="7" t="n">
        <f aca="false">IF(G2724=1,MIN($F$712,MAX(0,$B$2660-SUM(I2724:M2724))),0)</f>
        <v>15000000</v>
      </c>
      <c r="O2724" s="7" t="n">
        <f aca="false">IF(H2724=1,MIN($F$711,MAX(0,$B$2660-SUM(I2724:N2724))),0)</f>
        <v>0</v>
      </c>
      <c r="P2724" s="7" t="n">
        <f aca="false">MAX(0,$B$2660-SUM(I2724:O2724))</f>
        <v>1495000000</v>
      </c>
      <c r="Q2724" s="7" t="n">
        <f aca="false">($B$693+$B$694)+$B$22+(1-B2724)*$B$688+(1-C2724)*$E$716+(1-D2724)*$E$715+(1-E2724)*$E$714+(1-F2724)*$E$713+(1-G2724)*$E$712+(1-H2724)*$E$711</f>
        <v>15277643.0249701</v>
      </c>
      <c r="R2724" s="7" t="n">
        <f aca="false">P2724&gt;$B$12*Q2724</f>
        <v>1</v>
      </c>
      <c r="S2724" s="7" t="n">
        <f aca="false">IF(R2724,(P2724+$B$12*$B$13)/(Q2724+$B$13),IF(Q2724&gt;0,P2724/Q2724,0))</f>
        <v>84.2350134883823</v>
      </c>
      <c r="T2724" s="7" t="n">
        <f aca="false">IF(R2724,$B$13*(S2724-$B$12),0)</f>
        <v>208087533.720956</v>
      </c>
      <c r="U2724" s="7" t="n">
        <f aca="false">($B$693+$B$694)*S2724</f>
        <v>26457972.0882535</v>
      </c>
      <c r="V2724" s="7" t="n">
        <f aca="false">$B$22*S2724</f>
        <v>758115121.39544</v>
      </c>
      <c r="W2724" s="7" t="n">
        <f aca="false">IF(B2724=1,I2724,S2724*$B$688)</f>
        <v>81164305.3534392</v>
      </c>
      <c r="X2724" s="7" t="n">
        <f aca="false">IF(C2724=1,J2724,S2724*$E$716)</f>
        <v>300000000</v>
      </c>
      <c r="Y2724" s="7" t="n">
        <f aca="false">IF(D2724=1,K2724,S2724*$E$715)</f>
        <v>100000000</v>
      </c>
      <c r="Z2724" s="7" t="n">
        <f aca="false">IF(E2724=1,L2724,S2724*$E$714)</f>
        <v>60000000</v>
      </c>
      <c r="AA2724" s="7" t="n">
        <f aca="false">IF(F2724=1,M2724,S2724*$E$713)</f>
        <v>30000000</v>
      </c>
      <c r="AB2724" s="7" t="n">
        <f aca="false">IF(G2724=1,N2724,S2724*$E$712)</f>
        <v>15000000</v>
      </c>
      <c r="AC2724" s="7" t="n">
        <f aca="false">IF(H2724=1,O2724,S2724*$E$711)</f>
        <v>421175067.441911</v>
      </c>
      <c r="AD2724" s="7" t="n">
        <f aca="false">INDEX($W$2662:$W$2789,MATCH($A2724+(1-B2724)*64,$A$2662:$A$2789,0))</f>
        <v>30000000</v>
      </c>
      <c r="AE2724" s="7" t="n">
        <f aca="false">INDEX($W$2662:$W$2789,MATCH($A2724-B2724*64,$A$2662:$A$2789,0))</f>
        <v>81164305.3534392</v>
      </c>
      <c r="AF2724" s="7" t="n">
        <f aca="false">INDEX($X$2662:$X$2789,MATCH($A2724+(1-C2724)*32,$A$2662:$A$2789,0))</f>
        <v>300000000</v>
      </c>
      <c r="AG2724" s="7" t="n">
        <f aca="false">INDEX($X$2662:$X$2789,MATCH($A2724-C2724*32,$A$2662:$A$2789,0))</f>
        <v>462592365.724879</v>
      </c>
      <c r="AH2724" s="7" t="n">
        <f aca="false">INDEX($Y$2662:$Y$2789,MATCH($A2724+(1-D2724)*16,$A$2662:$A$2789,0))</f>
        <v>100000000</v>
      </c>
      <c r="AI2724" s="7" t="n">
        <f aca="false">INDEX($Y$2662:$Y$2789,MATCH($A2724-D2724*16,$A$2662:$A$2789,0))</f>
        <v>142518348.820192</v>
      </c>
      <c r="AJ2724" s="7" t="n">
        <f aca="false">INDEX($Z$2662:$Z$2789,MATCH($A2724+(1-E2724)*8,$A$2662:$A$2789,0))</f>
        <v>60000000</v>
      </c>
      <c r="AK2724" s="7" t="n">
        <f aca="false">INDEX($Z$2662:$Z$2789,MATCH($A2724-E2724*8,$A$2662:$A$2789,0))</f>
        <v>185254541.146068</v>
      </c>
      <c r="AL2724" s="7" t="n">
        <f aca="false">INDEX($AA$2662:$AA$2789,MATCH($A2724+(1-F2724)*4,$A$2662:$A$2789,0))</f>
        <v>30000000</v>
      </c>
      <c r="AM2724" s="7" t="n">
        <f aca="false">INDEX($AA$2662:$AA$2789,MATCH($A2724-F2724*4,$A$2662:$A$2789,0))</f>
        <v>220549558.700804</v>
      </c>
      <c r="AN2724" s="7" t="n">
        <f aca="false">INDEX($AB$2662:$AB$2789,MATCH($A2724+(1-G2724)*2,$A$2662:$A$2789,0))</f>
        <v>15000000</v>
      </c>
      <c r="AO2724" s="7" t="n">
        <f aca="false">INDEX($AB$2662:$AB$2789,MATCH($A2724-G2724*2,$A$2662:$A$2789,0))</f>
        <v>332014159.310056</v>
      </c>
      <c r="AP2724" s="7" t="n">
        <f aca="false">INDEX($AC$2662:$AC$2789,MATCH($A2724+(1-H2724)*1,$A$2662:$A$2789,0))</f>
        <v>5000000</v>
      </c>
      <c r="AQ2724" s="7" t="n">
        <f aca="false">INDEX($AC$2662:$AC$2789,MATCH($A2724-H2724*1,$A$2662:$A$2789,0))</f>
        <v>421175067.441911</v>
      </c>
      <c r="AR2724" s="14" t="b">
        <f aca="false">AND(IF(B2724=1,AD2724&gt;=AE2724,AE2724&gt;AD2724),IF(C2724=1,AF2724&gt;=AG2724,AG2724&gt;AF2724),IF(D2724=1,AH2724&gt;=AI2724,AI2724&gt;AH2724),IF(E2724=1,AJ2724&gt;=AK2724,AK2724&gt;AJ2724),IF(F2724=1,AL2724&gt;=AM2724,AM2724&gt;AL2724),IF(G2724=1,AN2724&gt;=AO2724,AO2724&gt;AN2724),IF(H2724=1,AP2724&gt;=AQ2724,AQ2724&gt;AP2724))</f>
        <v>0</v>
      </c>
      <c r="AS2724" s="2"/>
      <c r="AT2724" s="2"/>
      <c r="AU2724" s="2"/>
      <c r="AV2724" s="2"/>
      <c r="AW2724" s="2"/>
      <c r="AX2724" s="2"/>
    </row>
    <row r="2725" customFormat="false" ht="15" hidden="false" customHeight="false" outlineLevel="0" collapsed="false">
      <c r="A2725" s="6" t="n">
        <f aca="false">ROW()-2662</f>
        <v>63</v>
      </c>
      <c r="B2725" s="6" t="n">
        <f aca="false">MOD(INT($A2725/64),2)</f>
        <v>0</v>
      </c>
      <c r="C2725" s="6" t="n">
        <f aca="false">MOD(INT($A2725/32),2)</f>
        <v>1</v>
      </c>
      <c r="D2725" s="6" t="n">
        <f aca="false">MOD(INT($A2725/16),2)</f>
        <v>1</v>
      </c>
      <c r="E2725" s="6" t="n">
        <f aca="false">MOD(INT($A2725/8),2)</f>
        <v>1</v>
      </c>
      <c r="F2725" s="6" t="n">
        <f aca="false">MOD(INT($A2725/4),2)</f>
        <v>1</v>
      </c>
      <c r="G2725" s="6" t="n">
        <f aca="false">MOD(INT($A2725/2),2)</f>
        <v>1</v>
      </c>
      <c r="H2725" s="6" t="n">
        <f aca="false">MOD(INT($A2725/1),2)</f>
        <v>1</v>
      </c>
      <c r="I2725" s="7" t="n">
        <f aca="false">IF(B2725=1,MIN($B$6,$B$2660),0)</f>
        <v>0</v>
      </c>
      <c r="J2725" s="7" t="n">
        <f aca="false">IF(C2725=1,MIN($F$716,MAX(0,$B$2660-I2725)),0)</f>
        <v>300000000</v>
      </c>
      <c r="K2725" s="7" t="n">
        <f aca="false">IF(D2725=1,MIN($F$715,MAX(0,$B$2660-SUM(I2725:J2725))),0)</f>
        <v>100000000</v>
      </c>
      <c r="L2725" s="7" t="n">
        <f aca="false">IF(E2725=1,MIN($F$714,MAX(0,$B$2660-SUM(I2725:K2725))),0)</f>
        <v>60000000</v>
      </c>
      <c r="M2725" s="7" t="n">
        <f aca="false">IF(F2725=1,MIN($F$713,MAX(0,$B$2660-SUM(I2725:L2725))),0)</f>
        <v>30000000</v>
      </c>
      <c r="N2725" s="7" t="n">
        <f aca="false">IF(G2725=1,MIN($F$712,MAX(0,$B$2660-SUM(I2725:M2725))),0)</f>
        <v>15000000</v>
      </c>
      <c r="O2725" s="7" t="n">
        <f aca="false">IF(H2725=1,MIN($F$711,MAX(0,$B$2660-SUM(I2725:N2725))),0)</f>
        <v>5000000</v>
      </c>
      <c r="P2725" s="7" t="n">
        <f aca="false">MAX(0,$B$2660-SUM(I2725:O2725))</f>
        <v>1490000000</v>
      </c>
      <c r="Q2725" s="7" t="n">
        <f aca="false">($B$693+$B$694)+$B$22+(1-B2725)*$B$688+(1-C2725)*$E$716+(1-D2725)*$E$715+(1-E2725)*$E$714+(1-F2725)*$E$713+(1-G2725)*$E$712+(1-H2725)*$E$711</f>
        <v>10277643.0249701</v>
      </c>
      <c r="R2725" s="7" t="n">
        <f aca="false">P2725&gt;$B$12*Q2725</f>
        <v>1</v>
      </c>
      <c r="S2725" s="7" t="n">
        <f aca="false">IF(R2725,(P2725+$B$12*$B$13)/(Q2725+$B$13),IF(Q2725&gt;0,P2725/Q2725,0))</f>
        <v>116.805579642768</v>
      </c>
      <c r="T2725" s="7" t="n">
        <f aca="false">IF(R2725,$B$13*(S2725-$B$12),0)</f>
        <v>289513949.10692</v>
      </c>
      <c r="U2725" s="7" t="n">
        <f aca="false">($B$693+$B$694)*S2725</f>
        <v>36688291.9341712</v>
      </c>
      <c r="V2725" s="7" t="n">
        <f aca="false">$B$22*S2725</f>
        <v>1051250216.78491</v>
      </c>
      <c r="W2725" s="7" t="n">
        <f aca="false">IF(B2725=1,I2725,S2725*$B$688)</f>
        <v>112547542.173999</v>
      </c>
      <c r="X2725" s="7" t="n">
        <f aca="false">IF(C2725=1,J2725,S2725*$E$716)</f>
        <v>300000000</v>
      </c>
      <c r="Y2725" s="7" t="n">
        <f aca="false">IF(D2725=1,K2725,S2725*$E$715)</f>
        <v>100000000</v>
      </c>
      <c r="Z2725" s="7" t="n">
        <f aca="false">IF(E2725=1,L2725,S2725*$E$714)</f>
        <v>60000000</v>
      </c>
      <c r="AA2725" s="7" t="n">
        <f aca="false">IF(F2725=1,M2725,S2725*$E$713)</f>
        <v>30000000</v>
      </c>
      <c r="AB2725" s="7" t="n">
        <f aca="false">IF(G2725=1,N2725,S2725*$E$712)</f>
        <v>15000000</v>
      </c>
      <c r="AC2725" s="7" t="n">
        <f aca="false">IF(H2725=1,O2725,S2725*$E$711)</f>
        <v>5000000</v>
      </c>
      <c r="AD2725" s="7" t="n">
        <f aca="false">INDEX($W$2662:$W$2789,MATCH($A2725+(1-B2725)*64,$A$2662:$A$2789,0))</f>
        <v>30000000</v>
      </c>
      <c r="AE2725" s="7" t="n">
        <f aca="false">INDEX($W$2662:$W$2789,MATCH($A2725-B2725*64,$A$2662:$A$2789,0))</f>
        <v>112547542.173999</v>
      </c>
      <c r="AF2725" s="7" t="n">
        <f aca="false">INDEX($X$2662:$X$2789,MATCH($A2725+(1-C2725)*32,$A$2662:$A$2789,0))</f>
        <v>300000000</v>
      </c>
      <c r="AG2725" s="7" t="n">
        <f aca="false">INDEX($X$2662:$X$2789,MATCH($A2725-C2725*32,$A$2662:$A$2789,0))</f>
        <v>583097823.848417</v>
      </c>
      <c r="AH2725" s="7" t="n">
        <f aca="false">INDEX($Y$2662:$Y$2789,MATCH($A2725+(1-D2725)*16,$A$2662:$A$2789,0))</f>
        <v>100000000</v>
      </c>
      <c r="AI2725" s="7" t="n">
        <f aca="false">INDEX($Y$2662:$Y$2789,MATCH($A2725-D2725*16,$A$2662:$A$2789,0))</f>
        <v>190998618.607316</v>
      </c>
      <c r="AJ2725" s="7" t="n">
        <f aca="false">INDEX($Z$2662:$Z$2789,MATCH($A2725+(1-E2725)*8,$A$2662:$A$2789,0))</f>
        <v>60000000</v>
      </c>
      <c r="AK2725" s="7" t="n">
        <f aca="false">INDEX($Z$2662:$Z$2789,MATCH($A2725-E2725*8,$A$2662:$A$2789,0))</f>
        <v>245492662.719108</v>
      </c>
      <c r="AL2725" s="7" t="n">
        <f aca="false">INDEX($AA$2662:$AA$2789,MATCH($A2725+(1-F2725)*4,$A$2662:$A$2789,0))</f>
        <v>30000000</v>
      </c>
      <c r="AM2725" s="7" t="n">
        <f aca="false">INDEX($AA$2662:$AA$2789,MATCH($A2725-F2725*4,$A$2662:$A$2789,0))</f>
        <v>289491909.074845</v>
      </c>
      <c r="AN2725" s="7" t="n">
        <f aca="false">INDEX($AB$2662:$AB$2789,MATCH($A2725+(1-G2725)*2,$A$2662:$A$2789,0))</f>
        <v>15000000</v>
      </c>
      <c r="AO2725" s="7" t="n">
        <f aca="false">INDEX($AB$2662:$AB$2789,MATCH($A2725-G2725*2,$A$2662:$A$2789,0))</f>
        <v>423987588.760388</v>
      </c>
      <c r="AP2725" s="7" t="n">
        <f aca="false">INDEX($AC$2662:$AC$2789,MATCH($A2725+(1-H2725)*1,$A$2662:$A$2789,0))</f>
        <v>5000000</v>
      </c>
      <c r="AQ2725" s="7" t="n">
        <f aca="false">INDEX($AC$2662:$AC$2789,MATCH($A2725-H2725*1,$A$2662:$A$2789,0))</f>
        <v>421175067.441911</v>
      </c>
      <c r="AR2725" s="14" t="b">
        <f aca="false">AND(IF(B2725=1,AD2725&gt;=AE2725,AE2725&gt;AD2725),IF(C2725=1,AF2725&gt;=AG2725,AG2725&gt;AF2725),IF(D2725=1,AH2725&gt;=AI2725,AI2725&gt;AH2725),IF(E2725=1,AJ2725&gt;=AK2725,AK2725&gt;AJ2725),IF(F2725=1,AL2725&gt;=AM2725,AM2725&gt;AL2725),IF(G2725=1,AN2725&gt;=AO2725,AO2725&gt;AN2725),IF(H2725=1,AP2725&gt;=AQ2725,AQ2725&gt;AP2725))</f>
        <v>0</v>
      </c>
      <c r="AS2725" s="2"/>
      <c r="AT2725" s="2"/>
      <c r="AU2725" s="2"/>
      <c r="AV2725" s="2"/>
      <c r="AW2725" s="2"/>
      <c r="AX2725" s="2"/>
    </row>
    <row r="2726" customFormat="false" ht="15" hidden="false" customHeight="false" outlineLevel="0" collapsed="false">
      <c r="A2726" s="6" t="n">
        <f aca="false">ROW()-2662</f>
        <v>64</v>
      </c>
      <c r="B2726" s="6" t="n">
        <f aca="false">MOD(INT($A2726/64),2)</f>
        <v>1</v>
      </c>
      <c r="C2726" s="6" t="n">
        <f aca="false">MOD(INT($A2726/32),2)</f>
        <v>0</v>
      </c>
      <c r="D2726" s="6" t="n">
        <f aca="false">MOD(INT($A2726/16),2)</f>
        <v>0</v>
      </c>
      <c r="E2726" s="6" t="n">
        <f aca="false">MOD(INT($A2726/8),2)</f>
        <v>0</v>
      </c>
      <c r="F2726" s="6" t="n">
        <f aca="false">MOD(INT($A2726/4),2)</f>
        <v>0</v>
      </c>
      <c r="G2726" s="6" t="n">
        <f aca="false">MOD(INT($A2726/2),2)</f>
        <v>0</v>
      </c>
      <c r="H2726" s="6" t="n">
        <f aca="false">MOD(INT($A2726/1),2)</f>
        <v>0</v>
      </c>
      <c r="I2726" s="7" t="n">
        <f aca="false">IF(B2726=1,MIN($B$6,$B$2660),0)</f>
        <v>30000000</v>
      </c>
      <c r="J2726" s="7" t="n">
        <f aca="false">IF(C2726=1,MIN($F$716,MAX(0,$B$2660-I2726)),0)</f>
        <v>0</v>
      </c>
      <c r="K2726" s="7" t="n">
        <f aca="false">IF(D2726=1,MIN($F$715,MAX(0,$B$2660-SUM(I2726:J2726))),0)</f>
        <v>0</v>
      </c>
      <c r="L2726" s="7" t="n">
        <f aca="false">IF(E2726=1,MIN($F$714,MAX(0,$B$2660-SUM(I2726:K2726))),0)</f>
        <v>0</v>
      </c>
      <c r="M2726" s="7" t="n">
        <f aca="false">IF(F2726=1,MIN($F$713,MAX(0,$B$2660-SUM(I2726:L2726))),0)</f>
        <v>0</v>
      </c>
      <c r="N2726" s="7" t="n">
        <f aca="false">IF(G2726=1,MIN($F$712,MAX(0,$B$2660-SUM(I2726:M2726))),0)</f>
        <v>0</v>
      </c>
      <c r="O2726" s="7" t="n">
        <f aca="false">IF(H2726=1,MIN($F$711,MAX(0,$B$2660-SUM(I2726:N2726))),0)</f>
        <v>0</v>
      </c>
      <c r="P2726" s="7" t="n">
        <f aca="false">MAX(0,$B$2660-SUM(I2726:O2726))</f>
        <v>1970000000</v>
      </c>
      <c r="Q2726" s="7" t="n">
        <f aca="false">($B$693+$B$694)+$B$22+(1-B2726)*$B$688+(1-C2726)*$E$716+(1-D2726)*$E$715+(1-E2726)*$E$714+(1-F2726)*$E$713+(1-G2726)*$E$712+(1-H2726)*$E$711</f>
        <v>32616030.1095321</v>
      </c>
      <c r="R2726" s="7" t="n">
        <f aca="false">P2726&gt;$B$12*Q2726</f>
        <v>1</v>
      </c>
      <c r="S2726" s="7" t="n">
        <f aca="false">IF(R2726,(P2726+$B$12*$B$13)/(Q2726+$B$13),IF(Q2726&gt;0,P2726/Q2726,0))</f>
        <v>56.1709280305171</v>
      </c>
      <c r="T2726" s="7" t="n">
        <f aca="false">IF(R2726,$B$13*(S2726-$B$12),0)</f>
        <v>137927320.076293</v>
      </c>
      <c r="U2726" s="7" t="n">
        <f aca="false">($B$693+$B$694)*S2726</f>
        <v>17643124.6871907</v>
      </c>
      <c r="V2726" s="7" t="n">
        <f aca="false">$B$22*S2726</f>
        <v>505538352.274654</v>
      </c>
      <c r="W2726" s="7" t="n">
        <f aca="false">IF(B2726=1,I2726,S2726*$B$688)</f>
        <v>30000000</v>
      </c>
      <c r="X2726" s="7" t="n">
        <f aca="false">IF(C2726=1,J2726,S2726*$E$716)</f>
        <v>346045355.700393</v>
      </c>
      <c r="Y2726" s="7" t="n">
        <f aca="false">IF(D2726=1,K2726,S2726*$E$715)</f>
        <v>97813555.5915047</v>
      </c>
      <c r="Z2726" s="7" t="n">
        <f aca="false">IF(E2726=1,L2726,S2726*$E$714)</f>
        <v>134810227.273241</v>
      </c>
      <c r="AA2726" s="7" t="n">
        <f aca="false">IF(F2726=1,M2726,S2726*$E$713)</f>
        <v>168512784.091551</v>
      </c>
      <c r="AB2726" s="7" t="n">
        <f aca="false">IF(G2726=1,N2726,S2726*$E$712)</f>
        <v>280854640.152586</v>
      </c>
      <c r="AC2726" s="7" t="n">
        <f aca="false">IF(H2726=1,O2726,S2726*$E$711)</f>
        <v>280854640.152586</v>
      </c>
      <c r="AD2726" s="7" t="n">
        <f aca="false">INDEX($W$2662:$W$2789,MATCH($A2726+(1-B2726)*64,$A$2662:$A$2789,0))</f>
        <v>30000000</v>
      </c>
      <c r="AE2726" s="7" t="n">
        <f aca="false">INDEX($W$2662:$W$2789,MATCH($A2726-B2726*64,$A$2662:$A$2789,0))</f>
        <v>53479030.4779312</v>
      </c>
      <c r="AF2726" s="7" t="n">
        <f aca="false">INDEX($X$2662:$X$2789,MATCH($A2726+(1-C2726)*32,$A$2662:$A$2789,0))</f>
        <v>300000000</v>
      </c>
      <c r="AG2726" s="7" t="n">
        <f aca="false">INDEX($X$2662:$X$2789,MATCH($A2726-C2726*32,$A$2662:$A$2789,0))</f>
        <v>346045355.700393</v>
      </c>
      <c r="AH2726" s="7" t="n">
        <f aca="false">INDEX($Y$2662:$Y$2789,MATCH($A2726+(1-D2726)*16,$A$2662:$A$2789,0))</f>
        <v>100000000</v>
      </c>
      <c r="AI2726" s="7" t="n">
        <f aca="false">INDEX($Y$2662:$Y$2789,MATCH($A2726-D2726*16,$A$2662:$A$2789,0))</f>
        <v>97813555.5915047</v>
      </c>
      <c r="AJ2726" s="7" t="n">
        <f aca="false">INDEX($Z$2662:$Z$2789,MATCH($A2726+(1-E2726)*8,$A$2662:$A$2789,0))</f>
        <v>60000000</v>
      </c>
      <c r="AK2726" s="7" t="n">
        <f aca="false">INDEX($Z$2662:$Z$2789,MATCH($A2726-E2726*8,$A$2662:$A$2789,0))</f>
        <v>134810227.273241</v>
      </c>
      <c r="AL2726" s="7" t="n">
        <f aca="false">INDEX($AA$2662:$AA$2789,MATCH($A2726+(1-F2726)*4,$A$2662:$A$2789,0))</f>
        <v>30000000</v>
      </c>
      <c r="AM2726" s="7" t="n">
        <f aca="false">INDEX($AA$2662:$AA$2789,MATCH($A2726-F2726*4,$A$2662:$A$2789,0))</f>
        <v>168512784.091551</v>
      </c>
      <c r="AN2726" s="7" t="n">
        <f aca="false">INDEX($AB$2662:$AB$2789,MATCH($A2726+(1-G2726)*2,$A$2662:$A$2789,0))</f>
        <v>15000000</v>
      </c>
      <c r="AO2726" s="7" t="n">
        <f aca="false">INDEX($AB$2662:$AB$2789,MATCH($A2726-G2726*2,$A$2662:$A$2789,0))</f>
        <v>280854640.152586</v>
      </c>
      <c r="AP2726" s="7" t="n">
        <f aca="false">INDEX($AC$2662:$AC$2789,MATCH($A2726+(1-H2726)*1,$A$2662:$A$2789,0))</f>
        <v>5000000</v>
      </c>
      <c r="AQ2726" s="7" t="n">
        <f aca="false">INDEX($AC$2662:$AC$2789,MATCH($A2726-H2726*1,$A$2662:$A$2789,0))</f>
        <v>280854640.152586</v>
      </c>
      <c r="AR2726" s="14" t="b">
        <f aca="false">AND(IF(B2726=1,AD2726&gt;=AE2726,AE2726&gt;AD2726),IF(C2726=1,AF2726&gt;=AG2726,AG2726&gt;AF2726),IF(D2726=1,AH2726&gt;=AI2726,AI2726&gt;AH2726),IF(E2726=1,AJ2726&gt;=AK2726,AK2726&gt;AJ2726),IF(F2726=1,AL2726&gt;=AM2726,AM2726&gt;AL2726),IF(G2726=1,AN2726&gt;=AO2726,AO2726&gt;AN2726),IF(H2726=1,AP2726&gt;=AQ2726,AQ2726&gt;AP2726))</f>
        <v>0</v>
      </c>
      <c r="AS2726" s="2"/>
      <c r="AT2726" s="2"/>
      <c r="AU2726" s="2"/>
      <c r="AV2726" s="2"/>
      <c r="AW2726" s="2"/>
      <c r="AX2726" s="2"/>
    </row>
    <row r="2727" customFormat="false" ht="15" hidden="false" customHeight="false" outlineLevel="0" collapsed="false">
      <c r="A2727" s="6" t="n">
        <f aca="false">ROW()-2662</f>
        <v>65</v>
      </c>
      <c r="B2727" s="6" t="n">
        <f aca="false">MOD(INT($A2727/64),2)</f>
        <v>1</v>
      </c>
      <c r="C2727" s="6" t="n">
        <f aca="false">MOD(INT($A2727/32),2)</f>
        <v>0</v>
      </c>
      <c r="D2727" s="6" t="n">
        <f aca="false">MOD(INT($A2727/16),2)</f>
        <v>0</v>
      </c>
      <c r="E2727" s="6" t="n">
        <f aca="false">MOD(INT($A2727/8),2)</f>
        <v>0</v>
      </c>
      <c r="F2727" s="6" t="n">
        <f aca="false">MOD(INT($A2727/4),2)</f>
        <v>0</v>
      </c>
      <c r="G2727" s="6" t="n">
        <f aca="false">MOD(INT($A2727/2),2)</f>
        <v>0</v>
      </c>
      <c r="H2727" s="6" t="n">
        <f aca="false">MOD(INT($A2727/1),2)</f>
        <v>1</v>
      </c>
      <c r="I2727" s="7" t="n">
        <f aca="false">IF(B2727=1,MIN($B$6,$B$2660),0)</f>
        <v>30000000</v>
      </c>
      <c r="J2727" s="7" t="n">
        <f aca="false">IF(C2727=1,MIN($F$716,MAX(0,$B$2660-I2727)),0)</f>
        <v>0</v>
      </c>
      <c r="K2727" s="7" t="n">
        <f aca="false">IF(D2727=1,MIN($F$715,MAX(0,$B$2660-SUM(I2727:J2727))),0)</f>
        <v>0</v>
      </c>
      <c r="L2727" s="7" t="n">
        <f aca="false">IF(E2727=1,MIN($F$714,MAX(0,$B$2660-SUM(I2727:K2727))),0)</f>
        <v>0</v>
      </c>
      <c r="M2727" s="7" t="n">
        <f aca="false">IF(F2727=1,MIN($F$713,MAX(0,$B$2660-SUM(I2727:L2727))),0)</f>
        <v>0</v>
      </c>
      <c r="N2727" s="7" t="n">
        <f aca="false">IF(G2727=1,MIN($F$712,MAX(0,$B$2660-SUM(I2727:M2727))),0)</f>
        <v>0</v>
      </c>
      <c r="O2727" s="7" t="n">
        <f aca="false">IF(H2727=1,MIN($F$711,MAX(0,$B$2660-SUM(I2727:N2727))),0)</f>
        <v>5000000</v>
      </c>
      <c r="P2727" s="7" t="n">
        <f aca="false">MAX(0,$B$2660-SUM(I2727:O2727))</f>
        <v>1965000000</v>
      </c>
      <c r="Q2727" s="7" t="n">
        <f aca="false">($B$693+$B$694)+$B$22+(1-B2727)*$B$688+(1-C2727)*$E$716+(1-D2727)*$E$715+(1-E2727)*$E$714+(1-F2727)*$E$713+(1-G2727)*$E$712+(1-H2727)*$E$711</f>
        <v>27616030.1095321</v>
      </c>
      <c r="R2727" s="7" t="n">
        <f aca="false">P2727&gt;$B$12*Q2727</f>
        <v>1</v>
      </c>
      <c r="S2727" s="7" t="n">
        <f aca="false">IF(R2727,(P2727+$B$12*$B$13)/(Q2727+$B$13),IF(Q2727&gt;0,P2727/Q2727,0))</f>
        <v>65.3306558946912</v>
      </c>
      <c r="T2727" s="7" t="n">
        <f aca="false">IF(R2727,$B$13*(S2727-$B$12),0)</f>
        <v>160826639.736728</v>
      </c>
      <c r="U2727" s="7" t="n">
        <f aca="false">($B$693+$B$694)*S2727</f>
        <v>20520168.4974791</v>
      </c>
      <c r="V2727" s="7" t="n">
        <f aca="false">$B$22*S2727</f>
        <v>587975903.052221</v>
      </c>
      <c r="W2727" s="7" t="n">
        <f aca="false">IF(B2727=1,I2727,S2727*$B$688)</f>
        <v>30000000</v>
      </c>
      <c r="X2727" s="7" t="n">
        <f aca="false">IF(C2727=1,J2727,S2727*$E$716)</f>
        <v>402474569.138969</v>
      </c>
      <c r="Y2727" s="7" t="n">
        <f aca="false">IF(D2727=1,K2727,S2727*$E$715)</f>
        <v>113763898.269815</v>
      </c>
      <c r="Z2727" s="7" t="n">
        <f aca="false">IF(E2727=1,L2727,S2727*$E$714)</f>
        <v>156793574.147259</v>
      </c>
      <c r="AA2727" s="7" t="n">
        <f aca="false">IF(F2727=1,M2727,S2727*$E$713)</f>
        <v>195991967.684074</v>
      </c>
      <c r="AB2727" s="7" t="n">
        <f aca="false">IF(G2727=1,N2727,S2727*$E$712)</f>
        <v>326653279.473456</v>
      </c>
      <c r="AC2727" s="7" t="n">
        <f aca="false">IF(H2727=1,O2727,S2727*$E$711)</f>
        <v>5000000</v>
      </c>
      <c r="AD2727" s="7" t="n">
        <f aca="false">INDEX($W$2662:$W$2789,MATCH($A2727+(1-B2727)*64,$A$2662:$A$2789,0))</f>
        <v>30000000</v>
      </c>
      <c r="AE2727" s="7" t="n">
        <f aca="false">INDEX($W$2662:$W$2789,MATCH($A2727-B2727*64,$A$2662:$A$2789,0))</f>
        <v>61927582.7443803</v>
      </c>
      <c r="AF2727" s="7" t="n">
        <f aca="false">INDEX($X$2662:$X$2789,MATCH($A2727+(1-C2727)*32,$A$2662:$A$2789,0))</f>
        <v>300000000</v>
      </c>
      <c r="AG2727" s="7" t="n">
        <f aca="false">INDEX($X$2662:$X$2789,MATCH($A2727-C2727*32,$A$2662:$A$2789,0))</f>
        <v>402474569.138969</v>
      </c>
      <c r="AH2727" s="7" t="n">
        <f aca="false">INDEX($Y$2662:$Y$2789,MATCH($A2727+(1-D2727)*16,$A$2662:$A$2789,0))</f>
        <v>100000000</v>
      </c>
      <c r="AI2727" s="7" t="n">
        <f aca="false">INDEX($Y$2662:$Y$2789,MATCH($A2727-D2727*16,$A$2662:$A$2789,0))</f>
        <v>113763898.269815</v>
      </c>
      <c r="AJ2727" s="7" t="n">
        <f aca="false">INDEX($Z$2662:$Z$2789,MATCH($A2727+(1-E2727)*8,$A$2662:$A$2789,0))</f>
        <v>60000000</v>
      </c>
      <c r="AK2727" s="7" t="n">
        <f aca="false">INDEX($Z$2662:$Z$2789,MATCH($A2727-E2727*8,$A$2662:$A$2789,0))</f>
        <v>156793574.147259</v>
      </c>
      <c r="AL2727" s="7" t="n">
        <f aca="false">INDEX($AA$2662:$AA$2789,MATCH($A2727+(1-F2727)*4,$A$2662:$A$2789,0))</f>
        <v>30000000</v>
      </c>
      <c r="AM2727" s="7" t="n">
        <f aca="false">INDEX($AA$2662:$AA$2789,MATCH($A2727-F2727*4,$A$2662:$A$2789,0))</f>
        <v>195991967.684074</v>
      </c>
      <c r="AN2727" s="7" t="n">
        <f aca="false">INDEX($AB$2662:$AB$2789,MATCH($A2727+(1-G2727)*2,$A$2662:$A$2789,0))</f>
        <v>15000000</v>
      </c>
      <c r="AO2727" s="7" t="n">
        <f aca="false">INDEX($AB$2662:$AB$2789,MATCH($A2727-G2727*2,$A$2662:$A$2789,0))</f>
        <v>326653279.473456</v>
      </c>
      <c r="AP2727" s="7" t="n">
        <f aca="false">INDEX($AC$2662:$AC$2789,MATCH($A2727+(1-H2727)*1,$A$2662:$A$2789,0))</f>
        <v>5000000</v>
      </c>
      <c r="AQ2727" s="7" t="n">
        <f aca="false">INDEX($AC$2662:$AC$2789,MATCH($A2727-H2727*1,$A$2662:$A$2789,0))</f>
        <v>280854640.152586</v>
      </c>
      <c r="AR2727" s="14" t="b">
        <f aca="false">AND(IF(B2727=1,AD2727&gt;=AE2727,AE2727&gt;AD2727),IF(C2727=1,AF2727&gt;=AG2727,AG2727&gt;AF2727),IF(D2727=1,AH2727&gt;=AI2727,AI2727&gt;AH2727),IF(E2727=1,AJ2727&gt;=AK2727,AK2727&gt;AJ2727),IF(F2727=1,AL2727&gt;=AM2727,AM2727&gt;AL2727),IF(G2727=1,AN2727&gt;=AO2727,AO2727&gt;AN2727),IF(H2727=1,AP2727&gt;=AQ2727,AQ2727&gt;AP2727))</f>
        <v>0</v>
      </c>
      <c r="AS2727" s="2"/>
      <c r="AT2727" s="2"/>
      <c r="AU2727" s="2"/>
      <c r="AV2727" s="2"/>
      <c r="AW2727" s="2"/>
      <c r="AX2727" s="2"/>
    </row>
    <row r="2728" customFormat="false" ht="15" hidden="false" customHeight="false" outlineLevel="0" collapsed="false">
      <c r="A2728" s="6" t="n">
        <f aca="false">ROW()-2662</f>
        <v>66</v>
      </c>
      <c r="B2728" s="6" t="n">
        <f aca="false">MOD(INT($A2728/64),2)</f>
        <v>1</v>
      </c>
      <c r="C2728" s="6" t="n">
        <f aca="false">MOD(INT($A2728/32),2)</f>
        <v>0</v>
      </c>
      <c r="D2728" s="6" t="n">
        <f aca="false">MOD(INT($A2728/16),2)</f>
        <v>0</v>
      </c>
      <c r="E2728" s="6" t="n">
        <f aca="false">MOD(INT($A2728/8),2)</f>
        <v>0</v>
      </c>
      <c r="F2728" s="6" t="n">
        <f aca="false">MOD(INT($A2728/4),2)</f>
        <v>0</v>
      </c>
      <c r="G2728" s="6" t="n">
        <f aca="false">MOD(INT($A2728/2),2)</f>
        <v>1</v>
      </c>
      <c r="H2728" s="6" t="n">
        <f aca="false">MOD(INT($A2728/1),2)</f>
        <v>0</v>
      </c>
      <c r="I2728" s="7" t="n">
        <f aca="false">IF(B2728=1,MIN($B$6,$B$2660),0)</f>
        <v>30000000</v>
      </c>
      <c r="J2728" s="7" t="n">
        <f aca="false">IF(C2728=1,MIN($F$716,MAX(0,$B$2660-I2728)),0)</f>
        <v>0</v>
      </c>
      <c r="K2728" s="7" t="n">
        <f aca="false">IF(D2728=1,MIN($F$715,MAX(0,$B$2660-SUM(I2728:J2728))),0)</f>
        <v>0</v>
      </c>
      <c r="L2728" s="7" t="n">
        <f aca="false">IF(E2728=1,MIN($F$714,MAX(0,$B$2660-SUM(I2728:K2728))),0)</f>
        <v>0</v>
      </c>
      <c r="M2728" s="7" t="n">
        <f aca="false">IF(F2728=1,MIN($F$713,MAX(0,$B$2660-SUM(I2728:L2728))),0)</f>
        <v>0</v>
      </c>
      <c r="N2728" s="7" t="n">
        <f aca="false">IF(G2728=1,MIN($F$712,MAX(0,$B$2660-SUM(I2728:M2728))),0)</f>
        <v>15000000</v>
      </c>
      <c r="O2728" s="7" t="n">
        <f aca="false">IF(H2728=1,MIN($F$711,MAX(0,$B$2660-SUM(I2728:N2728))),0)</f>
        <v>0</v>
      </c>
      <c r="P2728" s="7" t="n">
        <f aca="false">MAX(0,$B$2660-SUM(I2728:O2728))</f>
        <v>1955000000</v>
      </c>
      <c r="Q2728" s="7" t="n">
        <f aca="false">($B$693+$B$694)+$B$22+(1-B2728)*$B$688+(1-C2728)*$E$716+(1-D2728)*$E$715+(1-E2728)*$E$714+(1-F2728)*$E$713+(1-G2728)*$E$712+(1-H2728)*$E$711</f>
        <v>27616030.1095321</v>
      </c>
      <c r="R2728" s="7" t="n">
        <f aca="false">P2728&gt;$B$12*Q2728</f>
        <v>1</v>
      </c>
      <c r="S2728" s="7" t="n">
        <f aca="false">IF(R2728,(P2728+$B$12*$B$13)/(Q2728+$B$13),IF(Q2728&gt;0,P2728/Q2728,0))</f>
        <v>64.9986068177169</v>
      </c>
      <c r="T2728" s="7" t="n">
        <f aca="false">IF(R2728,$B$13*(S2728-$B$12),0)</f>
        <v>159996517.044292</v>
      </c>
      <c r="U2728" s="7" t="n">
        <f aca="false">($B$693+$B$694)*S2728</f>
        <v>20415872.8507321</v>
      </c>
      <c r="V2728" s="7" t="n">
        <f aca="false">$B$22*S2728</f>
        <v>584987461.359452</v>
      </c>
      <c r="W2728" s="7" t="n">
        <f aca="false">IF(B2728=1,I2728,S2728*$B$688)</f>
        <v>30000000</v>
      </c>
      <c r="X2728" s="7" t="n">
        <f aca="false">IF(C2728=1,J2728,S2728*$E$716)</f>
        <v>400428955.064565</v>
      </c>
      <c r="Y2728" s="7" t="n">
        <f aca="false">IF(D2728=1,K2728,S2728*$E$715)</f>
        <v>113185682.776703</v>
      </c>
      <c r="Z2728" s="7" t="n">
        <f aca="false">IF(E2728=1,L2728,S2728*$E$714)</f>
        <v>155996656.362521</v>
      </c>
      <c r="AA2728" s="7" t="n">
        <f aca="false">IF(F2728=1,M2728,S2728*$E$713)</f>
        <v>194995820.453151</v>
      </c>
      <c r="AB2728" s="7" t="n">
        <f aca="false">IF(G2728=1,N2728,S2728*$E$712)</f>
        <v>15000000</v>
      </c>
      <c r="AC2728" s="7" t="n">
        <f aca="false">IF(H2728=1,O2728,S2728*$E$711)</f>
        <v>324993034.088585</v>
      </c>
      <c r="AD2728" s="7" t="n">
        <f aca="false">INDEX($W$2662:$W$2789,MATCH($A2728+(1-B2728)*64,$A$2662:$A$2789,0))</f>
        <v>30000000</v>
      </c>
      <c r="AE2728" s="7" t="n">
        <f aca="false">INDEX($W$2662:$W$2789,MATCH($A2728-B2728*64,$A$2662:$A$2789,0))</f>
        <v>61617557.2988515</v>
      </c>
      <c r="AF2728" s="7" t="n">
        <f aca="false">INDEX($X$2662:$X$2789,MATCH($A2728+(1-C2728)*32,$A$2662:$A$2789,0))</f>
        <v>300000000</v>
      </c>
      <c r="AG2728" s="7" t="n">
        <f aca="false">INDEX($X$2662:$X$2789,MATCH($A2728-C2728*32,$A$2662:$A$2789,0))</f>
        <v>400428955.064565</v>
      </c>
      <c r="AH2728" s="7" t="n">
        <f aca="false">INDEX($Y$2662:$Y$2789,MATCH($A2728+(1-D2728)*16,$A$2662:$A$2789,0))</f>
        <v>100000000</v>
      </c>
      <c r="AI2728" s="7" t="n">
        <f aca="false">INDEX($Y$2662:$Y$2789,MATCH($A2728-D2728*16,$A$2662:$A$2789,0))</f>
        <v>113185682.776703</v>
      </c>
      <c r="AJ2728" s="7" t="n">
        <f aca="false">INDEX($Z$2662:$Z$2789,MATCH($A2728+(1-E2728)*8,$A$2662:$A$2789,0))</f>
        <v>60000000</v>
      </c>
      <c r="AK2728" s="7" t="n">
        <f aca="false">INDEX($Z$2662:$Z$2789,MATCH($A2728-E2728*8,$A$2662:$A$2789,0))</f>
        <v>155996656.362521</v>
      </c>
      <c r="AL2728" s="7" t="n">
        <f aca="false">INDEX($AA$2662:$AA$2789,MATCH($A2728+(1-F2728)*4,$A$2662:$A$2789,0))</f>
        <v>30000000</v>
      </c>
      <c r="AM2728" s="7" t="n">
        <f aca="false">INDEX($AA$2662:$AA$2789,MATCH($A2728-F2728*4,$A$2662:$A$2789,0))</f>
        <v>194995820.453151</v>
      </c>
      <c r="AN2728" s="7" t="n">
        <f aca="false">INDEX($AB$2662:$AB$2789,MATCH($A2728+(1-G2728)*2,$A$2662:$A$2789,0))</f>
        <v>15000000</v>
      </c>
      <c r="AO2728" s="7" t="n">
        <f aca="false">INDEX($AB$2662:$AB$2789,MATCH($A2728-G2728*2,$A$2662:$A$2789,0))</f>
        <v>280854640.152586</v>
      </c>
      <c r="AP2728" s="7" t="n">
        <f aca="false">INDEX($AC$2662:$AC$2789,MATCH($A2728+(1-H2728)*1,$A$2662:$A$2789,0))</f>
        <v>5000000</v>
      </c>
      <c r="AQ2728" s="7" t="n">
        <f aca="false">INDEX($AC$2662:$AC$2789,MATCH($A2728-H2728*1,$A$2662:$A$2789,0))</f>
        <v>324993034.088585</v>
      </c>
      <c r="AR2728" s="14" t="b">
        <f aca="false">AND(IF(B2728=1,AD2728&gt;=AE2728,AE2728&gt;AD2728),IF(C2728=1,AF2728&gt;=AG2728,AG2728&gt;AF2728),IF(D2728=1,AH2728&gt;=AI2728,AI2728&gt;AH2728),IF(E2728=1,AJ2728&gt;=AK2728,AK2728&gt;AJ2728),IF(F2728=1,AL2728&gt;=AM2728,AM2728&gt;AL2728),IF(G2728=1,AN2728&gt;=AO2728,AO2728&gt;AN2728),IF(H2728=1,AP2728&gt;=AQ2728,AQ2728&gt;AP2728))</f>
        <v>0</v>
      </c>
      <c r="AS2728" s="2"/>
      <c r="AT2728" s="2"/>
      <c r="AU2728" s="2"/>
      <c r="AV2728" s="2"/>
      <c r="AW2728" s="2"/>
      <c r="AX2728" s="2"/>
    </row>
    <row r="2729" customFormat="false" ht="15" hidden="false" customHeight="false" outlineLevel="0" collapsed="false">
      <c r="A2729" s="6" t="n">
        <f aca="false">ROW()-2662</f>
        <v>67</v>
      </c>
      <c r="B2729" s="6" t="n">
        <f aca="false">MOD(INT($A2729/64),2)</f>
        <v>1</v>
      </c>
      <c r="C2729" s="6" t="n">
        <f aca="false">MOD(INT($A2729/32),2)</f>
        <v>0</v>
      </c>
      <c r="D2729" s="6" t="n">
        <f aca="false">MOD(INT($A2729/16),2)</f>
        <v>0</v>
      </c>
      <c r="E2729" s="6" t="n">
        <f aca="false">MOD(INT($A2729/8),2)</f>
        <v>0</v>
      </c>
      <c r="F2729" s="6" t="n">
        <f aca="false">MOD(INT($A2729/4),2)</f>
        <v>0</v>
      </c>
      <c r="G2729" s="6" t="n">
        <f aca="false">MOD(INT($A2729/2),2)</f>
        <v>1</v>
      </c>
      <c r="H2729" s="6" t="n">
        <f aca="false">MOD(INT($A2729/1),2)</f>
        <v>1</v>
      </c>
      <c r="I2729" s="7" t="n">
        <f aca="false">IF(B2729=1,MIN($B$6,$B$2660),0)</f>
        <v>30000000</v>
      </c>
      <c r="J2729" s="7" t="n">
        <f aca="false">IF(C2729=1,MIN($F$716,MAX(0,$B$2660-I2729)),0)</f>
        <v>0</v>
      </c>
      <c r="K2729" s="7" t="n">
        <f aca="false">IF(D2729=1,MIN($F$715,MAX(0,$B$2660-SUM(I2729:J2729))),0)</f>
        <v>0</v>
      </c>
      <c r="L2729" s="7" t="n">
        <f aca="false">IF(E2729=1,MIN($F$714,MAX(0,$B$2660-SUM(I2729:K2729))),0)</f>
        <v>0</v>
      </c>
      <c r="M2729" s="7" t="n">
        <f aca="false">IF(F2729=1,MIN($F$713,MAX(0,$B$2660-SUM(I2729:L2729))),0)</f>
        <v>0</v>
      </c>
      <c r="N2729" s="7" t="n">
        <f aca="false">IF(G2729=1,MIN($F$712,MAX(0,$B$2660-SUM(I2729:M2729))),0)</f>
        <v>15000000</v>
      </c>
      <c r="O2729" s="7" t="n">
        <f aca="false">IF(H2729=1,MIN($F$711,MAX(0,$B$2660-SUM(I2729:N2729))),0)</f>
        <v>5000000</v>
      </c>
      <c r="P2729" s="7" t="n">
        <f aca="false">MAX(0,$B$2660-SUM(I2729:O2729))</f>
        <v>1950000000</v>
      </c>
      <c r="Q2729" s="7" t="n">
        <f aca="false">($B$693+$B$694)+$B$22+(1-B2729)*$B$688+(1-C2729)*$E$716+(1-D2729)*$E$715+(1-E2729)*$E$714+(1-F2729)*$E$713+(1-G2729)*$E$712+(1-H2729)*$E$711</f>
        <v>22616030.1095321</v>
      </c>
      <c r="R2729" s="7" t="n">
        <f aca="false">P2729&gt;$B$12*Q2729</f>
        <v>1</v>
      </c>
      <c r="S2729" s="7" t="n">
        <f aca="false">IF(R2729,(P2729+$B$12*$B$13)/(Q2729+$B$13),IF(Q2729&gt;0,P2729/Q2729,0))</f>
        <v>77.739196500604</v>
      </c>
      <c r="T2729" s="7" t="n">
        <f aca="false">IF(R2729,$B$13*(S2729-$B$12),0)</f>
        <v>191847991.25151</v>
      </c>
      <c r="U2729" s="7" t="n">
        <f aca="false">($B$693+$B$694)*S2729</f>
        <v>24417654.9156712</v>
      </c>
      <c r="V2729" s="7" t="n">
        <f aca="false">$B$22*S2729</f>
        <v>699652768.505436</v>
      </c>
      <c r="W2729" s="7" t="n">
        <f aca="false">IF(B2729=1,I2729,S2729*$B$688)</f>
        <v>30000000</v>
      </c>
      <c r="X2729" s="7" t="n">
        <f aca="false">IF(C2729=1,J2729,S2729*$E$716)</f>
        <v>478918345.274606</v>
      </c>
      <c r="Y2729" s="7" t="n">
        <f aca="false">IF(D2729=1,K2729,S2729*$E$715)</f>
        <v>135371578.949516</v>
      </c>
      <c r="Z2729" s="7" t="n">
        <f aca="false">IF(E2729=1,L2729,S2729*$E$714)</f>
        <v>186574071.60145</v>
      </c>
      <c r="AA2729" s="7" t="n">
        <f aca="false">IF(F2729=1,M2729,S2729*$E$713)</f>
        <v>233217589.501812</v>
      </c>
      <c r="AB2729" s="7" t="n">
        <f aca="false">IF(G2729=1,N2729,S2729*$E$712)</f>
        <v>15000000</v>
      </c>
      <c r="AC2729" s="7" t="n">
        <f aca="false">IF(H2729=1,O2729,S2729*$E$711)</f>
        <v>5000000</v>
      </c>
      <c r="AD2729" s="7" t="n">
        <f aca="false">INDEX($W$2662:$W$2789,MATCH($A2729+(1-B2729)*64,$A$2662:$A$2789,0))</f>
        <v>30000000</v>
      </c>
      <c r="AE2729" s="7" t="n">
        <f aca="false">INDEX($W$2662:$W$2789,MATCH($A2729-B2729*64,$A$2662:$A$2789,0))</f>
        <v>73246199.4285532</v>
      </c>
      <c r="AF2729" s="7" t="n">
        <f aca="false">INDEX($X$2662:$X$2789,MATCH($A2729+(1-C2729)*32,$A$2662:$A$2789,0))</f>
        <v>300000000</v>
      </c>
      <c r="AG2729" s="7" t="n">
        <f aca="false">INDEX($X$2662:$X$2789,MATCH($A2729-C2729*32,$A$2662:$A$2789,0))</f>
        <v>478918345.274606</v>
      </c>
      <c r="AH2729" s="7" t="n">
        <f aca="false">INDEX($Y$2662:$Y$2789,MATCH($A2729+(1-D2729)*16,$A$2662:$A$2789,0))</f>
        <v>100000000</v>
      </c>
      <c r="AI2729" s="7" t="n">
        <f aca="false">INDEX($Y$2662:$Y$2789,MATCH($A2729-D2729*16,$A$2662:$A$2789,0))</f>
        <v>135371578.949516</v>
      </c>
      <c r="AJ2729" s="7" t="n">
        <f aca="false">INDEX($Z$2662:$Z$2789,MATCH($A2729+(1-E2729)*8,$A$2662:$A$2789,0))</f>
        <v>60000000</v>
      </c>
      <c r="AK2729" s="7" t="n">
        <f aca="false">INDEX($Z$2662:$Z$2789,MATCH($A2729-E2729*8,$A$2662:$A$2789,0))</f>
        <v>186574071.60145</v>
      </c>
      <c r="AL2729" s="7" t="n">
        <f aca="false">INDEX($AA$2662:$AA$2789,MATCH($A2729+(1-F2729)*4,$A$2662:$A$2789,0))</f>
        <v>30000000</v>
      </c>
      <c r="AM2729" s="7" t="n">
        <f aca="false">INDEX($AA$2662:$AA$2789,MATCH($A2729-F2729*4,$A$2662:$A$2789,0))</f>
        <v>233217589.501812</v>
      </c>
      <c r="AN2729" s="7" t="n">
        <f aca="false">INDEX($AB$2662:$AB$2789,MATCH($A2729+(1-G2729)*2,$A$2662:$A$2789,0))</f>
        <v>15000000</v>
      </c>
      <c r="AO2729" s="7" t="n">
        <f aca="false">INDEX($AB$2662:$AB$2789,MATCH($A2729-G2729*2,$A$2662:$A$2789,0))</f>
        <v>326653279.473456</v>
      </c>
      <c r="AP2729" s="7" t="n">
        <f aca="false">INDEX($AC$2662:$AC$2789,MATCH($A2729+(1-H2729)*1,$A$2662:$A$2789,0))</f>
        <v>5000000</v>
      </c>
      <c r="AQ2729" s="7" t="n">
        <f aca="false">INDEX($AC$2662:$AC$2789,MATCH($A2729-H2729*1,$A$2662:$A$2789,0))</f>
        <v>324993034.088585</v>
      </c>
      <c r="AR2729" s="14" t="b">
        <f aca="false">AND(IF(B2729=1,AD2729&gt;=AE2729,AE2729&gt;AD2729),IF(C2729=1,AF2729&gt;=AG2729,AG2729&gt;AF2729),IF(D2729=1,AH2729&gt;=AI2729,AI2729&gt;AH2729),IF(E2729=1,AJ2729&gt;=AK2729,AK2729&gt;AJ2729),IF(F2729=1,AL2729&gt;=AM2729,AM2729&gt;AL2729),IF(G2729=1,AN2729&gt;=AO2729,AO2729&gt;AN2729),IF(H2729=1,AP2729&gt;=AQ2729,AQ2729&gt;AP2729))</f>
        <v>0</v>
      </c>
      <c r="AS2729" s="2"/>
      <c r="AT2729" s="2"/>
      <c r="AU2729" s="2"/>
      <c r="AV2729" s="2"/>
      <c r="AW2729" s="2"/>
      <c r="AX2729" s="2"/>
    </row>
    <row r="2730" customFormat="false" ht="15" hidden="false" customHeight="false" outlineLevel="0" collapsed="false">
      <c r="A2730" s="6" t="n">
        <f aca="false">ROW()-2662</f>
        <v>68</v>
      </c>
      <c r="B2730" s="6" t="n">
        <f aca="false">MOD(INT($A2730/64),2)</f>
        <v>1</v>
      </c>
      <c r="C2730" s="6" t="n">
        <f aca="false">MOD(INT($A2730/32),2)</f>
        <v>0</v>
      </c>
      <c r="D2730" s="6" t="n">
        <f aca="false">MOD(INT($A2730/16),2)</f>
        <v>0</v>
      </c>
      <c r="E2730" s="6" t="n">
        <f aca="false">MOD(INT($A2730/8),2)</f>
        <v>0</v>
      </c>
      <c r="F2730" s="6" t="n">
        <f aca="false">MOD(INT($A2730/4),2)</f>
        <v>1</v>
      </c>
      <c r="G2730" s="6" t="n">
        <f aca="false">MOD(INT($A2730/2),2)</f>
        <v>0</v>
      </c>
      <c r="H2730" s="6" t="n">
        <f aca="false">MOD(INT($A2730/1),2)</f>
        <v>0</v>
      </c>
      <c r="I2730" s="7" t="n">
        <f aca="false">IF(B2730=1,MIN($B$6,$B$2660),0)</f>
        <v>30000000</v>
      </c>
      <c r="J2730" s="7" t="n">
        <f aca="false">IF(C2730=1,MIN($F$716,MAX(0,$B$2660-I2730)),0)</f>
        <v>0</v>
      </c>
      <c r="K2730" s="7" t="n">
        <f aca="false">IF(D2730=1,MIN($F$715,MAX(0,$B$2660-SUM(I2730:J2730))),0)</f>
        <v>0</v>
      </c>
      <c r="L2730" s="7" t="n">
        <f aca="false">IF(E2730=1,MIN($F$714,MAX(0,$B$2660-SUM(I2730:K2730))),0)</f>
        <v>0</v>
      </c>
      <c r="M2730" s="7" t="n">
        <f aca="false">IF(F2730=1,MIN($F$713,MAX(0,$B$2660-SUM(I2730:L2730))),0)</f>
        <v>30000000</v>
      </c>
      <c r="N2730" s="7" t="n">
        <f aca="false">IF(G2730=1,MIN($F$712,MAX(0,$B$2660-SUM(I2730:M2730))),0)</f>
        <v>0</v>
      </c>
      <c r="O2730" s="7" t="n">
        <f aca="false">IF(H2730=1,MIN($F$711,MAX(0,$B$2660-SUM(I2730:N2730))),0)</f>
        <v>0</v>
      </c>
      <c r="P2730" s="7" t="n">
        <f aca="false">MAX(0,$B$2660-SUM(I2730:O2730))</f>
        <v>1940000000</v>
      </c>
      <c r="Q2730" s="7" t="n">
        <f aca="false">($B$693+$B$694)+$B$22+(1-B2730)*$B$688+(1-C2730)*$E$716+(1-D2730)*$E$715+(1-E2730)*$E$714+(1-F2730)*$E$713+(1-G2730)*$E$712+(1-H2730)*$E$711</f>
        <v>29616030.1095321</v>
      </c>
      <c r="R2730" s="7" t="n">
        <f aca="false">P2730&gt;$B$12*Q2730</f>
        <v>1</v>
      </c>
      <c r="S2730" s="7" t="n">
        <f aca="false">IF(R2730,(P2730+$B$12*$B$13)/(Q2730+$B$13),IF(Q2730&gt;0,P2730/Q2730,0))</f>
        <v>60.4838142626932</v>
      </c>
      <c r="T2730" s="7" t="n">
        <f aca="false">IF(R2730,$B$13*(S2730-$B$12),0)</f>
        <v>148709535.656733</v>
      </c>
      <c r="U2730" s="7" t="n">
        <f aca="false">($B$693+$B$694)*S2730</f>
        <v>18997789.6753605</v>
      </c>
      <c r="V2730" s="7" t="n">
        <f aca="false">$B$22*S2730</f>
        <v>544354328.364239</v>
      </c>
      <c r="W2730" s="7" t="n">
        <f aca="false">IF(B2730=1,I2730,S2730*$B$688)</f>
        <v>30000000</v>
      </c>
      <c r="X2730" s="7" t="n">
        <f aca="false">IF(C2730=1,J2730,S2730*$E$716)</f>
        <v>372615225.607079</v>
      </c>
      <c r="Y2730" s="7" t="n">
        <f aca="false">IF(D2730=1,K2730,S2730*$E$715)</f>
        <v>105323823.839193</v>
      </c>
      <c r="Z2730" s="7" t="n">
        <f aca="false">IF(E2730=1,L2730,S2730*$E$714)</f>
        <v>145161154.230464</v>
      </c>
      <c r="AA2730" s="7" t="n">
        <f aca="false">IF(F2730=1,M2730,S2730*$E$713)</f>
        <v>30000000</v>
      </c>
      <c r="AB2730" s="7" t="n">
        <f aca="false">IF(G2730=1,N2730,S2730*$E$712)</f>
        <v>302419071.313466</v>
      </c>
      <c r="AC2730" s="7" t="n">
        <f aca="false">IF(H2730=1,O2730,S2730*$E$711)</f>
        <v>302419071.313466</v>
      </c>
      <c r="AD2730" s="7" t="n">
        <f aca="false">INDEX($W$2662:$W$2789,MATCH($A2730+(1-B2730)*64,$A$2662:$A$2789,0))</f>
        <v>30000000</v>
      </c>
      <c r="AE2730" s="7" t="n">
        <f aca="false">INDEX($W$2662:$W$2789,MATCH($A2730-B2730*64,$A$2662:$A$2789,0))</f>
        <v>57455221.4967085</v>
      </c>
      <c r="AF2730" s="7" t="n">
        <f aca="false">INDEX($X$2662:$X$2789,MATCH($A2730+(1-C2730)*32,$A$2662:$A$2789,0))</f>
        <v>300000000</v>
      </c>
      <c r="AG2730" s="7" t="n">
        <f aca="false">INDEX($X$2662:$X$2789,MATCH($A2730-C2730*32,$A$2662:$A$2789,0))</f>
        <v>372615225.607079</v>
      </c>
      <c r="AH2730" s="7" t="n">
        <f aca="false">INDEX($Y$2662:$Y$2789,MATCH($A2730+(1-D2730)*16,$A$2662:$A$2789,0))</f>
        <v>100000000</v>
      </c>
      <c r="AI2730" s="7" t="n">
        <f aca="false">INDEX($Y$2662:$Y$2789,MATCH($A2730-D2730*16,$A$2662:$A$2789,0))</f>
        <v>105323823.839193</v>
      </c>
      <c r="AJ2730" s="7" t="n">
        <f aca="false">INDEX($Z$2662:$Z$2789,MATCH($A2730+(1-E2730)*8,$A$2662:$A$2789,0))</f>
        <v>60000000</v>
      </c>
      <c r="AK2730" s="7" t="n">
        <f aca="false">INDEX($Z$2662:$Z$2789,MATCH($A2730-E2730*8,$A$2662:$A$2789,0))</f>
        <v>145161154.230464</v>
      </c>
      <c r="AL2730" s="7" t="n">
        <f aca="false">INDEX($AA$2662:$AA$2789,MATCH($A2730+(1-F2730)*4,$A$2662:$A$2789,0))</f>
        <v>30000000</v>
      </c>
      <c r="AM2730" s="7" t="n">
        <f aca="false">INDEX($AA$2662:$AA$2789,MATCH($A2730-F2730*4,$A$2662:$A$2789,0))</f>
        <v>168512784.091551</v>
      </c>
      <c r="AN2730" s="7" t="n">
        <f aca="false">INDEX($AB$2662:$AB$2789,MATCH($A2730+(1-G2730)*2,$A$2662:$A$2789,0))</f>
        <v>15000000</v>
      </c>
      <c r="AO2730" s="7" t="n">
        <f aca="false">INDEX($AB$2662:$AB$2789,MATCH($A2730-G2730*2,$A$2662:$A$2789,0))</f>
        <v>302419071.313466</v>
      </c>
      <c r="AP2730" s="7" t="n">
        <f aca="false">INDEX($AC$2662:$AC$2789,MATCH($A2730+(1-H2730)*1,$A$2662:$A$2789,0))</f>
        <v>5000000</v>
      </c>
      <c r="AQ2730" s="7" t="n">
        <f aca="false">INDEX($AC$2662:$AC$2789,MATCH($A2730-H2730*1,$A$2662:$A$2789,0))</f>
        <v>302419071.313466</v>
      </c>
      <c r="AR2730" s="14" t="b">
        <f aca="false">AND(IF(B2730=1,AD2730&gt;=AE2730,AE2730&gt;AD2730),IF(C2730=1,AF2730&gt;=AG2730,AG2730&gt;AF2730),IF(D2730=1,AH2730&gt;=AI2730,AI2730&gt;AH2730),IF(E2730=1,AJ2730&gt;=AK2730,AK2730&gt;AJ2730),IF(F2730=1,AL2730&gt;=AM2730,AM2730&gt;AL2730),IF(G2730=1,AN2730&gt;=AO2730,AO2730&gt;AN2730),IF(H2730=1,AP2730&gt;=AQ2730,AQ2730&gt;AP2730))</f>
        <v>0</v>
      </c>
      <c r="AS2730" s="2"/>
      <c r="AT2730" s="2"/>
      <c r="AU2730" s="2"/>
      <c r="AV2730" s="2"/>
      <c r="AW2730" s="2"/>
      <c r="AX2730" s="2"/>
    </row>
    <row r="2731" customFormat="false" ht="15" hidden="false" customHeight="false" outlineLevel="0" collapsed="false">
      <c r="A2731" s="6" t="n">
        <f aca="false">ROW()-2662</f>
        <v>69</v>
      </c>
      <c r="B2731" s="6" t="n">
        <f aca="false">MOD(INT($A2731/64),2)</f>
        <v>1</v>
      </c>
      <c r="C2731" s="6" t="n">
        <f aca="false">MOD(INT($A2731/32),2)</f>
        <v>0</v>
      </c>
      <c r="D2731" s="6" t="n">
        <f aca="false">MOD(INT($A2731/16),2)</f>
        <v>0</v>
      </c>
      <c r="E2731" s="6" t="n">
        <f aca="false">MOD(INT($A2731/8),2)</f>
        <v>0</v>
      </c>
      <c r="F2731" s="6" t="n">
        <f aca="false">MOD(INT($A2731/4),2)</f>
        <v>1</v>
      </c>
      <c r="G2731" s="6" t="n">
        <f aca="false">MOD(INT($A2731/2),2)</f>
        <v>0</v>
      </c>
      <c r="H2731" s="6" t="n">
        <f aca="false">MOD(INT($A2731/1),2)</f>
        <v>1</v>
      </c>
      <c r="I2731" s="7" t="n">
        <f aca="false">IF(B2731=1,MIN($B$6,$B$2660),0)</f>
        <v>30000000</v>
      </c>
      <c r="J2731" s="7" t="n">
        <f aca="false">IF(C2731=1,MIN($F$716,MAX(0,$B$2660-I2731)),0)</f>
        <v>0</v>
      </c>
      <c r="K2731" s="7" t="n">
        <f aca="false">IF(D2731=1,MIN($F$715,MAX(0,$B$2660-SUM(I2731:J2731))),0)</f>
        <v>0</v>
      </c>
      <c r="L2731" s="7" t="n">
        <f aca="false">IF(E2731=1,MIN($F$714,MAX(0,$B$2660-SUM(I2731:K2731))),0)</f>
        <v>0</v>
      </c>
      <c r="M2731" s="7" t="n">
        <f aca="false">IF(F2731=1,MIN($F$713,MAX(0,$B$2660-SUM(I2731:L2731))),0)</f>
        <v>30000000</v>
      </c>
      <c r="N2731" s="7" t="n">
        <f aca="false">IF(G2731=1,MIN($F$712,MAX(0,$B$2660-SUM(I2731:M2731))),0)</f>
        <v>0</v>
      </c>
      <c r="O2731" s="7" t="n">
        <f aca="false">IF(H2731=1,MIN($F$711,MAX(0,$B$2660-SUM(I2731:N2731))),0)</f>
        <v>5000000</v>
      </c>
      <c r="P2731" s="7" t="n">
        <f aca="false">MAX(0,$B$2660-SUM(I2731:O2731))</f>
        <v>1935000000</v>
      </c>
      <c r="Q2731" s="7" t="n">
        <f aca="false">($B$693+$B$694)+$B$22+(1-B2731)*$B$688+(1-C2731)*$E$716+(1-D2731)*$E$715+(1-E2731)*$E$714+(1-F2731)*$E$713+(1-G2731)*$E$712+(1-H2731)*$E$711</f>
        <v>24616030.1095321</v>
      </c>
      <c r="R2731" s="7" t="n">
        <f aca="false">P2731&gt;$B$12*Q2731</f>
        <v>1</v>
      </c>
      <c r="S2731" s="7" t="n">
        <f aca="false">IF(R2731,(P2731+$B$12*$B$13)/(Q2731+$B$13),IF(Q2731&gt;0,P2731/Q2731,0))</f>
        <v>71.4521997568852</v>
      </c>
      <c r="T2731" s="7" t="n">
        <f aca="false">IF(R2731,$B$13*(S2731-$B$12),0)</f>
        <v>176130499.392213</v>
      </c>
      <c r="U2731" s="7" t="n">
        <f aca="false">($B$693+$B$694)*S2731</f>
        <v>22442927.5727808</v>
      </c>
      <c r="V2731" s="7" t="n">
        <f aca="false">$B$22*S2731</f>
        <v>643069797.811967</v>
      </c>
      <c r="W2731" s="7" t="n">
        <f aca="false">IF(B2731=1,I2731,S2731*$B$688)</f>
        <v>30000000</v>
      </c>
      <c r="X2731" s="7" t="n">
        <f aca="false">IF(C2731=1,J2731,S2731*$E$716)</f>
        <v>440186814.556698</v>
      </c>
      <c r="Y2731" s="7" t="n">
        <f aca="false">IF(D2731=1,K2731,S2731*$E$715)</f>
        <v>124423682.465391</v>
      </c>
      <c r="Z2731" s="7" t="n">
        <f aca="false">IF(E2731=1,L2731,S2731*$E$714)</f>
        <v>171485279.416524</v>
      </c>
      <c r="AA2731" s="7" t="n">
        <f aca="false">IF(F2731=1,M2731,S2731*$E$713)</f>
        <v>30000000</v>
      </c>
      <c r="AB2731" s="7" t="n">
        <f aca="false">IF(G2731=1,N2731,S2731*$E$712)</f>
        <v>357260998.784426</v>
      </c>
      <c r="AC2731" s="7" t="n">
        <f aca="false">IF(H2731=1,O2731,S2731*$E$711)</f>
        <v>5000000</v>
      </c>
      <c r="AD2731" s="7" t="n">
        <f aca="false">INDEX($W$2662:$W$2789,MATCH($A2731+(1-B2731)*64,$A$2662:$A$2789,0))</f>
        <v>30000000</v>
      </c>
      <c r="AE2731" s="7" t="n">
        <f aca="false">INDEX($W$2662:$W$2789,MATCH($A2731-B2731*64,$A$2662:$A$2789,0))</f>
        <v>67514432.4074166</v>
      </c>
      <c r="AF2731" s="7" t="n">
        <f aca="false">INDEX($X$2662:$X$2789,MATCH($A2731+(1-C2731)*32,$A$2662:$A$2789,0))</f>
        <v>300000000</v>
      </c>
      <c r="AG2731" s="7" t="n">
        <f aca="false">INDEX($X$2662:$X$2789,MATCH($A2731-C2731*32,$A$2662:$A$2789,0))</f>
        <v>440186814.556698</v>
      </c>
      <c r="AH2731" s="7" t="n">
        <f aca="false">INDEX($Y$2662:$Y$2789,MATCH($A2731+(1-D2731)*16,$A$2662:$A$2789,0))</f>
        <v>100000000</v>
      </c>
      <c r="AI2731" s="7" t="n">
        <f aca="false">INDEX($Y$2662:$Y$2789,MATCH($A2731-D2731*16,$A$2662:$A$2789,0))</f>
        <v>124423682.465391</v>
      </c>
      <c r="AJ2731" s="7" t="n">
        <f aca="false">INDEX($Z$2662:$Z$2789,MATCH($A2731+(1-E2731)*8,$A$2662:$A$2789,0))</f>
        <v>60000000</v>
      </c>
      <c r="AK2731" s="7" t="n">
        <f aca="false">INDEX($Z$2662:$Z$2789,MATCH($A2731-E2731*8,$A$2662:$A$2789,0))</f>
        <v>171485279.416524</v>
      </c>
      <c r="AL2731" s="7" t="n">
        <f aca="false">INDEX($AA$2662:$AA$2789,MATCH($A2731+(1-F2731)*4,$A$2662:$A$2789,0))</f>
        <v>30000000</v>
      </c>
      <c r="AM2731" s="7" t="n">
        <f aca="false">INDEX($AA$2662:$AA$2789,MATCH($A2731-F2731*4,$A$2662:$A$2789,0))</f>
        <v>195991967.684074</v>
      </c>
      <c r="AN2731" s="7" t="n">
        <f aca="false">INDEX($AB$2662:$AB$2789,MATCH($A2731+(1-G2731)*2,$A$2662:$A$2789,0))</f>
        <v>15000000</v>
      </c>
      <c r="AO2731" s="7" t="n">
        <f aca="false">INDEX($AB$2662:$AB$2789,MATCH($A2731-G2731*2,$A$2662:$A$2789,0))</f>
        <v>357260998.784426</v>
      </c>
      <c r="AP2731" s="7" t="n">
        <f aca="false">INDEX($AC$2662:$AC$2789,MATCH($A2731+(1-H2731)*1,$A$2662:$A$2789,0))</f>
        <v>5000000</v>
      </c>
      <c r="AQ2731" s="7" t="n">
        <f aca="false">INDEX($AC$2662:$AC$2789,MATCH($A2731-H2731*1,$A$2662:$A$2789,0))</f>
        <v>302419071.313466</v>
      </c>
      <c r="AR2731" s="14" t="b">
        <f aca="false">AND(IF(B2731=1,AD2731&gt;=AE2731,AE2731&gt;AD2731),IF(C2731=1,AF2731&gt;=AG2731,AG2731&gt;AF2731),IF(D2731=1,AH2731&gt;=AI2731,AI2731&gt;AH2731),IF(E2731=1,AJ2731&gt;=AK2731,AK2731&gt;AJ2731),IF(F2731=1,AL2731&gt;=AM2731,AM2731&gt;AL2731),IF(G2731=1,AN2731&gt;=AO2731,AO2731&gt;AN2731),IF(H2731=1,AP2731&gt;=AQ2731,AQ2731&gt;AP2731))</f>
        <v>0</v>
      </c>
      <c r="AS2731" s="2"/>
      <c r="AT2731" s="2"/>
      <c r="AU2731" s="2"/>
      <c r="AV2731" s="2"/>
      <c r="AW2731" s="2"/>
      <c r="AX2731" s="2"/>
    </row>
    <row r="2732" customFormat="false" ht="15" hidden="false" customHeight="false" outlineLevel="0" collapsed="false">
      <c r="A2732" s="6" t="n">
        <f aca="false">ROW()-2662</f>
        <v>70</v>
      </c>
      <c r="B2732" s="6" t="n">
        <f aca="false">MOD(INT($A2732/64),2)</f>
        <v>1</v>
      </c>
      <c r="C2732" s="6" t="n">
        <f aca="false">MOD(INT($A2732/32),2)</f>
        <v>0</v>
      </c>
      <c r="D2732" s="6" t="n">
        <f aca="false">MOD(INT($A2732/16),2)</f>
        <v>0</v>
      </c>
      <c r="E2732" s="6" t="n">
        <f aca="false">MOD(INT($A2732/8),2)</f>
        <v>0</v>
      </c>
      <c r="F2732" s="6" t="n">
        <f aca="false">MOD(INT($A2732/4),2)</f>
        <v>1</v>
      </c>
      <c r="G2732" s="6" t="n">
        <f aca="false">MOD(INT($A2732/2),2)</f>
        <v>1</v>
      </c>
      <c r="H2732" s="6" t="n">
        <f aca="false">MOD(INT($A2732/1),2)</f>
        <v>0</v>
      </c>
      <c r="I2732" s="7" t="n">
        <f aca="false">IF(B2732=1,MIN($B$6,$B$2660),0)</f>
        <v>30000000</v>
      </c>
      <c r="J2732" s="7" t="n">
        <f aca="false">IF(C2732=1,MIN($F$716,MAX(0,$B$2660-I2732)),0)</f>
        <v>0</v>
      </c>
      <c r="K2732" s="7" t="n">
        <f aca="false">IF(D2732=1,MIN($F$715,MAX(0,$B$2660-SUM(I2732:J2732))),0)</f>
        <v>0</v>
      </c>
      <c r="L2732" s="7" t="n">
        <f aca="false">IF(E2732=1,MIN($F$714,MAX(0,$B$2660-SUM(I2732:K2732))),0)</f>
        <v>0</v>
      </c>
      <c r="M2732" s="7" t="n">
        <f aca="false">IF(F2732=1,MIN($F$713,MAX(0,$B$2660-SUM(I2732:L2732))),0)</f>
        <v>30000000</v>
      </c>
      <c r="N2732" s="7" t="n">
        <f aca="false">IF(G2732=1,MIN($F$712,MAX(0,$B$2660-SUM(I2732:M2732))),0)</f>
        <v>15000000</v>
      </c>
      <c r="O2732" s="7" t="n">
        <f aca="false">IF(H2732=1,MIN($F$711,MAX(0,$B$2660-SUM(I2732:N2732))),0)</f>
        <v>0</v>
      </c>
      <c r="P2732" s="7" t="n">
        <f aca="false">MAX(0,$B$2660-SUM(I2732:O2732))</f>
        <v>1925000000</v>
      </c>
      <c r="Q2732" s="7" t="n">
        <f aca="false">($B$693+$B$694)+$B$22+(1-B2732)*$B$688+(1-C2732)*$E$716+(1-D2732)*$E$715+(1-E2732)*$E$714+(1-F2732)*$E$713+(1-G2732)*$E$712+(1-H2732)*$E$711</f>
        <v>24616030.1095321</v>
      </c>
      <c r="R2732" s="7" t="n">
        <f aca="false">P2732&gt;$B$12*Q2732</f>
        <v>1</v>
      </c>
      <c r="S2732" s="7" t="n">
        <f aca="false">IF(R2732,(P2732+$B$12*$B$13)/(Q2732+$B$13),IF(Q2732&gt;0,P2732/Q2732,0))</f>
        <v>71.0834142097529</v>
      </c>
      <c r="T2732" s="7" t="n">
        <f aca="false">IF(R2732,$B$13*(S2732-$B$12),0)</f>
        <v>175208535.524382</v>
      </c>
      <c r="U2732" s="7" t="n">
        <f aca="false">($B$693+$B$694)*S2732</f>
        <v>22327093.1078891</v>
      </c>
      <c r="V2732" s="7" t="n">
        <f aca="false">$B$22*S2732</f>
        <v>639750727.887776</v>
      </c>
      <c r="W2732" s="7" t="n">
        <f aca="false">IF(B2732=1,I2732,S2732*$B$688)</f>
        <v>30000000</v>
      </c>
      <c r="X2732" s="7" t="n">
        <f aca="false">IF(C2732=1,J2732,S2732*$E$716)</f>
        <v>437914882.610599</v>
      </c>
      <c r="Y2732" s="7" t="n">
        <f aca="false">IF(D2732=1,K2732,S2732*$E$715)</f>
        <v>123781495.717182</v>
      </c>
      <c r="Z2732" s="7" t="n">
        <f aca="false">IF(E2732=1,L2732,S2732*$E$714)</f>
        <v>170600194.103407</v>
      </c>
      <c r="AA2732" s="7" t="n">
        <f aca="false">IF(F2732=1,M2732,S2732*$E$713)</f>
        <v>30000000</v>
      </c>
      <c r="AB2732" s="7" t="n">
        <f aca="false">IF(G2732=1,N2732,S2732*$E$712)</f>
        <v>15000000</v>
      </c>
      <c r="AC2732" s="7" t="n">
        <f aca="false">IF(H2732=1,O2732,S2732*$E$711)</f>
        <v>355417071.048764</v>
      </c>
      <c r="AD2732" s="7" t="n">
        <f aca="false">INDEX($W$2662:$W$2789,MATCH($A2732+(1-B2732)*64,$A$2662:$A$2789,0))</f>
        <v>30000000</v>
      </c>
      <c r="AE2732" s="7" t="n">
        <f aca="false">INDEX($W$2662:$W$2789,MATCH($A2732-B2732*64,$A$2662:$A$2789,0))</f>
        <v>67171284.0851426</v>
      </c>
      <c r="AF2732" s="7" t="n">
        <f aca="false">INDEX($X$2662:$X$2789,MATCH($A2732+(1-C2732)*32,$A$2662:$A$2789,0))</f>
        <v>300000000</v>
      </c>
      <c r="AG2732" s="7" t="n">
        <f aca="false">INDEX($X$2662:$X$2789,MATCH($A2732-C2732*32,$A$2662:$A$2789,0))</f>
        <v>437914882.610599</v>
      </c>
      <c r="AH2732" s="7" t="n">
        <f aca="false">INDEX($Y$2662:$Y$2789,MATCH($A2732+(1-D2732)*16,$A$2662:$A$2789,0))</f>
        <v>100000000</v>
      </c>
      <c r="AI2732" s="7" t="n">
        <f aca="false">INDEX($Y$2662:$Y$2789,MATCH($A2732-D2732*16,$A$2662:$A$2789,0))</f>
        <v>123781495.717182</v>
      </c>
      <c r="AJ2732" s="7" t="n">
        <f aca="false">INDEX($Z$2662:$Z$2789,MATCH($A2732+(1-E2732)*8,$A$2662:$A$2789,0))</f>
        <v>60000000</v>
      </c>
      <c r="AK2732" s="7" t="n">
        <f aca="false">INDEX($Z$2662:$Z$2789,MATCH($A2732-E2732*8,$A$2662:$A$2789,0))</f>
        <v>170600194.103407</v>
      </c>
      <c r="AL2732" s="7" t="n">
        <f aca="false">INDEX($AA$2662:$AA$2789,MATCH($A2732+(1-F2732)*4,$A$2662:$A$2789,0))</f>
        <v>30000000</v>
      </c>
      <c r="AM2732" s="7" t="n">
        <f aca="false">INDEX($AA$2662:$AA$2789,MATCH($A2732-F2732*4,$A$2662:$A$2789,0))</f>
        <v>194995820.453151</v>
      </c>
      <c r="AN2732" s="7" t="n">
        <f aca="false">INDEX($AB$2662:$AB$2789,MATCH($A2732+(1-G2732)*2,$A$2662:$A$2789,0))</f>
        <v>15000000</v>
      </c>
      <c r="AO2732" s="7" t="n">
        <f aca="false">INDEX($AB$2662:$AB$2789,MATCH($A2732-G2732*2,$A$2662:$A$2789,0))</f>
        <v>302419071.313466</v>
      </c>
      <c r="AP2732" s="7" t="n">
        <f aca="false">INDEX($AC$2662:$AC$2789,MATCH($A2732+(1-H2732)*1,$A$2662:$A$2789,0))</f>
        <v>5000000</v>
      </c>
      <c r="AQ2732" s="7" t="n">
        <f aca="false">INDEX($AC$2662:$AC$2789,MATCH($A2732-H2732*1,$A$2662:$A$2789,0))</f>
        <v>355417071.048764</v>
      </c>
      <c r="AR2732" s="14" t="b">
        <f aca="false">AND(IF(B2732=1,AD2732&gt;=AE2732,AE2732&gt;AD2732),IF(C2732=1,AF2732&gt;=AG2732,AG2732&gt;AF2732),IF(D2732=1,AH2732&gt;=AI2732,AI2732&gt;AH2732),IF(E2732=1,AJ2732&gt;=AK2732,AK2732&gt;AJ2732),IF(F2732=1,AL2732&gt;=AM2732,AM2732&gt;AL2732),IF(G2732=1,AN2732&gt;=AO2732,AO2732&gt;AN2732),IF(H2732=1,AP2732&gt;=AQ2732,AQ2732&gt;AP2732))</f>
        <v>0</v>
      </c>
      <c r="AS2732" s="2"/>
      <c r="AT2732" s="2"/>
      <c r="AU2732" s="2"/>
      <c r="AV2732" s="2"/>
      <c r="AW2732" s="2"/>
      <c r="AX2732" s="2"/>
    </row>
    <row r="2733" customFormat="false" ht="15" hidden="false" customHeight="false" outlineLevel="0" collapsed="false">
      <c r="A2733" s="6" t="n">
        <f aca="false">ROW()-2662</f>
        <v>71</v>
      </c>
      <c r="B2733" s="6" t="n">
        <f aca="false">MOD(INT($A2733/64),2)</f>
        <v>1</v>
      </c>
      <c r="C2733" s="6" t="n">
        <f aca="false">MOD(INT($A2733/32),2)</f>
        <v>0</v>
      </c>
      <c r="D2733" s="6" t="n">
        <f aca="false">MOD(INT($A2733/16),2)</f>
        <v>0</v>
      </c>
      <c r="E2733" s="6" t="n">
        <f aca="false">MOD(INT($A2733/8),2)</f>
        <v>0</v>
      </c>
      <c r="F2733" s="6" t="n">
        <f aca="false">MOD(INT($A2733/4),2)</f>
        <v>1</v>
      </c>
      <c r="G2733" s="6" t="n">
        <f aca="false">MOD(INT($A2733/2),2)</f>
        <v>1</v>
      </c>
      <c r="H2733" s="6" t="n">
        <f aca="false">MOD(INT($A2733/1),2)</f>
        <v>1</v>
      </c>
      <c r="I2733" s="7" t="n">
        <f aca="false">IF(B2733=1,MIN($B$6,$B$2660),0)</f>
        <v>30000000</v>
      </c>
      <c r="J2733" s="7" t="n">
        <f aca="false">IF(C2733=1,MIN($F$716,MAX(0,$B$2660-I2733)),0)</f>
        <v>0</v>
      </c>
      <c r="K2733" s="7" t="n">
        <f aca="false">IF(D2733=1,MIN($F$715,MAX(0,$B$2660-SUM(I2733:J2733))),0)</f>
        <v>0</v>
      </c>
      <c r="L2733" s="7" t="n">
        <f aca="false">IF(E2733=1,MIN($F$714,MAX(0,$B$2660-SUM(I2733:K2733))),0)</f>
        <v>0</v>
      </c>
      <c r="M2733" s="7" t="n">
        <f aca="false">IF(F2733=1,MIN($F$713,MAX(0,$B$2660-SUM(I2733:L2733))),0)</f>
        <v>30000000</v>
      </c>
      <c r="N2733" s="7" t="n">
        <f aca="false">IF(G2733=1,MIN($F$712,MAX(0,$B$2660-SUM(I2733:M2733))),0)</f>
        <v>15000000</v>
      </c>
      <c r="O2733" s="7" t="n">
        <f aca="false">IF(H2733=1,MIN($F$711,MAX(0,$B$2660-SUM(I2733:N2733))),0)</f>
        <v>5000000</v>
      </c>
      <c r="P2733" s="7" t="n">
        <f aca="false">MAX(0,$B$2660-SUM(I2733:O2733))</f>
        <v>1920000000</v>
      </c>
      <c r="Q2733" s="7" t="n">
        <f aca="false">($B$693+$B$694)+$B$22+(1-B2733)*$B$688+(1-C2733)*$E$716+(1-D2733)*$E$715+(1-E2733)*$E$714+(1-F2733)*$E$713+(1-G2733)*$E$712+(1-H2733)*$E$711</f>
        <v>19616030.1095321</v>
      </c>
      <c r="R2733" s="7" t="n">
        <f aca="false">P2733&gt;$B$12*Q2733</f>
        <v>1</v>
      </c>
      <c r="S2733" s="7" t="n">
        <f aca="false">IF(R2733,(P2733+$B$12*$B$13)/(Q2733+$B$13),IF(Q2733&gt;0,P2733/Q2733,0))</f>
        <v>86.9278975692566</v>
      </c>
      <c r="T2733" s="7" t="n">
        <f aca="false">IF(R2733,$B$13*(S2733-$B$12),0)</f>
        <v>214819743.923142</v>
      </c>
      <c r="U2733" s="7" t="n">
        <f aca="false">($B$693+$B$694)*S2733</f>
        <v>27303799.124994</v>
      </c>
      <c r="V2733" s="7" t="n">
        <f aca="false">$B$22*S2733</f>
        <v>782351078.123309</v>
      </c>
      <c r="W2733" s="7" t="n">
        <f aca="false">IF(B2733=1,I2733,S2733*$B$688)</f>
        <v>30000000</v>
      </c>
      <c r="X2733" s="7" t="n">
        <f aca="false">IF(C2733=1,J2733,S2733*$E$716)</f>
        <v>535526050.384961</v>
      </c>
      <c r="Y2733" s="7" t="n">
        <f aca="false">IF(D2733=1,K2733,S2733*$E$715)</f>
        <v>151372374.277378</v>
      </c>
      <c r="Z2733" s="7" t="n">
        <f aca="false">IF(E2733=1,L2733,S2733*$E$714)</f>
        <v>208626954.166216</v>
      </c>
      <c r="AA2733" s="7" t="n">
        <f aca="false">IF(F2733=1,M2733,S2733*$E$713)</f>
        <v>30000000</v>
      </c>
      <c r="AB2733" s="7" t="n">
        <f aca="false">IF(G2733=1,N2733,S2733*$E$712)</f>
        <v>15000000</v>
      </c>
      <c r="AC2733" s="7" t="n">
        <f aca="false">IF(H2733=1,O2733,S2733*$E$711)</f>
        <v>5000000</v>
      </c>
      <c r="AD2733" s="7" t="n">
        <f aca="false">INDEX($W$2662:$W$2789,MATCH($A2733+(1-B2733)*64,$A$2662:$A$2789,0))</f>
        <v>30000000</v>
      </c>
      <c r="AE2733" s="7" t="n">
        <f aca="false">INDEX($W$2662:$W$2789,MATCH($A2733-B2733*64,$A$2662:$A$2789,0))</f>
        <v>81514645.072021</v>
      </c>
      <c r="AF2733" s="7" t="n">
        <f aca="false">INDEX($X$2662:$X$2789,MATCH($A2733+(1-C2733)*32,$A$2662:$A$2789,0))</f>
        <v>300000000</v>
      </c>
      <c r="AG2733" s="7" t="n">
        <f aca="false">INDEX($X$2662:$X$2789,MATCH($A2733-C2733*32,$A$2662:$A$2789,0))</f>
        <v>535526050.384961</v>
      </c>
      <c r="AH2733" s="7" t="n">
        <f aca="false">INDEX($Y$2662:$Y$2789,MATCH($A2733+(1-D2733)*16,$A$2662:$A$2789,0))</f>
        <v>100000000</v>
      </c>
      <c r="AI2733" s="7" t="n">
        <f aca="false">INDEX($Y$2662:$Y$2789,MATCH($A2733-D2733*16,$A$2662:$A$2789,0))</f>
        <v>151372374.277378</v>
      </c>
      <c r="AJ2733" s="7" t="n">
        <f aca="false">INDEX($Z$2662:$Z$2789,MATCH($A2733+(1-E2733)*8,$A$2662:$A$2789,0))</f>
        <v>60000000</v>
      </c>
      <c r="AK2733" s="7" t="n">
        <f aca="false">INDEX($Z$2662:$Z$2789,MATCH($A2733-E2733*8,$A$2662:$A$2789,0))</f>
        <v>208626954.166216</v>
      </c>
      <c r="AL2733" s="7" t="n">
        <f aca="false">INDEX($AA$2662:$AA$2789,MATCH($A2733+(1-F2733)*4,$A$2662:$A$2789,0))</f>
        <v>30000000</v>
      </c>
      <c r="AM2733" s="7" t="n">
        <f aca="false">INDEX($AA$2662:$AA$2789,MATCH($A2733-F2733*4,$A$2662:$A$2789,0))</f>
        <v>233217589.501812</v>
      </c>
      <c r="AN2733" s="7" t="n">
        <f aca="false">INDEX($AB$2662:$AB$2789,MATCH($A2733+(1-G2733)*2,$A$2662:$A$2789,0))</f>
        <v>15000000</v>
      </c>
      <c r="AO2733" s="7" t="n">
        <f aca="false">INDEX($AB$2662:$AB$2789,MATCH($A2733-G2733*2,$A$2662:$A$2789,0))</f>
        <v>357260998.784426</v>
      </c>
      <c r="AP2733" s="7" t="n">
        <f aca="false">INDEX($AC$2662:$AC$2789,MATCH($A2733+(1-H2733)*1,$A$2662:$A$2789,0))</f>
        <v>5000000</v>
      </c>
      <c r="AQ2733" s="7" t="n">
        <f aca="false">INDEX($AC$2662:$AC$2789,MATCH($A2733-H2733*1,$A$2662:$A$2789,0))</f>
        <v>355417071.048764</v>
      </c>
      <c r="AR2733" s="14" t="b">
        <f aca="false">AND(IF(B2733=1,AD2733&gt;=AE2733,AE2733&gt;AD2733),IF(C2733=1,AF2733&gt;=AG2733,AG2733&gt;AF2733),IF(D2733=1,AH2733&gt;=AI2733,AI2733&gt;AH2733),IF(E2733=1,AJ2733&gt;=AK2733,AK2733&gt;AJ2733),IF(F2733=1,AL2733&gt;=AM2733,AM2733&gt;AL2733),IF(G2733=1,AN2733&gt;=AO2733,AO2733&gt;AN2733),IF(H2733=1,AP2733&gt;=AQ2733,AQ2733&gt;AP2733))</f>
        <v>0</v>
      </c>
      <c r="AS2733" s="2"/>
      <c r="AT2733" s="2"/>
      <c r="AU2733" s="2"/>
      <c r="AV2733" s="2"/>
      <c r="AW2733" s="2"/>
      <c r="AX2733" s="2"/>
    </row>
    <row r="2734" customFormat="false" ht="15" hidden="false" customHeight="false" outlineLevel="0" collapsed="false">
      <c r="A2734" s="6" t="n">
        <f aca="false">ROW()-2662</f>
        <v>72</v>
      </c>
      <c r="B2734" s="6" t="n">
        <f aca="false">MOD(INT($A2734/64),2)</f>
        <v>1</v>
      </c>
      <c r="C2734" s="6" t="n">
        <f aca="false">MOD(INT($A2734/32),2)</f>
        <v>0</v>
      </c>
      <c r="D2734" s="6" t="n">
        <f aca="false">MOD(INT($A2734/16),2)</f>
        <v>0</v>
      </c>
      <c r="E2734" s="6" t="n">
        <f aca="false">MOD(INT($A2734/8),2)</f>
        <v>1</v>
      </c>
      <c r="F2734" s="6" t="n">
        <f aca="false">MOD(INT($A2734/4),2)</f>
        <v>0</v>
      </c>
      <c r="G2734" s="6" t="n">
        <f aca="false">MOD(INT($A2734/2),2)</f>
        <v>0</v>
      </c>
      <c r="H2734" s="6" t="n">
        <f aca="false">MOD(INT($A2734/1),2)</f>
        <v>0</v>
      </c>
      <c r="I2734" s="7" t="n">
        <f aca="false">IF(B2734=1,MIN($B$6,$B$2660),0)</f>
        <v>30000000</v>
      </c>
      <c r="J2734" s="7" t="n">
        <f aca="false">IF(C2734=1,MIN($F$716,MAX(0,$B$2660-I2734)),0)</f>
        <v>0</v>
      </c>
      <c r="K2734" s="7" t="n">
        <f aca="false">IF(D2734=1,MIN($F$715,MAX(0,$B$2660-SUM(I2734:J2734))),0)</f>
        <v>0</v>
      </c>
      <c r="L2734" s="7" t="n">
        <f aca="false">IF(E2734=1,MIN($F$714,MAX(0,$B$2660-SUM(I2734:K2734))),0)</f>
        <v>60000000</v>
      </c>
      <c r="M2734" s="7" t="n">
        <f aca="false">IF(F2734=1,MIN($F$713,MAX(0,$B$2660-SUM(I2734:L2734))),0)</f>
        <v>0</v>
      </c>
      <c r="N2734" s="7" t="n">
        <f aca="false">IF(G2734=1,MIN($F$712,MAX(0,$B$2660-SUM(I2734:M2734))),0)</f>
        <v>0</v>
      </c>
      <c r="O2734" s="7" t="n">
        <f aca="false">IF(H2734=1,MIN($F$711,MAX(0,$B$2660-SUM(I2734:N2734))),0)</f>
        <v>0</v>
      </c>
      <c r="P2734" s="7" t="n">
        <f aca="false">MAX(0,$B$2660-SUM(I2734:O2734))</f>
        <v>1910000000</v>
      </c>
      <c r="Q2734" s="7" t="n">
        <f aca="false">($B$693+$B$694)+$B$22+(1-B2734)*$B$688+(1-C2734)*$E$716+(1-D2734)*$E$715+(1-E2734)*$E$714+(1-F2734)*$E$713+(1-G2734)*$E$712+(1-H2734)*$E$711</f>
        <v>30216030.1095321</v>
      </c>
      <c r="R2734" s="7" t="n">
        <f aca="false">P2734&gt;$B$12*Q2734</f>
        <v>1</v>
      </c>
      <c r="S2734" s="7" t="n">
        <f aca="false">IF(R2734,(P2734+$B$12*$B$13)/(Q2734+$B$13),IF(Q2734&gt;0,P2734/Q2734,0))</f>
        <v>58.4575816074572</v>
      </c>
      <c r="T2734" s="7" t="n">
        <f aca="false">IF(R2734,$B$13*(S2734-$B$12),0)</f>
        <v>143643954.018643</v>
      </c>
      <c r="U2734" s="7" t="n">
        <f aca="false">($B$693+$B$694)*S2734</f>
        <v>18361355.9073059</v>
      </c>
      <c r="V2734" s="7" t="n">
        <f aca="false">$B$22*S2734</f>
        <v>526118234.467115</v>
      </c>
      <c r="W2734" s="7" t="n">
        <f aca="false">IF(B2734=1,I2734,S2734*$B$688)</f>
        <v>30000000</v>
      </c>
      <c r="X2734" s="7" t="n">
        <f aca="false">IF(C2734=1,J2734,S2734*$E$716)</f>
        <v>360132462.289871</v>
      </c>
      <c r="Y2734" s="7" t="n">
        <f aca="false">IF(D2734=1,K2734,S2734*$E$715)</f>
        <v>101795432.42012</v>
      </c>
      <c r="Z2734" s="7" t="n">
        <f aca="false">IF(E2734=1,L2734,S2734*$E$714)</f>
        <v>60000000</v>
      </c>
      <c r="AA2734" s="7" t="n">
        <f aca="false">IF(F2734=1,M2734,S2734*$E$713)</f>
        <v>175372744.822372</v>
      </c>
      <c r="AB2734" s="7" t="n">
        <f aca="false">IF(G2734=1,N2734,S2734*$E$712)</f>
        <v>292287908.037286</v>
      </c>
      <c r="AC2734" s="7" t="n">
        <f aca="false">IF(H2734=1,O2734,S2734*$E$711)</f>
        <v>292287908.037286</v>
      </c>
      <c r="AD2734" s="7" t="n">
        <f aca="false">INDEX($W$2662:$W$2789,MATCH($A2734+(1-B2734)*64,$A$2662:$A$2789,0))</f>
        <v>30000000</v>
      </c>
      <c r="AE2734" s="7" t="n">
        <f aca="false">INDEX($W$2662:$W$2789,MATCH($A2734-B2734*64,$A$2662:$A$2789,0))</f>
        <v>55573383.3453469</v>
      </c>
      <c r="AF2734" s="7" t="n">
        <f aca="false">INDEX($X$2662:$X$2789,MATCH($A2734+(1-C2734)*32,$A$2662:$A$2789,0))</f>
        <v>300000000</v>
      </c>
      <c r="AG2734" s="7" t="n">
        <f aca="false">INDEX($X$2662:$X$2789,MATCH($A2734-C2734*32,$A$2662:$A$2789,0))</f>
        <v>360132462.289871</v>
      </c>
      <c r="AH2734" s="7" t="n">
        <f aca="false">INDEX($Y$2662:$Y$2789,MATCH($A2734+(1-D2734)*16,$A$2662:$A$2789,0))</f>
        <v>100000000</v>
      </c>
      <c r="AI2734" s="7" t="n">
        <f aca="false">INDEX($Y$2662:$Y$2789,MATCH($A2734-D2734*16,$A$2662:$A$2789,0))</f>
        <v>101795432.42012</v>
      </c>
      <c r="AJ2734" s="7" t="n">
        <f aca="false">INDEX($Z$2662:$Z$2789,MATCH($A2734+(1-E2734)*8,$A$2662:$A$2789,0))</f>
        <v>60000000</v>
      </c>
      <c r="AK2734" s="7" t="n">
        <f aca="false">INDEX($Z$2662:$Z$2789,MATCH($A2734-E2734*8,$A$2662:$A$2789,0))</f>
        <v>134810227.273241</v>
      </c>
      <c r="AL2734" s="7" t="n">
        <f aca="false">INDEX($AA$2662:$AA$2789,MATCH($A2734+(1-F2734)*4,$A$2662:$A$2789,0))</f>
        <v>30000000</v>
      </c>
      <c r="AM2734" s="7" t="n">
        <f aca="false">INDEX($AA$2662:$AA$2789,MATCH($A2734-F2734*4,$A$2662:$A$2789,0))</f>
        <v>175372744.822372</v>
      </c>
      <c r="AN2734" s="7" t="n">
        <f aca="false">INDEX($AB$2662:$AB$2789,MATCH($A2734+(1-G2734)*2,$A$2662:$A$2789,0))</f>
        <v>15000000</v>
      </c>
      <c r="AO2734" s="7" t="n">
        <f aca="false">INDEX($AB$2662:$AB$2789,MATCH($A2734-G2734*2,$A$2662:$A$2789,0))</f>
        <v>292287908.037286</v>
      </c>
      <c r="AP2734" s="7" t="n">
        <f aca="false">INDEX($AC$2662:$AC$2789,MATCH($A2734+(1-H2734)*1,$A$2662:$A$2789,0))</f>
        <v>5000000</v>
      </c>
      <c r="AQ2734" s="7" t="n">
        <f aca="false">INDEX($AC$2662:$AC$2789,MATCH($A2734-H2734*1,$A$2662:$A$2789,0))</f>
        <v>292287908.037286</v>
      </c>
      <c r="AR2734" s="14" t="b">
        <f aca="false">AND(IF(B2734=1,AD2734&gt;=AE2734,AE2734&gt;AD2734),IF(C2734=1,AF2734&gt;=AG2734,AG2734&gt;AF2734),IF(D2734=1,AH2734&gt;=AI2734,AI2734&gt;AH2734),IF(E2734=1,AJ2734&gt;=AK2734,AK2734&gt;AJ2734),IF(F2734=1,AL2734&gt;=AM2734,AM2734&gt;AL2734),IF(G2734=1,AN2734&gt;=AO2734,AO2734&gt;AN2734),IF(H2734=1,AP2734&gt;=AQ2734,AQ2734&gt;AP2734))</f>
        <v>0</v>
      </c>
      <c r="AS2734" s="2"/>
      <c r="AT2734" s="2"/>
      <c r="AU2734" s="2"/>
      <c r="AV2734" s="2"/>
      <c r="AW2734" s="2"/>
      <c r="AX2734" s="2"/>
    </row>
    <row r="2735" customFormat="false" ht="15" hidden="false" customHeight="false" outlineLevel="0" collapsed="false">
      <c r="A2735" s="6" t="n">
        <f aca="false">ROW()-2662</f>
        <v>73</v>
      </c>
      <c r="B2735" s="6" t="n">
        <f aca="false">MOD(INT($A2735/64),2)</f>
        <v>1</v>
      </c>
      <c r="C2735" s="6" t="n">
        <f aca="false">MOD(INT($A2735/32),2)</f>
        <v>0</v>
      </c>
      <c r="D2735" s="6" t="n">
        <f aca="false">MOD(INT($A2735/16),2)</f>
        <v>0</v>
      </c>
      <c r="E2735" s="6" t="n">
        <f aca="false">MOD(INT($A2735/8),2)</f>
        <v>1</v>
      </c>
      <c r="F2735" s="6" t="n">
        <f aca="false">MOD(INT($A2735/4),2)</f>
        <v>0</v>
      </c>
      <c r="G2735" s="6" t="n">
        <f aca="false">MOD(INT($A2735/2),2)</f>
        <v>0</v>
      </c>
      <c r="H2735" s="6" t="n">
        <f aca="false">MOD(INT($A2735/1),2)</f>
        <v>1</v>
      </c>
      <c r="I2735" s="7" t="n">
        <f aca="false">IF(B2735=1,MIN($B$6,$B$2660),0)</f>
        <v>30000000</v>
      </c>
      <c r="J2735" s="7" t="n">
        <f aca="false">IF(C2735=1,MIN($F$716,MAX(0,$B$2660-I2735)),0)</f>
        <v>0</v>
      </c>
      <c r="K2735" s="7" t="n">
        <f aca="false">IF(D2735=1,MIN($F$715,MAX(0,$B$2660-SUM(I2735:J2735))),0)</f>
        <v>0</v>
      </c>
      <c r="L2735" s="7" t="n">
        <f aca="false">IF(E2735=1,MIN($F$714,MAX(0,$B$2660-SUM(I2735:K2735))),0)</f>
        <v>60000000</v>
      </c>
      <c r="M2735" s="7" t="n">
        <f aca="false">IF(F2735=1,MIN($F$713,MAX(0,$B$2660-SUM(I2735:L2735))),0)</f>
        <v>0</v>
      </c>
      <c r="N2735" s="7" t="n">
        <f aca="false">IF(G2735=1,MIN($F$712,MAX(0,$B$2660-SUM(I2735:M2735))),0)</f>
        <v>0</v>
      </c>
      <c r="O2735" s="7" t="n">
        <f aca="false">IF(H2735=1,MIN($F$711,MAX(0,$B$2660-SUM(I2735:N2735))),0)</f>
        <v>5000000</v>
      </c>
      <c r="P2735" s="7" t="n">
        <f aca="false">MAX(0,$B$2660-SUM(I2735:O2735))</f>
        <v>1905000000</v>
      </c>
      <c r="Q2735" s="7" t="n">
        <f aca="false">($B$693+$B$694)+$B$22+(1-B2735)*$B$688+(1-C2735)*$E$716+(1-D2735)*$E$715+(1-E2735)*$E$714+(1-F2735)*$E$713+(1-G2735)*$E$712+(1-H2735)*$E$711</f>
        <v>25216030.1095321</v>
      </c>
      <c r="R2735" s="7" t="n">
        <f aca="false">P2735&gt;$B$12*Q2735</f>
        <v>1</v>
      </c>
      <c r="S2735" s="7" t="n">
        <f aca="false">IF(R2735,(P2735+$B$12*$B$13)/(Q2735+$B$13),IF(Q2735&gt;0,P2735/Q2735,0))</f>
        <v>68.8229877244928</v>
      </c>
      <c r="T2735" s="7" t="n">
        <f aca="false">IF(R2735,$B$13*(S2735-$B$12),0)</f>
        <v>169557469.311232</v>
      </c>
      <c r="U2735" s="7" t="n">
        <f aca="false">($B$693+$B$694)*S2735</f>
        <v>21617099.7407863</v>
      </c>
      <c r="V2735" s="7" t="n">
        <f aca="false">$B$22*S2735</f>
        <v>619406889.520435</v>
      </c>
      <c r="W2735" s="7" t="n">
        <f aca="false">IF(B2735=1,I2735,S2735*$B$688)</f>
        <v>30000000</v>
      </c>
      <c r="X2735" s="7" t="n">
        <f aca="false">IF(C2735=1,J2735,S2735*$E$716)</f>
        <v>423989350.052165</v>
      </c>
      <c r="Y2735" s="7" t="n">
        <f aca="false">IF(D2735=1,K2735,S2735*$E$715)</f>
        <v>119845289.579438</v>
      </c>
      <c r="Z2735" s="7" t="n">
        <f aca="false">IF(E2735=1,L2735,S2735*$E$714)</f>
        <v>60000000</v>
      </c>
      <c r="AA2735" s="7" t="n">
        <f aca="false">IF(F2735=1,M2735,S2735*$E$713)</f>
        <v>206468963.173478</v>
      </c>
      <c r="AB2735" s="7" t="n">
        <f aca="false">IF(G2735=1,N2735,S2735*$E$712)</f>
        <v>344114938.622464</v>
      </c>
      <c r="AC2735" s="7" t="n">
        <f aca="false">IF(H2735=1,O2735,S2735*$E$711)</f>
        <v>5000000</v>
      </c>
      <c r="AD2735" s="7" t="n">
        <f aca="false">INDEX($W$2662:$W$2789,MATCH($A2735+(1-B2735)*64,$A$2662:$A$2789,0))</f>
        <v>30000000</v>
      </c>
      <c r="AE2735" s="7" t="n">
        <f aca="false">INDEX($W$2662:$W$2789,MATCH($A2735-B2735*64,$A$2662:$A$2789,0))</f>
        <v>65094067.5611027</v>
      </c>
      <c r="AF2735" s="7" t="n">
        <f aca="false">INDEX($X$2662:$X$2789,MATCH($A2735+(1-C2735)*32,$A$2662:$A$2789,0))</f>
        <v>300000000</v>
      </c>
      <c r="AG2735" s="7" t="n">
        <f aca="false">INDEX($X$2662:$X$2789,MATCH($A2735-C2735*32,$A$2662:$A$2789,0))</f>
        <v>423989350.052165</v>
      </c>
      <c r="AH2735" s="7" t="n">
        <f aca="false">INDEX($Y$2662:$Y$2789,MATCH($A2735+(1-D2735)*16,$A$2662:$A$2789,0))</f>
        <v>100000000</v>
      </c>
      <c r="AI2735" s="7" t="n">
        <f aca="false">INDEX($Y$2662:$Y$2789,MATCH($A2735-D2735*16,$A$2662:$A$2789,0))</f>
        <v>119845289.579438</v>
      </c>
      <c r="AJ2735" s="7" t="n">
        <f aca="false">INDEX($Z$2662:$Z$2789,MATCH($A2735+(1-E2735)*8,$A$2662:$A$2789,0))</f>
        <v>60000000</v>
      </c>
      <c r="AK2735" s="7" t="n">
        <f aca="false">INDEX($Z$2662:$Z$2789,MATCH($A2735-E2735*8,$A$2662:$A$2789,0))</f>
        <v>156793574.147259</v>
      </c>
      <c r="AL2735" s="7" t="n">
        <f aca="false">INDEX($AA$2662:$AA$2789,MATCH($A2735+(1-F2735)*4,$A$2662:$A$2789,0))</f>
        <v>30000000</v>
      </c>
      <c r="AM2735" s="7" t="n">
        <f aca="false">INDEX($AA$2662:$AA$2789,MATCH($A2735-F2735*4,$A$2662:$A$2789,0))</f>
        <v>206468963.173478</v>
      </c>
      <c r="AN2735" s="7" t="n">
        <f aca="false">INDEX($AB$2662:$AB$2789,MATCH($A2735+(1-G2735)*2,$A$2662:$A$2789,0))</f>
        <v>15000000</v>
      </c>
      <c r="AO2735" s="7" t="n">
        <f aca="false">INDEX($AB$2662:$AB$2789,MATCH($A2735-G2735*2,$A$2662:$A$2789,0))</f>
        <v>344114938.622464</v>
      </c>
      <c r="AP2735" s="7" t="n">
        <f aca="false">INDEX($AC$2662:$AC$2789,MATCH($A2735+(1-H2735)*1,$A$2662:$A$2789,0))</f>
        <v>5000000</v>
      </c>
      <c r="AQ2735" s="7" t="n">
        <f aca="false">INDEX($AC$2662:$AC$2789,MATCH($A2735-H2735*1,$A$2662:$A$2789,0))</f>
        <v>292287908.037286</v>
      </c>
      <c r="AR2735" s="14" t="b">
        <f aca="false">AND(IF(B2735=1,AD2735&gt;=AE2735,AE2735&gt;AD2735),IF(C2735=1,AF2735&gt;=AG2735,AG2735&gt;AF2735),IF(D2735=1,AH2735&gt;=AI2735,AI2735&gt;AH2735),IF(E2735=1,AJ2735&gt;=AK2735,AK2735&gt;AJ2735),IF(F2735=1,AL2735&gt;=AM2735,AM2735&gt;AL2735),IF(G2735=1,AN2735&gt;=AO2735,AO2735&gt;AN2735),IF(H2735=1,AP2735&gt;=AQ2735,AQ2735&gt;AP2735))</f>
        <v>0</v>
      </c>
      <c r="AS2735" s="2"/>
      <c r="AT2735" s="2"/>
      <c r="AU2735" s="2"/>
      <c r="AV2735" s="2"/>
      <c r="AW2735" s="2"/>
      <c r="AX2735" s="2"/>
    </row>
    <row r="2736" customFormat="false" ht="15" hidden="false" customHeight="false" outlineLevel="0" collapsed="false">
      <c r="A2736" s="6" t="n">
        <f aca="false">ROW()-2662</f>
        <v>74</v>
      </c>
      <c r="B2736" s="6" t="n">
        <f aca="false">MOD(INT($A2736/64),2)</f>
        <v>1</v>
      </c>
      <c r="C2736" s="6" t="n">
        <f aca="false">MOD(INT($A2736/32),2)</f>
        <v>0</v>
      </c>
      <c r="D2736" s="6" t="n">
        <f aca="false">MOD(INT($A2736/16),2)</f>
        <v>0</v>
      </c>
      <c r="E2736" s="6" t="n">
        <f aca="false">MOD(INT($A2736/8),2)</f>
        <v>1</v>
      </c>
      <c r="F2736" s="6" t="n">
        <f aca="false">MOD(INT($A2736/4),2)</f>
        <v>0</v>
      </c>
      <c r="G2736" s="6" t="n">
        <f aca="false">MOD(INT($A2736/2),2)</f>
        <v>1</v>
      </c>
      <c r="H2736" s="6" t="n">
        <f aca="false">MOD(INT($A2736/1),2)</f>
        <v>0</v>
      </c>
      <c r="I2736" s="7" t="n">
        <f aca="false">IF(B2736=1,MIN($B$6,$B$2660),0)</f>
        <v>30000000</v>
      </c>
      <c r="J2736" s="7" t="n">
        <f aca="false">IF(C2736=1,MIN($F$716,MAX(0,$B$2660-I2736)),0)</f>
        <v>0</v>
      </c>
      <c r="K2736" s="7" t="n">
        <f aca="false">IF(D2736=1,MIN($F$715,MAX(0,$B$2660-SUM(I2736:J2736))),0)</f>
        <v>0</v>
      </c>
      <c r="L2736" s="7" t="n">
        <f aca="false">IF(E2736=1,MIN($F$714,MAX(0,$B$2660-SUM(I2736:K2736))),0)</f>
        <v>60000000</v>
      </c>
      <c r="M2736" s="7" t="n">
        <f aca="false">IF(F2736=1,MIN($F$713,MAX(0,$B$2660-SUM(I2736:L2736))),0)</f>
        <v>0</v>
      </c>
      <c r="N2736" s="7" t="n">
        <f aca="false">IF(G2736=1,MIN($F$712,MAX(0,$B$2660-SUM(I2736:M2736))),0)</f>
        <v>15000000</v>
      </c>
      <c r="O2736" s="7" t="n">
        <f aca="false">IF(H2736=1,MIN($F$711,MAX(0,$B$2660-SUM(I2736:N2736))),0)</f>
        <v>0</v>
      </c>
      <c r="P2736" s="7" t="n">
        <f aca="false">MAX(0,$B$2660-SUM(I2736:O2736))</f>
        <v>1895000000</v>
      </c>
      <c r="Q2736" s="7" t="n">
        <f aca="false">($B$693+$B$694)+$B$22+(1-B2736)*$B$688+(1-C2736)*$E$716+(1-D2736)*$E$715+(1-E2736)*$E$714+(1-F2736)*$E$713+(1-G2736)*$E$712+(1-H2736)*$E$711</f>
        <v>25216030.1095321</v>
      </c>
      <c r="R2736" s="7" t="n">
        <f aca="false">P2736&gt;$B$12*Q2736</f>
        <v>1</v>
      </c>
      <c r="S2736" s="7" t="n">
        <f aca="false">IF(R2736,(P2736+$B$12*$B$13)/(Q2736+$B$13),IF(Q2736&gt;0,P2736/Q2736,0))</f>
        <v>68.4621856918611</v>
      </c>
      <c r="T2736" s="7" t="n">
        <f aca="false">IF(R2736,$B$13*(S2736-$B$12),0)</f>
        <v>168655464.229653</v>
      </c>
      <c r="U2736" s="7" t="n">
        <f aca="false">($B$693+$B$694)*S2736</f>
        <v>21503772.8745175</v>
      </c>
      <c r="V2736" s="7" t="n">
        <f aca="false">$B$22*S2736</f>
        <v>616159671.22675</v>
      </c>
      <c r="W2736" s="7" t="n">
        <f aca="false">IF(B2736=1,I2736,S2736*$B$688)</f>
        <v>30000000</v>
      </c>
      <c r="X2736" s="7" t="n">
        <f aca="false">IF(C2736=1,J2736,S2736*$E$716)</f>
        <v>421766601.165915</v>
      </c>
      <c r="Y2736" s="7" t="n">
        <f aca="false">IF(D2736=1,K2736,S2736*$E$715)</f>
        <v>119217004.968275</v>
      </c>
      <c r="Z2736" s="7" t="n">
        <f aca="false">IF(E2736=1,L2736,S2736*$E$714)</f>
        <v>60000000</v>
      </c>
      <c r="AA2736" s="7" t="n">
        <f aca="false">IF(F2736=1,M2736,S2736*$E$713)</f>
        <v>205386557.075583</v>
      </c>
      <c r="AB2736" s="7" t="n">
        <f aca="false">IF(G2736=1,N2736,S2736*$E$712)</f>
        <v>15000000</v>
      </c>
      <c r="AC2736" s="7" t="n">
        <f aca="false">IF(H2736=1,O2736,S2736*$E$711)</f>
        <v>342310928.459306</v>
      </c>
      <c r="AD2736" s="7" t="n">
        <f aca="false">INDEX($W$2662:$W$2789,MATCH($A2736+(1-B2736)*64,$A$2662:$A$2789,0))</f>
        <v>30000000</v>
      </c>
      <c r="AE2736" s="7" t="n">
        <f aca="false">INDEX($W$2662:$W$2789,MATCH($A2736-B2736*64,$A$2662:$A$2789,0))</f>
        <v>64758098.1801422</v>
      </c>
      <c r="AF2736" s="7" t="n">
        <f aca="false">INDEX($X$2662:$X$2789,MATCH($A2736+(1-C2736)*32,$A$2662:$A$2789,0))</f>
        <v>300000000</v>
      </c>
      <c r="AG2736" s="7" t="n">
        <f aca="false">INDEX($X$2662:$X$2789,MATCH($A2736-C2736*32,$A$2662:$A$2789,0))</f>
        <v>421766601.165915</v>
      </c>
      <c r="AH2736" s="7" t="n">
        <f aca="false">INDEX($Y$2662:$Y$2789,MATCH($A2736+(1-D2736)*16,$A$2662:$A$2789,0))</f>
        <v>100000000</v>
      </c>
      <c r="AI2736" s="7" t="n">
        <f aca="false">INDEX($Y$2662:$Y$2789,MATCH($A2736-D2736*16,$A$2662:$A$2789,0))</f>
        <v>119217004.968275</v>
      </c>
      <c r="AJ2736" s="7" t="n">
        <f aca="false">INDEX($Z$2662:$Z$2789,MATCH($A2736+(1-E2736)*8,$A$2662:$A$2789,0))</f>
        <v>60000000</v>
      </c>
      <c r="AK2736" s="7" t="n">
        <f aca="false">INDEX($Z$2662:$Z$2789,MATCH($A2736-E2736*8,$A$2662:$A$2789,0))</f>
        <v>155996656.362521</v>
      </c>
      <c r="AL2736" s="7" t="n">
        <f aca="false">INDEX($AA$2662:$AA$2789,MATCH($A2736+(1-F2736)*4,$A$2662:$A$2789,0))</f>
        <v>30000000</v>
      </c>
      <c r="AM2736" s="7" t="n">
        <f aca="false">INDEX($AA$2662:$AA$2789,MATCH($A2736-F2736*4,$A$2662:$A$2789,0))</f>
        <v>205386557.075583</v>
      </c>
      <c r="AN2736" s="7" t="n">
        <f aca="false">INDEX($AB$2662:$AB$2789,MATCH($A2736+(1-G2736)*2,$A$2662:$A$2789,0))</f>
        <v>15000000</v>
      </c>
      <c r="AO2736" s="7" t="n">
        <f aca="false">INDEX($AB$2662:$AB$2789,MATCH($A2736-G2736*2,$A$2662:$A$2789,0))</f>
        <v>292287908.037286</v>
      </c>
      <c r="AP2736" s="7" t="n">
        <f aca="false">INDEX($AC$2662:$AC$2789,MATCH($A2736+(1-H2736)*1,$A$2662:$A$2789,0))</f>
        <v>5000000</v>
      </c>
      <c r="AQ2736" s="7" t="n">
        <f aca="false">INDEX($AC$2662:$AC$2789,MATCH($A2736-H2736*1,$A$2662:$A$2789,0))</f>
        <v>342310928.459306</v>
      </c>
      <c r="AR2736" s="14" t="b">
        <f aca="false">AND(IF(B2736=1,AD2736&gt;=AE2736,AE2736&gt;AD2736),IF(C2736=1,AF2736&gt;=AG2736,AG2736&gt;AF2736),IF(D2736=1,AH2736&gt;=AI2736,AI2736&gt;AH2736),IF(E2736=1,AJ2736&gt;=AK2736,AK2736&gt;AJ2736),IF(F2736=1,AL2736&gt;=AM2736,AM2736&gt;AL2736),IF(G2736=1,AN2736&gt;=AO2736,AO2736&gt;AN2736),IF(H2736=1,AP2736&gt;=AQ2736,AQ2736&gt;AP2736))</f>
        <v>0</v>
      </c>
      <c r="AS2736" s="2"/>
      <c r="AT2736" s="2"/>
      <c r="AU2736" s="2"/>
      <c r="AV2736" s="2"/>
      <c r="AW2736" s="2"/>
      <c r="AX2736" s="2"/>
    </row>
    <row r="2737" customFormat="false" ht="15" hidden="false" customHeight="false" outlineLevel="0" collapsed="false">
      <c r="A2737" s="6" t="n">
        <f aca="false">ROW()-2662</f>
        <v>75</v>
      </c>
      <c r="B2737" s="6" t="n">
        <f aca="false">MOD(INT($A2737/64),2)</f>
        <v>1</v>
      </c>
      <c r="C2737" s="6" t="n">
        <f aca="false">MOD(INT($A2737/32),2)</f>
        <v>0</v>
      </c>
      <c r="D2737" s="6" t="n">
        <f aca="false">MOD(INT($A2737/16),2)</f>
        <v>0</v>
      </c>
      <c r="E2737" s="6" t="n">
        <f aca="false">MOD(INT($A2737/8),2)</f>
        <v>1</v>
      </c>
      <c r="F2737" s="6" t="n">
        <f aca="false">MOD(INT($A2737/4),2)</f>
        <v>0</v>
      </c>
      <c r="G2737" s="6" t="n">
        <f aca="false">MOD(INT($A2737/2),2)</f>
        <v>1</v>
      </c>
      <c r="H2737" s="6" t="n">
        <f aca="false">MOD(INT($A2737/1),2)</f>
        <v>1</v>
      </c>
      <c r="I2737" s="7" t="n">
        <f aca="false">IF(B2737=1,MIN($B$6,$B$2660),0)</f>
        <v>30000000</v>
      </c>
      <c r="J2737" s="7" t="n">
        <f aca="false">IF(C2737=1,MIN($F$716,MAX(0,$B$2660-I2737)),0)</f>
        <v>0</v>
      </c>
      <c r="K2737" s="7" t="n">
        <f aca="false">IF(D2737=1,MIN($F$715,MAX(0,$B$2660-SUM(I2737:J2737))),0)</f>
        <v>0</v>
      </c>
      <c r="L2737" s="7" t="n">
        <f aca="false">IF(E2737=1,MIN($F$714,MAX(0,$B$2660-SUM(I2737:K2737))),0)</f>
        <v>60000000</v>
      </c>
      <c r="M2737" s="7" t="n">
        <f aca="false">IF(F2737=1,MIN($F$713,MAX(0,$B$2660-SUM(I2737:L2737))),0)</f>
        <v>0</v>
      </c>
      <c r="N2737" s="7" t="n">
        <f aca="false">IF(G2737=1,MIN($F$712,MAX(0,$B$2660-SUM(I2737:M2737))),0)</f>
        <v>15000000</v>
      </c>
      <c r="O2737" s="7" t="n">
        <f aca="false">IF(H2737=1,MIN($F$711,MAX(0,$B$2660-SUM(I2737:N2737))),0)</f>
        <v>5000000</v>
      </c>
      <c r="P2737" s="7" t="n">
        <f aca="false">MAX(0,$B$2660-SUM(I2737:O2737))</f>
        <v>1890000000</v>
      </c>
      <c r="Q2737" s="7" t="n">
        <f aca="false">($B$693+$B$694)+$B$22+(1-B2737)*$B$688+(1-C2737)*$E$716+(1-D2737)*$E$715+(1-E2737)*$E$714+(1-F2737)*$E$713+(1-G2737)*$E$712+(1-H2737)*$E$711</f>
        <v>20216030.1095321</v>
      </c>
      <c r="R2737" s="7" t="n">
        <f aca="false">P2737&gt;$B$12*Q2737</f>
        <v>1</v>
      </c>
      <c r="S2737" s="7" t="n">
        <f aca="false">IF(R2737,(P2737+$B$12*$B$13)/(Q2737+$B$13),IF(Q2737&gt;0,P2737/Q2737,0))</f>
        <v>83.3112119888356</v>
      </c>
      <c r="T2737" s="7" t="n">
        <f aca="false">IF(R2737,$B$13*(S2737-$B$12),0)</f>
        <v>205778029.972089</v>
      </c>
      <c r="U2737" s="7" t="n">
        <f aca="false">($B$693+$B$694)*S2737</f>
        <v>26167808.731261</v>
      </c>
      <c r="V2737" s="7" t="n">
        <f aca="false">$B$22*S2737</f>
        <v>749800907.899521</v>
      </c>
      <c r="W2737" s="7" t="n">
        <f aca="false">IF(B2737=1,I2737,S2737*$B$688)</f>
        <v>30000000</v>
      </c>
      <c r="X2737" s="7" t="n">
        <f aca="false">IF(C2737=1,J2737,S2737*$E$716)</f>
        <v>513245178.552946</v>
      </c>
      <c r="Y2737" s="7" t="n">
        <f aca="false">IF(D2737=1,K2737,S2737*$E$715)</f>
        <v>145074438.877676</v>
      </c>
      <c r="Z2737" s="7" t="n">
        <f aca="false">IF(E2737=1,L2737,S2737*$E$714)</f>
        <v>60000000</v>
      </c>
      <c r="AA2737" s="7" t="n">
        <f aca="false">IF(F2737=1,M2737,S2737*$E$713)</f>
        <v>249933635.966507</v>
      </c>
      <c r="AB2737" s="7" t="n">
        <f aca="false">IF(G2737=1,N2737,S2737*$E$712)</f>
        <v>15000000</v>
      </c>
      <c r="AC2737" s="7" t="n">
        <f aca="false">IF(H2737=1,O2737,S2737*$E$711)</f>
        <v>5000000</v>
      </c>
      <c r="AD2737" s="7" t="n">
        <f aca="false">INDEX($W$2662:$W$2789,MATCH($A2737+(1-B2737)*64,$A$2662:$A$2789,0))</f>
        <v>30000000</v>
      </c>
      <c r="AE2737" s="7" t="n">
        <f aca="false">INDEX($W$2662:$W$2789,MATCH($A2737-B2737*64,$A$2662:$A$2789,0))</f>
        <v>78228472.8402027</v>
      </c>
      <c r="AF2737" s="7" t="n">
        <f aca="false">INDEX($X$2662:$X$2789,MATCH($A2737+(1-C2737)*32,$A$2662:$A$2789,0))</f>
        <v>300000000</v>
      </c>
      <c r="AG2737" s="7" t="n">
        <f aca="false">INDEX($X$2662:$X$2789,MATCH($A2737-C2737*32,$A$2662:$A$2789,0))</f>
        <v>513245178.552946</v>
      </c>
      <c r="AH2737" s="7" t="n">
        <f aca="false">INDEX($Y$2662:$Y$2789,MATCH($A2737+(1-D2737)*16,$A$2662:$A$2789,0))</f>
        <v>100000000</v>
      </c>
      <c r="AI2737" s="7" t="n">
        <f aca="false">INDEX($Y$2662:$Y$2789,MATCH($A2737-D2737*16,$A$2662:$A$2789,0))</f>
        <v>145074438.877676</v>
      </c>
      <c r="AJ2737" s="7" t="n">
        <f aca="false">INDEX($Z$2662:$Z$2789,MATCH($A2737+(1-E2737)*8,$A$2662:$A$2789,0))</f>
        <v>60000000</v>
      </c>
      <c r="AK2737" s="7" t="n">
        <f aca="false">INDEX($Z$2662:$Z$2789,MATCH($A2737-E2737*8,$A$2662:$A$2789,0))</f>
        <v>186574071.60145</v>
      </c>
      <c r="AL2737" s="7" t="n">
        <f aca="false">INDEX($AA$2662:$AA$2789,MATCH($A2737+(1-F2737)*4,$A$2662:$A$2789,0))</f>
        <v>30000000</v>
      </c>
      <c r="AM2737" s="7" t="n">
        <f aca="false">INDEX($AA$2662:$AA$2789,MATCH($A2737-F2737*4,$A$2662:$A$2789,0))</f>
        <v>249933635.966507</v>
      </c>
      <c r="AN2737" s="7" t="n">
        <f aca="false">INDEX($AB$2662:$AB$2789,MATCH($A2737+(1-G2737)*2,$A$2662:$A$2789,0))</f>
        <v>15000000</v>
      </c>
      <c r="AO2737" s="7" t="n">
        <f aca="false">INDEX($AB$2662:$AB$2789,MATCH($A2737-G2737*2,$A$2662:$A$2789,0))</f>
        <v>344114938.622464</v>
      </c>
      <c r="AP2737" s="7" t="n">
        <f aca="false">INDEX($AC$2662:$AC$2789,MATCH($A2737+(1-H2737)*1,$A$2662:$A$2789,0))</f>
        <v>5000000</v>
      </c>
      <c r="AQ2737" s="7" t="n">
        <f aca="false">INDEX($AC$2662:$AC$2789,MATCH($A2737-H2737*1,$A$2662:$A$2789,0))</f>
        <v>342310928.459306</v>
      </c>
      <c r="AR2737" s="14" t="b">
        <f aca="false">AND(IF(B2737=1,AD2737&gt;=AE2737,AE2737&gt;AD2737),IF(C2737=1,AF2737&gt;=AG2737,AG2737&gt;AF2737),IF(D2737=1,AH2737&gt;=AI2737,AI2737&gt;AH2737),IF(E2737=1,AJ2737&gt;=AK2737,AK2737&gt;AJ2737),IF(F2737=1,AL2737&gt;=AM2737,AM2737&gt;AL2737),IF(G2737=1,AN2737&gt;=AO2737,AO2737&gt;AN2737),IF(H2737=1,AP2737&gt;=AQ2737,AQ2737&gt;AP2737))</f>
        <v>0</v>
      </c>
      <c r="AS2737" s="2"/>
      <c r="AT2737" s="2"/>
      <c r="AU2737" s="2"/>
      <c r="AV2737" s="2"/>
      <c r="AW2737" s="2"/>
      <c r="AX2737" s="2"/>
    </row>
    <row r="2738" customFormat="false" ht="15" hidden="false" customHeight="false" outlineLevel="0" collapsed="false">
      <c r="A2738" s="6" t="n">
        <f aca="false">ROW()-2662</f>
        <v>76</v>
      </c>
      <c r="B2738" s="6" t="n">
        <f aca="false">MOD(INT($A2738/64),2)</f>
        <v>1</v>
      </c>
      <c r="C2738" s="6" t="n">
        <f aca="false">MOD(INT($A2738/32),2)</f>
        <v>0</v>
      </c>
      <c r="D2738" s="6" t="n">
        <f aca="false">MOD(INT($A2738/16),2)</f>
        <v>0</v>
      </c>
      <c r="E2738" s="6" t="n">
        <f aca="false">MOD(INT($A2738/8),2)</f>
        <v>1</v>
      </c>
      <c r="F2738" s="6" t="n">
        <f aca="false">MOD(INT($A2738/4),2)</f>
        <v>1</v>
      </c>
      <c r="G2738" s="6" t="n">
        <f aca="false">MOD(INT($A2738/2),2)</f>
        <v>0</v>
      </c>
      <c r="H2738" s="6" t="n">
        <f aca="false">MOD(INT($A2738/1),2)</f>
        <v>0</v>
      </c>
      <c r="I2738" s="7" t="n">
        <f aca="false">IF(B2738=1,MIN($B$6,$B$2660),0)</f>
        <v>30000000</v>
      </c>
      <c r="J2738" s="7" t="n">
        <f aca="false">IF(C2738=1,MIN($F$716,MAX(0,$B$2660-I2738)),0)</f>
        <v>0</v>
      </c>
      <c r="K2738" s="7" t="n">
        <f aca="false">IF(D2738=1,MIN($F$715,MAX(0,$B$2660-SUM(I2738:J2738))),0)</f>
        <v>0</v>
      </c>
      <c r="L2738" s="7" t="n">
        <f aca="false">IF(E2738=1,MIN($F$714,MAX(0,$B$2660-SUM(I2738:K2738))),0)</f>
        <v>60000000</v>
      </c>
      <c r="M2738" s="7" t="n">
        <f aca="false">IF(F2738=1,MIN($F$713,MAX(0,$B$2660-SUM(I2738:L2738))),0)</f>
        <v>30000000</v>
      </c>
      <c r="N2738" s="7" t="n">
        <f aca="false">IF(G2738=1,MIN($F$712,MAX(0,$B$2660-SUM(I2738:M2738))),0)</f>
        <v>0</v>
      </c>
      <c r="O2738" s="7" t="n">
        <f aca="false">IF(H2738=1,MIN($F$711,MAX(0,$B$2660-SUM(I2738:N2738))),0)</f>
        <v>0</v>
      </c>
      <c r="P2738" s="7" t="n">
        <f aca="false">MAX(0,$B$2660-SUM(I2738:O2738))</f>
        <v>1880000000</v>
      </c>
      <c r="Q2738" s="7" t="n">
        <f aca="false">($B$693+$B$694)+$B$22+(1-B2738)*$B$688+(1-C2738)*$E$716+(1-D2738)*$E$715+(1-E2738)*$E$714+(1-F2738)*$E$713+(1-G2738)*$E$712+(1-H2738)*$E$711</f>
        <v>27216030.1095321</v>
      </c>
      <c r="R2738" s="7" t="n">
        <f aca="false">P2738&gt;$B$12*Q2738</f>
        <v>1</v>
      </c>
      <c r="S2738" s="7" t="n">
        <f aca="false">IF(R2738,(P2738+$B$12*$B$13)/(Q2738+$B$13),IF(Q2738&gt;0,P2738/Q2738,0))</f>
        <v>63.3496464050272</v>
      </c>
      <c r="T2738" s="7" t="n">
        <f aca="false">IF(R2738,$B$13*(S2738-$B$12),0)</f>
        <v>155874116.012568</v>
      </c>
      <c r="U2738" s="7" t="n">
        <f aca="false">($B$693+$B$694)*S2738</f>
        <v>19897939.1938497</v>
      </c>
      <c r="V2738" s="7" t="n">
        <f aca="false">$B$22*S2738</f>
        <v>570146817.645245</v>
      </c>
      <c r="W2738" s="7" t="n">
        <f aca="false">IF(B2738=1,I2738,S2738*$B$688)</f>
        <v>30000000</v>
      </c>
      <c r="X2738" s="7" t="n">
        <f aca="false">IF(C2738=1,J2738,S2738*$E$716)</f>
        <v>390270406.638321</v>
      </c>
      <c r="Y2738" s="7" t="n">
        <f aca="false">IF(D2738=1,K2738,S2738*$E$715)</f>
        <v>110314256.459744</v>
      </c>
      <c r="Z2738" s="7" t="n">
        <f aca="false">IF(E2738=1,L2738,S2738*$E$714)</f>
        <v>60000000</v>
      </c>
      <c r="AA2738" s="7" t="n">
        <f aca="false">IF(F2738=1,M2738,S2738*$E$713)</f>
        <v>30000000</v>
      </c>
      <c r="AB2738" s="7" t="n">
        <f aca="false">IF(G2738=1,N2738,S2738*$E$712)</f>
        <v>316748232.025136</v>
      </c>
      <c r="AC2738" s="7" t="n">
        <f aca="false">IF(H2738=1,O2738,S2738*$E$711)</f>
        <v>316748232.025136</v>
      </c>
      <c r="AD2738" s="7" t="n">
        <f aca="false">INDEX($W$2662:$W$2789,MATCH($A2738+(1-B2738)*64,$A$2662:$A$2789,0))</f>
        <v>30000000</v>
      </c>
      <c r="AE2738" s="7" t="n">
        <f aca="false">INDEX($W$2662:$W$2789,MATCH($A2738-B2738*64,$A$2662:$A$2789,0))</f>
        <v>60065419.7272135</v>
      </c>
      <c r="AF2738" s="7" t="n">
        <f aca="false">INDEX($X$2662:$X$2789,MATCH($A2738+(1-C2738)*32,$A$2662:$A$2789,0))</f>
        <v>300000000</v>
      </c>
      <c r="AG2738" s="7" t="n">
        <f aca="false">INDEX($X$2662:$X$2789,MATCH($A2738-C2738*32,$A$2662:$A$2789,0))</f>
        <v>390270406.638321</v>
      </c>
      <c r="AH2738" s="7" t="n">
        <f aca="false">INDEX($Y$2662:$Y$2789,MATCH($A2738+(1-D2738)*16,$A$2662:$A$2789,0))</f>
        <v>100000000</v>
      </c>
      <c r="AI2738" s="7" t="n">
        <f aca="false">INDEX($Y$2662:$Y$2789,MATCH($A2738-D2738*16,$A$2662:$A$2789,0))</f>
        <v>110314256.459744</v>
      </c>
      <c r="AJ2738" s="7" t="n">
        <f aca="false">INDEX($Z$2662:$Z$2789,MATCH($A2738+(1-E2738)*8,$A$2662:$A$2789,0))</f>
        <v>60000000</v>
      </c>
      <c r="AK2738" s="7" t="n">
        <f aca="false">INDEX($Z$2662:$Z$2789,MATCH($A2738-E2738*8,$A$2662:$A$2789,0))</f>
        <v>145161154.230464</v>
      </c>
      <c r="AL2738" s="7" t="n">
        <f aca="false">INDEX($AA$2662:$AA$2789,MATCH($A2738+(1-F2738)*4,$A$2662:$A$2789,0))</f>
        <v>30000000</v>
      </c>
      <c r="AM2738" s="7" t="n">
        <f aca="false">INDEX($AA$2662:$AA$2789,MATCH($A2738-F2738*4,$A$2662:$A$2789,0))</f>
        <v>175372744.822372</v>
      </c>
      <c r="AN2738" s="7" t="n">
        <f aca="false">INDEX($AB$2662:$AB$2789,MATCH($A2738+(1-G2738)*2,$A$2662:$A$2789,0))</f>
        <v>15000000</v>
      </c>
      <c r="AO2738" s="7" t="n">
        <f aca="false">INDEX($AB$2662:$AB$2789,MATCH($A2738-G2738*2,$A$2662:$A$2789,0))</f>
        <v>316748232.025136</v>
      </c>
      <c r="AP2738" s="7" t="n">
        <f aca="false">INDEX($AC$2662:$AC$2789,MATCH($A2738+(1-H2738)*1,$A$2662:$A$2789,0))</f>
        <v>5000000</v>
      </c>
      <c r="AQ2738" s="7" t="n">
        <f aca="false">INDEX($AC$2662:$AC$2789,MATCH($A2738-H2738*1,$A$2662:$A$2789,0))</f>
        <v>316748232.025136</v>
      </c>
      <c r="AR2738" s="14" t="b">
        <f aca="false">AND(IF(B2738=1,AD2738&gt;=AE2738,AE2738&gt;AD2738),IF(C2738=1,AF2738&gt;=AG2738,AG2738&gt;AF2738),IF(D2738=1,AH2738&gt;=AI2738,AI2738&gt;AH2738),IF(E2738=1,AJ2738&gt;=AK2738,AK2738&gt;AJ2738),IF(F2738=1,AL2738&gt;=AM2738,AM2738&gt;AL2738),IF(G2738=1,AN2738&gt;=AO2738,AO2738&gt;AN2738),IF(H2738=1,AP2738&gt;=AQ2738,AQ2738&gt;AP2738))</f>
        <v>0</v>
      </c>
      <c r="AS2738" s="2"/>
      <c r="AT2738" s="2"/>
      <c r="AU2738" s="2"/>
      <c r="AV2738" s="2"/>
      <c r="AW2738" s="2"/>
      <c r="AX2738" s="2"/>
    </row>
    <row r="2739" customFormat="false" ht="15" hidden="false" customHeight="false" outlineLevel="0" collapsed="false">
      <c r="A2739" s="6" t="n">
        <f aca="false">ROW()-2662</f>
        <v>77</v>
      </c>
      <c r="B2739" s="6" t="n">
        <f aca="false">MOD(INT($A2739/64),2)</f>
        <v>1</v>
      </c>
      <c r="C2739" s="6" t="n">
        <f aca="false">MOD(INT($A2739/32),2)</f>
        <v>0</v>
      </c>
      <c r="D2739" s="6" t="n">
        <f aca="false">MOD(INT($A2739/16),2)</f>
        <v>0</v>
      </c>
      <c r="E2739" s="6" t="n">
        <f aca="false">MOD(INT($A2739/8),2)</f>
        <v>1</v>
      </c>
      <c r="F2739" s="6" t="n">
        <f aca="false">MOD(INT($A2739/4),2)</f>
        <v>1</v>
      </c>
      <c r="G2739" s="6" t="n">
        <f aca="false">MOD(INT($A2739/2),2)</f>
        <v>0</v>
      </c>
      <c r="H2739" s="6" t="n">
        <f aca="false">MOD(INT($A2739/1),2)</f>
        <v>1</v>
      </c>
      <c r="I2739" s="7" t="n">
        <f aca="false">IF(B2739=1,MIN($B$6,$B$2660),0)</f>
        <v>30000000</v>
      </c>
      <c r="J2739" s="7" t="n">
        <f aca="false">IF(C2739=1,MIN($F$716,MAX(0,$B$2660-I2739)),0)</f>
        <v>0</v>
      </c>
      <c r="K2739" s="7" t="n">
        <f aca="false">IF(D2739=1,MIN($F$715,MAX(0,$B$2660-SUM(I2739:J2739))),0)</f>
        <v>0</v>
      </c>
      <c r="L2739" s="7" t="n">
        <f aca="false">IF(E2739=1,MIN($F$714,MAX(0,$B$2660-SUM(I2739:K2739))),0)</f>
        <v>60000000</v>
      </c>
      <c r="M2739" s="7" t="n">
        <f aca="false">IF(F2739=1,MIN($F$713,MAX(0,$B$2660-SUM(I2739:L2739))),0)</f>
        <v>30000000</v>
      </c>
      <c r="N2739" s="7" t="n">
        <f aca="false">IF(G2739=1,MIN($F$712,MAX(0,$B$2660-SUM(I2739:M2739))),0)</f>
        <v>0</v>
      </c>
      <c r="O2739" s="7" t="n">
        <f aca="false">IF(H2739=1,MIN($F$711,MAX(0,$B$2660-SUM(I2739:N2739))),0)</f>
        <v>5000000</v>
      </c>
      <c r="P2739" s="7" t="n">
        <f aca="false">MAX(0,$B$2660-SUM(I2739:O2739))</f>
        <v>1875000000</v>
      </c>
      <c r="Q2739" s="7" t="n">
        <f aca="false">($B$693+$B$694)+$B$22+(1-B2739)*$B$688+(1-C2739)*$E$716+(1-D2739)*$E$715+(1-E2739)*$E$714+(1-F2739)*$E$713+(1-G2739)*$E$712+(1-H2739)*$E$711</f>
        <v>22216030.1095321</v>
      </c>
      <c r="R2739" s="7" t="n">
        <f aca="false">P2739&gt;$B$12*Q2739</f>
        <v>1</v>
      </c>
      <c r="S2739" s="7" t="n">
        <f aca="false">IF(R2739,(P2739+$B$12*$B$13)/(Q2739+$B$13),IF(Q2739&gt;0,P2739/Q2739,0))</f>
        <v>75.9628464474121</v>
      </c>
      <c r="T2739" s="7" t="n">
        <f aca="false">IF(R2739,$B$13*(S2739-$B$12),0)</f>
        <v>187407116.11853</v>
      </c>
      <c r="U2739" s="7" t="n">
        <f aca="false">($B$693+$B$694)*S2739</f>
        <v>23859708.5442042</v>
      </c>
      <c r="V2739" s="7" t="n">
        <f aca="false">$B$22*S2739</f>
        <v>683665618.026709</v>
      </c>
      <c r="W2739" s="7" t="n">
        <f aca="false">IF(B2739=1,I2739,S2739*$B$688)</f>
        <v>30000000</v>
      </c>
      <c r="X2739" s="7" t="n">
        <f aca="false">IF(C2739=1,J2739,S2739*$E$716)</f>
        <v>467975003.094622</v>
      </c>
      <c r="Y2739" s="7" t="n">
        <f aca="false">IF(D2739=1,K2739,S2739*$E$715)</f>
        <v>132278321.978874</v>
      </c>
      <c r="Z2739" s="7" t="n">
        <f aca="false">IF(E2739=1,L2739,S2739*$E$714)</f>
        <v>60000000</v>
      </c>
      <c r="AA2739" s="7" t="n">
        <f aca="false">IF(F2739=1,M2739,S2739*$E$713)</f>
        <v>30000000</v>
      </c>
      <c r="AB2739" s="7" t="n">
        <f aca="false">IF(G2739=1,N2739,S2739*$E$712)</f>
        <v>379814232.237061</v>
      </c>
      <c r="AC2739" s="7" t="n">
        <f aca="false">IF(H2739=1,O2739,S2739*$E$711)</f>
        <v>5000000</v>
      </c>
      <c r="AD2739" s="7" t="n">
        <f aca="false">INDEX($W$2662:$W$2789,MATCH($A2739+(1-B2739)*64,$A$2662:$A$2789,0))</f>
        <v>30000000</v>
      </c>
      <c r="AE2739" s="7" t="n">
        <f aca="false">INDEX($W$2662:$W$2789,MATCH($A2739-B2739*64,$A$2662:$A$2789,0))</f>
        <v>71572983.8842816</v>
      </c>
      <c r="AF2739" s="7" t="n">
        <f aca="false">INDEX($X$2662:$X$2789,MATCH($A2739+(1-C2739)*32,$A$2662:$A$2789,0))</f>
        <v>300000000</v>
      </c>
      <c r="AG2739" s="7" t="n">
        <f aca="false">INDEX($X$2662:$X$2789,MATCH($A2739-C2739*32,$A$2662:$A$2789,0))</f>
        <v>467975003.094622</v>
      </c>
      <c r="AH2739" s="7" t="n">
        <f aca="false">INDEX($Y$2662:$Y$2789,MATCH($A2739+(1-D2739)*16,$A$2662:$A$2789,0))</f>
        <v>100000000</v>
      </c>
      <c r="AI2739" s="7" t="n">
        <f aca="false">INDEX($Y$2662:$Y$2789,MATCH($A2739-D2739*16,$A$2662:$A$2789,0))</f>
        <v>132278321.978874</v>
      </c>
      <c r="AJ2739" s="7" t="n">
        <f aca="false">INDEX($Z$2662:$Z$2789,MATCH($A2739+(1-E2739)*8,$A$2662:$A$2789,0))</f>
        <v>60000000</v>
      </c>
      <c r="AK2739" s="7" t="n">
        <f aca="false">INDEX($Z$2662:$Z$2789,MATCH($A2739-E2739*8,$A$2662:$A$2789,0))</f>
        <v>171485279.416524</v>
      </c>
      <c r="AL2739" s="7" t="n">
        <f aca="false">INDEX($AA$2662:$AA$2789,MATCH($A2739+(1-F2739)*4,$A$2662:$A$2789,0))</f>
        <v>30000000</v>
      </c>
      <c r="AM2739" s="7" t="n">
        <f aca="false">INDEX($AA$2662:$AA$2789,MATCH($A2739-F2739*4,$A$2662:$A$2789,0))</f>
        <v>206468963.173478</v>
      </c>
      <c r="AN2739" s="7" t="n">
        <f aca="false">INDEX($AB$2662:$AB$2789,MATCH($A2739+(1-G2739)*2,$A$2662:$A$2789,0))</f>
        <v>15000000</v>
      </c>
      <c r="AO2739" s="7" t="n">
        <f aca="false">INDEX($AB$2662:$AB$2789,MATCH($A2739-G2739*2,$A$2662:$A$2789,0))</f>
        <v>379814232.237061</v>
      </c>
      <c r="AP2739" s="7" t="n">
        <f aca="false">INDEX($AC$2662:$AC$2789,MATCH($A2739+(1-H2739)*1,$A$2662:$A$2789,0))</f>
        <v>5000000</v>
      </c>
      <c r="AQ2739" s="7" t="n">
        <f aca="false">INDEX($AC$2662:$AC$2789,MATCH($A2739-H2739*1,$A$2662:$A$2789,0))</f>
        <v>316748232.025136</v>
      </c>
      <c r="AR2739" s="14" t="b">
        <f aca="false">AND(IF(B2739=1,AD2739&gt;=AE2739,AE2739&gt;AD2739),IF(C2739=1,AF2739&gt;=AG2739,AG2739&gt;AF2739),IF(D2739=1,AH2739&gt;=AI2739,AI2739&gt;AH2739),IF(E2739=1,AJ2739&gt;=AK2739,AK2739&gt;AJ2739),IF(F2739=1,AL2739&gt;=AM2739,AM2739&gt;AL2739),IF(G2739=1,AN2739&gt;=AO2739,AO2739&gt;AN2739),IF(H2739=1,AP2739&gt;=AQ2739,AQ2739&gt;AP2739))</f>
        <v>0</v>
      </c>
      <c r="AS2739" s="2"/>
      <c r="AT2739" s="2"/>
      <c r="AU2739" s="2"/>
      <c r="AV2739" s="2"/>
      <c r="AW2739" s="2"/>
      <c r="AX2739" s="2"/>
    </row>
    <row r="2740" customFormat="false" ht="15" hidden="false" customHeight="false" outlineLevel="0" collapsed="false">
      <c r="A2740" s="6" t="n">
        <f aca="false">ROW()-2662</f>
        <v>78</v>
      </c>
      <c r="B2740" s="6" t="n">
        <f aca="false">MOD(INT($A2740/64),2)</f>
        <v>1</v>
      </c>
      <c r="C2740" s="6" t="n">
        <f aca="false">MOD(INT($A2740/32),2)</f>
        <v>0</v>
      </c>
      <c r="D2740" s="6" t="n">
        <f aca="false">MOD(INT($A2740/16),2)</f>
        <v>0</v>
      </c>
      <c r="E2740" s="6" t="n">
        <f aca="false">MOD(INT($A2740/8),2)</f>
        <v>1</v>
      </c>
      <c r="F2740" s="6" t="n">
        <f aca="false">MOD(INT($A2740/4),2)</f>
        <v>1</v>
      </c>
      <c r="G2740" s="6" t="n">
        <f aca="false">MOD(INT($A2740/2),2)</f>
        <v>1</v>
      </c>
      <c r="H2740" s="6" t="n">
        <f aca="false">MOD(INT($A2740/1),2)</f>
        <v>0</v>
      </c>
      <c r="I2740" s="7" t="n">
        <f aca="false">IF(B2740=1,MIN($B$6,$B$2660),0)</f>
        <v>30000000</v>
      </c>
      <c r="J2740" s="7" t="n">
        <f aca="false">IF(C2740=1,MIN($F$716,MAX(0,$B$2660-I2740)),0)</f>
        <v>0</v>
      </c>
      <c r="K2740" s="7" t="n">
        <f aca="false">IF(D2740=1,MIN($F$715,MAX(0,$B$2660-SUM(I2740:J2740))),0)</f>
        <v>0</v>
      </c>
      <c r="L2740" s="7" t="n">
        <f aca="false">IF(E2740=1,MIN($F$714,MAX(0,$B$2660-SUM(I2740:K2740))),0)</f>
        <v>60000000</v>
      </c>
      <c r="M2740" s="7" t="n">
        <f aca="false">IF(F2740=1,MIN($F$713,MAX(0,$B$2660-SUM(I2740:L2740))),0)</f>
        <v>30000000</v>
      </c>
      <c r="N2740" s="7" t="n">
        <f aca="false">IF(G2740=1,MIN($F$712,MAX(0,$B$2660-SUM(I2740:M2740))),0)</f>
        <v>15000000</v>
      </c>
      <c r="O2740" s="7" t="n">
        <f aca="false">IF(H2740=1,MIN($F$711,MAX(0,$B$2660-SUM(I2740:N2740))),0)</f>
        <v>0</v>
      </c>
      <c r="P2740" s="7" t="n">
        <f aca="false">MAX(0,$B$2660-SUM(I2740:O2740))</f>
        <v>1865000000</v>
      </c>
      <c r="Q2740" s="7" t="n">
        <f aca="false">($B$693+$B$694)+$B$22+(1-B2740)*$B$688+(1-C2740)*$E$716+(1-D2740)*$E$715+(1-E2740)*$E$714+(1-F2740)*$E$713+(1-G2740)*$E$712+(1-H2740)*$E$711</f>
        <v>22216030.1095321</v>
      </c>
      <c r="R2740" s="7" t="n">
        <f aca="false">P2740&gt;$B$12*Q2740</f>
        <v>1</v>
      </c>
      <c r="S2740" s="7" t="n">
        <f aca="false">IF(R2740,(P2740+$B$12*$B$13)/(Q2740+$B$13),IF(Q2740&gt;0,P2740/Q2740,0))</f>
        <v>75.5582507273194</v>
      </c>
      <c r="T2740" s="7" t="n">
        <f aca="false">IF(R2740,$B$13*(S2740-$B$12),0)</f>
        <v>186395626.818298</v>
      </c>
      <c r="U2740" s="7" t="n">
        <f aca="false">($B$693+$B$694)*S2740</f>
        <v>23732626.2084162</v>
      </c>
      <c r="V2740" s="7" t="n">
        <f aca="false">$B$22*S2740</f>
        <v>680024256.545874</v>
      </c>
      <c r="W2740" s="7" t="n">
        <f aca="false">IF(B2740=1,I2740,S2740*$B$688)</f>
        <v>30000000</v>
      </c>
      <c r="X2740" s="7" t="n">
        <f aca="false">IF(C2740=1,J2740,S2740*$E$716)</f>
        <v>465482459.802507</v>
      </c>
      <c r="Y2740" s="7" t="n">
        <f aca="false">IF(D2740=1,K2740,S2740*$E$715)</f>
        <v>131573776.988307</v>
      </c>
      <c r="Z2740" s="7" t="n">
        <f aca="false">IF(E2740=1,L2740,S2740*$E$714)</f>
        <v>60000000</v>
      </c>
      <c r="AA2740" s="7" t="n">
        <f aca="false">IF(F2740=1,M2740,S2740*$E$713)</f>
        <v>30000000</v>
      </c>
      <c r="AB2740" s="7" t="n">
        <f aca="false">IF(G2740=1,N2740,S2740*$E$712)</f>
        <v>15000000</v>
      </c>
      <c r="AC2740" s="7" t="n">
        <f aca="false">IF(H2740=1,O2740,S2740*$E$711)</f>
        <v>377791253.636597</v>
      </c>
      <c r="AD2740" s="7" t="n">
        <f aca="false">INDEX($W$2662:$W$2789,MATCH($A2740+(1-B2740)*64,$A$2662:$A$2789,0))</f>
        <v>30000000</v>
      </c>
      <c r="AE2740" s="7" t="n">
        <f aca="false">INDEX($W$2662:$W$2789,MATCH($A2740-B2740*64,$A$2662:$A$2789,0))</f>
        <v>71197765.0958974</v>
      </c>
      <c r="AF2740" s="7" t="n">
        <f aca="false">INDEX($X$2662:$X$2789,MATCH($A2740+(1-C2740)*32,$A$2662:$A$2789,0))</f>
        <v>300000000</v>
      </c>
      <c r="AG2740" s="7" t="n">
        <f aca="false">INDEX($X$2662:$X$2789,MATCH($A2740-C2740*32,$A$2662:$A$2789,0))</f>
        <v>465482459.802507</v>
      </c>
      <c r="AH2740" s="7" t="n">
        <f aca="false">INDEX($Y$2662:$Y$2789,MATCH($A2740+(1-D2740)*16,$A$2662:$A$2789,0))</f>
        <v>100000000</v>
      </c>
      <c r="AI2740" s="7" t="n">
        <f aca="false">INDEX($Y$2662:$Y$2789,MATCH($A2740-D2740*16,$A$2662:$A$2789,0))</f>
        <v>131573776.988307</v>
      </c>
      <c r="AJ2740" s="7" t="n">
        <f aca="false">INDEX($Z$2662:$Z$2789,MATCH($A2740+(1-E2740)*8,$A$2662:$A$2789,0))</f>
        <v>60000000</v>
      </c>
      <c r="AK2740" s="7" t="n">
        <f aca="false">INDEX($Z$2662:$Z$2789,MATCH($A2740-E2740*8,$A$2662:$A$2789,0))</f>
        <v>170600194.103407</v>
      </c>
      <c r="AL2740" s="7" t="n">
        <f aca="false">INDEX($AA$2662:$AA$2789,MATCH($A2740+(1-F2740)*4,$A$2662:$A$2789,0))</f>
        <v>30000000</v>
      </c>
      <c r="AM2740" s="7" t="n">
        <f aca="false">INDEX($AA$2662:$AA$2789,MATCH($A2740-F2740*4,$A$2662:$A$2789,0))</f>
        <v>205386557.075583</v>
      </c>
      <c r="AN2740" s="7" t="n">
        <f aca="false">INDEX($AB$2662:$AB$2789,MATCH($A2740+(1-G2740)*2,$A$2662:$A$2789,0))</f>
        <v>15000000</v>
      </c>
      <c r="AO2740" s="7" t="n">
        <f aca="false">INDEX($AB$2662:$AB$2789,MATCH($A2740-G2740*2,$A$2662:$A$2789,0))</f>
        <v>316748232.025136</v>
      </c>
      <c r="AP2740" s="7" t="n">
        <f aca="false">INDEX($AC$2662:$AC$2789,MATCH($A2740+(1-H2740)*1,$A$2662:$A$2789,0))</f>
        <v>5000000</v>
      </c>
      <c r="AQ2740" s="7" t="n">
        <f aca="false">INDEX($AC$2662:$AC$2789,MATCH($A2740-H2740*1,$A$2662:$A$2789,0))</f>
        <v>377791253.636597</v>
      </c>
      <c r="AR2740" s="14" t="b">
        <f aca="false">AND(IF(B2740=1,AD2740&gt;=AE2740,AE2740&gt;AD2740),IF(C2740=1,AF2740&gt;=AG2740,AG2740&gt;AF2740),IF(D2740=1,AH2740&gt;=AI2740,AI2740&gt;AH2740),IF(E2740=1,AJ2740&gt;=AK2740,AK2740&gt;AJ2740),IF(F2740=1,AL2740&gt;=AM2740,AM2740&gt;AL2740),IF(G2740=1,AN2740&gt;=AO2740,AO2740&gt;AN2740),IF(H2740=1,AP2740&gt;=AQ2740,AQ2740&gt;AP2740))</f>
        <v>0</v>
      </c>
      <c r="AS2740" s="2"/>
      <c r="AT2740" s="2"/>
      <c r="AU2740" s="2"/>
      <c r="AV2740" s="2"/>
      <c r="AW2740" s="2"/>
      <c r="AX2740" s="2"/>
    </row>
    <row r="2741" customFormat="false" ht="15" hidden="false" customHeight="false" outlineLevel="0" collapsed="false">
      <c r="A2741" s="6" t="n">
        <f aca="false">ROW()-2662</f>
        <v>79</v>
      </c>
      <c r="B2741" s="6" t="n">
        <f aca="false">MOD(INT($A2741/64),2)</f>
        <v>1</v>
      </c>
      <c r="C2741" s="6" t="n">
        <f aca="false">MOD(INT($A2741/32),2)</f>
        <v>0</v>
      </c>
      <c r="D2741" s="6" t="n">
        <f aca="false">MOD(INT($A2741/16),2)</f>
        <v>0</v>
      </c>
      <c r="E2741" s="6" t="n">
        <f aca="false">MOD(INT($A2741/8),2)</f>
        <v>1</v>
      </c>
      <c r="F2741" s="6" t="n">
        <f aca="false">MOD(INT($A2741/4),2)</f>
        <v>1</v>
      </c>
      <c r="G2741" s="6" t="n">
        <f aca="false">MOD(INT($A2741/2),2)</f>
        <v>1</v>
      </c>
      <c r="H2741" s="6" t="n">
        <f aca="false">MOD(INT($A2741/1),2)</f>
        <v>1</v>
      </c>
      <c r="I2741" s="7" t="n">
        <f aca="false">IF(B2741=1,MIN($B$6,$B$2660),0)</f>
        <v>30000000</v>
      </c>
      <c r="J2741" s="7" t="n">
        <f aca="false">IF(C2741=1,MIN($F$716,MAX(0,$B$2660-I2741)),0)</f>
        <v>0</v>
      </c>
      <c r="K2741" s="7" t="n">
        <f aca="false">IF(D2741=1,MIN($F$715,MAX(0,$B$2660-SUM(I2741:J2741))),0)</f>
        <v>0</v>
      </c>
      <c r="L2741" s="7" t="n">
        <f aca="false">IF(E2741=1,MIN($F$714,MAX(0,$B$2660-SUM(I2741:K2741))),0)</f>
        <v>60000000</v>
      </c>
      <c r="M2741" s="7" t="n">
        <f aca="false">IF(F2741=1,MIN($F$713,MAX(0,$B$2660-SUM(I2741:L2741))),0)</f>
        <v>30000000</v>
      </c>
      <c r="N2741" s="7" t="n">
        <f aca="false">IF(G2741=1,MIN($F$712,MAX(0,$B$2660-SUM(I2741:M2741))),0)</f>
        <v>15000000</v>
      </c>
      <c r="O2741" s="7" t="n">
        <f aca="false">IF(H2741=1,MIN($F$711,MAX(0,$B$2660-SUM(I2741:N2741))),0)</f>
        <v>5000000</v>
      </c>
      <c r="P2741" s="7" t="n">
        <f aca="false">MAX(0,$B$2660-SUM(I2741:O2741))</f>
        <v>1860000000</v>
      </c>
      <c r="Q2741" s="7" t="n">
        <f aca="false">($B$693+$B$694)+$B$22+(1-B2741)*$B$688+(1-C2741)*$E$716+(1-D2741)*$E$715+(1-E2741)*$E$714+(1-F2741)*$E$713+(1-G2741)*$E$712+(1-H2741)*$E$711</f>
        <v>17216030.1095321</v>
      </c>
      <c r="R2741" s="7" t="n">
        <f aca="false">P2741&gt;$B$12*Q2741</f>
        <v>1</v>
      </c>
      <c r="S2741" s="7" t="n">
        <f aca="false">IF(R2741,(P2741+$B$12*$B$13)/(Q2741+$B$13),IF(Q2741&gt;0,P2741/Q2741,0))</f>
        <v>94.4662789442353</v>
      </c>
      <c r="T2741" s="7" t="n">
        <f aca="false">IF(R2741,$B$13*(S2741-$B$12),0)</f>
        <v>233665697.360588</v>
      </c>
      <c r="U2741" s="7" t="n">
        <f aca="false">($B$693+$B$694)*S2741</f>
        <v>29671582.7312411</v>
      </c>
      <c r="V2741" s="7" t="n">
        <f aca="false">$B$22*S2741</f>
        <v>850196510.498118</v>
      </c>
      <c r="W2741" s="7" t="n">
        <f aca="false">IF(B2741=1,I2741,S2741*$B$688)</f>
        <v>30000000</v>
      </c>
      <c r="X2741" s="7" t="n">
        <f aca="false">IF(C2741=1,J2741,S2741*$E$716)</f>
        <v>581966833.113216</v>
      </c>
      <c r="Y2741" s="7" t="n">
        <f aca="false">IF(D2741=1,K2741,S2741*$E$715)</f>
        <v>164499376.296836</v>
      </c>
      <c r="Z2741" s="7" t="n">
        <f aca="false">IF(E2741=1,L2741,S2741*$E$714)</f>
        <v>60000000</v>
      </c>
      <c r="AA2741" s="7" t="n">
        <f aca="false">IF(F2741=1,M2741,S2741*$E$713)</f>
        <v>30000000</v>
      </c>
      <c r="AB2741" s="7" t="n">
        <f aca="false">IF(G2741=1,N2741,S2741*$E$712)</f>
        <v>15000000</v>
      </c>
      <c r="AC2741" s="7" t="n">
        <f aca="false">IF(H2741=1,O2741,S2741*$E$711)</f>
        <v>5000000</v>
      </c>
      <c r="AD2741" s="7" t="n">
        <f aca="false">INDEX($W$2662:$W$2789,MATCH($A2741+(1-B2741)*64,$A$2662:$A$2789,0))</f>
        <v>30000000</v>
      </c>
      <c r="AE2741" s="7" t="n">
        <f aca="false">INDEX($W$2662:$W$2789,MATCH($A2741-B2741*64,$A$2662:$A$2789,0))</f>
        <v>88179307.4114669</v>
      </c>
      <c r="AF2741" s="7" t="n">
        <f aca="false">INDEX($X$2662:$X$2789,MATCH($A2741+(1-C2741)*32,$A$2662:$A$2789,0))</f>
        <v>300000000</v>
      </c>
      <c r="AG2741" s="7" t="n">
        <f aca="false">INDEX($X$2662:$X$2789,MATCH($A2741-C2741*32,$A$2662:$A$2789,0))</f>
        <v>581966833.113216</v>
      </c>
      <c r="AH2741" s="7" t="n">
        <f aca="false">INDEX($Y$2662:$Y$2789,MATCH($A2741+(1-D2741)*16,$A$2662:$A$2789,0))</f>
        <v>100000000</v>
      </c>
      <c r="AI2741" s="7" t="n">
        <f aca="false">INDEX($Y$2662:$Y$2789,MATCH($A2741-D2741*16,$A$2662:$A$2789,0))</f>
        <v>164499376.296836</v>
      </c>
      <c r="AJ2741" s="7" t="n">
        <f aca="false">INDEX($Z$2662:$Z$2789,MATCH($A2741+(1-E2741)*8,$A$2662:$A$2789,0))</f>
        <v>60000000</v>
      </c>
      <c r="AK2741" s="7" t="n">
        <f aca="false">INDEX($Z$2662:$Z$2789,MATCH($A2741-E2741*8,$A$2662:$A$2789,0))</f>
        <v>208626954.166216</v>
      </c>
      <c r="AL2741" s="7" t="n">
        <f aca="false">INDEX($AA$2662:$AA$2789,MATCH($A2741+(1-F2741)*4,$A$2662:$A$2789,0))</f>
        <v>30000000</v>
      </c>
      <c r="AM2741" s="7" t="n">
        <f aca="false">INDEX($AA$2662:$AA$2789,MATCH($A2741-F2741*4,$A$2662:$A$2789,0))</f>
        <v>249933635.966507</v>
      </c>
      <c r="AN2741" s="7" t="n">
        <f aca="false">INDEX($AB$2662:$AB$2789,MATCH($A2741+(1-G2741)*2,$A$2662:$A$2789,0))</f>
        <v>15000000</v>
      </c>
      <c r="AO2741" s="7" t="n">
        <f aca="false">INDEX($AB$2662:$AB$2789,MATCH($A2741-G2741*2,$A$2662:$A$2789,0))</f>
        <v>379814232.237061</v>
      </c>
      <c r="AP2741" s="7" t="n">
        <f aca="false">INDEX($AC$2662:$AC$2789,MATCH($A2741+(1-H2741)*1,$A$2662:$A$2789,0))</f>
        <v>5000000</v>
      </c>
      <c r="AQ2741" s="7" t="n">
        <f aca="false">INDEX($AC$2662:$AC$2789,MATCH($A2741-H2741*1,$A$2662:$A$2789,0))</f>
        <v>377791253.636597</v>
      </c>
      <c r="AR2741" s="14" t="b">
        <f aca="false">AND(IF(B2741=1,AD2741&gt;=AE2741,AE2741&gt;AD2741),IF(C2741=1,AF2741&gt;=AG2741,AG2741&gt;AF2741),IF(D2741=1,AH2741&gt;=AI2741,AI2741&gt;AH2741),IF(E2741=1,AJ2741&gt;=AK2741,AK2741&gt;AJ2741),IF(F2741=1,AL2741&gt;=AM2741,AM2741&gt;AL2741),IF(G2741=1,AN2741&gt;=AO2741,AO2741&gt;AN2741),IF(H2741=1,AP2741&gt;=AQ2741,AQ2741&gt;AP2741))</f>
        <v>0</v>
      </c>
      <c r="AS2741" s="2"/>
      <c r="AT2741" s="2"/>
      <c r="AU2741" s="2"/>
      <c r="AV2741" s="2"/>
      <c r="AW2741" s="2"/>
      <c r="AX2741" s="2"/>
    </row>
    <row r="2742" customFormat="false" ht="15" hidden="false" customHeight="false" outlineLevel="0" collapsed="false">
      <c r="A2742" s="6" t="n">
        <f aca="false">ROW()-2662</f>
        <v>80</v>
      </c>
      <c r="B2742" s="6" t="n">
        <f aca="false">MOD(INT($A2742/64),2)</f>
        <v>1</v>
      </c>
      <c r="C2742" s="6" t="n">
        <f aca="false">MOD(INT($A2742/32),2)</f>
        <v>0</v>
      </c>
      <c r="D2742" s="6" t="n">
        <f aca="false">MOD(INT($A2742/16),2)</f>
        <v>1</v>
      </c>
      <c r="E2742" s="6" t="n">
        <f aca="false">MOD(INT($A2742/8),2)</f>
        <v>0</v>
      </c>
      <c r="F2742" s="6" t="n">
        <f aca="false">MOD(INT($A2742/4),2)</f>
        <v>0</v>
      </c>
      <c r="G2742" s="6" t="n">
        <f aca="false">MOD(INT($A2742/2),2)</f>
        <v>0</v>
      </c>
      <c r="H2742" s="6" t="n">
        <f aca="false">MOD(INT($A2742/1),2)</f>
        <v>0</v>
      </c>
      <c r="I2742" s="7" t="n">
        <f aca="false">IF(B2742=1,MIN($B$6,$B$2660),0)</f>
        <v>30000000</v>
      </c>
      <c r="J2742" s="7" t="n">
        <f aca="false">IF(C2742=1,MIN($F$716,MAX(0,$B$2660-I2742)),0)</f>
        <v>0</v>
      </c>
      <c r="K2742" s="7" t="n">
        <f aca="false">IF(D2742=1,MIN($F$715,MAX(0,$B$2660-SUM(I2742:J2742))),0)</f>
        <v>100000000</v>
      </c>
      <c r="L2742" s="7" t="n">
        <f aca="false">IF(E2742=1,MIN($F$714,MAX(0,$B$2660-SUM(I2742:K2742))),0)</f>
        <v>0</v>
      </c>
      <c r="M2742" s="7" t="n">
        <f aca="false">IF(F2742=1,MIN($F$713,MAX(0,$B$2660-SUM(I2742:L2742))),0)</f>
        <v>0</v>
      </c>
      <c r="N2742" s="7" t="n">
        <f aca="false">IF(G2742=1,MIN($F$712,MAX(0,$B$2660-SUM(I2742:M2742))),0)</f>
        <v>0</v>
      </c>
      <c r="O2742" s="7" t="n">
        <f aca="false">IF(H2742=1,MIN($F$711,MAX(0,$B$2660-SUM(I2742:N2742))),0)</f>
        <v>0</v>
      </c>
      <c r="P2742" s="7" t="n">
        <f aca="false">MAX(0,$B$2660-SUM(I2742:O2742))</f>
        <v>1870000000</v>
      </c>
      <c r="Q2742" s="7" t="n">
        <f aca="false">($B$693+$B$694)+$B$22+(1-B2742)*$B$688+(1-C2742)*$E$716+(1-D2742)*$E$715+(1-E2742)*$E$714+(1-F2742)*$E$713+(1-G2742)*$E$712+(1-H2742)*$E$711</f>
        <v>30874674.5894958</v>
      </c>
      <c r="R2742" s="7" t="n">
        <f aca="false">P2742&gt;$B$12*Q2742</f>
        <v>1</v>
      </c>
      <c r="S2742" s="7" t="n">
        <f aca="false">IF(R2742,(P2742+$B$12*$B$13)/(Q2742+$B$13),IF(Q2742&gt;0,P2742/Q2742,0))</f>
        <v>56.1054159488148</v>
      </c>
      <c r="T2742" s="7" t="n">
        <f aca="false">IF(R2742,$B$13*(S2742-$B$12),0)</f>
        <v>137763539.872037</v>
      </c>
      <c r="U2742" s="7" t="n">
        <f aca="false">($B$693+$B$694)*S2742</f>
        <v>17622547.5333761</v>
      </c>
      <c r="V2742" s="7" t="n">
        <f aca="false">$B$22*S2742</f>
        <v>504948743.539334</v>
      </c>
      <c r="W2742" s="7" t="n">
        <f aca="false">IF(B2742=1,I2742,S2742*$B$688)</f>
        <v>30000000</v>
      </c>
      <c r="X2742" s="7" t="n">
        <f aca="false">IF(C2742=1,J2742,S2742*$E$716)</f>
        <v>345641763.443505</v>
      </c>
      <c r="Y2742" s="7" t="n">
        <f aca="false">IF(D2742=1,K2742,S2742*$E$715)</f>
        <v>100000000</v>
      </c>
      <c r="Z2742" s="7" t="n">
        <f aca="false">IF(E2742=1,L2742,S2742*$E$714)</f>
        <v>134652998.277156</v>
      </c>
      <c r="AA2742" s="7" t="n">
        <f aca="false">IF(F2742=1,M2742,S2742*$E$713)</f>
        <v>168316247.846445</v>
      </c>
      <c r="AB2742" s="7" t="n">
        <f aca="false">IF(G2742=1,N2742,S2742*$E$712)</f>
        <v>280527079.744074</v>
      </c>
      <c r="AC2742" s="7" t="n">
        <f aca="false">IF(H2742=1,O2742,S2742*$E$711)</f>
        <v>280527079.744074</v>
      </c>
      <c r="AD2742" s="7" t="n">
        <f aca="false">INDEX($W$2662:$W$2789,MATCH($A2742+(1-B2742)*64,$A$2662:$A$2789,0))</f>
        <v>30000000</v>
      </c>
      <c r="AE2742" s="7" t="n">
        <f aca="false">INDEX($W$2662:$W$2789,MATCH($A2742-B2742*64,$A$2662:$A$2789,0))</f>
        <v>53385007.283342</v>
      </c>
      <c r="AF2742" s="7" t="n">
        <f aca="false">INDEX($X$2662:$X$2789,MATCH($A2742+(1-C2742)*32,$A$2662:$A$2789,0))</f>
        <v>300000000</v>
      </c>
      <c r="AG2742" s="7" t="n">
        <f aca="false">INDEX($X$2662:$X$2789,MATCH($A2742-C2742*32,$A$2662:$A$2789,0))</f>
        <v>345641763.443505</v>
      </c>
      <c r="AH2742" s="7" t="n">
        <f aca="false">INDEX($Y$2662:$Y$2789,MATCH($A2742+(1-D2742)*16,$A$2662:$A$2789,0))</f>
        <v>100000000</v>
      </c>
      <c r="AI2742" s="7" t="n">
        <f aca="false">INDEX($Y$2662:$Y$2789,MATCH($A2742-D2742*16,$A$2662:$A$2789,0))</f>
        <v>97813555.5915047</v>
      </c>
      <c r="AJ2742" s="7" t="n">
        <f aca="false">INDEX($Z$2662:$Z$2789,MATCH($A2742+(1-E2742)*8,$A$2662:$A$2789,0))</f>
        <v>60000000</v>
      </c>
      <c r="AK2742" s="7" t="n">
        <f aca="false">INDEX($Z$2662:$Z$2789,MATCH($A2742-E2742*8,$A$2662:$A$2789,0))</f>
        <v>134652998.277156</v>
      </c>
      <c r="AL2742" s="7" t="n">
        <f aca="false">INDEX($AA$2662:$AA$2789,MATCH($A2742+(1-F2742)*4,$A$2662:$A$2789,0))</f>
        <v>30000000</v>
      </c>
      <c r="AM2742" s="7" t="n">
        <f aca="false">INDEX($AA$2662:$AA$2789,MATCH($A2742-F2742*4,$A$2662:$A$2789,0))</f>
        <v>168316247.846445</v>
      </c>
      <c r="AN2742" s="7" t="n">
        <f aca="false">INDEX($AB$2662:$AB$2789,MATCH($A2742+(1-G2742)*2,$A$2662:$A$2789,0))</f>
        <v>15000000</v>
      </c>
      <c r="AO2742" s="7" t="n">
        <f aca="false">INDEX($AB$2662:$AB$2789,MATCH($A2742-G2742*2,$A$2662:$A$2789,0))</f>
        <v>280527079.744074</v>
      </c>
      <c r="AP2742" s="7" t="n">
        <f aca="false">INDEX($AC$2662:$AC$2789,MATCH($A2742+(1-H2742)*1,$A$2662:$A$2789,0))</f>
        <v>5000000</v>
      </c>
      <c r="AQ2742" s="7" t="n">
        <f aca="false">INDEX($AC$2662:$AC$2789,MATCH($A2742-H2742*1,$A$2662:$A$2789,0))</f>
        <v>280527079.744074</v>
      </c>
      <c r="AR2742" s="14" t="b">
        <f aca="false">AND(IF(B2742=1,AD2742&gt;=AE2742,AE2742&gt;AD2742),IF(C2742=1,AF2742&gt;=AG2742,AG2742&gt;AF2742),IF(D2742=1,AH2742&gt;=AI2742,AI2742&gt;AH2742),IF(E2742=1,AJ2742&gt;=AK2742,AK2742&gt;AJ2742),IF(F2742=1,AL2742&gt;=AM2742,AM2742&gt;AL2742),IF(G2742=1,AN2742&gt;=AO2742,AO2742&gt;AN2742),IF(H2742=1,AP2742&gt;=AQ2742,AQ2742&gt;AP2742))</f>
        <v>0</v>
      </c>
      <c r="AS2742" s="2"/>
      <c r="AT2742" s="2"/>
      <c r="AU2742" s="2"/>
      <c r="AV2742" s="2"/>
      <c r="AW2742" s="2"/>
      <c r="AX2742" s="2"/>
    </row>
    <row r="2743" customFormat="false" ht="15" hidden="false" customHeight="false" outlineLevel="0" collapsed="false">
      <c r="A2743" s="6" t="n">
        <f aca="false">ROW()-2662</f>
        <v>81</v>
      </c>
      <c r="B2743" s="6" t="n">
        <f aca="false">MOD(INT($A2743/64),2)</f>
        <v>1</v>
      </c>
      <c r="C2743" s="6" t="n">
        <f aca="false">MOD(INT($A2743/32),2)</f>
        <v>0</v>
      </c>
      <c r="D2743" s="6" t="n">
        <f aca="false">MOD(INT($A2743/16),2)</f>
        <v>1</v>
      </c>
      <c r="E2743" s="6" t="n">
        <f aca="false">MOD(INT($A2743/8),2)</f>
        <v>0</v>
      </c>
      <c r="F2743" s="6" t="n">
        <f aca="false">MOD(INT($A2743/4),2)</f>
        <v>0</v>
      </c>
      <c r="G2743" s="6" t="n">
        <f aca="false">MOD(INT($A2743/2),2)</f>
        <v>0</v>
      </c>
      <c r="H2743" s="6" t="n">
        <f aca="false">MOD(INT($A2743/1),2)</f>
        <v>1</v>
      </c>
      <c r="I2743" s="7" t="n">
        <f aca="false">IF(B2743=1,MIN($B$6,$B$2660),0)</f>
        <v>30000000</v>
      </c>
      <c r="J2743" s="7" t="n">
        <f aca="false">IF(C2743=1,MIN($F$716,MAX(0,$B$2660-I2743)),0)</f>
        <v>0</v>
      </c>
      <c r="K2743" s="7" t="n">
        <f aca="false">IF(D2743=1,MIN($F$715,MAX(0,$B$2660-SUM(I2743:J2743))),0)</f>
        <v>100000000</v>
      </c>
      <c r="L2743" s="7" t="n">
        <f aca="false">IF(E2743=1,MIN($F$714,MAX(0,$B$2660-SUM(I2743:K2743))),0)</f>
        <v>0</v>
      </c>
      <c r="M2743" s="7" t="n">
        <f aca="false">IF(F2743=1,MIN($F$713,MAX(0,$B$2660-SUM(I2743:L2743))),0)</f>
        <v>0</v>
      </c>
      <c r="N2743" s="7" t="n">
        <f aca="false">IF(G2743=1,MIN($F$712,MAX(0,$B$2660-SUM(I2743:M2743))),0)</f>
        <v>0</v>
      </c>
      <c r="O2743" s="7" t="n">
        <f aca="false">IF(H2743=1,MIN($F$711,MAX(0,$B$2660-SUM(I2743:N2743))),0)</f>
        <v>5000000</v>
      </c>
      <c r="P2743" s="7" t="n">
        <f aca="false">MAX(0,$B$2660-SUM(I2743:O2743))</f>
        <v>1865000000</v>
      </c>
      <c r="Q2743" s="7" t="n">
        <f aca="false">($B$693+$B$694)+$B$22+(1-B2743)*$B$688+(1-C2743)*$E$716+(1-D2743)*$E$715+(1-E2743)*$E$714+(1-F2743)*$E$713+(1-G2743)*$E$712+(1-H2743)*$E$711</f>
        <v>25874674.5894958</v>
      </c>
      <c r="R2743" s="7" t="n">
        <f aca="false">P2743&gt;$B$12*Q2743</f>
        <v>1</v>
      </c>
      <c r="S2743" s="7" t="n">
        <f aca="false">IF(R2743,(P2743+$B$12*$B$13)/(Q2743+$B$13),IF(Q2743&gt;0,P2743/Q2743,0))</f>
        <v>65.8157327623185</v>
      </c>
      <c r="T2743" s="7" t="n">
        <f aca="false">IF(R2743,$B$13*(S2743-$B$12),0)</f>
        <v>162039331.905796</v>
      </c>
      <c r="U2743" s="7" t="n">
        <f aca="false">($B$693+$B$694)*S2743</f>
        <v>20672529.7270064</v>
      </c>
      <c r="V2743" s="7" t="n">
        <f aca="false">$B$22*S2743</f>
        <v>592341594.860866</v>
      </c>
      <c r="W2743" s="7" t="n">
        <f aca="false">IF(B2743=1,I2743,S2743*$B$688)</f>
        <v>30000000</v>
      </c>
      <c r="X2743" s="7" t="n">
        <f aca="false">IF(C2743=1,J2743,S2743*$E$716)</f>
        <v>405462922.77822</v>
      </c>
      <c r="Y2743" s="7" t="n">
        <f aca="false">IF(D2743=1,K2743,S2743*$E$715)</f>
        <v>100000000</v>
      </c>
      <c r="Z2743" s="7" t="n">
        <f aca="false">IF(E2743=1,L2743,S2743*$E$714)</f>
        <v>157957758.629564</v>
      </c>
      <c r="AA2743" s="7" t="n">
        <f aca="false">IF(F2743=1,M2743,S2743*$E$713)</f>
        <v>197447198.286955</v>
      </c>
      <c r="AB2743" s="7" t="n">
        <f aca="false">IF(G2743=1,N2743,S2743*$E$712)</f>
        <v>329078663.811592</v>
      </c>
      <c r="AC2743" s="7" t="n">
        <f aca="false">IF(H2743=1,O2743,S2743*$E$711)</f>
        <v>5000000</v>
      </c>
      <c r="AD2743" s="7" t="n">
        <f aca="false">INDEX($W$2662:$W$2789,MATCH($A2743+(1-B2743)*64,$A$2662:$A$2789,0))</f>
        <v>30000000</v>
      </c>
      <c r="AE2743" s="7" t="n">
        <f aca="false">INDEX($W$2662:$W$2789,MATCH($A2743-B2743*64,$A$2662:$A$2789,0))</f>
        <v>62318995.1656852</v>
      </c>
      <c r="AF2743" s="7" t="n">
        <f aca="false">INDEX($X$2662:$X$2789,MATCH($A2743+(1-C2743)*32,$A$2662:$A$2789,0))</f>
        <v>300000000</v>
      </c>
      <c r="AG2743" s="7" t="n">
        <f aca="false">INDEX($X$2662:$X$2789,MATCH($A2743-C2743*32,$A$2662:$A$2789,0))</f>
        <v>405462922.77822</v>
      </c>
      <c r="AH2743" s="7" t="n">
        <f aca="false">INDEX($Y$2662:$Y$2789,MATCH($A2743+(1-D2743)*16,$A$2662:$A$2789,0))</f>
        <v>100000000</v>
      </c>
      <c r="AI2743" s="7" t="n">
        <f aca="false">INDEX($Y$2662:$Y$2789,MATCH($A2743-D2743*16,$A$2662:$A$2789,0))</f>
        <v>113763898.269815</v>
      </c>
      <c r="AJ2743" s="7" t="n">
        <f aca="false">INDEX($Z$2662:$Z$2789,MATCH($A2743+(1-E2743)*8,$A$2662:$A$2789,0))</f>
        <v>60000000</v>
      </c>
      <c r="AK2743" s="7" t="n">
        <f aca="false">INDEX($Z$2662:$Z$2789,MATCH($A2743-E2743*8,$A$2662:$A$2789,0))</f>
        <v>157957758.629564</v>
      </c>
      <c r="AL2743" s="7" t="n">
        <f aca="false">INDEX($AA$2662:$AA$2789,MATCH($A2743+(1-F2743)*4,$A$2662:$A$2789,0))</f>
        <v>30000000</v>
      </c>
      <c r="AM2743" s="7" t="n">
        <f aca="false">INDEX($AA$2662:$AA$2789,MATCH($A2743-F2743*4,$A$2662:$A$2789,0))</f>
        <v>197447198.286955</v>
      </c>
      <c r="AN2743" s="7" t="n">
        <f aca="false">INDEX($AB$2662:$AB$2789,MATCH($A2743+(1-G2743)*2,$A$2662:$A$2789,0))</f>
        <v>15000000</v>
      </c>
      <c r="AO2743" s="7" t="n">
        <f aca="false">INDEX($AB$2662:$AB$2789,MATCH($A2743-G2743*2,$A$2662:$A$2789,0))</f>
        <v>329078663.811592</v>
      </c>
      <c r="AP2743" s="7" t="n">
        <f aca="false">INDEX($AC$2662:$AC$2789,MATCH($A2743+(1-H2743)*1,$A$2662:$A$2789,0))</f>
        <v>5000000</v>
      </c>
      <c r="AQ2743" s="7" t="n">
        <f aca="false">INDEX($AC$2662:$AC$2789,MATCH($A2743-H2743*1,$A$2662:$A$2789,0))</f>
        <v>280527079.744074</v>
      </c>
      <c r="AR2743" s="14" t="b">
        <f aca="false">AND(IF(B2743=1,AD2743&gt;=AE2743,AE2743&gt;AD2743),IF(C2743=1,AF2743&gt;=AG2743,AG2743&gt;AF2743),IF(D2743=1,AH2743&gt;=AI2743,AI2743&gt;AH2743),IF(E2743=1,AJ2743&gt;=AK2743,AK2743&gt;AJ2743),IF(F2743=1,AL2743&gt;=AM2743,AM2743&gt;AL2743),IF(G2743=1,AN2743&gt;=AO2743,AO2743&gt;AN2743),IF(H2743=1,AP2743&gt;=AQ2743,AQ2743&gt;AP2743))</f>
        <v>0</v>
      </c>
      <c r="AS2743" s="2"/>
      <c r="AT2743" s="2"/>
      <c r="AU2743" s="2"/>
      <c r="AV2743" s="2"/>
      <c r="AW2743" s="2"/>
      <c r="AX2743" s="2"/>
    </row>
    <row r="2744" customFormat="false" ht="15" hidden="false" customHeight="false" outlineLevel="0" collapsed="false">
      <c r="A2744" s="6" t="n">
        <f aca="false">ROW()-2662</f>
        <v>82</v>
      </c>
      <c r="B2744" s="6" t="n">
        <f aca="false">MOD(INT($A2744/64),2)</f>
        <v>1</v>
      </c>
      <c r="C2744" s="6" t="n">
        <f aca="false">MOD(INT($A2744/32),2)</f>
        <v>0</v>
      </c>
      <c r="D2744" s="6" t="n">
        <f aca="false">MOD(INT($A2744/16),2)</f>
        <v>1</v>
      </c>
      <c r="E2744" s="6" t="n">
        <f aca="false">MOD(INT($A2744/8),2)</f>
        <v>0</v>
      </c>
      <c r="F2744" s="6" t="n">
        <f aca="false">MOD(INT($A2744/4),2)</f>
        <v>0</v>
      </c>
      <c r="G2744" s="6" t="n">
        <f aca="false">MOD(INT($A2744/2),2)</f>
        <v>1</v>
      </c>
      <c r="H2744" s="6" t="n">
        <f aca="false">MOD(INT($A2744/1),2)</f>
        <v>0</v>
      </c>
      <c r="I2744" s="7" t="n">
        <f aca="false">IF(B2744=1,MIN($B$6,$B$2660),0)</f>
        <v>30000000</v>
      </c>
      <c r="J2744" s="7" t="n">
        <f aca="false">IF(C2744=1,MIN($F$716,MAX(0,$B$2660-I2744)),0)</f>
        <v>0</v>
      </c>
      <c r="K2744" s="7" t="n">
        <f aca="false">IF(D2744=1,MIN($F$715,MAX(0,$B$2660-SUM(I2744:J2744))),0)</f>
        <v>100000000</v>
      </c>
      <c r="L2744" s="7" t="n">
        <f aca="false">IF(E2744=1,MIN($F$714,MAX(0,$B$2660-SUM(I2744:K2744))),0)</f>
        <v>0</v>
      </c>
      <c r="M2744" s="7" t="n">
        <f aca="false">IF(F2744=1,MIN($F$713,MAX(0,$B$2660-SUM(I2744:L2744))),0)</f>
        <v>0</v>
      </c>
      <c r="N2744" s="7" t="n">
        <f aca="false">IF(G2744=1,MIN($F$712,MAX(0,$B$2660-SUM(I2744:M2744))),0)</f>
        <v>15000000</v>
      </c>
      <c r="O2744" s="7" t="n">
        <f aca="false">IF(H2744=1,MIN($F$711,MAX(0,$B$2660-SUM(I2744:N2744))),0)</f>
        <v>0</v>
      </c>
      <c r="P2744" s="7" t="n">
        <f aca="false">MAX(0,$B$2660-SUM(I2744:O2744))</f>
        <v>1855000000</v>
      </c>
      <c r="Q2744" s="7" t="n">
        <f aca="false">($B$693+$B$694)+$B$22+(1-B2744)*$B$688+(1-C2744)*$E$716+(1-D2744)*$E$715+(1-E2744)*$E$714+(1-F2744)*$E$713+(1-G2744)*$E$712+(1-H2744)*$E$711</f>
        <v>25874674.5894958</v>
      </c>
      <c r="R2744" s="7" t="n">
        <f aca="false">P2744&gt;$B$12*Q2744</f>
        <v>1</v>
      </c>
      <c r="S2744" s="7" t="n">
        <f aca="false">IF(R2744,(P2744+$B$12*$B$13)/(Q2744+$B$13),IF(Q2744&gt;0,P2744/Q2744,0))</f>
        <v>65.4633058131226</v>
      </c>
      <c r="T2744" s="7" t="n">
        <f aca="false">IF(R2744,$B$13*(S2744-$B$12),0)</f>
        <v>161158264.532807</v>
      </c>
      <c r="U2744" s="7" t="n">
        <f aca="false">($B$693+$B$694)*S2744</f>
        <v>20561833.4500211</v>
      </c>
      <c r="V2744" s="7" t="n">
        <f aca="false">$B$22*S2744</f>
        <v>589169752.318104</v>
      </c>
      <c r="W2744" s="7" t="n">
        <f aca="false">IF(B2744=1,I2744,S2744*$B$688)</f>
        <v>30000000</v>
      </c>
      <c r="X2744" s="7" t="n">
        <f aca="false">IF(C2744=1,J2744,S2744*$E$716)</f>
        <v>403291769.242593</v>
      </c>
      <c r="Y2744" s="7" t="n">
        <f aca="false">IF(D2744=1,K2744,S2744*$E$715)</f>
        <v>100000000</v>
      </c>
      <c r="Z2744" s="7" t="n">
        <f aca="false">IF(E2744=1,L2744,S2744*$E$714)</f>
        <v>157111933.951494</v>
      </c>
      <c r="AA2744" s="7" t="n">
        <f aca="false">IF(F2744=1,M2744,S2744*$E$713)</f>
        <v>196389917.439368</v>
      </c>
      <c r="AB2744" s="7" t="n">
        <f aca="false">IF(G2744=1,N2744,S2744*$E$712)</f>
        <v>15000000</v>
      </c>
      <c r="AC2744" s="7" t="n">
        <f aca="false">IF(H2744=1,O2744,S2744*$E$711)</f>
        <v>327316529.065613</v>
      </c>
      <c r="AD2744" s="7" t="n">
        <f aca="false">INDEX($W$2662:$W$2789,MATCH($A2744+(1-B2744)*64,$A$2662:$A$2789,0))</f>
        <v>30000000</v>
      </c>
      <c r="AE2744" s="7" t="n">
        <f aca="false">INDEX($W$2662:$W$2789,MATCH($A2744-B2744*64,$A$2662:$A$2789,0))</f>
        <v>61990568.3136921</v>
      </c>
      <c r="AF2744" s="7" t="n">
        <f aca="false">INDEX($X$2662:$X$2789,MATCH($A2744+(1-C2744)*32,$A$2662:$A$2789,0))</f>
        <v>300000000</v>
      </c>
      <c r="AG2744" s="7" t="n">
        <f aca="false">INDEX($X$2662:$X$2789,MATCH($A2744-C2744*32,$A$2662:$A$2789,0))</f>
        <v>403291769.242593</v>
      </c>
      <c r="AH2744" s="7" t="n">
        <f aca="false">INDEX($Y$2662:$Y$2789,MATCH($A2744+(1-D2744)*16,$A$2662:$A$2789,0))</f>
        <v>100000000</v>
      </c>
      <c r="AI2744" s="7" t="n">
        <f aca="false">INDEX($Y$2662:$Y$2789,MATCH($A2744-D2744*16,$A$2662:$A$2789,0))</f>
        <v>113185682.776703</v>
      </c>
      <c r="AJ2744" s="7" t="n">
        <f aca="false">INDEX($Z$2662:$Z$2789,MATCH($A2744+(1-E2744)*8,$A$2662:$A$2789,0))</f>
        <v>60000000</v>
      </c>
      <c r="AK2744" s="7" t="n">
        <f aca="false">INDEX($Z$2662:$Z$2789,MATCH($A2744-E2744*8,$A$2662:$A$2789,0))</f>
        <v>157111933.951494</v>
      </c>
      <c r="AL2744" s="7" t="n">
        <f aca="false">INDEX($AA$2662:$AA$2789,MATCH($A2744+(1-F2744)*4,$A$2662:$A$2789,0))</f>
        <v>30000000</v>
      </c>
      <c r="AM2744" s="7" t="n">
        <f aca="false">INDEX($AA$2662:$AA$2789,MATCH($A2744-F2744*4,$A$2662:$A$2789,0))</f>
        <v>196389917.439368</v>
      </c>
      <c r="AN2744" s="7" t="n">
        <f aca="false">INDEX($AB$2662:$AB$2789,MATCH($A2744+(1-G2744)*2,$A$2662:$A$2789,0))</f>
        <v>15000000</v>
      </c>
      <c r="AO2744" s="7" t="n">
        <f aca="false">INDEX($AB$2662:$AB$2789,MATCH($A2744-G2744*2,$A$2662:$A$2789,0))</f>
        <v>280527079.744074</v>
      </c>
      <c r="AP2744" s="7" t="n">
        <f aca="false">INDEX($AC$2662:$AC$2789,MATCH($A2744+(1-H2744)*1,$A$2662:$A$2789,0))</f>
        <v>5000000</v>
      </c>
      <c r="AQ2744" s="7" t="n">
        <f aca="false">INDEX($AC$2662:$AC$2789,MATCH($A2744-H2744*1,$A$2662:$A$2789,0))</f>
        <v>327316529.065613</v>
      </c>
      <c r="AR2744" s="14" t="b">
        <f aca="false">AND(IF(B2744=1,AD2744&gt;=AE2744,AE2744&gt;AD2744),IF(C2744=1,AF2744&gt;=AG2744,AG2744&gt;AF2744),IF(D2744=1,AH2744&gt;=AI2744,AI2744&gt;AH2744),IF(E2744=1,AJ2744&gt;=AK2744,AK2744&gt;AJ2744),IF(F2744=1,AL2744&gt;=AM2744,AM2744&gt;AL2744),IF(G2744=1,AN2744&gt;=AO2744,AO2744&gt;AN2744),IF(H2744=1,AP2744&gt;=AQ2744,AQ2744&gt;AP2744))</f>
        <v>0</v>
      </c>
      <c r="AS2744" s="2"/>
      <c r="AT2744" s="2"/>
      <c r="AU2744" s="2"/>
      <c r="AV2744" s="2"/>
      <c r="AW2744" s="2"/>
      <c r="AX2744" s="2"/>
    </row>
    <row r="2745" customFormat="false" ht="15" hidden="false" customHeight="false" outlineLevel="0" collapsed="false">
      <c r="A2745" s="6" t="n">
        <f aca="false">ROW()-2662</f>
        <v>83</v>
      </c>
      <c r="B2745" s="6" t="n">
        <f aca="false">MOD(INT($A2745/64),2)</f>
        <v>1</v>
      </c>
      <c r="C2745" s="6" t="n">
        <f aca="false">MOD(INT($A2745/32),2)</f>
        <v>0</v>
      </c>
      <c r="D2745" s="6" t="n">
        <f aca="false">MOD(INT($A2745/16),2)</f>
        <v>1</v>
      </c>
      <c r="E2745" s="6" t="n">
        <f aca="false">MOD(INT($A2745/8),2)</f>
        <v>0</v>
      </c>
      <c r="F2745" s="6" t="n">
        <f aca="false">MOD(INT($A2745/4),2)</f>
        <v>0</v>
      </c>
      <c r="G2745" s="6" t="n">
        <f aca="false">MOD(INT($A2745/2),2)</f>
        <v>1</v>
      </c>
      <c r="H2745" s="6" t="n">
        <f aca="false">MOD(INT($A2745/1),2)</f>
        <v>1</v>
      </c>
      <c r="I2745" s="7" t="n">
        <f aca="false">IF(B2745=1,MIN($B$6,$B$2660),0)</f>
        <v>30000000</v>
      </c>
      <c r="J2745" s="7" t="n">
        <f aca="false">IF(C2745=1,MIN($F$716,MAX(0,$B$2660-I2745)),0)</f>
        <v>0</v>
      </c>
      <c r="K2745" s="7" t="n">
        <f aca="false">IF(D2745=1,MIN($F$715,MAX(0,$B$2660-SUM(I2745:J2745))),0)</f>
        <v>100000000</v>
      </c>
      <c r="L2745" s="7" t="n">
        <f aca="false">IF(E2745=1,MIN($F$714,MAX(0,$B$2660-SUM(I2745:K2745))),0)</f>
        <v>0</v>
      </c>
      <c r="M2745" s="7" t="n">
        <f aca="false">IF(F2745=1,MIN($F$713,MAX(0,$B$2660-SUM(I2745:L2745))),0)</f>
        <v>0</v>
      </c>
      <c r="N2745" s="7" t="n">
        <f aca="false">IF(G2745=1,MIN($F$712,MAX(0,$B$2660-SUM(I2745:M2745))),0)</f>
        <v>15000000</v>
      </c>
      <c r="O2745" s="7" t="n">
        <f aca="false">IF(H2745=1,MIN($F$711,MAX(0,$B$2660-SUM(I2745:N2745))),0)</f>
        <v>5000000</v>
      </c>
      <c r="P2745" s="7" t="n">
        <f aca="false">MAX(0,$B$2660-SUM(I2745:O2745))</f>
        <v>1850000000</v>
      </c>
      <c r="Q2745" s="7" t="n">
        <f aca="false">($B$693+$B$694)+$B$22+(1-B2745)*$B$688+(1-C2745)*$E$716+(1-D2745)*$E$715+(1-E2745)*$E$714+(1-F2745)*$E$713+(1-G2745)*$E$712+(1-H2745)*$E$711</f>
        <v>20874674.5894958</v>
      </c>
      <c r="R2745" s="7" t="n">
        <f aca="false">P2745&gt;$B$12*Q2745</f>
        <v>1</v>
      </c>
      <c r="S2745" s="7" t="n">
        <f aca="false">IF(R2745,(P2745+$B$12*$B$13)/(Q2745+$B$13),IF(Q2745&gt;0,P2745/Q2745,0))</f>
        <v>79.2524401957873</v>
      </c>
      <c r="T2745" s="7" t="n">
        <f aca="false">IF(R2745,$B$13*(S2745-$B$12),0)</f>
        <v>195631100.489468</v>
      </c>
      <c r="U2745" s="7" t="n">
        <f aca="false">($B$693+$B$694)*S2745</f>
        <v>24892960.3473657</v>
      </c>
      <c r="V2745" s="7" t="n">
        <f aca="false">$B$22*S2745</f>
        <v>713271961.762085</v>
      </c>
      <c r="W2745" s="7" t="n">
        <f aca="false">IF(B2745=1,I2745,S2745*$B$688)</f>
        <v>30000000</v>
      </c>
      <c r="X2745" s="7" t="n">
        <f aca="false">IF(C2745=1,J2745,S2745*$E$716)</f>
        <v>488240800.343829</v>
      </c>
      <c r="Y2745" s="7" t="n">
        <f aca="false">IF(D2745=1,K2745,S2745*$E$715)</f>
        <v>100000000</v>
      </c>
      <c r="Z2745" s="7" t="n">
        <f aca="false">IF(E2745=1,L2745,S2745*$E$714)</f>
        <v>190205856.469889</v>
      </c>
      <c r="AA2745" s="7" t="n">
        <f aca="false">IF(F2745=1,M2745,S2745*$E$713)</f>
        <v>237757320.587362</v>
      </c>
      <c r="AB2745" s="7" t="n">
        <f aca="false">IF(G2745=1,N2745,S2745*$E$712)</f>
        <v>15000000</v>
      </c>
      <c r="AC2745" s="7" t="n">
        <f aca="false">IF(H2745=1,O2745,S2745*$E$711)</f>
        <v>5000000</v>
      </c>
      <c r="AD2745" s="7" t="n">
        <f aca="false">INDEX($W$2662:$W$2789,MATCH($A2745+(1-B2745)*64,$A$2662:$A$2789,0))</f>
        <v>30000000</v>
      </c>
      <c r="AE2745" s="7" t="n">
        <f aca="false">INDEX($W$2662:$W$2789,MATCH($A2745-B2745*64,$A$2662:$A$2789,0))</f>
        <v>74527849.3970673</v>
      </c>
      <c r="AF2745" s="7" t="n">
        <f aca="false">INDEX($X$2662:$X$2789,MATCH($A2745+(1-C2745)*32,$A$2662:$A$2789,0))</f>
        <v>300000000</v>
      </c>
      <c r="AG2745" s="7" t="n">
        <f aca="false">INDEX($X$2662:$X$2789,MATCH($A2745-C2745*32,$A$2662:$A$2789,0))</f>
        <v>488240800.343829</v>
      </c>
      <c r="AH2745" s="7" t="n">
        <f aca="false">INDEX($Y$2662:$Y$2789,MATCH($A2745+(1-D2745)*16,$A$2662:$A$2789,0))</f>
        <v>100000000</v>
      </c>
      <c r="AI2745" s="7" t="n">
        <f aca="false">INDEX($Y$2662:$Y$2789,MATCH($A2745-D2745*16,$A$2662:$A$2789,0))</f>
        <v>135371578.949516</v>
      </c>
      <c r="AJ2745" s="7" t="n">
        <f aca="false">INDEX($Z$2662:$Z$2789,MATCH($A2745+(1-E2745)*8,$A$2662:$A$2789,0))</f>
        <v>60000000</v>
      </c>
      <c r="AK2745" s="7" t="n">
        <f aca="false">INDEX($Z$2662:$Z$2789,MATCH($A2745-E2745*8,$A$2662:$A$2789,0))</f>
        <v>190205856.469889</v>
      </c>
      <c r="AL2745" s="7" t="n">
        <f aca="false">INDEX($AA$2662:$AA$2789,MATCH($A2745+(1-F2745)*4,$A$2662:$A$2789,0))</f>
        <v>30000000</v>
      </c>
      <c r="AM2745" s="7" t="n">
        <f aca="false">INDEX($AA$2662:$AA$2789,MATCH($A2745-F2745*4,$A$2662:$A$2789,0))</f>
        <v>237757320.587362</v>
      </c>
      <c r="AN2745" s="7" t="n">
        <f aca="false">INDEX($AB$2662:$AB$2789,MATCH($A2745+(1-G2745)*2,$A$2662:$A$2789,0))</f>
        <v>15000000</v>
      </c>
      <c r="AO2745" s="7" t="n">
        <f aca="false">INDEX($AB$2662:$AB$2789,MATCH($A2745-G2745*2,$A$2662:$A$2789,0))</f>
        <v>329078663.811592</v>
      </c>
      <c r="AP2745" s="7" t="n">
        <f aca="false">INDEX($AC$2662:$AC$2789,MATCH($A2745+(1-H2745)*1,$A$2662:$A$2789,0))</f>
        <v>5000000</v>
      </c>
      <c r="AQ2745" s="7" t="n">
        <f aca="false">INDEX($AC$2662:$AC$2789,MATCH($A2745-H2745*1,$A$2662:$A$2789,0))</f>
        <v>327316529.065613</v>
      </c>
      <c r="AR2745" s="14" t="b">
        <f aca="false">AND(IF(B2745=1,AD2745&gt;=AE2745,AE2745&gt;AD2745),IF(C2745=1,AF2745&gt;=AG2745,AG2745&gt;AF2745),IF(D2745=1,AH2745&gt;=AI2745,AI2745&gt;AH2745),IF(E2745=1,AJ2745&gt;=AK2745,AK2745&gt;AJ2745),IF(F2745=1,AL2745&gt;=AM2745,AM2745&gt;AL2745),IF(G2745=1,AN2745&gt;=AO2745,AO2745&gt;AN2745),IF(H2745=1,AP2745&gt;=AQ2745,AQ2745&gt;AP2745))</f>
        <v>0</v>
      </c>
      <c r="AS2745" s="2"/>
      <c r="AT2745" s="2"/>
      <c r="AU2745" s="2"/>
      <c r="AV2745" s="2"/>
      <c r="AW2745" s="2"/>
      <c r="AX2745" s="2"/>
    </row>
    <row r="2746" customFormat="false" ht="15" hidden="false" customHeight="false" outlineLevel="0" collapsed="false">
      <c r="A2746" s="6" t="n">
        <f aca="false">ROW()-2662</f>
        <v>84</v>
      </c>
      <c r="B2746" s="6" t="n">
        <f aca="false">MOD(INT($A2746/64),2)</f>
        <v>1</v>
      </c>
      <c r="C2746" s="6" t="n">
        <f aca="false">MOD(INT($A2746/32),2)</f>
        <v>0</v>
      </c>
      <c r="D2746" s="6" t="n">
        <f aca="false">MOD(INT($A2746/16),2)</f>
        <v>1</v>
      </c>
      <c r="E2746" s="6" t="n">
        <f aca="false">MOD(INT($A2746/8),2)</f>
        <v>0</v>
      </c>
      <c r="F2746" s="6" t="n">
        <f aca="false">MOD(INT($A2746/4),2)</f>
        <v>1</v>
      </c>
      <c r="G2746" s="6" t="n">
        <f aca="false">MOD(INT($A2746/2),2)</f>
        <v>0</v>
      </c>
      <c r="H2746" s="6" t="n">
        <f aca="false">MOD(INT($A2746/1),2)</f>
        <v>0</v>
      </c>
      <c r="I2746" s="7" t="n">
        <f aca="false">IF(B2746=1,MIN($B$6,$B$2660),0)</f>
        <v>30000000</v>
      </c>
      <c r="J2746" s="7" t="n">
        <f aca="false">IF(C2746=1,MIN($F$716,MAX(0,$B$2660-I2746)),0)</f>
        <v>0</v>
      </c>
      <c r="K2746" s="7" t="n">
        <f aca="false">IF(D2746=1,MIN($F$715,MAX(0,$B$2660-SUM(I2746:J2746))),0)</f>
        <v>100000000</v>
      </c>
      <c r="L2746" s="7" t="n">
        <f aca="false">IF(E2746=1,MIN($F$714,MAX(0,$B$2660-SUM(I2746:K2746))),0)</f>
        <v>0</v>
      </c>
      <c r="M2746" s="7" t="n">
        <f aca="false">IF(F2746=1,MIN($F$713,MAX(0,$B$2660-SUM(I2746:L2746))),0)</f>
        <v>30000000</v>
      </c>
      <c r="N2746" s="7" t="n">
        <f aca="false">IF(G2746=1,MIN($F$712,MAX(0,$B$2660-SUM(I2746:M2746))),0)</f>
        <v>0</v>
      </c>
      <c r="O2746" s="7" t="n">
        <f aca="false">IF(H2746=1,MIN($F$711,MAX(0,$B$2660-SUM(I2746:N2746))),0)</f>
        <v>0</v>
      </c>
      <c r="P2746" s="7" t="n">
        <f aca="false">MAX(0,$B$2660-SUM(I2746:O2746))</f>
        <v>1840000000</v>
      </c>
      <c r="Q2746" s="7" t="n">
        <f aca="false">($B$693+$B$694)+$B$22+(1-B2746)*$B$688+(1-C2746)*$E$716+(1-D2746)*$E$715+(1-E2746)*$E$714+(1-F2746)*$E$713+(1-G2746)*$E$712+(1-H2746)*$E$711</f>
        <v>27874674.5894958</v>
      </c>
      <c r="R2746" s="7" t="n">
        <f aca="false">P2746&gt;$B$12*Q2746</f>
        <v>1</v>
      </c>
      <c r="S2746" s="7" t="n">
        <f aca="false">IF(R2746,(P2746+$B$12*$B$13)/(Q2746+$B$13),IF(Q2746&gt;0,P2746/Q2746,0))</f>
        <v>60.6590860610299</v>
      </c>
      <c r="T2746" s="7" t="n">
        <f aca="false">IF(R2746,$B$13*(S2746-$B$12),0)</f>
        <v>149147715.152575</v>
      </c>
      <c r="U2746" s="7" t="n">
        <f aca="false">($B$693+$B$694)*S2746</f>
        <v>19052842.0360857</v>
      </c>
      <c r="V2746" s="7" t="n">
        <f aca="false">$B$22*S2746</f>
        <v>545931774.549269</v>
      </c>
      <c r="W2746" s="7" t="n">
        <f aca="false">IF(B2746=1,I2746,S2746*$B$688)</f>
        <v>30000000</v>
      </c>
      <c r="X2746" s="7" t="n">
        <f aca="false">IF(C2746=1,J2746,S2746*$E$716)</f>
        <v>373695001.1053</v>
      </c>
      <c r="Y2746" s="7" t="n">
        <f aca="false">IF(D2746=1,K2746,S2746*$E$715)</f>
        <v>100000000</v>
      </c>
      <c r="Z2746" s="7" t="n">
        <f aca="false">IF(E2746=1,L2746,S2746*$E$714)</f>
        <v>145581806.546472</v>
      </c>
      <c r="AA2746" s="7" t="n">
        <f aca="false">IF(F2746=1,M2746,S2746*$E$713)</f>
        <v>30000000</v>
      </c>
      <c r="AB2746" s="7" t="n">
        <f aca="false">IF(G2746=1,N2746,S2746*$E$712)</f>
        <v>303295430.305149</v>
      </c>
      <c r="AC2746" s="7" t="n">
        <f aca="false">IF(H2746=1,O2746,S2746*$E$711)</f>
        <v>303295430.305149</v>
      </c>
      <c r="AD2746" s="7" t="n">
        <f aca="false">INDEX($W$2662:$W$2789,MATCH($A2746+(1-B2746)*64,$A$2662:$A$2789,0))</f>
        <v>30000000</v>
      </c>
      <c r="AE2746" s="7" t="n">
        <f aca="false">INDEX($W$2662:$W$2789,MATCH($A2746-B2746*64,$A$2662:$A$2789,0))</f>
        <v>57573140.5401604</v>
      </c>
      <c r="AF2746" s="7" t="n">
        <f aca="false">INDEX($X$2662:$X$2789,MATCH($A2746+(1-C2746)*32,$A$2662:$A$2789,0))</f>
        <v>300000000</v>
      </c>
      <c r="AG2746" s="7" t="n">
        <f aca="false">INDEX($X$2662:$X$2789,MATCH($A2746-C2746*32,$A$2662:$A$2789,0))</f>
        <v>373695001.1053</v>
      </c>
      <c r="AH2746" s="7" t="n">
        <f aca="false">INDEX($Y$2662:$Y$2789,MATCH($A2746+(1-D2746)*16,$A$2662:$A$2789,0))</f>
        <v>100000000</v>
      </c>
      <c r="AI2746" s="7" t="n">
        <f aca="false">INDEX($Y$2662:$Y$2789,MATCH($A2746-D2746*16,$A$2662:$A$2789,0))</f>
        <v>105323823.839193</v>
      </c>
      <c r="AJ2746" s="7" t="n">
        <f aca="false">INDEX($Z$2662:$Z$2789,MATCH($A2746+(1-E2746)*8,$A$2662:$A$2789,0))</f>
        <v>60000000</v>
      </c>
      <c r="AK2746" s="7" t="n">
        <f aca="false">INDEX($Z$2662:$Z$2789,MATCH($A2746-E2746*8,$A$2662:$A$2789,0))</f>
        <v>145581806.546472</v>
      </c>
      <c r="AL2746" s="7" t="n">
        <f aca="false">INDEX($AA$2662:$AA$2789,MATCH($A2746+(1-F2746)*4,$A$2662:$A$2789,0))</f>
        <v>30000000</v>
      </c>
      <c r="AM2746" s="7" t="n">
        <f aca="false">INDEX($AA$2662:$AA$2789,MATCH($A2746-F2746*4,$A$2662:$A$2789,0))</f>
        <v>168316247.846445</v>
      </c>
      <c r="AN2746" s="7" t="n">
        <f aca="false">INDEX($AB$2662:$AB$2789,MATCH($A2746+(1-G2746)*2,$A$2662:$A$2789,0))</f>
        <v>15000000</v>
      </c>
      <c r="AO2746" s="7" t="n">
        <f aca="false">INDEX($AB$2662:$AB$2789,MATCH($A2746-G2746*2,$A$2662:$A$2789,0))</f>
        <v>303295430.305149</v>
      </c>
      <c r="AP2746" s="7" t="n">
        <f aca="false">INDEX($AC$2662:$AC$2789,MATCH($A2746+(1-H2746)*1,$A$2662:$A$2789,0))</f>
        <v>5000000</v>
      </c>
      <c r="AQ2746" s="7" t="n">
        <f aca="false">INDEX($AC$2662:$AC$2789,MATCH($A2746-H2746*1,$A$2662:$A$2789,0))</f>
        <v>303295430.305149</v>
      </c>
      <c r="AR2746" s="14" t="b">
        <f aca="false">AND(IF(B2746=1,AD2746&gt;=AE2746,AE2746&gt;AD2746),IF(C2746=1,AF2746&gt;=AG2746,AG2746&gt;AF2746),IF(D2746=1,AH2746&gt;=AI2746,AI2746&gt;AH2746),IF(E2746=1,AJ2746&gt;=AK2746,AK2746&gt;AJ2746),IF(F2746=1,AL2746&gt;=AM2746,AM2746&gt;AL2746),IF(G2746=1,AN2746&gt;=AO2746,AO2746&gt;AN2746),IF(H2746=1,AP2746&gt;=AQ2746,AQ2746&gt;AP2746))</f>
        <v>0</v>
      </c>
      <c r="AS2746" s="2"/>
      <c r="AT2746" s="2"/>
      <c r="AU2746" s="2"/>
      <c r="AV2746" s="2"/>
      <c r="AW2746" s="2"/>
      <c r="AX2746" s="2"/>
    </row>
    <row r="2747" customFormat="false" ht="15" hidden="false" customHeight="false" outlineLevel="0" collapsed="false">
      <c r="A2747" s="6" t="n">
        <f aca="false">ROW()-2662</f>
        <v>85</v>
      </c>
      <c r="B2747" s="6" t="n">
        <f aca="false">MOD(INT($A2747/64),2)</f>
        <v>1</v>
      </c>
      <c r="C2747" s="6" t="n">
        <f aca="false">MOD(INT($A2747/32),2)</f>
        <v>0</v>
      </c>
      <c r="D2747" s="6" t="n">
        <f aca="false">MOD(INT($A2747/16),2)</f>
        <v>1</v>
      </c>
      <c r="E2747" s="6" t="n">
        <f aca="false">MOD(INT($A2747/8),2)</f>
        <v>0</v>
      </c>
      <c r="F2747" s="6" t="n">
        <f aca="false">MOD(INT($A2747/4),2)</f>
        <v>1</v>
      </c>
      <c r="G2747" s="6" t="n">
        <f aca="false">MOD(INT($A2747/2),2)</f>
        <v>0</v>
      </c>
      <c r="H2747" s="6" t="n">
        <f aca="false">MOD(INT($A2747/1),2)</f>
        <v>1</v>
      </c>
      <c r="I2747" s="7" t="n">
        <f aca="false">IF(B2747=1,MIN($B$6,$B$2660),0)</f>
        <v>30000000</v>
      </c>
      <c r="J2747" s="7" t="n">
        <f aca="false">IF(C2747=1,MIN($F$716,MAX(0,$B$2660-I2747)),0)</f>
        <v>0</v>
      </c>
      <c r="K2747" s="7" t="n">
        <f aca="false">IF(D2747=1,MIN($F$715,MAX(0,$B$2660-SUM(I2747:J2747))),0)</f>
        <v>100000000</v>
      </c>
      <c r="L2747" s="7" t="n">
        <f aca="false">IF(E2747=1,MIN($F$714,MAX(0,$B$2660-SUM(I2747:K2747))),0)</f>
        <v>0</v>
      </c>
      <c r="M2747" s="7" t="n">
        <f aca="false">IF(F2747=1,MIN($F$713,MAX(0,$B$2660-SUM(I2747:L2747))),0)</f>
        <v>30000000</v>
      </c>
      <c r="N2747" s="7" t="n">
        <f aca="false">IF(G2747=1,MIN($F$712,MAX(0,$B$2660-SUM(I2747:M2747))),0)</f>
        <v>0</v>
      </c>
      <c r="O2747" s="7" t="n">
        <f aca="false">IF(H2747=1,MIN($F$711,MAX(0,$B$2660-SUM(I2747:N2747))),0)</f>
        <v>5000000</v>
      </c>
      <c r="P2747" s="7" t="n">
        <f aca="false">MAX(0,$B$2660-SUM(I2747:O2747))</f>
        <v>1835000000</v>
      </c>
      <c r="Q2747" s="7" t="n">
        <f aca="false">($B$693+$B$694)+$B$22+(1-B2747)*$B$688+(1-C2747)*$E$716+(1-D2747)*$E$715+(1-E2747)*$E$714+(1-F2747)*$E$713+(1-G2747)*$E$712+(1-H2747)*$E$711</f>
        <v>22874674.5894958</v>
      </c>
      <c r="R2747" s="7" t="n">
        <f aca="false">P2747&gt;$B$12*Q2747</f>
        <v>1</v>
      </c>
      <c r="S2747" s="7" t="n">
        <f aca="false">IF(R2747,(P2747+$B$12*$B$13)/(Q2747+$B$13),IF(Q2747&gt;0,P2747/Q2747,0))</f>
        <v>72.4147217541329</v>
      </c>
      <c r="T2747" s="7" t="n">
        <f aca="false">IF(R2747,$B$13*(S2747-$B$12),0)</f>
        <v>178536804.385332</v>
      </c>
      <c r="U2747" s="7" t="n">
        <f aca="false">($B$693+$B$694)*S2747</f>
        <v>22745252.9251834</v>
      </c>
      <c r="V2747" s="7" t="n">
        <f aca="false">$B$22*S2747</f>
        <v>651732495.787196</v>
      </c>
      <c r="W2747" s="7" t="n">
        <f aca="false">IF(B2747=1,I2747,S2747*$B$688)</f>
        <v>30000000</v>
      </c>
      <c r="X2747" s="7" t="n">
        <f aca="false">IF(C2747=1,J2747,S2747*$E$716)</f>
        <v>446116505.921706</v>
      </c>
      <c r="Y2747" s="7" t="n">
        <f aca="false">IF(D2747=1,K2747,S2747*$E$715)</f>
        <v>100000000</v>
      </c>
      <c r="Z2747" s="7" t="n">
        <f aca="false">IF(E2747=1,L2747,S2747*$E$714)</f>
        <v>173795332.209919</v>
      </c>
      <c r="AA2747" s="7" t="n">
        <f aca="false">IF(F2747=1,M2747,S2747*$E$713)</f>
        <v>30000000</v>
      </c>
      <c r="AB2747" s="7" t="n">
        <f aca="false">IF(G2747=1,N2747,S2747*$E$712)</f>
        <v>362073608.770664</v>
      </c>
      <c r="AC2747" s="7" t="n">
        <f aca="false">IF(H2747=1,O2747,S2747*$E$711)</f>
        <v>5000000</v>
      </c>
      <c r="AD2747" s="7" t="n">
        <f aca="false">INDEX($W$2662:$W$2789,MATCH($A2747+(1-B2747)*64,$A$2662:$A$2789,0))</f>
        <v>30000000</v>
      </c>
      <c r="AE2747" s="7" t="n">
        <f aca="false">INDEX($W$2662:$W$2789,MATCH($A2747-B2747*64,$A$2662:$A$2789,0))</f>
        <v>68319803.2717966</v>
      </c>
      <c r="AF2747" s="7" t="n">
        <f aca="false">INDEX($X$2662:$X$2789,MATCH($A2747+(1-C2747)*32,$A$2662:$A$2789,0))</f>
        <v>300000000</v>
      </c>
      <c r="AG2747" s="7" t="n">
        <f aca="false">INDEX($X$2662:$X$2789,MATCH($A2747-C2747*32,$A$2662:$A$2789,0))</f>
        <v>446116505.921706</v>
      </c>
      <c r="AH2747" s="7" t="n">
        <f aca="false">INDEX($Y$2662:$Y$2789,MATCH($A2747+(1-D2747)*16,$A$2662:$A$2789,0))</f>
        <v>100000000</v>
      </c>
      <c r="AI2747" s="7" t="n">
        <f aca="false">INDEX($Y$2662:$Y$2789,MATCH($A2747-D2747*16,$A$2662:$A$2789,0))</f>
        <v>124423682.465391</v>
      </c>
      <c r="AJ2747" s="7" t="n">
        <f aca="false">INDEX($Z$2662:$Z$2789,MATCH($A2747+(1-E2747)*8,$A$2662:$A$2789,0))</f>
        <v>60000000</v>
      </c>
      <c r="AK2747" s="7" t="n">
        <f aca="false">INDEX($Z$2662:$Z$2789,MATCH($A2747-E2747*8,$A$2662:$A$2789,0))</f>
        <v>173795332.209919</v>
      </c>
      <c r="AL2747" s="7" t="n">
        <f aca="false">INDEX($AA$2662:$AA$2789,MATCH($A2747+(1-F2747)*4,$A$2662:$A$2789,0))</f>
        <v>30000000</v>
      </c>
      <c r="AM2747" s="7" t="n">
        <f aca="false">INDEX($AA$2662:$AA$2789,MATCH($A2747-F2747*4,$A$2662:$A$2789,0))</f>
        <v>197447198.286955</v>
      </c>
      <c r="AN2747" s="7" t="n">
        <f aca="false">INDEX($AB$2662:$AB$2789,MATCH($A2747+(1-G2747)*2,$A$2662:$A$2789,0))</f>
        <v>15000000</v>
      </c>
      <c r="AO2747" s="7" t="n">
        <f aca="false">INDEX($AB$2662:$AB$2789,MATCH($A2747-G2747*2,$A$2662:$A$2789,0))</f>
        <v>362073608.770664</v>
      </c>
      <c r="AP2747" s="7" t="n">
        <f aca="false">INDEX($AC$2662:$AC$2789,MATCH($A2747+(1-H2747)*1,$A$2662:$A$2789,0))</f>
        <v>5000000</v>
      </c>
      <c r="AQ2747" s="7" t="n">
        <f aca="false">INDEX($AC$2662:$AC$2789,MATCH($A2747-H2747*1,$A$2662:$A$2789,0))</f>
        <v>303295430.305149</v>
      </c>
      <c r="AR2747" s="14" t="b">
        <f aca="false">AND(IF(B2747=1,AD2747&gt;=AE2747,AE2747&gt;AD2747),IF(C2747=1,AF2747&gt;=AG2747,AG2747&gt;AF2747),IF(D2747=1,AH2747&gt;=AI2747,AI2747&gt;AH2747),IF(E2747=1,AJ2747&gt;=AK2747,AK2747&gt;AJ2747),IF(F2747=1,AL2747&gt;=AM2747,AM2747&gt;AL2747),IF(G2747=1,AN2747&gt;=AO2747,AO2747&gt;AN2747),IF(H2747=1,AP2747&gt;=AQ2747,AQ2747&gt;AP2747))</f>
        <v>0</v>
      </c>
      <c r="AS2747" s="2"/>
      <c r="AT2747" s="2"/>
      <c r="AU2747" s="2"/>
      <c r="AV2747" s="2"/>
      <c r="AW2747" s="2"/>
      <c r="AX2747" s="2"/>
    </row>
    <row r="2748" customFormat="false" ht="15" hidden="false" customHeight="false" outlineLevel="0" collapsed="false">
      <c r="A2748" s="6" t="n">
        <f aca="false">ROW()-2662</f>
        <v>86</v>
      </c>
      <c r="B2748" s="6" t="n">
        <f aca="false">MOD(INT($A2748/64),2)</f>
        <v>1</v>
      </c>
      <c r="C2748" s="6" t="n">
        <f aca="false">MOD(INT($A2748/32),2)</f>
        <v>0</v>
      </c>
      <c r="D2748" s="6" t="n">
        <f aca="false">MOD(INT($A2748/16),2)</f>
        <v>1</v>
      </c>
      <c r="E2748" s="6" t="n">
        <f aca="false">MOD(INT($A2748/8),2)</f>
        <v>0</v>
      </c>
      <c r="F2748" s="6" t="n">
        <f aca="false">MOD(INT($A2748/4),2)</f>
        <v>1</v>
      </c>
      <c r="G2748" s="6" t="n">
        <f aca="false">MOD(INT($A2748/2),2)</f>
        <v>1</v>
      </c>
      <c r="H2748" s="6" t="n">
        <f aca="false">MOD(INT($A2748/1),2)</f>
        <v>0</v>
      </c>
      <c r="I2748" s="7" t="n">
        <f aca="false">IF(B2748=1,MIN($B$6,$B$2660),0)</f>
        <v>30000000</v>
      </c>
      <c r="J2748" s="7" t="n">
        <f aca="false">IF(C2748=1,MIN($F$716,MAX(0,$B$2660-I2748)),0)</f>
        <v>0</v>
      </c>
      <c r="K2748" s="7" t="n">
        <f aca="false">IF(D2748=1,MIN($F$715,MAX(0,$B$2660-SUM(I2748:J2748))),0)</f>
        <v>100000000</v>
      </c>
      <c r="L2748" s="7" t="n">
        <f aca="false">IF(E2748=1,MIN($F$714,MAX(0,$B$2660-SUM(I2748:K2748))),0)</f>
        <v>0</v>
      </c>
      <c r="M2748" s="7" t="n">
        <f aca="false">IF(F2748=1,MIN($F$713,MAX(0,$B$2660-SUM(I2748:L2748))),0)</f>
        <v>30000000</v>
      </c>
      <c r="N2748" s="7" t="n">
        <f aca="false">IF(G2748=1,MIN($F$712,MAX(0,$B$2660-SUM(I2748:M2748))),0)</f>
        <v>15000000</v>
      </c>
      <c r="O2748" s="7" t="n">
        <f aca="false">IF(H2748=1,MIN($F$711,MAX(0,$B$2660-SUM(I2748:N2748))),0)</f>
        <v>0</v>
      </c>
      <c r="P2748" s="7" t="n">
        <f aca="false">MAX(0,$B$2660-SUM(I2748:O2748))</f>
        <v>1825000000</v>
      </c>
      <c r="Q2748" s="7" t="n">
        <f aca="false">($B$693+$B$694)+$B$22+(1-B2748)*$B$688+(1-C2748)*$E$716+(1-D2748)*$E$715+(1-E2748)*$E$714+(1-F2748)*$E$713+(1-G2748)*$E$712+(1-H2748)*$E$711</f>
        <v>22874674.5894958</v>
      </c>
      <c r="R2748" s="7" t="n">
        <f aca="false">P2748&gt;$B$12*Q2748</f>
        <v>1</v>
      </c>
      <c r="S2748" s="7" t="n">
        <f aca="false">IF(R2748,(P2748+$B$12*$B$13)/(Q2748+$B$13),IF(Q2748&gt;0,P2748/Q2748,0))</f>
        <v>72.0206280303008</v>
      </c>
      <c r="T2748" s="7" t="n">
        <f aca="false">IF(R2748,$B$13*(S2748-$B$12),0)</f>
        <v>177551570.075752</v>
      </c>
      <c r="U2748" s="7" t="n">
        <f aca="false">($B$693+$B$694)*S2748</f>
        <v>22621469.2357946</v>
      </c>
      <c r="V2748" s="7" t="n">
        <f aca="false">$B$22*S2748</f>
        <v>648185652.272708</v>
      </c>
      <c r="W2748" s="7" t="n">
        <f aca="false">IF(B2748=1,I2748,S2748*$B$688)</f>
        <v>30000000</v>
      </c>
      <c r="X2748" s="7" t="n">
        <f aca="false">IF(C2748=1,J2748,S2748*$E$716)</f>
        <v>443688660.991519</v>
      </c>
      <c r="Y2748" s="7" t="n">
        <f aca="false">IF(D2748=1,K2748,S2748*$E$715)</f>
        <v>100000000</v>
      </c>
      <c r="Z2748" s="7" t="n">
        <f aca="false">IF(E2748=1,L2748,S2748*$E$714)</f>
        <v>172849507.272722</v>
      </c>
      <c r="AA2748" s="7" t="n">
        <f aca="false">IF(F2748=1,M2748,S2748*$E$713)</f>
        <v>30000000</v>
      </c>
      <c r="AB2748" s="7" t="n">
        <f aca="false">IF(G2748=1,N2748,S2748*$E$712)</f>
        <v>15000000</v>
      </c>
      <c r="AC2748" s="7" t="n">
        <f aca="false">IF(H2748=1,O2748,S2748*$E$711)</f>
        <v>360103140.151504</v>
      </c>
      <c r="AD2748" s="7" t="n">
        <f aca="false">INDEX($W$2662:$W$2789,MATCH($A2748+(1-B2748)*64,$A$2662:$A$2789,0))</f>
        <v>30000000</v>
      </c>
      <c r="AE2748" s="7" t="n">
        <f aca="false">INDEX($W$2662:$W$2789,MATCH($A2748-B2748*64,$A$2662:$A$2789,0))</f>
        <v>67953967.6451739</v>
      </c>
      <c r="AF2748" s="7" t="n">
        <f aca="false">INDEX($X$2662:$X$2789,MATCH($A2748+(1-C2748)*32,$A$2662:$A$2789,0))</f>
        <v>300000000</v>
      </c>
      <c r="AG2748" s="7" t="n">
        <f aca="false">INDEX($X$2662:$X$2789,MATCH($A2748-C2748*32,$A$2662:$A$2789,0))</f>
        <v>443688660.991519</v>
      </c>
      <c r="AH2748" s="7" t="n">
        <f aca="false">INDEX($Y$2662:$Y$2789,MATCH($A2748+(1-D2748)*16,$A$2662:$A$2789,0))</f>
        <v>100000000</v>
      </c>
      <c r="AI2748" s="7" t="n">
        <f aca="false">INDEX($Y$2662:$Y$2789,MATCH($A2748-D2748*16,$A$2662:$A$2789,0))</f>
        <v>123781495.717182</v>
      </c>
      <c r="AJ2748" s="7" t="n">
        <f aca="false">INDEX($Z$2662:$Z$2789,MATCH($A2748+(1-E2748)*8,$A$2662:$A$2789,0))</f>
        <v>60000000</v>
      </c>
      <c r="AK2748" s="7" t="n">
        <f aca="false">INDEX($Z$2662:$Z$2789,MATCH($A2748-E2748*8,$A$2662:$A$2789,0))</f>
        <v>172849507.272722</v>
      </c>
      <c r="AL2748" s="7" t="n">
        <f aca="false">INDEX($AA$2662:$AA$2789,MATCH($A2748+(1-F2748)*4,$A$2662:$A$2789,0))</f>
        <v>30000000</v>
      </c>
      <c r="AM2748" s="7" t="n">
        <f aca="false">INDEX($AA$2662:$AA$2789,MATCH($A2748-F2748*4,$A$2662:$A$2789,0))</f>
        <v>196389917.439368</v>
      </c>
      <c r="AN2748" s="7" t="n">
        <f aca="false">INDEX($AB$2662:$AB$2789,MATCH($A2748+(1-G2748)*2,$A$2662:$A$2789,0))</f>
        <v>15000000</v>
      </c>
      <c r="AO2748" s="7" t="n">
        <f aca="false">INDEX($AB$2662:$AB$2789,MATCH($A2748-G2748*2,$A$2662:$A$2789,0))</f>
        <v>303295430.305149</v>
      </c>
      <c r="AP2748" s="7" t="n">
        <f aca="false">INDEX($AC$2662:$AC$2789,MATCH($A2748+(1-H2748)*1,$A$2662:$A$2789,0))</f>
        <v>5000000</v>
      </c>
      <c r="AQ2748" s="7" t="n">
        <f aca="false">INDEX($AC$2662:$AC$2789,MATCH($A2748-H2748*1,$A$2662:$A$2789,0))</f>
        <v>360103140.151504</v>
      </c>
      <c r="AR2748" s="14" t="b">
        <f aca="false">AND(IF(B2748=1,AD2748&gt;=AE2748,AE2748&gt;AD2748),IF(C2748=1,AF2748&gt;=AG2748,AG2748&gt;AF2748),IF(D2748=1,AH2748&gt;=AI2748,AI2748&gt;AH2748),IF(E2748=1,AJ2748&gt;=AK2748,AK2748&gt;AJ2748),IF(F2748=1,AL2748&gt;=AM2748,AM2748&gt;AL2748),IF(G2748=1,AN2748&gt;=AO2748,AO2748&gt;AN2748),IF(H2748=1,AP2748&gt;=AQ2748,AQ2748&gt;AP2748))</f>
        <v>0</v>
      </c>
      <c r="AS2748" s="2"/>
      <c r="AT2748" s="2"/>
      <c r="AU2748" s="2"/>
      <c r="AV2748" s="2"/>
      <c r="AW2748" s="2"/>
      <c r="AX2748" s="2"/>
    </row>
    <row r="2749" customFormat="false" ht="15" hidden="false" customHeight="false" outlineLevel="0" collapsed="false">
      <c r="A2749" s="6" t="n">
        <f aca="false">ROW()-2662</f>
        <v>87</v>
      </c>
      <c r="B2749" s="6" t="n">
        <f aca="false">MOD(INT($A2749/64),2)</f>
        <v>1</v>
      </c>
      <c r="C2749" s="6" t="n">
        <f aca="false">MOD(INT($A2749/32),2)</f>
        <v>0</v>
      </c>
      <c r="D2749" s="6" t="n">
        <f aca="false">MOD(INT($A2749/16),2)</f>
        <v>1</v>
      </c>
      <c r="E2749" s="6" t="n">
        <f aca="false">MOD(INT($A2749/8),2)</f>
        <v>0</v>
      </c>
      <c r="F2749" s="6" t="n">
        <f aca="false">MOD(INT($A2749/4),2)</f>
        <v>1</v>
      </c>
      <c r="G2749" s="6" t="n">
        <f aca="false">MOD(INT($A2749/2),2)</f>
        <v>1</v>
      </c>
      <c r="H2749" s="6" t="n">
        <f aca="false">MOD(INT($A2749/1),2)</f>
        <v>1</v>
      </c>
      <c r="I2749" s="7" t="n">
        <f aca="false">IF(B2749=1,MIN($B$6,$B$2660),0)</f>
        <v>30000000</v>
      </c>
      <c r="J2749" s="7" t="n">
        <f aca="false">IF(C2749=1,MIN($F$716,MAX(0,$B$2660-I2749)),0)</f>
        <v>0</v>
      </c>
      <c r="K2749" s="7" t="n">
        <f aca="false">IF(D2749=1,MIN($F$715,MAX(0,$B$2660-SUM(I2749:J2749))),0)</f>
        <v>100000000</v>
      </c>
      <c r="L2749" s="7" t="n">
        <f aca="false">IF(E2749=1,MIN($F$714,MAX(0,$B$2660-SUM(I2749:K2749))),0)</f>
        <v>0</v>
      </c>
      <c r="M2749" s="7" t="n">
        <f aca="false">IF(F2749=1,MIN($F$713,MAX(0,$B$2660-SUM(I2749:L2749))),0)</f>
        <v>30000000</v>
      </c>
      <c r="N2749" s="7" t="n">
        <f aca="false">IF(G2749=1,MIN($F$712,MAX(0,$B$2660-SUM(I2749:M2749))),0)</f>
        <v>15000000</v>
      </c>
      <c r="O2749" s="7" t="n">
        <f aca="false">IF(H2749=1,MIN($F$711,MAX(0,$B$2660-SUM(I2749:N2749))),0)</f>
        <v>5000000</v>
      </c>
      <c r="P2749" s="7" t="n">
        <f aca="false">MAX(0,$B$2660-SUM(I2749:O2749))</f>
        <v>1820000000</v>
      </c>
      <c r="Q2749" s="7" t="n">
        <f aca="false">($B$693+$B$694)+$B$22+(1-B2749)*$B$688+(1-C2749)*$E$716+(1-D2749)*$E$715+(1-E2749)*$E$714+(1-F2749)*$E$713+(1-G2749)*$E$712+(1-H2749)*$E$711</f>
        <v>17874674.5894958</v>
      </c>
      <c r="R2749" s="7" t="n">
        <f aca="false">P2749&gt;$B$12*Q2749</f>
        <v>1</v>
      </c>
      <c r="S2749" s="7" t="n">
        <f aca="false">IF(R2749,(P2749+$B$12*$B$13)/(Q2749+$B$13),IF(Q2749&gt;0,P2749/Q2749,0))</f>
        <v>89.4492813612639</v>
      </c>
      <c r="T2749" s="7" t="n">
        <f aca="false">IF(R2749,$B$13*(S2749-$B$12),0)</f>
        <v>221123203.40316</v>
      </c>
      <c r="U2749" s="7" t="n">
        <f aca="false">($B$693+$B$694)*S2749</f>
        <v>28095758.4211352</v>
      </c>
      <c r="V2749" s="7" t="n">
        <f aca="false">$B$22*S2749</f>
        <v>805043532.251375</v>
      </c>
      <c r="W2749" s="7" t="n">
        <f aca="false">IF(B2749=1,I2749,S2749*$B$688)</f>
        <v>30000000</v>
      </c>
      <c r="X2749" s="7" t="n">
        <f aca="false">IF(C2749=1,J2749,S2749*$E$716)</f>
        <v>551059230.657296</v>
      </c>
      <c r="Y2749" s="7" t="n">
        <f aca="false">IF(D2749=1,K2749,S2749*$E$715)</f>
        <v>100000000</v>
      </c>
      <c r="Z2749" s="7" t="n">
        <f aca="false">IF(E2749=1,L2749,S2749*$E$714)</f>
        <v>214678275.267033</v>
      </c>
      <c r="AA2749" s="7" t="n">
        <f aca="false">IF(F2749=1,M2749,S2749*$E$713)</f>
        <v>30000000</v>
      </c>
      <c r="AB2749" s="7" t="n">
        <f aca="false">IF(G2749=1,N2749,S2749*$E$712)</f>
        <v>15000000</v>
      </c>
      <c r="AC2749" s="7" t="n">
        <f aca="false">IF(H2749=1,O2749,S2749*$E$711)</f>
        <v>5000000</v>
      </c>
      <c r="AD2749" s="7" t="n">
        <f aca="false">INDEX($W$2662:$W$2789,MATCH($A2749+(1-B2749)*64,$A$2662:$A$2789,0))</f>
        <v>30000000</v>
      </c>
      <c r="AE2749" s="7" t="n">
        <f aca="false">INDEX($W$2662:$W$2789,MATCH($A2749-B2749*64,$A$2662:$A$2789,0))</f>
        <v>83651251.6824291</v>
      </c>
      <c r="AF2749" s="7" t="n">
        <f aca="false">INDEX($X$2662:$X$2789,MATCH($A2749+(1-C2749)*32,$A$2662:$A$2789,0))</f>
        <v>300000000</v>
      </c>
      <c r="AG2749" s="7" t="n">
        <f aca="false">INDEX($X$2662:$X$2789,MATCH($A2749-C2749*32,$A$2662:$A$2789,0))</f>
        <v>551059230.657296</v>
      </c>
      <c r="AH2749" s="7" t="n">
        <f aca="false">INDEX($Y$2662:$Y$2789,MATCH($A2749+(1-D2749)*16,$A$2662:$A$2789,0))</f>
        <v>100000000</v>
      </c>
      <c r="AI2749" s="7" t="n">
        <f aca="false">INDEX($Y$2662:$Y$2789,MATCH($A2749-D2749*16,$A$2662:$A$2789,0))</f>
        <v>151372374.277378</v>
      </c>
      <c r="AJ2749" s="7" t="n">
        <f aca="false">INDEX($Z$2662:$Z$2789,MATCH($A2749+(1-E2749)*8,$A$2662:$A$2789,0))</f>
        <v>60000000</v>
      </c>
      <c r="AK2749" s="7" t="n">
        <f aca="false">INDEX($Z$2662:$Z$2789,MATCH($A2749-E2749*8,$A$2662:$A$2789,0))</f>
        <v>214678275.267033</v>
      </c>
      <c r="AL2749" s="7" t="n">
        <f aca="false">INDEX($AA$2662:$AA$2789,MATCH($A2749+(1-F2749)*4,$A$2662:$A$2789,0))</f>
        <v>30000000</v>
      </c>
      <c r="AM2749" s="7" t="n">
        <f aca="false">INDEX($AA$2662:$AA$2789,MATCH($A2749-F2749*4,$A$2662:$A$2789,0))</f>
        <v>237757320.587362</v>
      </c>
      <c r="AN2749" s="7" t="n">
        <f aca="false">INDEX($AB$2662:$AB$2789,MATCH($A2749+(1-G2749)*2,$A$2662:$A$2789,0))</f>
        <v>15000000</v>
      </c>
      <c r="AO2749" s="7" t="n">
        <f aca="false">INDEX($AB$2662:$AB$2789,MATCH($A2749-G2749*2,$A$2662:$A$2789,0))</f>
        <v>362073608.770664</v>
      </c>
      <c r="AP2749" s="7" t="n">
        <f aca="false">INDEX($AC$2662:$AC$2789,MATCH($A2749+(1-H2749)*1,$A$2662:$A$2789,0))</f>
        <v>5000000</v>
      </c>
      <c r="AQ2749" s="7" t="n">
        <f aca="false">INDEX($AC$2662:$AC$2789,MATCH($A2749-H2749*1,$A$2662:$A$2789,0))</f>
        <v>360103140.151504</v>
      </c>
      <c r="AR2749" s="14" t="b">
        <f aca="false">AND(IF(B2749=1,AD2749&gt;=AE2749,AE2749&gt;AD2749),IF(C2749=1,AF2749&gt;=AG2749,AG2749&gt;AF2749),IF(D2749=1,AH2749&gt;=AI2749,AI2749&gt;AH2749),IF(E2749=1,AJ2749&gt;=AK2749,AK2749&gt;AJ2749),IF(F2749=1,AL2749&gt;=AM2749,AM2749&gt;AL2749),IF(G2749=1,AN2749&gt;=AO2749,AO2749&gt;AN2749),IF(H2749=1,AP2749&gt;=AQ2749,AQ2749&gt;AP2749))</f>
        <v>0</v>
      </c>
      <c r="AS2749" s="2"/>
      <c r="AT2749" s="2"/>
      <c r="AU2749" s="2"/>
      <c r="AV2749" s="2"/>
      <c r="AW2749" s="2"/>
      <c r="AX2749" s="2"/>
    </row>
    <row r="2750" customFormat="false" ht="15" hidden="false" customHeight="false" outlineLevel="0" collapsed="false">
      <c r="A2750" s="6" t="n">
        <f aca="false">ROW()-2662</f>
        <v>88</v>
      </c>
      <c r="B2750" s="6" t="n">
        <f aca="false">MOD(INT($A2750/64),2)</f>
        <v>1</v>
      </c>
      <c r="C2750" s="6" t="n">
        <f aca="false">MOD(INT($A2750/32),2)</f>
        <v>0</v>
      </c>
      <c r="D2750" s="6" t="n">
        <f aca="false">MOD(INT($A2750/16),2)</f>
        <v>1</v>
      </c>
      <c r="E2750" s="6" t="n">
        <f aca="false">MOD(INT($A2750/8),2)</f>
        <v>1</v>
      </c>
      <c r="F2750" s="6" t="n">
        <f aca="false">MOD(INT($A2750/4),2)</f>
        <v>0</v>
      </c>
      <c r="G2750" s="6" t="n">
        <f aca="false">MOD(INT($A2750/2),2)</f>
        <v>0</v>
      </c>
      <c r="H2750" s="6" t="n">
        <f aca="false">MOD(INT($A2750/1),2)</f>
        <v>0</v>
      </c>
      <c r="I2750" s="7" t="n">
        <f aca="false">IF(B2750=1,MIN($B$6,$B$2660),0)</f>
        <v>30000000</v>
      </c>
      <c r="J2750" s="7" t="n">
        <f aca="false">IF(C2750=1,MIN($F$716,MAX(0,$B$2660-I2750)),0)</f>
        <v>0</v>
      </c>
      <c r="K2750" s="7" t="n">
        <f aca="false">IF(D2750=1,MIN($F$715,MAX(0,$B$2660-SUM(I2750:J2750))),0)</f>
        <v>100000000</v>
      </c>
      <c r="L2750" s="7" t="n">
        <f aca="false">IF(E2750=1,MIN($F$714,MAX(0,$B$2660-SUM(I2750:K2750))),0)</f>
        <v>60000000</v>
      </c>
      <c r="M2750" s="7" t="n">
        <f aca="false">IF(F2750=1,MIN($F$713,MAX(0,$B$2660-SUM(I2750:L2750))),0)</f>
        <v>0</v>
      </c>
      <c r="N2750" s="7" t="n">
        <f aca="false">IF(G2750=1,MIN($F$712,MAX(0,$B$2660-SUM(I2750:M2750))),0)</f>
        <v>0</v>
      </c>
      <c r="O2750" s="7" t="n">
        <f aca="false">IF(H2750=1,MIN($F$711,MAX(0,$B$2660-SUM(I2750:N2750))),0)</f>
        <v>0</v>
      </c>
      <c r="P2750" s="7" t="n">
        <f aca="false">MAX(0,$B$2660-SUM(I2750:O2750))</f>
        <v>1810000000</v>
      </c>
      <c r="Q2750" s="7" t="n">
        <f aca="false">($B$693+$B$694)+$B$22+(1-B2750)*$B$688+(1-C2750)*$E$716+(1-D2750)*$E$715+(1-E2750)*$E$714+(1-F2750)*$E$713+(1-G2750)*$E$712+(1-H2750)*$E$711</f>
        <v>28474674.5894958</v>
      </c>
      <c r="R2750" s="7" t="n">
        <f aca="false">P2750&gt;$B$12*Q2750</f>
        <v>1</v>
      </c>
      <c r="S2750" s="7" t="n">
        <f aca="false">IF(R2750,(P2750+$B$12*$B$13)/(Q2750+$B$13),IF(Q2750&gt;0,P2750/Q2750,0))</f>
        <v>58.5155461363479</v>
      </c>
      <c r="T2750" s="7" t="n">
        <f aca="false">IF(R2750,$B$13*(S2750-$B$12),0)</f>
        <v>143788865.34087</v>
      </c>
      <c r="U2750" s="7" t="n">
        <f aca="false">($B$693+$B$694)*S2750</f>
        <v>18379562.3967927</v>
      </c>
      <c r="V2750" s="7" t="n">
        <f aca="false">$B$22*S2750</f>
        <v>526639915.227131</v>
      </c>
      <c r="W2750" s="7" t="n">
        <f aca="false">IF(B2750=1,I2750,S2750*$B$688)</f>
        <v>30000000</v>
      </c>
      <c r="X2750" s="7" t="n">
        <f aca="false">IF(C2750=1,J2750,S2750*$E$716)</f>
        <v>360489557.262685</v>
      </c>
      <c r="Y2750" s="7" t="n">
        <f aca="false">IF(D2750=1,K2750,S2750*$E$715)</f>
        <v>100000000</v>
      </c>
      <c r="Z2750" s="7" t="n">
        <f aca="false">IF(E2750=1,L2750,S2750*$E$714)</f>
        <v>60000000</v>
      </c>
      <c r="AA2750" s="7" t="n">
        <f aca="false">IF(F2750=1,M2750,S2750*$E$713)</f>
        <v>175546638.409044</v>
      </c>
      <c r="AB2750" s="7" t="n">
        <f aca="false">IF(G2750=1,N2750,S2750*$E$712)</f>
        <v>292577730.681739</v>
      </c>
      <c r="AC2750" s="7" t="n">
        <f aca="false">IF(H2750=1,O2750,S2750*$E$711)</f>
        <v>292577730.681739</v>
      </c>
      <c r="AD2750" s="7" t="n">
        <f aca="false">INDEX($W$2662:$W$2789,MATCH($A2750+(1-B2750)*64,$A$2662:$A$2789,0))</f>
        <v>30000000</v>
      </c>
      <c r="AE2750" s="7" t="n">
        <f aca="false">INDEX($W$2662:$W$2789,MATCH($A2750-B2750*64,$A$2662:$A$2789,0))</f>
        <v>55586484.3800578</v>
      </c>
      <c r="AF2750" s="7" t="n">
        <f aca="false">INDEX($X$2662:$X$2789,MATCH($A2750+(1-C2750)*32,$A$2662:$A$2789,0))</f>
        <v>300000000</v>
      </c>
      <c r="AG2750" s="7" t="n">
        <f aca="false">INDEX($X$2662:$X$2789,MATCH($A2750-C2750*32,$A$2662:$A$2789,0))</f>
        <v>360489557.262685</v>
      </c>
      <c r="AH2750" s="7" t="n">
        <f aca="false">INDEX($Y$2662:$Y$2789,MATCH($A2750+(1-D2750)*16,$A$2662:$A$2789,0))</f>
        <v>100000000</v>
      </c>
      <c r="AI2750" s="7" t="n">
        <f aca="false">INDEX($Y$2662:$Y$2789,MATCH($A2750-D2750*16,$A$2662:$A$2789,0))</f>
        <v>101795432.42012</v>
      </c>
      <c r="AJ2750" s="7" t="n">
        <f aca="false">INDEX($Z$2662:$Z$2789,MATCH($A2750+(1-E2750)*8,$A$2662:$A$2789,0))</f>
        <v>60000000</v>
      </c>
      <c r="AK2750" s="7" t="n">
        <f aca="false">INDEX($Z$2662:$Z$2789,MATCH($A2750-E2750*8,$A$2662:$A$2789,0))</f>
        <v>134652998.277156</v>
      </c>
      <c r="AL2750" s="7" t="n">
        <f aca="false">INDEX($AA$2662:$AA$2789,MATCH($A2750+(1-F2750)*4,$A$2662:$A$2789,0))</f>
        <v>30000000</v>
      </c>
      <c r="AM2750" s="7" t="n">
        <f aca="false">INDEX($AA$2662:$AA$2789,MATCH($A2750-F2750*4,$A$2662:$A$2789,0))</f>
        <v>175546638.409044</v>
      </c>
      <c r="AN2750" s="7" t="n">
        <f aca="false">INDEX($AB$2662:$AB$2789,MATCH($A2750+(1-G2750)*2,$A$2662:$A$2789,0))</f>
        <v>15000000</v>
      </c>
      <c r="AO2750" s="7" t="n">
        <f aca="false">INDEX($AB$2662:$AB$2789,MATCH($A2750-G2750*2,$A$2662:$A$2789,0))</f>
        <v>292577730.681739</v>
      </c>
      <c r="AP2750" s="7" t="n">
        <f aca="false">INDEX($AC$2662:$AC$2789,MATCH($A2750+(1-H2750)*1,$A$2662:$A$2789,0))</f>
        <v>5000000</v>
      </c>
      <c r="AQ2750" s="7" t="n">
        <f aca="false">INDEX($AC$2662:$AC$2789,MATCH($A2750-H2750*1,$A$2662:$A$2789,0))</f>
        <v>292577730.681739</v>
      </c>
      <c r="AR2750" s="14" t="b">
        <f aca="false">AND(IF(B2750=1,AD2750&gt;=AE2750,AE2750&gt;AD2750),IF(C2750=1,AF2750&gt;=AG2750,AG2750&gt;AF2750),IF(D2750=1,AH2750&gt;=AI2750,AI2750&gt;AH2750),IF(E2750=1,AJ2750&gt;=AK2750,AK2750&gt;AJ2750),IF(F2750=1,AL2750&gt;=AM2750,AM2750&gt;AL2750),IF(G2750=1,AN2750&gt;=AO2750,AO2750&gt;AN2750),IF(H2750=1,AP2750&gt;=AQ2750,AQ2750&gt;AP2750))</f>
        <v>0</v>
      </c>
      <c r="AS2750" s="2"/>
      <c r="AT2750" s="2"/>
      <c r="AU2750" s="2"/>
      <c r="AV2750" s="2"/>
      <c r="AW2750" s="2"/>
      <c r="AX2750" s="2"/>
    </row>
    <row r="2751" customFormat="false" ht="15" hidden="false" customHeight="false" outlineLevel="0" collapsed="false">
      <c r="A2751" s="6" t="n">
        <f aca="false">ROW()-2662</f>
        <v>89</v>
      </c>
      <c r="B2751" s="6" t="n">
        <f aca="false">MOD(INT($A2751/64),2)</f>
        <v>1</v>
      </c>
      <c r="C2751" s="6" t="n">
        <f aca="false">MOD(INT($A2751/32),2)</f>
        <v>0</v>
      </c>
      <c r="D2751" s="6" t="n">
        <f aca="false">MOD(INT($A2751/16),2)</f>
        <v>1</v>
      </c>
      <c r="E2751" s="6" t="n">
        <f aca="false">MOD(INT($A2751/8),2)</f>
        <v>1</v>
      </c>
      <c r="F2751" s="6" t="n">
        <f aca="false">MOD(INT($A2751/4),2)</f>
        <v>0</v>
      </c>
      <c r="G2751" s="6" t="n">
        <f aca="false">MOD(INT($A2751/2),2)</f>
        <v>0</v>
      </c>
      <c r="H2751" s="6" t="n">
        <f aca="false">MOD(INT($A2751/1),2)</f>
        <v>1</v>
      </c>
      <c r="I2751" s="7" t="n">
        <f aca="false">IF(B2751=1,MIN($B$6,$B$2660),0)</f>
        <v>30000000</v>
      </c>
      <c r="J2751" s="7" t="n">
        <f aca="false">IF(C2751=1,MIN($F$716,MAX(0,$B$2660-I2751)),0)</f>
        <v>0</v>
      </c>
      <c r="K2751" s="7" t="n">
        <f aca="false">IF(D2751=1,MIN($F$715,MAX(0,$B$2660-SUM(I2751:J2751))),0)</f>
        <v>100000000</v>
      </c>
      <c r="L2751" s="7" t="n">
        <f aca="false">IF(E2751=1,MIN($F$714,MAX(0,$B$2660-SUM(I2751:K2751))),0)</f>
        <v>60000000</v>
      </c>
      <c r="M2751" s="7" t="n">
        <f aca="false">IF(F2751=1,MIN($F$713,MAX(0,$B$2660-SUM(I2751:L2751))),0)</f>
        <v>0</v>
      </c>
      <c r="N2751" s="7" t="n">
        <f aca="false">IF(G2751=1,MIN($F$712,MAX(0,$B$2660-SUM(I2751:M2751))),0)</f>
        <v>0</v>
      </c>
      <c r="O2751" s="7" t="n">
        <f aca="false">IF(H2751=1,MIN($F$711,MAX(0,$B$2660-SUM(I2751:N2751))),0)</f>
        <v>5000000</v>
      </c>
      <c r="P2751" s="7" t="n">
        <f aca="false">MAX(0,$B$2660-SUM(I2751:O2751))</f>
        <v>1805000000</v>
      </c>
      <c r="Q2751" s="7" t="n">
        <f aca="false">($B$693+$B$694)+$B$22+(1-B2751)*$B$688+(1-C2751)*$E$716+(1-D2751)*$E$715+(1-E2751)*$E$714+(1-F2751)*$E$713+(1-G2751)*$E$712+(1-H2751)*$E$711</f>
        <v>23474674.5894958</v>
      </c>
      <c r="R2751" s="7" t="n">
        <f aca="false">P2751&gt;$B$12*Q2751</f>
        <v>1</v>
      </c>
      <c r="S2751" s="7" t="n">
        <f aca="false">IF(R2751,(P2751+$B$12*$B$13)/(Q2751+$B$13),IF(Q2751&gt;0,P2751/Q2751,0))</f>
        <v>69.5870122943122</v>
      </c>
      <c r="T2751" s="7" t="n">
        <f aca="false">IF(R2751,$B$13*(S2751-$B$12),0)</f>
        <v>171467530.735781</v>
      </c>
      <c r="U2751" s="7" t="n">
        <f aca="false">($B$693+$B$694)*S2751</f>
        <v>21857077.6300973</v>
      </c>
      <c r="V2751" s="7" t="n">
        <f aca="false">$B$22*S2751</f>
        <v>626283110.64881</v>
      </c>
      <c r="W2751" s="7" t="n">
        <f aca="false">IF(B2751=1,I2751,S2751*$B$688)</f>
        <v>30000000</v>
      </c>
      <c r="X2751" s="7" t="n">
        <f aca="false">IF(C2751=1,J2751,S2751*$E$716)</f>
        <v>428696182.630814</v>
      </c>
      <c r="Y2751" s="7" t="n">
        <f aca="false">IF(D2751=1,K2751,S2751*$E$715)</f>
        <v>100000000</v>
      </c>
      <c r="Z2751" s="7" t="n">
        <f aca="false">IF(E2751=1,L2751,S2751*$E$714)</f>
        <v>60000000</v>
      </c>
      <c r="AA2751" s="7" t="n">
        <f aca="false">IF(F2751=1,M2751,S2751*$E$713)</f>
        <v>208761036.882937</v>
      </c>
      <c r="AB2751" s="7" t="n">
        <f aca="false">IF(G2751=1,N2751,S2751*$E$712)</f>
        <v>347935061.471561</v>
      </c>
      <c r="AC2751" s="7" t="n">
        <f aca="false">IF(H2751=1,O2751,S2751*$E$711)</f>
        <v>5000000</v>
      </c>
      <c r="AD2751" s="7" t="n">
        <f aca="false">INDEX($W$2662:$W$2789,MATCH($A2751+(1-B2751)*64,$A$2662:$A$2789,0))</f>
        <v>30000000</v>
      </c>
      <c r="AE2751" s="7" t="n">
        <f aca="false">INDEX($W$2662:$W$2789,MATCH($A2751-B2751*64,$A$2662:$A$2789,0))</f>
        <v>65725041.6720332</v>
      </c>
      <c r="AF2751" s="7" t="n">
        <f aca="false">INDEX($X$2662:$X$2789,MATCH($A2751+(1-C2751)*32,$A$2662:$A$2789,0))</f>
        <v>300000000</v>
      </c>
      <c r="AG2751" s="7" t="n">
        <f aca="false">INDEX($X$2662:$X$2789,MATCH($A2751-C2751*32,$A$2662:$A$2789,0))</f>
        <v>428696182.630814</v>
      </c>
      <c r="AH2751" s="7" t="n">
        <f aca="false">INDEX($Y$2662:$Y$2789,MATCH($A2751+(1-D2751)*16,$A$2662:$A$2789,0))</f>
        <v>100000000</v>
      </c>
      <c r="AI2751" s="7" t="n">
        <f aca="false">INDEX($Y$2662:$Y$2789,MATCH($A2751-D2751*16,$A$2662:$A$2789,0))</f>
        <v>119845289.579438</v>
      </c>
      <c r="AJ2751" s="7" t="n">
        <f aca="false">INDEX($Z$2662:$Z$2789,MATCH($A2751+(1-E2751)*8,$A$2662:$A$2789,0))</f>
        <v>60000000</v>
      </c>
      <c r="AK2751" s="7" t="n">
        <f aca="false">INDEX($Z$2662:$Z$2789,MATCH($A2751-E2751*8,$A$2662:$A$2789,0))</f>
        <v>157957758.629564</v>
      </c>
      <c r="AL2751" s="7" t="n">
        <f aca="false">INDEX($AA$2662:$AA$2789,MATCH($A2751+(1-F2751)*4,$A$2662:$A$2789,0))</f>
        <v>30000000</v>
      </c>
      <c r="AM2751" s="7" t="n">
        <f aca="false">INDEX($AA$2662:$AA$2789,MATCH($A2751-F2751*4,$A$2662:$A$2789,0))</f>
        <v>208761036.882937</v>
      </c>
      <c r="AN2751" s="7" t="n">
        <f aca="false">INDEX($AB$2662:$AB$2789,MATCH($A2751+(1-G2751)*2,$A$2662:$A$2789,0))</f>
        <v>15000000</v>
      </c>
      <c r="AO2751" s="7" t="n">
        <f aca="false">INDEX($AB$2662:$AB$2789,MATCH($A2751-G2751*2,$A$2662:$A$2789,0))</f>
        <v>347935061.471561</v>
      </c>
      <c r="AP2751" s="7" t="n">
        <f aca="false">INDEX($AC$2662:$AC$2789,MATCH($A2751+(1-H2751)*1,$A$2662:$A$2789,0))</f>
        <v>5000000</v>
      </c>
      <c r="AQ2751" s="7" t="n">
        <f aca="false">INDEX($AC$2662:$AC$2789,MATCH($A2751-H2751*1,$A$2662:$A$2789,0))</f>
        <v>292577730.681739</v>
      </c>
      <c r="AR2751" s="14" t="b">
        <f aca="false">AND(IF(B2751=1,AD2751&gt;=AE2751,AE2751&gt;AD2751),IF(C2751=1,AF2751&gt;=AG2751,AG2751&gt;AF2751),IF(D2751=1,AH2751&gt;=AI2751,AI2751&gt;AH2751),IF(E2751=1,AJ2751&gt;=AK2751,AK2751&gt;AJ2751),IF(F2751=1,AL2751&gt;=AM2751,AM2751&gt;AL2751),IF(G2751=1,AN2751&gt;=AO2751,AO2751&gt;AN2751),IF(H2751=1,AP2751&gt;=AQ2751,AQ2751&gt;AP2751))</f>
        <v>0</v>
      </c>
      <c r="AS2751" s="2"/>
      <c r="AT2751" s="2"/>
      <c r="AU2751" s="2"/>
      <c r="AV2751" s="2"/>
      <c r="AW2751" s="2"/>
      <c r="AX2751" s="2"/>
    </row>
    <row r="2752" customFormat="false" ht="15" hidden="false" customHeight="false" outlineLevel="0" collapsed="false">
      <c r="A2752" s="6" t="n">
        <f aca="false">ROW()-2662</f>
        <v>90</v>
      </c>
      <c r="B2752" s="6" t="n">
        <f aca="false">MOD(INT($A2752/64),2)</f>
        <v>1</v>
      </c>
      <c r="C2752" s="6" t="n">
        <f aca="false">MOD(INT($A2752/32),2)</f>
        <v>0</v>
      </c>
      <c r="D2752" s="6" t="n">
        <f aca="false">MOD(INT($A2752/16),2)</f>
        <v>1</v>
      </c>
      <c r="E2752" s="6" t="n">
        <f aca="false">MOD(INT($A2752/8),2)</f>
        <v>1</v>
      </c>
      <c r="F2752" s="6" t="n">
        <f aca="false">MOD(INT($A2752/4),2)</f>
        <v>0</v>
      </c>
      <c r="G2752" s="6" t="n">
        <f aca="false">MOD(INT($A2752/2),2)</f>
        <v>1</v>
      </c>
      <c r="H2752" s="6" t="n">
        <f aca="false">MOD(INT($A2752/1),2)</f>
        <v>0</v>
      </c>
      <c r="I2752" s="7" t="n">
        <f aca="false">IF(B2752=1,MIN($B$6,$B$2660),0)</f>
        <v>30000000</v>
      </c>
      <c r="J2752" s="7" t="n">
        <f aca="false">IF(C2752=1,MIN($F$716,MAX(0,$B$2660-I2752)),0)</f>
        <v>0</v>
      </c>
      <c r="K2752" s="7" t="n">
        <f aca="false">IF(D2752=1,MIN($F$715,MAX(0,$B$2660-SUM(I2752:J2752))),0)</f>
        <v>100000000</v>
      </c>
      <c r="L2752" s="7" t="n">
        <f aca="false">IF(E2752=1,MIN($F$714,MAX(0,$B$2660-SUM(I2752:K2752))),0)</f>
        <v>60000000</v>
      </c>
      <c r="M2752" s="7" t="n">
        <f aca="false">IF(F2752=1,MIN($F$713,MAX(0,$B$2660-SUM(I2752:L2752))),0)</f>
        <v>0</v>
      </c>
      <c r="N2752" s="7" t="n">
        <f aca="false">IF(G2752=1,MIN($F$712,MAX(0,$B$2660-SUM(I2752:M2752))),0)</f>
        <v>15000000</v>
      </c>
      <c r="O2752" s="7" t="n">
        <f aca="false">IF(H2752=1,MIN($F$711,MAX(0,$B$2660-SUM(I2752:N2752))),0)</f>
        <v>0</v>
      </c>
      <c r="P2752" s="7" t="n">
        <f aca="false">MAX(0,$B$2660-SUM(I2752:O2752))</f>
        <v>1795000000</v>
      </c>
      <c r="Q2752" s="7" t="n">
        <f aca="false">($B$693+$B$694)+$B$22+(1-B2752)*$B$688+(1-C2752)*$E$716+(1-D2752)*$E$715+(1-E2752)*$E$714+(1-F2752)*$E$713+(1-G2752)*$E$712+(1-H2752)*$E$711</f>
        <v>23474674.5894958</v>
      </c>
      <c r="R2752" s="7" t="n">
        <f aca="false">P2752&gt;$B$12*Q2752</f>
        <v>1</v>
      </c>
      <c r="S2752" s="7" t="n">
        <f aca="false">IF(R2752,(P2752+$B$12*$B$13)/(Q2752+$B$13),IF(Q2752&gt;0,P2752/Q2752,0))</f>
        <v>69.202021908175</v>
      </c>
      <c r="T2752" s="7" t="n">
        <f aca="false">IF(R2752,$B$13*(S2752-$B$12),0)</f>
        <v>170505054.770437</v>
      </c>
      <c r="U2752" s="7" t="n">
        <f aca="false">($B$693+$B$694)*S2752</f>
        <v>21736153.2725311</v>
      </c>
      <c r="V2752" s="7" t="n">
        <f aca="false">$B$22*S2752</f>
        <v>622818197.173575</v>
      </c>
      <c r="W2752" s="7" t="n">
        <f aca="false">IF(B2752=1,I2752,S2752*$B$688)</f>
        <v>30000000</v>
      </c>
      <c r="X2752" s="7" t="n">
        <f aca="false">IF(C2752=1,J2752,S2752*$E$716)</f>
        <v>426324419.518057</v>
      </c>
      <c r="Y2752" s="7" t="n">
        <f aca="false">IF(D2752=1,K2752,S2752*$E$715)</f>
        <v>100000000</v>
      </c>
      <c r="Z2752" s="7" t="n">
        <f aca="false">IF(E2752=1,L2752,S2752*$E$714)</f>
        <v>60000000</v>
      </c>
      <c r="AA2752" s="7" t="n">
        <f aca="false">IF(F2752=1,M2752,S2752*$E$713)</f>
        <v>207606065.724525</v>
      </c>
      <c r="AB2752" s="7" t="n">
        <f aca="false">IF(G2752=1,N2752,S2752*$E$712)</f>
        <v>15000000</v>
      </c>
      <c r="AC2752" s="7" t="n">
        <f aca="false">IF(H2752=1,O2752,S2752*$E$711)</f>
        <v>346010109.540875</v>
      </c>
      <c r="AD2752" s="7" t="n">
        <f aca="false">INDEX($W$2662:$W$2789,MATCH($A2752+(1-B2752)*64,$A$2662:$A$2789,0))</f>
        <v>30000000</v>
      </c>
      <c r="AE2752" s="7" t="n">
        <f aca="false">INDEX($W$2662:$W$2789,MATCH($A2752-B2752*64,$A$2662:$A$2789,0))</f>
        <v>65367354.3704167</v>
      </c>
      <c r="AF2752" s="7" t="n">
        <f aca="false">INDEX($X$2662:$X$2789,MATCH($A2752+(1-C2752)*32,$A$2662:$A$2789,0))</f>
        <v>300000000</v>
      </c>
      <c r="AG2752" s="7" t="n">
        <f aca="false">INDEX($X$2662:$X$2789,MATCH($A2752-C2752*32,$A$2662:$A$2789,0))</f>
        <v>426324419.518057</v>
      </c>
      <c r="AH2752" s="7" t="n">
        <f aca="false">INDEX($Y$2662:$Y$2789,MATCH($A2752+(1-D2752)*16,$A$2662:$A$2789,0))</f>
        <v>100000000</v>
      </c>
      <c r="AI2752" s="7" t="n">
        <f aca="false">INDEX($Y$2662:$Y$2789,MATCH($A2752-D2752*16,$A$2662:$A$2789,0))</f>
        <v>119217004.968275</v>
      </c>
      <c r="AJ2752" s="7" t="n">
        <f aca="false">INDEX($Z$2662:$Z$2789,MATCH($A2752+(1-E2752)*8,$A$2662:$A$2789,0))</f>
        <v>60000000</v>
      </c>
      <c r="AK2752" s="7" t="n">
        <f aca="false">INDEX($Z$2662:$Z$2789,MATCH($A2752-E2752*8,$A$2662:$A$2789,0))</f>
        <v>157111933.951494</v>
      </c>
      <c r="AL2752" s="7" t="n">
        <f aca="false">INDEX($AA$2662:$AA$2789,MATCH($A2752+(1-F2752)*4,$A$2662:$A$2789,0))</f>
        <v>30000000</v>
      </c>
      <c r="AM2752" s="7" t="n">
        <f aca="false">INDEX($AA$2662:$AA$2789,MATCH($A2752-F2752*4,$A$2662:$A$2789,0))</f>
        <v>207606065.724525</v>
      </c>
      <c r="AN2752" s="7" t="n">
        <f aca="false">INDEX($AB$2662:$AB$2789,MATCH($A2752+(1-G2752)*2,$A$2662:$A$2789,0))</f>
        <v>15000000</v>
      </c>
      <c r="AO2752" s="7" t="n">
        <f aca="false">INDEX($AB$2662:$AB$2789,MATCH($A2752-G2752*2,$A$2662:$A$2789,0))</f>
        <v>292577730.681739</v>
      </c>
      <c r="AP2752" s="7" t="n">
        <f aca="false">INDEX($AC$2662:$AC$2789,MATCH($A2752+(1-H2752)*1,$A$2662:$A$2789,0))</f>
        <v>5000000</v>
      </c>
      <c r="AQ2752" s="7" t="n">
        <f aca="false">INDEX($AC$2662:$AC$2789,MATCH($A2752-H2752*1,$A$2662:$A$2789,0))</f>
        <v>346010109.540875</v>
      </c>
      <c r="AR2752" s="14" t="b">
        <f aca="false">AND(IF(B2752=1,AD2752&gt;=AE2752,AE2752&gt;AD2752),IF(C2752=1,AF2752&gt;=AG2752,AG2752&gt;AF2752),IF(D2752=1,AH2752&gt;=AI2752,AI2752&gt;AH2752),IF(E2752=1,AJ2752&gt;=AK2752,AK2752&gt;AJ2752),IF(F2752=1,AL2752&gt;=AM2752,AM2752&gt;AL2752),IF(G2752=1,AN2752&gt;=AO2752,AO2752&gt;AN2752),IF(H2752=1,AP2752&gt;=AQ2752,AQ2752&gt;AP2752))</f>
        <v>0</v>
      </c>
      <c r="AS2752" s="2"/>
      <c r="AT2752" s="2"/>
      <c r="AU2752" s="2"/>
      <c r="AV2752" s="2"/>
      <c r="AW2752" s="2"/>
      <c r="AX2752" s="2"/>
    </row>
    <row r="2753" customFormat="false" ht="15" hidden="false" customHeight="false" outlineLevel="0" collapsed="false">
      <c r="A2753" s="6" t="n">
        <f aca="false">ROW()-2662</f>
        <v>91</v>
      </c>
      <c r="B2753" s="6" t="n">
        <f aca="false">MOD(INT($A2753/64),2)</f>
        <v>1</v>
      </c>
      <c r="C2753" s="6" t="n">
        <f aca="false">MOD(INT($A2753/32),2)</f>
        <v>0</v>
      </c>
      <c r="D2753" s="6" t="n">
        <f aca="false">MOD(INT($A2753/16),2)</f>
        <v>1</v>
      </c>
      <c r="E2753" s="6" t="n">
        <f aca="false">MOD(INT($A2753/8),2)</f>
        <v>1</v>
      </c>
      <c r="F2753" s="6" t="n">
        <f aca="false">MOD(INT($A2753/4),2)</f>
        <v>0</v>
      </c>
      <c r="G2753" s="6" t="n">
        <f aca="false">MOD(INT($A2753/2),2)</f>
        <v>1</v>
      </c>
      <c r="H2753" s="6" t="n">
        <f aca="false">MOD(INT($A2753/1),2)</f>
        <v>1</v>
      </c>
      <c r="I2753" s="7" t="n">
        <f aca="false">IF(B2753=1,MIN($B$6,$B$2660),0)</f>
        <v>30000000</v>
      </c>
      <c r="J2753" s="7" t="n">
        <f aca="false">IF(C2753=1,MIN($F$716,MAX(0,$B$2660-I2753)),0)</f>
        <v>0</v>
      </c>
      <c r="K2753" s="7" t="n">
        <f aca="false">IF(D2753=1,MIN($F$715,MAX(0,$B$2660-SUM(I2753:J2753))),0)</f>
        <v>100000000</v>
      </c>
      <c r="L2753" s="7" t="n">
        <f aca="false">IF(E2753=1,MIN($F$714,MAX(0,$B$2660-SUM(I2753:K2753))),0)</f>
        <v>60000000</v>
      </c>
      <c r="M2753" s="7" t="n">
        <f aca="false">IF(F2753=1,MIN($F$713,MAX(0,$B$2660-SUM(I2753:L2753))),0)</f>
        <v>0</v>
      </c>
      <c r="N2753" s="7" t="n">
        <f aca="false">IF(G2753=1,MIN($F$712,MAX(0,$B$2660-SUM(I2753:M2753))),0)</f>
        <v>15000000</v>
      </c>
      <c r="O2753" s="7" t="n">
        <f aca="false">IF(H2753=1,MIN($F$711,MAX(0,$B$2660-SUM(I2753:N2753))),0)</f>
        <v>5000000</v>
      </c>
      <c r="P2753" s="7" t="n">
        <f aca="false">MAX(0,$B$2660-SUM(I2753:O2753))</f>
        <v>1790000000</v>
      </c>
      <c r="Q2753" s="7" t="n">
        <f aca="false">($B$693+$B$694)+$B$22+(1-B2753)*$B$688+(1-C2753)*$E$716+(1-D2753)*$E$715+(1-E2753)*$E$714+(1-F2753)*$E$713+(1-G2753)*$E$712+(1-H2753)*$E$711</f>
        <v>18474674.5894958</v>
      </c>
      <c r="R2753" s="7" t="n">
        <f aca="false">P2753&gt;$B$12*Q2753</f>
        <v>1</v>
      </c>
      <c r="S2753" s="7" t="n">
        <f aca="false">IF(R2753,(P2753+$B$12*$B$13)/(Q2753+$B$13),IF(Q2753&gt;0,P2753/Q2753,0))</f>
        <v>85.4602054659621</v>
      </c>
      <c r="T2753" s="7" t="n">
        <f aca="false">IF(R2753,$B$13*(S2753-$B$12),0)</f>
        <v>211150513.664905</v>
      </c>
      <c r="U2753" s="7" t="n">
        <f aca="false">($B$693+$B$694)*S2753</f>
        <v>26842801.315473</v>
      </c>
      <c r="V2753" s="7" t="n">
        <f aca="false">$B$22*S2753</f>
        <v>769141849.193659</v>
      </c>
      <c r="W2753" s="7" t="n">
        <f aca="false">IF(B2753=1,I2753,S2753*$B$688)</f>
        <v>30000000</v>
      </c>
      <c r="X2753" s="7" t="n">
        <f aca="false">IF(C2753=1,J2753,S2753*$E$716)</f>
        <v>526484219.428077</v>
      </c>
      <c r="Y2753" s="7" t="n">
        <f aca="false">IF(D2753=1,K2753,S2753*$E$715)</f>
        <v>100000000</v>
      </c>
      <c r="Z2753" s="7" t="n">
        <f aca="false">IF(E2753=1,L2753,S2753*$E$714)</f>
        <v>60000000</v>
      </c>
      <c r="AA2753" s="7" t="n">
        <f aca="false">IF(F2753=1,M2753,S2753*$E$713)</f>
        <v>256380616.397886</v>
      </c>
      <c r="AB2753" s="7" t="n">
        <f aca="false">IF(G2753=1,N2753,S2753*$E$712)</f>
        <v>15000000</v>
      </c>
      <c r="AC2753" s="7" t="n">
        <f aca="false">IF(H2753=1,O2753,S2753*$E$711)</f>
        <v>5000000</v>
      </c>
      <c r="AD2753" s="7" t="n">
        <f aca="false">INDEX($W$2662:$W$2789,MATCH($A2753+(1-B2753)*64,$A$2662:$A$2789,0))</f>
        <v>30000000</v>
      </c>
      <c r="AE2753" s="7" t="n">
        <f aca="false">INDEX($W$2662:$W$2789,MATCH($A2753-B2753*64,$A$2662:$A$2789,0))</f>
        <v>80045802.9572366</v>
      </c>
      <c r="AF2753" s="7" t="n">
        <f aca="false">INDEX($X$2662:$X$2789,MATCH($A2753+(1-C2753)*32,$A$2662:$A$2789,0))</f>
        <v>300000000</v>
      </c>
      <c r="AG2753" s="7" t="n">
        <f aca="false">INDEX($X$2662:$X$2789,MATCH($A2753-C2753*32,$A$2662:$A$2789,0))</f>
        <v>526484219.428077</v>
      </c>
      <c r="AH2753" s="7" t="n">
        <f aca="false">INDEX($Y$2662:$Y$2789,MATCH($A2753+(1-D2753)*16,$A$2662:$A$2789,0))</f>
        <v>100000000</v>
      </c>
      <c r="AI2753" s="7" t="n">
        <f aca="false">INDEX($Y$2662:$Y$2789,MATCH($A2753-D2753*16,$A$2662:$A$2789,0))</f>
        <v>145074438.877676</v>
      </c>
      <c r="AJ2753" s="7" t="n">
        <f aca="false">INDEX($Z$2662:$Z$2789,MATCH($A2753+(1-E2753)*8,$A$2662:$A$2789,0))</f>
        <v>60000000</v>
      </c>
      <c r="AK2753" s="7" t="n">
        <f aca="false">INDEX($Z$2662:$Z$2789,MATCH($A2753-E2753*8,$A$2662:$A$2789,0))</f>
        <v>190205856.469889</v>
      </c>
      <c r="AL2753" s="7" t="n">
        <f aca="false">INDEX($AA$2662:$AA$2789,MATCH($A2753+(1-F2753)*4,$A$2662:$A$2789,0))</f>
        <v>30000000</v>
      </c>
      <c r="AM2753" s="7" t="n">
        <f aca="false">INDEX($AA$2662:$AA$2789,MATCH($A2753-F2753*4,$A$2662:$A$2789,0))</f>
        <v>256380616.397886</v>
      </c>
      <c r="AN2753" s="7" t="n">
        <f aca="false">INDEX($AB$2662:$AB$2789,MATCH($A2753+(1-G2753)*2,$A$2662:$A$2789,0))</f>
        <v>15000000</v>
      </c>
      <c r="AO2753" s="7" t="n">
        <f aca="false">INDEX($AB$2662:$AB$2789,MATCH($A2753-G2753*2,$A$2662:$A$2789,0))</f>
        <v>347935061.471561</v>
      </c>
      <c r="AP2753" s="7" t="n">
        <f aca="false">INDEX($AC$2662:$AC$2789,MATCH($A2753+(1-H2753)*1,$A$2662:$A$2789,0))</f>
        <v>5000000</v>
      </c>
      <c r="AQ2753" s="7" t="n">
        <f aca="false">INDEX($AC$2662:$AC$2789,MATCH($A2753-H2753*1,$A$2662:$A$2789,0))</f>
        <v>346010109.540875</v>
      </c>
      <c r="AR2753" s="14" t="b">
        <f aca="false">AND(IF(B2753=1,AD2753&gt;=AE2753,AE2753&gt;AD2753),IF(C2753=1,AF2753&gt;=AG2753,AG2753&gt;AF2753),IF(D2753=1,AH2753&gt;=AI2753,AI2753&gt;AH2753),IF(E2753=1,AJ2753&gt;=AK2753,AK2753&gt;AJ2753),IF(F2753=1,AL2753&gt;=AM2753,AM2753&gt;AL2753),IF(G2753=1,AN2753&gt;=AO2753,AO2753&gt;AN2753),IF(H2753=1,AP2753&gt;=AQ2753,AQ2753&gt;AP2753))</f>
        <v>0</v>
      </c>
      <c r="AS2753" s="2"/>
      <c r="AT2753" s="2"/>
      <c r="AU2753" s="2"/>
      <c r="AV2753" s="2"/>
      <c r="AW2753" s="2"/>
      <c r="AX2753" s="2"/>
    </row>
    <row r="2754" customFormat="false" ht="15" hidden="false" customHeight="false" outlineLevel="0" collapsed="false">
      <c r="A2754" s="6" t="n">
        <f aca="false">ROW()-2662</f>
        <v>92</v>
      </c>
      <c r="B2754" s="6" t="n">
        <f aca="false">MOD(INT($A2754/64),2)</f>
        <v>1</v>
      </c>
      <c r="C2754" s="6" t="n">
        <f aca="false">MOD(INT($A2754/32),2)</f>
        <v>0</v>
      </c>
      <c r="D2754" s="6" t="n">
        <f aca="false">MOD(INT($A2754/16),2)</f>
        <v>1</v>
      </c>
      <c r="E2754" s="6" t="n">
        <f aca="false">MOD(INT($A2754/8),2)</f>
        <v>1</v>
      </c>
      <c r="F2754" s="6" t="n">
        <f aca="false">MOD(INT($A2754/4),2)</f>
        <v>1</v>
      </c>
      <c r="G2754" s="6" t="n">
        <f aca="false">MOD(INT($A2754/2),2)</f>
        <v>0</v>
      </c>
      <c r="H2754" s="6" t="n">
        <f aca="false">MOD(INT($A2754/1),2)</f>
        <v>0</v>
      </c>
      <c r="I2754" s="7" t="n">
        <f aca="false">IF(B2754=1,MIN($B$6,$B$2660),0)</f>
        <v>30000000</v>
      </c>
      <c r="J2754" s="7" t="n">
        <f aca="false">IF(C2754=1,MIN($F$716,MAX(0,$B$2660-I2754)),0)</f>
        <v>0</v>
      </c>
      <c r="K2754" s="7" t="n">
        <f aca="false">IF(D2754=1,MIN($F$715,MAX(0,$B$2660-SUM(I2754:J2754))),0)</f>
        <v>100000000</v>
      </c>
      <c r="L2754" s="7" t="n">
        <f aca="false">IF(E2754=1,MIN($F$714,MAX(0,$B$2660-SUM(I2754:K2754))),0)</f>
        <v>60000000</v>
      </c>
      <c r="M2754" s="7" t="n">
        <f aca="false">IF(F2754=1,MIN($F$713,MAX(0,$B$2660-SUM(I2754:L2754))),0)</f>
        <v>30000000</v>
      </c>
      <c r="N2754" s="7" t="n">
        <f aca="false">IF(G2754=1,MIN($F$712,MAX(0,$B$2660-SUM(I2754:M2754))),0)</f>
        <v>0</v>
      </c>
      <c r="O2754" s="7" t="n">
        <f aca="false">IF(H2754=1,MIN($F$711,MAX(0,$B$2660-SUM(I2754:N2754))),0)</f>
        <v>0</v>
      </c>
      <c r="P2754" s="7" t="n">
        <f aca="false">MAX(0,$B$2660-SUM(I2754:O2754))</f>
        <v>1780000000</v>
      </c>
      <c r="Q2754" s="7" t="n">
        <f aca="false">($B$693+$B$694)+$B$22+(1-B2754)*$B$688+(1-C2754)*$E$716+(1-D2754)*$E$715+(1-E2754)*$E$714+(1-F2754)*$E$713+(1-G2754)*$E$712+(1-H2754)*$E$711</f>
        <v>25474674.5894958</v>
      </c>
      <c r="R2754" s="7" t="n">
        <f aca="false">P2754&gt;$B$12*Q2754</f>
        <v>1</v>
      </c>
      <c r="S2754" s="7" t="n">
        <f aca="false">IF(R2754,(P2754+$B$12*$B$13)/(Q2754+$B$13),IF(Q2754&gt;0,P2754/Q2754,0))</f>
        <v>63.7183461883526</v>
      </c>
      <c r="T2754" s="7" t="n">
        <f aca="false">IF(R2754,$B$13*(S2754-$B$12),0)</f>
        <v>156795865.470881</v>
      </c>
      <c r="U2754" s="7" t="n">
        <f aca="false">($B$693+$B$694)*S2754</f>
        <v>20013746.7205798</v>
      </c>
      <c r="V2754" s="7" t="n">
        <f aca="false">$B$22*S2754</f>
        <v>573465115.695173</v>
      </c>
      <c r="W2754" s="7" t="n">
        <f aca="false">IF(B2754=1,I2754,S2754*$B$688)</f>
        <v>30000000</v>
      </c>
      <c r="X2754" s="7" t="n">
        <f aca="false">IF(C2754=1,J2754,S2754*$E$716)</f>
        <v>392541810.22984</v>
      </c>
      <c r="Y2754" s="7" t="n">
        <f aca="false">IF(D2754=1,K2754,S2754*$E$715)</f>
        <v>100000000</v>
      </c>
      <c r="Z2754" s="7" t="n">
        <f aca="false">IF(E2754=1,L2754,S2754*$E$714)</f>
        <v>60000000</v>
      </c>
      <c r="AA2754" s="7" t="n">
        <f aca="false">IF(F2754=1,M2754,S2754*$E$713)</f>
        <v>30000000</v>
      </c>
      <c r="AB2754" s="7" t="n">
        <f aca="false">IF(G2754=1,N2754,S2754*$E$712)</f>
        <v>318591730.941763</v>
      </c>
      <c r="AC2754" s="7" t="n">
        <f aca="false">IF(H2754=1,O2754,S2754*$E$711)</f>
        <v>318591730.941763</v>
      </c>
      <c r="AD2754" s="7" t="n">
        <f aca="false">INDEX($W$2662:$W$2789,MATCH($A2754+(1-B2754)*64,$A$2662:$A$2789,0))</f>
        <v>30000000</v>
      </c>
      <c r="AE2754" s="7" t="n">
        <f aca="false">INDEX($W$2662:$W$2789,MATCH($A2754-B2754*64,$A$2662:$A$2789,0))</f>
        <v>60350186.9290116</v>
      </c>
      <c r="AF2754" s="7" t="n">
        <f aca="false">INDEX($X$2662:$X$2789,MATCH($A2754+(1-C2754)*32,$A$2662:$A$2789,0))</f>
        <v>300000000</v>
      </c>
      <c r="AG2754" s="7" t="n">
        <f aca="false">INDEX($X$2662:$X$2789,MATCH($A2754-C2754*32,$A$2662:$A$2789,0))</f>
        <v>392541810.22984</v>
      </c>
      <c r="AH2754" s="7" t="n">
        <f aca="false">INDEX($Y$2662:$Y$2789,MATCH($A2754+(1-D2754)*16,$A$2662:$A$2789,0))</f>
        <v>100000000</v>
      </c>
      <c r="AI2754" s="7" t="n">
        <f aca="false">INDEX($Y$2662:$Y$2789,MATCH($A2754-D2754*16,$A$2662:$A$2789,0))</f>
        <v>110314256.459744</v>
      </c>
      <c r="AJ2754" s="7" t="n">
        <f aca="false">INDEX($Z$2662:$Z$2789,MATCH($A2754+(1-E2754)*8,$A$2662:$A$2789,0))</f>
        <v>60000000</v>
      </c>
      <c r="AK2754" s="7" t="n">
        <f aca="false">INDEX($Z$2662:$Z$2789,MATCH($A2754-E2754*8,$A$2662:$A$2789,0))</f>
        <v>145581806.546472</v>
      </c>
      <c r="AL2754" s="7" t="n">
        <f aca="false">INDEX($AA$2662:$AA$2789,MATCH($A2754+(1-F2754)*4,$A$2662:$A$2789,0))</f>
        <v>30000000</v>
      </c>
      <c r="AM2754" s="7" t="n">
        <f aca="false">INDEX($AA$2662:$AA$2789,MATCH($A2754-F2754*4,$A$2662:$A$2789,0))</f>
        <v>175546638.409044</v>
      </c>
      <c r="AN2754" s="7" t="n">
        <f aca="false">INDEX($AB$2662:$AB$2789,MATCH($A2754+(1-G2754)*2,$A$2662:$A$2789,0))</f>
        <v>15000000</v>
      </c>
      <c r="AO2754" s="7" t="n">
        <f aca="false">INDEX($AB$2662:$AB$2789,MATCH($A2754-G2754*2,$A$2662:$A$2789,0))</f>
        <v>318591730.941763</v>
      </c>
      <c r="AP2754" s="7" t="n">
        <f aca="false">INDEX($AC$2662:$AC$2789,MATCH($A2754+(1-H2754)*1,$A$2662:$A$2789,0))</f>
        <v>5000000</v>
      </c>
      <c r="AQ2754" s="7" t="n">
        <f aca="false">INDEX($AC$2662:$AC$2789,MATCH($A2754-H2754*1,$A$2662:$A$2789,0))</f>
        <v>318591730.941763</v>
      </c>
      <c r="AR2754" s="14" t="b">
        <f aca="false">AND(IF(B2754=1,AD2754&gt;=AE2754,AE2754&gt;AD2754),IF(C2754=1,AF2754&gt;=AG2754,AG2754&gt;AF2754),IF(D2754=1,AH2754&gt;=AI2754,AI2754&gt;AH2754),IF(E2754=1,AJ2754&gt;=AK2754,AK2754&gt;AJ2754),IF(F2754=1,AL2754&gt;=AM2754,AM2754&gt;AL2754),IF(G2754=1,AN2754&gt;=AO2754,AO2754&gt;AN2754),IF(H2754=1,AP2754&gt;=AQ2754,AQ2754&gt;AP2754))</f>
        <v>0</v>
      </c>
      <c r="AS2754" s="2"/>
      <c r="AT2754" s="2"/>
      <c r="AU2754" s="2"/>
      <c r="AV2754" s="2"/>
      <c r="AW2754" s="2"/>
      <c r="AX2754" s="2"/>
    </row>
    <row r="2755" customFormat="false" ht="15" hidden="false" customHeight="false" outlineLevel="0" collapsed="false">
      <c r="A2755" s="6" t="n">
        <f aca="false">ROW()-2662</f>
        <v>93</v>
      </c>
      <c r="B2755" s="6" t="n">
        <f aca="false">MOD(INT($A2755/64),2)</f>
        <v>1</v>
      </c>
      <c r="C2755" s="6" t="n">
        <f aca="false">MOD(INT($A2755/32),2)</f>
        <v>0</v>
      </c>
      <c r="D2755" s="6" t="n">
        <f aca="false">MOD(INT($A2755/16),2)</f>
        <v>1</v>
      </c>
      <c r="E2755" s="6" t="n">
        <f aca="false">MOD(INT($A2755/8),2)</f>
        <v>1</v>
      </c>
      <c r="F2755" s="6" t="n">
        <f aca="false">MOD(INT($A2755/4),2)</f>
        <v>1</v>
      </c>
      <c r="G2755" s="6" t="n">
        <f aca="false">MOD(INT($A2755/2),2)</f>
        <v>0</v>
      </c>
      <c r="H2755" s="6" t="n">
        <f aca="false">MOD(INT($A2755/1),2)</f>
        <v>1</v>
      </c>
      <c r="I2755" s="7" t="n">
        <f aca="false">IF(B2755=1,MIN($B$6,$B$2660),0)</f>
        <v>30000000</v>
      </c>
      <c r="J2755" s="7" t="n">
        <f aca="false">IF(C2755=1,MIN($F$716,MAX(0,$B$2660-I2755)),0)</f>
        <v>0</v>
      </c>
      <c r="K2755" s="7" t="n">
        <f aca="false">IF(D2755=1,MIN($F$715,MAX(0,$B$2660-SUM(I2755:J2755))),0)</f>
        <v>100000000</v>
      </c>
      <c r="L2755" s="7" t="n">
        <f aca="false">IF(E2755=1,MIN($F$714,MAX(0,$B$2660-SUM(I2755:K2755))),0)</f>
        <v>60000000</v>
      </c>
      <c r="M2755" s="7" t="n">
        <f aca="false">IF(F2755=1,MIN($F$713,MAX(0,$B$2660-SUM(I2755:L2755))),0)</f>
        <v>30000000</v>
      </c>
      <c r="N2755" s="7" t="n">
        <f aca="false">IF(G2755=1,MIN($F$712,MAX(0,$B$2660-SUM(I2755:M2755))),0)</f>
        <v>0</v>
      </c>
      <c r="O2755" s="7" t="n">
        <f aca="false">IF(H2755=1,MIN($F$711,MAX(0,$B$2660-SUM(I2755:N2755))),0)</f>
        <v>5000000</v>
      </c>
      <c r="P2755" s="7" t="n">
        <f aca="false">MAX(0,$B$2660-SUM(I2755:O2755))</f>
        <v>1775000000</v>
      </c>
      <c r="Q2755" s="7" t="n">
        <f aca="false">($B$693+$B$694)+$B$22+(1-B2755)*$B$688+(1-C2755)*$E$716+(1-D2755)*$E$715+(1-E2755)*$E$714+(1-F2755)*$E$713+(1-G2755)*$E$712+(1-H2755)*$E$711</f>
        <v>20474674.5894958</v>
      </c>
      <c r="R2755" s="7" t="n">
        <f aca="false">P2755&gt;$B$12*Q2755</f>
        <v>1</v>
      </c>
      <c r="S2755" s="7" t="n">
        <f aca="false">IF(R2755,(P2755+$B$12*$B$13)/(Q2755+$B$13),IF(Q2755&gt;0,P2755/Q2755,0))</f>
        <v>77.3677987505726</v>
      </c>
      <c r="T2755" s="7" t="n">
        <f aca="false">IF(R2755,$B$13*(S2755-$B$12),0)</f>
        <v>190919496.876431</v>
      </c>
      <c r="U2755" s="7" t="n">
        <f aca="false">($B$693+$B$694)*S2755</f>
        <v>24300999.9654666</v>
      </c>
      <c r="V2755" s="7" t="n">
        <f aca="false">$B$22*S2755</f>
        <v>696310188.755153</v>
      </c>
      <c r="W2755" s="7" t="n">
        <f aca="false">IF(B2755=1,I2755,S2755*$B$688)</f>
        <v>30000000</v>
      </c>
      <c r="X2755" s="7" t="n">
        <f aca="false">IF(C2755=1,J2755,S2755*$E$716)</f>
        <v>476630320.650086</v>
      </c>
      <c r="Y2755" s="7" t="n">
        <f aca="false">IF(D2755=1,K2755,S2755*$E$715)</f>
        <v>100000000</v>
      </c>
      <c r="Z2755" s="7" t="n">
        <f aca="false">IF(E2755=1,L2755,S2755*$E$714)</f>
        <v>60000000</v>
      </c>
      <c r="AA2755" s="7" t="n">
        <f aca="false">IF(F2755=1,M2755,S2755*$E$713)</f>
        <v>30000000</v>
      </c>
      <c r="AB2755" s="7" t="n">
        <f aca="false">IF(G2755=1,N2755,S2755*$E$712)</f>
        <v>386838993.752863</v>
      </c>
      <c r="AC2755" s="7" t="n">
        <f aca="false">IF(H2755=1,O2755,S2755*$E$711)</f>
        <v>5000000</v>
      </c>
      <c r="AD2755" s="7" t="n">
        <f aca="false">INDEX($W$2662:$W$2789,MATCH($A2755+(1-B2755)*64,$A$2662:$A$2789,0))</f>
        <v>30000000</v>
      </c>
      <c r="AE2755" s="7" t="n">
        <f aca="false">INDEX($W$2662:$W$2789,MATCH($A2755-B2755*64,$A$2662:$A$2789,0))</f>
        <v>72754333.8687705</v>
      </c>
      <c r="AF2755" s="7" t="n">
        <f aca="false">INDEX($X$2662:$X$2789,MATCH($A2755+(1-C2755)*32,$A$2662:$A$2789,0))</f>
        <v>300000000</v>
      </c>
      <c r="AG2755" s="7" t="n">
        <f aca="false">INDEX($X$2662:$X$2789,MATCH($A2755-C2755*32,$A$2662:$A$2789,0))</f>
        <v>476630320.650086</v>
      </c>
      <c r="AH2755" s="7" t="n">
        <f aca="false">INDEX($Y$2662:$Y$2789,MATCH($A2755+(1-D2755)*16,$A$2662:$A$2789,0))</f>
        <v>100000000</v>
      </c>
      <c r="AI2755" s="7" t="n">
        <f aca="false">INDEX($Y$2662:$Y$2789,MATCH($A2755-D2755*16,$A$2662:$A$2789,0))</f>
        <v>132278321.978874</v>
      </c>
      <c r="AJ2755" s="7" t="n">
        <f aca="false">INDEX($Z$2662:$Z$2789,MATCH($A2755+(1-E2755)*8,$A$2662:$A$2789,0))</f>
        <v>60000000</v>
      </c>
      <c r="AK2755" s="7" t="n">
        <f aca="false">INDEX($Z$2662:$Z$2789,MATCH($A2755-E2755*8,$A$2662:$A$2789,0))</f>
        <v>173795332.209919</v>
      </c>
      <c r="AL2755" s="7" t="n">
        <f aca="false">INDEX($AA$2662:$AA$2789,MATCH($A2755+(1-F2755)*4,$A$2662:$A$2789,0))</f>
        <v>30000000</v>
      </c>
      <c r="AM2755" s="7" t="n">
        <f aca="false">INDEX($AA$2662:$AA$2789,MATCH($A2755-F2755*4,$A$2662:$A$2789,0))</f>
        <v>208761036.882937</v>
      </c>
      <c r="AN2755" s="7" t="n">
        <f aca="false">INDEX($AB$2662:$AB$2789,MATCH($A2755+(1-G2755)*2,$A$2662:$A$2789,0))</f>
        <v>15000000</v>
      </c>
      <c r="AO2755" s="7" t="n">
        <f aca="false">INDEX($AB$2662:$AB$2789,MATCH($A2755-G2755*2,$A$2662:$A$2789,0))</f>
        <v>386838993.752863</v>
      </c>
      <c r="AP2755" s="7" t="n">
        <f aca="false">INDEX($AC$2662:$AC$2789,MATCH($A2755+(1-H2755)*1,$A$2662:$A$2789,0))</f>
        <v>5000000</v>
      </c>
      <c r="AQ2755" s="7" t="n">
        <f aca="false">INDEX($AC$2662:$AC$2789,MATCH($A2755-H2755*1,$A$2662:$A$2789,0))</f>
        <v>318591730.941763</v>
      </c>
      <c r="AR2755" s="14" t="b">
        <f aca="false">AND(IF(B2755=1,AD2755&gt;=AE2755,AE2755&gt;AD2755),IF(C2755=1,AF2755&gt;=AG2755,AG2755&gt;AF2755),IF(D2755=1,AH2755&gt;=AI2755,AI2755&gt;AH2755),IF(E2755=1,AJ2755&gt;=AK2755,AK2755&gt;AJ2755),IF(F2755=1,AL2755&gt;=AM2755,AM2755&gt;AL2755),IF(G2755=1,AN2755&gt;=AO2755,AO2755&gt;AN2755),IF(H2755=1,AP2755&gt;=AQ2755,AQ2755&gt;AP2755))</f>
        <v>0</v>
      </c>
      <c r="AS2755" s="2"/>
      <c r="AT2755" s="2"/>
      <c r="AU2755" s="2"/>
      <c r="AV2755" s="2"/>
      <c r="AW2755" s="2"/>
      <c r="AX2755" s="2"/>
    </row>
    <row r="2756" customFormat="false" ht="15" hidden="false" customHeight="false" outlineLevel="0" collapsed="false">
      <c r="A2756" s="6" t="n">
        <f aca="false">ROW()-2662</f>
        <v>94</v>
      </c>
      <c r="B2756" s="6" t="n">
        <f aca="false">MOD(INT($A2756/64),2)</f>
        <v>1</v>
      </c>
      <c r="C2756" s="6" t="n">
        <f aca="false">MOD(INT($A2756/32),2)</f>
        <v>0</v>
      </c>
      <c r="D2756" s="6" t="n">
        <f aca="false">MOD(INT($A2756/16),2)</f>
        <v>1</v>
      </c>
      <c r="E2756" s="6" t="n">
        <f aca="false">MOD(INT($A2756/8),2)</f>
        <v>1</v>
      </c>
      <c r="F2756" s="6" t="n">
        <f aca="false">MOD(INT($A2756/4),2)</f>
        <v>1</v>
      </c>
      <c r="G2756" s="6" t="n">
        <f aca="false">MOD(INT($A2756/2),2)</f>
        <v>1</v>
      </c>
      <c r="H2756" s="6" t="n">
        <f aca="false">MOD(INT($A2756/1),2)</f>
        <v>0</v>
      </c>
      <c r="I2756" s="7" t="n">
        <f aca="false">IF(B2756=1,MIN($B$6,$B$2660),0)</f>
        <v>30000000</v>
      </c>
      <c r="J2756" s="7" t="n">
        <f aca="false">IF(C2756=1,MIN($F$716,MAX(0,$B$2660-I2756)),0)</f>
        <v>0</v>
      </c>
      <c r="K2756" s="7" t="n">
        <f aca="false">IF(D2756=1,MIN($F$715,MAX(0,$B$2660-SUM(I2756:J2756))),0)</f>
        <v>100000000</v>
      </c>
      <c r="L2756" s="7" t="n">
        <f aca="false">IF(E2756=1,MIN($F$714,MAX(0,$B$2660-SUM(I2756:K2756))),0)</f>
        <v>60000000</v>
      </c>
      <c r="M2756" s="7" t="n">
        <f aca="false">IF(F2756=1,MIN($F$713,MAX(0,$B$2660-SUM(I2756:L2756))),0)</f>
        <v>30000000</v>
      </c>
      <c r="N2756" s="7" t="n">
        <f aca="false">IF(G2756=1,MIN($F$712,MAX(0,$B$2660-SUM(I2756:M2756))),0)</f>
        <v>15000000</v>
      </c>
      <c r="O2756" s="7" t="n">
        <f aca="false">IF(H2756=1,MIN($F$711,MAX(0,$B$2660-SUM(I2756:N2756))),0)</f>
        <v>0</v>
      </c>
      <c r="P2756" s="7" t="n">
        <f aca="false">MAX(0,$B$2660-SUM(I2756:O2756))</f>
        <v>1765000000</v>
      </c>
      <c r="Q2756" s="7" t="n">
        <f aca="false">($B$693+$B$694)+$B$22+(1-B2756)*$B$688+(1-C2756)*$E$716+(1-D2756)*$E$715+(1-E2756)*$E$714+(1-F2756)*$E$713+(1-G2756)*$E$712+(1-H2756)*$E$711</f>
        <v>20474674.5894958</v>
      </c>
      <c r="R2756" s="7" t="n">
        <f aca="false">P2756&gt;$B$12*Q2756</f>
        <v>1</v>
      </c>
      <c r="S2756" s="7" t="n">
        <f aca="false">IF(R2756,(P2756+$B$12*$B$13)/(Q2756+$B$13),IF(Q2756&gt;0,P2756/Q2756,0))</f>
        <v>76.9325368729322</v>
      </c>
      <c r="T2756" s="7" t="n">
        <f aca="false">IF(R2756,$B$13*(S2756-$B$12),0)</f>
        <v>189831342.18233</v>
      </c>
      <c r="U2756" s="7" t="n">
        <f aca="false">($B$693+$B$694)*S2756</f>
        <v>24164285.4790224</v>
      </c>
      <c r="V2756" s="7" t="n">
        <f aca="false">$B$22*S2756</f>
        <v>692392831.85639</v>
      </c>
      <c r="W2756" s="7" t="n">
        <f aca="false">IF(B2756=1,I2756,S2756*$B$688)</f>
        <v>30000000</v>
      </c>
      <c r="X2756" s="7" t="n">
        <f aca="false">IF(C2756=1,J2756,S2756*$E$716)</f>
        <v>473948856.117596</v>
      </c>
      <c r="Y2756" s="7" t="n">
        <f aca="false">IF(D2756=1,K2756,S2756*$E$715)</f>
        <v>100000000</v>
      </c>
      <c r="Z2756" s="7" t="n">
        <f aca="false">IF(E2756=1,L2756,S2756*$E$714)</f>
        <v>60000000</v>
      </c>
      <c r="AA2756" s="7" t="n">
        <f aca="false">IF(F2756=1,M2756,S2756*$E$713)</f>
        <v>30000000</v>
      </c>
      <c r="AB2756" s="7" t="n">
        <f aca="false">IF(G2756=1,N2756,S2756*$E$712)</f>
        <v>15000000</v>
      </c>
      <c r="AC2756" s="7" t="n">
        <f aca="false">IF(H2756=1,O2756,S2756*$E$711)</f>
        <v>384662684.364661</v>
      </c>
      <c r="AD2756" s="7" t="n">
        <f aca="false">INDEX($W$2662:$W$2789,MATCH($A2756+(1-B2756)*64,$A$2662:$A$2789,0))</f>
        <v>30000000</v>
      </c>
      <c r="AE2756" s="7" t="n">
        <f aca="false">INDEX($W$2662:$W$2789,MATCH($A2756-B2756*64,$A$2662:$A$2789,0))</f>
        <v>72351820.2650705</v>
      </c>
      <c r="AF2756" s="7" t="n">
        <f aca="false">INDEX($X$2662:$X$2789,MATCH($A2756+(1-C2756)*32,$A$2662:$A$2789,0))</f>
        <v>300000000</v>
      </c>
      <c r="AG2756" s="7" t="n">
        <f aca="false">INDEX($X$2662:$X$2789,MATCH($A2756-C2756*32,$A$2662:$A$2789,0))</f>
        <v>473948856.117596</v>
      </c>
      <c r="AH2756" s="7" t="n">
        <f aca="false">INDEX($Y$2662:$Y$2789,MATCH($A2756+(1-D2756)*16,$A$2662:$A$2789,0))</f>
        <v>100000000</v>
      </c>
      <c r="AI2756" s="7" t="n">
        <f aca="false">INDEX($Y$2662:$Y$2789,MATCH($A2756-D2756*16,$A$2662:$A$2789,0))</f>
        <v>131573776.988307</v>
      </c>
      <c r="AJ2756" s="7" t="n">
        <f aca="false">INDEX($Z$2662:$Z$2789,MATCH($A2756+(1-E2756)*8,$A$2662:$A$2789,0))</f>
        <v>60000000</v>
      </c>
      <c r="AK2756" s="7" t="n">
        <f aca="false">INDEX($Z$2662:$Z$2789,MATCH($A2756-E2756*8,$A$2662:$A$2789,0))</f>
        <v>172849507.272722</v>
      </c>
      <c r="AL2756" s="7" t="n">
        <f aca="false">INDEX($AA$2662:$AA$2789,MATCH($A2756+(1-F2756)*4,$A$2662:$A$2789,0))</f>
        <v>30000000</v>
      </c>
      <c r="AM2756" s="7" t="n">
        <f aca="false">INDEX($AA$2662:$AA$2789,MATCH($A2756-F2756*4,$A$2662:$A$2789,0))</f>
        <v>207606065.724525</v>
      </c>
      <c r="AN2756" s="7" t="n">
        <f aca="false">INDEX($AB$2662:$AB$2789,MATCH($A2756+(1-G2756)*2,$A$2662:$A$2789,0))</f>
        <v>15000000</v>
      </c>
      <c r="AO2756" s="7" t="n">
        <f aca="false">INDEX($AB$2662:$AB$2789,MATCH($A2756-G2756*2,$A$2662:$A$2789,0))</f>
        <v>318591730.941763</v>
      </c>
      <c r="AP2756" s="7" t="n">
        <f aca="false">INDEX($AC$2662:$AC$2789,MATCH($A2756+(1-H2756)*1,$A$2662:$A$2789,0))</f>
        <v>5000000</v>
      </c>
      <c r="AQ2756" s="7" t="n">
        <f aca="false">INDEX($AC$2662:$AC$2789,MATCH($A2756-H2756*1,$A$2662:$A$2789,0))</f>
        <v>384662684.364661</v>
      </c>
      <c r="AR2756" s="14" t="b">
        <f aca="false">AND(IF(B2756=1,AD2756&gt;=AE2756,AE2756&gt;AD2756),IF(C2756=1,AF2756&gt;=AG2756,AG2756&gt;AF2756),IF(D2756=1,AH2756&gt;=AI2756,AI2756&gt;AH2756),IF(E2756=1,AJ2756&gt;=AK2756,AK2756&gt;AJ2756),IF(F2756=1,AL2756&gt;=AM2756,AM2756&gt;AL2756),IF(G2756=1,AN2756&gt;=AO2756,AO2756&gt;AN2756),IF(H2756=1,AP2756&gt;=AQ2756,AQ2756&gt;AP2756))</f>
        <v>0</v>
      </c>
      <c r="AS2756" s="2"/>
      <c r="AT2756" s="2"/>
      <c r="AU2756" s="2"/>
      <c r="AV2756" s="2"/>
      <c r="AW2756" s="2"/>
      <c r="AX2756" s="2"/>
    </row>
    <row r="2757" customFormat="false" ht="15" hidden="false" customHeight="false" outlineLevel="0" collapsed="false">
      <c r="A2757" s="6" t="n">
        <f aca="false">ROW()-2662</f>
        <v>95</v>
      </c>
      <c r="B2757" s="6" t="n">
        <f aca="false">MOD(INT($A2757/64),2)</f>
        <v>1</v>
      </c>
      <c r="C2757" s="6" t="n">
        <f aca="false">MOD(INT($A2757/32),2)</f>
        <v>0</v>
      </c>
      <c r="D2757" s="6" t="n">
        <f aca="false">MOD(INT($A2757/16),2)</f>
        <v>1</v>
      </c>
      <c r="E2757" s="6" t="n">
        <f aca="false">MOD(INT($A2757/8),2)</f>
        <v>1</v>
      </c>
      <c r="F2757" s="6" t="n">
        <f aca="false">MOD(INT($A2757/4),2)</f>
        <v>1</v>
      </c>
      <c r="G2757" s="6" t="n">
        <f aca="false">MOD(INT($A2757/2),2)</f>
        <v>1</v>
      </c>
      <c r="H2757" s="6" t="n">
        <f aca="false">MOD(INT($A2757/1),2)</f>
        <v>1</v>
      </c>
      <c r="I2757" s="7" t="n">
        <f aca="false">IF(B2757=1,MIN($B$6,$B$2660),0)</f>
        <v>30000000</v>
      </c>
      <c r="J2757" s="7" t="n">
        <f aca="false">IF(C2757=1,MIN($F$716,MAX(0,$B$2660-I2757)),0)</f>
        <v>0</v>
      </c>
      <c r="K2757" s="7" t="n">
        <f aca="false">IF(D2757=1,MIN($F$715,MAX(0,$B$2660-SUM(I2757:J2757))),0)</f>
        <v>100000000</v>
      </c>
      <c r="L2757" s="7" t="n">
        <f aca="false">IF(E2757=1,MIN($F$714,MAX(0,$B$2660-SUM(I2757:K2757))),0)</f>
        <v>60000000</v>
      </c>
      <c r="M2757" s="7" t="n">
        <f aca="false">IF(F2757=1,MIN($F$713,MAX(0,$B$2660-SUM(I2757:L2757))),0)</f>
        <v>30000000</v>
      </c>
      <c r="N2757" s="7" t="n">
        <f aca="false">IF(G2757=1,MIN($F$712,MAX(0,$B$2660-SUM(I2757:M2757))),0)</f>
        <v>15000000</v>
      </c>
      <c r="O2757" s="7" t="n">
        <f aca="false">IF(H2757=1,MIN($F$711,MAX(0,$B$2660-SUM(I2757:N2757))),0)</f>
        <v>5000000</v>
      </c>
      <c r="P2757" s="7" t="n">
        <f aca="false">MAX(0,$B$2660-SUM(I2757:O2757))</f>
        <v>1760000000</v>
      </c>
      <c r="Q2757" s="7" t="n">
        <f aca="false">($B$693+$B$694)+$B$22+(1-B2757)*$B$688+(1-C2757)*$E$716+(1-D2757)*$E$715+(1-E2757)*$E$714+(1-F2757)*$E$713+(1-G2757)*$E$712+(1-H2757)*$E$711</f>
        <v>15474674.5894957</v>
      </c>
      <c r="R2757" s="7" t="n">
        <f aca="false">P2757&gt;$B$12*Q2757</f>
        <v>1</v>
      </c>
      <c r="S2757" s="7" t="n">
        <f aca="false">IF(R2757,(P2757+$B$12*$B$13)/(Q2757+$B$13),IF(Q2757&gt;0,P2757/Q2757,0))</f>
        <v>98.0546263146255</v>
      </c>
      <c r="T2757" s="7" t="n">
        <f aca="false">IF(R2757,$B$13*(S2757-$B$12),0)</f>
        <v>242636565.786564</v>
      </c>
      <c r="U2757" s="7" t="n">
        <f aca="false">($B$693+$B$694)*S2757</f>
        <v>30798672.175844</v>
      </c>
      <c r="V2757" s="7" t="n">
        <f aca="false">$B$22*S2757</f>
        <v>882491636.831629</v>
      </c>
      <c r="W2757" s="7" t="n">
        <f aca="false">IF(B2757=1,I2757,S2757*$B$688)</f>
        <v>30000000</v>
      </c>
      <c r="X2757" s="7" t="n">
        <f aca="false">IF(C2757=1,J2757,S2757*$E$716)</f>
        <v>604073125.205963</v>
      </c>
      <c r="Y2757" s="7" t="n">
        <f aca="false">IF(D2757=1,K2757,S2757*$E$715)</f>
        <v>100000000</v>
      </c>
      <c r="Z2757" s="7" t="n">
        <f aca="false">IF(E2757=1,L2757,S2757*$E$714)</f>
        <v>60000000</v>
      </c>
      <c r="AA2757" s="7" t="n">
        <f aca="false">IF(F2757=1,M2757,S2757*$E$713)</f>
        <v>30000000</v>
      </c>
      <c r="AB2757" s="7" t="n">
        <f aca="false">IF(G2757=1,N2757,S2757*$E$712)</f>
        <v>15000000</v>
      </c>
      <c r="AC2757" s="7" t="n">
        <f aca="false">IF(H2757=1,O2757,S2757*$E$711)</f>
        <v>5000000</v>
      </c>
      <c r="AD2757" s="7" t="n">
        <f aca="false">INDEX($W$2662:$W$2789,MATCH($A2757+(1-B2757)*64,$A$2662:$A$2789,0))</f>
        <v>30000000</v>
      </c>
      <c r="AE2757" s="7" t="n">
        <f aca="false">INDEX($W$2662:$W$2789,MATCH($A2757-B2757*64,$A$2662:$A$2789,0))</f>
        <v>91199492.4125603</v>
      </c>
      <c r="AF2757" s="7" t="n">
        <f aca="false">INDEX($X$2662:$X$2789,MATCH($A2757+(1-C2757)*32,$A$2662:$A$2789,0))</f>
        <v>300000000</v>
      </c>
      <c r="AG2757" s="7" t="n">
        <f aca="false">INDEX($X$2662:$X$2789,MATCH($A2757-C2757*32,$A$2662:$A$2789,0))</f>
        <v>604073125.205963</v>
      </c>
      <c r="AH2757" s="7" t="n">
        <f aca="false">INDEX($Y$2662:$Y$2789,MATCH($A2757+(1-D2757)*16,$A$2662:$A$2789,0))</f>
        <v>100000000</v>
      </c>
      <c r="AI2757" s="7" t="n">
        <f aca="false">INDEX($Y$2662:$Y$2789,MATCH($A2757-D2757*16,$A$2662:$A$2789,0))</f>
        <v>164499376.296836</v>
      </c>
      <c r="AJ2757" s="7" t="n">
        <f aca="false">INDEX($Z$2662:$Z$2789,MATCH($A2757+(1-E2757)*8,$A$2662:$A$2789,0))</f>
        <v>60000000</v>
      </c>
      <c r="AK2757" s="7" t="n">
        <f aca="false">INDEX($Z$2662:$Z$2789,MATCH($A2757-E2757*8,$A$2662:$A$2789,0))</f>
        <v>214678275.267033</v>
      </c>
      <c r="AL2757" s="7" t="n">
        <f aca="false">INDEX($AA$2662:$AA$2789,MATCH($A2757+(1-F2757)*4,$A$2662:$A$2789,0))</f>
        <v>30000000</v>
      </c>
      <c r="AM2757" s="7" t="n">
        <f aca="false">INDEX($AA$2662:$AA$2789,MATCH($A2757-F2757*4,$A$2662:$A$2789,0))</f>
        <v>256380616.397886</v>
      </c>
      <c r="AN2757" s="7" t="n">
        <f aca="false">INDEX($AB$2662:$AB$2789,MATCH($A2757+(1-G2757)*2,$A$2662:$A$2789,0))</f>
        <v>15000000</v>
      </c>
      <c r="AO2757" s="7" t="n">
        <f aca="false">INDEX($AB$2662:$AB$2789,MATCH($A2757-G2757*2,$A$2662:$A$2789,0))</f>
        <v>386838993.752863</v>
      </c>
      <c r="AP2757" s="7" t="n">
        <f aca="false">INDEX($AC$2662:$AC$2789,MATCH($A2757+(1-H2757)*1,$A$2662:$A$2789,0))</f>
        <v>5000000</v>
      </c>
      <c r="AQ2757" s="7" t="n">
        <f aca="false">INDEX($AC$2662:$AC$2789,MATCH($A2757-H2757*1,$A$2662:$A$2789,0))</f>
        <v>384662684.364661</v>
      </c>
      <c r="AR2757" s="14" t="b">
        <f aca="false">AND(IF(B2757=1,AD2757&gt;=AE2757,AE2757&gt;AD2757),IF(C2757=1,AF2757&gt;=AG2757,AG2757&gt;AF2757),IF(D2757=1,AH2757&gt;=AI2757,AI2757&gt;AH2757),IF(E2757=1,AJ2757&gt;=AK2757,AK2757&gt;AJ2757),IF(F2757=1,AL2757&gt;=AM2757,AM2757&gt;AL2757),IF(G2757=1,AN2757&gt;=AO2757,AO2757&gt;AN2757),IF(H2757=1,AP2757&gt;=AQ2757,AQ2757&gt;AP2757))</f>
        <v>0</v>
      </c>
      <c r="AS2757" s="2"/>
      <c r="AT2757" s="2"/>
      <c r="AU2757" s="2"/>
      <c r="AV2757" s="2"/>
      <c r="AW2757" s="2"/>
      <c r="AX2757" s="2"/>
    </row>
    <row r="2758" customFormat="false" ht="15" hidden="false" customHeight="false" outlineLevel="0" collapsed="false">
      <c r="A2758" s="6" t="n">
        <f aca="false">ROW()-2662</f>
        <v>96</v>
      </c>
      <c r="B2758" s="6" t="n">
        <f aca="false">MOD(INT($A2758/64),2)</f>
        <v>1</v>
      </c>
      <c r="C2758" s="6" t="n">
        <f aca="false">MOD(INT($A2758/32),2)</f>
        <v>1</v>
      </c>
      <c r="D2758" s="6" t="n">
        <f aca="false">MOD(INT($A2758/16),2)</f>
        <v>0</v>
      </c>
      <c r="E2758" s="6" t="n">
        <f aca="false">MOD(INT($A2758/8),2)</f>
        <v>0</v>
      </c>
      <c r="F2758" s="6" t="n">
        <f aca="false">MOD(INT($A2758/4),2)</f>
        <v>0</v>
      </c>
      <c r="G2758" s="6" t="n">
        <f aca="false">MOD(INT($A2758/2),2)</f>
        <v>0</v>
      </c>
      <c r="H2758" s="6" t="n">
        <f aca="false">MOD(INT($A2758/1),2)</f>
        <v>0</v>
      </c>
      <c r="I2758" s="7" t="n">
        <f aca="false">IF(B2758=1,MIN($B$6,$B$2660),0)</f>
        <v>30000000</v>
      </c>
      <c r="J2758" s="7" t="n">
        <f aca="false">IF(C2758=1,MIN($F$716,MAX(0,$B$2660-I2758)),0)</f>
        <v>300000000</v>
      </c>
      <c r="K2758" s="7" t="n">
        <f aca="false">IF(D2758=1,MIN($F$715,MAX(0,$B$2660-SUM(I2758:J2758))),0)</f>
        <v>0</v>
      </c>
      <c r="L2758" s="7" t="n">
        <f aca="false">IF(E2758=1,MIN($F$714,MAX(0,$B$2660-SUM(I2758:K2758))),0)</f>
        <v>0</v>
      </c>
      <c r="M2758" s="7" t="n">
        <f aca="false">IF(F2758=1,MIN($F$713,MAX(0,$B$2660-SUM(I2758:L2758))),0)</f>
        <v>0</v>
      </c>
      <c r="N2758" s="7" t="n">
        <f aca="false">IF(G2758=1,MIN($F$712,MAX(0,$B$2660-SUM(I2758:M2758))),0)</f>
        <v>0</v>
      </c>
      <c r="O2758" s="7" t="n">
        <f aca="false">IF(H2758=1,MIN($F$711,MAX(0,$B$2660-SUM(I2758:N2758))),0)</f>
        <v>0</v>
      </c>
      <c r="P2758" s="7" t="n">
        <f aca="false">MAX(0,$B$2660-SUM(I2758:O2758))</f>
        <v>1670000000</v>
      </c>
      <c r="Q2758" s="7" t="n">
        <f aca="false">($B$693+$B$694)+$B$22+(1-B2758)*$B$688+(1-C2758)*$E$716+(1-D2758)*$E$715+(1-E2758)*$E$714+(1-F2758)*$E$713+(1-G2758)*$E$712+(1-H2758)*$E$711</f>
        <v>26455452.603809</v>
      </c>
      <c r="R2758" s="7" t="n">
        <f aca="false">P2758&gt;$B$12*Q2758</f>
        <v>1</v>
      </c>
      <c r="S2758" s="7" t="n">
        <f aca="false">IF(R2758,(P2758+$B$12*$B$13)/(Q2758+$B$13),IF(Q2758&gt;0,P2758/Q2758,0))</f>
        <v>57.7611416711195</v>
      </c>
      <c r="T2758" s="7" t="n">
        <f aca="false">IF(R2758,$B$13*(S2758-$B$12),0)</f>
        <v>141902854.177799</v>
      </c>
      <c r="U2758" s="7" t="n">
        <f aca="false">($B$693+$B$694)*S2758</f>
        <v>18142606.1542794</v>
      </c>
      <c r="V2758" s="7" t="n">
        <f aca="false">$B$22*S2758</f>
        <v>519850275.040076</v>
      </c>
      <c r="W2758" s="7" t="n">
        <f aca="false">IF(B2758=1,I2758,S2758*$B$688)</f>
        <v>30000000</v>
      </c>
      <c r="X2758" s="7" t="n">
        <f aca="false">IF(C2758=1,J2758,S2758*$E$716)</f>
        <v>300000000</v>
      </c>
      <c r="Y2758" s="7" t="n">
        <f aca="false">IF(D2758=1,K2758,S2758*$E$715)</f>
        <v>100582682.892605</v>
      </c>
      <c r="Z2758" s="7" t="n">
        <f aca="false">IF(E2758=1,L2758,S2758*$E$714)</f>
        <v>138626740.010687</v>
      </c>
      <c r="AA2758" s="7" t="n">
        <f aca="false">IF(F2758=1,M2758,S2758*$E$713)</f>
        <v>173283425.013359</v>
      </c>
      <c r="AB2758" s="7" t="n">
        <f aca="false">IF(G2758=1,N2758,S2758*$E$712)</f>
        <v>288805708.355598</v>
      </c>
      <c r="AC2758" s="7" t="n">
        <f aca="false">IF(H2758=1,O2758,S2758*$E$711)</f>
        <v>288805708.355598</v>
      </c>
      <c r="AD2758" s="7" t="n">
        <f aca="false">INDEX($W$2662:$W$2789,MATCH($A2758+(1-B2758)*64,$A$2662:$A$2789,0))</f>
        <v>30000000</v>
      </c>
      <c r="AE2758" s="7" t="n">
        <f aca="false">INDEX($W$2662:$W$2789,MATCH($A2758-B2758*64,$A$2662:$A$2789,0))</f>
        <v>54829273.8615869</v>
      </c>
      <c r="AF2758" s="7" t="n">
        <f aca="false">INDEX($X$2662:$X$2789,MATCH($A2758+(1-C2758)*32,$A$2662:$A$2789,0))</f>
        <v>300000000</v>
      </c>
      <c r="AG2758" s="7" t="n">
        <f aca="false">INDEX($X$2662:$X$2789,MATCH($A2758-C2758*32,$A$2662:$A$2789,0))</f>
        <v>346045355.700393</v>
      </c>
      <c r="AH2758" s="7" t="n">
        <f aca="false">INDEX($Y$2662:$Y$2789,MATCH($A2758+(1-D2758)*16,$A$2662:$A$2789,0))</f>
        <v>100000000</v>
      </c>
      <c r="AI2758" s="7" t="n">
        <f aca="false">INDEX($Y$2662:$Y$2789,MATCH($A2758-D2758*16,$A$2662:$A$2789,0))</f>
        <v>100582682.892605</v>
      </c>
      <c r="AJ2758" s="7" t="n">
        <f aca="false">INDEX($Z$2662:$Z$2789,MATCH($A2758+(1-E2758)*8,$A$2662:$A$2789,0))</f>
        <v>60000000</v>
      </c>
      <c r="AK2758" s="7" t="n">
        <f aca="false">INDEX($Z$2662:$Z$2789,MATCH($A2758-E2758*8,$A$2662:$A$2789,0))</f>
        <v>138626740.010687</v>
      </c>
      <c r="AL2758" s="7" t="n">
        <f aca="false">INDEX($AA$2662:$AA$2789,MATCH($A2758+(1-F2758)*4,$A$2662:$A$2789,0))</f>
        <v>30000000</v>
      </c>
      <c r="AM2758" s="7" t="n">
        <f aca="false">INDEX($AA$2662:$AA$2789,MATCH($A2758-F2758*4,$A$2662:$A$2789,0))</f>
        <v>173283425.013359</v>
      </c>
      <c r="AN2758" s="7" t="n">
        <f aca="false">INDEX($AB$2662:$AB$2789,MATCH($A2758+(1-G2758)*2,$A$2662:$A$2789,0))</f>
        <v>15000000</v>
      </c>
      <c r="AO2758" s="7" t="n">
        <f aca="false">INDEX($AB$2662:$AB$2789,MATCH($A2758-G2758*2,$A$2662:$A$2789,0))</f>
        <v>288805708.355598</v>
      </c>
      <c r="AP2758" s="7" t="n">
        <f aca="false">INDEX($AC$2662:$AC$2789,MATCH($A2758+(1-H2758)*1,$A$2662:$A$2789,0))</f>
        <v>5000000</v>
      </c>
      <c r="AQ2758" s="7" t="n">
        <f aca="false">INDEX($AC$2662:$AC$2789,MATCH($A2758-H2758*1,$A$2662:$A$2789,0))</f>
        <v>288805708.355598</v>
      </c>
      <c r="AR2758" s="14" t="b">
        <f aca="false">AND(IF(B2758=1,AD2758&gt;=AE2758,AE2758&gt;AD2758),IF(C2758=1,AF2758&gt;=AG2758,AG2758&gt;AF2758),IF(D2758=1,AH2758&gt;=AI2758,AI2758&gt;AH2758),IF(E2758=1,AJ2758&gt;=AK2758,AK2758&gt;AJ2758),IF(F2758=1,AL2758&gt;=AM2758,AM2758&gt;AL2758),IF(G2758=1,AN2758&gt;=AO2758,AO2758&gt;AN2758),IF(H2758=1,AP2758&gt;=AQ2758,AQ2758&gt;AP2758))</f>
        <v>0</v>
      </c>
      <c r="AS2758" s="2"/>
      <c r="AT2758" s="2"/>
      <c r="AU2758" s="2"/>
      <c r="AV2758" s="2"/>
      <c r="AW2758" s="2"/>
      <c r="AX2758" s="2"/>
    </row>
    <row r="2759" customFormat="false" ht="15" hidden="false" customHeight="false" outlineLevel="0" collapsed="false">
      <c r="A2759" s="6" t="n">
        <f aca="false">ROW()-2662</f>
        <v>97</v>
      </c>
      <c r="B2759" s="6" t="n">
        <f aca="false">MOD(INT($A2759/64),2)</f>
        <v>1</v>
      </c>
      <c r="C2759" s="6" t="n">
        <f aca="false">MOD(INT($A2759/32),2)</f>
        <v>1</v>
      </c>
      <c r="D2759" s="6" t="n">
        <f aca="false">MOD(INT($A2759/16),2)</f>
        <v>0</v>
      </c>
      <c r="E2759" s="6" t="n">
        <f aca="false">MOD(INT($A2759/8),2)</f>
        <v>0</v>
      </c>
      <c r="F2759" s="6" t="n">
        <f aca="false">MOD(INT($A2759/4),2)</f>
        <v>0</v>
      </c>
      <c r="G2759" s="6" t="n">
        <f aca="false">MOD(INT($A2759/2),2)</f>
        <v>0</v>
      </c>
      <c r="H2759" s="6" t="n">
        <f aca="false">MOD(INT($A2759/1),2)</f>
        <v>1</v>
      </c>
      <c r="I2759" s="7" t="n">
        <f aca="false">IF(B2759=1,MIN($B$6,$B$2660),0)</f>
        <v>30000000</v>
      </c>
      <c r="J2759" s="7" t="n">
        <f aca="false">IF(C2759=1,MIN($F$716,MAX(0,$B$2660-I2759)),0)</f>
        <v>300000000</v>
      </c>
      <c r="K2759" s="7" t="n">
        <f aca="false">IF(D2759=1,MIN($F$715,MAX(0,$B$2660-SUM(I2759:J2759))),0)</f>
        <v>0</v>
      </c>
      <c r="L2759" s="7" t="n">
        <f aca="false">IF(E2759=1,MIN($F$714,MAX(0,$B$2660-SUM(I2759:K2759))),0)</f>
        <v>0</v>
      </c>
      <c r="M2759" s="7" t="n">
        <f aca="false">IF(F2759=1,MIN($F$713,MAX(0,$B$2660-SUM(I2759:L2759))),0)</f>
        <v>0</v>
      </c>
      <c r="N2759" s="7" t="n">
        <f aca="false">IF(G2759=1,MIN($F$712,MAX(0,$B$2660-SUM(I2759:M2759))),0)</f>
        <v>0</v>
      </c>
      <c r="O2759" s="7" t="n">
        <f aca="false">IF(H2759=1,MIN($F$711,MAX(0,$B$2660-SUM(I2759:N2759))),0)</f>
        <v>5000000</v>
      </c>
      <c r="P2759" s="7" t="n">
        <f aca="false">MAX(0,$B$2660-SUM(I2759:O2759))</f>
        <v>1665000000</v>
      </c>
      <c r="Q2759" s="7" t="n">
        <f aca="false">($B$693+$B$694)+$B$22+(1-B2759)*$B$688+(1-C2759)*$E$716+(1-D2759)*$E$715+(1-E2759)*$E$714+(1-F2759)*$E$713+(1-G2759)*$E$712+(1-H2759)*$E$711</f>
        <v>21455452.603809</v>
      </c>
      <c r="R2759" s="7" t="n">
        <f aca="false">P2759&gt;$B$12*Q2759</f>
        <v>1</v>
      </c>
      <c r="S2759" s="7" t="n">
        <f aca="false">IF(R2759,(P2759+$B$12*$B$13)/(Q2759+$B$13),IF(Q2759&gt;0,P2759/Q2759,0))</f>
        <v>69.6083696508769</v>
      </c>
      <c r="T2759" s="7" t="n">
        <f aca="false">IF(R2759,$B$13*(S2759-$B$12),0)</f>
        <v>171520924.127192</v>
      </c>
      <c r="U2759" s="7" t="n">
        <f aca="false">($B$693+$B$694)*S2759</f>
        <v>21863785.9135114</v>
      </c>
      <c r="V2759" s="7" t="n">
        <f aca="false">$B$22*S2759</f>
        <v>626475326.857892</v>
      </c>
      <c r="W2759" s="7" t="n">
        <f aca="false">IF(B2759=1,I2759,S2759*$B$688)</f>
        <v>30000000</v>
      </c>
      <c r="X2759" s="7" t="n">
        <f aca="false">IF(C2759=1,J2759,S2759*$E$716)</f>
        <v>300000000</v>
      </c>
      <c r="Y2759" s="7" t="n">
        <f aca="false">IF(D2759=1,K2759,S2759*$E$715)</f>
        <v>121212918.732284</v>
      </c>
      <c r="Z2759" s="7" t="n">
        <f aca="false">IF(E2759=1,L2759,S2759*$E$714)</f>
        <v>167060087.162105</v>
      </c>
      <c r="AA2759" s="7" t="n">
        <f aca="false">IF(F2759=1,M2759,S2759*$E$713)</f>
        <v>208825108.952631</v>
      </c>
      <c r="AB2759" s="7" t="n">
        <f aca="false">IF(G2759=1,N2759,S2759*$E$712)</f>
        <v>348041848.254385</v>
      </c>
      <c r="AC2759" s="7" t="n">
        <f aca="false">IF(H2759=1,O2759,S2759*$E$711)</f>
        <v>5000000</v>
      </c>
      <c r="AD2759" s="7" t="n">
        <f aca="false">INDEX($W$2662:$W$2789,MATCH($A2759+(1-B2759)*64,$A$2662:$A$2789,0))</f>
        <v>30000000</v>
      </c>
      <c r="AE2759" s="7" t="n">
        <f aca="false">INDEX($W$2662:$W$2789,MATCH($A2759-B2759*64,$A$2662:$A$2789,0))</f>
        <v>65637438.5282171</v>
      </c>
      <c r="AF2759" s="7" t="n">
        <f aca="false">INDEX($X$2662:$X$2789,MATCH($A2759+(1-C2759)*32,$A$2662:$A$2789,0))</f>
        <v>300000000</v>
      </c>
      <c r="AG2759" s="7" t="n">
        <f aca="false">INDEX($X$2662:$X$2789,MATCH($A2759-C2759*32,$A$2662:$A$2789,0))</f>
        <v>402474569.138969</v>
      </c>
      <c r="AH2759" s="7" t="n">
        <f aca="false">INDEX($Y$2662:$Y$2789,MATCH($A2759+(1-D2759)*16,$A$2662:$A$2789,0))</f>
        <v>100000000</v>
      </c>
      <c r="AI2759" s="7" t="n">
        <f aca="false">INDEX($Y$2662:$Y$2789,MATCH($A2759-D2759*16,$A$2662:$A$2789,0))</f>
        <v>121212918.732284</v>
      </c>
      <c r="AJ2759" s="7" t="n">
        <f aca="false">INDEX($Z$2662:$Z$2789,MATCH($A2759+(1-E2759)*8,$A$2662:$A$2789,0))</f>
        <v>60000000</v>
      </c>
      <c r="AK2759" s="7" t="n">
        <f aca="false">INDEX($Z$2662:$Z$2789,MATCH($A2759-E2759*8,$A$2662:$A$2789,0))</f>
        <v>167060087.162105</v>
      </c>
      <c r="AL2759" s="7" t="n">
        <f aca="false">INDEX($AA$2662:$AA$2789,MATCH($A2759+(1-F2759)*4,$A$2662:$A$2789,0))</f>
        <v>30000000</v>
      </c>
      <c r="AM2759" s="7" t="n">
        <f aca="false">INDEX($AA$2662:$AA$2789,MATCH($A2759-F2759*4,$A$2662:$A$2789,0))</f>
        <v>208825108.952631</v>
      </c>
      <c r="AN2759" s="7" t="n">
        <f aca="false">INDEX($AB$2662:$AB$2789,MATCH($A2759+(1-G2759)*2,$A$2662:$A$2789,0))</f>
        <v>15000000</v>
      </c>
      <c r="AO2759" s="7" t="n">
        <f aca="false">INDEX($AB$2662:$AB$2789,MATCH($A2759-G2759*2,$A$2662:$A$2789,0))</f>
        <v>348041848.254385</v>
      </c>
      <c r="AP2759" s="7" t="n">
        <f aca="false">INDEX($AC$2662:$AC$2789,MATCH($A2759+(1-H2759)*1,$A$2662:$A$2789,0))</f>
        <v>5000000</v>
      </c>
      <c r="AQ2759" s="7" t="n">
        <f aca="false">INDEX($AC$2662:$AC$2789,MATCH($A2759-H2759*1,$A$2662:$A$2789,0))</f>
        <v>288805708.355598</v>
      </c>
      <c r="AR2759" s="14" t="b">
        <f aca="false">AND(IF(B2759=1,AD2759&gt;=AE2759,AE2759&gt;AD2759),IF(C2759=1,AF2759&gt;=AG2759,AG2759&gt;AF2759),IF(D2759=1,AH2759&gt;=AI2759,AI2759&gt;AH2759),IF(E2759=1,AJ2759&gt;=AK2759,AK2759&gt;AJ2759),IF(F2759=1,AL2759&gt;=AM2759,AM2759&gt;AL2759),IF(G2759=1,AN2759&gt;=AO2759,AO2759&gt;AN2759),IF(H2759=1,AP2759&gt;=AQ2759,AQ2759&gt;AP2759))</f>
        <v>0</v>
      </c>
      <c r="AS2759" s="2"/>
      <c r="AT2759" s="2"/>
      <c r="AU2759" s="2"/>
      <c r="AV2759" s="2"/>
      <c r="AW2759" s="2"/>
      <c r="AX2759" s="2"/>
    </row>
    <row r="2760" customFormat="false" ht="15" hidden="false" customHeight="false" outlineLevel="0" collapsed="false">
      <c r="A2760" s="6" t="n">
        <f aca="false">ROW()-2662</f>
        <v>98</v>
      </c>
      <c r="B2760" s="6" t="n">
        <f aca="false">MOD(INT($A2760/64),2)</f>
        <v>1</v>
      </c>
      <c r="C2760" s="6" t="n">
        <f aca="false">MOD(INT($A2760/32),2)</f>
        <v>1</v>
      </c>
      <c r="D2760" s="6" t="n">
        <f aca="false">MOD(INT($A2760/16),2)</f>
        <v>0</v>
      </c>
      <c r="E2760" s="6" t="n">
        <f aca="false">MOD(INT($A2760/8),2)</f>
        <v>0</v>
      </c>
      <c r="F2760" s="6" t="n">
        <f aca="false">MOD(INT($A2760/4),2)</f>
        <v>0</v>
      </c>
      <c r="G2760" s="6" t="n">
        <f aca="false">MOD(INT($A2760/2),2)</f>
        <v>1</v>
      </c>
      <c r="H2760" s="6" t="n">
        <f aca="false">MOD(INT($A2760/1),2)</f>
        <v>0</v>
      </c>
      <c r="I2760" s="7" t="n">
        <f aca="false">IF(B2760=1,MIN($B$6,$B$2660),0)</f>
        <v>30000000</v>
      </c>
      <c r="J2760" s="7" t="n">
        <f aca="false">IF(C2760=1,MIN($F$716,MAX(0,$B$2660-I2760)),0)</f>
        <v>300000000</v>
      </c>
      <c r="K2760" s="7" t="n">
        <f aca="false">IF(D2760=1,MIN($F$715,MAX(0,$B$2660-SUM(I2760:J2760))),0)</f>
        <v>0</v>
      </c>
      <c r="L2760" s="7" t="n">
        <f aca="false">IF(E2760=1,MIN($F$714,MAX(0,$B$2660-SUM(I2760:K2760))),0)</f>
        <v>0</v>
      </c>
      <c r="M2760" s="7" t="n">
        <f aca="false">IF(F2760=1,MIN($F$713,MAX(0,$B$2660-SUM(I2760:L2760))),0)</f>
        <v>0</v>
      </c>
      <c r="N2760" s="7" t="n">
        <f aca="false">IF(G2760=1,MIN($F$712,MAX(0,$B$2660-SUM(I2760:M2760))),0)</f>
        <v>15000000</v>
      </c>
      <c r="O2760" s="7" t="n">
        <f aca="false">IF(H2760=1,MIN($F$711,MAX(0,$B$2660-SUM(I2760:N2760))),0)</f>
        <v>0</v>
      </c>
      <c r="P2760" s="7" t="n">
        <f aca="false">MAX(0,$B$2660-SUM(I2760:O2760))</f>
        <v>1655000000</v>
      </c>
      <c r="Q2760" s="7" t="n">
        <f aca="false">($B$693+$B$694)+$B$22+(1-B2760)*$B$688+(1-C2760)*$E$716+(1-D2760)*$E$715+(1-E2760)*$E$714+(1-F2760)*$E$713+(1-G2760)*$E$712+(1-H2760)*$E$711</f>
        <v>21455452.603809</v>
      </c>
      <c r="R2760" s="7" t="n">
        <f aca="false">P2760&gt;$B$12*Q2760</f>
        <v>1</v>
      </c>
      <c r="S2760" s="7" t="n">
        <f aca="false">IF(R2760,(P2760+$B$12*$B$13)/(Q2760+$B$13),IF(Q2760&gt;0,P2760/Q2760,0))</f>
        <v>69.1909281537202</v>
      </c>
      <c r="T2760" s="7" t="n">
        <f aca="false">IF(R2760,$B$13*(S2760-$B$12),0)</f>
        <v>170477320.384301</v>
      </c>
      <c r="U2760" s="7" t="n">
        <f aca="false">($B$693+$B$694)*S2760</f>
        <v>21732668.7566087</v>
      </c>
      <c r="V2760" s="7" t="n">
        <f aca="false">$B$22*S2760</f>
        <v>622718353.383482</v>
      </c>
      <c r="W2760" s="7" t="n">
        <f aca="false">IF(B2760=1,I2760,S2760*$B$688)</f>
        <v>30000000</v>
      </c>
      <c r="X2760" s="7" t="n">
        <f aca="false">IF(C2760=1,J2760,S2760*$E$716)</f>
        <v>300000000</v>
      </c>
      <c r="Y2760" s="7" t="n">
        <f aca="false">IF(D2760=1,K2760,S2760*$E$715)</f>
        <v>120486004.676918</v>
      </c>
      <c r="Z2760" s="7" t="n">
        <f aca="false">IF(E2760=1,L2760,S2760*$E$714)</f>
        <v>166058227.568929</v>
      </c>
      <c r="AA2760" s="7" t="n">
        <f aca="false">IF(F2760=1,M2760,S2760*$E$713)</f>
        <v>207572784.461161</v>
      </c>
      <c r="AB2760" s="7" t="n">
        <f aca="false">IF(G2760=1,N2760,S2760*$E$712)</f>
        <v>15000000</v>
      </c>
      <c r="AC2760" s="7" t="n">
        <f aca="false">IF(H2760=1,O2760,S2760*$E$711)</f>
        <v>345954640.768601</v>
      </c>
      <c r="AD2760" s="7" t="n">
        <f aca="false">INDEX($W$2662:$W$2789,MATCH($A2760+(1-B2760)*64,$A$2662:$A$2789,0))</f>
        <v>30000000</v>
      </c>
      <c r="AE2760" s="7" t="n">
        <f aca="false">INDEX($W$2662:$W$2789,MATCH($A2760-B2760*64,$A$2662:$A$2789,0))</f>
        <v>65250767.3145016</v>
      </c>
      <c r="AF2760" s="7" t="n">
        <f aca="false">INDEX($X$2662:$X$2789,MATCH($A2760+(1-C2760)*32,$A$2662:$A$2789,0))</f>
        <v>300000000</v>
      </c>
      <c r="AG2760" s="7" t="n">
        <f aca="false">INDEX($X$2662:$X$2789,MATCH($A2760-C2760*32,$A$2662:$A$2789,0))</f>
        <v>400428955.064565</v>
      </c>
      <c r="AH2760" s="7" t="n">
        <f aca="false">INDEX($Y$2662:$Y$2789,MATCH($A2760+(1-D2760)*16,$A$2662:$A$2789,0))</f>
        <v>100000000</v>
      </c>
      <c r="AI2760" s="7" t="n">
        <f aca="false">INDEX($Y$2662:$Y$2789,MATCH($A2760-D2760*16,$A$2662:$A$2789,0))</f>
        <v>120486004.676918</v>
      </c>
      <c r="AJ2760" s="7" t="n">
        <f aca="false">INDEX($Z$2662:$Z$2789,MATCH($A2760+(1-E2760)*8,$A$2662:$A$2789,0))</f>
        <v>60000000</v>
      </c>
      <c r="AK2760" s="7" t="n">
        <f aca="false">INDEX($Z$2662:$Z$2789,MATCH($A2760-E2760*8,$A$2662:$A$2789,0))</f>
        <v>166058227.568929</v>
      </c>
      <c r="AL2760" s="7" t="n">
        <f aca="false">INDEX($AA$2662:$AA$2789,MATCH($A2760+(1-F2760)*4,$A$2662:$A$2789,0))</f>
        <v>30000000</v>
      </c>
      <c r="AM2760" s="7" t="n">
        <f aca="false">INDEX($AA$2662:$AA$2789,MATCH($A2760-F2760*4,$A$2662:$A$2789,0))</f>
        <v>207572784.461161</v>
      </c>
      <c r="AN2760" s="7" t="n">
        <f aca="false">INDEX($AB$2662:$AB$2789,MATCH($A2760+(1-G2760)*2,$A$2662:$A$2789,0))</f>
        <v>15000000</v>
      </c>
      <c r="AO2760" s="7" t="n">
        <f aca="false">INDEX($AB$2662:$AB$2789,MATCH($A2760-G2760*2,$A$2662:$A$2789,0))</f>
        <v>288805708.355598</v>
      </c>
      <c r="AP2760" s="7" t="n">
        <f aca="false">INDEX($AC$2662:$AC$2789,MATCH($A2760+(1-H2760)*1,$A$2662:$A$2789,0))</f>
        <v>5000000</v>
      </c>
      <c r="AQ2760" s="7" t="n">
        <f aca="false">INDEX($AC$2662:$AC$2789,MATCH($A2760-H2760*1,$A$2662:$A$2789,0))</f>
        <v>345954640.768601</v>
      </c>
      <c r="AR2760" s="14" t="b">
        <f aca="false">AND(IF(B2760=1,AD2760&gt;=AE2760,AE2760&gt;AD2760),IF(C2760=1,AF2760&gt;=AG2760,AG2760&gt;AF2760),IF(D2760=1,AH2760&gt;=AI2760,AI2760&gt;AH2760),IF(E2760=1,AJ2760&gt;=AK2760,AK2760&gt;AJ2760),IF(F2760=1,AL2760&gt;=AM2760,AM2760&gt;AL2760),IF(G2760=1,AN2760&gt;=AO2760,AO2760&gt;AN2760),IF(H2760=1,AP2760&gt;=AQ2760,AQ2760&gt;AP2760))</f>
        <v>0</v>
      </c>
      <c r="AS2760" s="2"/>
      <c r="AT2760" s="2"/>
      <c r="AU2760" s="2"/>
      <c r="AV2760" s="2"/>
      <c r="AW2760" s="2"/>
      <c r="AX2760" s="2"/>
    </row>
    <row r="2761" customFormat="false" ht="15" hidden="false" customHeight="false" outlineLevel="0" collapsed="false">
      <c r="A2761" s="6" t="n">
        <f aca="false">ROW()-2662</f>
        <v>99</v>
      </c>
      <c r="B2761" s="6" t="n">
        <f aca="false">MOD(INT($A2761/64),2)</f>
        <v>1</v>
      </c>
      <c r="C2761" s="6" t="n">
        <f aca="false">MOD(INT($A2761/32),2)</f>
        <v>1</v>
      </c>
      <c r="D2761" s="6" t="n">
        <f aca="false">MOD(INT($A2761/16),2)</f>
        <v>0</v>
      </c>
      <c r="E2761" s="6" t="n">
        <f aca="false">MOD(INT($A2761/8),2)</f>
        <v>0</v>
      </c>
      <c r="F2761" s="6" t="n">
        <f aca="false">MOD(INT($A2761/4),2)</f>
        <v>0</v>
      </c>
      <c r="G2761" s="6" t="n">
        <f aca="false">MOD(INT($A2761/2),2)</f>
        <v>1</v>
      </c>
      <c r="H2761" s="6" t="n">
        <f aca="false">MOD(INT($A2761/1),2)</f>
        <v>1</v>
      </c>
      <c r="I2761" s="7" t="n">
        <f aca="false">IF(B2761=1,MIN($B$6,$B$2660),0)</f>
        <v>30000000</v>
      </c>
      <c r="J2761" s="7" t="n">
        <f aca="false">IF(C2761=1,MIN($F$716,MAX(0,$B$2660-I2761)),0)</f>
        <v>300000000</v>
      </c>
      <c r="K2761" s="7" t="n">
        <f aca="false">IF(D2761=1,MIN($F$715,MAX(0,$B$2660-SUM(I2761:J2761))),0)</f>
        <v>0</v>
      </c>
      <c r="L2761" s="7" t="n">
        <f aca="false">IF(E2761=1,MIN($F$714,MAX(0,$B$2660-SUM(I2761:K2761))),0)</f>
        <v>0</v>
      </c>
      <c r="M2761" s="7" t="n">
        <f aca="false">IF(F2761=1,MIN($F$713,MAX(0,$B$2660-SUM(I2761:L2761))),0)</f>
        <v>0</v>
      </c>
      <c r="N2761" s="7" t="n">
        <f aca="false">IF(G2761=1,MIN($F$712,MAX(0,$B$2660-SUM(I2761:M2761))),0)</f>
        <v>15000000</v>
      </c>
      <c r="O2761" s="7" t="n">
        <f aca="false">IF(H2761=1,MIN($F$711,MAX(0,$B$2660-SUM(I2761:N2761))),0)</f>
        <v>5000000</v>
      </c>
      <c r="P2761" s="7" t="n">
        <f aca="false">MAX(0,$B$2660-SUM(I2761:O2761))</f>
        <v>1650000000</v>
      </c>
      <c r="Q2761" s="7" t="n">
        <f aca="false">($B$693+$B$694)+$B$22+(1-B2761)*$B$688+(1-C2761)*$E$716+(1-D2761)*$E$715+(1-E2761)*$E$714+(1-F2761)*$E$713+(1-G2761)*$E$712+(1-H2761)*$E$711</f>
        <v>16455452.603809</v>
      </c>
      <c r="R2761" s="7" t="n">
        <f aca="false">P2761&gt;$B$12*Q2761</f>
        <v>1</v>
      </c>
      <c r="S2761" s="7" t="n">
        <f aca="false">IF(R2761,(P2761+$B$12*$B$13)/(Q2761+$B$13),IF(Q2761&gt;0,P2761/Q2761,0))</f>
        <v>87.1780819239282</v>
      </c>
      <c r="T2761" s="7" t="n">
        <f aca="false">IF(R2761,$B$13*(S2761-$B$12),0)</f>
        <v>215445204.80982</v>
      </c>
      <c r="U2761" s="7" t="n">
        <f aca="false">($B$693+$B$694)*S2761</f>
        <v>27382381.3012019</v>
      </c>
      <c r="V2761" s="7" t="n">
        <f aca="false">$B$22*S2761</f>
        <v>784602737.315353</v>
      </c>
      <c r="W2761" s="7" t="n">
        <f aca="false">IF(B2761=1,I2761,S2761*$B$688)</f>
        <v>30000000</v>
      </c>
      <c r="X2761" s="7" t="n">
        <f aca="false">IF(C2761=1,J2761,S2761*$E$716)</f>
        <v>300000000</v>
      </c>
      <c r="Y2761" s="7" t="n">
        <f aca="false">IF(D2761=1,K2761,S2761*$E$715)</f>
        <v>151808034.184412</v>
      </c>
      <c r="Z2761" s="7" t="n">
        <f aca="false">IF(E2761=1,L2761,S2761*$E$714)</f>
        <v>209227396.617428</v>
      </c>
      <c r="AA2761" s="7" t="n">
        <f aca="false">IF(F2761=1,M2761,S2761*$E$713)</f>
        <v>261534245.771784</v>
      </c>
      <c r="AB2761" s="7" t="n">
        <f aca="false">IF(G2761=1,N2761,S2761*$E$712)</f>
        <v>15000000</v>
      </c>
      <c r="AC2761" s="7" t="n">
        <f aca="false">IF(H2761=1,O2761,S2761*$E$711)</f>
        <v>5000000</v>
      </c>
      <c r="AD2761" s="7" t="n">
        <f aca="false">INDEX($W$2662:$W$2789,MATCH($A2761+(1-B2761)*64,$A$2662:$A$2789,0))</f>
        <v>30000000</v>
      </c>
      <c r="AE2761" s="7" t="n">
        <f aca="false">INDEX($W$2662:$W$2789,MATCH($A2761-B2761*64,$A$2662:$A$2789,0))</f>
        <v>81387929.3379961</v>
      </c>
      <c r="AF2761" s="7" t="n">
        <f aca="false">INDEX($X$2662:$X$2789,MATCH($A2761+(1-C2761)*32,$A$2662:$A$2789,0))</f>
        <v>300000000</v>
      </c>
      <c r="AG2761" s="7" t="n">
        <f aca="false">INDEX($X$2662:$X$2789,MATCH($A2761-C2761*32,$A$2662:$A$2789,0))</f>
        <v>478918345.274606</v>
      </c>
      <c r="AH2761" s="7" t="n">
        <f aca="false">INDEX($Y$2662:$Y$2789,MATCH($A2761+(1-D2761)*16,$A$2662:$A$2789,0))</f>
        <v>100000000</v>
      </c>
      <c r="AI2761" s="7" t="n">
        <f aca="false">INDEX($Y$2662:$Y$2789,MATCH($A2761-D2761*16,$A$2662:$A$2789,0))</f>
        <v>151808034.184412</v>
      </c>
      <c r="AJ2761" s="7" t="n">
        <f aca="false">INDEX($Z$2662:$Z$2789,MATCH($A2761+(1-E2761)*8,$A$2662:$A$2789,0))</f>
        <v>60000000</v>
      </c>
      <c r="AK2761" s="7" t="n">
        <f aca="false">INDEX($Z$2662:$Z$2789,MATCH($A2761-E2761*8,$A$2662:$A$2789,0))</f>
        <v>209227396.617428</v>
      </c>
      <c r="AL2761" s="7" t="n">
        <f aca="false">INDEX($AA$2662:$AA$2789,MATCH($A2761+(1-F2761)*4,$A$2662:$A$2789,0))</f>
        <v>30000000</v>
      </c>
      <c r="AM2761" s="7" t="n">
        <f aca="false">INDEX($AA$2662:$AA$2789,MATCH($A2761-F2761*4,$A$2662:$A$2789,0))</f>
        <v>261534245.771784</v>
      </c>
      <c r="AN2761" s="7" t="n">
        <f aca="false">INDEX($AB$2662:$AB$2789,MATCH($A2761+(1-G2761)*2,$A$2662:$A$2789,0))</f>
        <v>15000000</v>
      </c>
      <c r="AO2761" s="7" t="n">
        <f aca="false">INDEX($AB$2662:$AB$2789,MATCH($A2761-G2761*2,$A$2662:$A$2789,0))</f>
        <v>348041848.254385</v>
      </c>
      <c r="AP2761" s="7" t="n">
        <f aca="false">INDEX($AC$2662:$AC$2789,MATCH($A2761+(1-H2761)*1,$A$2662:$A$2789,0))</f>
        <v>5000000</v>
      </c>
      <c r="AQ2761" s="7" t="n">
        <f aca="false">INDEX($AC$2662:$AC$2789,MATCH($A2761-H2761*1,$A$2662:$A$2789,0))</f>
        <v>345954640.768601</v>
      </c>
      <c r="AR2761" s="14" t="b">
        <f aca="false">AND(IF(B2761=1,AD2761&gt;=AE2761,AE2761&gt;AD2761),IF(C2761=1,AF2761&gt;=AG2761,AG2761&gt;AF2761),IF(D2761=1,AH2761&gt;=AI2761,AI2761&gt;AH2761),IF(E2761=1,AJ2761&gt;=AK2761,AK2761&gt;AJ2761),IF(F2761=1,AL2761&gt;=AM2761,AM2761&gt;AL2761),IF(G2761=1,AN2761&gt;=AO2761,AO2761&gt;AN2761),IF(H2761=1,AP2761&gt;=AQ2761,AQ2761&gt;AP2761))</f>
        <v>0</v>
      </c>
      <c r="AS2761" s="2"/>
      <c r="AT2761" s="2"/>
      <c r="AU2761" s="2"/>
      <c r="AV2761" s="2"/>
      <c r="AW2761" s="2"/>
      <c r="AX2761" s="2"/>
    </row>
    <row r="2762" customFormat="false" ht="15" hidden="false" customHeight="false" outlineLevel="0" collapsed="false">
      <c r="A2762" s="6" t="n">
        <f aca="false">ROW()-2662</f>
        <v>100</v>
      </c>
      <c r="B2762" s="6" t="n">
        <f aca="false">MOD(INT($A2762/64),2)</f>
        <v>1</v>
      </c>
      <c r="C2762" s="6" t="n">
        <f aca="false">MOD(INT($A2762/32),2)</f>
        <v>1</v>
      </c>
      <c r="D2762" s="6" t="n">
        <f aca="false">MOD(INT($A2762/16),2)</f>
        <v>0</v>
      </c>
      <c r="E2762" s="6" t="n">
        <f aca="false">MOD(INT($A2762/8),2)</f>
        <v>0</v>
      </c>
      <c r="F2762" s="6" t="n">
        <f aca="false">MOD(INT($A2762/4),2)</f>
        <v>1</v>
      </c>
      <c r="G2762" s="6" t="n">
        <f aca="false">MOD(INT($A2762/2),2)</f>
        <v>0</v>
      </c>
      <c r="H2762" s="6" t="n">
        <f aca="false">MOD(INT($A2762/1),2)</f>
        <v>0</v>
      </c>
      <c r="I2762" s="7" t="n">
        <f aca="false">IF(B2762=1,MIN($B$6,$B$2660),0)</f>
        <v>30000000</v>
      </c>
      <c r="J2762" s="7" t="n">
        <f aca="false">IF(C2762=1,MIN($F$716,MAX(0,$B$2660-I2762)),0)</f>
        <v>300000000</v>
      </c>
      <c r="K2762" s="7" t="n">
        <f aca="false">IF(D2762=1,MIN($F$715,MAX(0,$B$2660-SUM(I2762:J2762))),0)</f>
        <v>0</v>
      </c>
      <c r="L2762" s="7" t="n">
        <f aca="false">IF(E2762=1,MIN($F$714,MAX(0,$B$2660-SUM(I2762:K2762))),0)</f>
        <v>0</v>
      </c>
      <c r="M2762" s="7" t="n">
        <f aca="false">IF(F2762=1,MIN($F$713,MAX(0,$B$2660-SUM(I2762:L2762))),0)</f>
        <v>30000000</v>
      </c>
      <c r="N2762" s="7" t="n">
        <f aca="false">IF(G2762=1,MIN($F$712,MAX(0,$B$2660-SUM(I2762:M2762))),0)</f>
        <v>0</v>
      </c>
      <c r="O2762" s="7" t="n">
        <f aca="false">IF(H2762=1,MIN($F$711,MAX(0,$B$2660-SUM(I2762:N2762))),0)</f>
        <v>0</v>
      </c>
      <c r="P2762" s="7" t="n">
        <f aca="false">MAX(0,$B$2660-SUM(I2762:O2762))</f>
        <v>1640000000</v>
      </c>
      <c r="Q2762" s="7" t="n">
        <f aca="false">($B$693+$B$694)+$B$22+(1-B2762)*$B$688+(1-C2762)*$E$716+(1-D2762)*$E$715+(1-E2762)*$E$714+(1-F2762)*$E$713+(1-G2762)*$E$712+(1-H2762)*$E$711</f>
        <v>23455452.603809</v>
      </c>
      <c r="R2762" s="7" t="n">
        <f aca="false">P2762&gt;$B$12*Q2762</f>
        <v>1</v>
      </c>
      <c r="S2762" s="7" t="n">
        <f aca="false">IF(R2762,(P2762+$B$12*$B$13)/(Q2762+$B$13),IF(Q2762&gt;0,P2762/Q2762,0))</f>
        <v>63.281501003722</v>
      </c>
      <c r="T2762" s="7" t="n">
        <f aca="false">IF(R2762,$B$13*(S2762-$B$12),0)</f>
        <v>155703752.509305</v>
      </c>
      <c r="U2762" s="7" t="n">
        <f aca="false">($B$693+$B$694)*S2762</f>
        <v>19876534.9220272</v>
      </c>
      <c r="V2762" s="7" t="n">
        <f aca="false">$B$22*S2762</f>
        <v>569533509.033498</v>
      </c>
      <c r="W2762" s="7" t="n">
        <f aca="false">IF(B2762=1,I2762,S2762*$B$688)</f>
        <v>30000000</v>
      </c>
      <c r="X2762" s="7" t="n">
        <f aca="false">IF(C2762=1,J2762,S2762*$E$716)</f>
        <v>300000000</v>
      </c>
      <c r="Y2762" s="7" t="n">
        <f aca="false">IF(D2762=1,K2762,S2762*$E$715)</f>
        <v>110195591.089016</v>
      </c>
      <c r="Z2762" s="7" t="n">
        <f aca="false">IF(E2762=1,L2762,S2762*$E$714)</f>
        <v>151875602.408933</v>
      </c>
      <c r="AA2762" s="7" t="n">
        <f aca="false">IF(F2762=1,M2762,S2762*$E$713)</f>
        <v>30000000</v>
      </c>
      <c r="AB2762" s="7" t="n">
        <f aca="false">IF(G2762=1,N2762,S2762*$E$712)</f>
        <v>316407505.01861</v>
      </c>
      <c r="AC2762" s="7" t="n">
        <f aca="false">IF(H2762=1,O2762,S2762*$E$711)</f>
        <v>316407505.01861</v>
      </c>
      <c r="AD2762" s="7" t="n">
        <f aca="false">INDEX($W$2662:$W$2789,MATCH($A2762+(1-B2762)*64,$A$2662:$A$2789,0))</f>
        <v>30000000</v>
      </c>
      <c r="AE2762" s="7" t="n">
        <f aca="false">INDEX($W$2662:$W$2789,MATCH($A2762-B2762*64,$A$2662:$A$2789,0))</f>
        <v>59865919.0072879</v>
      </c>
      <c r="AF2762" s="7" t="n">
        <f aca="false">INDEX($X$2662:$X$2789,MATCH($A2762+(1-C2762)*32,$A$2662:$A$2789,0))</f>
        <v>300000000</v>
      </c>
      <c r="AG2762" s="7" t="n">
        <f aca="false">INDEX($X$2662:$X$2789,MATCH($A2762-C2762*32,$A$2662:$A$2789,0))</f>
        <v>372615225.607079</v>
      </c>
      <c r="AH2762" s="7" t="n">
        <f aca="false">INDEX($Y$2662:$Y$2789,MATCH($A2762+(1-D2762)*16,$A$2662:$A$2789,0))</f>
        <v>100000000</v>
      </c>
      <c r="AI2762" s="7" t="n">
        <f aca="false">INDEX($Y$2662:$Y$2789,MATCH($A2762-D2762*16,$A$2662:$A$2789,0))</f>
        <v>110195591.089016</v>
      </c>
      <c r="AJ2762" s="7" t="n">
        <f aca="false">INDEX($Z$2662:$Z$2789,MATCH($A2762+(1-E2762)*8,$A$2662:$A$2789,0))</f>
        <v>60000000</v>
      </c>
      <c r="AK2762" s="7" t="n">
        <f aca="false">INDEX($Z$2662:$Z$2789,MATCH($A2762-E2762*8,$A$2662:$A$2789,0))</f>
        <v>151875602.408933</v>
      </c>
      <c r="AL2762" s="7" t="n">
        <f aca="false">INDEX($AA$2662:$AA$2789,MATCH($A2762+(1-F2762)*4,$A$2662:$A$2789,0))</f>
        <v>30000000</v>
      </c>
      <c r="AM2762" s="7" t="n">
        <f aca="false">INDEX($AA$2662:$AA$2789,MATCH($A2762-F2762*4,$A$2662:$A$2789,0))</f>
        <v>173283425.013359</v>
      </c>
      <c r="AN2762" s="7" t="n">
        <f aca="false">INDEX($AB$2662:$AB$2789,MATCH($A2762+(1-G2762)*2,$A$2662:$A$2789,0))</f>
        <v>15000000</v>
      </c>
      <c r="AO2762" s="7" t="n">
        <f aca="false">INDEX($AB$2662:$AB$2789,MATCH($A2762-G2762*2,$A$2662:$A$2789,0))</f>
        <v>316407505.01861</v>
      </c>
      <c r="AP2762" s="7" t="n">
        <f aca="false">INDEX($AC$2662:$AC$2789,MATCH($A2762+(1-H2762)*1,$A$2662:$A$2789,0))</f>
        <v>5000000</v>
      </c>
      <c r="AQ2762" s="7" t="n">
        <f aca="false">INDEX($AC$2662:$AC$2789,MATCH($A2762-H2762*1,$A$2662:$A$2789,0))</f>
        <v>316407505.01861</v>
      </c>
      <c r="AR2762" s="14" t="b">
        <f aca="false">AND(IF(B2762=1,AD2762&gt;=AE2762,AE2762&gt;AD2762),IF(C2762=1,AF2762&gt;=AG2762,AG2762&gt;AF2762),IF(D2762=1,AH2762&gt;=AI2762,AI2762&gt;AH2762),IF(E2762=1,AJ2762&gt;=AK2762,AK2762&gt;AJ2762),IF(F2762=1,AL2762&gt;=AM2762,AM2762&gt;AL2762),IF(G2762=1,AN2762&gt;=AO2762,AO2762&gt;AN2762),IF(H2762=1,AP2762&gt;=AQ2762,AQ2762&gt;AP2762))</f>
        <v>0</v>
      </c>
      <c r="AS2762" s="2"/>
      <c r="AT2762" s="2"/>
      <c r="AU2762" s="2"/>
      <c r="AV2762" s="2"/>
      <c r="AW2762" s="2"/>
      <c r="AX2762" s="2"/>
    </row>
    <row r="2763" customFormat="false" ht="15" hidden="false" customHeight="false" outlineLevel="0" collapsed="false">
      <c r="A2763" s="6" t="n">
        <f aca="false">ROW()-2662</f>
        <v>101</v>
      </c>
      <c r="B2763" s="6" t="n">
        <f aca="false">MOD(INT($A2763/64),2)</f>
        <v>1</v>
      </c>
      <c r="C2763" s="6" t="n">
        <f aca="false">MOD(INT($A2763/32),2)</f>
        <v>1</v>
      </c>
      <c r="D2763" s="6" t="n">
        <f aca="false">MOD(INT($A2763/16),2)</f>
        <v>0</v>
      </c>
      <c r="E2763" s="6" t="n">
        <f aca="false">MOD(INT($A2763/8),2)</f>
        <v>0</v>
      </c>
      <c r="F2763" s="6" t="n">
        <f aca="false">MOD(INT($A2763/4),2)</f>
        <v>1</v>
      </c>
      <c r="G2763" s="6" t="n">
        <f aca="false">MOD(INT($A2763/2),2)</f>
        <v>0</v>
      </c>
      <c r="H2763" s="6" t="n">
        <f aca="false">MOD(INT($A2763/1),2)</f>
        <v>1</v>
      </c>
      <c r="I2763" s="7" t="n">
        <f aca="false">IF(B2763=1,MIN($B$6,$B$2660),0)</f>
        <v>30000000</v>
      </c>
      <c r="J2763" s="7" t="n">
        <f aca="false">IF(C2763=1,MIN($F$716,MAX(0,$B$2660-I2763)),0)</f>
        <v>300000000</v>
      </c>
      <c r="K2763" s="7" t="n">
        <f aca="false">IF(D2763=1,MIN($F$715,MAX(0,$B$2660-SUM(I2763:J2763))),0)</f>
        <v>0</v>
      </c>
      <c r="L2763" s="7" t="n">
        <f aca="false">IF(E2763=1,MIN($F$714,MAX(0,$B$2660-SUM(I2763:K2763))),0)</f>
        <v>0</v>
      </c>
      <c r="M2763" s="7" t="n">
        <f aca="false">IF(F2763=1,MIN($F$713,MAX(0,$B$2660-SUM(I2763:L2763))),0)</f>
        <v>30000000</v>
      </c>
      <c r="N2763" s="7" t="n">
        <f aca="false">IF(G2763=1,MIN($F$712,MAX(0,$B$2660-SUM(I2763:M2763))),0)</f>
        <v>0</v>
      </c>
      <c r="O2763" s="7" t="n">
        <f aca="false">IF(H2763=1,MIN($F$711,MAX(0,$B$2660-SUM(I2763:N2763))),0)</f>
        <v>5000000</v>
      </c>
      <c r="P2763" s="7" t="n">
        <f aca="false">MAX(0,$B$2660-SUM(I2763:O2763))</f>
        <v>1635000000</v>
      </c>
      <c r="Q2763" s="7" t="n">
        <f aca="false">($B$693+$B$694)+$B$22+(1-B2763)*$B$688+(1-C2763)*$E$716+(1-D2763)*$E$715+(1-E2763)*$E$714+(1-F2763)*$E$713+(1-G2763)*$E$712+(1-H2763)*$E$711</f>
        <v>18455452.603809</v>
      </c>
      <c r="R2763" s="7" t="n">
        <f aca="false">P2763&gt;$B$12*Q2763</f>
        <v>1</v>
      </c>
      <c r="S2763" s="7" t="n">
        <f aca="false">IF(R2763,(P2763+$B$12*$B$13)/(Q2763+$B$13),IF(Q2763&gt;0,P2763/Q2763,0))</f>
        <v>78.1419533597836</v>
      </c>
      <c r="T2763" s="7" t="n">
        <f aca="false">IF(R2763,$B$13*(S2763-$B$12),0)</f>
        <v>192854883.399459</v>
      </c>
      <c r="U2763" s="7" t="n">
        <f aca="false">($B$693+$B$694)*S2763</f>
        <v>24544159.670609</v>
      </c>
      <c r="V2763" s="7" t="n">
        <f aca="false">$B$22*S2763</f>
        <v>703277580.238052</v>
      </c>
      <c r="W2763" s="7" t="n">
        <f aca="false">IF(B2763=1,I2763,S2763*$B$688)</f>
        <v>30000000</v>
      </c>
      <c r="X2763" s="7" t="n">
        <f aca="false">IF(C2763=1,J2763,S2763*$E$716)</f>
        <v>300000000</v>
      </c>
      <c r="Y2763" s="7" t="n">
        <f aca="false">IF(D2763=1,K2763,S2763*$E$715)</f>
        <v>136072921.829481</v>
      </c>
      <c r="Z2763" s="7" t="n">
        <f aca="false">IF(E2763=1,L2763,S2763*$E$714)</f>
        <v>187540688.063481</v>
      </c>
      <c r="AA2763" s="7" t="n">
        <f aca="false">IF(F2763=1,M2763,S2763*$E$713)</f>
        <v>30000000</v>
      </c>
      <c r="AB2763" s="7" t="n">
        <f aca="false">IF(G2763=1,N2763,S2763*$E$712)</f>
        <v>390709766.798918</v>
      </c>
      <c r="AC2763" s="7" t="n">
        <f aca="false">IF(H2763=1,O2763,S2763*$E$711)</f>
        <v>5000000</v>
      </c>
      <c r="AD2763" s="7" t="n">
        <f aca="false">INDEX($W$2662:$W$2789,MATCH($A2763+(1-B2763)*64,$A$2662:$A$2789,0))</f>
        <v>30000000</v>
      </c>
      <c r="AE2763" s="7" t="n">
        <f aca="false">INDEX($W$2662:$W$2789,MATCH($A2763-B2763*64,$A$2662:$A$2789,0))</f>
        <v>73302293.1521071</v>
      </c>
      <c r="AF2763" s="7" t="n">
        <f aca="false">INDEX($X$2662:$X$2789,MATCH($A2763+(1-C2763)*32,$A$2662:$A$2789,0))</f>
        <v>300000000</v>
      </c>
      <c r="AG2763" s="7" t="n">
        <f aca="false">INDEX($X$2662:$X$2789,MATCH($A2763-C2763*32,$A$2662:$A$2789,0))</f>
        <v>440186814.556698</v>
      </c>
      <c r="AH2763" s="7" t="n">
        <f aca="false">INDEX($Y$2662:$Y$2789,MATCH($A2763+(1-D2763)*16,$A$2662:$A$2789,0))</f>
        <v>100000000</v>
      </c>
      <c r="AI2763" s="7" t="n">
        <f aca="false">INDEX($Y$2662:$Y$2789,MATCH($A2763-D2763*16,$A$2662:$A$2789,0))</f>
        <v>136072921.829481</v>
      </c>
      <c r="AJ2763" s="7" t="n">
        <f aca="false">INDEX($Z$2662:$Z$2789,MATCH($A2763+(1-E2763)*8,$A$2662:$A$2789,0))</f>
        <v>60000000</v>
      </c>
      <c r="AK2763" s="7" t="n">
        <f aca="false">INDEX($Z$2662:$Z$2789,MATCH($A2763-E2763*8,$A$2662:$A$2789,0))</f>
        <v>187540688.063481</v>
      </c>
      <c r="AL2763" s="7" t="n">
        <f aca="false">INDEX($AA$2662:$AA$2789,MATCH($A2763+(1-F2763)*4,$A$2662:$A$2789,0))</f>
        <v>30000000</v>
      </c>
      <c r="AM2763" s="7" t="n">
        <f aca="false">INDEX($AA$2662:$AA$2789,MATCH($A2763-F2763*4,$A$2662:$A$2789,0))</f>
        <v>208825108.952631</v>
      </c>
      <c r="AN2763" s="7" t="n">
        <f aca="false">INDEX($AB$2662:$AB$2789,MATCH($A2763+(1-G2763)*2,$A$2662:$A$2789,0))</f>
        <v>15000000</v>
      </c>
      <c r="AO2763" s="7" t="n">
        <f aca="false">INDEX($AB$2662:$AB$2789,MATCH($A2763-G2763*2,$A$2662:$A$2789,0))</f>
        <v>390709766.798918</v>
      </c>
      <c r="AP2763" s="7" t="n">
        <f aca="false">INDEX($AC$2662:$AC$2789,MATCH($A2763+(1-H2763)*1,$A$2662:$A$2789,0))</f>
        <v>5000000</v>
      </c>
      <c r="AQ2763" s="7" t="n">
        <f aca="false">INDEX($AC$2662:$AC$2789,MATCH($A2763-H2763*1,$A$2662:$A$2789,0))</f>
        <v>316407505.01861</v>
      </c>
      <c r="AR2763" s="14" t="b">
        <f aca="false">AND(IF(B2763=1,AD2763&gt;=AE2763,AE2763&gt;AD2763),IF(C2763=1,AF2763&gt;=AG2763,AG2763&gt;AF2763),IF(D2763=1,AH2763&gt;=AI2763,AI2763&gt;AH2763),IF(E2763=1,AJ2763&gt;=AK2763,AK2763&gt;AJ2763),IF(F2763=1,AL2763&gt;=AM2763,AM2763&gt;AL2763),IF(G2763=1,AN2763&gt;=AO2763,AO2763&gt;AN2763),IF(H2763=1,AP2763&gt;=AQ2763,AQ2763&gt;AP2763))</f>
        <v>0</v>
      </c>
      <c r="AS2763" s="2"/>
      <c r="AT2763" s="2"/>
      <c r="AU2763" s="2"/>
      <c r="AV2763" s="2"/>
      <c r="AW2763" s="2"/>
      <c r="AX2763" s="2"/>
    </row>
    <row r="2764" customFormat="false" ht="15" hidden="false" customHeight="false" outlineLevel="0" collapsed="false">
      <c r="A2764" s="6" t="n">
        <f aca="false">ROW()-2662</f>
        <v>102</v>
      </c>
      <c r="B2764" s="6" t="n">
        <f aca="false">MOD(INT($A2764/64),2)</f>
        <v>1</v>
      </c>
      <c r="C2764" s="6" t="n">
        <f aca="false">MOD(INT($A2764/32),2)</f>
        <v>1</v>
      </c>
      <c r="D2764" s="6" t="n">
        <f aca="false">MOD(INT($A2764/16),2)</f>
        <v>0</v>
      </c>
      <c r="E2764" s="6" t="n">
        <f aca="false">MOD(INT($A2764/8),2)</f>
        <v>0</v>
      </c>
      <c r="F2764" s="6" t="n">
        <f aca="false">MOD(INT($A2764/4),2)</f>
        <v>1</v>
      </c>
      <c r="G2764" s="6" t="n">
        <f aca="false">MOD(INT($A2764/2),2)</f>
        <v>1</v>
      </c>
      <c r="H2764" s="6" t="n">
        <f aca="false">MOD(INT($A2764/1),2)</f>
        <v>0</v>
      </c>
      <c r="I2764" s="7" t="n">
        <f aca="false">IF(B2764=1,MIN($B$6,$B$2660),0)</f>
        <v>30000000</v>
      </c>
      <c r="J2764" s="7" t="n">
        <f aca="false">IF(C2764=1,MIN($F$716,MAX(0,$B$2660-I2764)),0)</f>
        <v>300000000</v>
      </c>
      <c r="K2764" s="7" t="n">
        <f aca="false">IF(D2764=1,MIN($F$715,MAX(0,$B$2660-SUM(I2764:J2764))),0)</f>
        <v>0</v>
      </c>
      <c r="L2764" s="7" t="n">
        <f aca="false">IF(E2764=1,MIN($F$714,MAX(0,$B$2660-SUM(I2764:K2764))),0)</f>
        <v>0</v>
      </c>
      <c r="M2764" s="7" t="n">
        <f aca="false">IF(F2764=1,MIN($F$713,MAX(0,$B$2660-SUM(I2764:L2764))),0)</f>
        <v>30000000</v>
      </c>
      <c r="N2764" s="7" t="n">
        <f aca="false">IF(G2764=1,MIN($F$712,MAX(0,$B$2660-SUM(I2764:M2764))),0)</f>
        <v>15000000</v>
      </c>
      <c r="O2764" s="7" t="n">
        <f aca="false">IF(H2764=1,MIN($F$711,MAX(0,$B$2660-SUM(I2764:N2764))),0)</f>
        <v>0</v>
      </c>
      <c r="P2764" s="7" t="n">
        <f aca="false">MAX(0,$B$2660-SUM(I2764:O2764))</f>
        <v>1625000000</v>
      </c>
      <c r="Q2764" s="7" t="n">
        <f aca="false">($B$693+$B$694)+$B$22+(1-B2764)*$B$688+(1-C2764)*$E$716+(1-D2764)*$E$715+(1-E2764)*$E$714+(1-F2764)*$E$713+(1-G2764)*$E$712+(1-H2764)*$E$711</f>
        <v>18455452.603809</v>
      </c>
      <c r="R2764" s="7" t="n">
        <f aca="false">P2764&gt;$B$12*Q2764</f>
        <v>1</v>
      </c>
      <c r="S2764" s="7" t="n">
        <f aca="false">IF(R2764,(P2764+$B$12*$B$13)/(Q2764+$B$13),IF(Q2764&gt;0,P2764/Q2764,0))</f>
        <v>77.6647505911742</v>
      </c>
      <c r="T2764" s="7" t="n">
        <f aca="false">IF(R2764,$B$13*(S2764-$B$12),0)</f>
        <v>191661876.477936</v>
      </c>
      <c r="U2764" s="7" t="n">
        <f aca="false">($B$693+$B$694)*S2764</f>
        <v>24394271.6726206</v>
      </c>
      <c r="V2764" s="7" t="n">
        <f aca="false">$B$22*S2764</f>
        <v>698982755.320568</v>
      </c>
      <c r="W2764" s="7" t="n">
        <f aca="false">IF(B2764=1,I2764,S2764*$B$688)</f>
        <v>30000000</v>
      </c>
      <c r="X2764" s="7" t="n">
        <f aca="false">IF(C2764=1,J2764,S2764*$E$716)</f>
        <v>300000000</v>
      </c>
      <c r="Y2764" s="7" t="n">
        <f aca="false">IF(D2764=1,K2764,S2764*$E$715)</f>
        <v>135241942.154186</v>
      </c>
      <c r="Z2764" s="7" t="n">
        <f aca="false">IF(E2764=1,L2764,S2764*$E$714)</f>
        <v>186395401.418818</v>
      </c>
      <c r="AA2764" s="7" t="n">
        <f aca="false">IF(F2764=1,M2764,S2764*$E$713)</f>
        <v>30000000</v>
      </c>
      <c r="AB2764" s="7" t="n">
        <f aca="false">IF(G2764=1,N2764,S2764*$E$712)</f>
        <v>15000000</v>
      </c>
      <c r="AC2764" s="7" t="n">
        <f aca="false">IF(H2764=1,O2764,S2764*$E$711)</f>
        <v>388323752.955871</v>
      </c>
      <c r="AD2764" s="7" t="n">
        <f aca="false">INDEX($W$2662:$W$2789,MATCH($A2764+(1-B2764)*64,$A$2662:$A$2789,0))</f>
        <v>30000000</v>
      </c>
      <c r="AE2764" s="7" t="n">
        <f aca="false">INDEX($W$2662:$W$2789,MATCH($A2764-B2764*64,$A$2662:$A$2789,0))</f>
        <v>72862699.1901754</v>
      </c>
      <c r="AF2764" s="7" t="n">
        <f aca="false">INDEX($X$2662:$X$2789,MATCH($A2764+(1-C2764)*32,$A$2662:$A$2789,0))</f>
        <v>300000000</v>
      </c>
      <c r="AG2764" s="7" t="n">
        <f aca="false">INDEX($X$2662:$X$2789,MATCH($A2764-C2764*32,$A$2662:$A$2789,0))</f>
        <v>437914882.610599</v>
      </c>
      <c r="AH2764" s="7" t="n">
        <f aca="false">INDEX($Y$2662:$Y$2789,MATCH($A2764+(1-D2764)*16,$A$2662:$A$2789,0))</f>
        <v>100000000</v>
      </c>
      <c r="AI2764" s="7" t="n">
        <f aca="false">INDEX($Y$2662:$Y$2789,MATCH($A2764-D2764*16,$A$2662:$A$2789,0))</f>
        <v>135241942.154186</v>
      </c>
      <c r="AJ2764" s="7" t="n">
        <f aca="false">INDEX($Z$2662:$Z$2789,MATCH($A2764+(1-E2764)*8,$A$2662:$A$2789,0))</f>
        <v>60000000</v>
      </c>
      <c r="AK2764" s="7" t="n">
        <f aca="false">INDEX($Z$2662:$Z$2789,MATCH($A2764-E2764*8,$A$2662:$A$2789,0))</f>
        <v>186395401.418818</v>
      </c>
      <c r="AL2764" s="7" t="n">
        <f aca="false">INDEX($AA$2662:$AA$2789,MATCH($A2764+(1-F2764)*4,$A$2662:$A$2789,0))</f>
        <v>30000000</v>
      </c>
      <c r="AM2764" s="7" t="n">
        <f aca="false">INDEX($AA$2662:$AA$2789,MATCH($A2764-F2764*4,$A$2662:$A$2789,0))</f>
        <v>207572784.461161</v>
      </c>
      <c r="AN2764" s="7" t="n">
        <f aca="false">INDEX($AB$2662:$AB$2789,MATCH($A2764+(1-G2764)*2,$A$2662:$A$2789,0))</f>
        <v>15000000</v>
      </c>
      <c r="AO2764" s="7" t="n">
        <f aca="false">INDEX($AB$2662:$AB$2789,MATCH($A2764-G2764*2,$A$2662:$A$2789,0))</f>
        <v>316407505.01861</v>
      </c>
      <c r="AP2764" s="7" t="n">
        <f aca="false">INDEX($AC$2662:$AC$2789,MATCH($A2764+(1-H2764)*1,$A$2662:$A$2789,0))</f>
        <v>5000000</v>
      </c>
      <c r="AQ2764" s="7" t="n">
        <f aca="false">INDEX($AC$2662:$AC$2789,MATCH($A2764-H2764*1,$A$2662:$A$2789,0))</f>
        <v>388323752.955871</v>
      </c>
      <c r="AR2764" s="14" t="b">
        <f aca="false">AND(IF(B2764=1,AD2764&gt;=AE2764,AE2764&gt;AD2764),IF(C2764=1,AF2764&gt;=AG2764,AG2764&gt;AF2764),IF(D2764=1,AH2764&gt;=AI2764,AI2764&gt;AH2764),IF(E2764=1,AJ2764&gt;=AK2764,AK2764&gt;AJ2764),IF(F2764=1,AL2764&gt;=AM2764,AM2764&gt;AL2764),IF(G2764=1,AN2764&gt;=AO2764,AO2764&gt;AN2764),IF(H2764=1,AP2764&gt;=AQ2764,AQ2764&gt;AP2764))</f>
        <v>0</v>
      </c>
      <c r="AS2764" s="2"/>
      <c r="AT2764" s="2"/>
      <c r="AU2764" s="2"/>
      <c r="AV2764" s="2"/>
      <c r="AW2764" s="2"/>
      <c r="AX2764" s="2"/>
    </row>
    <row r="2765" customFormat="false" ht="15" hidden="false" customHeight="false" outlineLevel="0" collapsed="false">
      <c r="A2765" s="6" t="n">
        <f aca="false">ROW()-2662</f>
        <v>103</v>
      </c>
      <c r="B2765" s="6" t="n">
        <f aca="false">MOD(INT($A2765/64),2)</f>
        <v>1</v>
      </c>
      <c r="C2765" s="6" t="n">
        <f aca="false">MOD(INT($A2765/32),2)</f>
        <v>1</v>
      </c>
      <c r="D2765" s="6" t="n">
        <f aca="false">MOD(INT($A2765/16),2)</f>
        <v>0</v>
      </c>
      <c r="E2765" s="6" t="n">
        <f aca="false">MOD(INT($A2765/8),2)</f>
        <v>0</v>
      </c>
      <c r="F2765" s="6" t="n">
        <f aca="false">MOD(INT($A2765/4),2)</f>
        <v>1</v>
      </c>
      <c r="G2765" s="6" t="n">
        <f aca="false">MOD(INT($A2765/2),2)</f>
        <v>1</v>
      </c>
      <c r="H2765" s="6" t="n">
        <f aca="false">MOD(INT($A2765/1),2)</f>
        <v>1</v>
      </c>
      <c r="I2765" s="7" t="n">
        <f aca="false">IF(B2765=1,MIN($B$6,$B$2660),0)</f>
        <v>30000000</v>
      </c>
      <c r="J2765" s="7" t="n">
        <f aca="false">IF(C2765=1,MIN($F$716,MAX(0,$B$2660-I2765)),0)</f>
        <v>300000000</v>
      </c>
      <c r="K2765" s="7" t="n">
        <f aca="false">IF(D2765=1,MIN($F$715,MAX(0,$B$2660-SUM(I2765:J2765))),0)</f>
        <v>0</v>
      </c>
      <c r="L2765" s="7" t="n">
        <f aca="false">IF(E2765=1,MIN($F$714,MAX(0,$B$2660-SUM(I2765:K2765))),0)</f>
        <v>0</v>
      </c>
      <c r="M2765" s="7" t="n">
        <f aca="false">IF(F2765=1,MIN($F$713,MAX(0,$B$2660-SUM(I2765:L2765))),0)</f>
        <v>30000000</v>
      </c>
      <c r="N2765" s="7" t="n">
        <f aca="false">IF(G2765=1,MIN($F$712,MAX(0,$B$2660-SUM(I2765:M2765))),0)</f>
        <v>15000000</v>
      </c>
      <c r="O2765" s="7" t="n">
        <f aca="false">IF(H2765=1,MIN($F$711,MAX(0,$B$2660-SUM(I2765:N2765))),0)</f>
        <v>5000000</v>
      </c>
      <c r="P2765" s="7" t="n">
        <f aca="false">MAX(0,$B$2660-SUM(I2765:O2765))</f>
        <v>1620000000</v>
      </c>
      <c r="Q2765" s="7" t="n">
        <f aca="false">($B$693+$B$694)+$B$22+(1-B2765)*$B$688+(1-C2765)*$E$716+(1-D2765)*$E$715+(1-E2765)*$E$714+(1-F2765)*$E$713+(1-G2765)*$E$712+(1-H2765)*$E$711</f>
        <v>13455452.603809</v>
      </c>
      <c r="R2765" s="7" t="n">
        <f aca="false">P2765&gt;$B$12*Q2765</f>
        <v>1</v>
      </c>
      <c r="S2765" s="7" t="n">
        <f aca="false">IF(R2765,(P2765+$B$12*$B$13)/(Q2765+$B$13),IF(Q2765&gt;0,P2765/Q2765,0))</f>
        <v>101.689374804239</v>
      </c>
      <c r="T2765" s="7" t="n">
        <f aca="false">IF(R2765,$B$13*(S2765-$B$12),0)</f>
        <v>251723437.010597</v>
      </c>
      <c r="U2765" s="7" t="n">
        <f aca="false">($B$693+$B$694)*S2765</f>
        <v>31940336.0766787</v>
      </c>
      <c r="V2765" s="7" t="n">
        <f aca="false">$B$22*S2765</f>
        <v>915204373.238148</v>
      </c>
      <c r="W2765" s="7" t="n">
        <f aca="false">IF(B2765=1,I2765,S2765*$B$688)</f>
        <v>30000000</v>
      </c>
      <c r="X2765" s="7" t="n">
        <f aca="false">IF(C2765=1,J2765,S2765*$E$716)</f>
        <v>300000000</v>
      </c>
      <c r="Y2765" s="7" t="n">
        <f aca="false">IF(D2765=1,K2765,S2765*$E$715)</f>
        <v>177077354.144405</v>
      </c>
      <c r="Z2765" s="7" t="n">
        <f aca="false">IF(E2765=1,L2765,S2765*$E$714)</f>
        <v>244054499.530173</v>
      </c>
      <c r="AA2765" s="7" t="n">
        <f aca="false">IF(F2765=1,M2765,S2765*$E$713)</f>
        <v>30000000</v>
      </c>
      <c r="AB2765" s="7" t="n">
        <f aca="false">IF(G2765=1,N2765,S2765*$E$712)</f>
        <v>15000000</v>
      </c>
      <c r="AC2765" s="7" t="n">
        <f aca="false">IF(H2765=1,O2765,S2765*$E$711)</f>
        <v>5000000</v>
      </c>
      <c r="AD2765" s="7" t="n">
        <f aca="false">INDEX($W$2662:$W$2789,MATCH($A2765+(1-B2765)*64,$A$2662:$A$2789,0))</f>
        <v>30000000</v>
      </c>
      <c r="AE2765" s="7" t="n">
        <f aca="false">INDEX($W$2662:$W$2789,MATCH($A2765-B2765*64,$A$2662:$A$2789,0))</f>
        <v>94110751.5077279</v>
      </c>
      <c r="AF2765" s="7" t="n">
        <f aca="false">INDEX($X$2662:$X$2789,MATCH($A2765+(1-C2765)*32,$A$2662:$A$2789,0))</f>
        <v>300000000</v>
      </c>
      <c r="AG2765" s="7" t="n">
        <f aca="false">INDEX($X$2662:$X$2789,MATCH($A2765-C2765*32,$A$2662:$A$2789,0))</f>
        <v>535526050.384961</v>
      </c>
      <c r="AH2765" s="7" t="n">
        <f aca="false">INDEX($Y$2662:$Y$2789,MATCH($A2765+(1-D2765)*16,$A$2662:$A$2789,0))</f>
        <v>100000000</v>
      </c>
      <c r="AI2765" s="7" t="n">
        <f aca="false">INDEX($Y$2662:$Y$2789,MATCH($A2765-D2765*16,$A$2662:$A$2789,0))</f>
        <v>177077354.144405</v>
      </c>
      <c r="AJ2765" s="7" t="n">
        <f aca="false">INDEX($Z$2662:$Z$2789,MATCH($A2765+(1-E2765)*8,$A$2662:$A$2789,0))</f>
        <v>60000000</v>
      </c>
      <c r="AK2765" s="7" t="n">
        <f aca="false">INDEX($Z$2662:$Z$2789,MATCH($A2765-E2765*8,$A$2662:$A$2789,0))</f>
        <v>244054499.530173</v>
      </c>
      <c r="AL2765" s="7" t="n">
        <f aca="false">INDEX($AA$2662:$AA$2789,MATCH($A2765+(1-F2765)*4,$A$2662:$A$2789,0))</f>
        <v>30000000</v>
      </c>
      <c r="AM2765" s="7" t="n">
        <f aca="false">INDEX($AA$2662:$AA$2789,MATCH($A2765-F2765*4,$A$2662:$A$2789,0))</f>
        <v>261534245.771784</v>
      </c>
      <c r="AN2765" s="7" t="n">
        <f aca="false">INDEX($AB$2662:$AB$2789,MATCH($A2765+(1-G2765)*2,$A$2662:$A$2789,0))</f>
        <v>15000000</v>
      </c>
      <c r="AO2765" s="7" t="n">
        <f aca="false">INDEX($AB$2662:$AB$2789,MATCH($A2765-G2765*2,$A$2662:$A$2789,0))</f>
        <v>390709766.798918</v>
      </c>
      <c r="AP2765" s="7" t="n">
        <f aca="false">INDEX($AC$2662:$AC$2789,MATCH($A2765+(1-H2765)*1,$A$2662:$A$2789,0))</f>
        <v>5000000</v>
      </c>
      <c r="AQ2765" s="7" t="n">
        <f aca="false">INDEX($AC$2662:$AC$2789,MATCH($A2765-H2765*1,$A$2662:$A$2789,0))</f>
        <v>388323752.955871</v>
      </c>
      <c r="AR2765" s="14" t="b">
        <f aca="false">AND(IF(B2765=1,AD2765&gt;=AE2765,AE2765&gt;AD2765),IF(C2765=1,AF2765&gt;=AG2765,AG2765&gt;AF2765),IF(D2765=1,AH2765&gt;=AI2765,AI2765&gt;AH2765),IF(E2765=1,AJ2765&gt;=AK2765,AK2765&gt;AJ2765),IF(F2765=1,AL2765&gt;=AM2765,AM2765&gt;AL2765),IF(G2765=1,AN2765&gt;=AO2765,AO2765&gt;AN2765),IF(H2765=1,AP2765&gt;=AQ2765,AQ2765&gt;AP2765))</f>
        <v>0</v>
      </c>
      <c r="AS2765" s="2"/>
      <c r="AT2765" s="2"/>
      <c r="AU2765" s="2"/>
      <c r="AV2765" s="2"/>
      <c r="AW2765" s="2"/>
      <c r="AX2765" s="2"/>
    </row>
    <row r="2766" customFormat="false" ht="15" hidden="false" customHeight="false" outlineLevel="0" collapsed="false">
      <c r="A2766" s="6" t="n">
        <f aca="false">ROW()-2662</f>
        <v>104</v>
      </c>
      <c r="B2766" s="6" t="n">
        <f aca="false">MOD(INT($A2766/64),2)</f>
        <v>1</v>
      </c>
      <c r="C2766" s="6" t="n">
        <f aca="false">MOD(INT($A2766/32),2)</f>
        <v>1</v>
      </c>
      <c r="D2766" s="6" t="n">
        <f aca="false">MOD(INT($A2766/16),2)</f>
        <v>0</v>
      </c>
      <c r="E2766" s="6" t="n">
        <f aca="false">MOD(INT($A2766/8),2)</f>
        <v>1</v>
      </c>
      <c r="F2766" s="6" t="n">
        <f aca="false">MOD(INT($A2766/4),2)</f>
        <v>0</v>
      </c>
      <c r="G2766" s="6" t="n">
        <f aca="false">MOD(INT($A2766/2),2)</f>
        <v>0</v>
      </c>
      <c r="H2766" s="6" t="n">
        <f aca="false">MOD(INT($A2766/1),2)</f>
        <v>0</v>
      </c>
      <c r="I2766" s="7" t="n">
        <f aca="false">IF(B2766=1,MIN($B$6,$B$2660),0)</f>
        <v>30000000</v>
      </c>
      <c r="J2766" s="7" t="n">
        <f aca="false">IF(C2766=1,MIN($F$716,MAX(0,$B$2660-I2766)),0)</f>
        <v>300000000</v>
      </c>
      <c r="K2766" s="7" t="n">
        <f aca="false">IF(D2766=1,MIN($F$715,MAX(0,$B$2660-SUM(I2766:J2766))),0)</f>
        <v>0</v>
      </c>
      <c r="L2766" s="7" t="n">
        <f aca="false">IF(E2766=1,MIN($F$714,MAX(0,$B$2660-SUM(I2766:K2766))),0)</f>
        <v>60000000</v>
      </c>
      <c r="M2766" s="7" t="n">
        <f aca="false">IF(F2766=1,MIN($F$713,MAX(0,$B$2660-SUM(I2766:L2766))),0)</f>
        <v>0</v>
      </c>
      <c r="N2766" s="7" t="n">
        <f aca="false">IF(G2766=1,MIN($F$712,MAX(0,$B$2660-SUM(I2766:M2766))),0)</f>
        <v>0</v>
      </c>
      <c r="O2766" s="7" t="n">
        <f aca="false">IF(H2766=1,MIN($F$711,MAX(0,$B$2660-SUM(I2766:N2766))),0)</f>
        <v>0</v>
      </c>
      <c r="P2766" s="7" t="n">
        <f aca="false">MAX(0,$B$2660-SUM(I2766:O2766))</f>
        <v>1610000000</v>
      </c>
      <c r="Q2766" s="7" t="n">
        <f aca="false">($B$693+$B$694)+$B$22+(1-B2766)*$B$688+(1-C2766)*$E$716+(1-D2766)*$E$715+(1-E2766)*$E$714+(1-F2766)*$E$713+(1-G2766)*$E$712+(1-H2766)*$E$711</f>
        <v>24055452.603809</v>
      </c>
      <c r="R2766" s="7" t="n">
        <f aca="false">P2766&gt;$B$12*Q2766</f>
        <v>1</v>
      </c>
      <c r="S2766" s="7" t="n">
        <f aca="false">IF(R2766,(P2766+$B$12*$B$13)/(Q2766+$B$13),IF(Q2766&gt;0,P2766/Q2766,0))</f>
        <v>60.7219927318697</v>
      </c>
      <c r="T2766" s="7" t="n">
        <f aca="false">IF(R2766,$B$13*(S2766-$B$12),0)</f>
        <v>149304981.829674</v>
      </c>
      <c r="U2766" s="7" t="n">
        <f aca="false">($B$693+$B$694)*S2766</f>
        <v>19072600.8379463</v>
      </c>
      <c r="V2766" s="7" t="n">
        <f aca="false">$B$22*S2766</f>
        <v>546497934.586827</v>
      </c>
      <c r="W2766" s="7" t="n">
        <f aca="false">IF(B2766=1,I2766,S2766*$B$688)</f>
        <v>30000000</v>
      </c>
      <c r="X2766" s="7" t="n">
        <f aca="false">IF(C2766=1,J2766,S2766*$E$716)</f>
        <v>300000000</v>
      </c>
      <c r="Y2766" s="7" t="n">
        <f aca="false">IF(D2766=1,K2766,S2766*$E$715)</f>
        <v>105738577.231247</v>
      </c>
      <c r="Z2766" s="7" t="n">
        <f aca="false">IF(E2766=1,L2766,S2766*$E$714)</f>
        <v>60000000</v>
      </c>
      <c r="AA2766" s="7" t="n">
        <f aca="false">IF(F2766=1,M2766,S2766*$E$713)</f>
        <v>182165978.195609</v>
      </c>
      <c r="AB2766" s="7" t="n">
        <f aca="false">IF(G2766=1,N2766,S2766*$E$712)</f>
        <v>303609963.659348</v>
      </c>
      <c r="AC2766" s="7" t="n">
        <f aca="false">IF(H2766=1,O2766,S2766*$E$711)</f>
        <v>303609963.659348</v>
      </c>
      <c r="AD2766" s="7" t="n">
        <f aca="false">INDEX($W$2662:$W$2789,MATCH($A2766+(1-B2766)*64,$A$2662:$A$2789,0))</f>
        <v>30000000</v>
      </c>
      <c r="AE2766" s="7" t="n">
        <f aca="false">INDEX($W$2662:$W$2789,MATCH($A2766-B2766*64,$A$2662:$A$2789,0))</f>
        <v>57510239.9103806</v>
      </c>
      <c r="AF2766" s="7" t="n">
        <f aca="false">INDEX($X$2662:$X$2789,MATCH($A2766+(1-C2766)*32,$A$2662:$A$2789,0))</f>
        <v>300000000</v>
      </c>
      <c r="AG2766" s="7" t="n">
        <f aca="false">INDEX($X$2662:$X$2789,MATCH($A2766-C2766*32,$A$2662:$A$2789,0))</f>
        <v>360132462.289871</v>
      </c>
      <c r="AH2766" s="7" t="n">
        <f aca="false">INDEX($Y$2662:$Y$2789,MATCH($A2766+(1-D2766)*16,$A$2662:$A$2789,0))</f>
        <v>100000000</v>
      </c>
      <c r="AI2766" s="7" t="n">
        <f aca="false">INDEX($Y$2662:$Y$2789,MATCH($A2766-D2766*16,$A$2662:$A$2789,0))</f>
        <v>105738577.231247</v>
      </c>
      <c r="AJ2766" s="7" t="n">
        <f aca="false">INDEX($Z$2662:$Z$2789,MATCH($A2766+(1-E2766)*8,$A$2662:$A$2789,0))</f>
        <v>60000000</v>
      </c>
      <c r="AK2766" s="7" t="n">
        <f aca="false">INDEX($Z$2662:$Z$2789,MATCH($A2766-E2766*8,$A$2662:$A$2789,0))</f>
        <v>138626740.010687</v>
      </c>
      <c r="AL2766" s="7" t="n">
        <f aca="false">INDEX($AA$2662:$AA$2789,MATCH($A2766+(1-F2766)*4,$A$2662:$A$2789,0))</f>
        <v>30000000</v>
      </c>
      <c r="AM2766" s="7" t="n">
        <f aca="false">INDEX($AA$2662:$AA$2789,MATCH($A2766-F2766*4,$A$2662:$A$2789,0))</f>
        <v>182165978.195609</v>
      </c>
      <c r="AN2766" s="7" t="n">
        <f aca="false">INDEX($AB$2662:$AB$2789,MATCH($A2766+(1-G2766)*2,$A$2662:$A$2789,0))</f>
        <v>15000000</v>
      </c>
      <c r="AO2766" s="7" t="n">
        <f aca="false">INDEX($AB$2662:$AB$2789,MATCH($A2766-G2766*2,$A$2662:$A$2789,0))</f>
        <v>303609963.659348</v>
      </c>
      <c r="AP2766" s="7" t="n">
        <f aca="false">INDEX($AC$2662:$AC$2789,MATCH($A2766+(1-H2766)*1,$A$2662:$A$2789,0))</f>
        <v>5000000</v>
      </c>
      <c r="AQ2766" s="7" t="n">
        <f aca="false">INDEX($AC$2662:$AC$2789,MATCH($A2766-H2766*1,$A$2662:$A$2789,0))</f>
        <v>303609963.659348</v>
      </c>
      <c r="AR2766" s="14" t="b">
        <f aca="false">AND(IF(B2766=1,AD2766&gt;=AE2766,AE2766&gt;AD2766),IF(C2766=1,AF2766&gt;=AG2766,AG2766&gt;AF2766),IF(D2766=1,AH2766&gt;=AI2766,AI2766&gt;AH2766),IF(E2766=1,AJ2766&gt;=AK2766,AK2766&gt;AJ2766),IF(F2766=1,AL2766&gt;=AM2766,AM2766&gt;AL2766),IF(G2766=1,AN2766&gt;=AO2766,AO2766&gt;AN2766),IF(H2766=1,AP2766&gt;=AQ2766,AQ2766&gt;AP2766))</f>
        <v>0</v>
      </c>
      <c r="AS2766" s="2"/>
      <c r="AT2766" s="2"/>
      <c r="AU2766" s="2"/>
      <c r="AV2766" s="2"/>
      <c r="AW2766" s="2"/>
      <c r="AX2766" s="2"/>
    </row>
    <row r="2767" customFormat="false" ht="15" hidden="false" customHeight="false" outlineLevel="0" collapsed="false">
      <c r="A2767" s="6" t="n">
        <f aca="false">ROW()-2662</f>
        <v>105</v>
      </c>
      <c r="B2767" s="6" t="n">
        <f aca="false">MOD(INT($A2767/64),2)</f>
        <v>1</v>
      </c>
      <c r="C2767" s="6" t="n">
        <f aca="false">MOD(INT($A2767/32),2)</f>
        <v>1</v>
      </c>
      <c r="D2767" s="6" t="n">
        <f aca="false">MOD(INT($A2767/16),2)</f>
        <v>0</v>
      </c>
      <c r="E2767" s="6" t="n">
        <f aca="false">MOD(INT($A2767/8),2)</f>
        <v>1</v>
      </c>
      <c r="F2767" s="6" t="n">
        <f aca="false">MOD(INT($A2767/4),2)</f>
        <v>0</v>
      </c>
      <c r="G2767" s="6" t="n">
        <f aca="false">MOD(INT($A2767/2),2)</f>
        <v>0</v>
      </c>
      <c r="H2767" s="6" t="n">
        <f aca="false">MOD(INT($A2767/1),2)</f>
        <v>1</v>
      </c>
      <c r="I2767" s="7" t="n">
        <f aca="false">IF(B2767=1,MIN($B$6,$B$2660),0)</f>
        <v>30000000</v>
      </c>
      <c r="J2767" s="7" t="n">
        <f aca="false">IF(C2767=1,MIN($F$716,MAX(0,$B$2660-I2767)),0)</f>
        <v>300000000</v>
      </c>
      <c r="K2767" s="7" t="n">
        <f aca="false">IF(D2767=1,MIN($F$715,MAX(0,$B$2660-SUM(I2767:J2767))),0)</f>
        <v>0</v>
      </c>
      <c r="L2767" s="7" t="n">
        <f aca="false">IF(E2767=1,MIN($F$714,MAX(0,$B$2660-SUM(I2767:K2767))),0)</f>
        <v>60000000</v>
      </c>
      <c r="M2767" s="7" t="n">
        <f aca="false">IF(F2767=1,MIN($F$713,MAX(0,$B$2660-SUM(I2767:L2767))),0)</f>
        <v>0</v>
      </c>
      <c r="N2767" s="7" t="n">
        <f aca="false">IF(G2767=1,MIN($F$712,MAX(0,$B$2660-SUM(I2767:M2767))),0)</f>
        <v>0</v>
      </c>
      <c r="O2767" s="7" t="n">
        <f aca="false">IF(H2767=1,MIN($F$711,MAX(0,$B$2660-SUM(I2767:N2767))),0)</f>
        <v>5000000</v>
      </c>
      <c r="P2767" s="7" t="n">
        <f aca="false">MAX(0,$B$2660-SUM(I2767:O2767))</f>
        <v>1605000000</v>
      </c>
      <c r="Q2767" s="7" t="n">
        <f aca="false">($B$693+$B$694)+$B$22+(1-B2767)*$B$688+(1-C2767)*$E$716+(1-D2767)*$E$715+(1-E2767)*$E$714+(1-F2767)*$E$713+(1-G2767)*$E$712+(1-H2767)*$E$711</f>
        <v>19055452.603809</v>
      </c>
      <c r="R2767" s="7" t="n">
        <f aca="false">P2767&gt;$B$12*Q2767</f>
        <v>1</v>
      </c>
      <c r="S2767" s="7" t="n">
        <f aca="false">IF(R2767,(P2767+$B$12*$B$13)/(Q2767+$B$13),IF(Q2767&gt;0,P2767/Q2767,0))</f>
        <v>74.5750984470603</v>
      </c>
      <c r="T2767" s="7" t="n">
        <f aca="false">IF(R2767,$B$13*(S2767-$B$12),0)</f>
        <v>183937746.117651</v>
      </c>
      <c r="U2767" s="7" t="n">
        <f aca="false">($B$693+$B$694)*S2767</f>
        <v>23423820.9442824</v>
      </c>
      <c r="V2767" s="7" t="n">
        <f aca="false">$B$22*S2767</f>
        <v>671175886.023543</v>
      </c>
      <c r="W2767" s="7" t="n">
        <f aca="false">IF(B2767=1,I2767,S2767*$B$688)</f>
        <v>30000000</v>
      </c>
      <c r="X2767" s="7" t="n">
        <f aca="false">IF(C2767=1,J2767,S2767*$E$716)</f>
        <v>300000000</v>
      </c>
      <c r="Y2767" s="7" t="n">
        <f aca="false">IF(D2767=1,K2767,S2767*$E$715)</f>
        <v>129861759.338042</v>
      </c>
      <c r="Z2767" s="7" t="n">
        <f aca="false">IF(E2767=1,L2767,S2767*$E$714)</f>
        <v>60000000</v>
      </c>
      <c r="AA2767" s="7" t="n">
        <f aca="false">IF(F2767=1,M2767,S2767*$E$713)</f>
        <v>223725295.341181</v>
      </c>
      <c r="AB2767" s="7" t="n">
        <f aca="false">IF(G2767=1,N2767,S2767*$E$712)</f>
        <v>372875492.235302</v>
      </c>
      <c r="AC2767" s="7" t="n">
        <f aca="false">IF(H2767=1,O2767,S2767*$E$711)</f>
        <v>5000000</v>
      </c>
      <c r="AD2767" s="7" t="n">
        <f aca="false">INDEX($W$2662:$W$2789,MATCH($A2767+(1-B2767)*64,$A$2662:$A$2789,0))</f>
        <v>30000000</v>
      </c>
      <c r="AE2767" s="7" t="n">
        <f aca="false">INDEX($W$2662:$W$2789,MATCH($A2767-B2767*64,$A$2662:$A$2789,0))</f>
        <v>70065570.4363294</v>
      </c>
      <c r="AF2767" s="7" t="n">
        <f aca="false">INDEX($X$2662:$X$2789,MATCH($A2767+(1-C2767)*32,$A$2662:$A$2789,0))</f>
        <v>300000000</v>
      </c>
      <c r="AG2767" s="7" t="n">
        <f aca="false">INDEX($X$2662:$X$2789,MATCH($A2767-C2767*32,$A$2662:$A$2789,0))</f>
        <v>423989350.052165</v>
      </c>
      <c r="AH2767" s="7" t="n">
        <f aca="false">INDEX($Y$2662:$Y$2789,MATCH($A2767+(1-D2767)*16,$A$2662:$A$2789,0))</f>
        <v>100000000</v>
      </c>
      <c r="AI2767" s="7" t="n">
        <f aca="false">INDEX($Y$2662:$Y$2789,MATCH($A2767-D2767*16,$A$2662:$A$2789,0))</f>
        <v>129861759.338042</v>
      </c>
      <c r="AJ2767" s="7" t="n">
        <f aca="false">INDEX($Z$2662:$Z$2789,MATCH($A2767+(1-E2767)*8,$A$2662:$A$2789,0))</f>
        <v>60000000</v>
      </c>
      <c r="AK2767" s="7" t="n">
        <f aca="false">INDEX($Z$2662:$Z$2789,MATCH($A2767-E2767*8,$A$2662:$A$2789,0))</f>
        <v>167060087.162105</v>
      </c>
      <c r="AL2767" s="7" t="n">
        <f aca="false">INDEX($AA$2662:$AA$2789,MATCH($A2767+(1-F2767)*4,$A$2662:$A$2789,0))</f>
        <v>30000000</v>
      </c>
      <c r="AM2767" s="7" t="n">
        <f aca="false">INDEX($AA$2662:$AA$2789,MATCH($A2767-F2767*4,$A$2662:$A$2789,0))</f>
        <v>223725295.341181</v>
      </c>
      <c r="AN2767" s="7" t="n">
        <f aca="false">INDEX($AB$2662:$AB$2789,MATCH($A2767+(1-G2767)*2,$A$2662:$A$2789,0))</f>
        <v>15000000</v>
      </c>
      <c r="AO2767" s="7" t="n">
        <f aca="false">INDEX($AB$2662:$AB$2789,MATCH($A2767-G2767*2,$A$2662:$A$2789,0))</f>
        <v>372875492.235302</v>
      </c>
      <c r="AP2767" s="7" t="n">
        <f aca="false">INDEX($AC$2662:$AC$2789,MATCH($A2767+(1-H2767)*1,$A$2662:$A$2789,0))</f>
        <v>5000000</v>
      </c>
      <c r="AQ2767" s="7" t="n">
        <f aca="false">INDEX($AC$2662:$AC$2789,MATCH($A2767-H2767*1,$A$2662:$A$2789,0))</f>
        <v>303609963.659348</v>
      </c>
      <c r="AR2767" s="14" t="b">
        <f aca="false">AND(IF(B2767=1,AD2767&gt;=AE2767,AE2767&gt;AD2767),IF(C2767=1,AF2767&gt;=AG2767,AG2767&gt;AF2767),IF(D2767=1,AH2767&gt;=AI2767,AI2767&gt;AH2767),IF(E2767=1,AJ2767&gt;=AK2767,AK2767&gt;AJ2767),IF(F2767=1,AL2767&gt;=AM2767,AM2767&gt;AL2767),IF(G2767=1,AN2767&gt;=AO2767,AO2767&gt;AN2767),IF(H2767=1,AP2767&gt;=AQ2767,AQ2767&gt;AP2767))</f>
        <v>0</v>
      </c>
      <c r="AS2767" s="2"/>
      <c r="AT2767" s="2"/>
      <c r="AU2767" s="2"/>
      <c r="AV2767" s="2"/>
      <c r="AW2767" s="2"/>
      <c r="AX2767" s="2"/>
    </row>
    <row r="2768" customFormat="false" ht="15" hidden="false" customHeight="false" outlineLevel="0" collapsed="false">
      <c r="A2768" s="6" t="n">
        <f aca="false">ROW()-2662</f>
        <v>106</v>
      </c>
      <c r="B2768" s="6" t="n">
        <f aca="false">MOD(INT($A2768/64),2)</f>
        <v>1</v>
      </c>
      <c r="C2768" s="6" t="n">
        <f aca="false">MOD(INT($A2768/32),2)</f>
        <v>1</v>
      </c>
      <c r="D2768" s="6" t="n">
        <f aca="false">MOD(INT($A2768/16),2)</f>
        <v>0</v>
      </c>
      <c r="E2768" s="6" t="n">
        <f aca="false">MOD(INT($A2768/8),2)</f>
        <v>1</v>
      </c>
      <c r="F2768" s="6" t="n">
        <f aca="false">MOD(INT($A2768/4),2)</f>
        <v>0</v>
      </c>
      <c r="G2768" s="6" t="n">
        <f aca="false">MOD(INT($A2768/2),2)</f>
        <v>1</v>
      </c>
      <c r="H2768" s="6" t="n">
        <f aca="false">MOD(INT($A2768/1),2)</f>
        <v>0</v>
      </c>
      <c r="I2768" s="7" t="n">
        <f aca="false">IF(B2768=1,MIN($B$6,$B$2660),0)</f>
        <v>30000000</v>
      </c>
      <c r="J2768" s="7" t="n">
        <f aca="false">IF(C2768=1,MIN($F$716,MAX(0,$B$2660-I2768)),0)</f>
        <v>300000000</v>
      </c>
      <c r="K2768" s="7" t="n">
        <f aca="false">IF(D2768=1,MIN($F$715,MAX(0,$B$2660-SUM(I2768:J2768))),0)</f>
        <v>0</v>
      </c>
      <c r="L2768" s="7" t="n">
        <f aca="false">IF(E2768=1,MIN($F$714,MAX(0,$B$2660-SUM(I2768:K2768))),0)</f>
        <v>60000000</v>
      </c>
      <c r="M2768" s="7" t="n">
        <f aca="false">IF(F2768=1,MIN($F$713,MAX(0,$B$2660-SUM(I2768:L2768))),0)</f>
        <v>0</v>
      </c>
      <c r="N2768" s="7" t="n">
        <f aca="false">IF(G2768=1,MIN($F$712,MAX(0,$B$2660-SUM(I2768:M2768))),0)</f>
        <v>15000000</v>
      </c>
      <c r="O2768" s="7" t="n">
        <f aca="false">IF(H2768=1,MIN($F$711,MAX(0,$B$2660-SUM(I2768:N2768))),0)</f>
        <v>0</v>
      </c>
      <c r="P2768" s="7" t="n">
        <f aca="false">MAX(0,$B$2660-SUM(I2768:O2768))</f>
        <v>1595000000</v>
      </c>
      <c r="Q2768" s="7" t="n">
        <f aca="false">($B$693+$B$694)+$B$22+(1-B2768)*$B$688+(1-C2768)*$E$716+(1-D2768)*$E$715+(1-E2768)*$E$714+(1-F2768)*$E$713+(1-G2768)*$E$712+(1-H2768)*$E$711</f>
        <v>19055452.603809</v>
      </c>
      <c r="R2768" s="7" t="n">
        <f aca="false">P2768&gt;$B$12*Q2768</f>
        <v>1</v>
      </c>
      <c r="S2768" s="7" t="n">
        <f aca="false">IF(R2768,(P2768+$B$12*$B$13)/(Q2768+$B$13),IF(Q2768&gt;0,P2768/Q2768,0))</f>
        <v>74.1111787055545</v>
      </c>
      <c r="T2768" s="7" t="n">
        <f aca="false">IF(R2768,$B$13*(S2768-$B$12),0)</f>
        <v>182777946.763886</v>
      </c>
      <c r="U2768" s="7" t="n">
        <f aca="false">($B$693+$B$694)*S2768</f>
        <v>23278105.1063708</v>
      </c>
      <c r="V2768" s="7" t="n">
        <f aca="false">$B$22*S2768</f>
        <v>667000608.349991</v>
      </c>
      <c r="W2768" s="7" t="n">
        <f aca="false">IF(B2768=1,I2768,S2768*$B$688)</f>
        <v>30000000</v>
      </c>
      <c r="X2768" s="7" t="n">
        <f aca="false">IF(C2768=1,J2768,S2768*$E$716)</f>
        <v>300000000</v>
      </c>
      <c r="Y2768" s="7" t="n">
        <f aca="false">IF(D2768=1,K2768,S2768*$E$715)</f>
        <v>129053910.135317</v>
      </c>
      <c r="Z2768" s="7" t="n">
        <f aca="false">IF(E2768=1,L2768,S2768*$E$714)</f>
        <v>60000000</v>
      </c>
      <c r="AA2768" s="7" t="n">
        <f aca="false">IF(F2768=1,M2768,S2768*$E$713)</f>
        <v>222333536.116664</v>
      </c>
      <c r="AB2768" s="7" t="n">
        <f aca="false">IF(G2768=1,N2768,S2768*$E$712)</f>
        <v>15000000</v>
      </c>
      <c r="AC2768" s="7" t="n">
        <f aca="false">IF(H2768=1,O2768,S2768*$E$711)</f>
        <v>370555893.527773</v>
      </c>
      <c r="AD2768" s="7" t="n">
        <f aca="false">INDEX($W$2662:$W$2789,MATCH($A2768+(1-B2768)*64,$A$2662:$A$2789,0))</f>
        <v>30000000</v>
      </c>
      <c r="AE2768" s="7" t="n">
        <f aca="false">INDEX($W$2662:$W$2789,MATCH($A2768-B2768*64,$A$2662:$A$2789,0))</f>
        <v>69637689.0901534</v>
      </c>
      <c r="AF2768" s="7" t="n">
        <f aca="false">INDEX($X$2662:$X$2789,MATCH($A2768+(1-C2768)*32,$A$2662:$A$2789,0))</f>
        <v>300000000</v>
      </c>
      <c r="AG2768" s="7" t="n">
        <f aca="false">INDEX($X$2662:$X$2789,MATCH($A2768-C2768*32,$A$2662:$A$2789,0))</f>
        <v>421766601.165915</v>
      </c>
      <c r="AH2768" s="7" t="n">
        <f aca="false">INDEX($Y$2662:$Y$2789,MATCH($A2768+(1-D2768)*16,$A$2662:$A$2789,0))</f>
        <v>100000000</v>
      </c>
      <c r="AI2768" s="7" t="n">
        <f aca="false">INDEX($Y$2662:$Y$2789,MATCH($A2768-D2768*16,$A$2662:$A$2789,0))</f>
        <v>129053910.135317</v>
      </c>
      <c r="AJ2768" s="7" t="n">
        <f aca="false">INDEX($Z$2662:$Z$2789,MATCH($A2768+(1-E2768)*8,$A$2662:$A$2789,0))</f>
        <v>60000000</v>
      </c>
      <c r="AK2768" s="7" t="n">
        <f aca="false">INDEX($Z$2662:$Z$2789,MATCH($A2768-E2768*8,$A$2662:$A$2789,0))</f>
        <v>166058227.568929</v>
      </c>
      <c r="AL2768" s="7" t="n">
        <f aca="false">INDEX($AA$2662:$AA$2789,MATCH($A2768+(1-F2768)*4,$A$2662:$A$2789,0))</f>
        <v>30000000</v>
      </c>
      <c r="AM2768" s="7" t="n">
        <f aca="false">INDEX($AA$2662:$AA$2789,MATCH($A2768-F2768*4,$A$2662:$A$2789,0))</f>
        <v>222333536.116664</v>
      </c>
      <c r="AN2768" s="7" t="n">
        <f aca="false">INDEX($AB$2662:$AB$2789,MATCH($A2768+(1-G2768)*2,$A$2662:$A$2789,0))</f>
        <v>15000000</v>
      </c>
      <c r="AO2768" s="7" t="n">
        <f aca="false">INDEX($AB$2662:$AB$2789,MATCH($A2768-G2768*2,$A$2662:$A$2789,0))</f>
        <v>303609963.659348</v>
      </c>
      <c r="AP2768" s="7" t="n">
        <f aca="false">INDEX($AC$2662:$AC$2789,MATCH($A2768+(1-H2768)*1,$A$2662:$A$2789,0))</f>
        <v>5000000</v>
      </c>
      <c r="AQ2768" s="7" t="n">
        <f aca="false">INDEX($AC$2662:$AC$2789,MATCH($A2768-H2768*1,$A$2662:$A$2789,0))</f>
        <v>370555893.527773</v>
      </c>
      <c r="AR2768" s="14" t="b">
        <f aca="false">AND(IF(B2768=1,AD2768&gt;=AE2768,AE2768&gt;AD2768),IF(C2768=1,AF2768&gt;=AG2768,AG2768&gt;AF2768),IF(D2768=1,AH2768&gt;=AI2768,AI2768&gt;AH2768),IF(E2768=1,AJ2768&gt;=AK2768,AK2768&gt;AJ2768),IF(F2768=1,AL2768&gt;=AM2768,AM2768&gt;AL2768),IF(G2768=1,AN2768&gt;=AO2768,AO2768&gt;AN2768),IF(H2768=1,AP2768&gt;=AQ2768,AQ2768&gt;AP2768))</f>
        <v>0</v>
      </c>
      <c r="AS2768" s="2"/>
      <c r="AT2768" s="2"/>
      <c r="AU2768" s="2"/>
      <c r="AV2768" s="2"/>
      <c r="AW2768" s="2"/>
      <c r="AX2768" s="2"/>
    </row>
    <row r="2769" customFormat="false" ht="15" hidden="false" customHeight="false" outlineLevel="0" collapsed="false">
      <c r="A2769" s="6" t="n">
        <f aca="false">ROW()-2662</f>
        <v>107</v>
      </c>
      <c r="B2769" s="6" t="n">
        <f aca="false">MOD(INT($A2769/64),2)</f>
        <v>1</v>
      </c>
      <c r="C2769" s="6" t="n">
        <f aca="false">MOD(INT($A2769/32),2)</f>
        <v>1</v>
      </c>
      <c r="D2769" s="6" t="n">
        <f aca="false">MOD(INT($A2769/16),2)</f>
        <v>0</v>
      </c>
      <c r="E2769" s="6" t="n">
        <f aca="false">MOD(INT($A2769/8),2)</f>
        <v>1</v>
      </c>
      <c r="F2769" s="6" t="n">
        <f aca="false">MOD(INT($A2769/4),2)</f>
        <v>0</v>
      </c>
      <c r="G2769" s="6" t="n">
        <f aca="false">MOD(INT($A2769/2),2)</f>
        <v>1</v>
      </c>
      <c r="H2769" s="6" t="n">
        <f aca="false">MOD(INT($A2769/1),2)</f>
        <v>1</v>
      </c>
      <c r="I2769" s="7" t="n">
        <f aca="false">IF(B2769=1,MIN($B$6,$B$2660),0)</f>
        <v>30000000</v>
      </c>
      <c r="J2769" s="7" t="n">
        <f aca="false">IF(C2769=1,MIN($F$716,MAX(0,$B$2660-I2769)),0)</f>
        <v>300000000</v>
      </c>
      <c r="K2769" s="7" t="n">
        <f aca="false">IF(D2769=1,MIN($F$715,MAX(0,$B$2660-SUM(I2769:J2769))),0)</f>
        <v>0</v>
      </c>
      <c r="L2769" s="7" t="n">
        <f aca="false">IF(E2769=1,MIN($F$714,MAX(0,$B$2660-SUM(I2769:K2769))),0)</f>
        <v>60000000</v>
      </c>
      <c r="M2769" s="7" t="n">
        <f aca="false">IF(F2769=1,MIN($F$713,MAX(0,$B$2660-SUM(I2769:L2769))),0)</f>
        <v>0</v>
      </c>
      <c r="N2769" s="7" t="n">
        <f aca="false">IF(G2769=1,MIN($F$712,MAX(0,$B$2660-SUM(I2769:M2769))),0)</f>
        <v>15000000</v>
      </c>
      <c r="O2769" s="7" t="n">
        <f aca="false">IF(H2769=1,MIN($F$711,MAX(0,$B$2660-SUM(I2769:N2769))),0)</f>
        <v>5000000</v>
      </c>
      <c r="P2769" s="7" t="n">
        <f aca="false">MAX(0,$B$2660-SUM(I2769:O2769))</f>
        <v>1590000000</v>
      </c>
      <c r="Q2769" s="7" t="n">
        <f aca="false">($B$693+$B$694)+$B$22+(1-B2769)*$B$688+(1-C2769)*$E$716+(1-D2769)*$E$715+(1-E2769)*$E$714+(1-F2769)*$E$713+(1-G2769)*$E$712+(1-H2769)*$E$711</f>
        <v>14055452.603809</v>
      </c>
      <c r="R2769" s="7" t="n">
        <f aca="false">P2769&gt;$B$12*Q2769</f>
        <v>1</v>
      </c>
      <c r="S2769" s="7" t="n">
        <f aca="false">IF(R2769,(P2769+$B$12*$B$13)/(Q2769+$B$13),IF(Q2769&gt;0,P2769/Q2769,0))</f>
        <v>96.1918733429012</v>
      </c>
      <c r="T2769" s="7" t="n">
        <f aca="false">IF(R2769,$B$13*(S2769-$B$12),0)</f>
        <v>237979683.357253</v>
      </c>
      <c r="U2769" s="7" t="n">
        <f aca="false">($B$693+$B$694)*S2769</f>
        <v>30213586.8996365</v>
      </c>
      <c r="V2769" s="7" t="n">
        <f aca="false">$B$22*S2769</f>
        <v>865726860.08611</v>
      </c>
      <c r="W2769" s="7" t="n">
        <f aca="false">IF(B2769=1,I2769,S2769*$B$688)</f>
        <v>30000000</v>
      </c>
      <c r="X2769" s="7" t="n">
        <f aca="false">IF(C2769=1,J2769,S2769*$E$716)</f>
        <v>300000000</v>
      </c>
      <c r="Y2769" s="7" t="n">
        <f aca="false">IF(D2769=1,K2769,S2769*$E$715)</f>
        <v>167504249.628297</v>
      </c>
      <c r="Z2769" s="7" t="n">
        <f aca="false">IF(E2769=1,L2769,S2769*$E$714)</f>
        <v>60000000</v>
      </c>
      <c r="AA2769" s="7" t="n">
        <f aca="false">IF(F2769=1,M2769,S2769*$E$713)</f>
        <v>288575620.028703</v>
      </c>
      <c r="AB2769" s="7" t="n">
        <f aca="false">IF(G2769=1,N2769,S2769*$E$712)</f>
        <v>15000000</v>
      </c>
      <c r="AC2769" s="7" t="n">
        <f aca="false">IF(H2769=1,O2769,S2769*$E$711)</f>
        <v>5000000</v>
      </c>
      <c r="AD2769" s="7" t="n">
        <f aca="false">INDEX($W$2662:$W$2789,MATCH($A2769+(1-B2769)*64,$A$2662:$A$2789,0))</f>
        <v>30000000</v>
      </c>
      <c r="AE2769" s="7" t="n">
        <f aca="false">INDEX($W$2662:$W$2789,MATCH($A2769-B2769*64,$A$2662:$A$2789,0))</f>
        <v>89237594.5791948</v>
      </c>
      <c r="AF2769" s="7" t="n">
        <f aca="false">INDEX($X$2662:$X$2789,MATCH($A2769+(1-C2769)*32,$A$2662:$A$2789,0))</f>
        <v>300000000</v>
      </c>
      <c r="AG2769" s="7" t="n">
        <f aca="false">INDEX($X$2662:$X$2789,MATCH($A2769-C2769*32,$A$2662:$A$2789,0))</f>
        <v>513245178.552946</v>
      </c>
      <c r="AH2769" s="7" t="n">
        <f aca="false">INDEX($Y$2662:$Y$2789,MATCH($A2769+(1-D2769)*16,$A$2662:$A$2789,0))</f>
        <v>100000000</v>
      </c>
      <c r="AI2769" s="7" t="n">
        <f aca="false">INDEX($Y$2662:$Y$2789,MATCH($A2769-D2769*16,$A$2662:$A$2789,0))</f>
        <v>167504249.628297</v>
      </c>
      <c r="AJ2769" s="7" t="n">
        <f aca="false">INDEX($Z$2662:$Z$2789,MATCH($A2769+(1-E2769)*8,$A$2662:$A$2789,0))</f>
        <v>60000000</v>
      </c>
      <c r="AK2769" s="7" t="n">
        <f aca="false">INDEX($Z$2662:$Z$2789,MATCH($A2769-E2769*8,$A$2662:$A$2789,0))</f>
        <v>209227396.617428</v>
      </c>
      <c r="AL2769" s="7" t="n">
        <f aca="false">INDEX($AA$2662:$AA$2789,MATCH($A2769+(1-F2769)*4,$A$2662:$A$2789,0))</f>
        <v>30000000</v>
      </c>
      <c r="AM2769" s="7" t="n">
        <f aca="false">INDEX($AA$2662:$AA$2789,MATCH($A2769-F2769*4,$A$2662:$A$2789,0))</f>
        <v>288575620.028703</v>
      </c>
      <c r="AN2769" s="7" t="n">
        <f aca="false">INDEX($AB$2662:$AB$2789,MATCH($A2769+(1-G2769)*2,$A$2662:$A$2789,0))</f>
        <v>15000000</v>
      </c>
      <c r="AO2769" s="7" t="n">
        <f aca="false">INDEX($AB$2662:$AB$2789,MATCH($A2769-G2769*2,$A$2662:$A$2789,0))</f>
        <v>372875492.235302</v>
      </c>
      <c r="AP2769" s="7" t="n">
        <f aca="false">INDEX($AC$2662:$AC$2789,MATCH($A2769+(1-H2769)*1,$A$2662:$A$2789,0))</f>
        <v>5000000</v>
      </c>
      <c r="AQ2769" s="7" t="n">
        <f aca="false">INDEX($AC$2662:$AC$2789,MATCH($A2769-H2769*1,$A$2662:$A$2789,0))</f>
        <v>370555893.527773</v>
      </c>
      <c r="AR2769" s="14" t="b">
        <f aca="false">AND(IF(B2769=1,AD2769&gt;=AE2769,AE2769&gt;AD2769),IF(C2769=1,AF2769&gt;=AG2769,AG2769&gt;AF2769),IF(D2769=1,AH2769&gt;=AI2769,AI2769&gt;AH2769),IF(E2769=1,AJ2769&gt;=AK2769,AK2769&gt;AJ2769),IF(F2769=1,AL2769&gt;=AM2769,AM2769&gt;AL2769),IF(G2769=1,AN2769&gt;=AO2769,AO2769&gt;AN2769),IF(H2769=1,AP2769&gt;=AQ2769,AQ2769&gt;AP2769))</f>
        <v>0</v>
      </c>
      <c r="AS2769" s="2"/>
      <c r="AT2769" s="2"/>
      <c r="AU2769" s="2"/>
      <c r="AV2769" s="2"/>
      <c r="AW2769" s="2"/>
      <c r="AX2769" s="2"/>
    </row>
    <row r="2770" customFormat="false" ht="15" hidden="false" customHeight="false" outlineLevel="0" collapsed="false">
      <c r="A2770" s="6" t="n">
        <f aca="false">ROW()-2662</f>
        <v>108</v>
      </c>
      <c r="B2770" s="6" t="n">
        <f aca="false">MOD(INT($A2770/64),2)</f>
        <v>1</v>
      </c>
      <c r="C2770" s="6" t="n">
        <f aca="false">MOD(INT($A2770/32),2)</f>
        <v>1</v>
      </c>
      <c r="D2770" s="6" t="n">
        <f aca="false">MOD(INT($A2770/16),2)</f>
        <v>0</v>
      </c>
      <c r="E2770" s="6" t="n">
        <f aca="false">MOD(INT($A2770/8),2)</f>
        <v>1</v>
      </c>
      <c r="F2770" s="6" t="n">
        <f aca="false">MOD(INT($A2770/4),2)</f>
        <v>1</v>
      </c>
      <c r="G2770" s="6" t="n">
        <f aca="false">MOD(INT($A2770/2),2)</f>
        <v>0</v>
      </c>
      <c r="H2770" s="6" t="n">
        <f aca="false">MOD(INT($A2770/1),2)</f>
        <v>0</v>
      </c>
      <c r="I2770" s="7" t="n">
        <f aca="false">IF(B2770=1,MIN($B$6,$B$2660),0)</f>
        <v>30000000</v>
      </c>
      <c r="J2770" s="7" t="n">
        <f aca="false">IF(C2770=1,MIN($F$716,MAX(0,$B$2660-I2770)),0)</f>
        <v>300000000</v>
      </c>
      <c r="K2770" s="7" t="n">
        <f aca="false">IF(D2770=1,MIN($F$715,MAX(0,$B$2660-SUM(I2770:J2770))),0)</f>
        <v>0</v>
      </c>
      <c r="L2770" s="7" t="n">
        <f aca="false">IF(E2770=1,MIN($F$714,MAX(0,$B$2660-SUM(I2770:K2770))),0)</f>
        <v>60000000</v>
      </c>
      <c r="M2770" s="7" t="n">
        <f aca="false">IF(F2770=1,MIN($F$713,MAX(0,$B$2660-SUM(I2770:L2770))),0)</f>
        <v>30000000</v>
      </c>
      <c r="N2770" s="7" t="n">
        <f aca="false">IF(G2770=1,MIN($F$712,MAX(0,$B$2660-SUM(I2770:M2770))),0)</f>
        <v>0</v>
      </c>
      <c r="O2770" s="7" t="n">
        <f aca="false">IF(H2770=1,MIN($F$711,MAX(0,$B$2660-SUM(I2770:N2770))),0)</f>
        <v>0</v>
      </c>
      <c r="P2770" s="7" t="n">
        <f aca="false">MAX(0,$B$2660-SUM(I2770:O2770))</f>
        <v>1580000000</v>
      </c>
      <c r="Q2770" s="7" t="n">
        <f aca="false">($B$693+$B$694)+$B$22+(1-B2770)*$B$688+(1-C2770)*$E$716+(1-D2770)*$E$715+(1-E2770)*$E$714+(1-F2770)*$E$713+(1-G2770)*$E$712+(1-H2770)*$E$711</f>
        <v>21055452.603809</v>
      </c>
      <c r="R2770" s="7" t="n">
        <f aca="false">P2770&gt;$B$12*Q2770</f>
        <v>1</v>
      </c>
      <c r="S2770" s="7" t="n">
        <f aca="false">IF(R2770,(P2770+$B$12*$B$13)/(Q2770+$B$13),IF(Q2770&gt;0,P2770/Q2770,0))</f>
        <v>67.1818973983163</v>
      </c>
      <c r="T2770" s="7" t="n">
        <f aca="false">IF(R2770,$B$13*(S2770-$B$12),0)</f>
        <v>165454743.495791</v>
      </c>
      <c r="U2770" s="7" t="n">
        <f aca="false">($B$693+$B$694)*S2770</f>
        <v>21101638.0551267</v>
      </c>
      <c r="V2770" s="7" t="n">
        <f aca="false">$B$22*S2770</f>
        <v>604637076.584847</v>
      </c>
      <c r="W2770" s="7" t="n">
        <f aca="false">IF(B2770=1,I2770,S2770*$B$688)</f>
        <v>30000000</v>
      </c>
      <c r="X2770" s="7" t="n">
        <f aca="false">IF(C2770=1,J2770,S2770*$E$716)</f>
        <v>300000000</v>
      </c>
      <c r="Y2770" s="7" t="n">
        <f aca="false">IF(D2770=1,K2770,S2770*$E$715)</f>
        <v>116987567.881073</v>
      </c>
      <c r="Z2770" s="7" t="n">
        <f aca="false">IF(E2770=1,L2770,S2770*$E$714)</f>
        <v>60000000</v>
      </c>
      <c r="AA2770" s="7" t="n">
        <f aca="false">IF(F2770=1,M2770,S2770*$E$713)</f>
        <v>30000000</v>
      </c>
      <c r="AB2770" s="7" t="n">
        <f aca="false">IF(G2770=1,N2770,S2770*$E$712)</f>
        <v>335909486.991582</v>
      </c>
      <c r="AC2770" s="7" t="n">
        <f aca="false">IF(H2770=1,O2770,S2770*$E$711)</f>
        <v>335909486.991582</v>
      </c>
      <c r="AD2770" s="7" t="n">
        <f aca="false">INDEX($W$2662:$W$2789,MATCH($A2770+(1-B2770)*64,$A$2662:$A$2789,0))</f>
        <v>30000000</v>
      </c>
      <c r="AE2770" s="7" t="n">
        <f aca="false">INDEX($W$2662:$W$2789,MATCH($A2770-B2770*64,$A$2662:$A$2789,0))</f>
        <v>63367915.5912037</v>
      </c>
      <c r="AF2770" s="7" t="n">
        <f aca="false">INDEX($X$2662:$X$2789,MATCH($A2770+(1-C2770)*32,$A$2662:$A$2789,0))</f>
        <v>300000000</v>
      </c>
      <c r="AG2770" s="7" t="n">
        <f aca="false">INDEX($X$2662:$X$2789,MATCH($A2770-C2770*32,$A$2662:$A$2789,0))</f>
        <v>390270406.638321</v>
      </c>
      <c r="AH2770" s="7" t="n">
        <f aca="false">INDEX($Y$2662:$Y$2789,MATCH($A2770+(1-D2770)*16,$A$2662:$A$2789,0))</f>
        <v>100000000</v>
      </c>
      <c r="AI2770" s="7" t="n">
        <f aca="false">INDEX($Y$2662:$Y$2789,MATCH($A2770-D2770*16,$A$2662:$A$2789,0))</f>
        <v>116987567.881073</v>
      </c>
      <c r="AJ2770" s="7" t="n">
        <f aca="false">INDEX($Z$2662:$Z$2789,MATCH($A2770+(1-E2770)*8,$A$2662:$A$2789,0))</f>
        <v>60000000</v>
      </c>
      <c r="AK2770" s="7" t="n">
        <f aca="false">INDEX($Z$2662:$Z$2789,MATCH($A2770-E2770*8,$A$2662:$A$2789,0))</f>
        <v>151875602.408933</v>
      </c>
      <c r="AL2770" s="7" t="n">
        <f aca="false">INDEX($AA$2662:$AA$2789,MATCH($A2770+(1-F2770)*4,$A$2662:$A$2789,0))</f>
        <v>30000000</v>
      </c>
      <c r="AM2770" s="7" t="n">
        <f aca="false">INDEX($AA$2662:$AA$2789,MATCH($A2770-F2770*4,$A$2662:$A$2789,0))</f>
        <v>182165978.195609</v>
      </c>
      <c r="AN2770" s="7" t="n">
        <f aca="false">INDEX($AB$2662:$AB$2789,MATCH($A2770+(1-G2770)*2,$A$2662:$A$2789,0))</f>
        <v>15000000</v>
      </c>
      <c r="AO2770" s="7" t="n">
        <f aca="false">INDEX($AB$2662:$AB$2789,MATCH($A2770-G2770*2,$A$2662:$A$2789,0))</f>
        <v>335909486.991582</v>
      </c>
      <c r="AP2770" s="7" t="n">
        <f aca="false">INDEX($AC$2662:$AC$2789,MATCH($A2770+(1-H2770)*1,$A$2662:$A$2789,0))</f>
        <v>5000000</v>
      </c>
      <c r="AQ2770" s="7" t="n">
        <f aca="false">INDEX($AC$2662:$AC$2789,MATCH($A2770-H2770*1,$A$2662:$A$2789,0))</f>
        <v>335909486.991582</v>
      </c>
      <c r="AR2770" s="14" t="b">
        <f aca="false">AND(IF(B2770=1,AD2770&gt;=AE2770,AE2770&gt;AD2770),IF(C2770=1,AF2770&gt;=AG2770,AG2770&gt;AF2770),IF(D2770=1,AH2770&gt;=AI2770,AI2770&gt;AH2770),IF(E2770=1,AJ2770&gt;=AK2770,AK2770&gt;AJ2770),IF(F2770=1,AL2770&gt;=AM2770,AM2770&gt;AL2770),IF(G2770=1,AN2770&gt;=AO2770,AO2770&gt;AN2770),IF(H2770=1,AP2770&gt;=AQ2770,AQ2770&gt;AP2770))</f>
        <v>0</v>
      </c>
      <c r="AS2770" s="2"/>
      <c r="AT2770" s="2"/>
      <c r="AU2770" s="2"/>
      <c r="AV2770" s="2"/>
      <c r="AW2770" s="2"/>
      <c r="AX2770" s="2"/>
    </row>
    <row r="2771" customFormat="false" ht="15" hidden="false" customHeight="false" outlineLevel="0" collapsed="false">
      <c r="A2771" s="6" t="n">
        <f aca="false">ROW()-2662</f>
        <v>109</v>
      </c>
      <c r="B2771" s="6" t="n">
        <f aca="false">MOD(INT($A2771/64),2)</f>
        <v>1</v>
      </c>
      <c r="C2771" s="6" t="n">
        <f aca="false">MOD(INT($A2771/32),2)</f>
        <v>1</v>
      </c>
      <c r="D2771" s="6" t="n">
        <f aca="false">MOD(INT($A2771/16),2)</f>
        <v>0</v>
      </c>
      <c r="E2771" s="6" t="n">
        <f aca="false">MOD(INT($A2771/8),2)</f>
        <v>1</v>
      </c>
      <c r="F2771" s="6" t="n">
        <f aca="false">MOD(INT($A2771/4),2)</f>
        <v>1</v>
      </c>
      <c r="G2771" s="6" t="n">
        <f aca="false">MOD(INT($A2771/2),2)</f>
        <v>0</v>
      </c>
      <c r="H2771" s="6" t="n">
        <f aca="false">MOD(INT($A2771/1),2)</f>
        <v>1</v>
      </c>
      <c r="I2771" s="7" t="n">
        <f aca="false">IF(B2771=1,MIN($B$6,$B$2660),0)</f>
        <v>30000000</v>
      </c>
      <c r="J2771" s="7" t="n">
        <f aca="false">IF(C2771=1,MIN($F$716,MAX(0,$B$2660-I2771)),0)</f>
        <v>300000000</v>
      </c>
      <c r="K2771" s="7" t="n">
        <f aca="false">IF(D2771=1,MIN($F$715,MAX(0,$B$2660-SUM(I2771:J2771))),0)</f>
        <v>0</v>
      </c>
      <c r="L2771" s="7" t="n">
        <f aca="false">IF(E2771=1,MIN($F$714,MAX(0,$B$2660-SUM(I2771:K2771))),0)</f>
        <v>60000000</v>
      </c>
      <c r="M2771" s="7" t="n">
        <f aca="false">IF(F2771=1,MIN($F$713,MAX(0,$B$2660-SUM(I2771:L2771))),0)</f>
        <v>30000000</v>
      </c>
      <c r="N2771" s="7" t="n">
        <f aca="false">IF(G2771=1,MIN($F$712,MAX(0,$B$2660-SUM(I2771:M2771))),0)</f>
        <v>0</v>
      </c>
      <c r="O2771" s="7" t="n">
        <f aca="false">IF(H2771=1,MIN($F$711,MAX(0,$B$2660-SUM(I2771:N2771))),0)</f>
        <v>5000000</v>
      </c>
      <c r="P2771" s="7" t="n">
        <f aca="false">MAX(0,$B$2660-SUM(I2771:O2771))</f>
        <v>1575000000</v>
      </c>
      <c r="Q2771" s="7" t="n">
        <f aca="false">($B$693+$B$694)+$B$22+(1-B2771)*$B$688+(1-C2771)*$E$716+(1-D2771)*$E$715+(1-E2771)*$E$714+(1-F2771)*$E$713+(1-G2771)*$E$712+(1-H2771)*$E$711</f>
        <v>16055452.603809</v>
      </c>
      <c r="R2771" s="7" t="n">
        <f aca="false">P2771&gt;$B$12*Q2771</f>
        <v>1</v>
      </c>
      <c r="S2771" s="7" t="n">
        <f aca="false">IF(R2771,(P2771+$B$12*$B$13)/(Q2771+$B$13),IF(Q2771&gt;0,P2771/Q2771,0))</f>
        <v>85.0154417508617</v>
      </c>
      <c r="T2771" s="7" t="n">
        <f aca="false">IF(R2771,$B$13*(S2771-$B$12),0)</f>
        <v>210038604.377154</v>
      </c>
      <c r="U2771" s="7" t="n">
        <f aca="false">($B$693+$B$694)*S2771</f>
        <v>26703102.329592</v>
      </c>
      <c r="V2771" s="7" t="n">
        <f aca="false">$B$22*S2771</f>
        <v>765138975.757755</v>
      </c>
      <c r="W2771" s="7" t="n">
        <f aca="false">IF(B2771=1,I2771,S2771*$B$688)</f>
        <v>30000000</v>
      </c>
      <c r="X2771" s="7" t="n">
        <f aca="false">IF(C2771=1,J2771,S2771*$E$716)</f>
        <v>300000000</v>
      </c>
      <c r="Y2771" s="7" t="n">
        <f aca="false">IF(D2771=1,K2771,S2771*$E$715)</f>
        <v>148042108.78119</v>
      </c>
      <c r="Z2771" s="7" t="n">
        <f aca="false">IF(E2771=1,L2771,S2771*$E$714)</f>
        <v>60000000</v>
      </c>
      <c r="AA2771" s="7" t="n">
        <f aca="false">IF(F2771=1,M2771,S2771*$E$713)</f>
        <v>30000000</v>
      </c>
      <c r="AB2771" s="7" t="n">
        <f aca="false">IF(G2771=1,N2771,S2771*$E$712)</f>
        <v>425077208.754308</v>
      </c>
      <c r="AC2771" s="7" t="n">
        <f aca="false">IF(H2771=1,O2771,S2771*$E$711)</f>
        <v>5000000</v>
      </c>
      <c r="AD2771" s="7" t="n">
        <f aca="false">INDEX($W$2662:$W$2789,MATCH($A2771+(1-B2771)*64,$A$2662:$A$2789,0))</f>
        <v>30000000</v>
      </c>
      <c r="AE2771" s="7" t="n">
        <f aca="false">INDEX($W$2662:$W$2789,MATCH($A2771-B2771*64,$A$2662:$A$2789,0))</f>
        <v>79353461.5468826</v>
      </c>
      <c r="AF2771" s="7" t="n">
        <f aca="false">INDEX($X$2662:$X$2789,MATCH($A2771+(1-C2771)*32,$A$2662:$A$2789,0))</f>
        <v>300000000</v>
      </c>
      <c r="AG2771" s="7" t="n">
        <f aca="false">INDEX($X$2662:$X$2789,MATCH($A2771-C2771*32,$A$2662:$A$2789,0))</f>
        <v>467975003.094622</v>
      </c>
      <c r="AH2771" s="7" t="n">
        <f aca="false">INDEX($Y$2662:$Y$2789,MATCH($A2771+(1-D2771)*16,$A$2662:$A$2789,0))</f>
        <v>100000000</v>
      </c>
      <c r="AI2771" s="7" t="n">
        <f aca="false">INDEX($Y$2662:$Y$2789,MATCH($A2771-D2771*16,$A$2662:$A$2789,0))</f>
        <v>148042108.78119</v>
      </c>
      <c r="AJ2771" s="7" t="n">
        <f aca="false">INDEX($Z$2662:$Z$2789,MATCH($A2771+(1-E2771)*8,$A$2662:$A$2789,0))</f>
        <v>60000000</v>
      </c>
      <c r="AK2771" s="7" t="n">
        <f aca="false">INDEX($Z$2662:$Z$2789,MATCH($A2771-E2771*8,$A$2662:$A$2789,0))</f>
        <v>187540688.063481</v>
      </c>
      <c r="AL2771" s="7" t="n">
        <f aca="false">INDEX($AA$2662:$AA$2789,MATCH($A2771+(1-F2771)*4,$A$2662:$A$2789,0))</f>
        <v>30000000</v>
      </c>
      <c r="AM2771" s="7" t="n">
        <f aca="false">INDEX($AA$2662:$AA$2789,MATCH($A2771-F2771*4,$A$2662:$A$2789,0))</f>
        <v>223725295.341181</v>
      </c>
      <c r="AN2771" s="7" t="n">
        <f aca="false">INDEX($AB$2662:$AB$2789,MATCH($A2771+(1-G2771)*2,$A$2662:$A$2789,0))</f>
        <v>15000000</v>
      </c>
      <c r="AO2771" s="7" t="n">
        <f aca="false">INDEX($AB$2662:$AB$2789,MATCH($A2771-G2771*2,$A$2662:$A$2789,0))</f>
        <v>425077208.754308</v>
      </c>
      <c r="AP2771" s="7" t="n">
        <f aca="false">INDEX($AC$2662:$AC$2789,MATCH($A2771+(1-H2771)*1,$A$2662:$A$2789,0))</f>
        <v>5000000</v>
      </c>
      <c r="AQ2771" s="7" t="n">
        <f aca="false">INDEX($AC$2662:$AC$2789,MATCH($A2771-H2771*1,$A$2662:$A$2789,0))</f>
        <v>335909486.991582</v>
      </c>
      <c r="AR2771" s="14" t="b">
        <f aca="false">AND(IF(B2771=1,AD2771&gt;=AE2771,AE2771&gt;AD2771),IF(C2771=1,AF2771&gt;=AG2771,AG2771&gt;AF2771),IF(D2771=1,AH2771&gt;=AI2771,AI2771&gt;AH2771),IF(E2771=1,AJ2771&gt;=AK2771,AK2771&gt;AJ2771),IF(F2771=1,AL2771&gt;=AM2771,AM2771&gt;AL2771),IF(G2771=1,AN2771&gt;=AO2771,AO2771&gt;AN2771),IF(H2771=1,AP2771&gt;=AQ2771,AQ2771&gt;AP2771))</f>
        <v>0</v>
      </c>
      <c r="AS2771" s="2"/>
      <c r="AT2771" s="2"/>
      <c r="AU2771" s="2"/>
      <c r="AV2771" s="2"/>
      <c r="AW2771" s="2"/>
      <c r="AX2771" s="2"/>
    </row>
    <row r="2772" customFormat="false" ht="15" hidden="false" customHeight="false" outlineLevel="0" collapsed="false">
      <c r="A2772" s="6" t="n">
        <f aca="false">ROW()-2662</f>
        <v>110</v>
      </c>
      <c r="B2772" s="6" t="n">
        <f aca="false">MOD(INT($A2772/64),2)</f>
        <v>1</v>
      </c>
      <c r="C2772" s="6" t="n">
        <f aca="false">MOD(INT($A2772/32),2)</f>
        <v>1</v>
      </c>
      <c r="D2772" s="6" t="n">
        <f aca="false">MOD(INT($A2772/16),2)</f>
        <v>0</v>
      </c>
      <c r="E2772" s="6" t="n">
        <f aca="false">MOD(INT($A2772/8),2)</f>
        <v>1</v>
      </c>
      <c r="F2772" s="6" t="n">
        <f aca="false">MOD(INT($A2772/4),2)</f>
        <v>1</v>
      </c>
      <c r="G2772" s="6" t="n">
        <f aca="false">MOD(INT($A2772/2),2)</f>
        <v>1</v>
      </c>
      <c r="H2772" s="6" t="n">
        <f aca="false">MOD(INT($A2772/1),2)</f>
        <v>0</v>
      </c>
      <c r="I2772" s="7" t="n">
        <f aca="false">IF(B2772=1,MIN($B$6,$B$2660),0)</f>
        <v>30000000</v>
      </c>
      <c r="J2772" s="7" t="n">
        <f aca="false">IF(C2772=1,MIN($F$716,MAX(0,$B$2660-I2772)),0)</f>
        <v>300000000</v>
      </c>
      <c r="K2772" s="7" t="n">
        <f aca="false">IF(D2772=1,MIN($F$715,MAX(0,$B$2660-SUM(I2772:J2772))),0)</f>
        <v>0</v>
      </c>
      <c r="L2772" s="7" t="n">
        <f aca="false">IF(E2772=1,MIN($F$714,MAX(0,$B$2660-SUM(I2772:K2772))),0)</f>
        <v>60000000</v>
      </c>
      <c r="M2772" s="7" t="n">
        <f aca="false">IF(F2772=1,MIN($F$713,MAX(0,$B$2660-SUM(I2772:L2772))),0)</f>
        <v>30000000</v>
      </c>
      <c r="N2772" s="7" t="n">
        <f aca="false">IF(G2772=1,MIN($F$712,MAX(0,$B$2660-SUM(I2772:M2772))),0)</f>
        <v>15000000</v>
      </c>
      <c r="O2772" s="7" t="n">
        <f aca="false">IF(H2772=1,MIN($F$711,MAX(0,$B$2660-SUM(I2772:N2772))),0)</f>
        <v>0</v>
      </c>
      <c r="P2772" s="7" t="n">
        <f aca="false">MAX(0,$B$2660-SUM(I2772:O2772))</f>
        <v>1565000000</v>
      </c>
      <c r="Q2772" s="7" t="n">
        <f aca="false">($B$693+$B$694)+$B$22+(1-B2772)*$B$688+(1-C2772)*$E$716+(1-D2772)*$E$715+(1-E2772)*$E$714+(1-F2772)*$E$713+(1-G2772)*$E$712+(1-H2772)*$E$711</f>
        <v>16055452.603809</v>
      </c>
      <c r="R2772" s="7" t="n">
        <f aca="false">P2772&gt;$B$12*Q2772</f>
        <v>1</v>
      </c>
      <c r="S2772" s="7" t="n">
        <f aca="false">IF(R2772,(P2772+$B$12*$B$13)/(Q2772+$B$13),IF(Q2772&gt;0,P2772/Q2772,0))</f>
        <v>84.4765166050559</v>
      </c>
      <c r="T2772" s="7" t="n">
        <f aca="false">IF(R2772,$B$13*(S2772-$B$12),0)</f>
        <v>208691291.51264</v>
      </c>
      <c r="U2772" s="7" t="n">
        <f aca="false">($B$693+$B$694)*S2772</f>
        <v>26533827.5129227</v>
      </c>
      <c r="V2772" s="7" t="n">
        <f aca="false">$B$22*S2772</f>
        <v>760288649.445503</v>
      </c>
      <c r="W2772" s="7" t="n">
        <f aca="false">IF(B2772=1,I2772,S2772*$B$688)</f>
        <v>30000000</v>
      </c>
      <c r="X2772" s="7" t="n">
        <f aca="false">IF(C2772=1,J2772,S2772*$E$716)</f>
        <v>300000000</v>
      </c>
      <c r="Y2772" s="7" t="n">
        <f aca="false">IF(D2772=1,K2772,S2772*$E$715)</f>
        <v>147103648.503655</v>
      </c>
      <c r="Z2772" s="7" t="n">
        <f aca="false">IF(E2772=1,L2772,S2772*$E$714)</f>
        <v>60000000</v>
      </c>
      <c r="AA2772" s="7" t="n">
        <f aca="false">IF(F2772=1,M2772,S2772*$E$713)</f>
        <v>30000000</v>
      </c>
      <c r="AB2772" s="7" t="n">
        <f aca="false">IF(G2772=1,N2772,S2772*$E$712)</f>
        <v>15000000</v>
      </c>
      <c r="AC2772" s="7" t="n">
        <f aca="false">IF(H2772=1,O2772,S2772*$E$711)</f>
        <v>422382583.025279</v>
      </c>
      <c r="AD2772" s="7" t="n">
        <f aca="false">INDEX($W$2662:$W$2789,MATCH($A2772+(1-B2772)*64,$A$2662:$A$2789,0))</f>
        <v>30000000</v>
      </c>
      <c r="AE2772" s="7" t="n">
        <f aca="false">INDEX($W$2662:$W$2789,MATCH($A2772-B2772*64,$A$2662:$A$2789,0))</f>
        <v>78859816.3739627</v>
      </c>
      <c r="AF2772" s="7" t="n">
        <f aca="false">INDEX($X$2662:$X$2789,MATCH($A2772+(1-C2772)*32,$A$2662:$A$2789,0))</f>
        <v>300000000</v>
      </c>
      <c r="AG2772" s="7" t="n">
        <f aca="false">INDEX($X$2662:$X$2789,MATCH($A2772-C2772*32,$A$2662:$A$2789,0))</f>
        <v>465482459.802507</v>
      </c>
      <c r="AH2772" s="7" t="n">
        <f aca="false">INDEX($Y$2662:$Y$2789,MATCH($A2772+(1-D2772)*16,$A$2662:$A$2789,0))</f>
        <v>100000000</v>
      </c>
      <c r="AI2772" s="7" t="n">
        <f aca="false">INDEX($Y$2662:$Y$2789,MATCH($A2772-D2772*16,$A$2662:$A$2789,0))</f>
        <v>147103648.503655</v>
      </c>
      <c r="AJ2772" s="7" t="n">
        <f aca="false">INDEX($Z$2662:$Z$2789,MATCH($A2772+(1-E2772)*8,$A$2662:$A$2789,0))</f>
        <v>60000000</v>
      </c>
      <c r="AK2772" s="7" t="n">
        <f aca="false">INDEX($Z$2662:$Z$2789,MATCH($A2772-E2772*8,$A$2662:$A$2789,0))</f>
        <v>186395401.418818</v>
      </c>
      <c r="AL2772" s="7" t="n">
        <f aca="false">INDEX($AA$2662:$AA$2789,MATCH($A2772+(1-F2772)*4,$A$2662:$A$2789,0))</f>
        <v>30000000</v>
      </c>
      <c r="AM2772" s="7" t="n">
        <f aca="false">INDEX($AA$2662:$AA$2789,MATCH($A2772-F2772*4,$A$2662:$A$2789,0))</f>
        <v>222333536.116664</v>
      </c>
      <c r="AN2772" s="7" t="n">
        <f aca="false">INDEX($AB$2662:$AB$2789,MATCH($A2772+(1-G2772)*2,$A$2662:$A$2789,0))</f>
        <v>15000000</v>
      </c>
      <c r="AO2772" s="7" t="n">
        <f aca="false">INDEX($AB$2662:$AB$2789,MATCH($A2772-G2772*2,$A$2662:$A$2789,0))</f>
        <v>335909486.991582</v>
      </c>
      <c r="AP2772" s="7" t="n">
        <f aca="false">INDEX($AC$2662:$AC$2789,MATCH($A2772+(1-H2772)*1,$A$2662:$A$2789,0))</f>
        <v>5000000</v>
      </c>
      <c r="AQ2772" s="7" t="n">
        <f aca="false">INDEX($AC$2662:$AC$2789,MATCH($A2772-H2772*1,$A$2662:$A$2789,0))</f>
        <v>422382583.025279</v>
      </c>
      <c r="AR2772" s="14" t="b">
        <f aca="false">AND(IF(B2772=1,AD2772&gt;=AE2772,AE2772&gt;AD2772),IF(C2772=1,AF2772&gt;=AG2772,AG2772&gt;AF2772),IF(D2772=1,AH2772&gt;=AI2772,AI2772&gt;AH2772),IF(E2772=1,AJ2772&gt;=AK2772,AK2772&gt;AJ2772),IF(F2772=1,AL2772&gt;=AM2772,AM2772&gt;AL2772),IF(G2772=1,AN2772&gt;=AO2772,AO2772&gt;AN2772),IF(H2772=1,AP2772&gt;=AQ2772,AQ2772&gt;AP2772))</f>
        <v>0</v>
      </c>
      <c r="AS2772" s="2"/>
      <c r="AT2772" s="2"/>
      <c r="AU2772" s="2"/>
      <c r="AV2772" s="2"/>
      <c r="AW2772" s="2"/>
      <c r="AX2772" s="2"/>
    </row>
    <row r="2773" customFormat="false" ht="15" hidden="false" customHeight="false" outlineLevel="0" collapsed="false">
      <c r="A2773" s="6" t="n">
        <f aca="false">ROW()-2662</f>
        <v>111</v>
      </c>
      <c r="B2773" s="6" t="n">
        <f aca="false">MOD(INT($A2773/64),2)</f>
        <v>1</v>
      </c>
      <c r="C2773" s="6" t="n">
        <f aca="false">MOD(INT($A2773/32),2)</f>
        <v>1</v>
      </c>
      <c r="D2773" s="6" t="n">
        <f aca="false">MOD(INT($A2773/16),2)</f>
        <v>0</v>
      </c>
      <c r="E2773" s="6" t="n">
        <f aca="false">MOD(INT($A2773/8),2)</f>
        <v>1</v>
      </c>
      <c r="F2773" s="6" t="n">
        <f aca="false">MOD(INT($A2773/4),2)</f>
        <v>1</v>
      </c>
      <c r="G2773" s="6" t="n">
        <f aca="false">MOD(INT($A2773/2),2)</f>
        <v>1</v>
      </c>
      <c r="H2773" s="6" t="n">
        <f aca="false">MOD(INT($A2773/1),2)</f>
        <v>1</v>
      </c>
      <c r="I2773" s="7" t="n">
        <f aca="false">IF(B2773=1,MIN($B$6,$B$2660),0)</f>
        <v>30000000</v>
      </c>
      <c r="J2773" s="7" t="n">
        <f aca="false">IF(C2773=1,MIN($F$716,MAX(0,$B$2660-I2773)),0)</f>
        <v>300000000</v>
      </c>
      <c r="K2773" s="7" t="n">
        <f aca="false">IF(D2773=1,MIN($F$715,MAX(0,$B$2660-SUM(I2773:J2773))),0)</f>
        <v>0</v>
      </c>
      <c r="L2773" s="7" t="n">
        <f aca="false">IF(E2773=1,MIN($F$714,MAX(0,$B$2660-SUM(I2773:K2773))),0)</f>
        <v>60000000</v>
      </c>
      <c r="M2773" s="7" t="n">
        <f aca="false">IF(F2773=1,MIN($F$713,MAX(0,$B$2660-SUM(I2773:L2773))),0)</f>
        <v>30000000</v>
      </c>
      <c r="N2773" s="7" t="n">
        <f aca="false">IF(G2773=1,MIN($F$712,MAX(0,$B$2660-SUM(I2773:M2773))),0)</f>
        <v>15000000</v>
      </c>
      <c r="O2773" s="7" t="n">
        <f aca="false">IF(H2773=1,MIN($F$711,MAX(0,$B$2660-SUM(I2773:N2773))),0)</f>
        <v>5000000</v>
      </c>
      <c r="P2773" s="7" t="n">
        <f aca="false">MAX(0,$B$2660-SUM(I2773:O2773))</f>
        <v>1560000000</v>
      </c>
      <c r="Q2773" s="7" t="n">
        <f aca="false">($B$693+$B$694)+$B$22+(1-B2773)*$B$688+(1-C2773)*$E$716+(1-D2773)*$E$715+(1-E2773)*$E$714+(1-F2773)*$E$713+(1-G2773)*$E$712+(1-H2773)*$E$711</f>
        <v>11055452.603809</v>
      </c>
      <c r="R2773" s="7" t="n">
        <f aca="false">P2773&gt;$B$12*Q2773</f>
        <v>1</v>
      </c>
      <c r="S2773" s="7" t="n">
        <f aca="false">IF(R2773,(P2773+$B$12*$B$13)/(Q2773+$B$13),IF(Q2773&gt;0,P2773/Q2773,0))</f>
        <v>115.267268874589</v>
      </c>
      <c r="T2773" s="7" t="n">
        <f aca="false">IF(R2773,$B$13*(S2773-$B$12),0)</f>
        <v>285668172.186472</v>
      </c>
      <c r="U2773" s="7" t="n">
        <f aca="false">($B$693+$B$694)*S2773</f>
        <v>36205113.0079501</v>
      </c>
      <c r="V2773" s="7" t="n">
        <f aca="false">$B$22*S2773</f>
        <v>1037405419.8713</v>
      </c>
      <c r="W2773" s="7" t="n">
        <f aca="false">IF(B2773=1,I2773,S2773*$B$688)</f>
        <v>30000000</v>
      </c>
      <c r="X2773" s="7" t="n">
        <f aca="false">IF(C2773=1,J2773,S2773*$E$716)</f>
        <v>300000000</v>
      </c>
      <c r="Y2773" s="7" t="n">
        <f aca="false">IF(D2773=1,K2773,S2773*$E$715)</f>
        <v>200721294.934278</v>
      </c>
      <c r="Z2773" s="7" t="n">
        <f aca="false">IF(E2773=1,L2773,S2773*$E$714)</f>
        <v>60000000</v>
      </c>
      <c r="AA2773" s="7" t="n">
        <f aca="false">IF(F2773=1,M2773,S2773*$E$713)</f>
        <v>30000000</v>
      </c>
      <c r="AB2773" s="7" t="n">
        <f aca="false">IF(G2773=1,N2773,S2773*$E$712)</f>
        <v>15000000</v>
      </c>
      <c r="AC2773" s="7" t="n">
        <f aca="false">IF(H2773=1,O2773,S2773*$E$711)</f>
        <v>5000000</v>
      </c>
      <c r="AD2773" s="7" t="n">
        <f aca="false">INDEX($W$2662:$W$2789,MATCH($A2773+(1-B2773)*64,$A$2662:$A$2789,0))</f>
        <v>30000000</v>
      </c>
      <c r="AE2773" s="7" t="n">
        <f aca="false">INDEX($W$2662:$W$2789,MATCH($A2773-B2773*64,$A$2662:$A$2789,0))</f>
        <v>105685451.14185</v>
      </c>
      <c r="AF2773" s="7" t="n">
        <f aca="false">INDEX($X$2662:$X$2789,MATCH($A2773+(1-C2773)*32,$A$2662:$A$2789,0))</f>
        <v>300000000</v>
      </c>
      <c r="AG2773" s="7" t="n">
        <f aca="false">INDEX($X$2662:$X$2789,MATCH($A2773-C2773*32,$A$2662:$A$2789,0))</f>
        <v>581966833.113216</v>
      </c>
      <c r="AH2773" s="7" t="n">
        <f aca="false">INDEX($Y$2662:$Y$2789,MATCH($A2773+(1-D2773)*16,$A$2662:$A$2789,0))</f>
        <v>100000000</v>
      </c>
      <c r="AI2773" s="7" t="n">
        <f aca="false">INDEX($Y$2662:$Y$2789,MATCH($A2773-D2773*16,$A$2662:$A$2789,0))</f>
        <v>200721294.934278</v>
      </c>
      <c r="AJ2773" s="7" t="n">
        <f aca="false">INDEX($Z$2662:$Z$2789,MATCH($A2773+(1-E2773)*8,$A$2662:$A$2789,0))</f>
        <v>60000000</v>
      </c>
      <c r="AK2773" s="7" t="n">
        <f aca="false">INDEX($Z$2662:$Z$2789,MATCH($A2773-E2773*8,$A$2662:$A$2789,0))</f>
        <v>244054499.530173</v>
      </c>
      <c r="AL2773" s="7" t="n">
        <f aca="false">INDEX($AA$2662:$AA$2789,MATCH($A2773+(1-F2773)*4,$A$2662:$A$2789,0))</f>
        <v>30000000</v>
      </c>
      <c r="AM2773" s="7" t="n">
        <f aca="false">INDEX($AA$2662:$AA$2789,MATCH($A2773-F2773*4,$A$2662:$A$2789,0))</f>
        <v>288575620.028703</v>
      </c>
      <c r="AN2773" s="7" t="n">
        <f aca="false">INDEX($AB$2662:$AB$2789,MATCH($A2773+(1-G2773)*2,$A$2662:$A$2789,0))</f>
        <v>15000000</v>
      </c>
      <c r="AO2773" s="7" t="n">
        <f aca="false">INDEX($AB$2662:$AB$2789,MATCH($A2773-G2773*2,$A$2662:$A$2789,0))</f>
        <v>425077208.754308</v>
      </c>
      <c r="AP2773" s="7" t="n">
        <f aca="false">INDEX($AC$2662:$AC$2789,MATCH($A2773+(1-H2773)*1,$A$2662:$A$2789,0))</f>
        <v>5000000</v>
      </c>
      <c r="AQ2773" s="7" t="n">
        <f aca="false">INDEX($AC$2662:$AC$2789,MATCH($A2773-H2773*1,$A$2662:$A$2789,0))</f>
        <v>422382583.025279</v>
      </c>
      <c r="AR2773" s="14" t="b">
        <f aca="false">AND(IF(B2773=1,AD2773&gt;=AE2773,AE2773&gt;AD2773),IF(C2773=1,AF2773&gt;=AG2773,AG2773&gt;AF2773),IF(D2773=1,AH2773&gt;=AI2773,AI2773&gt;AH2773),IF(E2773=1,AJ2773&gt;=AK2773,AK2773&gt;AJ2773),IF(F2773=1,AL2773&gt;=AM2773,AM2773&gt;AL2773),IF(G2773=1,AN2773&gt;=AO2773,AO2773&gt;AN2773),IF(H2773=1,AP2773&gt;=AQ2773,AQ2773&gt;AP2773))</f>
        <v>0</v>
      </c>
      <c r="AS2773" s="2"/>
      <c r="AT2773" s="2"/>
      <c r="AU2773" s="2"/>
      <c r="AV2773" s="2"/>
      <c r="AW2773" s="2"/>
      <c r="AX2773" s="2"/>
    </row>
    <row r="2774" customFormat="false" ht="15" hidden="false" customHeight="false" outlineLevel="0" collapsed="false">
      <c r="A2774" s="6" t="n">
        <f aca="false">ROW()-2662</f>
        <v>112</v>
      </c>
      <c r="B2774" s="6" t="n">
        <f aca="false">MOD(INT($A2774/64),2)</f>
        <v>1</v>
      </c>
      <c r="C2774" s="6" t="n">
        <f aca="false">MOD(INT($A2774/32),2)</f>
        <v>1</v>
      </c>
      <c r="D2774" s="6" t="n">
        <f aca="false">MOD(INT($A2774/16),2)</f>
        <v>1</v>
      </c>
      <c r="E2774" s="6" t="n">
        <f aca="false">MOD(INT($A2774/8),2)</f>
        <v>0</v>
      </c>
      <c r="F2774" s="6" t="n">
        <f aca="false">MOD(INT($A2774/4),2)</f>
        <v>0</v>
      </c>
      <c r="G2774" s="6" t="n">
        <f aca="false">MOD(INT($A2774/2),2)</f>
        <v>0</v>
      </c>
      <c r="H2774" s="6" t="n">
        <f aca="false">MOD(INT($A2774/1),2)</f>
        <v>0</v>
      </c>
      <c r="I2774" s="7" t="n">
        <f aca="false">IF(B2774=1,MIN($B$6,$B$2660),0)</f>
        <v>30000000</v>
      </c>
      <c r="J2774" s="7" t="n">
        <f aca="false">IF(C2774=1,MIN($F$716,MAX(0,$B$2660-I2774)),0)</f>
        <v>300000000</v>
      </c>
      <c r="K2774" s="7" t="n">
        <f aca="false">IF(D2774=1,MIN($F$715,MAX(0,$B$2660-SUM(I2774:J2774))),0)</f>
        <v>100000000</v>
      </c>
      <c r="L2774" s="7" t="n">
        <f aca="false">IF(E2774=1,MIN($F$714,MAX(0,$B$2660-SUM(I2774:K2774))),0)</f>
        <v>0</v>
      </c>
      <c r="M2774" s="7" t="n">
        <f aca="false">IF(F2774=1,MIN($F$713,MAX(0,$B$2660-SUM(I2774:L2774))),0)</f>
        <v>0</v>
      </c>
      <c r="N2774" s="7" t="n">
        <f aca="false">IF(G2774=1,MIN($F$712,MAX(0,$B$2660-SUM(I2774:M2774))),0)</f>
        <v>0</v>
      </c>
      <c r="O2774" s="7" t="n">
        <f aca="false">IF(H2774=1,MIN($F$711,MAX(0,$B$2660-SUM(I2774:N2774))),0)</f>
        <v>0</v>
      </c>
      <c r="P2774" s="7" t="n">
        <f aca="false">MAX(0,$B$2660-SUM(I2774:O2774))</f>
        <v>1570000000</v>
      </c>
      <c r="Q2774" s="7" t="n">
        <f aca="false">($B$693+$B$694)+$B$22+(1-B2774)*$B$688+(1-C2774)*$E$716+(1-D2774)*$E$715+(1-E2774)*$E$714+(1-F2774)*$E$713+(1-G2774)*$E$712+(1-H2774)*$E$711</f>
        <v>24714097.0837727</v>
      </c>
      <c r="R2774" s="7" t="n">
        <f aca="false">P2774&gt;$B$12*Q2774</f>
        <v>1</v>
      </c>
      <c r="S2774" s="7" t="n">
        <f aca="false">IF(R2774,(P2774+$B$12*$B$13)/(Q2774+$B$13),IF(Q2774&gt;0,P2774/Q2774,0))</f>
        <v>57.7825527394644</v>
      </c>
      <c r="T2774" s="7" t="n">
        <f aca="false">IF(R2774,$B$13*(S2774-$B$12),0)</f>
        <v>141956381.848661</v>
      </c>
      <c r="U2774" s="7" t="n">
        <f aca="false">($B$693+$B$694)*S2774</f>
        <v>18149331.308407</v>
      </c>
      <c r="V2774" s="7" t="n">
        <f aca="false">$B$22*S2774</f>
        <v>520042974.65518</v>
      </c>
      <c r="W2774" s="7" t="n">
        <f aca="false">IF(B2774=1,I2774,S2774*$B$688)</f>
        <v>30000000</v>
      </c>
      <c r="X2774" s="7" t="n">
        <f aca="false">IF(C2774=1,J2774,S2774*$E$716)</f>
        <v>300000000</v>
      </c>
      <c r="Y2774" s="7" t="n">
        <f aca="false">IF(D2774=1,K2774,S2774*$E$715)</f>
        <v>100000000</v>
      </c>
      <c r="Z2774" s="7" t="n">
        <f aca="false">IF(E2774=1,L2774,S2774*$E$714)</f>
        <v>138678126.574715</v>
      </c>
      <c r="AA2774" s="7" t="n">
        <f aca="false">IF(F2774=1,M2774,S2774*$E$713)</f>
        <v>173347658.218393</v>
      </c>
      <c r="AB2774" s="7" t="n">
        <f aca="false">IF(G2774=1,N2774,S2774*$E$712)</f>
        <v>288912763.697322</v>
      </c>
      <c r="AC2774" s="7" t="n">
        <f aca="false">IF(H2774=1,O2774,S2774*$E$711)</f>
        <v>288912763.697322</v>
      </c>
      <c r="AD2774" s="7" t="n">
        <f aca="false">INDEX($W$2662:$W$2789,MATCH($A2774+(1-B2774)*64,$A$2662:$A$2789,0))</f>
        <v>30000000</v>
      </c>
      <c r="AE2774" s="7" t="n">
        <f aca="false">INDEX($W$2662:$W$2789,MATCH($A2774-B2774*64,$A$2662:$A$2789,0))</f>
        <v>54798137.991901</v>
      </c>
      <c r="AF2774" s="7" t="n">
        <f aca="false">INDEX($X$2662:$X$2789,MATCH($A2774+(1-C2774)*32,$A$2662:$A$2789,0))</f>
        <v>300000000</v>
      </c>
      <c r="AG2774" s="7" t="n">
        <f aca="false">INDEX($X$2662:$X$2789,MATCH($A2774-C2774*32,$A$2662:$A$2789,0))</f>
        <v>345641763.443505</v>
      </c>
      <c r="AH2774" s="7" t="n">
        <f aca="false">INDEX($Y$2662:$Y$2789,MATCH($A2774+(1-D2774)*16,$A$2662:$A$2789,0))</f>
        <v>100000000</v>
      </c>
      <c r="AI2774" s="7" t="n">
        <f aca="false">INDEX($Y$2662:$Y$2789,MATCH($A2774-D2774*16,$A$2662:$A$2789,0))</f>
        <v>100582682.892605</v>
      </c>
      <c r="AJ2774" s="7" t="n">
        <f aca="false">INDEX($Z$2662:$Z$2789,MATCH($A2774+(1-E2774)*8,$A$2662:$A$2789,0))</f>
        <v>60000000</v>
      </c>
      <c r="AK2774" s="7" t="n">
        <f aca="false">INDEX($Z$2662:$Z$2789,MATCH($A2774-E2774*8,$A$2662:$A$2789,0))</f>
        <v>138678126.574715</v>
      </c>
      <c r="AL2774" s="7" t="n">
        <f aca="false">INDEX($AA$2662:$AA$2789,MATCH($A2774+(1-F2774)*4,$A$2662:$A$2789,0))</f>
        <v>30000000</v>
      </c>
      <c r="AM2774" s="7" t="n">
        <f aca="false">INDEX($AA$2662:$AA$2789,MATCH($A2774-F2774*4,$A$2662:$A$2789,0))</f>
        <v>173347658.218393</v>
      </c>
      <c r="AN2774" s="7" t="n">
        <f aca="false">INDEX($AB$2662:$AB$2789,MATCH($A2774+(1-G2774)*2,$A$2662:$A$2789,0))</f>
        <v>15000000</v>
      </c>
      <c r="AO2774" s="7" t="n">
        <f aca="false">INDEX($AB$2662:$AB$2789,MATCH($A2774-G2774*2,$A$2662:$A$2789,0))</f>
        <v>288912763.697322</v>
      </c>
      <c r="AP2774" s="7" t="n">
        <f aca="false">INDEX($AC$2662:$AC$2789,MATCH($A2774+(1-H2774)*1,$A$2662:$A$2789,0))</f>
        <v>5000000</v>
      </c>
      <c r="AQ2774" s="7" t="n">
        <f aca="false">INDEX($AC$2662:$AC$2789,MATCH($A2774-H2774*1,$A$2662:$A$2789,0))</f>
        <v>288912763.697322</v>
      </c>
      <c r="AR2774" s="14" t="b">
        <f aca="false">AND(IF(B2774=1,AD2774&gt;=AE2774,AE2774&gt;AD2774),IF(C2774=1,AF2774&gt;=AG2774,AG2774&gt;AF2774),IF(D2774=1,AH2774&gt;=AI2774,AI2774&gt;AH2774),IF(E2774=1,AJ2774&gt;=AK2774,AK2774&gt;AJ2774),IF(F2774=1,AL2774&gt;=AM2774,AM2774&gt;AL2774),IF(G2774=1,AN2774&gt;=AO2774,AO2774&gt;AN2774),IF(H2774=1,AP2774&gt;=AQ2774,AQ2774&gt;AP2774))</f>
        <v>0</v>
      </c>
      <c r="AS2774" s="2"/>
      <c r="AT2774" s="2"/>
      <c r="AU2774" s="2"/>
      <c r="AV2774" s="2"/>
      <c r="AW2774" s="2"/>
      <c r="AX2774" s="2"/>
    </row>
    <row r="2775" customFormat="false" ht="15" hidden="false" customHeight="false" outlineLevel="0" collapsed="false">
      <c r="A2775" s="6" t="n">
        <f aca="false">ROW()-2662</f>
        <v>113</v>
      </c>
      <c r="B2775" s="6" t="n">
        <f aca="false">MOD(INT($A2775/64),2)</f>
        <v>1</v>
      </c>
      <c r="C2775" s="6" t="n">
        <f aca="false">MOD(INT($A2775/32),2)</f>
        <v>1</v>
      </c>
      <c r="D2775" s="6" t="n">
        <f aca="false">MOD(INT($A2775/16),2)</f>
        <v>1</v>
      </c>
      <c r="E2775" s="6" t="n">
        <f aca="false">MOD(INT($A2775/8),2)</f>
        <v>0</v>
      </c>
      <c r="F2775" s="6" t="n">
        <f aca="false">MOD(INT($A2775/4),2)</f>
        <v>0</v>
      </c>
      <c r="G2775" s="6" t="n">
        <f aca="false">MOD(INT($A2775/2),2)</f>
        <v>0</v>
      </c>
      <c r="H2775" s="6" t="n">
        <f aca="false">MOD(INT($A2775/1),2)</f>
        <v>1</v>
      </c>
      <c r="I2775" s="7" t="n">
        <f aca="false">IF(B2775=1,MIN($B$6,$B$2660),0)</f>
        <v>30000000</v>
      </c>
      <c r="J2775" s="7" t="n">
        <f aca="false">IF(C2775=1,MIN($F$716,MAX(0,$B$2660-I2775)),0)</f>
        <v>300000000</v>
      </c>
      <c r="K2775" s="7" t="n">
        <f aca="false">IF(D2775=1,MIN($F$715,MAX(0,$B$2660-SUM(I2775:J2775))),0)</f>
        <v>100000000</v>
      </c>
      <c r="L2775" s="7" t="n">
        <f aca="false">IF(E2775=1,MIN($F$714,MAX(0,$B$2660-SUM(I2775:K2775))),0)</f>
        <v>0</v>
      </c>
      <c r="M2775" s="7" t="n">
        <f aca="false">IF(F2775=1,MIN($F$713,MAX(0,$B$2660-SUM(I2775:L2775))),0)</f>
        <v>0</v>
      </c>
      <c r="N2775" s="7" t="n">
        <f aca="false">IF(G2775=1,MIN($F$712,MAX(0,$B$2660-SUM(I2775:M2775))),0)</f>
        <v>0</v>
      </c>
      <c r="O2775" s="7" t="n">
        <f aca="false">IF(H2775=1,MIN($F$711,MAX(0,$B$2660-SUM(I2775:N2775))),0)</f>
        <v>5000000</v>
      </c>
      <c r="P2775" s="7" t="n">
        <f aca="false">MAX(0,$B$2660-SUM(I2775:O2775))</f>
        <v>1565000000</v>
      </c>
      <c r="Q2775" s="7" t="n">
        <f aca="false">($B$693+$B$694)+$B$22+(1-B2775)*$B$688+(1-C2775)*$E$716+(1-D2775)*$E$715+(1-E2775)*$E$714+(1-F2775)*$E$713+(1-G2775)*$E$712+(1-H2775)*$E$711</f>
        <v>19714097.0837727</v>
      </c>
      <c r="R2775" s="7" t="n">
        <f aca="false">P2775&gt;$B$12*Q2775</f>
        <v>1</v>
      </c>
      <c r="S2775" s="7" t="n">
        <f aca="false">IF(R2775,(P2775+$B$12*$B$13)/(Q2775+$B$13),IF(Q2775&gt;0,P2775/Q2775,0))</f>
        <v>70.5633001462415</v>
      </c>
      <c r="T2775" s="7" t="n">
        <f aca="false">IF(R2775,$B$13*(S2775-$B$12),0)</f>
        <v>173908250.365604</v>
      </c>
      <c r="U2775" s="7" t="n">
        <f aca="false">($B$693+$B$694)*S2775</f>
        <v>22163726.797311</v>
      </c>
      <c r="V2775" s="7" t="n">
        <f aca="false">$B$22*S2775</f>
        <v>635069701.316174</v>
      </c>
      <c r="W2775" s="7" t="n">
        <f aca="false">IF(B2775=1,I2775,S2775*$B$688)</f>
        <v>30000000</v>
      </c>
      <c r="X2775" s="7" t="n">
        <f aca="false">IF(C2775=1,J2775,S2775*$E$716)</f>
        <v>300000000</v>
      </c>
      <c r="Y2775" s="7" t="n">
        <f aca="false">IF(D2775=1,K2775,S2775*$E$715)</f>
        <v>100000000</v>
      </c>
      <c r="Z2775" s="7" t="n">
        <f aca="false">IF(E2775=1,L2775,S2775*$E$714)</f>
        <v>169351920.35098</v>
      </c>
      <c r="AA2775" s="7" t="n">
        <f aca="false">IF(F2775=1,M2775,S2775*$E$713)</f>
        <v>211689900.438725</v>
      </c>
      <c r="AB2775" s="7" t="n">
        <f aca="false">IF(G2775=1,N2775,S2775*$E$712)</f>
        <v>352816500.731208</v>
      </c>
      <c r="AC2775" s="7" t="n">
        <f aca="false">IF(H2775=1,O2775,S2775*$E$711)</f>
        <v>5000000</v>
      </c>
      <c r="AD2775" s="7" t="n">
        <f aca="false">INDEX($W$2662:$W$2789,MATCH($A2775+(1-B2775)*64,$A$2662:$A$2789,0))</f>
        <v>30000000</v>
      </c>
      <c r="AE2775" s="7" t="n">
        <f aca="false">INDEX($W$2662:$W$2789,MATCH($A2775-B2775*64,$A$2662:$A$2789,0))</f>
        <v>66411612.2335885</v>
      </c>
      <c r="AF2775" s="7" t="n">
        <f aca="false">INDEX($X$2662:$X$2789,MATCH($A2775+(1-C2775)*32,$A$2662:$A$2789,0))</f>
        <v>300000000</v>
      </c>
      <c r="AG2775" s="7" t="n">
        <f aca="false">INDEX($X$2662:$X$2789,MATCH($A2775-C2775*32,$A$2662:$A$2789,0))</f>
        <v>405462922.77822</v>
      </c>
      <c r="AH2775" s="7" t="n">
        <f aca="false">INDEX($Y$2662:$Y$2789,MATCH($A2775+(1-D2775)*16,$A$2662:$A$2789,0))</f>
        <v>100000000</v>
      </c>
      <c r="AI2775" s="7" t="n">
        <f aca="false">INDEX($Y$2662:$Y$2789,MATCH($A2775-D2775*16,$A$2662:$A$2789,0))</f>
        <v>121212918.732284</v>
      </c>
      <c r="AJ2775" s="7" t="n">
        <f aca="false">INDEX($Z$2662:$Z$2789,MATCH($A2775+(1-E2775)*8,$A$2662:$A$2789,0))</f>
        <v>60000000</v>
      </c>
      <c r="AK2775" s="7" t="n">
        <f aca="false">INDEX($Z$2662:$Z$2789,MATCH($A2775-E2775*8,$A$2662:$A$2789,0))</f>
        <v>169351920.35098</v>
      </c>
      <c r="AL2775" s="7" t="n">
        <f aca="false">INDEX($AA$2662:$AA$2789,MATCH($A2775+(1-F2775)*4,$A$2662:$A$2789,0))</f>
        <v>30000000</v>
      </c>
      <c r="AM2775" s="7" t="n">
        <f aca="false">INDEX($AA$2662:$AA$2789,MATCH($A2775-F2775*4,$A$2662:$A$2789,0))</f>
        <v>211689900.438725</v>
      </c>
      <c r="AN2775" s="7" t="n">
        <f aca="false">INDEX($AB$2662:$AB$2789,MATCH($A2775+(1-G2775)*2,$A$2662:$A$2789,0))</f>
        <v>15000000</v>
      </c>
      <c r="AO2775" s="7" t="n">
        <f aca="false">INDEX($AB$2662:$AB$2789,MATCH($A2775-G2775*2,$A$2662:$A$2789,0))</f>
        <v>352816500.731208</v>
      </c>
      <c r="AP2775" s="7" t="n">
        <f aca="false">INDEX($AC$2662:$AC$2789,MATCH($A2775+(1-H2775)*1,$A$2662:$A$2789,0))</f>
        <v>5000000</v>
      </c>
      <c r="AQ2775" s="7" t="n">
        <f aca="false">INDEX($AC$2662:$AC$2789,MATCH($A2775-H2775*1,$A$2662:$A$2789,0))</f>
        <v>288912763.697322</v>
      </c>
      <c r="AR2775" s="14" t="b">
        <f aca="false">AND(IF(B2775=1,AD2775&gt;=AE2775,AE2775&gt;AD2775),IF(C2775=1,AF2775&gt;=AG2775,AG2775&gt;AF2775),IF(D2775=1,AH2775&gt;=AI2775,AI2775&gt;AH2775),IF(E2775=1,AJ2775&gt;=AK2775,AK2775&gt;AJ2775),IF(F2775=1,AL2775&gt;=AM2775,AM2775&gt;AL2775),IF(G2775=1,AN2775&gt;=AO2775,AO2775&gt;AN2775),IF(H2775=1,AP2775&gt;=AQ2775,AQ2775&gt;AP2775))</f>
        <v>0</v>
      </c>
      <c r="AS2775" s="2"/>
      <c r="AT2775" s="2"/>
      <c r="AU2775" s="2"/>
      <c r="AV2775" s="2"/>
      <c r="AW2775" s="2"/>
      <c r="AX2775" s="2"/>
    </row>
    <row r="2776" customFormat="false" ht="15" hidden="false" customHeight="false" outlineLevel="0" collapsed="false">
      <c r="A2776" s="6" t="n">
        <f aca="false">ROW()-2662</f>
        <v>114</v>
      </c>
      <c r="B2776" s="6" t="n">
        <f aca="false">MOD(INT($A2776/64),2)</f>
        <v>1</v>
      </c>
      <c r="C2776" s="6" t="n">
        <f aca="false">MOD(INT($A2776/32),2)</f>
        <v>1</v>
      </c>
      <c r="D2776" s="6" t="n">
        <f aca="false">MOD(INT($A2776/16),2)</f>
        <v>1</v>
      </c>
      <c r="E2776" s="6" t="n">
        <f aca="false">MOD(INT($A2776/8),2)</f>
        <v>0</v>
      </c>
      <c r="F2776" s="6" t="n">
        <f aca="false">MOD(INT($A2776/4),2)</f>
        <v>0</v>
      </c>
      <c r="G2776" s="6" t="n">
        <f aca="false">MOD(INT($A2776/2),2)</f>
        <v>1</v>
      </c>
      <c r="H2776" s="6" t="n">
        <f aca="false">MOD(INT($A2776/1),2)</f>
        <v>0</v>
      </c>
      <c r="I2776" s="7" t="n">
        <f aca="false">IF(B2776=1,MIN($B$6,$B$2660),0)</f>
        <v>30000000</v>
      </c>
      <c r="J2776" s="7" t="n">
        <f aca="false">IF(C2776=1,MIN($F$716,MAX(0,$B$2660-I2776)),0)</f>
        <v>300000000</v>
      </c>
      <c r="K2776" s="7" t="n">
        <f aca="false">IF(D2776=1,MIN($F$715,MAX(0,$B$2660-SUM(I2776:J2776))),0)</f>
        <v>100000000</v>
      </c>
      <c r="L2776" s="7" t="n">
        <f aca="false">IF(E2776=1,MIN($F$714,MAX(0,$B$2660-SUM(I2776:K2776))),0)</f>
        <v>0</v>
      </c>
      <c r="M2776" s="7" t="n">
        <f aca="false">IF(F2776=1,MIN($F$713,MAX(0,$B$2660-SUM(I2776:L2776))),0)</f>
        <v>0</v>
      </c>
      <c r="N2776" s="7" t="n">
        <f aca="false">IF(G2776=1,MIN($F$712,MAX(0,$B$2660-SUM(I2776:M2776))),0)</f>
        <v>15000000</v>
      </c>
      <c r="O2776" s="7" t="n">
        <f aca="false">IF(H2776=1,MIN($F$711,MAX(0,$B$2660-SUM(I2776:N2776))),0)</f>
        <v>0</v>
      </c>
      <c r="P2776" s="7" t="n">
        <f aca="false">MAX(0,$B$2660-SUM(I2776:O2776))</f>
        <v>1555000000</v>
      </c>
      <c r="Q2776" s="7" t="n">
        <f aca="false">($B$693+$B$694)+$B$22+(1-B2776)*$B$688+(1-C2776)*$E$716+(1-D2776)*$E$715+(1-E2776)*$E$714+(1-F2776)*$E$713+(1-G2776)*$E$712+(1-H2776)*$E$711</f>
        <v>19714097.0837727</v>
      </c>
      <c r="R2776" s="7" t="n">
        <f aca="false">P2776&gt;$B$12*Q2776</f>
        <v>1</v>
      </c>
      <c r="S2776" s="7" t="n">
        <f aca="false">IF(R2776,(P2776+$B$12*$B$13)/(Q2776+$B$13),IF(Q2776&gt;0,P2776/Q2776,0))</f>
        <v>70.1131355520071</v>
      </c>
      <c r="T2776" s="7" t="n">
        <f aca="false">IF(R2776,$B$13*(S2776-$B$12),0)</f>
        <v>172782838.880018</v>
      </c>
      <c r="U2776" s="7" t="n">
        <f aca="false">($B$693+$B$694)*S2776</f>
        <v>22022331.4110442</v>
      </c>
      <c r="V2776" s="7" t="n">
        <f aca="false">$B$22*S2776</f>
        <v>631018219.968064</v>
      </c>
      <c r="W2776" s="7" t="n">
        <f aca="false">IF(B2776=1,I2776,S2776*$B$688)</f>
        <v>30000000</v>
      </c>
      <c r="X2776" s="7" t="n">
        <f aca="false">IF(C2776=1,J2776,S2776*$E$716)</f>
        <v>300000000</v>
      </c>
      <c r="Y2776" s="7" t="n">
        <f aca="false">IF(D2776=1,K2776,S2776*$E$715)</f>
        <v>100000000</v>
      </c>
      <c r="Z2776" s="7" t="n">
        <f aca="false">IF(E2776=1,L2776,S2776*$E$714)</f>
        <v>168271525.324817</v>
      </c>
      <c r="AA2776" s="7" t="n">
        <f aca="false">IF(F2776=1,M2776,S2776*$E$713)</f>
        <v>210339406.656021</v>
      </c>
      <c r="AB2776" s="7" t="n">
        <f aca="false">IF(G2776=1,N2776,S2776*$E$712)</f>
        <v>15000000</v>
      </c>
      <c r="AC2776" s="7" t="n">
        <f aca="false">IF(H2776=1,O2776,S2776*$E$711)</f>
        <v>350565677.760036</v>
      </c>
      <c r="AD2776" s="7" t="n">
        <f aca="false">INDEX($W$2662:$W$2789,MATCH($A2776+(1-B2776)*64,$A$2662:$A$2789,0))</f>
        <v>30000000</v>
      </c>
      <c r="AE2776" s="7" t="n">
        <f aca="false">INDEX($W$2662:$W$2789,MATCH($A2776-B2776*64,$A$2662:$A$2789,0))</f>
        <v>65995890.0912812</v>
      </c>
      <c r="AF2776" s="7" t="n">
        <f aca="false">INDEX($X$2662:$X$2789,MATCH($A2776+(1-C2776)*32,$A$2662:$A$2789,0))</f>
        <v>300000000</v>
      </c>
      <c r="AG2776" s="7" t="n">
        <f aca="false">INDEX($X$2662:$X$2789,MATCH($A2776-C2776*32,$A$2662:$A$2789,0))</f>
        <v>403291769.242593</v>
      </c>
      <c r="AH2776" s="7" t="n">
        <f aca="false">INDEX($Y$2662:$Y$2789,MATCH($A2776+(1-D2776)*16,$A$2662:$A$2789,0))</f>
        <v>100000000</v>
      </c>
      <c r="AI2776" s="7" t="n">
        <f aca="false">INDEX($Y$2662:$Y$2789,MATCH($A2776-D2776*16,$A$2662:$A$2789,0))</f>
        <v>120486004.676918</v>
      </c>
      <c r="AJ2776" s="7" t="n">
        <f aca="false">INDEX($Z$2662:$Z$2789,MATCH($A2776+(1-E2776)*8,$A$2662:$A$2789,0))</f>
        <v>60000000</v>
      </c>
      <c r="AK2776" s="7" t="n">
        <f aca="false">INDEX($Z$2662:$Z$2789,MATCH($A2776-E2776*8,$A$2662:$A$2789,0))</f>
        <v>168271525.324817</v>
      </c>
      <c r="AL2776" s="7" t="n">
        <f aca="false">INDEX($AA$2662:$AA$2789,MATCH($A2776+(1-F2776)*4,$A$2662:$A$2789,0))</f>
        <v>30000000</v>
      </c>
      <c r="AM2776" s="7" t="n">
        <f aca="false">INDEX($AA$2662:$AA$2789,MATCH($A2776-F2776*4,$A$2662:$A$2789,0))</f>
        <v>210339406.656021</v>
      </c>
      <c r="AN2776" s="7" t="n">
        <f aca="false">INDEX($AB$2662:$AB$2789,MATCH($A2776+(1-G2776)*2,$A$2662:$A$2789,0))</f>
        <v>15000000</v>
      </c>
      <c r="AO2776" s="7" t="n">
        <f aca="false">INDEX($AB$2662:$AB$2789,MATCH($A2776-G2776*2,$A$2662:$A$2789,0))</f>
        <v>288912763.697322</v>
      </c>
      <c r="AP2776" s="7" t="n">
        <f aca="false">INDEX($AC$2662:$AC$2789,MATCH($A2776+(1-H2776)*1,$A$2662:$A$2789,0))</f>
        <v>5000000</v>
      </c>
      <c r="AQ2776" s="7" t="n">
        <f aca="false">INDEX($AC$2662:$AC$2789,MATCH($A2776-H2776*1,$A$2662:$A$2789,0))</f>
        <v>350565677.760036</v>
      </c>
      <c r="AR2776" s="14" t="b">
        <f aca="false">AND(IF(B2776=1,AD2776&gt;=AE2776,AE2776&gt;AD2776),IF(C2776=1,AF2776&gt;=AG2776,AG2776&gt;AF2776),IF(D2776=1,AH2776&gt;=AI2776,AI2776&gt;AH2776),IF(E2776=1,AJ2776&gt;=AK2776,AK2776&gt;AJ2776),IF(F2776=1,AL2776&gt;=AM2776,AM2776&gt;AL2776),IF(G2776=1,AN2776&gt;=AO2776,AO2776&gt;AN2776),IF(H2776=1,AP2776&gt;=AQ2776,AQ2776&gt;AP2776))</f>
        <v>0</v>
      </c>
      <c r="AS2776" s="2"/>
      <c r="AT2776" s="2"/>
      <c r="AU2776" s="2"/>
      <c r="AV2776" s="2"/>
      <c r="AW2776" s="2"/>
      <c r="AX2776" s="2"/>
    </row>
    <row r="2777" customFormat="false" ht="15" hidden="false" customHeight="false" outlineLevel="0" collapsed="false">
      <c r="A2777" s="6" t="n">
        <f aca="false">ROW()-2662</f>
        <v>115</v>
      </c>
      <c r="B2777" s="6" t="n">
        <f aca="false">MOD(INT($A2777/64),2)</f>
        <v>1</v>
      </c>
      <c r="C2777" s="6" t="n">
        <f aca="false">MOD(INT($A2777/32),2)</f>
        <v>1</v>
      </c>
      <c r="D2777" s="6" t="n">
        <f aca="false">MOD(INT($A2777/16),2)</f>
        <v>1</v>
      </c>
      <c r="E2777" s="6" t="n">
        <f aca="false">MOD(INT($A2777/8),2)</f>
        <v>0</v>
      </c>
      <c r="F2777" s="6" t="n">
        <f aca="false">MOD(INT($A2777/4),2)</f>
        <v>0</v>
      </c>
      <c r="G2777" s="6" t="n">
        <f aca="false">MOD(INT($A2777/2),2)</f>
        <v>1</v>
      </c>
      <c r="H2777" s="6" t="n">
        <f aca="false">MOD(INT($A2777/1),2)</f>
        <v>1</v>
      </c>
      <c r="I2777" s="7" t="n">
        <f aca="false">IF(B2777=1,MIN($B$6,$B$2660),0)</f>
        <v>30000000</v>
      </c>
      <c r="J2777" s="7" t="n">
        <f aca="false">IF(C2777=1,MIN($F$716,MAX(0,$B$2660-I2777)),0)</f>
        <v>300000000</v>
      </c>
      <c r="K2777" s="7" t="n">
        <f aca="false">IF(D2777=1,MIN($F$715,MAX(0,$B$2660-SUM(I2777:J2777))),0)</f>
        <v>100000000</v>
      </c>
      <c r="L2777" s="7" t="n">
        <f aca="false">IF(E2777=1,MIN($F$714,MAX(0,$B$2660-SUM(I2777:K2777))),0)</f>
        <v>0</v>
      </c>
      <c r="M2777" s="7" t="n">
        <f aca="false">IF(F2777=1,MIN($F$713,MAX(0,$B$2660-SUM(I2777:L2777))),0)</f>
        <v>0</v>
      </c>
      <c r="N2777" s="7" t="n">
        <f aca="false">IF(G2777=1,MIN($F$712,MAX(0,$B$2660-SUM(I2777:M2777))),0)</f>
        <v>15000000</v>
      </c>
      <c r="O2777" s="7" t="n">
        <f aca="false">IF(H2777=1,MIN($F$711,MAX(0,$B$2660-SUM(I2777:N2777))),0)</f>
        <v>5000000</v>
      </c>
      <c r="P2777" s="7" t="n">
        <f aca="false">MAX(0,$B$2660-SUM(I2777:O2777))</f>
        <v>1550000000</v>
      </c>
      <c r="Q2777" s="7" t="n">
        <f aca="false">($B$693+$B$694)+$B$22+(1-B2777)*$B$688+(1-C2777)*$E$716+(1-D2777)*$E$715+(1-E2777)*$E$714+(1-F2777)*$E$713+(1-G2777)*$E$712+(1-H2777)*$E$711</f>
        <v>14714097.0837727</v>
      </c>
      <c r="R2777" s="7" t="n">
        <f aca="false">P2777&gt;$B$12*Q2777</f>
        <v>1</v>
      </c>
      <c r="S2777" s="7" t="n">
        <f aca="false">IF(R2777,(P2777+$B$12*$B$13)/(Q2777+$B$13),IF(Q2777&gt;0,P2777/Q2777,0))</f>
        <v>90.1877102496131</v>
      </c>
      <c r="T2777" s="7" t="n">
        <f aca="false">IF(R2777,$B$13*(S2777-$B$12),0)</f>
        <v>222969275.624033</v>
      </c>
      <c r="U2777" s="7" t="n">
        <f aca="false">($B$693+$B$694)*S2777</f>
        <v>28327696.7815392</v>
      </c>
      <c r="V2777" s="7" t="n">
        <f aca="false">$B$22*S2777</f>
        <v>811689392.246518</v>
      </c>
      <c r="W2777" s="7" t="n">
        <f aca="false">IF(B2777=1,I2777,S2777*$B$688)</f>
        <v>30000000</v>
      </c>
      <c r="X2777" s="7" t="n">
        <f aca="false">IF(C2777=1,J2777,S2777*$E$716)</f>
        <v>300000000</v>
      </c>
      <c r="Y2777" s="7" t="n">
        <f aca="false">IF(D2777=1,K2777,S2777*$E$715)</f>
        <v>100000000</v>
      </c>
      <c r="Z2777" s="7" t="n">
        <f aca="false">IF(E2777=1,L2777,S2777*$E$714)</f>
        <v>216450504.599071</v>
      </c>
      <c r="AA2777" s="7" t="n">
        <f aca="false">IF(F2777=1,M2777,S2777*$E$713)</f>
        <v>270563130.748839</v>
      </c>
      <c r="AB2777" s="7" t="n">
        <f aca="false">IF(G2777=1,N2777,S2777*$E$712)</f>
        <v>15000000</v>
      </c>
      <c r="AC2777" s="7" t="n">
        <f aca="false">IF(H2777=1,O2777,S2777*$E$711)</f>
        <v>5000000</v>
      </c>
      <c r="AD2777" s="7" t="n">
        <f aca="false">INDEX($W$2662:$W$2789,MATCH($A2777+(1-B2777)*64,$A$2662:$A$2789,0))</f>
        <v>30000000</v>
      </c>
      <c r="AE2777" s="7" t="n">
        <f aca="false">INDEX($W$2662:$W$2789,MATCH($A2777-B2777*64,$A$2662:$A$2789,0))</f>
        <v>83883892.4194024</v>
      </c>
      <c r="AF2777" s="7" t="n">
        <f aca="false">INDEX($X$2662:$X$2789,MATCH($A2777+(1-C2777)*32,$A$2662:$A$2789,0))</f>
        <v>300000000</v>
      </c>
      <c r="AG2777" s="7" t="n">
        <f aca="false">INDEX($X$2662:$X$2789,MATCH($A2777-C2777*32,$A$2662:$A$2789,0))</f>
        <v>488240800.343829</v>
      </c>
      <c r="AH2777" s="7" t="n">
        <f aca="false">INDEX($Y$2662:$Y$2789,MATCH($A2777+(1-D2777)*16,$A$2662:$A$2789,0))</f>
        <v>100000000</v>
      </c>
      <c r="AI2777" s="7" t="n">
        <f aca="false">INDEX($Y$2662:$Y$2789,MATCH($A2777-D2777*16,$A$2662:$A$2789,0))</f>
        <v>151808034.184412</v>
      </c>
      <c r="AJ2777" s="7" t="n">
        <f aca="false">INDEX($Z$2662:$Z$2789,MATCH($A2777+(1-E2777)*8,$A$2662:$A$2789,0))</f>
        <v>60000000</v>
      </c>
      <c r="AK2777" s="7" t="n">
        <f aca="false">INDEX($Z$2662:$Z$2789,MATCH($A2777-E2777*8,$A$2662:$A$2789,0))</f>
        <v>216450504.599071</v>
      </c>
      <c r="AL2777" s="7" t="n">
        <f aca="false">INDEX($AA$2662:$AA$2789,MATCH($A2777+(1-F2777)*4,$A$2662:$A$2789,0))</f>
        <v>30000000</v>
      </c>
      <c r="AM2777" s="7" t="n">
        <f aca="false">INDEX($AA$2662:$AA$2789,MATCH($A2777-F2777*4,$A$2662:$A$2789,0))</f>
        <v>270563130.748839</v>
      </c>
      <c r="AN2777" s="7" t="n">
        <f aca="false">INDEX($AB$2662:$AB$2789,MATCH($A2777+(1-G2777)*2,$A$2662:$A$2789,0))</f>
        <v>15000000</v>
      </c>
      <c r="AO2777" s="7" t="n">
        <f aca="false">INDEX($AB$2662:$AB$2789,MATCH($A2777-G2777*2,$A$2662:$A$2789,0))</f>
        <v>352816500.731208</v>
      </c>
      <c r="AP2777" s="7" t="n">
        <f aca="false">INDEX($AC$2662:$AC$2789,MATCH($A2777+(1-H2777)*1,$A$2662:$A$2789,0))</f>
        <v>5000000</v>
      </c>
      <c r="AQ2777" s="7" t="n">
        <f aca="false">INDEX($AC$2662:$AC$2789,MATCH($A2777-H2777*1,$A$2662:$A$2789,0))</f>
        <v>350565677.760036</v>
      </c>
      <c r="AR2777" s="14" t="b">
        <f aca="false">AND(IF(B2777=1,AD2777&gt;=AE2777,AE2777&gt;AD2777),IF(C2777=1,AF2777&gt;=AG2777,AG2777&gt;AF2777),IF(D2777=1,AH2777&gt;=AI2777,AI2777&gt;AH2777),IF(E2777=1,AJ2777&gt;=AK2777,AK2777&gt;AJ2777),IF(F2777=1,AL2777&gt;=AM2777,AM2777&gt;AL2777),IF(G2777=1,AN2777&gt;=AO2777,AO2777&gt;AN2777),IF(H2777=1,AP2777&gt;=AQ2777,AQ2777&gt;AP2777))</f>
        <v>0</v>
      </c>
      <c r="AS2777" s="2"/>
      <c r="AT2777" s="2"/>
      <c r="AU2777" s="2"/>
      <c r="AV2777" s="2"/>
      <c r="AW2777" s="2"/>
      <c r="AX2777" s="2"/>
    </row>
    <row r="2778" customFormat="false" ht="15" hidden="false" customHeight="false" outlineLevel="0" collapsed="false">
      <c r="A2778" s="6" t="n">
        <f aca="false">ROW()-2662</f>
        <v>116</v>
      </c>
      <c r="B2778" s="6" t="n">
        <f aca="false">MOD(INT($A2778/64),2)</f>
        <v>1</v>
      </c>
      <c r="C2778" s="6" t="n">
        <f aca="false">MOD(INT($A2778/32),2)</f>
        <v>1</v>
      </c>
      <c r="D2778" s="6" t="n">
        <f aca="false">MOD(INT($A2778/16),2)</f>
        <v>1</v>
      </c>
      <c r="E2778" s="6" t="n">
        <f aca="false">MOD(INT($A2778/8),2)</f>
        <v>0</v>
      </c>
      <c r="F2778" s="6" t="n">
        <f aca="false">MOD(INT($A2778/4),2)</f>
        <v>1</v>
      </c>
      <c r="G2778" s="6" t="n">
        <f aca="false">MOD(INT($A2778/2),2)</f>
        <v>0</v>
      </c>
      <c r="H2778" s="6" t="n">
        <f aca="false">MOD(INT($A2778/1),2)</f>
        <v>0</v>
      </c>
      <c r="I2778" s="7" t="n">
        <f aca="false">IF(B2778=1,MIN($B$6,$B$2660),0)</f>
        <v>30000000</v>
      </c>
      <c r="J2778" s="7" t="n">
        <f aca="false">IF(C2778=1,MIN($F$716,MAX(0,$B$2660-I2778)),0)</f>
        <v>300000000</v>
      </c>
      <c r="K2778" s="7" t="n">
        <f aca="false">IF(D2778=1,MIN($F$715,MAX(0,$B$2660-SUM(I2778:J2778))),0)</f>
        <v>100000000</v>
      </c>
      <c r="L2778" s="7" t="n">
        <f aca="false">IF(E2778=1,MIN($F$714,MAX(0,$B$2660-SUM(I2778:K2778))),0)</f>
        <v>0</v>
      </c>
      <c r="M2778" s="7" t="n">
        <f aca="false">IF(F2778=1,MIN($F$713,MAX(0,$B$2660-SUM(I2778:L2778))),0)</f>
        <v>30000000</v>
      </c>
      <c r="N2778" s="7" t="n">
        <f aca="false">IF(G2778=1,MIN($F$712,MAX(0,$B$2660-SUM(I2778:M2778))),0)</f>
        <v>0</v>
      </c>
      <c r="O2778" s="7" t="n">
        <f aca="false">IF(H2778=1,MIN($F$711,MAX(0,$B$2660-SUM(I2778:N2778))),0)</f>
        <v>0</v>
      </c>
      <c r="P2778" s="7" t="n">
        <f aca="false">MAX(0,$B$2660-SUM(I2778:O2778))</f>
        <v>1540000000</v>
      </c>
      <c r="Q2778" s="7" t="n">
        <f aca="false">($B$693+$B$694)+$B$22+(1-B2778)*$B$688+(1-C2778)*$E$716+(1-D2778)*$E$715+(1-E2778)*$E$714+(1-F2778)*$E$713+(1-G2778)*$E$712+(1-H2778)*$E$711</f>
        <v>21714097.0837727</v>
      </c>
      <c r="R2778" s="7" t="n">
        <f aca="false">P2778&gt;$B$12*Q2778</f>
        <v>1</v>
      </c>
      <c r="S2778" s="7" t="n">
        <f aca="false">IF(R2778,(P2778+$B$12*$B$13)/(Q2778+$B$13),IF(Q2778&gt;0,P2778/Q2778,0))</f>
        <v>63.7025611429353</v>
      </c>
      <c r="T2778" s="7" t="n">
        <f aca="false">IF(R2778,$B$13*(S2778-$B$12),0)</f>
        <v>156756402.857338</v>
      </c>
      <c r="U2778" s="7" t="n">
        <f aca="false">($B$693+$B$694)*S2778</f>
        <v>20008788.683847</v>
      </c>
      <c r="V2778" s="7" t="n">
        <f aca="false">$B$22*S2778</f>
        <v>573323050.286418</v>
      </c>
      <c r="W2778" s="7" t="n">
        <f aca="false">IF(B2778=1,I2778,S2778*$B$688)</f>
        <v>30000000</v>
      </c>
      <c r="X2778" s="7" t="n">
        <f aca="false">IF(C2778=1,J2778,S2778*$E$716)</f>
        <v>300000000</v>
      </c>
      <c r="Y2778" s="7" t="n">
        <f aca="false">IF(D2778=1,K2778,S2778*$E$715)</f>
        <v>100000000</v>
      </c>
      <c r="Z2778" s="7" t="n">
        <f aca="false">IF(E2778=1,L2778,S2778*$E$714)</f>
        <v>152886146.743045</v>
      </c>
      <c r="AA2778" s="7" t="n">
        <f aca="false">IF(F2778=1,M2778,S2778*$E$713)</f>
        <v>30000000</v>
      </c>
      <c r="AB2778" s="7" t="n">
        <f aca="false">IF(G2778=1,N2778,S2778*$E$712)</f>
        <v>318512805.714676</v>
      </c>
      <c r="AC2778" s="7" t="n">
        <f aca="false">IF(H2778=1,O2778,S2778*$E$711)</f>
        <v>318512805.714676</v>
      </c>
      <c r="AD2778" s="7" t="n">
        <f aca="false">INDEX($W$2662:$W$2789,MATCH($A2778+(1-B2778)*64,$A$2662:$A$2789,0))</f>
        <v>30000000</v>
      </c>
      <c r="AE2778" s="7" t="n">
        <f aca="false">INDEX($W$2662:$W$2789,MATCH($A2778-B2778*64,$A$2662:$A$2789,0))</f>
        <v>60179421.5221111</v>
      </c>
      <c r="AF2778" s="7" t="n">
        <f aca="false">INDEX($X$2662:$X$2789,MATCH($A2778+(1-C2778)*32,$A$2662:$A$2789,0))</f>
        <v>300000000</v>
      </c>
      <c r="AG2778" s="7" t="n">
        <f aca="false">INDEX($X$2662:$X$2789,MATCH($A2778-C2778*32,$A$2662:$A$2789,0))</f>
        <v>373695001.1053</v>
      </c>
      <c r="AH2778" s="7" t="n">
        <f aca="false">INDEX($Y$2662:$Y$2789,MATCH($A2778+(1-D2778)*16,$A$2662:$A$2789,0))</f>
        <v>100000000</v>
      </c>
      <c r="AI2778" s="7" t="n">
        <f aca="false">INDEX($Y$2662:$Y$2789,MATCH($A2778-D2778*16,$A$2662:$A$2789,0))</f>
        <v>110195591.089016</v>
      </c>
      <c r="AJ2778" s="7" t="n">
        <f aca="false">INDEX($Z$2662:$Z$2789,MATCH($A2778+(1-E2778)*8,$A$2662:$A$2789,0))</f>
        <v>60000000</v>
      </c>
      <c r="AK2778" s="7" t="n">
        <f aca="false">INDEX($Z$2662:$Z$2789,MATCH($A2778-E2778*8,$A$2662:$A$2789,0))</f>
        <v>152886146.743045</v>
      </c>
      <c r="AL2778" s="7" t="n">
        <f aca="false">INDEX($AA$2662:$AA$2789,MATCH($A2778+(1-F2778)*4,$A$2662:$A$2789,0))</f>
        <v>30000000</v>
      </c>
      <c r="AM2778" s="7" t="n">
        <f aca="false">INDEX($AA$2662:$AA$2789,MATCH($A2778-F2778*4,$A$2662:$A$2789,0))</f>
        <v>173347658.218393</v>
      </c>
      <c r="AN2778" s="7" t="n">
        <f aca="false">INDEX($AB$2662:$AB$2789,MATCH($A2778+(1-G2778)*2,$A$2662:$A$2789,0))</f>
        <v>15000000</v>
      </c>
      <c r="AO2778" s="7" t="n">
        <f aca="false">INDEX($AB$2662:$AB$2789,MATCH($A2778-G2778*2,$A$2662:$A$2789,0))</f>
        <v>318512805.714676</v>
      </c>
      <c r="AP2778" s="7" t="n">
        <f aca="false">INDEX($AC$2662:$AC$2789,MATCH($A2778+(1-H2778)*1,$A$2662:$A$2789,0))</f>
        <v>5000000</v>
      </c>
      <c r="AQ2778" s="7" t="n">
        <f aca="false">INDEX($AC$2662:$AC$2789,MATCH($A2778-H2778*1,$A$2662:$A$2789,0))</f>
        <v>318512805.714676</v>
      </c>
      <c r="AR2778" s="14" t="b">
        <f aca="false">AND(IF(B2778=1,AD2778&gt;=AE2778,AE2778&gt;AD2778),IF(C2778=1,AF2778&gt;=AG2778,AG2778&gt;AF2778),IF(D2778=1,AH2778&gt;=AI2778,AI2778&gt;AH2778),IF(E2778=1,AJ2778&gt;=AK2778,AK2778&gt;AJ2778),IF(F2778=1,AL2778&gt;=AM2778,AM2778&gt;AL2778),IF(G2778=1,AN2778&gt;=AO2778,AO2778&gt;AN2778),IF(H2778=1,AP2778&gt;=AQ2778,AQ2778&gt;AP2778))</f>
        <v>0</v>
      </c>
      <c r="AS2778" s="2"/>
      <c r="AT2778" s="2"/>
      <c r="AU2778" s="2"/>
      <c r="AV2778" s="2"/>
      <c r="AW2778" s="2"/>
      <c r="AX2778" s="2"/>
    </row>
    <row r="2779" customFormat="false" ht="15" hidden="false" customHeight="false" outlineLevel="0" collapsed="false">
      <c r="A2779" s="6" t="n">
        <f aca="false">ROW()-2662</f>
        <v>117</v>
      </c>
      <c r="B2779" s="6" t="n">
        <f aca="false">MOD(INT($A2779/64),2)</f>
        <v>1</v>
      </c>
      <c r="C2779" s="6" t="n">
        <f aca="false">MOD(INT($A2779/32),2)</f>
        <v>1</v>
      </c>
      <c r="D2779" s="6" t="n">
        <f aca="false">MOD(INT($A2779/16),2)</f>
        <v>1</v>
      </c>
      <c r="E2779" s="6" t="n">
        <f aca="false">MOD(INT($A2779/8),2)</f>
        <v>0</v>
      </c>
      <c r="F2779" s="6" t="n">
        <f aca="false">MOD(INT($A2779/4),2)</f>
        <v>1</v>
      </c>
      <c r="G2779" s="6" t="n">
        <f aca="false">MOD(INT($A2779/2),2)</f>
        <v>0</v>
      </c>
      <c r="H2779" s="6" t="n">
        <f aca="false">MOD(INT($A2779/1),2)</f>
        <v>1</v>
      </c>
      <c r="I2779" s="7" t="n">
        <f aca="false">IF(B2779=1,MIN($B$6,$B$2660),0)</f>
        <v>30000000</v>
      </c>
      <c r="J2779" s="7" t="n">
        <f aca="false">IF(C2779=1,MIN($F$716,MAX(0,$B$2660-I2779)),0)</f>
        <v>300000000</v>
      </c>
      <c r="K2779" s="7" t="n">
        <f aca="false">IF(D2779=1,MIN($F$715,MAX(0,$B$2660-SUM(I2779:J2779))),0)</f>
        <v>100000000</v>
      </c>
      <c r="L2779" s="7" t="n">
        <f aca="false">IF(E2779=1,MIN($F$714,MAX(0,$B$2660-SUM(I2779:K2779))),0)</f>
        <v>0</v>
      </c>
      <c r="M2779" s="7" t="n">
        <f aca="false">IF(F2779=1,MIN($F$713,MAX(0,$B$2660-SUM(I2779:L2779))),0)</f>
        <v>30000000</v>
      </c>
      <c r="N2779" s="7" t="n">
        <f aca="false">IF(G2779=1,MIN($F$712,MAX(0,$B$2660-SUM(I2779:M2779))),0)</f>
        <v>0</v>
      </c>
      <c r="O2779" s="7" t="n">
        <f aca="false">IF(H2779=1,MIN($F$711,MAX(0,$B$2660-SUM(I2779:N2779))),0)</f>
        <v>5000000</v>
      </c>
      <c r="P2779" s="7" t="n">
        <f aca="false">MAX(0,$B$2660-SUM(I2779:O2779))</f>
        <v>1535000000</v>
      </c>
      <c r="Q2779" s="7" t="n">
        <f aca="false">($B$693+$B$694)+$B$22+(1-B2779)*$B$688+(1-C2779)*$E$716+(1-D2779)*$E$715+(1-E2779)*$E$714+(1-F2779)*$E$713+(1-G2779)*$E$712+(1-H2779)*$E$711</f>
        <v>16714097.0837727</v>
      </c>
      <c r="R2779" s="7" t="n">
        <f aca="false">P2779&gt;$B$12*Q2779</f>
        <v>1</v>
      </c>
      <c r="S2779" s="7" t="n">
        <f aca="false">IF(R2779,(P2779+$B$12*$B$13)/(Q2779+$B$13),IF(Q2779&gt;0,P2779/Q2779,0))</f>
        <v>80.0193729268965</v>
      </c>
      <c r="T2779" s="7" t="n">
        <f aca="false">IF(R2779,$B$13*(S2779-$B$12),0)</f>
        <v>197548432.317241</v>
      </c>
      <c r="U2779" s="7" t="n">
        <f aca="false">($B$693+$B$694)*S2779</f>
        <v>25133851.6816569</v>
      </c>
      <c r="V2779" s="7" t="n">
        <f aca="false">$B$22*S2779</f>
        <v>720174356.342068</v>
      </c>
      <c r="W2779" s="7" t="n">
        <f aca="false">IF(B2779=1,I2779,S2779*$B$688)</f>
        <v>30000000</v>
      </c>
      <c r="X2779" s="7" t="n">
        <f aca="false">IF(C2779=1,J2779,S2779*$E$716)</f>
        <v>300000000</v>
      </c>
      <c r="Y2779" s="7" t="n">
        <f aca="false">IF(D2779=1,K2779,S2779*$E$715)</f>
        <v>100000000</v>
      </c>
      <c r="Z2779" s="7" t="n">
        <f aca="false">IF(E2779=1,L2779,S2779*$E$714)</f>
        <v>192046495.024552</v>
      </c>
      <c r="AA2779" s="7" t="n">
        <f aca="false">IF(F2779=1,M2779,S2779*$E$713)</f>
        <v>30000000</v>
      </c>
      <c r="AB2779" s="7" t="n">
        <f aca="false">IF(G2779=1,N2779,S2779*$E$712)</f>
        <v>400096864.634482</v>
      </c>
      <c r="AC2779" s="7" t="n">
        <f aca="false">IF(H2779=1,O2779,S2779*$E$711)</f>
        <v>5000000</v>
      </c>
      <c r="AD2779" s="7" t="n">
        <f aca="false">INDEX($W$2662:$W$2789,MATCH($A2779+(1-B2779)*64,$A$2662:$A$2789,0))</f>
        <v>30000000</v>
      </c>
      <c r="AE2779" s="7" t="n">
        <f aca="false">INDEX($W$2662:$W$2789,MATCH($A2779-B2779*64,$A$2662:$A$2789,0))</f>
        <v>74853056.9679443</v>
      </c>
      <c r="AF2779" s="7" t="n">
        <f aca="false">INDEX($X$2662:$X$2789,MATCH($A2779+(1-C2779)*32,$A$2662:$A$2789,0))</f>
        <v>300000000</v>
      </c>
      <c r="AG2779" s="7" t="n">
        <f aca="false">INDEX($X$2662:$X$2789,MATCH($A2779-C2779*32,$A$2662:$A$2789,0))</f>
        <v>446116505.921706</v>
      </c>
      <c r="AH2779" s="7" t="n">
        <f aca="false">INDEX($Y$2662:$Y$2789,MATCH($A2779+(1-D2779)*16,$A$2662:$A$2789,0))</f>
        <v>100000000</v>
      </c>
      <c r="AI2779" s="7" t="n">
        <f aca="false">INDEX($Y$2662:$Y$2789,MATCH($A2779-D2779*16,$A$2662:$A$2789,0))</f>
        <v>136072921.829481</v>
      </c>
      <c r="AJ2779" s="7" t="n">
        <f aca="false">INDEX($Z$2662:$Z$2789,MATCH($A2779+(1-E2779)*8,$A$2662:$A$2789,0))</f>
        <v>60000000</v>
      </c>
      <c r="AK2779" s="7" t="n">
        <f aca="false">INDEX($Z$2662:$Z$2789,MATCH($A2779-E2779*8,$A$2662:$A$2789,0))</f>
        <v>192046495.024552</v>
      </c>
      <c r="AL2779" s="7" t="n">
        <f aca="false">INDEX($AA$2662:$AA$2789,MATCH($A2779+(1-F2779)*4,$A$2662:$A$2789,0))</f>
        <v>30000000</v>
      </c>
      <c r="AM2779" s="7" t="n">
        <f aca="false">INDEX($AA$2662:$AA$2789,MATCH($A2779-F2779*4,$A$2662:$A$2789,0))</f>
        <v>211689900.438725</v>
      </c>
      <c r="AN2779" s="7" t="n">
        <f aca="false">INDEX($AB$2662:$AB$2789,MATCH($A2779+(1-G2779)*2,$A$2662:$A$2789,0))</f>
        <v>15000000</v>
      </c>
      <c r="AO2779" s="7" t="n">
        <f aca="false">INDEX($AB$2662:$AB$2789,MATCH($A2779-G2779*2,$A$2662:$A$2789,0))</f>
        <v>400096864.634482</v>
      </c>
      <c r="AP2779" s="7" t="n">
        <f aca="false">INDEX($AC$2662:$AC$2789,MATCH($A2779+(1-H2779)*1,$A$2662:$A$2789,0))</f>
        <v>5000000</v>
      </c>
      <c r="AQ2779" s="7" t="n">
        <f aca="false">INDEX($AC$2662:$AC$2789,MATCH($A2779-H2779*1,$A$2662:$A$2789,0))</f>
        <v>318512805.714676</v>
      </c>
      <c r="AR2779" s="14" t="b">
        <f aca="false">AND(IF(B2779=1,AD2779&gt;=AE2779,AE2779&gt;AD2779),IF(C2779=1,AF2779&gt;=AG2779,AG2779&gt;AF2779),IF(D2779=1,AH2779&gt;=AI2779,AI2779&gt;AH2779),IF(E2779=1,AJ2779&gt;=AK2779,AK2779&gt;AJ2779),IF(F2779=1,AL2779&gt;=AM2779,AM2779&gt;AL2779),IF(G2779=1,AN2779&gt;=AO2779,AO2779&gt;AN2779),IF(H2779=1,AP2779&gt;=AQ2779,AQ2779&gt;AP2779))</f>
        <v>0</v>
      </c>
      <c r="AS2779" s="2"/>
      <c r="AT2779" s="2"/>
      <c r="AU2779" s="2"/>
      <c r="AV2779" s="2"/>
      <c r="AW2779" s="2"/>
      <c r="AX2779" s="2"/>
    </row>
    <row r="2780" customFormat="false" ht="15" hidden="false" customHeight="false" outlineLevel="0" collapsed="false">
      <c r="A2780" s="6" t="n">
        <f aca="false">ROW()-2662</f>
        <v>118</v>
      </c>
      <c r="B2780" s="6" t="n">
        <f aca="false">MOD(INT($A2780/64),2)</f>
        <v>1</v>
      </c>
      <c r="C2780" s="6" t="n">
        <f aca="false">MOD(INT($A2780/32),2)</f>
        <v>1</v>
      </c>
      <c r="D2780" s="6" t="n">
        <f aca="false">MOD(INT($A2780/16),2)</f>
        <v>1</v>
      </c>
      <c r="E2780" s="6" t="n">
        <f aca="false">MOD(INT($A2780/8),2)</f>
        <v>0</v>
      </c>
      <c r="F2780" s="6" t="n">
        <f aca="false">MOD(INT($A2780/4),2)</f>
        <v>1</v>
      </c>
      <c r="G2780" s="6" t="n">
        <f aca="false">MOD(INT($A2780/2),2)</f>
        <v>1</v>
      </c>
      <c r="H2780" s="6" t="n">
        <f aca="false">MOD(INT($A2780/1),2)</f>
        <v>0</v>
      </c>
      <c r="I2780" s="7" t="n">
        <f aca="false">IF(B2780=1,MIN($B$6,$B$2660),0)</f>
        <v>30000000</v>
      </c>
      <c r="J2780" s="7" t="n">
        <f aca="false">IF(C2780=1,MIN($F$716,MAX(0,$B$2660-I2780)),0)</f>
        <v>300000000</v>
      </c>
      <c r="K2780" s="7" t="n">
        <f aca="false">IF(D2780=1,MIN($F$715,MAX(0,$B$2660-SUM(I2780:J2780))),0)</f>
        <v>100000000</v>
      </c>
      <c r="L2780" s="7" t="n">
        <f aca="false">IF(E2780=1,MIN($F$714,MAX(0,$B$2660-SUM(I2780:K2780))),0)</f>
        <v>0</v>
      </c>
      <c r="M2780" s="7" t="n">
        <f aca="false">IF(F2780=1,MIN($F$713,MAX(0,$B$2660-SUM(I2780:L2780))),0)</f>
        <v>30000000</v>
      </c>
      <c r="N2780" s="7" t="n">
        <f aca="false">IF(G2780=1,MIN($F$712,MAX(0,$B$2660-SUM(I2780:M2780))),0)</f>
        <v>15000000</v>
      </c>
      <c r="O2780" s="7" t="n">
        <f aca="false">IF(H2780=1,MIN($F$711,MAX(0,$B$2660-SUM(I2780:N2780))),0)</f>
        <v>0</v>
      </c>
      <c r="P2780" s="7" t="n">
        <f aca="false">MAX(0,$B$2660-SUM(I2780:O2780))</f>
        <v>1525000000</v>
      </c>
      <c r="Q2780" s="7" t="n">
        <f aca="false">($B$693+$B$694)+$B$22+(1-B2780)*$B$688+(1-C2780)*$E$716+(1-D2780)*$E$715+(1-E2780)*$E$714+(1-F2780)*$E$713+(1-G2780)*$E$712+(1-H2780)*$E$711</f>
        <v>16714097.0837727</v>
      </c>
      <c r="R2780" s="7" t="n">
        <f aca="false">P2780&gt;$B$12*Q2780</f>
        <v>1</v>
      </c>
      <c r="S2780" s="7" t="n">
        <f aca="false">IF(R2780,(P2780+$B$12*$B$13)/(Q2780+$B$13),IF(Q2780&gt;0,P2780/Q2780,0))</f>
        <v>79.4989217208679</v>
      </c>
      <c r="T2780" s="7" t="n">
        <f aca="false">IF(R2780,$B$13*(S2780-$B$12),0)</f>
        <v>196247304.30217</v>
      </c>
      <c r="U2780" s="7" t="n">
        <f aca="false">($B$693+$B$694)*S2780</f>
        <v>24970379.4755974</v>
      </c>
      <c r="V2780" s="7" t="n">
        <f aca="false">$B$22*S2780</f>
        <v>715490295.487811</v>
      </c>
      <c r="W2780" s="7" t="n">
        <f aca="false">IF(B2780=1,I2780,S2780*$B$688)</f>
        <v>30000000</v>
      </c>
      <c r="X2780" s="7" t="n">
        <f aca="false">IF(C2780=1,J2780,S2780*$E$716)</f>
        <v>300000000</v>
      </c>
      <c r="Y2780" s="7" t="n">
        <f aca="false">IF(D2780=1,K2780,S2780*$E$715)</f>
        <v>100000000</v>
      </c>
      <c r="Z2780" s="7" t="n">
        <f aca="false">IF(E2780=1,L2780,S2780*$E$714)</f>
        <v>190797412.130083</v>
      </c>
      <c r="AA2780" s="7" t="n">
        <f aca="false">IF(F2780=1,M2780,S2780*$E$713)</f>
        <v>30000000</v>
      </c>
      <c r="AB2780" s="7" t="n">
        <f aca="false">IF(G2780=1,N2780,S2780*$E$712)</f>
        <v>15000000</v>
      </c>
      <c r="AC2780" s="7" t="n">
        <f aca="false">IF(H2780=1,O2780,S2780*$E$711)</f>
        <v>397494608.604339</v>
      </c>
      <c r="AD2780" s="7" t="n">
        <f aca="false">INDEX($W$2662:$W$2789,MATCH($A2780+(1-B2780)*64,$A$2662:$A$2789,0))</f>
        <v>30000000</v>
      </c>
      <c r="AE2780" s="7" t="n">
        <f aca="false">INDEX($W$2662:$W$2789,MATCH($A2780-B2780*64,$A$2662:$A$2789,0))</f>
        <v>74375525.5040339</v>
      </c>
      <c r="AF2780" s="7" t="n">
        <f aca="false">INDEX($X$2662:$X$2789,MATCH($A2780+(1-C2780)*32,$A$2662:$A$2789,0))</f>
        <v>300000000</v>
      </c>
      <c r="AG2780" s="7" t="n">
        <f aca="false">INDEX($X$2662:$X$2789,MATCH($A2780-C2780*32,$A$2662:$A$2789,0))</f>
        <v>443688660.991519</v>
      </c>
      <c r="AH2780" s="7" t="n">
        <f aca="false">INDEX($Y$2662:$Y$2789,MATCH($A2780+(1-D2780)*16,$A$2662:$A$2789,0))</f>
        <v>100000000</v>
      </c>
      <c r="AI2780" s="7" t="n">
        <f aca="false">INDEX($Y$2662:$Y$2789,MATCH($A2780-D2780*16,$A$2662:$A$2789,0))</f>
        <v>135241942.154186</v>
      </c>
      <c r="AJ2780" s="7" t="n">
        <f aca="false">INDEX($Z$2662:$Z$2789,MATCH($A2780+(1-E2780)*8,$A$2662:$A$2789,0))</f>
        <v>60000000</v>
      </c>
      <c r="AK2780" s="7" t="n">
        <f aca="false">INDEX($Z$2662:$Z$2789,MATCH($A2780-E2780*8,$A$2662:$A$2789,0))</f>
        <v>190797412.130083</v>
      </c>
      <c r="AL2780" s="7" t="n">
        <f aca="false">INDEX($AA$2662:$AA$2789,MATCH($A2780+(1-F2780)*4,$A$2662:$A$2789,0))</f>
        <v>30000000</v>
      </c>
      <c r="AM2780" s="7" t="n">
        <f aca="false">INDEX($AA$2662:$AA$2789,MATCH($A2780-F2780*4,$A$2662:$A$2789,0))</f>
        <v>210339406.656021</v>
      </c>
      <c r="AN2780" s="7" t="n">
        <f aca="false">INDEX($AB$2662:$AB$2789,MATCH($A2780+(1-G2780)*2,$A$2662:$A$2789,0))</f>
        <v>15000000</v>
      </c>
      <c r="AO2780" s="7" t="n">
        <f aca="false">INDEX($AB$2662:$AB$2789,MATCH($A2780-G2780*2,$A$2662:$A$2789,0))</f>
        <v>318512805.714676</v>
      </c>
      <c r="AP2780" s="7" t="n">
        <f aca="false">INDEX($AC$2662:$AC$2789,MATCH($A2780+(1-H2780)*1,$A$2662:$A$2789,0))</f>
        <v>5000000</v>
      </c>
      <c r="AQ2780" s="7" t="n">
        <f aca="false">INDEX($AC$2662:$AC$2789,MATCH($A2780-H2780*1,$A$2662:$A$2789,0))</f>
        <v>397494608.604339</v>
      </c>
      <c r="AR2780" s="14" t="b">
        <f aca="false">AND(IF(B2780=1,AD2780&gt;=AE2780,AE2780&gt;AD2780),IF(C2780=1,AF2780&gt;=AG2780,AG2780&gt;AF2780),IF(D2780=1,AH2780&gt;=AI2780,AI2780&gt;AH2780),IF(E2780=1,AJ2780&gt;=AK2780,AK2780&gt;AJ2780),IF(F2780=1,AL2780&gt;=AM2780,AM2780&gt;AL2780),IF(G2780=1,AN2780&gt;=AO2780,AO2780&gt;AN2780),IF(H2780=1,AP2780&gt;=AQ2780,AQ2780&gt;AP2780))</f>
        <v>0</v>
      </c>
      <c r="AS2780" s="2"/>
      <c r="AT2780" s="2"/>
      <c r="AU2780" s="2"/>
      <c r="AV2780" s="2"/>
      <c r="AW2780" s="2"/>
      <c r="AX2780" s="2"/>
    </row>
    <row r="2781" customFormat="false" ht="15" hidden="false" customHeight="false" outlineLevel="0" collapsed="false">
      <c r="A2781" s="6" t="n">
        <f aca="false">ROW()-2662</f>
        <v>119</v>
      </c>
      <c r="B2781" s="6" t="n">
        <f aca="false">MOD(INT($A2781/64),2)</f>
        <v>1</v>
      </c>
      <c r="C2781" s="6" t="n">
        <f aca="false">MOD(INT($A2781/32),2)</f>
        <v>1</v>
      </c>
      <c r="D2781" s="6" t="n">
        <f aca="false">MOD(INT($A2781/16),2)</f>
        <v>1</v>
      </c>
      <c r="E2781" s="6" t="n">
        <f aca="false">MOD(INT($A2781/8),2)</f>
        <v>0</v>
      </c>
      <c r="F2781" s="6" t="n">
        <f aca="false">MOD(INT($A2781/4),2)</f>
        <v>1</v>
      </c>
      <c r="G2781" s="6" t="n">
        <f aca="false">MOD(INT($A2781/2),2)</f>
        <v>1</v>
      </c>
      <c r="H2781" s="6" t="n">
        <f aca="false">MOD(INT($A2781/1),2)</f>
        <v>1</v>
      </c>
      <c r="I2781" s="7" t="n">
        <f aca="false">IF(B2781=1,MIN($B$6,$B$2660),0)</f>
        <v>30000000</v>
      </c>
      <c r="J2781" s="7" t="n">
        <f aca="false">IF(C2781=1,MIN($F$716,MAX(0,$B$2660-I2781)),0)</f>
        <v>300000000</v>
      </c>
      <c r="K2781" s="7" t="n">
        <f aca="false">IF(D2781=1,MIN($F$715,MAX(0,$B$2660-SUM(I2781:J2781))),0)</f>
        <v>100000000</v>
      </c>
      <c r="L2781" s="7" t="n">
        <f aca="false">IF(E2781=1,MIN($F$714,MAX(0,$B$2660-SUM(I2781:K2781))),0)</f>
        <v>0</v>
      </c>
      <c r="M2781" s="7" t="n">
        <f aca="false">IF(F2781=1,MIN($F$713,MAX(0,$B$2660-SUM(I2781:L2781))),0)</f>
        <v>30000000</v>
      </c>
      <c r="N2781" s="7" t="n">
        <f aca="false">IF(G2781=1,MIN($F$712,MAX(0,$B$2660-SUM(I2781:M2781))),0)</f>
        <v>15000000</v>
      </c>
      <c r="O2781" s="7" t="n">
        <f aca="false">IF(H2781=1,MIN($F$711,MAX(0,$B$2660-SUM(I2781:N2781))),0)</f>
        <v>5000000</v>
      </c>
      <c r="P2781" s="7" t="n">
        <f aca="false">MAX(0,$B$2660-SUM(I2781:O2781))</f>
        <v>1520000000</v>
      </c>
      <c r="Q2781" s="7" t="n">
        <f aca="false">($B$693+$B$694)+$B$22+(1-B2781)*$B$688+(1-C2781)*$E$716+(1-D2781)*$E$715+(1-E2781)*$E$714+(1-F2781)*$E$713+(1-G2781)*$E$712+(1-H2781)*$E$711</f>
        <v>11714097.0837727</v>
      </c>
      <c r="R2781" s="7" t="n">
        <f aca="false">P2781&gt;$B$12*Q2781</f>
        <v>1</v>
      </c>
      <c r="S2781" s="7" t="n">
        <f aca="false">IF(R2781,(P2781+$B$12*$B$13)/(Q2781+$B$13),IF(Q2781&gt;0,P2781/Q2781,0))</f>
        <v>107.111974192025</v>
      </c>
      <c r="T2781" s="7" t="n">
        <f aca="false">IF(R2781,$B$13*(S2781-$B$12),0)</f>
        <v>265279935.480063</v>
      </c>
      <c r="U2781" s="7" t="n">
        <f aca="false">($B$693+$B$694)*S2781</f>
        <v>33643558.73085</v>
      </c>
      <c r="V2781" s="7" t="n">
        <f aca="false">$B$22*S2781</f>
        <v>964007767.728227</v>
      </c>
      <c r="W2781" s="7" t="n">
        <f aca="false">IF(B2781=1,I2781,S2781*$B$688)</f>
        <v>30000000</v>
      </c>
      <c r="X2781" s="7" t="n">
        <f aca="false">IF(C2781=1,J2781,S2781*$E$716)</f>
        <v>300000000</v>
      </c>
      <c r="Y2781" s="7" t="n">
        <f aca="false">IF(D2781=1,K2781,S2781*$E$715)</f>
        <v>100000000</v>
      </c>
      <c r="Z2781" s="7" t="n">
        <f aca="false">IF(E2781=1,L2781,S2781*$E$714)</f>
        <v>257068738.06086</v>
      </c>
      <c r="AA2781" s="7" t="n">
        <f aca="false">IF(F2781=1,M2781,S2781*$E$713)</f>
        <v>30000000</v>
      </c>
      <c r="AB2781" s="7" t="n">
        <f aca="false">IF(G2781=1,N2781,S2781*$E$712)</f>
        <v>15000000</v>
      </c>
      <c r="AC2781" s="7" t="n">
        <f aca="false">IF(H2781=1,O2781,S2781*$E$711)</f>
        <v>5000000</v>
      </c>
      <c r="AD2781" s="7" t="n">
        <f aca="false">INDEX($W$2662:$W$2789,MATCH($A2781+(1-B2781)*64,$A$2662:$A$2789,0))</f>
        <v>30000000</v>
      </c>
      <c r="AE2781" s="7" t="n">
        <f aca="false">INDEX($W$2662:$W$2789,MATCH($A2781-B2781*64,$A$2662:$A$2789,0))</f>
        <v>98559774.4819747</v>
      </c>
      <c r="AF2781" s="7" t="n">
        <f aca="false">INDEX($X$2662:$X$2789,MATCH($A2781+(1-C2781)*32,$A$2662:$A$2789,0))</f>
        <v>300000000</v>
      </c>
      <c r="AG2781" s="7" t="n">
        <f aca="false">INDEX($X$2662:$X$2789,MATCH($A2781-C2781*32,$A$2662:$A$2789,0))</f>
        <v>551059230.657296</v>
      </c>
      <c r="AH2781" s="7" t="n">
        <f aca="false">INDEX($Y$2662:$Y$2789,MATCH($A2781+(1-D2781)*16,$A$2662:$A$2789,0))</f>
        <v>100000000</v>
      </c>
      <c r="AI2781" s="7" t="n">
        <f aca="false">INDEX($Y$2662:$Y$2789,MATCH($A2781-D2781*16,$A$2662:$A$2789,0))</f>
        <v>177077354.144405</v>
      </c>
      <c r="AJ2781" s="7" t="n">
        <f aca="false">INDEX($Z$2662:$Z$2789,MATCH($A2781+(1-E2781)*8,$A$2662:$A$2789,0))</f>
        <v>60000000</v>
      </c>
      <c r="AK2781" s="7" t="n">
        <f aca="false">INDEX($Z$2662:$Z$2789,MATCH($A2781-E2781*8,$A$2662:$A$2789,0))</f>
        <v>257068738.06086</v>
      </c>
      <c r="AL2781" s="7" t="n">
        <f aca="false">INDEX($AA$2662:$AA$2789,MATCH($A2781+(1-F2781)*4,$A$2662:$A$2789,0))</f>
        <v>30000000</v>
      </c>
      <c r="AM2781" s="7" t="n">
        <f aca="false">INDEX($AA$2662:$AA$2789,MATCH($A2781-F2781*4,$A$2662:$A$2789,0))</f>
        <v>270563130.748839</v>
      </c>
      <c r="AN2781" s="7" t="n">
        <f aca="false">INDEX($AB$2662:$AB$2789,MATCH($A2781+(1-G2781)*2,$A$2662:$A$2789,0))</f>
        <v>15000000</v>
      </c>
      <c r="AO2781" s="7" t="n">
        <f aca="false">INDEX($AB$2662:$AB$2789,MATCH($A2781-G2781*2,$A$2662:$A$2789,0))</f>
        <v>400096864.634482</v>
      </c>
      <c r="AP2781" s="7" t="n">
        <f aca="false">INDEX($AC$2662:$AC$2789,MATCH($A2781+(1-H2781)*1,$A$2662:$A$2789,0))</f>
        <v>5000000</v>
      </c>
      <c r="AQ2781" s="7" t="n">
        <f aca="false">INDEX($AC$2662:$AC$2789,MATCH($A2781-H2781*1,$A$2662:$A$2789,0))</f>
        <v>397494608.604339</v>
      </c>
      <c r="AR2781" s="14" t="b">
        <f aca="false">AND(IF(B2781=1,AD2781&gt;=AE2781,AE2781&gt;AD2781),IF(C2781=1,AF2781&gt;=AG2781,AG2781&gt;AF2781),IF(D2781=1,AH2781&gt;=AI2781,AI2781&gt;AH2781),IF(E2781=1,AJ2781&gt;=AK2781,AK2781&gt;AJ2781),IF(F2781=1,AL2781&gt;=AM2781,AM2781&gt;AL2781),IF(G2781=1,AN2781&gt;=AO2781,AO2781&gt;AN2781),IF(H2781=1,AP2781&gt;=AQ2781,AQ2781&gt;AP2781))</f>
        <v>0</v>
      </c>
      <c r="AS2781" s="2"/>
      <c r="AT2781" s="2"/>
      <c r="AU2781" s="2"/>
      <c r="AV2781" s="2"/>
      <c r="AW2781" s="2"/>
      <c r="AX2781" s="2"/>
    </row>
    <row r="2782" customFormat="false" ht="15" hidden="false" customHeight="false" outlineLevel="0" collapsed="false">
      <c r="A2782" s="6" t="n">
        <f aca="false">ROW()-2662</f>
        <v>120</v>
      </c>
      <c r="B2782" s="6" t="n">
        <f aca="false">MOD(INT($A2782/64),2)</f>
        <v>1</v>
      </c>
      <c r="C2782" s="6" t="n">
        <f aca="false">MOD(INT($A2782/32),2)</f>
        <v>1</v>
      </c>
      <c r="D2782" s="6" t="n">
        <f aca="false">MOD(INT($A2782/16),2)</f>
        <v>1</v>
      </c>
      <c r="E2782" s="6" t="n">
        <f aca="false">MOD(INT($A2782/8),2)</f>
        <v>1</v>
      </c>
      <c r="F2782" s="6" t="n">
        <f aca="false">MOD(INT($A2782/4),2)</f>
        <v>0</v>
      </c>
      <c r="G2782" s="6" t="n">
        <f aca="false">MOD(INT($A2782/2),2)</f>
        <v>0</v>
      </c>
      <c r="H2782" s="6" t="n">
        <f aca="false">MOD(INT($A2782/1),2)</f>
        <v>0</v>
      </c>
      <c r="I2782" s="7" t="n">
        <f aca="false">IF(B2782=1,MIN($B$6,$B$2660),0)</f>
        <v>30000000</v>
      </c>
      <c r="J2782" s="7" t="n">
        <f aca="false">IF(C2782=1,MIN($F$716,MAX(0,$B$2660-I2782)),0)</f>
        <v>300000000</v>
      </c>
      <c r="K2782" s="7" t="n">
        <f aca="false">IF(D2782=1,MIN($F$715,MAX(0,$B$2660-SUM(I2782:J2782))),0)</f>
        <v>100000000</v>
      </c>
      <c r="L2782" s="7" t="n">
        <f aca="false">IF(E2782=1,MIN($F$714,MAX(0,$B$2660-SUM(I2782:K2782))),0)</f>
        <v>60000000</v>
      </c>
      <c r="M2782" s="7" t="n">
        <f aca="false">IF(F2782=1,MIN($F$713,MAX(0,$B$2660-SUM(I2782:L2782))),0)</f>
        <v>0</v>
      </c>
      <c r="N2782" s="7" t="n">
        <f aca="false">IF(G2782=1,MIN($F$712,MAX(0,$B$2660-SUM(I2782:M2782))),0)</f>
        <v>0</v>
      </c>
      <c r="O2782" s="7" t="n">
        <f aca="false">IF(H2782=1,MIN($F$711,MAX(0,$B$2660-SUM(I2782:N2782))),0)</f>
        <v>0</v>
      </c>
      <c r="P2782" s="7" t="n">
        <f aca="false">MAX(0,$B$2660-SUM(I2782:O2782))</f>
        <v>1510000000</v>
      </c>
      <c r="Q2782" s="7" t="n">
        <f aca="false">($B$693+$B$694)+$B$22+(1-B2782)*$B$688+(1-C2782)*$E$716+(1-D2782)*$E$715+(1-E2782)*$E$714+(1-F2782)*$E$713+(1-G2782)*$E$712+(1-H2782)*$E$711</f>
        <v>22314097.0837727</v>
      </c>
      <c r="R2782" s="7" t="n">
        <f aca="false">P2782&gt;$B$12*Q2782</f>
        <v>1</v>
      </c>
      <c r="S2782" s="7" t="n">
        <f aca="false">IF(R2782,(P2782+$B$12*$B$13)/(Q2782+$B$13),IF(Q2782&gt;0,P2782/Q2782,0))</f>
        <v>60.9532555181751</v>
      </c>
      <c r="T2782" s="7" t="n">
        <f aca="false">IF(R2782,$B$13*(S2782-$B$12),0)</f>
        <v>149883138.795438</v>
      </c>
      <c r="U2782" s="7" t="n">
        <f aca="false">($B$693+$B$694)*S2782</f>
        <v>19145239.80471</v>
      </c>
      <c r="V2782" s="7" t="n">
        <f aca="false">$B$22*S2782</f>
        <v>548579299.663576</v>
      </c>
      <c r="W2782" s="7" t="n">
        <f aca="false">IF(B2782=1,I2782,S2782*$B$688)</f>
        <v>30000000</v>
      </c>
      <c r="X2782" s="7" t="n">
        <f aca="false">IF(C2782=1,J2782,S2782*$E$716)</f>
        <v>300000000</v>
      </c>
      <c r="Y2782" s="7" t="n">
        <f aca="false">IF(D2782=1,K2782,S2782*$E$715)</f>
        <v>100000000</v>
      </c>
      <c r="Z2782" s="7" t="n">
        <f aca="false">IF(E2782=1,L2782,S2782*$E$714)</f>
        <v>60000000</v>
      </c>
      <c r="AA2782" s="7" t="n">
        <f aca="false">IF(F2782=1,M2782,S2782*$E$713)</f>
        <v>182859766.554525</v>
      </c>
      <c r="AB2782" s="7" t="n">
        <f aca="false">IF(G2782=1,N2782,S2782*$E$712)</f>
        <v>304766277.590876</v>
      </c>
      <c r="AC2782" s="7" t="n">
        <f aca="false">IF(H2782=1,O2782,S2782*$E$711)</f>
        <v>304766277.590876</v>
      </c>
      <c r="AD2782" s="7" t="n">
        <f aca="false">INDEX($W$2662:$W$2789,MATCH($A2782+(1-B2782)*64,$A$2662:$A$2789,0))</f>
        <v>30000000</v>
      </c>
      <c r="AE2782" s="7" t="n">
        <f aca="false">INDEX($W$2662:$W$2789,MATCH($A2782-B2782*64,$A$2662:$A$2789,0))</f>
        <v>57657312.3018767</v>
      </c>
      <c r="AF2782" s="7" t="n">
        <f aca="false">INDEX($X$2662:$X$2789,MATCH($A2782+(1-C2782)*32,$A$2662:$A$2789,0))</f>
        <v>300000000</v>
      </c>
      <c r="AG2782" s="7" t="n">
        <f aca="false">INDEX($X$2662:$X$2789,MATCH($A2782-C2782*32,$A$2662:$A$2789,0))</f>
        <v>360489557.262685</v>
      </c>
      <c r="AH2782" s="7" t="n">
        <f aca="false">INDEX($Y$2662:$Y$2789,MATCH($A2782+(1-D2782)*16,$A$2662:$A$2789,0))</f>
        <v>100000000</v>
      </c>
      <c r="AI2782" s="7" t="n">
        <f aca="false">INDEX($Y$2662:$Y$2789,MATCH($A2782-D2782*16,$A$2662:$A$2789,0))</f>
        <v>105738577.231247</v>
      </c>
      <c r="AJ2782" s="7" t="n">
        <f aca="false">INDEX($Z$2662:$Z$2789,MATCH($A2782+(1-E2782)*8,$A$2662:$A$2789,0))</f>
        <v>60000000</v>
      </c>
      <c r="AK2782" s="7" t="n">
        <f aca="false">INDEX($Z$2662:$Z$2789,MATCH($A2782-E2782*8,$A$2662:$A$2789,0))</f>
        <v>138678126.574715</v>
      </c>
      <c r="AL2782" s="7" t="n">
        <f aca="false">INDEX($AA$2662:$AA$2789,MATCH($A2782+(1-F2782)*4,$A$2662:$A$2789,0))</f>
        <v>30000000</v>
      </c>
      <c r="AM2782" s="7" t="n">
        <f aca="false">INDEX($AA$2662:$AA$2789,MATCH($A2782-F2782*4,$A$2662:$A$2789,0))</f>
        <v>182859766.554525</v>
      </c>
      <c r="AN2782" s="7" t="n">
        <f aca="false">INDEX($AB$2662:$AB$2789,MATCH($A2782+(1-G2782)*2,$A$2662:$A$2789,0))</f>
        <v>15000000</v>
      </c>
      <c r="AO2782" s="7" t="n">
        <f aca="false">INDEX($AB$2662:$AB$2789,MATCH($A2782-G2782*2,$A$2662:$A$2789,0))</f>
        <v>304766277.590876</v>
      </c>
      <c r="AP2782" s="7" t="n">
        <f aca="false">INDEX($AC$2662:$AC$2789,MATCH($A2782+(1-H2782)*1,$A$2662:$A$2789,0))</f>
        <v>5000000</v>
      </c>
      <c r="AQ2782" s="7" t="n">
        <f aca="false">INDEX($AC$2662:$AC$2789,MATCH($A2782-H2782*1,$A$2662:$A$2789,0))</f>
        <v>304766277.590876</v>
      </c>
      <c r="AR2782" s="14" t="b">
        <f aca="false">AND(IF(B2782=1,AD2782&gt;=AE2782,AE2782&gt;AD2782),IF(C2782=1,AF2782&gt;=AG2782,AG2782&gt;AF2782),IF(D2782=1,AH2782&gt;=AI2782,AI2782&gt;AH2782),IF(E2782=1,AJ2782&gt;=AK2782,AK2782&gt;AJ2782),IF(F2782=1,AL2782&gt;=AM2782,AM2782&gt;AL2782),IF(G2782=1,AN2782&gt;=AO2782,AO2782&gt;AN2782),IF(H2782=1,AP2782&gt;=AQ2782,AQ2782&gt;AP2782))</f>
        <v>0</v>
      </c>
      <c r="AS2782" s="2"/>
      <c r="AT2782" s="2"/>
      <c r="AU2782" s="2"/>
      <c r="AV2782" s="2"/>
      <c r="AW2782" s="2"/>
      <c r="AX2782" s="2"/>
    </row>
    <row r="2783" customFormat="false" ht="15" hidden="false" customHeight="false" outlineLevel="0" collapsed="false">
      <c r="A2783" s="6" t="n">
        <f aca="false">ROW()-2662</f>
        <v>121</v>
      </c>
      <c r="B2783" s="6" t="n">
        <f aca="false">MOD(INT($A2783/64),2)</f>
        <v>1</v>
      </c>
      <c r="C2783" s="6" t="n">
        <f aca="false">MOD(INT($A2783/32),2)</f>
        <v>1</v>
      </c>
      <c r="D2783" s="6" t="n">
        <f aca="false">MOD(INT($A2783/16),2)</f>
        <v>1</v>
      </c>
      <c r="E2783" s="6" t="n">
        <f aca="false">MOD(INT($A2783/8),2)</f>
        <v>1</v>
      </c>
      <c r="F2783" s="6" t="n">
        <f aca="false">MOD(INT($A2783/4),2)</f>
        <v>0</v>
      </c>
      <c r="G2783" s="6" t="n">
        <f aca="false">MOD(INT($A2783/2),2)</f>
        <v>0</v>
      </c>
      <c r="H2783" s="6" t="n">
        <f aca="false">MOD(INT($A2783/1),2)</f>
        <v>1</v>
      </c>
      <c r="I2783" s="7" t="n">
        <f aca="false">IF(B2783=1,MIN($B$6,$B$2660),0)</f>
        <v>30000000</v>
      </c>
      <c r="J2783" s="7" t="n">
        <f aca="false">IF(C2783=1,MIN($F$716,MAX(0,$B$2660-I2783)),0)</f>
        <v>300000000</v>
      </c>
      <c r="K2783" s="7" t="n">
        <f aca="false">IF(D2783=1,MIN($F$715,MAX(0,$B$2660-SUM(I2783:J2783))),0)</f>
        <v>100000000</v>
      </c>
      <c r="L2783" s="7" t="n">
        <f aca="false">IF(E2783=1,MIN($F$714,MAX(0,$B$2660-SUM(I2783:K2783))),0)</f>
        <v>60000000</v>
      </c>
      <c r="M2783" s="7" t="n">
        <f aca="false">IF(F2783=1,MIN($F$713,MAX(0,$B$2660-SUM(I2783:L2783))),0)</f>
        <v>0</v>
      </c>
      <c r="N2783" s="7" t="n">
        <f aca="false">IF(G2783=1,MIN($F$712,MAX(0,$B$2660-SUM(I2783:M2783))),0)</f>
        <v>0</v>
      </c>
      <c r="O2783" s="7" t="n">
        <f aca="false">IF(H2783=1,MIN($F$711,MAX(0,$B$2660-SUM(I2783:N2783))),0)</f>
        <v>5000000</v>
      </c>
      <c r="P2783" s="7" t="n">
        <f aca="false">MAX(0,$B$2660-SUM(I2783:O2783))</f>
        <v>1505000000</v>
      </c>
      <c r="Q2783" s="7" t="n">
        <f aca="false">($B$693+$B$694)+$B$22+(1-B2783)*$B$688+(1-C2783)*$E$716+(1-D2783)*$E$715+(1-E2783)*$E$714+(1-F2783)*$E$713+(1-G2783)*$E$712+(1-H2783)*$E$711</f>
        <v>17314097.0837727</v>
      </c>
      <c r="R2783" s="7" t="n">
        <f aca="false">P2783&gt;$B$12*Q2783</f>
        <v>1</v>
      </c>
      <c r="S2783" s="7" t="n">
        <f aca="false">IF(R2783,(P2783+$B$12*$B$13)/(Q2783+$B$13),IF(Q2783&gt;0,P2783/Q2783,0))</f>
        <v>76.0821950970761</v>
      </c>
      <c r="T2783" s="7" t="n">
        <f aca="false">IF(R2783,$B$13*(S2783-$B$12),0)</f>
        <v>187705487.74269</v>
      </c>
      <c r="U2783" s="7" t="n">
        <f aca="false">($B$693+$B$694)*S2783</f>
        <v>23897195.6070159</v>
      </c>
      <c r="V2783" s="7" t="n">
        <f aca="false">$B$22*S2783</f>
        <v>684739755.873685</v>
      </c>
      <c r="W2783" s="7" t="n">
        <f aca="false">IF(B2783=1,I2783,S2783*$B$688)</f>
        <v>30000000</v>
      </c>
      <c r="X2783" s="7" t="n">
        <f aca="false">IF(C2783=1,J2783,S2783*$E$716)</f>
        <v>300000000</v>
      </c>
      <c r="Y2783" s="7" t="n">
        <f aca="false">IF(D2783=1,K2783,S2783*$E$715)</f>
        <v>100000000</v>
      </c>
      <c r="Z2783" s="7" t="n">
        <f aca="false">IF(E2783=1,L2783,S2783*$E$714)</f>
        <v>60000000</v>
      </c>
      <c r="AA2783" s="7" t="n">
        <f aca="false">IF(F2783=1,M2783,S2783*$E$713)</f>
        <v>228246585.291228</v>
      </c>
      <c r="AB2783" s="7" t="n">
        <f aca="false">IF(G2783=1,N2783,S2783*$E$712)</f>
        <v>380410975.485381</v>
      </c>
      <c r="AC2783" s="7" t="n">
        <f aca="false">IF(H2783=1,O2783,S2783*$E$711)</f>
        <v>5000000</v>
      </c>
      <c r="AD2783" s="7" t="n">
        <f aca="false">INDEX($W$2662:$W$2789,MATCH($A2783+(1-B2783)*64,$A$2662:$A$2789,0))</f>
        <v>30000000</v>
      </c>
      <c r="AE2783" s="7" t="n">
        <f aca="false">INDEX($W$2662:$W$2789,MATCH($A2783-B2783*64,$A$2662:$A$2789,0))</f>
        <v>71300285.7355203</v>
      </c>
      <c r="AF2783" s="7" t="n">
        <f aca="false">INDEX($X$2662:$X$2789,MATCH($A2783+(1-C2783)*32,$A$2662:$A$2789,0))</f>
        <v>300000000</v>
      </c>
      <c r="AG2783" s="7" t="n">
        <f aca="false">INDEX($X$2662:$X$2789,MATCH($A2783-C2783*32,$A$2662:$A$2789,0))</f>
        <v>428696182.630814</v>
      </c>
      <c r="AH2783" s="7" t="n">
        <f aca="false">INDEX($Y$2662:$Y$2789,MATCH($A2783+(1-D2783)*16,$A$2662:$A$2789,0))</f>
        <v>100000000</v>
      </c>
      <c r="AI2783" s="7" t="n">
        <f aca="false">INDEX($Y$2662:$Y$2789,MATCH($A2783-D2783*16,$A$2662:$A$2789,0))</f>
        <v>129861759.338042</v>
      </c>
      <c r="AJ2783" s="7" t="n">
        <f aca="false">INDEX($Z$2662:$Z$2789,MATCH($A2783+(1-E2783)*8,$A$2662:$A$2789,0))</f>
        <v>60000000</v>
      </c>
      <c r="AK2783" s="7" t="n">
        <f aca="false">INDEX($Z$2662:$Z$2789,MATCH($A2783-E2783*8,$A$2662:$A$2789,0))</f>
        <v>169351920.35098</v>
      </c>
      <c r="AL2783" s="7" t="n">
        <f aca="false">INDEX($AA$2662:$AA$2789,MATCH($A2783+(1-F2783)*4,$A$2662:$A$2789,0))</f>
        <v>30000000</v>
      </c>
      <c r="AM2783" s="7" t="n">
        <f aca="false">INDEX($AA$2662:$AA$2789,MATCH($A2783-F2783*4,$A$2662:$A$2789,0))</f>
        <v>228246585.291228</v>
      </c>
      <c r="AN2783" s="7" t="n">
        <f aca="false">INDEX($AB$2662:$AB$2789,MATCH($A2783+(1-G2783)*2,$A$2662:$A$2789,0))</f>
        <v>15000000</v>
      </c>
      <c r="AO2783" s="7" t="n">
        <f aca="false">INDEX($AB$2662:$AB$2789,MATCH($A2783-G2783*2,$A$2662:$A$2789,0))</f>
        <v>380410975.485381</v>
      </c>
      <c r="AP2783" s="7" t="n">
        <f aca="false">INDEX($AC$2662:$AC$2789,MATCH($A2783+(1-H2783)*1,$A$2662:$A$2789,0))</f>
        <v>5000000</v>
      </c>
      <c r="AQ2783" s="7" t="n">
        <f aca="false">INDEX($AC$2662:$AC$2789,MATCH($A2783-H2783*1,$A$2662:$A$2789,0))</f>
        <v>304766277.590876</v>
      </c>
      <c r="AR2783" s="14" t="b">
        <f aca="false">AND(IF(B2783=1,AD2783&gt;=AE2783,AE2783&gt;AD2783),IF(C2783=1,AF2783&gt;=AG2783,AG2783&gt;AF2783),IF(D2783=1,AH2783&gt;=AI2783,AI2783&gt;AH2783),IF(E2783=1,AJ2783&gt;=AK2783,AK2783&gt;AJ2783),IF(F2783=1,AL2783&gt;=AM2783,AM2783&gt;AL2783),IF(G2783=1,AN2783&gt;=AO2783,AO2783&gt;AN2783),IF(H2783=1,AP2783&gt;=AQ2783,AQ2783&gt;AP2783))</f>
        <v>0</v>
      </c>
      <c r="AS2783" s="2"/>
      <c r="AT2783" s="2"/>
      <c r="AU2783" s="2"/>
      <c r="AV2783" s="2"/>
      <c r="AW2783" s="2"/>
      <c r="AX2783" s="2"/>
    </row>
    <row r="2784" customFormat="false" ht="15" hidden="false" customHeight="false" outlineLevel="0" collapsed="false">
      <c r="A2784" s="6" t="n">
        <f aca="false">ROW()-2662</f>
        <v>122</v>
      </c>
      <c r="B2784" s="6" t="n">
        <f aca="false">MOD(INT($A2784/64),2)</f>
        <v>1</v>
      </c>
      <c r="C2784" s="6" t="n">
        <f aca="false">MOD(INT($A2784/32),2)</f>
        <v>1</v>
      </c>
      <c r="D2784" s="6" t="n">
        <f aca="false">MOD(INT($A2784/16),2)</f>
        <v>1</v>
      </c>
      <c r="E2784" s="6" t="n">
        <f aca="false">MOD(INT($A2784/8),2)</f>
        <v>1</v>
      </c>
      <c r="F2784" s="6" t="n">
        <f aca="false">MOD(INT($A2784/4),2)</f>
        <v>0</v>
      </c>
      <c r="G2784" s="6" t="n">
        <f aca="false">MOD(INT($A2784/2),2)</f>
        <v>1</v>
      </c>
      <c r="H2784" s="6" t="n">
        <f aca="false">MOD(INT($A2784/1),2)</f>
        <v>0</v>
      </c>
      <c r="I2784" s="7" t="n">
        <f aca="false">IF(B2784=1,MIN($B$6,$B$2660),0)</f>
        <v>30000000</v>
      </c>
      <c r="J2784" s="7" t="n">
        <f aca="false">IF(C2784=1,MIN($F$716,MAX(0,$B$2660-I2784)),0)</f>
        <v>300000000</v>
      </c>
      <c r="K2784" s="7" t="n">
        <f aca="false">IF(D2784=1,MIN($F$715,MAX(0,$B$2660-SUM(I2784:J2784))),0)</f>
        <v>100000000</v>
      </c>
      <c r="L2784" s="7" t="n">
        <f aca="false">IF(E2784=1,MIN($F$714,MAX(0,$B$2660-SUM(I2784:K2784))),0)</f>
        <v>60000000</v>
      </c>
      <c r="M2784" s="7" t="n">
        <f aca="false">IF(F2784=1,MIN($F$713,MAX(0,$B$2660-SUM(I2784:L2784))),0)</f>
        <v>0</v>
      </c>
      <c r="N2784" s="7" t="n">
        <f aca="false">IF(G2784=1,MIN($F$712,MAX(0,$B$2660-SUM(I2784:M2784))),0)</f>
        <v>15000000</v>
      </c>
      <c r="O2784" s="7" t="n">
        <f aca="false">IF(H2784=1,MIN($F$711,MAX(0,$B$2660-SUM(I2784:N2784))),0)</f>
        <v>0</v>
      </c>
      <c r="P2784" s="7" t="n">
        <f aca="false">MAX(0,$B$2660-SUM(I2784:O2784))</f>
        <v>1495000000</v>
      </c>
      <c r="Q2784" s="7" t="n">
        <f aca="false">($B$693+$B$694)+$B$22+(1-B2784)*$B$688+(1-C2784)*$E$716+(1-D2784)*$E$715+(1-E2784)*$E$714+(1-F2784)*$E$713+(1-G2784)*$E$712+(1-H2784)*$E$711</f>
        <v>17314097.0837727</v>
      </c>
      <c r="R2784" s="7" t="n">
        <f aca="false">P2784&gt;$B$12*Q2784</f>
        <v>1</v>
      </c>
      <c r="S2784" s="7" t="n">
        <f aca="false">IF(R2784,(P2784+$B$12*$B$13)/(Q2784+$B$13),IF(Q2784&gt;0,P2784/Q2784,0))</f>
        <v>75.5775039189861</v>
      </c>
      <c r="T2784" s="7" t="n">
        <f aca="false">IF(R2784,$B$13*(S2784-$B$12),0)</f>
        <v>186443759.797465</v>
      </c>
      <c r="U2784" s="7" t="n">
        <f aca="false">($B$693+$B$694)*S2784</f>
        <v>23738673.579772</v>
      </c>
      <c r="V2784" s="7" t="n">
        <f aca="false">$B$22*S2784</f>
        <v>680197535.270875</v>
      </c>
      <c r="W2784" s="7" t="n">
        <f aca="false">IF(B2784=1,I2784,S2784*$B$688)</f>
        <v>30000000</v>
      </c>
      <c r="X2784" s="7" t="n">
        <f aca="false">IF(C2784=1,J2784,S2784*$E$716)</f>
        <v>300000000</v>
      </c>
      <c r="Y2784" s="7" t="n">
        <f aca="false">IF(D2784=1,K2784,S2784*$E$715)</f>
        <v>100000000</v>
      </c>
      <c r="Z2784" s="7" t="n">
        <f aca="false">IF(E2784=1,L2784,S2784*$E$714)</f>
        <v>60000000</v>
      </c>
      <c r="AA2784" s="7" t="n">
        <f aca="false">IF(F2784=1,M2784,S2784*$E$713)</f>
        <v>226732511.756958</v>
      </c>
      <c r="AB2784" s="7" t="n">
        <f aca="false">IF(G2784=1,N2784,S2784*$E$712)</f>
        <v>15000000</v>
      </c>
      <c r="AC2784" s="7" t="n">
        <f aca="false">IF(H2784=1,O2784,S2784*$E$711)</f>
        <v>377887519.59493</v>
      </c>
      <c r="AD2784" s="7" t="n">
        <f aca="false">INDEX($W$2662:$W$2789,MATCH($A2784+(1-B2784)*64,$A$2662:$A$2789,0))</f>
        <v>30000000</v>
      </c>
      <c r="AE2784" s="7" t="n">
        <f aca="false">INDEX($W$2662:$W$2789,MATCH($A2784-B2784*64,$A$2662:$A$2789,0))</f>
        <v>70836544.0396795</v>
      </c>
      <c r="AF2784" s="7" t="n">
        <f aca="false">INDEX($X$2662:$X$2789,MATCH($A2784+(1-C2784)*32,$A$2662:$A$2789,0))</f>
        <v>300000000</v>
      </c>
      <c r="AG2784" s="7" t="n">
        <f aca="false">INDEX($X$2662:$X$2789,MATCH($A2784-C2784*32,$A$2662:$A$2789,0))</f>
        <v>426324419.518057</v>
      </c>
      <c r="AH2784" s="7" t="n">
        <f aca="false">INDEX($Y$2662:$Y$2789,MATCH($A2784+(1-D2784)*16,$A$2662:$A$2789,0))</f>
        <v>100000000</v>
      </c>
      <c r="AI2784" s="7" t="n">
        <f aca="false">INDEX($Y$2662:$Y$2789,MATCH($A2784-D2784*16,$A$2662:$A$2789,0))</f>
        <v>129053910.135317</v>
      </c>
      <c r="AJ2784" s="7" t="n">
        <f aca="false">INDEX($Z$2662:$Z$2789,MATCH($A2784+(1-E2784)*8,$A$2662:$A$2789,0))</f>
        <v>60000000</v>
      </c>
      <c r="AK2784" s="7" t="n">
        <f aca="false">INDEX($Z$2662:$Z$2789,MATCH($A2784-E2784*8,$A$2662:$A$2789,0))</f>
        <v>168271525.324817</v>
      </c>
      <c r="AL2784" s="7" t="n">
        <f aca="false">INDEX($AA$2662:$AA$2789,MATCH($A2784+(1-F2784)*4,$A$2662:$A$2789,0))</f>
        <v>30000000</v>
      </c>
      <c r="AM2784" s="7" t="n">
        <f aca="false">INDEX($AA$2662:$AA$2789,MATCH($A2784-F2784*4,$A$2662:$A$2789,0))</f>
        <v>226732511.756958</v>
      </c>
      <c r="AN2784" s="7" t="n">
        <f aca="false">INDEX($AB$2662:$AB$2789,MATCH($A2784+(1-G2784)*2,$A$2662:$A$2789,0))</f>
        <v>15000000</v>
      </c>
      <c r="AO2784" s="7" t="n">
        <f aca="false">INDEX($AB$2662:$AB$2789,MATCH($A2784-G2784*2,$A$2662:$A$2789,0))</f>
        <v>304766277.590876</v>
      </c>
      <c r="AP2784" s="7" t="n">
        <f aca="false">INDEX($AC$2662:$AC$2789,MATCH($A2784+(1-H2784)*1,$A$2662:$A$2789,0))</f>
        <v>5000000</v>
      </c>
      <c r="AQ2784" s="7" t="n">
        <f aca="false">INDEX($AC$2662:$AC$2789,MATCH($A2784-H2784*1,$A$2662:$A$2789,0))</f>
        <v>377887519.59493</v>
      </c>
      <c r="AR2784" s="14" t="b">
        <f aca="false">AND(IF(B2784=1,AD2784&gt;=AE2784,AE2784&gt;AD2784),IF(C2784=1,AF2784&gt;=AG2784,AG2784&gt;AF2784),IF(D2784=1,AH2784&gt;=AI2784,AI2784&gt;AH2784),IF(E2784=1,AJ2784&gt;=AK2784,AK2784&gt;AJ2784),IF(F2784=1,AL2784&gt;=AM2784,AM2784&gt;AL2784),IF(G2784=1,AN2784&gt;=AO2784,AO2784&gt;AN2784),IF(H2784=1,AP2784&gt;=AQ2784,AQ2784&gt;AP2784))</f>
        <v>0</v>
      </c>
      <c r="AS2784" s="2"/>
      <c r="AT2784" s="2"/>
      <c r="AU2784" s="2"/>
      <c r="AV2784" s="2"/>
      <c r="AW2784" s="2"/>
      <c r="AX2784" s="2"/>
    </row>
    <row r="2785" customFormat="false" ht="15" hidden="false" customHeight="false" outlineLevel="0" collapsed="false">
      <c r="A2785" s="6" t="n">
        <f aca="false">ROW()-2662</f>
        <v>123</v>
      </c>
      <c r="B2785" s="6" t="n">
        <f aca="false">MOD(INT($A2785/64),2)</f>
        <v>1</v>
      </c>
      <c r="C2785" s="6" t="n">
        <f aca="false">MOD(INT($A2785/32),2)</f>
        <v>1</v>
      </c>
      <c r="D2785" s="6" t="n">
        <f aca="false">MOD(INT($A2785/16),2)</f>
        <v>1</v>
      </c>
      <c r="E2785" s="6" t="n">
        <f aca="false">MOD(INT($A2785/8),2)</f>
        <v>1</v>
      </c>
      <c r="F2785" s="6" t="n">
        <f aca="false">MOD(INT($A2785/4),2)</f>
        <v>0</v>
      </c>
      <c r="G2785" s="6" t="n">
        <f aca="false">MOD(INT($A2785/2),2)</f>
        <v>1</v>
      </c>
      <c r="H2785" s="6" t="n">
        <f aca="false">MOD(INT($A2785/1),2)</f>
        <v>1</v>
      </c>
      <c r="I2785" s="7" t="n">
        <f aca="false">IF(B2785=1,MIN($B$6,$B$2660),0)</f>
        <v>30000000</v>
      </c>
      <c r="J2785" s="7" t="n">
        <f aca="false">IF(C2785=1,MIN($F$716,MAX(0,$B$2660-I2785)),0)</f>
        <v>300000000</v>
      </c>
      <c r="K2785" s="7" t="n">
        <f aca="false">IF(D2785=1,MIN($F$715,MAX(0,$B$2660-SUM(I2785:J2785))),0)</f>
        <v>100000000</v>
      </c>
      <c r="L2785" s="7" t="n">
        <f aca="false">IF(E2785=1,MIN($F$714,MAX(0,$B$2660-SUM(I2785:K2785))),0)</f>
        <v>60000000</v>
      </c>
      <c r="M2785" s="7" t="n">
        <f aca="false">IF(F2785=1,MIN($F$713,MAX(0,$B$2660-SUM(I2785:L2785))),0)</f>
        <v>0</v>
      </c>
      <c r="N2785" s="7" t="n">
        <f aca="false">IF(G2785=1,MIN($F$712,MAX(0,$B$2660-SUM(I2785:M2785))),0)</f>
        <v>15000000</v>
      </c>
      <c r="O2785" s="7" t="n">
        <f aca="false">IF(H2785=1,MIN($F$711,MAX(0,$B$2660-SUM(I2785:N2785))),0)</f>
        <v>5000000</v>
      </c>
      <c r="P2785" s="7" t="n">
        <f aca="false">MAX(0,$B$2660-SUM(I2785:O2785))</f>
        <v>1490000000</v>
      </c>
      <c r="Q2785" s="7" t="n">
        <f aca="false">($B$693+$B$694)+$B$22+(1-B2785)*$B$688+(1-C2785)*$E$716+(1-D2785)*$E$715+(1-E2785)*$E$714+(1-F2785)*$E$713+(1-G2785)*$E$712+(1-H2785)*$E$711</f>
        <v>12314097.0837727</v>
      </c>
      <c r="R2785" s="7" t="n">
        <f aca="false">P2785&gt;$B$12*Q2785</f>
        <v>1</v>
      </c>
      <c r="S2785" s="7" t="n">
        <f aca="false">IF(R2785,(P2785+$B$12*$B$13)/(Q2785+$B$13),IF(Q2785&gt;0,P2785/Q2785,0))</f>
        <v>100.748630953342</v>
      </c>
      <c r="T2785" s="7" t="n">
        <f aca="false">IF(R2785,$B$13*(S2785-$B$12),0)</f>
        <v>249371577.383356</v>
      </c>
      <c r="U2785" s="7" t="n">
        <f aca="false">($B$693+$B$694)*S2785</f>
        <v>31644851.1765351</v>
      </c>
      <c r="V2785" s="7" t="n">
        <f aca="false">$B$22*S2785</f>
        <v>906737678.580082</v>
      </c>
      <c r="W2785" s="7" t="n">
        <f aca="false">IF(B2785=1,I2785,S2785*$B$688)</f>
        <v>30000000</v>
      </c>
      <c r="X2785" s="7" t="n">
        <f aca="false">IF(C2785=1,J2785,S2785*$E$716)</f>
        <v>300000000</v>
      </c>
      <c r="Y2785" s="7" t="n">
        <f aca="false">IF(D2785=1,K2785,S2785*$E$715)</f>
        <v>100000000</v>
      </c>
      <c r="Z2785" s="7" t="n">
        <f aca="false">IF(E2785=1,L2785,S2785*$E$714)</f>
        <v>60000000</v>
      </c>
      <c r="AA2785" s="7" t="n">
        <f aca="false">IF(F2785=1,M2785,S2785*$E$713)</f>
        <v>302245892.860027</v>
      </c>
      <c r="AB2785" s="7" t="n">
        <f aca="false">IF(G2785=1,N2785,S2785*$E$712)</f>
        <v>15000000</v>
      </c>
      <c r="AC2785" s="7" t="n">
        <f aca="false">IF(H2785=1,O2785,S2785*$E$711)</f>
        <v>5000000</v>
      </c>
      <c r="AD2785" s="7" t="n">
        <f aca="false">INDEX($W$2662:$W$2789,MATCH($A2785+(1-B2785)*64,$A$2662:$A$2789,0))</f>
        <v>30000000</v>
      </c>
      <c r="AE2785" s="7" t="n">
        <f aca="false">INDEX($W$2662:$W$2789,MATCH($A2785-B2785*64,$A$2662:$A$2789,0))</f>
        <v>92979584.6661848</v>
      </c>
      <c r="AF2785" s="7" t="n">
        <f aca="false">INDEX($X$2662:$X$2789,MATCH($A2785+(1-C2785)*32,$A$2662:$A$2789,0))</f>
        <v>300000000</v>
      </c>
      <c r="AG2785" s="7" t="n">
        <f aca="false">INDEX($X$2662:$X$2789,MATCH($A2785-C2785*32,$A$2662:$A$2789,0))</f>
        <v>526484219.428077</v>
      </c>
      <c r="AH2785" s="7" t="n">
        <f aca="false">INDEX($Y$2662:$Y$2789,MATCH($A2785+(1-D2785)*16,$A$2662:$A$2789,0))</f>
        <v>100000000</v>
      </c>
      <c r="AI2785" s="7" t="n">
        <f aca="false">INDEX($Y$2662:$Y$2789,MATCH($A2785-D2785*16,$A$2662:$A$2789,0))</f>
        <v>167504249.628297</v>
      </c>
      <c r="AJ2785" s="7" t="n">
        <f aca="false">INDEX($Z$2662:$Z$2789,MATCH($A2785+(1-E2785)*8,$A$2662:$A$2789,0))</f>
        <v>60000000</v>
      </c>
      <c r="AK2785" s="7" t="n">
        <f aca="false">INDEX($Z$2662:$Z$2789,MATCH($A2785-E2785*8,$A$2662:$A$2789,0))</f>
        <v>216450504.599071</v>
      </c>
      <c r="AL2785" s="7" t="n">
        <f aca="false">INDEX($AA$2662:$AA$2789,MATCH($A2785+(1-F2785)*4,$A$2662:$A$2789,0))</f>
        <v>30000000</v>
      </c>
      <c r="AM2785" s="7" t="n">
        <f aca="false">INDEX($AA$2662:$AA$2789,MATCH($A2785-F2785*4,$A$2662:$A$2789,0))</f>
        <v>302245892.860027</v>
      </c>
      <c r="AN2785" s="7" t="n">
        <f aca="false">INDEX($AB$2662:$AB$2789,MATCH($A2785+(1-G2785)*2,$A$2662:$A$2789,0))</f>
        <v>15000000</v>
      </c>
      <c r="AO2785" s="7" t="n">
        <f aca="false">INDEX($AB$2662:$AB$2789,MATCH($A2785-G2785*2,$A$2662:$A$2789,0))</f>
        <v>380410975.485381</v>
      </c>
      <c r="AP2785" s="7" t="n">
        <f aca="false">INDEX($AC$2662:$AC$2789,MATCH($A2785+(1-H2785)*1,$A$2662:$A$2789,0))</f>
        <v>5000000</v>
      </c>
      <c r="AQ2785" s="7" t="n">
        <f aca="false">INDEX($AC$2662:$AC$2789,MATCH($A2785-H2785*1,$A$2662:$A$2789,0))</f>
        <v>377887519.59493</v>
      </c>
      <c r="AR2785" s="14" t="b">
        <f aca="false">AND(IF(B2785=1,AD2785&gt;=AE2785,AE2785&gt;AD2785),IF(C2785=1,AF2785&gt;=AG2785,AG2785&gt;AF2785),IF(D2785=1,AH2785&gt;=AI2785,AI2785&gt;AH2785),IF(E2785=1,AJ2785&gt;=AK2785,AK2785&gt;AJ2785),IF(F2785=1,AL2785&gt;=AM2785,AM2785&gt;AL2785),IF(G2785=1,AN2785&gt;=AO2785,AO2785&gt;AN2785),IF(H2785=1,AP2785&gt;=AQ2785,AQ2785&gt;AP2785))</f>
        <v>0</v>
      </c>
      <c r="AS2785" s="2"/>
      <c r="AT2785" s="2"/>
      <c r="AU2785" s="2"/>
      <c r="AV2785" s="2"/>
      <c r="AW2785" s="2"/>
      <c r="AX2785" s="2"/>
    </row>
    <row r="2786" customFormat="false" ht="15" hidden="false" customHeight="false" outlineLevel="0" collapsed="false">
      <c r="A2786" s="6" t="n">
        <f aca="false">ROW()-2662</f>
        <v>124</v>
      </c>
      <c r="B2786" s="6" t="n">
        <f aca="false">MOD(INT($A2786/64),2)</f>
        <v>1</v>
      </c>
      <c r="C2786" s="6" t="n">
        <f aca="false">MOD(INT($A2786/32),2)</f>
        <v>1</v>
      </c>
      <c r="D2786" s="6" t="n">
        <f aca="false">MOD(INT($A2786/16),2)</f>
        <v>1</v>
      </c>
      <c r="E2786" s="6" t="n">
        <f aca="false">MOD(INT($A2786/8),2)</f>
        <v>1</v>
      </c>
      <c r="F2786" s="6" t="n">
        <f aca="false">MOD(INT($A2786/4),2)</f>
        <v>1</v>
      </c>
      <c r="G2786" s="6" t="n">
        <f aca="false">MOD(INT($A2786/2),2)</f>
        <v>0</v>
      </c>
      <c r="H2786" s="6" t="n">
        <f aca="false">MOD(INT($A2786/1),2)</f>
        <v>0</v>
      </c>
      <c r="I2786" s="7" t="n">
        <f aca="false">IF(B2786=1,MIN($B$6,$B$2660),0)</f>
        <v>30000000</v>
      </c>
      <c r="J2786" s="7" t="n">
        <f aca="false">IF(C2786=1,MIN($F$716,MAX(0,$B$2660-I2786)),0)</f>
        <v>300000000</v>
      </c>
      <c r="K2786" s="7" t="n">
        <f aca="false">IF(D2786=1,MIN($F$715,MAX(0,$B$2660-SUM(I2786:J2786))),0)</f>
        <v>100000000</v>
      </c>
      <c r="L2786" s="7" t="n">
        <f aca="false">IF(E2786=1,MIN($F$714,MAX(0,$B$2660-SUM(I2786:K2786))),0)</f>
        <v>60000000</v>
      </c>
      <c r="M2786" s="7" t="n">
        <f aca="false">IF(F2786=1,MIN($F$713,MAX(0,$B$2660-SUM(I2786:L2786))),0)</f>
        <v>30000000</v>
      </c>
      <c r="N2786" s="7" t="n">
        <f aca="false">IF(G2786=1,MIN($F$712,MAX(0,$B$2660-SUM(I2786:M2786))),0)</f>
        <v>0</v>
      </c>
      <c r="O2786" s="7" t="n">
        <f aca="false">IF(H2786=1,MIN($F$711,MAX(0,$B$2660-SUM(I2786:N2786))),0)</f>
        <v>0</v>
      </c>
      <c r="P2786" s="7" t="n">
        <f aca="false">MAX(0,$B$2660-SUM(I2786:O2786))</f>
        <v>1480000000</v>
      </c>
      <c r="Q2786" s="7" t="n">
        <f aca="false">($B$693+$B$694)+$B$22+(1-B2786)*$B$688+(1-C2786)*$E$716+(1-D2786)*$E$715+(1-E2786)*$E$714+(1-F2786)*$E$713+(1-G2786)*$E$712+(1-H2786)*$E$711</f>
        <v>19314097.0837727</v>
      </c>
      <c r="R2786" s="7" t="n">
        <f aca="false">P2786&gt;$B$12*Q2786</f>
        <v>1</v>
      </c>
      <c r="S2786" s="7" t="n">
        <f aca="false">IF(R2786,(P2786+$B$12*$B$13)/(Q2786+$B$13),IF(Q2786&gt;0,P2786/Q2786,0))</f>
        <v>67.9606400533909</v>
      </c>
      <c r="T2786" s="7" t="n">
        <f aca="false">IF(R2786,$B$13*(S2786-$B$12),0)</f>
        <v>167401600.133477</v>
      </c>
      <c r="U2786" s="7" t="n">
        <f aca="false">($B$693+$B$694)*S2786</f>
        <v>21346238.8520951</v>
      </c>
      <c r="V2786" s="7" t="n">
        <f aca="false">$B$22*S2786</f>
        <v>611645760.480518</v>
      </c>
      <c r="W2786" s="7" t="n">
        <f aca="false">IF(B2786=1,I2786,S2786*$B$688)</f>
        <v>30000000</v>
      </c>
      <c r="X2786" s="7" t="n">
        <f aca="false">IF(C2786=1,J2786,S2786*$E$716)</f>
        <v>300000000</v>
      </c>
      <c r="Y2786" s="7" t="n">
        <f aca="false">IF(D2786=1,K2786,S2786*$E$715)</f>
        <v>100000000</v>
      </c>
      <c r="Z2786" s="7" t="n">
        <f aca="false">IF(E2786=1,L2786,S2786*$E$714)</f>
        <v>60000000</v>
      </c>
      <c r="AA2786" s="7" t="n">
        <f aca="false">IF(F2786=1,M2786,S2786*$E$713)</f>
        <v>30000000</v>
      </c>
      <c r="AB2786" s="7" t="n">
        <f aca="false">IF(G2786=1,N2786,S2786*$E$712)</f>
        <v>339803200.266955</v>
      </c>
      <c r="AC2786" s="7" t="n">
        <f aca="false">IF(H2786=1,O2786,S2786*$E$711)</f>
        <v>339803200.266955</v>
      </c>
      <c r="AD2786" s="7" t="n">
        <f aca="false">INDEX($W$2662:$W$2789,MATCH($A2786+(1-B2786)*64,$A$2662:$A$2789,0))</f>
        <v>30000000</v>
      </c>
      <c r="AE2786" s="7" t="n">
        <f aca="false">INDEX($W$2662:$W$2789,MATCH($A2786-B2786*64,$A$2662:$A$2789,0))</f>
        <v>63982179.1246544</v>
      </c>
      <c r="AF2786" s="7" t="n">
        <f aca="false">INDEX($X$2662:$X$2789,MATCH($A2786+(1-C2786)*32,$A$2662:$A$2789,0))</f>
        <v>300000000</v>
      </c>
      <c r="AG2786" s="7" t="n">
        <f aca="false">INDEX($X$2662:$X$2789,MATCH($A2786-C2786*32,$A$2662:$A$2789,0))</f>
        <v>392541810.22984</v>
      </c>
      <c r="AH2786" s="7" t="n">
        <f aca="false">INDEX($Y$2662:$Y$2789,MATCH($A2786+(1-D2786)*16,$A$2662:$A$2789,0))</f>
        <v>100000000</v>
      </c>
      <c r="AI2786" s="7" t="n">
        <f aca="false">INDEX($Y$2662:$Y$2789,MATCH($A2786-D2786*16,$A$2662:$A$2789,0))</f>
        <v>116987567.881073</v>
      </c>
      <c r="AJ2786" s="7" t="n">
        <f aca="false">INDEX($Z$2662:$Z$2789,MATCH($A2786+(1-E2786)*8,$A$2662:$A$2789,0))</f>
        <v>60000000</v>
      </c>
      <c r="AK2786" s="7" t="n">
        <f aca="false">INDEX($Z$2662:$Z$2789,MATCH($A2786-E2786*8,$A$2662:$A$2789,0))</f>
        <v>152886146.743045</v>
      </c>
      <c r="AL2786" s="7" t="n">
        <f aca="false">INDEX($AA$2662:$AA$2789,MATCH($A2786+(1-F2786)*4,$A$2662:$A$2789,0))</f>
        <v>30000000</v>
      </c>
      <c r="AM2786" s="7" t="n">
        <f aca="false">INDEX($AA$2662:$AA$2789,MATCH($A2786-F2786*4,$A$2662:$A$2789,0))</f>
        <v>182859766.554525</v>
      </c>
      <c r="AN2786" s="7" t="n">
        <f aca="false">INDEX($AB$2662:$AB$2789,MATCH($A2786+(1-G2786)*2,$A$2662:$A$2789,0))</f>
        <v>15000000</v>
      </c>
      <c r="AO2786" s="7" t="n">
        <f aca="false">INDEX($AB$2662:$AB$2789,MATCH($A2786-G2786*2,$A$2662:$A$2789,0))</f>
        <v>339803200.266955</v>
      </c>
      <c r="AP2786" s="7" t="n">
        <f aca="false">INDEX($AC$2662:$AC$2789,MATCH($A2786+(1-H2786)*1,$A$2662:$A$2789,0))</f>
        <v>5000000</v>
      </c>
      <c r="AQ2786" s="7" t="n">
        <f aca="false">INDEX($AC$2662:$AC$2789,MATCH($A2786-H2786*1,$A$2662:$A$2789,0))</f>
        <v>339803200.266955</v>
      </c>
      <c r="AR2786" s="14" t="b">
        <f aca="false">AND(IF(B2786=1,AD2786&gt;=AE2786,AE2786&gt;AD2786),IF(C2786=1,AF2786&gt;=AG2786,AG2786&gt;AF2786),IF(D2786=1,AH2786&gt;=AI2786,AI2786&gt;AH2786),IF(E2786=1,AJ2786&gt;=AK2786,AK2786&gt;AJ2786),IF(F2786=1,AL2786&gt;=AM2786,AM2786&gt;AL2786),IF(G2786=1,AN2786&gt;=AO2786,AO2786&gt;AN2786),IF(H2786=1,AP2786&gt;=AQ2786,AQ2786&gt;AP2786))</f>
        <v>0</v>
      </c>
      <c r="AS2786" s="2"/>
      <c r="AT2786" s="2"/>
      <c r="AU2786" s="2"/>
      <c r="AV2786" s="2"/>
      <c r="AW2786" s="2"/>
      <c r="AX2786" s="2"/>
    </row>
    <row r="2787" customFormat="false" ht="15" hidden="false" customHeight="false" outlineLevel="0" collapsed="false">
      <c r="A2787" s="6" t="n">
        <f aca="false">ROW()-2662</f>
        <v>125</v>
      </c>
      <c r="B2787" s="6" t="n">
        <f aca="false">MOD(INT($A2787/64),2)</f>
        <v>1</v>
      </c>
      <c r="C2787" s="6" t="n">
        <f aca="false">MOD(INT($A2787/32),2)</f>
        <v>1</v>
      </c>
      <c r="D2787" s="6" t="n">
        <f aca="false">MOD(INT($A2787/16),2)</f>
        <v>1</v>
      </c>
      <c r="E2787" s="6" t="n">
        <f aca="false">MOD(INT($A2787/8),2)</f>
        <v>1</v>
      </c>
      <c r="F2787" s="6" t="n">
        <f aca="false">MOD(INT($A2787/4),2)</f>
        <v>1</v>
      </c>
      <c r="G2787" s="6" t="n">
        <f aca="false">MOD(INT($A2787/2),2)</f>
        <v>0</v>
      </c>
      <c r="H2787" s="6" t="n">
        <f aca="false">MOD(INT($A2787/1),2)</f>
        <v>1</v>
      </c>
      <c r="I2787" s="7" t="n">
        <f aca="false">IF(B2787=1,MIN($B$6,$B$2660),0)</f>
        <v>30000000</v>
      </c>
      <c r="J2787" s="7" t="n">
        <f aca="false">IF(C2787=1,MIN($F$716,MAX(0,$B$2660-I2787)),0)</f>
        <v>300000000</v>
      </c>
      <c r="K2787" s="7" t="n">
        <f aca="false">IF(D2787=1,MIN($F$715,MAX(0,$B$2660-SUM(I2787:J2787))),0)</f>
        <v>100000000</v>
      </c>
      <c r="L2787" s="7" t="n">
        <f aca="false">IF(E2787=1,MIN($F$714,MAX(0,$B$2660-SUM(I2787:K2787))),0)</f>
        <v>60000000</v>
      </c>
      <c r="M2787" s="7" t="n">
        <f aca="false">IF(F2787=1,MIN($F$713,MAX(0,$B$2660-SUM(I2787:L2787))),0)</f>
        <v>30000000</v>
      </c>
      <c r="N2787" s="7" t="n">
        <f aca="false">IF(G2787=1,MIN($F$712,MAX(0,$B$2660-SUM(I2787:M2787))),0)</f>
        <v>0</v>
      </c>
      <c r="O2787" s="7" t="n">
        <f aca="false">IF(H2787=1,MIN($F$711,MAX(0,$B$2660-SUM(I2787:N2787))),0)</f>
        <v>5000000</v>
      </c>
      <c r="P2787" s="7" t="n">
        <f aca="false">MAX(0,$B$2660-SUM(I2787:O2787))</f>
        <v>1475000000</v>
      </c>
      <c r="Q2787" s="7" t="n">
        <f aca="false">($B$693+$B$694)+$B$22+(1-B2787)*$B$688+(1-C2787)*$E$716+(1-D2787)*$E$715+(1-E2787)*$E$714+(1-F2787)*$E$713+(1-G2787)*$E$712+(1-H2787)*$E$711</f>
        <v>14314097.0837727</v>
      </c>
      <c r="R2787" s="7" t="n">
        <f aca="false">P2787&gt;$B$12*Q2787</f>
        <v>1</v>
      </c>
      <c r="S2787" s="7" t="n">
        <f aca="false">IF(R2787,(P2787+$B$12*$B$13)/(Q2787+$B$13),IF(Q2787&gt;0,P2787/Q2787,0))</f>
        <v>87.8726935284523</v>
      </c>
      <c r="T2787" s="7" t="n">
        <f aca="false">IF(R2787,$B$13*(S2787-$B$12),0)</f>
        <v>217181733.821131</v>
      </c>
      <c r="U2787" s="7" t="n">
        <f aca="false">($B$693+$B$694)*S2787</f>
        <v>27600556.7805376</v>
      </c>
      <c r="V2787" s="7" t="n">
        <f aca="false">$B$22*S2787</f>
        <v>790854241.756071</v>
      </c>
      <c r="W2787" s="7" t="n">
        <f aca="false">IF(B2787=1,I2787,S2787*$B$688)</f>
        <v>30000000</v>
      </c>
      <c r="X2787" s="7" t="n">
        <f aca="false">IF(C2787=1,J2787,S2787*$E$716)</f>
        <v>300000000</v>
      </c>
      <c r="Y2787" s="7" t="n">
        <f aca="false">IF(D2787=1,K2787,S2787*$E$715)</f>
        <v>100000000</v>
      </c>
      <c r="Z2787" s="7" t="n">
        <f aca="false">IF(E2787=1,L2787,S2787*$E$714)</f>
        <v>60000000</v>
      </c>
      <c r="AA2787" s="7" t="n">
        <f aca="false">IF(F2787=1,M2787,S2787*$E$713)</f>
        <v>30000000</v>
      </c>
      <c r="AB2787" s="7" t="n">
        <f aca="false">IF(G2787=1,N2787,S2787*$E$712)</f>
        <v>439363467.642261</v>
      </c>
      <c r="AC2787" s="7" t="n">
        <f aca="false">IF(H2787=1,O2787,S2787*$E$711)</f>
        <v>5000000</v>
      </c>
      <c r="AD2787" s="7" t="n">
        <f aca="false">INDEX($W$2662:$W$2789,MATCH($A2787+(1-B2787)*64,$A$2662:$A$2789,0))</f>
        <v>30000000</v>
      </c>
      <c r="AE2787" s="7" t="n">
        <f aca="false">INDEX($W$2662:$W$2789,MATCH($A2787-B2787*64,$A$2662:$A$2789,0))</f>
        <v>81706304.0536291</v>
      </c>
      <c r="AF2787" s="7" t="n">
        <f aca="false">INDEX($X$2662:$X$2789,MATCH($A2787+(1-C2787)*32,$A$2662:$A$2789,0))</f>
        <v>300000000</v>
      </c>
      <c r="AG2787" s="7" t="n">
        <f aca="false">INDEX($X$2662:$X$2789,MATCH($A2787-C2787*32,$A$2662:$A$2789,0))</f>
        <v>476630320.650086</v>
      </c>
      <c r="AH2787" s="7" t="n">
        <f aca="false">INDEX($Y$2662:$Y$2789,MATCH($A2787+(1-D2787)*16,$A$2662:$A$2789,0))</f>
        <v>100000000</v>
      </c>
      <c r="AI2787" s="7" t="n">
        <f aca="false">INDEX($Y$2662:$Y$2789,MATCH($A2787-D2787*16,$A$2662:$A$2789,0))</f>
        <v>148042108.78119</v>
      </c>
      <c r="AJ2787" s="7" t="n">
        <f aca="false">INDEX($Z$2662:$Z$2789,MATCH($A2787+(1-E2787)*8,$A$2662:$A$2789,0))</f>
        <v>60000000</v>
      </c>
      <c r="AK2787" s="7" t="n">
        <f aca="false">INDEX($Z$2662:$Z$2789,MATCH($A2787-E2787*8,$A$2662:$A$2789,0))</f>
        <v>192046495.024552</v>
      </c>
      <c r="AL2787" s="7" t="n">
        <f aca="false">INDEX($AA$2662:$AA$2789,MATCH($A2787+(1-F2787)*4,$A$2662:$A$2789,0))</f>
        <v>30000000</v>
      </c>
      <c r="AM2787" s="7" t="n">
        <f aca="false">INDEX($AA$2662:$AA$2789,MATCH($A2787-F2787*4,$A$2662:$A$2789,0))</f>
        <v>228246585.291228</v>
      </c>
      <c r="AN2787" s="7" t="n">
        <f aca="false">INDEX($AB$2662:$AB$2789,MATCH($A2787+(1-G2787)*2,$A$2662:$A$2789,0))</f>
        <v>15000000</v>
      </c>
      <c r="AO2787" s="7" t="n">
        <f aca="false">INDEX($AB$2662:$AB$2789,MATCH($A2787-G2787*2,$A$2662:$A$2789,0))</f>
        <v>439363467.642261</v>
      </c>
      <c r="AP2787" s="7" t="n">
        <f aca="false">INDEX($AC$2662:$AC$2789,MATCH($A2787+(1-H2787)*1,$A$2662:$A$2789,0))</f>
        <v>5000000</v>
      </c>
      <c r="AQ2787" s="7" t="n">
        <f aca="false">INDEX($AC$2662:$AC$2789,MATCH($A2787-H2787*1,$A$2662:$A$2789,0))</f>
        <v>339803200.266955</v>
      </c>
      <c r="AR2787" s="14" t="b">
        <f aca="false">AND(IF(B2787=1,AD2787&gt;=AE2787,AE2787&gt;AD2787),IF(C2787=1,AF2787&gt;=AG2787,AG2787&gt;AF2787),IF(D2787=1,AH2787&gt;=AI2787,AI2787&gt;AH2787),IF(E2787=1,AJ2787&gt;=AK2787,AK2787&gt;AJ2787),IF(F2787=1,AL2787&gt;=AM2787,AM2787&gt;AL2787),IF(G2787=1,AN2787&gt;=AO2787,AO2787&gt;AN2787),IF(H2787=1,AP2787&gt;=AQ2787,AQ2787&gt;AP2787))</f>
        <v>0</v>
      </c>
      <c r="AS2787" s="2"/>
      <c r="AT2787" s="2"/>
      <c r="AU2787" s="2"/>
      <c r="AV2787" s="2"/>
      <c r="AW2787" s="2"/>
      <c r="AX2787" s="2"/>
    </row>
    <row r="2788" customFormat="false" ht="15" hidden="false" customHeight="false" outlineLevel="0" collapsed="false">
      <c r="A2788" s="6" t="n">
        <f aca="false">ROW()-2662</f>
        <v>126</v>
      </c>
      <c r="B2788" s="6" t="n">
        <f aca="false">MOD(INT($A2788/64),2)</f>
        <v>1</v>
      </c>
      <c r="C2788" s="6" t="n">
        <f aca="false">MOD(INT($A2788/32),2)</f>
        <v>1</v>
      </c>
      <c r="D2788" s="6" t="n">
        <f aca="false">MOD(INT($A2788/16),2)</f>
        <v>1</v>
      </c>
      <c r="E2788" s="6" t="n">
        <f aca="false">MOD(INT($A2788/8),2)</f>
        <v>1</v>
      </c>
      <c r="F2788" s="6" t="n">
        <f aca="false">MOD(INT($A2788/4),2)</f>
        <v>1</v>
      </c>
      <c r="G2788" s="6" t="n">
        <f aca="false">MOD(INT($A2788/2),2)</f>
        <v>1</v>
      </c>
      <c r="H2788" s="6" t="n">
        <f aca="false">MOD(INT($A2788/1),2)</f>
        <v>0</v>
      </c>
      <c r="I2788" s="7" t="n">
        <f aca="false">IF(B2788=1,MIN($B$6,$B$2660),0)</f>
        <v>30000000</v>
      </c>
      <c r="J2788" s="7" t="n">
        <f aca="false">IF(C2788=1,MIN($F$716,MAX(0,$B$2660-I2788)),0)</f>
        <v>300000000</v>
      </c>
      <c r="K2788" s="7" t="n">
        <f aca="false">IF(D2788=1,MIN($F$715,MAX(0,$B$2660-SUM(I2788:J2788))),0)</f>
        <v>100000000</v>
      </c>
      <c r="L2788" s="7" t="n">
        <f aca="false">IF(E2788=1,MIN($F$714,MAX(0,$B$2660-SUM(I2788:K2788))),0)</f>
        <v>60000000</v>
      </c>
      <c r="M2788" s="7" t="n">
        <f aca="false">IF(F2788=1,MIN($F$713,MAX(0,$B$2660-SUM(I2788:L2788))),0)</f>
        <v>30000000</v>
      </c>
      <c r="N2788" s="7" t="n">
        <f aca="false">IF(G2788=1,MIN($F$712,MAX(0,$B$2660-SUM(I2788:M2788))),0)</f>
        <v>15000000</v>
      </c>
      <c r="O2788" s="7" t="n">
        <f aca="false">IF(H2788=1,MIN($F$711,MAX(0,$B$2660-SUM(I2788:N2788))),0)</f>
        <v>0</v>
      </c>
      <c r="P2788" s="7" t="n">
        <f aca="false">MAX(0,$B$2660-SUM(I2788:O2788))</f>
        <v>1465000000</v>
      </c>
      <c r="Q2788" s="7" t="n">
        <f aca="false">($B$693+$B$694)+$B$22+(1-B2788)*$B$688+(1-C2788)*$E$716+(1-D2788)*$E$715+(1-E2788)*$E$714+(1-F2788)*$E$713+(1-G2788)*$E$712+(1-H2788)*$E$711</f>
        <v>14314097.0837727</v>
      </c>
      <c r="R2788" s="7" t="n">
        <f aca="false">P2788&gt;$B$12*Q2788</f>
        <v>1</v>
      </c>
      <c r="S2788" s="7" t="n">
        <f aca="false">IF(R2788,(P2788+$B$12*$B$13)/(Q2788+$B$13),IF(Q2788&gt;0,P2788/Q2788,0))</f>
        <v>87.2779544859585</v>
      </c>
      <c r="T2788" s="7" t="n">
        <f aca="false">IF(R2788,$B$13*(S2788-$B$12),0)</f>
        <v>215694886.214896</v>
      </c>
      <c r="U2788" s="7" t="n">
        <f aca="false">($B$693+$B$694)*S2788</f>
        <v>27413750.9816845</v>
      </c>
      <c r="V2788" s="7" t="n">
        <f aca="false">$B$22*S2788</f>
        <v>785501590.373627</v>
      </c>
      <c r="W2788" s="7" t="n">
        <f aca="false">IF(B2788=1,I2788,S2788*$B$688)</f>
        <v>30000000</v>
      </c>
      <c r="X2788" s="7" t="n">
        <f aca="false">IF(C2788=1,J2788,S2788*$E$716)</f>
        <v>300000000</v>
      </c>
      <c r="Y2788" s="7" t="n">
        <f aca="false">IF(D2788=1,K2788,S2788*$E$715)</f>
        <v>100000000</v>
      </c>
      <c r="Z2788" s="7" t="n">
        <f aca="false">IF(E2788=1,L2788,S2788*$E$714)</f>
        <v>60000000</v>
      </c>
      <c r="AA2788" s="7" t="n">
        <f aca="false">IF(F2788=1,M2788,S2788*$E$713)</f>
        <v>30000000</v>
      </c>
      <c r="AB2788" s="7" t="n">
        <f aca="false">IF(G2788=1,N2788,S2788*$E$712)</f>
        <v>15000000</v>
      </c>
      <c r="AC2788" s="7" t="n">
        <f aca="false">IF(H2788=1,O2788,S2788*$E$711)</f>
        <v>436389772.429793</v>
      </c>
      <c r="AD2788" s="7" t="n">
        <f aca="false">INDEX($W$2662:$W$2789,MATCH($A2788+(1-B2788)*64,$A$2662:$A$2789,0))</f>
        <v>30000000</v>
      </c>
      <c r="AE2788" s="7" t="n">
        <f aca="false">INDEX($W$2662:$W$2789,MATCH($A2788-B2788*64,$A$2662:$A$2789,0))</f>
        <v>81164305.3534392</v>
      </c>
      <c r="AF2788" s="7" t="n">
        <f aca="false">INDEX($X$2662:$X$2789,MATCH($A2788+(1-C2788)*32,$A$2662:$A$2789,0))</f>
        <v>300000000</v>
      </c>
      <c r="AG2788" s="7" t="n">
        <f aca="false">INDEX($X$2662:$X$2789,MATCH($A2788-C2788*32,$A$2662:$A$2789,0))</f>
        <v>473948856.117596</v>
      </c>
      <c r="AH2788" s="7" t="n">
        <f aca="false">INDEX($Y$2662:$Y$2789,MATCH($A2788+(1-D2788)*16,$A$2662:$A$2789,0))</f>
        <v>100000000</v>
      </c>
      <c r="AI2788" s="7" t="n">
        <f aca="false">INDEX($Y$2662:$Y$2789,MATCH($A2788-D2788*16,$A$2662:$A$2789,0))</f>
        <v>147103648.503655</v>
      </c>
      <c r="AJ2788" s="7" t="n">
        <f aca="false">INDEX($Z$2662:$Z$2789,MATCH($A2788+(1-E2788)*8,$A$2662:$A$2789,0))</f>
        <v>60000000</v>
      </c>
      <c r="AK2788" s="7" t="n">
        <f aca="false">INDEX($Z$2662:$Z$2789,MATCH($A2788-E2788*8,$A$2662:$A$2789,0))</f>
        <v>190797412.130083</v>
      </c>
      <c r="AL2788" s="7" t="n">
        <f aca="false">INDEX($AA$2662:$AA$2789,MATCH($A2788+(1-F2788)*4,$A$2662:$A$2789,0))</f>
        <v>30000000</v>
      </c>
      <c r="AM2788" s="7" t="n">
        <f aca="false">INDEX($AA$2662:$AA$2789,MATCH($A2788-F2788*4,$A$2662:$A$2789,0))</f>
        <v>226732511.756958</v>
      </c>
      <c r="AN2788" s="7" t="n">
        <f aca="false">INDEX($AB$2662:$AB$2789,MATCH($A2788+(1-G2788)*2,$A$2662:$A$2789,0))</f>
        <v>15000000</v>
      </c>
      <c r="AO2788" s="7" t="n">
        <f aca="false">INDEX($AB$2662:$AB$2789,MATCH($A2788-G2788*2,$A$2662:$A$2789,0))</f>
        <v>339803200.266955</v>
      </c>
      <c r="AP2788" s="7" t="n">
        <f aca="false">INDEX($AC$2662:$AC$2789,MATCH($A2788+(1-H2788)*1,$A$2662:$A$2789,0))</f>
        <v>5000000</v>
      </c>
      <c r="AQ2788" s="7" t="n">
        <f aca="false">INDEX($AC$2662:$AC$2789,MATCH($A2788-H2788*1,$A$2662:$A$2789,0))</f>
        <v>436389772.429793</v>
      </c>
      <c r="AR2788" s="14" t="b">
        <f aca="false">AND(IF(B2788=1,AD2788&gt;=AE2788,AE2788&gt;AD2788),IF(C2788=1,AF2788&gt;=AG2788,AG2788&gt;AF2788),IF(D2788=1,AH2788&gt;=AI2788,AI2788&gt;AH2788),IF(E2788=1,AJ2788&gt;=AK2788,AK2788&gt;AJ2788),IF(F2788=1,AL2788&gt;=AM2788,AM2788&gt;AL2788),IF(G2788=1,AN2788&gt;=AO2788,AO2788&gt;AN2788),IF(H2788=1,AP2788&gt;=AQ2788,AQ2788&gt;AP2788))</f>
        <v>0</v>
      </c>
      <c r="AS2788" s="2"/>
      <c r="AT2788" s="2"/>
      <c r="AU2788" s="2"/>
      <c r="AV2788" s="2"/>
      <c r="AW2788" s="2"/>
      <c r="AX2788" s="2"/>
    </row>
    <row r="2789" customFormat="false" ht="15" hidden="false" customHeight="false" outlineLevel="0" collapsed="false">
      <c r="A2789" s="6" t="n">
        <f aca="false">ROW()-2662</f>
        <v>127</v>
      </c>
      <c r="B2789" s="6" t="n">
        <f aca="false">MOD(INT($A2789/64),2)</f>
        <v>1</v>
      </c>
      <c r="C2789" s="6" t="n">
        <f aca="false">MOD(INT($A2789/32),2)</f>
        <v>1</v>
      </c>
      <c r="D2789" s="6" t="n">
        <f aca="false">MOD(INT($A2789/16),2)</f>
        <v>1</v>
      </c>
      <c r="E2789" s="6" t="n">
        <f aca="false">MOD(INT($A2789/8),2)</f>
        <v>1</v>
      </c>
      <c r="F2789" s="6" t="n">
        <f aca="false">MOD(INT($A2789/4),2)</f>
        <v>1</v>
      </c>
      <c r="G2789" s="6" t="n">
        <f aca="false">MOD(INT($A2789/2),2)</f>
        <v>1</v>
      </c>
      <c r="H2789" s="6" t="n">
        <f aca="false">MOD(INT($A2789/1),2)</f>
        <v>1</v>
      </c>
      <c r="I2789" s="7" t="n">
        <f aca="false">IF(B2789=1,MIN($B$6,$B$2660),0)</f>
        <v>30000000</v>
      </c>
      <c r="J2789" s="7" t="n">
        <f aca="false">IF(C2789=1,MIN($F$716,MAX(0,$B$2660-I2789)),0)</f>
        <v>300000000</v>
      </c>
      <c r="K2789" s="7" t="n">
        <f aca="false">IF(D2789=1,MIN($F$715,MAX(0,$B$2660-SUM(I2789:J2789))),0)</f>
        <v>100000000</v>
      </c>
      <c r="L2789" s="7" t="n">
        <f aca="false">IF(E2789=1,MIN($F$714,MAX(0,$B$2660-SUM(I2789:K2789))),0)</f>
        <v>60000000</v>
      </c>
      <c r="M2789" s="7" t="n">
        <f aca="false">IF(F2789=1,MIN($F$713,MAX(0,$B$2660-SUM(I2789:L2789))),0)</f>
        <v>30000000</v>
      </c>
      <c r="N2789" s="7" t="n">
        <f aca="false">IF(G2789=1,MIN($F$712,MAX(0,$B$2660-SUM(I2789:M2789))),0)</f>
        <v>15000000</v>
      </c>
      <c r="O2789" s="7" t="n">
        <f aca="false">IF(H2789=1,MIN($F$711,MAX(0,$B$2660-SUM(I2789:N2789))),0)</f>
        <v>5000000</v>
      </c>
      <c r="P2789" s="7" t="n">
        <f aca="false">MAX(0,$B$2660-SUM(I2789:O2789))</f>
        <v>1460000000</v>
      </c>
      <c r="Q2789" s="7" t="n">
        <f aca="false">($B$693+$B$694)+$B$22+(1-B2789)*$B$688+(1-C2789)*$E$716+(1-D2789)*$E$715+(1-E2789)*$E$714+(1-F2789)*$E$713+(1-G2789)*$E$712+(1-H2789)*$E$711</f>
        <v>9314097.08377268</v>
      </c>
      <c r="R2789" s="7" t="n">
        <f aca="false">P2789&gt;$B$12*Q2789</f>
        <v>1</v>
      </c>
      <c r="S2789" s="7" t="n">
        <f aca="false">IF(R2789,(P2789+$B$12*$B$13)/(Q2789+$B$13),IF(Q2789&gt;0,P2789/Q2789,0))</f>
        <v>123.792786670835</v>
      </c>
      <c r="T2789" s="7" t="n">
        <f aca="false">IF(R2789,$B$13*(S2789-$B$12),0)</f>
        <v>306981966.677086</v>
      </c>
      <c r="U2789" s="7" t="n">
        <f aca="false">($B$693+$B$694)*S2789</f>
        <v>38882953.285403</v>
      </c>
      <c r="V2789" s="7" t="n">
        <f aca="false">$B$22*S2789</f>
        <v>1114135080.03751</v>
      </c>
      <c r="W2789" s="7" t="n">
        <f aca="false">IF(B2789=1,I2789,S2789*$B$688)</f>
        <v>30000000</v>
      </c>
      <c r="X2789" s="7" t="n">
        <f aca="false">IF(C2789=1,J2789,S2789*$E$716)</f>
        <v>300000000</v>
      </c>
      <c r="Y2789" s="7" t="n">
        <f aca="false">IF(D2789=1,K2789,S2789*$E$715)</f>
        <v>100000000</v>
      </c>
      <c r="Z2789" s="7" t="n">
        <f aca="false">IF(E2789=1,L2789,S2789*$E$714)</f>
        <v>60000000</v>
      </c>
      <c r="AA2789" s="7" t="n">
        <f aca="false">IF(F2789=1,M2789,S2789*$E$713)</f>
        <v>30000000</v>
      </c>
      <c r="AB2789" s="7" t="n">
        <f aca="false">IF(G2789=1,N2789,S2789*$E$712)</f>
        <v>15000000</v>
      </c>
      <c r="AC2789" s="7" t="n">
        <f aca="false">IF(H2789=1,O2789,S2789*$E$711)</f>
        <v>5000000</v>
      </c>
      <c r="AD2789" s="7" t="n">
        <f aca="false">INDEX($W$2662:$W$2789,MATCH($A2789+(1-B2789)*64,$A$2662:$A$2789,0))</f>
        <v>30000000</v>
      </c>
      <c r="AE2789" s="7" t="n">
        <f aca="false">INDEX($W$2662:$W$2789,MATCH($A2789-B2789*64,$A$2662:$A$2789,0))</f>
        <v>112547542.173999</v>
      </c>
      <c r="AF2789" s="7" t="n">
        <f aca="false">INDEX($X$2662:$X$2789,MATCH($A2789+(1-C2789)*32,$A$2662:$A$2789,0))</f>
        <v>300000000</v>
      </c>
      <c r="AG2789" s="7" t="n">
        <f aca="false">INDEX($X$2662:$X$2789,MATCH($A2789-C2789*32,$A$2662:$A$2789,0))</f>
        <v>604073125.205963</v>
      </c>
      <c r="AH2789" s="7" t="n">
        <f aca="false">INDEX($Y$2662:$Y$2789,MATCH($A2789+(1-D2789)*16,$A$2662:$A$2789,0))</f>
        <v>100000000</v>
      </c>
      <c r="AI2789" s="7" t="n">
        <f aca="false">INDEX($Y$2662:$Y$2789,MATCH($A2789-D2789*16,$A$2662:$A$2789,0))</f>
        <v>200721294.934278</v>
      </c>
      <c r="AJ2789" s="7" t="n">
        <f aca="false">INDEX($Z$2662:$Z$2789,MATCH($A2789+(1-E2789)*8,$A$2662:$A$2789,0))</f>
        <v>60000000</v>
      </c>
      <c r="AK2789" s="7" t="n">
        <f aca="false">INDEX($Z$2662:$Z$2789,MATCH($A2789-E2789*8,$A$2662:$A$2789,0))</f>
        <v>257068738.06086</v>
      </c>
      <c r="AL2789" s="7" t="n">
        <f aca="false">INDEX($AA$2662:$AA$2789,MATCH($A2789+(1-F2789)*4,$A$2662:$A$2789,0))</f>
        <v>30000000</v>
      </c>
      <c r="AM2789" s="7" t="n">
        <f aca="false">INDEX($AA$2662:$AA$2789,MATCH($A2789-F2789*4,$A$2662:$A$2789,0))</f>
        <v>302245892.860027</v>
      </c>
      <c r="AN2789" s="7" t="n">
        <f aca="false">INDEX($AB$2662:$AB$2789,MATCH($A2789+(1-G2789)*2,$A$2662:$A$2789,0))</f>
        <v>15000000</v>
      </c>
      <c r="AO2789" s="7" t="n">
        <f aca="false">INDEX($AB$2662:$AB$2789,MATCH($A2789-G2789*2,$A$2662:$A$2789,0))</f>
        <v>439363467.642261</v>
      </c>
      <c r="AP2789" s="7" t="n">
        <f aca="false">INDEX($AC$2662:$AC$2789,MATCH($A2789+(1-H2789)*1,$A$2662:$A$2789,0))</f>
        <v>5000000</v>
      </c>
      <c r="AQ2789" s="7" t="n">
        <f aca="false">INDEX($AC$2662:$AC$2789,MATCH($A2789-H2789*1,$A$2662:$A$2789,0))</f>
        <v>436389772.429793</v>
      </c>
      <c r="AR2789" s="14" t="b">
        <f aca="false">AND(IF(B2789=1,AD2789&gt;=AE2789,AE2789&gt;AD2789),IF(C2789=1,AF2789&gt;=AG2789,AG2789&gt;AF2789),IF(D2789=1,AH2789&gt;=AI2789,AI2789&gt;AH2789),IF(E2789=1,AJ2789&gt;=AK2789,AK2789&gt;AJ2789),IF(F2789=1,AL2789&gt;=AM2789,AM2789&gt;AL2789),IF(G2789=1,AN2789&gt;=AO2789,AO2789&gt;AN2789),IF(H2789=1,AP2789&gt;=AQ2789,AQ2789&gt;AP2789))</f>
        <v>0</v>
      </c>
      <c r="AS2789" s="2"/>
      <c r="AT2789" s="2"/>
      <c r="AU2789" s="2"/>
      <c r="AV2789" s="2"/>
      <c r="AW2789" s="2"/>
      <c r="AX2789" s="2"/>
    </row>
    <row r="2790" customFormat="false" ht="15" hidden="false" customHeight="false" outlineLevel="0" collapsed="false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</row>
    <row r="2791" customFormat="false" ht="15" hidden="false" customHeight="false" outlineLevel="0" collapsed="false">
      <c r="A2791" s="6" t="s">
        <v>320</v>
      </c>
      <c r="B2791" s="6" t="n">
        <f aca="false">MATCH(TRUE(),AR2662:AR2789,0)</f>
        <v>17</v>
      </c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</row>
    <row r="2792" customFormat="false" ht="15" hidden="false" customHeight="false" outlineLevel="0" collapsed="false">
      <c r="A2792" s="6" t="s">
        <v>321</v>
      </c>
      <c r="B2792" s="6" t="n">
        <f aca="false">INDEX(A2662:A2789,B2791)</f>
        <v>16</v>
      </c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</row>
    <row r="2793" customFormat="false" ht="15" hidden="false" customHeight="false" outlineLevel="0" collapsed="false">
      <c r="A2793" s="6" t="s">
        <v>298</v>
      </c>
      <c r="B2793" s="7" t="n">
        <f aca="false">INDEX(W2662:W2789,$B$2791)</f>
        <v>53385007.283342</v>
      </c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</row>
    <row r="2794" customFormat="false" ht="15" hidden="false" customHeight="false" outlineLevel="0" collapsed="false">
      <c r="A2794" s="6" t="s">
        <v>299</v>
      </c>
      <c r="B2794" s="7" t="n">
        <f aca="false">INDEX(X2662:X2789,$B$2791)</f>
        <v>341325162.559364</v>
      </c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</row>
    <row r="2795" customFormat="false" ht="15" hidden="false" customHeight="false" outlineLevel="0" collapsed="false">
      <c r="A2795" s="6" t="s">
        <v>300</v>
      </c>
      <c r="B2795" s="7" t="n">
        <f aca="false">INDEX(Y2662:Y2789,$B$2791)</f>
        <v>100000000</v>
      </c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</row>
    <row r="2796" customFormat="false" ht="15" hidden="false" customHeight="false" outlineLevel="0" collapsed="false">
      <c r="A2796" s="6" t="s">
        <v>301</v>
      </c>
      <c r="B2796" s="7" t="n">
        <f aca="false">INDEX(Z2662:Z2789,$B$2791)</f>
        <v>132971363.379727</v>
      </c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</row>
    <row r="2797" customFormat="false" ht="15" hidden="false" customHeight="false" outlineLevel="0" collapsed="false">
      <c r="A2797" s="6" t="s">
        <v>302</v>
      </c>
      <c r="B2797" s="7" t="n">
        <f aca="false">INDEX(AA2662:AA2789,$B$2791)</f>
        <v>166214204.224659</v>
      </c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</row>
    <row r="2798" customFormat="false" ht="15" hidden="false" customHeight="false" outlineLevel="0" collapsed="false">
      <c r="A2798" s="6" t="s">
        <v>303</v>
      </c>
      <c r="B2798" s="7" t="n">
        <f aca="false">INDEX(AB2662:AB2789,$B$2791)</f>
        <v>277023673.707765</v>
      </c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</row>
    <row r="2799" customFormat="false" ht="15" hidden="false" customHeight="false" outlineLevel="0" collapsed="false">
      <c r="A2799" s="6" t="s">
        <v>304</v>
      </c>
      <c r="B2799" s="7" t="n">
        <f aca="false">INDEX(AC2662:AC2789,$B$2791)</f>
        <v>277023673.707765</v>
      </c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</row>
    <row r="2800" customFormat="false" ht="15" hidden="false" customHeight="false" outlineLevel="0" collapsed="false">
      <c r="A2800" s="6" t="s">
        <v>296</v>
      </c>
      <c r="B2800" s="7" t="n">
        <f aca="false">INDEX(U2662:U2789,$B$2791)</f>
        <v>17402465.6095208</v>
      </c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</row>
    <row r="2801" customFormat="false" ht="15" hidden="false" customHeight="false" outlineLevel="0" collapsed="false">
      <c r="A2801" s="6" t="s">
        <v>322</v>
      </c>
      <c r="B2801" s="7" t="n">
        <f aca="false">INDEX(V2662:V2789,$B$2791)</f>
        <v>498642612.673976</v>
      </c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</row>
    <row r="2802" customFormat="false" ht="15" hidden="false" customHeight="false" outlineLevel="0" collapsed="false">
      <c r="A2802" s="6" t="s">
        <v>323</v>
      </c>
      <c r="B2802" s="7" t="n">
        <f aca="false">INDEX(T2662:T2789,$B$2791)</f>
        <v>136011836.853882</v>
      </c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</row>
    <row r="2803" customFormat="false" ht="15" hidden="false" customHeight="false" outlineLevel="0" collapsed="false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</row>
    <row r="2804" customFormat="false" ht="15" hidden="false" customHeight="false" outlineLevel="0" collapsed="false">
      <c r="A2804" s="6" t="s">
        <v>324</v>
      </c>
      <c r="B2804" s="6" t="n">
        <f aca="false">INDEX(B2662:B2789,$B$2791)</f>
        <v>0</v>
      </c>
      <c r="C2804" s="7" t="n">
        <f aca="false">INDEX(AD2662:AD2789,$B$2791)</f>
        <v>30000000</v>
      </c>
      <c r="D2804" s="7" t="n">
        <f aca="false">INDEX(AE2662:AE2789,$B$2791)</f>
        <v>53385007.283342</v>
      </c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</row>
    <row r="2805" customFormat="false" ht="15" hidden="false" customHeight="false" outlineLevel="0" collapsed="false">
      <c r="A2805" s="6" t="s">
        <v>325</v>
      </c>
      <c r="B2805" s="6" t="n">
        <f aca="false">INDEX(C2662:C2789,$B$2791)</f>
        <v>0</v>
      </c>
      <c r="C2805" s="7" t="n">
        <f aca="false">INDEX(AF2662:AF2789,$B$2791)</f>
        <v>300000000</v>
      </c>
      <c r="D2805" s="7" t="n">
        <f aca="false">INDEX(AG2662:AG2789,$B$2791)</f>
        <v>341325162.559364</v>
      </c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</row>
    <row r="2806" customFormat="false" ht="15" hidden="false" customHeight="false" outlineLevel="0" collapsed="false">
      <c r="A2806" s="6" t="s">
        <v>326</v>
      </c>
      <c r="B2806" s="6" t="n">
        <f aca="false">INDEX(D2662:D2789,$B$2791)</f>
        <v>1</v>
      </c>
      <c r="C2806" s="7" t="n">
        <f aca="false">INDEX(AH2662:AH2789,$B$2791)</f>
        <v>100000000</v>
      </c>
      <c r="D2806" s="7" t="n">
        <f aca="false">INDEX(AI2662:AI2789,$B$2791)</f>
        <v>96649262.8397239</v>
      </c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</row>
    <row r="2807" customFormat="false" ht="15" hidden="false" customHeight="false" outlineLevel="0" collapsed="false">
      <c r="A2807" s="6" t="s">
        <v>327</v>
      </c>
      <c r="B2807" s="6" t="n">
        <f aca="false">INDEX(E2662:E2789,$B$2791)</f>
        <v>0</v>
      </c>
      <c r="C2807" s="7" t="n">
        <f aca="false">INDEX(AJ2662:AJ2789,$B$2791)</f>
        <v>60000000</v>
      </c>
      <c r="D2807" s="7" t="n">
        <f aca="false">INDEX(AK2662:AK2789,$B$2791)</f>
        <v>132971363.379727</v>
      </c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</row>
    <row r="2808" customFormat="false" ht="15" hidden="false" customHeight="false" outlineLevel="0" collapsed="false">
      <c r="A2808" s="6" t="s">
        <v>328</v>
      </c>
      <c r="B2808" s="6" t="n">
        <f aca="false">INDEX(F2662:F2789,$B$2791)</f>
        <v>0</v>
      </c>
      <c r="C2808" s="7" t="n">
        <f aca="false">INDEX(AL2662:AL2789,$B$2791)</f>
        <v>30000000</v>
      </c>
      <c r="D2808" s="7" t="n">
        <f aca="false">INDEX(AM2662:AM2789,$B$2791)</f>
        <v>166214204.224659</v>
      </c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</row>
    <row r="2809" customFormat="false" ht="15" hidden="false" customHeight="false" outlineLevel="0" collapsed="false">
      <c r="A2809" s="6" t="s">
        <v>329</v>
      </c>
      <c r="B2809" s="6" t="n">
        <f aca="false">INDEX(G2662:G2789,$B$2791)</f>
        <v>0</v>
      </c>
      <c r="C2809" s="7" t="n">
        <f aca="false">INDEX(AN2662:AN2789,$B$2791)</f>
        <v>15000000</v>
      </c>
      <c r="D2809" s="7" t="n">
        <f aca="false">INDEX(AO2662:AO2789,$B$2791)</f>
        <v>277023673.707765</v>
      </c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</row>
    <row r="2810" customFormat="false" ht="15" hidden="false" customHeight="false" outlineLevel="0" collapsed="false">
      <c r="A2810" s="6" t="s">
        <v>330</v>
      </c>
      <c r="B2810" s="6" t="n">
        <f aca="false">INDEX(H2662:H2789,$B$2791)</f>
        <v>0</v>
      </c>
      <c r="C2810" s="7" t="n">
        <f aca="false">INDEX(AP2662:AP2789,$B$2791)</f>
        <v>5000000</v>
      </c>
      <c r="D2810" s="7" t="n">
        <f aca="false">INDEX(AQ2662:AQ2789,$B$2791)</f>
        <v>277023673.707765</v>
      </c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</row>
    <row r="2811" customFormat="false" ht="15" hidden="false" customHeight="false" outlineLevel="0" collapsed="false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</row>
    <row r="2812" customFormat="false" ht="15" hidden="false" customHeight="false" outlineLevel="0" collapsed="false">
      <c r="A2812" s="6" t="s">
        <v>190</v>
      </c>
      <c r="B2812" s="7" t="n">
        <f aca="false">SUM(B2793:B2802)</f>
        <v>2000000000</v>
      </c>
      <c r="C2812" s="7" t="n">
        <f aca="false">$B$2660-$B$2812</f>
        <v>0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</row>
    <row r="2813" customFormat="false" ht="15" hidden="false" customHeight="false" outlineLevel="0" collapsed="false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</row>
    <row r="2814" customFormat="false" ht="15" hidden="false" customHeight="false" outlineLevel="0" collapsed="false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</row>
    <row r="2815" customFormat="false" ht="15" hidden="false" customHeight="false" outlineLevel="0" collapsed="false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</row>
    <row r="2816" customFormat="false" ht="15" hidden="false" customHeight="false" outlineLevel="0" collapsed="false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</row>
    <row r="2817" customFormat="false" ht="15" hidden="false" customHeight="false" outlineLevel="0" collapsed="false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</row>
    <row r="2818" customFormat="false" ht="15" hidden="false" customHeight="false" outlineLevel="0" collapsed="false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</row>
    <row r="2819" customFormat="false" ht="15" hidden="false" customHeight="false" outlineLevel="0" collapsed="false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</row>
    <row r="2820" customFormat="false" ht="15" hidden="false" customHeight="false" outlineLevel="0" collapsed="false">
      <c r="A2820" s="3" t="s">
        <v>342</v>
      </c>
      <c r="B2820" s="15" t="n">
        <f aca="false">$B$32</f>
        <v>2000000000</v>
      </c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</row>
    <row r="2821" customFormat="false" ht="15" hidden="false" customHeight="false" outlineLevel="0" collapsed="false">
      <c r="A2821" s="5" t="s">
        <v>283</v>
      </c>
      <c r="B2821" s="5" t="s">
        <v>205</v>
      </c>
      <c r="C2821" s="5" t="s">
        <v>89</v>
      </c>
      <c r="D2821" s="5" t="s">
        <v>88</v>
      </c>
      <c r="E2821" s="5" t="s">
        <v>87</v>
      </c>
      <c r="F2821" s="5" t="s">
        <v>86</v>
      </c>
      <c r="G2821" s="5" t="s">
        <v>85</v>
      </c>
      <c r="H2821" s="5" t="s">
        <v>82</v>
      </c>
      <c r="I2821" s="5" t="s">
        <v>284</v>
      </c>
      <c r="J2821" s="5" t="s">
        <v>285</v>
      </c>
      <c r="K2821" s="5" t="s">
        <v>286</v>
      </c>
      <c r="L2821" s="5" t="s">
        <v>287</v>
      </c>
      <c r="M2821" s="5" t="s">
        <v>288</v>
      </c>
      <c r="N2821" s="5" t="s">
        <v>289</v>
      </c>
      <c r="O2821" s="5" t="s">
        <v>290</v>
      </c>
      <c r="P2821" s="5" t="s">
        <v>291</v>
      </c>
      <c r="Q2821" s="5" t="s">
        <v>292</v>
      </c>
      <c r="R2821" s="5" t="s">
        <v>293</v>
      </c>
      <c r="S2821" s="5" t="s">
        <v>294</v>
      </c>
      <c r="T2821" s="5" t="s">
        <v>295</v>
      </c>
      <c r="U2821" s="5" t="s">
        <v>296</v>
      </c>
      <c r="V2821" s="5" t="s">
        <v>297</v>
      </c>
      <c r="W2821" s="5" t="s">
        <v>298</v>
      </c>
      <c r="X2821" s="5" t="s">
        <v>299</v>
      </c>
      <c r="Y2821" s="5" t="s">
        <v>300</v>
      </c>
      <c r="Z2821" s="5" t="s">
        <v>301</v>
      </c>
      <c r="AA2821" s="5" t="s">
        <v>302</v>
      </c>
      <c r="AB2821" s="5" t="s">
        <v>303</v>
      </c>
      <c r="AC2821" s="5" t="s">
        <v>304</v>
      </c>
      <c r="AD2821" s="5" t="s">
        <v>305</v>
      </c>
      <c r="AE2821" s="5" t="s">
        <v>306</v>
      </c>
      <c r="AF2821" s="5" t="s">
        <v>307</v>
      </c>
      <c r="AG2821" s="5" t="s">
        <v>308</v>
      </c>
      <c r="AH2821" s="5" t="s">
        <v>309</v>
      </c>
      <c r="AI2821" s="5" t="s">
        <v>310</v>
      </c>
      <c r="AJ2821" s="5" t="s">
        <v>311</v>
      </c>
      <c r="AK2821" s="5" t="s">
        <v>312</v>
      </c>
      <c r="AL2821" s="5" t="s">
        <v>313</v>
      </c>
      <c r="AM2821" s="5" t="s">
        <v>314</v>
      </c>
      <c r="AN2821" s="5" t="s">
        <v>315</v>
      </c>
      <c r="AO2821" s="5" t="s">
        <v>316</v>
      </c>
      <c r="AP2821" s="5" t="s">
        <v>317</v>
      </c>
      <c r="AQ2821" s="5" t="s">
        <v>318</v>
      </c>
      <c r="AR2821" s="5" t="s">
        <v>319</v>
      </c>
      <c r="AS2821" s="2"/>
      <c r="AT2821" s="2"/>
      <c r="AU2821" s="2"/>
      <c r="AV2821" s="2"/>
      <c r="AW2821" s="2"/>
      <c r="AX2821" s="2"/>
    </row>
    <row r="2822" customFormat="false" ht="15" hidden="false" customHeight="false" outlineLevel="0" collapsed="false">
      <c r="A2822" s="6" t="n">
        <f aca="false">ROW()-2822</f>
        <v>0</v>
      </c>
      <c r="B2822" s="6" t="n">
        <f aca="false">MOD(INT($A2822/64),2)</f>
        <v>0</v>
      </c>
      <c r="C2822" s="6" t="n">
        <f aca="false">MOD(INT($A2822/32),2)</f>
        <v>0</v>
      </c>
      <c r="D2822" s="6" t="n">
        <f aca="false">MOD(INT($A2822/16),2)</f>
        <v>0</v>
      </c>
      <c r="E2822" s="6" t="n">
        <f aca="false">MOD(INT($A2822/8),2)</f>
        <v>0</v>
      </c>
      <c r="F2822" s="6" t="n">
        <f aca="false">MOD(INT($A2822/4),2)</f>
        <v>0</v>
      </c>
      <c r="G2822" s="6" t="n">
        <f aca="false">MOD(INT($A2822/2),2)</f>
        <v>0</v>
      </c>
      <c r="H2822" s="6" t="n">
        <f aca="false">MOD(INT($A2822/1),2)</f>
        <v>0</v>
      </c>
      <c r="I2822" s="7" t="n">
        <f aca="false">IF(B2822=1,MIN($B$6,$B$2820),0)</f>
        <v>0</v>
      </c>
      <c r="J2822" s="7" t="n">
        <f aca="false">IF(C2822=1,MIN($F$786,MAX(0,$B$2820-I2822)),0)</f>
        <v>0</v>
      </c>
      <c r="K2822" s="7" t="n">
        <f aca="false">IF(D2822=1,MIN($F$785,MAX(0,$B$2820-SUM(I2822:J2822))),0)</f>
        <v>0</v>
      </c>
      <c r="L2822" s="7" t="n">
        <f aca="false">IF(E2822=1,MIN($F$784,MAX(0,$B$2820-SUM(I2822:K2822))),0)</f>
        <v>0</v>
      </c>
      <c r="M2822" s="7" t="n">
        <f aca="false">IF(F2822=1,MIN($F$783,MAX(0,$B$2820-SUM(I2822:L2822))),0)</f>
        <v>0</v>
      </c>
      <c r="N2822" s="7" t="n">
        <f aca="false">IF(G2822=1,MIN($F$782,MAX(0,$B$2820-SUM(I2822:M2822))),0)</f>
        <v>0</v>
      </c>
      <c r="O2822" s="7" t="n">
        <f aca="false">IF(H2822=1,MIN($F$781,MAX(0,$B$2820-SUM(I2822:N2822))),0)</f>
        <v>0</v>
      </c>
      <c r="P2822" s="7" t="n">
        <f aca="false">MAX(0,$B$2820-SUM(I2822:O2822))</f>
        <v>2000000000</v>
      </c>
      <c r="Q2822" s="7" t="n">
        <f aca="false">($B$763+$B$764)+$B$22+(1-B2822)*$B$758+(1-C2822)*$E$786+(1-D2822)*$E$785+(1-E2822)*$E$784+(1-F2822)*$E$783+(1-G2822)*$E$782+(1-H2822)*$E$781</f>
        <v>33384807.5741835</v>
      </c>
      <c r="R2822" s="7" t="n">
        <f aca="false">P2822&gt;$B$12*Q2822</f>
        <v>1</v>
      </c>
      <c r="S2822" s="7" t="n">
        <f aca="false">IF(R2822,(P2822+$B$12*$B$13)/(Q2822+$B$13),IF(Q2822&gt;0,P2822/Q2822,0))</f>
        <v>55.8035596501471</v>
      </c>
      <c r="T2822" s="7" t="n">
        <f aca="false">IF(R2822,$B$13*(S2822-$B$12),0)</f>
        <v>137008899.125368</v>
      </c>
      <c r="U2822" s="7" t="n">
        <f aca="false">($B$763+$B$764)*S2822</f>
        <v>16085002.1620704</v>
      </c>
      <c r="V2822" s="7" t="n">
        <f aca="false">$B$22*S2822</f>
        <v>502232036.851324</v>
      </c>
      <c r="W2822" s="7" t="n">
        <f aca="false">IF(B2822=1,I2822,S2822*$B$758)</f>
        <v>45980858.1046803</v>
      </c>
      <c r="X2822" s="7" t="n">
        <f aca="false">IF(C2822=1,J2822,S2822*$E$786)</f>
        <v>342505429.057394</v>
      </c>
      <c r="Y2822" s="7" t="n">
        <f aca="false">IF(D2822=1,K2822,S2822*$E$785)</f>
        <v>96812956.0868991</v>
      </c>
      <c r="Z2822" s="7" t="n">
        <f aca="false">IF(E2822=1,L2822,S2822*$E$784)</f>
        <v>133928543.160353</v>
      </c>
      <c r="AA2822" s="7" t="n">
        <f aca="false">IF(F2822=1,M2822,S2822*$E$783)</f>
        <v>167410678.950441</v>
      </c>
      <c r="AB2822" s="7" t="n">
        <f aca="false">IF(G2822=1,N2822,S2822*$E$782)</f>
        <v>279017798.250735</v>
      </c>
      <c r="AC2822" s="7" t="n">
        <f aca="false">IF(H2822=1,O2822,S2822*$E$781)</f>
        <v>279017798.250735</v>
      </c>
      <c r="AD2822" s="7" t="n">
        <f aca="false">INDEX($W$2822:$W$2949,MATCH($A2822+(1-B2822)*64,$A$2822:$A$2949,0))</f>
        <v>30000000</v>
      </c>
      <c r="AE2822" s="7" t="n">
        <f aca="false">INDEX($W$2822:$W$2949,MATCH($A2822-B2822*64,$A$2822:$A$2949,0))</f>
        <v>45980858.1046803</v>
      </c>
      <c r="AF2822" s="7" t="n">
        <f aca="false">INDEX($X$2822:$X$2949,MATCH($A2822+(1-C2822)*32,$A$2822:$A$2949,0))</f>
        <v>300000000</v>
      </c>
      <c r="AG2822" s="7" t="n">
        <f aca="false">INDEX($X$2822:$X$2949,MATCH($A2822-C2822*32,$A$2822:$A$2949,0))</f>
        <v>342505429.057394</v>
      </c>
      <c r="AH2822" s="7" t="n">
        <f aca="false">INDEX($Y$2822:$Y$2949,MATCH($A2822+(1-D2822)*16,$A$2822:$A$2949,0))</f>
        <v>100000000</v>
      </c>
      <c r="AI2822" s="7" t="n">
        <f aca="false">INDEX($Y$2822:$Y$2949,MATCH($A2822-D2822*16,$A$2822:$A$2949,0))</f>
        <v>96812956.0868991</v>
      </c>
      <c r="AJ2822" s="7" t="n">
        <f aca="false">INDEX($Z$2822:$Z$2949,MATCH($A2822+(1-E2822)*8,$A$2822:$A$2949,0))</f>
        <v>60000000</v>
      </c>
      <c r="AK2822" s="7" t="n">
        <f aca="false">INDEX($Z$2822:$Z$2949,MATCH($A2822-E2822*8,$A$2822:$A$2949,0))</f>
        <v>133928543.160353</v>
      </c>
      <c r="AL2822" s="7" t="n">
        <f aca="false">INDEX($AA$2822:$AA$2949,MATCH($A2822+(1-F2822)*4,$A$2822:$A$2949,0))</f>
        <v>30000000</v>
      </c>
      <c r="AM2822" s="7" t="n">
        <f aca="false">INDEX($AA$2822:$AA$2949,MATCH($A2822-F2822*4,$A$2822:$A$2949,0))</f>
        <v>167410678.950441</v>
      </c>
      <c r="AN2822" s="7" t="n">
        <f aca="false">INDEX($AB$2822:$AB$2949,MATCH($A2822+(1-G2822)*2,$A$2822:$A$2949,0))</f>
        <v>15000000</v>
      </c>
      <c r="AO2822" s="7" t="n">
        <f aca="false">INDEX($AB$2822:$AB$2949,MATCH($A2822-G2822*2,$A$2822:$A$2949,0))</f>
        <v>279017798.250735</v>
      </c>
      <c r="AP2822" s="7" t="n">
        <f aca="false">INDEX($AC$2822:$AC$2949,MATCH($A2822+(1-H2822)*1,$A$2822:$A$2949,0))</f>
        <v>5000000</v>
      </c>
      <c r="AQ2822" s="7" t="n">
        <f aca="false">INDEX($AC$2822:$AC$2949,MATCH($A2822-H2822*1,$A$2822:$A$2949,0))</f>
        <v>279017798.250735</v>
      </c>
      <c r="AR2822" s="14" t="b">
        <f aca="false">AND(IF(B2822=1,AD2822&gt;=AE2822,AE2822&gt;AD2822),IF(C2822=1,AF2822&gt;=AG2822,AG2822&gt;AF2822),IF(D2822=1,AH2822&gt;=AI2822,AI2822&gt;AH2822),IF(E2822=1,AJ2822&gt;=AK2822,AK2822&gt;AJ2822),IF(F2822=1,AL2822&gt;=AM2822,AM2822&gt;AL2822),IF(G2822=1,AN2822&gt;=AO2822,AO2822&gt;AN2822),IF(H2822=1,AP2822&gt;=AQ2822,AQ2822&gt;AP2822))</f>
        <v>0</v>
      </c>
      <c r="AS2822" s="2"/>
      <c r="AT2822" s="2"/>
      <c r="AU2822" s="2"/>
      <c r="AV2822" s="2"/>
      <c r="AW2822" s="2"/>
      <c r="AX2822" s="2"/>
    </row>
    <row r="2823" customFormat="false" ht="15" hidden="false" customHeight="false" outlineLevel="0" collapsed="false">
      <c r="A2823" s="6" t="n">
        <f aca="false">ROW()-2822</f>
        <v>1</v>
      </c>
      <c r="B2823" s="6" t="n">
        <f aca="false">MOD(INT($A2823/64),2)</f>
        <v>0</v>
      </c>
      <c r="C2823" s="6" t="n">
        <f aca="false">MOD(INT($A2823/32),2)</f>
        <v>0</v>
      </c>
      <c r="D2823" s="6" t="n">
        <f aca="false">MOD(INT($A2823/16),2)</f>
        <v>0</v>
      </c>
      <c r="E2823" s="6" t="n">
        <f aca="false">MOD(INT($A2823/8),2)</f>
        <v>0</v>
      </c>
      <c r="F2823" s="6" t="n">
        <f aca="false">MOD(INT($A2823/4),2)</f>
        <v>0</v>
      </c>
      <c r="G2823" s="6" t="n">
        <f aca="false">MOD(INT($A2823/2),2)</f>
        <v>0</v>
      </c>
      <c r="H2823" s="6" t="n">
        <f aca="false">MOD(INT($A2823/1),2)</f>
        <v>1</v>
      </c>
      <c r="I2823" s="7" t="n">
        <f aca="false">IF(B2823=1,MIN($B$6,$B$2820),0)</f>
        <v>0</v>
      </c>
      <c r="J2823" s="7" t="n">
        <f aca="false">IF(C2823=1,MIN($F$786,MAX(0,$B$2820-I2823)),0)</f>
        <v>0</v>
      </c>
      <c r="K2823" s="7" t="n">
        <f aca="false">IF(D2823=1,MIN($F$785,MAX(0,$B$2820-SUM(I2823:J2823))),0)</f>
        <v>0</v>
      </c>
      <c r="L2823" s="7" t="n">
        <f aca="false">IF(E2823=1,MIN($F$784,MAX(0,$B$2820-SUM(I2823:K2823))),0)</f>
        <v>0</v>
      </c>
      <c r="M2823" s="7" t="n">
        <f aca="false">IF(F2823=1,MIN($F$783,MAX(0,$B$2820-SUM(I2823:L2823))),0)</f>
        <v>0</v>
      </c>
      <c r="N2823" s="7" t="n">
        <f aca="false">IF(G2823=1,MIN($F$782,MAX(0,$B$2820-SUM(I2823:M2823))),0)</f>
        <v>0</v>
      </c>
      <c r="O2823" s="7" t="n">
        <f aca="false">IF(H2823=1,MIN($F$781,MAX(0,$B$2820-SUM(I2823:N2823))),0)</f>
        <v>5000000</v>
      </c>
      <c r="P2823" s="7" t="n">
        <f aca="false">MAX(0,$B$2820-SUM(I2823:O2823))</f>
        <v>1995000000</v>
      </c>
      <c r="Q2823" s="7" t="n">
        <f aca="false">($B$763+$B$764)+$B$22+(1-B2823)*$B$758+(1-C2823)*$E$786+(1-D2823)*$E$785+(1-E2823)*$E$784+(1-F2823)*$E$783+(1-G2823)*$E$782+(1-H2823)*$E$781</f>
        <v>28384807.5741835</v>
      </c>
      <c r="R2823" s="7" t="n">
        <f aca="false">P2823&gt;$B$12*Q2823</f>
        <v>1</v>
      </c>
      <c r="S2823" s="7" t="n">
        <f aca="false">IF(R2823,(P2823+$B$12*$B$13)/(Q2823+$B$13),IF(Q2823&gt;0,P2823/Q2823,0))</f>
        <v>64.6758117304801</v>
      </c>
      <c r="T2823" s="7" t="n">
        <f aca="false">IF(R2823,$B$13*(S2823-$B$12),0)</f>
        <v>159189529.3262</v>
      </c>
      <c r="U2823" s="7" t="n">
        <f aca="false">($B$763+$B$764)*S2823</f>
        <v>18642369.3764433</v>
      </c>
      <c r="V2823" s="7" t="n">
        <f aca="false">$B$22*S2823</f>
        <v>582082305.574321</v>
      </c>
      <c r="W2823" s="7" t="n">
        <f aca="false">IF(B2823=1,I2823,S2823*$B$758)</f>
        <v>53291391.0981374</v>
      </c>
      <c r="X2823" s="7" t="n">
        <f aca="false">IF(C2823=1,J2823,S2823*$E$786)</f>
        <v>396960638.089418</v>
      </c>
      <c r="Y2823" s="7" t="n">
        <f aca="false">IF(D2823=1,K2823,S2823*$E$785)</f>
        <v>112205324.538486</v>
      </c>
      <c r="Z2823" s="7" t="n">
        <f aca="false">IF(E2823=1,L2823,S2823*$E$784)</f>
        <v>155221948.153152</v>
      </c>
      <c r="AA2823" s="7" t="n">
        <f aca="false">IF(F2823=1,M2823,S2823*$E$783)</f>
        <v>194027435.19144</v>
      </c>
      <c r="AB2823" s="7" t="n">
        <f aca="false">IF(G2823=1,N2823,S2823*$E$782)</f>
        <v>323379058.652401</v>
      </c>
      <c r="AC2823" s="7" t="n">
        <f aca="false">IF(H2823=1,O2823,S2823*$E$781)</f>
        <v>5000000</v>
      </c>
      <c r="AD2823" s="7" t="n">
        <f aca="false">INDEX($W$2822:$W$2949,MATCH($A2823+(1-B2823)*64,$A$2822:$A$2949,0))</f>
        <v>30000000</v>
      </c>
      <c r="AE2823" s="7" t="n">
        <f aca="false">INDEX($W$2822:$W$2949,MATCH($A2823-B2823*64,$A$2822:$A$2949,0))</f>
        <v>53291391.0981374</v>
      </c>
      <c r="AF2823" s="7" t="n">
        <f aca="false">INDEX($X$2822:$X$2949,MATCH($A2823+(1-C2823)*32,$A$2822:$A$2949,0))</f>
        <v>300000000</v>
      </c>
      <c r="AG2823" s="7" t="n">
        <f aca="false">INDEX($X$2822:$X$2949,MATCH($A2823-C2823*32,$A$2822:$A$2949,0))</f>
        <v>396960638.089418</v>
      </c>
      <c r="AH2823" s="7" t="n">
        <f aca="false">INDEX($Y$2822:$Y$2949,MATCH($A2823+(1-D2823)*16,$A$2822:$A$2949,0))</f>
        <v>100000000</v>
      </c>
      <c r="AI2823" s="7" t="n">
        <f aca="false">INDEX($Y$2822:$Y$2949,MATCH($A2823-D2823*16,$A$2822:$A$2949,0))</f>
        <v>112205324.538486</v>
      </c>
      <c r="AJ2823" s="7" t="n">
        <f aca="false">INDEX($Z$2822:$Z$2949,MATCH($A2823+(1-E2823)*8,$A$2822:$A$2949,0))</f>
        <v>60000000</v>
      </c>
      <c r="AK2823" s="7" t="n">
        <f aca="false">INDEX($Z$2822:$Z$2949,MATCH($A2823-E2823*8,$A$2822:$A$2949,0))</f>
        <v>155221948.153152</v>
      </c>
      <c r="AL2823" s="7" t="n">
        <f aca="false">INDEX($AA$2822:$AA$2949,MATCH($A2823+(1-F2823)*4,$A$2822:$A$2949,0))</f>
        <v>30000000</v>
      </c>
      <c r="AM2823" s="7" t="n">
        <f aca="false">INDEX($AA$2822:$AA$2949,MATCH($A2823-F2823*4,$A$2822:$A$2949,0))</f>
        <v>194027435.19144</v>
      </c>
      <c r="AN2823" s="7" t="n">
        <f aca="false">INDEX($AB$2822:$AB$2949,MATCH($A2823+(1-G2823)*2,$A$2822:$A$2949,0))</f>
        <v>15000000</v>
      </c>
      <c r="AO2823" s="7" t="n">
        <f aca="false">INDEX($AB$2822:$AB$2949,MATCH($A2823-G2823*2,$A$2822:$A$2949,0))</f>
        <v>323379058.652401</v>
      </c>
      <c r="AP2823" s="7" t="n">
        <f aca="false">INDEX($AC$2822:$AC$2949,MATCH($A2823+(1-H2823)*1,$A$2822:$A$2949,0))</f>
        <v>5000000</v>
      </c>
      <c r="AQ2823" s="7" t="n">
        <f aca="false">INDEX($AC$2822:$AC$2949,MATCH($A2823-H2823*1,$A$2822:$A$2949,0))</f>
        <v>279017798.250735</v>
      </c>
      <c r="AR2823" s="14" t="b">
        <f aca="false">AND(IF(B2823=1,AD2823&gt;=AE2823,AE2823&gt;AD2823),IF(C2823=1,AF2823&gt;=AG2823,AG2823&gt;AF2823),IF(D2823=1,AH2823&gt;=AI2823,AI2823&gt;AH2823),IF(E2823=1,AJ2823&gt;=AK2823,AK2823&gt;AJ2823),IF(F2823=1,AL2823&gt;=AM2823,AM2823&gt;AL2823),IF(G2823=1,AN2823&gt;=AO2823,AO2823&gt;AN2823),IF(H2823=1,AP2823&gt;=AQ2823,AQ2823&gt;AP2823))</f>
        <v>0</v>
      </c>
      <c r="AS2823" s="2"/>
      <c r="AT2823" s="2"/>
      <c r="AU2823" s="2"/>
      <c r="AV2823" s="2"/>
      <c r="AW2823" s="2"/>
      <c r="AX2823" s="2"/>
    </row>
    <row r="2824" customFormat="false" ht="15" hidden="false" customHeight="false" outlineLevel="0" collapsed="false">
      <c r="A2824" s="6" t="n">
        <f aca="false">ROW()-2822</f>
        <v>2</v>
      </c>
      <c r="B2824" s="6" t="n">
        <f aca="false">MOD(INT($A2824/64),2)</f>
        <v>0</v>
      </c>
      <c r="C2824" s="6" t="n">
        <f aca="false">MOD(INT($A2824/32),2)</f>
        <v>0</v>
      </c>
      <c r="D2824" s="6" t="n">
        <f aca="false">MOD(INT($A2824/16),2)</f>
        <v>0</v>
      </c>
      <c r="E2824" s="6" t="n">
        <f aca="false">MOD(INT($A2824/8),2)</f>
        <v>0</v>
      </c>
      <c r="F2824" s="6" t="n">
        <f aca="false">MOD(INT($A2824/4),2)</f>
        <v>0</v>
      </c>
      <c r="G2824" s="6" t="n">
        <f aca="false">MOD(INT($A2824/2),2)</f>
        <v>1</v>
      </c>
      <c r="H2824" s="6" t="n">
        <f aca="false">MOD(INT($A2824/1),2)</f>
        <v>0</v>
      </c>
      <c r="I2824" s="7" t="n">
        <f aca="false">IF(B2824=1,MIN($B$6,$B$2820),0)</f>
        <v>0</v>
      </c>
      <c r="J2824" s="7" t="n">
        <f aca="false">IF(C2824=1,MIN($F$786,MAX(0,$B$2820-I2824)),0)</f>
        <v>0</v>
      </c>
      <c r="K2824" s="7" t="n">
        <f aca="false">IF(D2824=1,MIN($F$785,MAX(0,$B$2820-SUM(I2824:J2824))),0)</f>
        <v>0</v>
      </c>
      <c r="L2824" s="7" t="n">
        <f aca="false">IF(E2824=1,MIN($F$784,MAX(0,$B$2820-SUM(I2824:K2824))),0)</f>
        <v>0</v>
      </c>
      <c r="M2824" s="7" t="n">
        <f aca="false">IF(F2824=1,MIN($F$783,MAX(0,$B$2820-SUM(I2824:L2824))),0)</f>
        <v>0</v>
      </c>
      <c r="N2824" s="7" t="n">
        <f aca="false">IF(G2824=1,MIN($F$782,MAX(0,$B$2820-SUM(I2824:M2824))),0)</f>
        <v>15000000</v>
      </c>
      <c r="O2824" s="7" t="n">
        <f aca="false">IF(H2824=1,MIN($F$781,MAX(0,$B$2820-SUM(I2824:N2824))),0)</f>
        <v>0</v>
      </c>
      <c r="P2824" s="7" t="n">
        <f aca="false">MAX(0,$B$2820-SUM(I2824:O2824))</f>
        <v>1985000000</v>
      </c>
      <c r="Q2824" s="7" t="n">
        <f aca="false">($B$763+$B$764)+$B$22+(1-B2824)*$B$758+(1-C2824)*$E$786+(1-D2824)*$E$785+(1-E2824)*$E$784+(1-F2824)*$E$783+(1-G2824)*$E$782+(1-H2824)*$E$781</f>
        <v>28384807.5741835</v>
      </c>
      <c r="R2824" s="7" t="n">
        <f aca="false">P2824&gt;$B$12*Q2824</f>
        <v>1</v>
      </c>
      <c r="S2824" s="7" t="n">
        <f aca="false">IF(R2824,(P2824+$B$12*$B$13)/(Q2824+$B$13),IF(Q2824&gt;0,P2824/Q2824,0))</f>
        <v>64.3520279420923</v>
      </c>
      <c r="T2824" s="7" t="n">
        <f aca="false">IF(R2824,$B$13*(S2824-$B$12),0)</f>
        <v>158380069.855231</v>
      </c>
      <c r="U2824" s="7" t="n">
        <f aca="false">($B$763+$B$764)*S2824</f>
        <v>18549040.8689267</v>
      </c>
      <c r="V2824" s="7" t="n">
        <f aca="false">$B$22*S2824</f>
        <v>579168251.47883</v>
      </c>
      <c r="W2824" s="7" t="n">
        <f aca="false">IF(B2824=1,I2824,S2824*$B$758)</f>
        <v>53024600.6545923</v>
      </c>
      <c r="X2824" s="7" t="n">
        <f aca="false">IF(C2824=1,J2824,S2824*$E$786)</f>
        <v>394973350.789847</v>
      </c>
      <c r="Y2824" s="7" t="n">
        <f aca="false">IF(D2824=1,K2824,S2824*$E$785)</f>
        <v>111643595.754814</v>
      </c>
      <c r="Z2824" s="7" t="n">
        <f aca="false">IF(E2824=1,L2824,S2824*$E$784)</f>
        <v>154444867.061021</v>
      </c>
      <c r="AA2824" s="7" t="n">
        <f aca="false">IF(F2824=1,M2824,S2824*$E$783)</f>
        <v>193056083.826277</v>
      </c>
      <c r="AB2824" s="7" t="n">
        <f aca="false">IF(G2824=1,N2824,S2824*$E$782)</f>
        <v>15000000</v>
      </c>
      <c r="AC2824" s="7" t="n">
        <f aca="false">IF(H2824=1,O2824,S2824*$E$781)</f>
        <v>321760139.710461</v>
      </c>
      <c r="AD2824" s="7" t="n">
        <f aca="false">INDEX($W$2822:$W$2949,MATCH($A2824+(1-B2824)*64,$A$2822:$A$2949,0))</f>
        <v>30000000</v>
      </c>
      <c r="AE2824" s="7" t="n">
        <f aca="false">INDEX($W$2822:$W$2949,MATCH($A2824-B2824*64,$A$2822:$A$2949,0))</f>
        <v>53024600.6545923</v>
      </c>
      <c r="AF2824" s="7" t="n">
        <f aca="false">INDEX($X$2822:$X$2949,MATCH($A2824+(1-C2824)*32,$A$2822:$A$2949,0))</f>
        <v>300000000</v>
      </c>
      <c r="AG2824" s="7" t="n">
        <f aca="false">INDEX($X$2822:$X$2949,MATCH($A2824-C2824*32,$A$2822:$A$2949,0))</f>
        <v>394973350.789847</v>
      </c>
      <c r="AH2824" s="7" t="n">
        <f aca="false">INDEX($Y$2822:$Y$2949,MATCH($A2824+(1-D2824)*16,$A$2822:$A$2949,0))</f>
        <v>100000000</v>
      </c>
      <c r="AI2824" s="7" t="n">
        <f aca="false">INDEX($Y$2822:$Y$2949,MATCH($A2824-D2824*16,$A$2822:$A$2949,0))</f>
        <v>111643595.754814</v>
      </c>
      <c r="AJ2824" s="7" t="n">
        <f aca="false">INDEX($Z$2822:$Z$2949,MATCH($A2824+(1-E2824)*8,$A$2822:$A$2949,0))</f>
        <v>60000000</v>
      </c>
      <c r="AK2824" s="7" t="n">
        <f aca="false">INDEX($Z$2822:$Z$2949,MATCH($A2824-E2824*8,$A$2822:$A$2949,0))</f>
        <v>154444867.061021</v>
      </c>
      <c r="AL2824" s="7" t="n">
        <f aca="false">INDEX($AA$2822:$AA$2949,MATCH($A2824+(1-F2824)*4,$A$2822:$A$2949,0))</f>
        <v>30000000</v>
      </c>
      <c r="AM2824" s="7" t="n">
        <f aca="false">INDEX($AA$2822:$AA$2949,MATCH($A2824-F2824*4,$A$2822:$A$2949,0))</f>
        <v>193056083.826277</v>
      </c>
      <c r="AN2824" s="7" t="n">
        <f aca="false">INDEX($AB$2822:$AB$2949,MATCH($A2824+(1-G2824)*2,$A$2822:$A$2949,0))</f>
        <v>15000000</v>
      </c>
      <c r="AO2824" s="7" t="n">
        <f aca="false">INDEX($AB$2822:$AB$2949,MATCH($A2824-G2824*2,$A$2822:$A$2949,0))</f>
        <v>279017798.250735</v>
      </c>
      <c r="AP2824" s="7" t="n">
        <f aca="false">INDEX($AC$2822:$AC$2949,MATCH($A2824+(1-H2824)*1,$A$2822:$A$2949,0))</f>
        <v>5000000</v>
      </c>
      <c r="AQ2824" s="7" t="n">
        <f aca="false">INDEX($AC$2822:$AC$2949,MATCH($A2824-H2824*1,$A$2822:$A$2949,0))</f>
        <v>321760139.710461</v>
      </c>
      <c r="AR2824" s="14" t="b">
        <f aca="false">AND(IF(B2824=1,AD2824&gt;=AE2824,AE2824&gt;AD2824),IF(C2824=1,AF2824&gt;=AG2824,AG2824&gt;AF2824),IF(D2824=1,AH2824&gt;=AI2824,AI2824&gt;AH2824),IF(E2824=1,AJ2824&gt;=AK2824,AK2824&gt;AJ2824),IF(F2824=1,AL2824&gt;=AM2824,AM2824&gt;AL2824),IF(G2824=1,AN2824&gt;=AO2824,AO2824&gt;AN2824),IF(H2824=1,AP2824&gt;=AQ2824,AQ2824&gt;AP2824))</f>
        <v>0</v>
      </c>
      <c r="AS2824" s="2"/>
      <c r="AT2824" s="2"/>
      <c r="AU2824" s="2"/>
      <c r="AV2824" s="2"/>
      <c r="AW2824" s="2"/>
      <c r="AX2824" s="2"/>
    </row>
    <row r="2825" customFormat="false" ht="15" hidden="false" customHeight="false" outlineLevel="0" collapsed="false">
      <c r="A2825" s="6" t="n">
        <f aca="false">ROW()-2822</f>
        <v>3</v>
      </c>
      <c r="B2825" s="6" t="n">
        <f aca="false">MOD(INT($A2825/64),2)</f>
        <v>0</v>
      </c>
      <c r="C2825" s="6" t="n">
        <f aca="false">MOD(INT($A2825/32),2)</f>
        <v>0</v>
      </c>
      <c r="D2825" s="6" t="n">
        <f aca="false">MOD(INT($A2825/16),2)</f>
        <v>0</v>
      </c>
      <c r="E2825" s="6" t="n">
        <f aca="false">MOD(INT($A2825/8),2)</f>
        <v>0</v>
      </c>
      <c r="F2825" s="6" t="n">
        <f aca="false">MOD(INT($A2825/4),2)</f>
        <v>0</v>
      </c>
      <c r="G2825" s="6" t="n">
        <f aca="false">MOD(INT($A2825/2),2)</f>
        <v>1</v>
      </c>
      <c r="H2825" s="6" t="n">
        <f aca="false">MOD(INT($A2825/1),2)</f>
        <v>1</v>
      </c>
      <c r="I2825" s="7" t="n">
        <f aca="false">IF(B2825=1,MIN($B$6,$B$2820),0)</f>
        <v>0</v>
      </c>
      <c r="J2825" s="7" t="n">
        <f aca="false">IF(C2825=1,MIN($F$786,MAX(0,$B$2820-I2825)),0)</f>
        <v>0</v>
      </c>
      <c r="K2825" s="7" t="n">
        <f aca="false">IF(D2825=1,MIN($F$785,MAX(0,$B$2820-SUM(I2825:J2825))),0)</f>
        <v>0</v>
      </c>
      <c r="L2825" s="7" t="n">
        <f aca="false">IF(E2825=1,MIN($F$784,MAX(0,$B$2820-SUM(I2825:K2825))),0)</f>
        <v>0</v>
      </c>
      <c r="M2825" s="7" t="n">
        <f aca="false">IF(F2825=1,MIN($F$783,MAX(0,$B$2820-SUM(I2825:L2825))),0)</f>
        <v>0</v>
      </c>
      <c r="N2825" s="7" t="n">
        <f aca="false">IF(G2825=1,MIN($F$782,MAX(0,$B$2820-SUM(I2825:M2825))),0)</f>
        <v>15000000</v>
      </c>
      <c r="O2825" s="7" t="n">
        <f aca="false">IF(H2825=1,MIN($F$781,MAX(0,$B$2820-SUM(I2825:N2825))),0)</f>
        <v>5000000</v>
      </c>
      <c r="P2825" s="7" t="n">
        <f aca="false">MAX(0,$B$2820-SUM(I2825:O2825))</f>
        <v>1980000000</v>
      </c>
      <c r="Q2825" s="7" t="n">
        <f aca="false">($B$763+$B$764)+$B$22+(1-B2825)*$B$758+(1-C2825)*$E$786+(1-D2825)*$E$785+(1-E2825)*$E$784+(1-F2825)*$E$783+(1-G2825)*$E$782+(1-H2825)*$E$781</f>
        <v>23384807.5741835</v>
      </c>
      <c r="R2825" s="7" t="n">
        <f aca="false">P2825&gt;$B$12*Q2825</f>
        <v>1</v>
      </c>
      <c r="S2825" s="7" t="n">
        <f aca="false">IF(R2825,(P2825+$B$12*$B$13)/(Q2825+$B$13),IF(Q2825&gt;0,P2825/Q2825,0))</f>
        <v>76.5893273233086</v>
      </c>
      <c r="T2825" s="7" t="n">
        <f aca="false">IF(R2825,$B$13*(S2825-$B$12),0)</f>
        <v>188973318.308272</v>
      </c>
      <c r="U2825" s="7" t="n">
        <f aca="false">($B$763+$B$764)*S2825</f>
        <v>22076360.4205613</v>
      </c>
      <c r="V2825" s="7" t="n">
        <f aca="false">$B$22*S2825</f>
        <v>689303945.909778</v>
      </c>
      <c r="W2825" s="7" t="n">
        <f aca="false">IF(B2825=1,I2825,S2825*$B$758)</f>
        <v>63107855.7365236</v>
      </c>
      <c r="X2825" s="7" t="n">
        <f aca="false">IF(C2825=1,J2825,S2825*$E$786)</f>
        <v>470082205.876231</v>
      </c>
      <c r="Y2825" s="7" t="n">
        <f aca="false">IF(D2825=1,K2825,S2825*$E$785)</f>
        <v>132873946.202768</v>
      </c>
      <c r="Z2825" s="7" t="n">
        <f aca="false">IF(E2825=1,L2825,S2825*$E$784)</f>
        <v>183814385.575941</v>
      </c>
      <c r="AA2825" s="7" t="n">
        <f aca="false">IF(F2825=1,M2825,S2825*$E$783)</f>
        <v>229767981.969926</v>
      </c>
      <c r="AB2825" s="7" t="n">
        <f aca="false">IF(G2825=1,N2825,S2825*$E$782)</f>
        <v>15000000</v>
      </c>
      <c r="AC2825" s="7" t="n">
        <f aca="false">IF(H2825=1,O2825,S2825*$E$781)</f>
        <v>5000000</v>
      </c>
      <c r="AD2825" s="7" t="n">
        <f aca="false">INDEX($W$2822:$W$2949,MATCH($A2825+(1-B2825)*64,$A$2822:$A$2949,0))</f>
        <v>30000000</v>
      </c>
      <c r="AE2825" s="7" t="n">
        <f aca="false">INDEX($W$2822:$W$2949,MATCH($A2825-B2825*64,$A$2822:$A$2949,0))</f>
        <v>63107855.7365236</v>
      </c>
      <c r="AF2825" s="7" t="n">
        <f aca="false">INDEX($X$2822:$X$2949,MATCH($A2825+(1-C2825)*32,$A$2822:$A$2949,0))</f>
        <v>300000000</v>
      </c>
      <c r="AG2825" s="7" t="n">
        <f aca="false">INDEX($X$2822:$X$2949,MATCH($A2825-C2825*32,$A$2822:$A$2949,0))</f>
        <v>470082205.876231</v>
      </c>
      <c r="AH2825" s="7" t="n">
        <f aca="false">INDEX($Y$2822:$Y$2949,MATCH($A2825+(1-D2825)*16,$A$2822:$A$2949,0))</f>
        <v>100000000</v>
      </c>
      <c r="AI2825" s="7" t="n">
        <f aca="false">INDEX($Y$2822:$Y$2949,MATCH($A2825-D2825*16,$A$2822:$A$2949,0))</f>
        <v>132873946.202768</v>
      </c>
      <c r="AJ2825" s="7" t="n">
        <f aca="false">INDEX($Z$2822:$Z$2949,MATCH($A2825+(1-E2825)*8,$A$2822:$A$2949,0))</f>
        <v>60000000</v>
      </c>
      <c r="AK2825" s="7" t="n">
        <f aca="false">INDEX($Z$2822:$Z$2949,MATCH($A2825-E2825*8,$A$2822:$A$2949,0))</f>
        <v>183814385.575941</v>
      </c>
      <c r="AL2825" s="7" t="n">
        <f aca="false">INDEX($AA$2822:$AA$2949,MATCH($A2825+(1-F2825)*4,$A$2822:$A$2949,0))</f>
        <v>30000000</v>
      </c>
      <c r="AM2825" s="7" t="n">
        <f aca="false">INDEX($AA$2822:$AA$2949,MATCH($A2825-F2825*4,$A$2822:$A$2949,0))</f>
        <v>229767981.969926</v>
      </c>
      <c r="AN2825" s="7" t="n">
        <f aca="false">INDEX($AB$2822:$AB$2949,MATCH($A2825+(1-G2825)*2,$A$2822:$A$2949,0))</f>
        <v>15000000</v>
      </c>
      <c r="AO2825" s="7" t="n">
        <f aca="false">INDEX($AB$2822:$AB$2949,MATCH($A2825-G2825*2,$A$2822:$A$2949,0))</f>
        <v>323379058.652401</v>
      </c>
      <c r="AP2825" s="7" t="n">
        <f aca="false">INDEX($AC$2822:$AC$2949,MATCH($A2825+(1-H2825)*1,$A$2822:$A$2949,0))</f>
        <v>5000000</v>
      </c>
      <c r="AQ2825" s="7" t="n">
        <f aca="false">INDEX($AC$2822:$AC$2949,MATCH($A2825-H2825*1,$A$2822:$A$2949,0))</f>
        <v>321760139.710461</v>
      </c>
      <c r="AR2825" s="14" t="b">
        <f aca="false">AND(IF(B2825=1,AD2825&gt;=AE2825,AE2825&gt;AD2825),IF(C2825=1,AF2825&gt;=AG2825,AG2825&gt;AF2825),IF(D2825=1,AH2825&gt;=AI2825,AI2825&gt;AH2825),IF(E2825=1,AJ2825&gt;=AK2825,AK2825&gt;AJ2825),IF(F2825=1,AL2825&gt;=AM2825,AM2825&gt;AL2825),IF(G2825=1,AN2825&gt;=AO2825,AO2825&gt;AN2825),IF(H2825=1,AP2825&gt;=AQ2825,AQ2825&gt;AP2825))</f>
        <v>0</v>
      </c>
      <c r="AS2825" s="2"/>
      <c r="AT2825" s="2"/>
      <c r="AU2825" s="2"/>
      <c r="AV2825" s="2"/>
      <c r="AW2825" s="2"/>
      <c r="AX2825" s="2"/>
    </row>
    <row r="2826" customFormat="false" ht="15" hidden="false" customHeight="false" outlineLevel="0" collapsed="false">
      <c r="A2826" s="6" t="n">
        <f aca="false">ROW()-2822</f>
        <v>4</v>
      </c>
      <c r="B2826" s="6" t="n">
        <f aca="false">MOD(INT($A2826/64),2)</f>
        <v>0</v>
      </c>
      <c r="C2826" s="6" t="n">
        <f aca="false">MOD(INT($A2826/32),2)</f>
        <v>0</v>
      </c>
      <c r="D2826" s="6" t="n">
        <f aca="false">MOD(INT($A2826/16),2)</f>
        <v>0</v>
      </c>
      <c r="E2826" s="6" t="n">
        <f aca="false">MOD(INT($A2826/8),2)</f>
        <v>0</v>
      </c>
      <c r="F2826" s="6" t="n">
        <f aca="false">MOD(INT($A2826/4),2)</f>
        <v>1</v>
      </c>
      <c r="G2826" s="6" t="n">
        <f aca="false">MOD(INT($A2826/2),2)</f>
        <v>0</v>
      </c>
      <c r="H2826" s="6" t="n">
        <f aca="false">MOD(INT($A2826/1),2)</f>
        <v>0</v>
      </c>
      <c r="I2826" s="7" t="n">
        <f aca="false">IF(B2826=1,MIN($B$6,$B$2820),0)</f>
        <v>0</v>
      </c>
      <c r="J2826" s="7" t="n">
        <f aca="false">IF(C2826=1,MIN($F$786,MAX(0,$B$2820-I2826)),0)</f>
        <v>0</v>
      </c>
      <c r="K2826" s="7" t="n">
        <f aca="false">IF(D2826=1,MIN($F$785,MAX(0,$B$2820-SUM(I2826:J2826))),0)</f>
        <v>0</v>
      </c>
      <c r="L2826" s="7" t="n">
        <f aca="false">IF(E2826=1,MIN($F$784,MAX(0,$B$2820-SUM(I2826:K2826))),0)</f>
        <v>0</v>
      </c>
      <c r="M2826" s="7" t="n">
        <f aca="false">IF(F2826=1,MIN($F$783,MAX(0,$B$2820-SUM(I2826:L2826))),0)</f>
        <v>30000000</v>
      </c>
      <c r="N2826" s="7" t="n">
        <f aca="false">IF(G2826=1,MIN($F$782,MAX(0,$B$2820-SUM(I2826:M2826))),0)</f>
        <v>0</v>
      </c>
      <c r="O2826" s="7" t="n">
        <f aca="false">IF(H2826=1,MIN($F$781,MAX(0,$B$2820-SUM(I2826:N2826))),0)</f>
        <v>0</v>
      </c>
      <c r="P2826" s="7" t="n">
        <f aca="false">MAX(0,$B$2820-SUM(I2826:O2826))</f>
        <v>1970000000</v>
      </c>
      <c r="Q2826" s="7" t="n">
        <f aca="false">($B$763+$B$764)+$B$22+(1-B2826)*$B$758+(1-C2826)*$E$786+(1-D2826)*$E$785+(1-E2826)*$E$784+(1-F2826)*$E$783+(1-G2826)*$E$782+(1-H2826)*$E$781</f>
        <v>30384807.5741835</v>
      </c>
      <c r="R2826" s="7" t="n">
        <f aca="false">P2826&gt;$B$12*Q2826</f>
        <v>1</v>
      </c>
      <c r="S2826" s="7" t="n">
        <f aca="false">IF(R2826,(P2826+$B$12*$B$13)/(Q2826+$B$13),IF(Q2826&gt;0,P2826/Q2826,0))</f>
        <v>59.9821055832641</v>
      </c>
      <c r="T2826" s="7" t="n">
        <f aca="false">IF(R2826,$B$13*(S2826-$B$12),0)</f>
        <v>147455263.95816</v>
      </c>
      <c r="U2826" s="7" t="n">
        <f aca="false">($B$763+$B$764)*S2826</f>
        <v>17289440.0292938</v>
      </c>
      <c r="V2826" s="7" t="n">
        <f aca="false">$B$22*S2826</f>
        <v>539838950.249377</v>
      </c>
      <c r="W2826" s="7" t="n">
        <f aca="false">IF(B2826=1,I2826,S2826*$B$758)</f>
        <v>49423884.4786088</v>
      </c>
      <c r="X2826" s="7" t="n">
        <f aca="false">IF(C2826=1,J2826,S2826*$E$786)</f>
        <v>368152084.515053</v>
      </c>
      <c r="Y2826" s="7" t="n">
        <f aca="false">IF(D2826=1,K2826,S2826*$E$785)</f>
        <v>104062267.537031</v>
      </c>
      <c r="Z2826" s="7" t="n">
        <f aca="false">IF(E2826=1,L2826,S2826*$E$784)</f>
        <v>143957053.399834</v>
      </c>
      <c r="AA2826" s="7" t="n">
        <f aca="false">IF(F2826=1,M2826,S2826*$E$783)</f>
        <v>30000000</v>
      </c>
      <c r="AB2826" s="7" t="n">
        <f aca="false">IF(G2826=1,N2826,S2826*$E$782)</f>
        <v>299910527.916321</v>
      </c>
      <c r="AC2826" s="7" t="n">
        <f aca="false">IF(H2826=1,O2826,S2826*$E$781)</f>
        <v>299910527.916321</v>
      </c>
      <c r="AD2826" s="7" t="n">
        <f aca="false">INDEX($W$2822:$W$2949,MATCH($A2826+(1-B2826)*64,$A$2822:$A$2949,0))</f>
        <v>30000000</v>
      </c>
      <c r="AE2826" s="7" t="n">
        <f aca="false">INDEX($W$2822:$W$2949,MATCH($A2826-B2826*64,$A$2822:$A$2949,0))</f>
        <v>49423884.4786088</v>
      </c>
      <c r="AF2826" s="7" t="n">
        <f aca="false">INDEX($X$2822:$X$2949,MATCH($A2826+(1-C2826)*32,$A$2822:$A$2949,0))</f>
        <v>300000000</v>
      </c>
      <c r="AG2826" s="7" t="n">
        <f aca="false">INDEX($X$2822:$X$2949,MATCH($A2826-C2826*32,$A$2822:$A$2949,0))</f>
        <v>368152084.515053</v>
      </c>
      <c r="AH2826" s="7" t="n">
        <f aca="false">INDEX($Y$2822:$Y$2949,MATCH($A2826+(1-D2826)*16,$A$2822:$A$2949,0))</f>
        <v>100000000</v>
      </c>
      <c r="AI2826" s="7" t="n">
        <f aca="false">INDEX($Y$2822:$Y$2949,MATCH($A2826-D2826*16,$A$2822:$A$2949,0))</f>
        <v>104062267.537031</v>
      </c>
      <c r="AJ2826" s="7" t="n">
        <f aca="false">INDEX($Z$2822:$Z$2949,MATCH($A2826+(1-E2826)*8,$A$2822:$A$2949,0))</f>
        <v>60000000</v>
      </c>
      <c r="AK2826" s="7" t="n">
        <f aca="false">INDEX($Z$2822:$Z$2949,MATCH($A2826-E2826*8,$A$2822:$A$2949,0))</f>
        <v>143957053.399834</v>
      </c>
      <c r="AL2826" s="7" t="n">
        <f aca="false">INDEX($AA$2822:$AA$2949,MATCH($A2826+(1-F2826)*4,$A$2822:$A$2949,0))</f>
        <v>30000000</v>
      </c>
      <c r="AM2826" s="7" t="n">
        <f aca="false">INDEX($AA$2822:$AA$2949,MATCH($A2826-F2826*4,$A$2822:$A$2949,0))</f>
        <v>167410678.950441</v>
      </c>
      <c r="AN2826" s="7" t="n">
        <f aca="false">INDEX($AB$2822:$AB$2949,MATCH($A2826+(1-G2826)*2,$A$2822:$A$2949,0))</f>
        <v>15000000</v>
      </c>
      <c r="AO2826" s="7" t="n">
        <f aca="false">INDEX($AB$2822:$AB$2949,MATCH($A2826-G2826*2,$A$2822:$A$2949,0))</f>
        <v>299910527.916321</v>
      </c>
      <c r="AP2826" s="7" t="n">
        <f aca="false">INDEX($AC$2822:$AC$2949,MATCH($A2826+(1-H2826)*1,$A$2822:$A$2949,0))</f>
        <v>5000000</v>
      </c>
      <c r="AQ2826" s="7" t="n">
        <f aca="false">INDEX($AC$2822:$AC$2949,MATCH($A2826-H2826*1,$A$2822:$A$2949,0))</f>
        <v>299910527.916321</v>
      </c>
      <c r="AR2826" s="14" t="b">
        <f aca="false">AND(IF(B2826=1,AD2826&gt;=AE2826,AE2826&gt;AD2826),IF(C2826=1,AF2826&gt;=AG2826,AG2826&gt;AF2826),IF(D2826=1,AH2826&gt;=AI2826,AI2826&gt;AH2826),IF(E2826=1,AJ2826&gt;=AK2826,AK2826&gt;AJ2826),IF(F2826=1,AL2826&gt;=AM2826,AM2826&gt;AL2826),IF(G2826=1,AN2826&gt;=AO2826,AO2826&gt;AN2826),IF(H2826=1,AP2826&gt;=AQ2826,AQ2826&gt;AP2826))</f>
        <v>0</v>
      </c>
      <c r="AS2826" s="2"/>
      <c r="AT2826" s="2"/>
      <c r="AU2826" s="2"/>
      <c r="AV2826" s="2"/>
      <c r="AW2826" s="2"/>
      <c r="AX2826" s="2"/>
    </row>
    <row r="2827" customFormat="false" ht="15" hidden="false" customHeight="false" outlineLevel="0" collapsed="false">
      <c r="A2827" s="6" t="n">
        <f aca="false">ROW()-2822</f>
        <v>5</v>
      </c>
      <c r="B2827" s="6" t="n">
        <f aca="false">MOD(INT($A2827/64),2)</f>
        <v>0</v>
      </c>
      <c r="C2827" s="6" t="n">
        <f aca="false">MOD(INT($A2827/32),2)</f>
        <v>0</v>
      </c>
      <c r="D2827" s="6" t="n">
        <f aca="false">MOD(INT($A2827/16),2)</f>
        <v>0</v>
      </c>
      <c r="E2827" s="6" t="n">
        <f aca="false">MOD(INT($A2827/8),2)</f>
        <v>0</v>
      </c>
      <c r="F2827" s="6" t="n">
        <f aca="false">MOD(INT($A2827/4),2)</f>
        <v>1</v>
      </c>
      <c r="G2827" s="6" t="n">
        <f aca="false">MOD(INT($A2827/2),2)</f>
        <v>0</v>
      </c>
      <c r="H2827" s="6" t="n">
        <f aca="false">MOD(INT($A2827/1),2)</f>
        <v>1</v>
      </c>
      <c r="I2827" s="7" t="n">
        <f aca="false">IF(B2827=1,MIN($B$6,$B$2820),0)</f>
        <v>0</v>
      </c>
      <c r="J2827" s="7" t="n">
        <f aca="false">IF(C2827=1,MIN($F$786,MAX(0,$B$2820-I2827)),0)</f>
        <v>0</v>
      </c>
      <c r="K2827" s="7" t="n">
        <f aca="false">IF(D2827=1,MIN($F$785,MAX(0,$B$2820-SUM(I2827:J2827))),0)</f>
        <v>0</v>
      </c>
      <c r="L2827" s="7" t="n">
        <f aca="false">IF(E2827=1,MIN($F$784,MAX(0,$B$2820-SUM(I2827:K2827))),0)</f>
        <v>0</v>
      </c>
      <c r="M2827" s="7" t="n">
        <f aca="false">IF(F2827=1,MIN($F$783,MAX(0,$B$2820-SUM(I2827:L2827))),0)</f>
        <v>30000000</v>
      </c>
      <c r="N2827" s="7" t="n">
        <f aca="false">IF(G2827=1,MIN($F$782,MAX(0,$B$2820-SUM(I2827:M2827))),0)</f>
        <v>0</v>
      </c>
      <c r="O2827" s="7" t="n">
        <f aca="false">IF(H2827=1,MIN($F$781,MAX(0,$B$2820-SUM(I2827:N2827))),0)</f>
        <v>5000000</v>
      </c>
      <c r="P2827" s="7" t="n">
        <f aca="false">MAX(0,$B$2820-SUM(I2827:O2827))</f>
        <v>1965000000</v>
      </c>
      <c r="Q2827" s="7" t="n">
        <f aca="false">($B$763+$B$764)+$B$22+(1-B2827)*$B$758+(1-C2827)*$E$786+(1-D2827)*$E$785+(1-E2827)*$E$784+(1-F2827)*$E$783+(1-G2827)*$E$782+(1-H2827)*$E$781</f>
        <v>25384807.5741835</v>
      </c>
      <c r="R2827" s="7" t="n">
        <f aca="false">P2827&gt;$B$12*Q2827</f>
        <v>1</v>
      </c>
      <c r="S2827" s="7" t="n">
        <f aca="false">IF(R2827,(P2827+$B$12*$B$13)/(Q2827+$B$13),IF(Q2827&gt;0,P2827/Q2827,0))</f>
        <v>70.5581343807286</v>
      </c>
      <c r="T2827" s="7" t="n">
        <f aca="false">IF(R2827,$B$13*(S2827-$B$12),0)</f>
        <v>173895335.951822</v>
      </c>
      <c r="U2827" s="7" t="n">
        <f aca="false">($B$763+$B$764)*S2827</f>
        <v>20337909.4663665</v>
      </c>
      <c r="V2827" s="7" t="n">
        <f aca="false">$B$22*S2827</f>
        <v>635023209.426558</v>
      </c>
      <c r="W2827" s="7" t="n">
        <f aca="false">IF(B2827=1,I2827,S2827*$B$758)</f>
        <v>58138290.5576472</v>
      </c>
      <c r="X2827" s="7" t="n">
        <f aca="false">IF(C2827=1,J2827,S2827*$E$786)</f>
        <v>433064561.491589</v>
      </c>
      <c r="Y2827" s="7" t="n">
        <f aca="false">IF(D2827=1,K2827,S2827*$E$785)</f>
        <v>122410498.688626</v>
      </c>
      <c r="Z2827" s="7" t="n">
        <f aca="false">IF(E2827=1,L2827,S2827*$E$784)</f>
        <v>169339522.513749</v>
      </c>
      <c r="AA2827" s="7" t="n">
        <f aca="false">IF(F2827=1,M2827,S2827*$E$783)</f>
        <v>30000000</v>
      </c>
      <c r="AB2827" s="7" t="n">
        <f aca="false">IF(G2827=1,N2827,S2827*$E$782)</f>
        <v>352790671.903643</v>
      </c>
      <c r="AC2827" s="7" t="n">
        <f aca="false">IF(H2827=1,O2827,S2827*$E$781)</f>
        <v>5000000</v>
      </c>
      <c r="AD2827" s="7" t="n">
        <f aca="false">INDEX($W$2822:$W$2949,MATCH($A2827+(1-B2827)*64,$A$2822:$A$2949,0))</f>
        <v>30000000</v>
      </c>
      <c r="AE2827" s="7" t="n">
        <f aca="false">INDEX($W$2822:$W$2949,MATCH($A2827-B2827*64,$A$2822:$A$2949,0))</f>
        <v>58138290.5576472</v>
      </c>
      <c r="AF2827" s="7" t="n">
        <f aca="false">INDEX($X$2822:$X$2949,MATCH($A2827+(1-C2827)*32,$A$2822:$A$2949,0))</f>
        <v>300000000</v>
      </c>
      <c r="AG2827" s="7" t="n">
        <f aca="false">INDEX($X$2822:$X$2949,MATCH($A2827-C2827*32,$A$2822:$A$2949,0))</f>
        <v>433064561.491589</v>
      </c>
      <c r="AH2827" s="7" t="n">
        <f aca="false">INDEX($Y$2822:$Y$2949,MATCH($A2827+(1-D2827)*16,$A$2822:$A$2949,0))</f>
        <v>100000000</v>
      </c>
      <c r="AI2827" s="7" t="n">
        <f aca="false">INDEX($Y$2822:$Y$2949,MATCH($A2827-D2827*16,$A$2822:$A$2949,0))</f>
        <v>122410498.688626</v>
      </c>
      <c r="AJ2827" s="7" t="n">
        <f aca="false">INDEX($Z$2822:$Z$2949,MATCH($A2827+(1-E2827)*8,$A$2822:$A$2949,0))</f>
        <v>60000000</v>
      </c>
      <c r="AK2827" s="7" t="n">
        <f aca="false">INDEX($Z$2822:$Z$2949,MATCH($A2827-E2827*8,$A$2822:$A$2949,0))</f>
        <v>169339522.513749</v>
      </c>
      <c r="AL2827" s="7" t="n">
        <f aca="false">INDEX($AA$2822:$AA$2949,MATCH($A2827+(1-F2827)*4,$A$2822:$A$2949,0))</f>
        <v>30000000</v>
      </c>
      <c r="AM2827" s="7" t="n">
        <f aca="false">INDEX($AA$2822:$AA$2949,MATCH($A2827-F2827*4,$A$2822:$A$2949,0))</f>
        <v>194027435.19144</v>
      </c>
      <c r="AN2827" s="7" t="n">
        <f aca="false">INDEX($AB$2822:$AB$2949,MATCH($A2827+(1-G2827)*2,$A$2822:$A$2949,0))</f>
        <v>15000000</v>
      </c>
      <c r="AO2827" s="7" t="n">
        <f aca="false">INDEX($AB$2822:$AB$2949,MATCH($A2827-G2827*2,$A$2822:$A$2949,0))</f>
        <v>352790671.903643</v>
      </c>
      <c r="AP2827" s="7" t="n">
        <f aca="false">INDEX($AC$2822:$AC$2949,MATCH($A2827+(1-H2827)*1,$A$2822:$A$2949,0))</f>
        <v>5000000</v>
      </c>
      <c r="AQ2827" s="7" t="n">
        <f aca="false">INDEX($AC$2822:$AC$2949,MATCH($A2827-H2827*1,$A$2822:$A$2949,0))</f>
        <v>299910527.916321</v>
      </c>
      <c r="AR2827" s="14" t="b">
        <f aca="false">AND(IF(B2827=1,AD2827&gt;=AE2827,AE2827&gt;AD2827),IF(C2827=1,AF2827&gt;=AG2827,AG2827&gt;AF2827),IF(D2827=1,AH2827&gt;=AI2827,AI2827&gt;AH2827),IF(E2827=1,AJ2827&gt;=AK2827,AK2827&gt;AJ2827),IF(F2827=1,AL2827&gt;=AM2827,AM2827&gt;AL2827),IF(G2827=1,AN2827&gt;=AO2827,AO2827&gt;AN2827),IF(H2827=1,AP2827&gt;=AQ2827,AQ2827&gt;AP2827))</f>
        <v>0</v>
      </c>
      <c r="AS2827" s="2"/>
      <c r="AT2827" s="2"/>
      <c r="AU2827" s="2"/>
      <c r="AV2827" s="2"/>
      <c r="AW2827" s="2"/>
      <c r="AX2827" s="2"/>
    </row>
    <row r="2828" customFormat="false" ht="15" hidden="false" customHeight="false" outlineLevel="0" collapsed="false">
      <c r="A2828" s="6" t="n">
        <f aca="false">ROW()-2822</f>
        <v>6</v>
      </c>
      <c r="B2828" s="6" t="n">
        <f aca="false">MOD(INT($A2828/64),2)</f>
        <v>0</v>
      </c>
      <c r="C2828" s="6" t="n">
        <f aca="false">MOD(INT($A2828/32),2)</f>
        <v>0</v>
      </c>
      <c r="D2828" s="6" t="n">
        <f aca="false">MOD(INT($A2828/16),2)</f>
        <v>0</v>
      </c>
      <c r="E2828" s="6" t="n">
        <f aca="false">MOD(INT($A2828/8),2)</f>
        <v>0</v>
      </c>
      <c r="F2828" s="6" t="n">
        <f aca="false">MOD(INT($A2828/4),2)</f>
        <v>1</v>
      </c>
      <c r="G2828" s="6" t="n">
        <f aca="false">MOD(INT($A2828/2),2)</f>
        <v>1</v>
      </c>
      <c r="H2828" s="6" t="n">
        <f aca="false">MOD(INT($A2828/1),2)</f>
        <v>0</v>
      </c>
      <c r="I2828" s="7" t="n">
        <f aca="false">IF(B2828=1,MIN($B$6,$B$2820),0)</f>
        <v>0</v>
      </c>
      <c r="J2828" s="7" t="n">
        <f aca="false">IF(C2828=1,MIN($F$786,MAX(0,$B$2820-I2828)),0)</f>
        <v>0</v>
      </c>
      <c r="K2828" s="7" t="n">
        <f aca="false">IF(D2828=1,MIN($F$785,MAX(0,$B$2820-SUM(I2828:J2828))),0)</f>
        <v>0</v>
      </c>
      <c r="L2828" s="7" t="n">
        <f aca="false">IF(E2828=1,MIN($F$784,MAX(0,$B$2820-SUM(I2828:K2828))),0)</f>
        <v>0</v>
      </c>
      <c r="M2828" s="7" t="n">
        <f aca="false">IF(F2828=1,MIN($F$783,MAX(0,$B$2820-SUM(I2828:L2828))),0)</f>
        <v>30000000</v>
      </c>
      <c r="N2828" s="7" t="n">
        <f aca="false">IF(G2828=1,MIN($F$782,MAX(0,$B$2820-SUM(I2828:M2828))),0)</f>
        <v>15000000</v>
      </c>
      <c r="O2828" s="7" t="n">
        <f aca="false">IF(H2828=1,MIN($F$781,MAX(0,$B$2820-SUM(I2828:N2828))),0)</f>
        <v>0</v>
      </c>
      <c r="P2828" s="7" t="n">
        <f aca="false">MAX(0,$B$2820-SUM(I2828:O2828))</f>
        <v>1955000000</v>
      </c>
      <c r="Q2828" s="7" t="n">
        <f aca="false">($B$763+$B$764)+$B$22+(1-B2828)*$B$758+(1-C2828)*$E$786+(1-D2828)*$E$785+(1-E2828)*$E$784+(1-F2828)*$E$783+(1-G2828)*$E$782+(1-H2828)*$E$781</f>
        <v>25384807.5741835</v>
      </c>
      <c r="R2828" s="7" t="n">
        <f aca="false">P2828&gt;$B$12*Q2828</f>
        <v>1</v>
      </c>
      <c r="S2828" s="7" t="n">
        <f aca="false">IF(R2828,(P2828+$B$12*$B$13)/(Q2828+$B$13),IF(Q2828&gt;0,P2828/Q2828,0))</f>
        <v>70.1995161627834</v>
      </c>
      <c r="T2828" s="7" t="n">
        <f aca="false">IF(R2828,$B$13*(S2828-$B$12),0)</f>
        <v>172998790.406958</v>
      </c>
      <c r="U2828" s="7" t="n">
        <f aca="false">($B$763+$B$764)*S2828</f>
        <v>20234540.1679352</v>
      </c>
      <c r="V2828" s="7" t="n">
        <f aca="false">$B$22*S2828</f>
        <v>631795645.46505</v>
      </c>
      <c r="W2828" s="7" t="n">
        <f aca="false">IF(B2828=1,I2828,S2828*$B$758)</f>
        <v>57842797.3400734</v>
      </c>
      <c r="X2828" s="7" t="n">
        <f aca="false">IF(C2828=1,J2828,S2828*$E$786)</f>
        <v>430863470.963042</v>
      </c>
      <c r="Y2828" s="7" t="n">
        <f aca="false">IF(D2828=1,K2828,S2828*$E$785)</f>
        <v>121788336.052344</v>
      </c>
      <c r="Z2828" s="7" t="n">
        <f aca="false">IF(E2828=1,L2828,S2828*$E$784)</f>
        <v>168478838.79068</v>
      </c>
      <c r="AA2828" s="7" t="n">
        <f aca="false">IF(F2828=1,M2828,S2828*$E$783)</f>
        <v>30000000</v>
      </c>
      <c r="AB2828" s="7" t="n">
        <f aca="false">IF(G2828=1,N2828,S2828*$E$782)</f>
        <v>15000000</v>
      </c>
      <c r="AC2828" s="7" t="n">
        <f aca="false">IF(H2828=1,O2828,S2828*$E$781)</f>
        <v>350997580.813917</v>
      </c>
      <c r="AD2828" s="7" t="n">
        <f aca="false">INDEX($W$2822:$W$2949,MATCH($A2828+(1-B2828)*64,$A$2822:$A$2949,0))</f>
        <v>30000000</v>
      </c>
      <c r="AE2828" s="7" t="n">
        <f aca="false">INDEX($W$2822:$W$2949,MATCH($A2828-B2828*64,$A$2822:$A$2949,0))</f>
        <v>57842797.3400734</v>
      </c>
      <c r="AF2828" s="7" t="n">
        <f aca="false">INDEX($X$2822:$X$2949,MATCH($A2828+(1-C2828)*32,$A$2822:$A$2949,0))</f>
        <v>300000000</v>
      </c>
      <c r="AG2828" s="7" t="n">
        <f aca="false">INDEX($X$2822:$X$2949,MATCH($A2828-C2828*32,$A$2822:$A$2949,0))</f>
        <v>430863470.963042</v>
      </c>
      <c r="AH2828" s="7" t="n">
        <f aca="false">INDEX($Y$2822:$Y$2949,MATCH($A2828+(1-D2828)*16,$A$2822:$A$2949,0))</f>
        <v>100000000</v>
      </c>
      <c r="AI2828" s="7" t="n">
        <f aca="false">INDEX($Y$2822:$Y$2949,MATCH($A2828-D2828*16,$A$2822:$A$2949,0))</f>
        <v>121788336.052344</v>
      </c>
      <c r="AJ2828" s="7" t="n">
        <f aca="false">INDEX($Z$2822:$Z$2949,MATCH($A2828+(1-E2828)*8,$A$2822:$A$2949,0))</f>
        <v>60000000</v>
      </c>
      <c r="AK2828" s="7" t="n">
        <f aca="false">INDEX($Z$2822:$Z$2949,MATCH($A2828-E2828*8,$A$2822:$A$2949,0))</f>
        <v>168478838.79068</v>
      </c>
      <c r="AL2828" s="7" t="n">
        <f aca="false">INDEX($AA$2822:$AA$2949,MATCH($A2828+(1-F2828)*4,$A$2822:$A$2949,0))</f>
        <v>30000000</v>
      </c>
      <c r="AM2828" s="7" t="n">
        <f aca="false">INDEX($AA$2822:$AA$2949,MATCH($A2828-F2828*4,$A$2822:$A$2949,0))</f>
        <v>193056083.826277</v>
      </c>
      <c r="AN2828" s="7" t="n">
        <f aca="false">INDEX($AB$2822:$AB$2949,MATCH($A2828+(1-G2828)*2,$A$2822:$A$2949,0))</f>
        <v>15000000</v>
      </c>
      <c r="AO2828" s="7" t="n">
        <f aca="false">INDEX($AB$2822:$AB$2949,MATCH($A2828-G2828*2,$A$2822:$A$2949,0))</f>
        <v>299910527.916321</v>
      </c>
      <c r="AP2828" s="7" t="n">
        <f aca="false">INDEX($AC$2822:$AC$2949,MATCH($A2828+(1-H2828)*1,$A$2822:$A$2949,0))</f>
        <v>5000000</v>
      </c>
      <c r="AQ2828" s="7" t="n">
        <f aca="false">INDEX($AC$2822:$AC$2949,MATCH($A2828-H2828*1,$A$2822:$A$2949,0))</f>
        <v>350997580.813917</v>
      </c>
      <c r="AR2828" s="14" t="b">
        <f aca="false">AND(IF(B2828=1,AD2828&gt;=AE2828,AE2828&gt;AD2828),IF(C2828=1,AF2828&gt;=AG2828,AG2828&gt;AF2828),IF(D2828=1,AH2828&gt;=AI2828,AI2828&gt;AH2828),IF(E2828=1,AJ2828&gt;=AK2828,AK2828&gt;AJ2828),IF(F2828=1,AL2828&gt;=AM2828,AM2828&gt;AL2828),IF(G2828=1,AN2828&gt;=AO2828,AO2828&gt;AN2828),IF(H2828=1,AP2828&gt;=AQ2828,AQ2828&gt;AP2828))</f>
        <v>0</v>
      </c>
      <c r="AS2828" s="2"/>
      <c r="AT2828" s="2"/>
      <c r="AU2828" s="2"/>
      <c r="AV2828" s="2"/>
      <c r="AW2828" s="2"/>
      <c r="AX2828" s="2"/>
    </row>
    <row r="2829" customFormat="false" ht="15" hidden="false" customHeight="false" outlineLevel="0" collapsed="false">
      <c r="A2829" s="6" t="n">
        <f aca="false">ROW()-2822</f>
        <v>7</v>
      </c>
      <c r="B2829" s="6" t="n">
        <f aca="false">MOD(INT($A2829/64),2)</f>
        <v>0</v>
      </c>
      <c r="C2829" s="6" t="n">
        <f aca="false">MOD(INT($A2829/32),2)</f>
        <v>0</v>
      </c>
      <c r="D2829" s="6" t="n">
        <f aca="false">MOD(INT($A2829/16),2)</f>
        <v>0</v>
      </c>
      <c r="E2829" s="6" t="n">
        <f aca="false">MOD(INT($A2829/8),2)</f>
        <v>0</v>
      </c>
      <c r="F2829" s="6" t="n">
        <f aca="false">MOD(INT($A2829/4),2)</f>
        <v>1</v>
      </c>
      <c r="G2829" s="6" t="n">
        <f aca="false">MOD(INT($A2829/2),2)</f>
        <v>1</v>
      </c>
      <c r="H2829" s="6" t="n">
        <f aca="false">MOD(INT($A2829/1),2)</f>
        <v>1</v>
      </c>
      <c r="I2829" s="7" t="n">
        <f aca="false">IF(B2829=1,MIN($B$6,$B$2820),0)</f>
        <v>0</v>
      </c>
      <c r="J2829" s="7" t="n">
        <f aca="false">IF(C2829=1,MIN($F$786,MAX(0,$B$2820-I2829)),0)</f>
        <v>0</v>
      </c>
      <c r="K2829" s="7" t="n">
        <f aca="false">IF(D2829=1,MIN($F$785,MAX(0,$B$2820-SUM(I2829:J2829))),0)</f>
        <v>0</v>
      </c>
      <c r="L2829" s="7" t="n">
        <f aca="false">IF(E2829=1,MIN($F$784,MAX(0,$B$2820-SUM(I2829:K2829))),0)</f>
        <v>0</v>
      </c>
      <c r="M2829" s="7" t="n">
        <f aca="false">IF(F2829=1,MIN($F$783,MAX(0,$B$2820-SUM(I2829:L2829))),0)</f>
        <v>30000000</v>
      </c>
      <c r="N2829" s="7" t="n">
        <f aca="false">IF(G2829=1,MIN($F$782,MAX(0,$B$2820-SUM(I2829:M2829))),0)</f>
        <v>15000000</v>
      </c>
      <c r="O2829" s="7" t="n">
        <f aca="false">IF(H2829=1,MIN($F$781,MAX(0,$B$2820-SUM(I2829:N2829))),0)</f>
        <v>5000000</v>
      </c>
      <c r="P2829" s="7" t="n">
        <f aca="false">MAX(0,$B$2820-SUM(I2829:O2829))</f>
        <v>1950000000</v>
      </c>
      <c r="Q2829" s="7" t="n">
        <f aca="false">($B$763+$B$764)+$B$22+(1-B2829)*$B$758+(1-C2829)*$E$786+(1-D2829)*$E$785+(1-E2829)*$E$784+(1-F2829)*$E$783+(1-G2829)*$E$782+(1-H2829)*$E$781</f>
        <v>20384807.5741835</v>
      </c>
      <c r="R2829" s="7" t="n">
        <f aca="false">P2829&gt;$B$12*Q2829</f>
        <v>1</v>
      </c>
      <c r="S2829" s="7" t="n">
        <f aca="false">IF(R2829,(P2829+$B$12*$B$13)/(Q2829+$B$13),IF(Q2829&gt;0,P2829/Q2829,0))</f>
        <v>85.3186112083645</v>
      </c>
      <c r="T2829" s="7" t="n">
        <f aca="false">IF(R2829,$B$13*(S2829-$B$12),0)</f>
        <v>210796528.020911</v>
      </c>
      <c r="U2829" s="7" t="n">
        <f aca="false">($B$763+$B$764)*S2829</f>
        <v>24592518.010592</v>
      </c>
      <c r="V2829" s="7" t="n">
        <f aca="false">$B$22*S2829</f>
        <v>767867500.875281</v>
      </c>
      <c r="W2829" s="7" t="n">
        <f aca="false">IF(B2829=1,I2829,S2829*$B$758)</f>
        <v>70300586.2037308</v>
      </c>
      <c r="X2829" s="7" t="n">
        <f aca="false">IF(C2829=1,J2829,S2829*$E$786)</f>
        <v>523659919.218519</v>
      </c>
      <c r="Y2829" s="7" t="n">
        <f aca="false">IF(D2829=1,K2829,S2829*$E$785)</f>
        <v>148018280.770891</v>
      </c>
      <c r="Z2829" s="7" t="n">
        <f aca="false">IF(E2829=1,L2829,S2829*$E$784)</f>
        <v>204764666.900075</v>
      </c>
      <c r="AA2829" s="7" t="n">
        <f aca="false">IF(F2829=1,M2829,S2829*$E$783)</f>
        <v>30000000</v>
      </c>
      <c r="AB2829" s="7" t="n">
        <f aca="false">IF(G2829=1,N2829,S2829*$E$782)</f>
        <v>15000000</v>
      </c>
      <c r="AC2829" s="7" t="n">
        <f aca="false">IF(H2829=1,O2829,S2829*$E$781)</f>
        <v>5000000</v>
      </c>
      <c r="AD2829" s="7" t="n">
        <f aca="false">INDEX($W$2822:$W$2949,MATCH($A2829+(1-B2829)*64,$A$2822:$A$2949,0))</f>
        <v>30000000</v>
      </c>
      <c r="AE2829" s="7" t="n">
        <f aca="false">INDEX($W$2822:$W$2949,MATCH($A2829-B2829*64,$A$2822:$A$2949,0))</f>
        <v>70300586.2037308</v>
      </c>
      <c r="AF2829" s="7" t="n">
        <f aca="false">INDEX($X$2822:$X$2949,MATCH($A2829+(1-C2829)*32,$A$2822:$A$2949,0))</f>
        <v>300000000</v>
      </c>
      <c r="AG2829" s="7" t="n">
        <f aca="false">INDEX($X$2822:$X$2949,MATCH($A2829-C2829*32,$A$2822:$A$2949,0))</f>
        <v>523659919.218519</v>
      </c>
      <c r="AH2829" s="7" t="n">
        <f aca="false">INDEX($Y$2822:$Y$2949,MATCH($A2829+(1-D2829)*16,$A$2822:$A$2949,0))</f>
        <v>100000000</v>
      </c>
      <c r="AI2829" s="7" t="n">
        <f aca="false">INDEX($Y$2822:$Y$2949,MATCH($A2829-D2829*16,$A$2822:$A$2949,0))</f>
        <v>148018280.770891</v>
      </c>
      <c r="AJ2829" s="7" t="n">
        <f aca="false">INDEX($Z$2822:$Z$2949,MATCH($A2829+(1-E2829)*8,$A$2822:$A$2949,0))</f>
        <v>60000000</v>
      </c>
      <c r="AK2829" s="7" t="n">
        <f aca="false">INDEX($Z$2822:$Z$2949,MATCH($A2829-E2829*8,$A$2822:$A$2949,0))</f>
        <v>204764666.900075</v>
      </c>
      <c r="AL2829" s="7" t="n">
        <f aca="false">INDEX($AA$2822:$AA$2949,MATCH($A2829+(1-F2829)*4,$A$2822:$A$2949,0))</f>
        <v>30000000</v>
      </c>
      <c r="AM2829" s="7" t="n">
        <f aca="false">INDEX($AA$2822:$AA$2949,MATCH($A2829-F2829*4,$A$2822:$A$2949,0))</f>
        <v>229767981.969926</v>
      </c>
      <c r="AN2829" s="7" t="n">
        <f aca="false">INDEX($AB$2822:$AB$2949,MATCH($A2829+(1-G2829)*2,$A$2822:$A$2949,0))</f>
        <v>15000000</v>
      </c>
      <c r="AO2829" s="7" t="n">
        <f aca="false">INDEX($AB$2822:$AB$2949,MATCH($A2829-G2829*2,$A$2822:$A$2949,0))</f>
        <v>352790671.903643</v>
      </c>
      <c r="AP2829" s="7" t="n">
        <f aca="false">INDEX($AC$2822:$AC$2949,MATCH($A2829+(1-H2829)*1,$A$2822:$A$2949,0))</f>
        <v>5000000</v>
      </c>
      <c r="AQ2829" s="7" t="n">
        <f aca="false">INDEX($AC$2822:$AC$2949,MATCH($A2829-H2829*1,$A$2822:$A$2949,0))</f>
        <v>350997580.813917</v>
      </c>
      <c r="AR2829" s="14" t="b">
        <f aca="false">AND(IF(B2829=1,AD2829&gt;=AE2829,AE2829&gt;AD2829),IF(C2829=1,AF2829&gt;=AG2829,AG2829&gt;AF2829),IF(D2829=1,AH2829&gt;=AI2829,AI2829&gt;AH2829),IF(E2829=1,AJ2829&gt;=AK2829,AK2829&gt;AJ2829),IF(F2829=1,AL2829&gt;=AM2829,AM2829&gt;AL2829),IF(G2829=1,AN2829&gt;=AO2829,AO2829&gt;AN2829),IF(H2829=1,AP2829&gt;=AQ2829,AQ2829&gt;AP2829))</f>
        <v>0</v>
      </c>
      <c r="AS2829" s="2"/>
      <c r="AT2829" s="2"/>
      <c r="AU2829" s="2"/>
      <c r="AV2829" s="2"/>
      <c r="AW2829" s="2"/>
      <c r="AX2829" s="2"/>
    </row>
    <row r="2830" customFormat="false" ht="15" hidden="false" customHeight="false" outlineLevel="0" collapsed="false">
      <c r="A2830" s="6" t="n">
        <f aca="false">ROW()-2822</f>
        <v>8</v>
      </c>
      <c r="B2830" s="6" t="n">
        <f aca="false">MOD(INT($A2830/64),2)</f>
        <v>0</v>
      </c>
      <c r="C2830" s="6" t="n">
        <f aca="false">MOD(INT($A2830/32),2)</f>
        <v>0</v>
      </c>
      <c r="D2830" s="6" t="n">
        <f aca="false">MOD(INT($A2830/16),2)</f>
        <v>0</v>
      </c>
      <c r="E2830" s="6" t="n">
        <f aca="false">MOD(INT($A2830/8),2)</f>
        <v>1</v>
      </c>
      <c r="F2830" s="6" t="n">
        <f aca="false">MOD(INT($A2830/4),2)</f>
        <v>0</v>
      </c>
      <c r="G2830" s="6" t="n">
        <f aca="false">MOD(INT($A2830/2),2)</f>
        <v>0</v>
      </c>
      <c r="H2830" s="6" t="n">
        <f aca="false">MOD(INT($A2830/1),2)</f>
        <v>0</v>
      </c>
      <c r="I2830" s="7" t="n">
        <f aca="false">IF(B2830=1,MIN($B$6,$B$2820),0)</f>
        <v>0</v>
      </c>
      <c r="J2830" s="7" t="n">
        <f aca="false">IF(C2830=1,MIN($F$786,MAX(0,$B$2820-I2830)),0)</f>
        <v>0</v>
      </c>
      <c r="K2830" s="7" t="n">
        <f aca="false">IF(D2830=1,MIN($F$785,MAX(0,$B$2820-SUM(I2830:J2830))),0)</f>
        <v>0</v>
      </c>
      <c r="L2830" s="7" t="n">
        <f aca="false">IF(E2830=1,MIN($F$784,MAX(0,$B$2820-SUM(I2830:K2830))),0)</f>
        <v>60000000</v>
      </c>
      <c r="M2830" s="7" t="n">
        <f aca="false">IF(F2830=1,MIN($F$783,MAX(0,$B$2820-SUM(I2830:L2830))),0)</f>
        <v>0</v>
      </c>
      <c r="N2830" s="7" t="n">
        <f aca="false">IF(G2830=1,MIN($F$782,MAX(0,$B$2820-SUM(I2830:M2830))),0)</f>
        <v>0</v>
      </c>
      <c r="O2830" s="7" t="n">
        <f aca="false">IF(H2830=1,MIN($F$781,MAX(0,$B$2820-SUM(I2830:N2830))),0)</f>
        <v>0</v>
      </c>
      <c r="P2830" s="7" t="n">
        <f aca="false">MAX(0,$B$2820-SUM(I2830:O2830))</f>
        <v>1940000000</v>
      </c>
      <c r="Q2830" s="7" t="n">
        <f aca="false">($B$763+$B$764)+$B$22+(1-B2830)*$B$758+(1-C2830)*$E$786+(1-D2830)*$E$785+(1-E2830)*$E$784+(1-F2830)*$E$783+(1-G2830)*$E$782+(1-H2830)*$E$781</f>
        <v>30984807.5741835</v>
      </c>
      <c r="R2830" s="7" t="n">
        <f aca="false">P2830&gt;$B$12*Q2830</f>
        <v>1</v>
      </c>
      <c r="S2830" s="7" t="n">
        <f aca="false">IF(R2830,(P2830+$B$12*$B$13)/(Q2830+$B$13),IF(Q2830&gt;0,P2830/Q2830,0))</f>
        <v>58.011383093557</v>
      </c>
      <c r="T2830" s="7" t="n">
        <f aca="false">IF(R2830,$B$13*(S2830-$B$12),0)</f>
        <v>142528457.733893</v>
      </c>
      <c r="U2830" s="7" t="n">
        <f aca="false">($B$763+$B$764)*S2830</f>
        <v>16721392.476297</v>
      </c>
      <c r="V2830" s="7" t="n">
        <f aca="false">$B$22*S2830</f>
        <v>522102447.842013</v>
      </c>
      <c r="W2830" s="7" t="n">
        <f aca="false">IF(B2830=1,I2830,S2830*$B$758)</f>
        <v>47800054.1758283</v>
      </c>
      <c r="X2830" s="7" t="n">
        <f aca="false">IF(C2830=1,J2830,S2830*$E$786)</f>
        <v>356056383.880149</v>
      </c>
      <c r="Y2830" s="7" t="n">
        <f aca="false">IF(D2830=1,K2830,S2830*$E$785)</f>
        <v>100643283.675578</v>
      </c>
      <c r="Z2830" s="7" t="n">
        <f aca="false">IF(E2830=1,L2830,S2830*$E$784)</f>
        <v>60000000</v>
      </c>
      <c r="AA2830" s="7" t="n">
        <f aca="false">IF(F2830=1,M2830,S2830*$E$783)</f>
        <v>174034149.280671</v>
      </c>
      <c r="AB2830" s="7" t="n">
        <f aca="false">IF(G2830=1,N2830,S2830*$E$782)</f>
        <v>290056915.467785</v>
      </c>
      <c r="AC2830" s="7" t="n">
        <f aca="false">IF(H2830=1,O2830,S2830*$E$781)</f>
        <v>290056915.467785</v>
      </c>
      <c r="AD2830" s="7" t="n">
        <f aca="false">INDEX($W$2822:$W$2949,MATCH($A2830+(1-B2830)*64,$A$2822:$A$2949,0))</f>
        <v>30000000</v>
      </c>
      <c r="AE2830" s="7" t="n">
        <f aca="false">INDEX($W$2822:$W$2949,MATCH($A2830-B2830*64,$A$2822:$A$2949,0))</f>
        <v>47800054.1758283</v>
      </c>
      <c r="AF2830" s="7" t="n">
        <f aca="false">INDEX($X$2822:$X$2949,MATCH($A2830+(1-C2830)*32,$A$2822:$A$2949,0))</f>
        <v>300000000</v>
      </c>
      <c r="AG2830" s="7" t="n">
        <f aca="false">INDEX($X$2822:$X$2949,MATCH($A2830-C2830*32,$A$2822:$A$2949,0))</f>
        <v>356056383.880149</v>
      </c>
      <c r="AH2830" s="7" t="n">
        <f aca="false">INDEX($Y$2822:$Y$2949,MATCH($A2830+(1-D2830)*16,$A$2822:$A$2949,0))</f>
        <v>100000000</v>
      </c>
      <c r="AI2830" s="7" t="n">
        <f aca="false">INDEX($Y$2822:$Y$2949,MATCH($A2830-D2830*16,$A$2822:$A$2949,0))</f>
        <v>100643283.675578</v>
      </c>
      <c r="AJ2830" s="7" t="n">
        <f aca="false">INDEX($Z$2822:$Z$2949,MATCH($A2830+(1-E2830)*8,$A$2822:$A$2949,0))</f>
        <v>60000000</v>
      </c>
      <c r="AK2830" s="7" t="n">
        <f aca="false">INDEX($Z$2822:$Z$2949,MATCH($A2830-E2830*8,$A$2822:$A$2949,0))</f>
        <v>133928543.160353</v>
      </c>
      <c r="AL2830" s="7" t="n">
        <f aca="false">INDEX($AA$2822:$AA$2949,MATCH($A2830+(1-F2830)*4,$A$2822:$A$2949,0))</f>
        <v>30000000</v>
      </c>
      <c r="AM2830" s="7" t="n">
        <f aca="false">INDEX($AA$2822:$AA$2949,MATCH($A2830-F2830*4,$A$2822:$A$2949,0))</f>
        <v>174034149.280671</v>
      </c>
      <c r="AN2830" s="7" t="n">
        <f aca="false">INDEX($AB$2822:$AB$2949,MATCH($A2830+(1-G2830)*2,$A$2822:$A$2949,0))</f>
        <v>15000000</v>
      </c>
      <c r="AO2830" s="7" t="n">
        <f aca="false">INDEX($AB$2822:$AB$2949,MATCH($A2830-G2830*2,$A$2822:$A$2949,0))</f>
        <v>290056915.467785</v>
      </c>
      <c r="AP2830" s="7" t="n">
        <f aca="false">INDEX($AC$2822:$AC$2949,MATCH($A2830+(1-H2830)*1,$A$2822:$A$2949,0))</f>
        <v>5000000</v>
      </c>
      <c r="AQ2830" s="7" t="n">
        <f aca="false">INDEX($AC$2822:$AC$2949,MATCH($A2830-H2830*1,$A$2822:$A$2949,0))</f>
        <v>290056915.467785</v>
      </c>
      <c r="AR2830" s="14" t="b">
        <f aca="false">AND(IF(B2830=1,AD2830&gt;=AE2830,AE2830&gt;AD2830),IF(C2830=1,AF2830&gt;=AG2830,AG2830&gt;AF2830),IF(D2830=1,AH2830&gt;=AI2830,AI2830&gt;AH2830),IF(E2830=1,AJ2830&gt;=AK2830,AK2830&gt;AJ2830),IF(F2830=1,AL2830&gt;=AM2830,AM2830&gt;AL2830),IF(G2830=1,AN2830&gt;=AO2830,AO2830&gt;AN2830),IF(H2830=1,AP2830&gt;=AQ2830,AQ2830&gt;AP2830))</f>
        <v>0</v>
      </c>
      <c r="AS2830" s="2"/>
      <c r="AT2830" s="2"/>
      <c r="AU2830" s="2"/>
      <c r="AV2830" s="2"/>
      <c r="AW2830" s="2"/>
      <c r="AX2830" s="2"/>
    </row>
    <row r="2831" customFormat="false" ht="15" hidden="false" customHeight="false" outlineLevel="0" collapsed="false">
      <c r="A2831" s="6" t="n">
        <f aca="false">ROW()-2822</f>
        <v>9</v>
      </c>
      <c r="B2831" s="6" t="n">
        <f aca="false">MOD(INT($A2831/64),2)</f>
        <v>0</v>
      </c>
      <c r="C2831" s="6" t="n">
        <f aca="false">MOD(INT($A2831/32),2)</f>
        <v>0</v>
      </c>
      <c r="D2831" s="6" t="n">
        <f aca="false">MOD(INT($A2831/16),2)</f>
        <v>0</v>
      </c>
      <c r="E2831" s="6" t="n">
        <f aca="false">MOD(INT($A2831/8),2)</f>
        <v>1</v>
      </c>
      <c r="F2831" s="6" t="n">
        <f aca="false">MOD(INT($A2831/4),2)</f>
        <v>0</v>
      </c>
      <c r="G2831" s="6" t="n">
        <f aca="false">MOD(INT($A2831/2),2)</f>
        <v>0</v>
      </c>
      <c r="H2831" s="6" t="n">
        <f aca="false">MOD(INT($A2831/1),2)</f>
        <v>1</v>
      </c>
      <c r="I2831" s="7" t="n">
        <f aca="false">IF(B2831=1,MIN($B$6,$B$2820),0)</f>
        <v>0</v>
      </c>
      <c r="J2831" s="7" t="n">
        <f aca="false">IF(C2831=1,MIN($F$786,MAX(0,$B$2820-I2831)),0)</f>
        <v>0</v>
      </c>
      <c r="K2831" s="7" t="n">
        <f aca="false">IF(D2831=1,MIN($F$785,MAX(0,$B$2820-SUM(I2831:J2831))),0)</f>
        <v>0</v>
      </c>
      <c r="L2831" s="7" t="n">
        <f aca="false">IF(E2831=1,MIN($F$784,MAX(0,$B$2820-SUM(I2831:K2831))),0)</f>
        <v>60000000</v>
      </c>
      <c r="M2831" s="7" t="n">
        <f aca="false">IF(F2831=1,MIN($F$783,MAX(0,$B$2820-SUM(I2831:L2831))),0)</f>
        <v>0</v>
      </c>
      <c r="N2831" s="7" t="n">
        <f aca="false">IF(G2831=1,MIN($F$782,MAX(0,$B$2820-SUM(I2831:M2831))),0)</f>
        <v>0</v>
      </c>
      <c r="O2831" s="7" t="n">
        <f aca="false">IF(H2831=1,MIN($F$781,MAX(0,$B$2820-SUM(I2831:N2831))),0)</f>
        <v>5000000</v>
      </c>
      <c r="P2831" s="7" t="n">
        <f aca="false">MAX(0,$B$2820-SUM(I2831:O2831))</f>
        <v>1935000000</v>
      </c>
      <c r="Q2831" s="7" t="n">
        <f aca="false">($B$763+$B$764)+$B$22+(1-B2831)*$B$758+(1-C2831)*$E$786+(1-D2831)*$E$785+(1-E2831)*$E$784+(1-F2831)*$E$783+(1-G2831)*$E$782+(1-H2831)*$E$781</f>
        <v>25984807.5741835</v>
      </c>
      <c r="R2831" s="7" t="n">
        <f aca="false">P2831&gt;$B$12*Q2831</f>
        <v>1</v>
      </c>
      <c r="S2831" s="7" t="n">
        <f aca="false">IF(R2831,(P2831+$B$12*$B$13)/(Q2831+$B$13),IF(Q2831&gt;0,P2831/Q2831,0))</f>
        <v>68.0187147114873</v>
      </c>
      <c r="T2831" s="7" t="n">
        <f aca="false">IF(R2831,$B$13*(S2831-$B$12),0)</f>
        <v>167546786.778718</v>
      </c>
      <c r="U2831" s="7" t="n">
        <f aca="false">($B$763+$B$764)*S2831</f>
        <v>19605938.7618768</v>
      </c>
      <c r="V2831" s="7" t="n">
        <f aca="false">$B$22*S2831</f>
        <v>612168432.403385</v>
      </c>
      <c r="W2831" s="7" t="n">
        <f aca="false">IF(B2831=1,I2831,S2831*$B$758)</f>
        <v>56045866.7730059</v>
      </c>
      <c r="X2831" s="7" t="n">
        <f aca="false">IF(C2831=1,J2831,S2831*$E$786)</f>
        <v>417478368.983026</v>
      </c>
      <c r="Y2831" s="7" t="n">
        <f aca="false">IF(D2831=1,K2831,S2831*$E$785)</f>
        <v>118004888.60809</v>
      </c>
      <c r="Z2831" s="7" t="n">
        <f aca="false">IF(E2831=1,L2831,S2831*$E$784)</f>
        <v>60000000</v>
      </c>
      <c r="AA2831" s="7" t="n">
        <f aca="false">IF(F2831=1,M2831,S2831*$E$783)</f>
        <v>204056144.134462</v>
      </c>
      <c r="AB2831" s="7" t="n">
        <f aca="false">IF(G2831=1,N2831,S2831*$E$782)</f>
        <v>340093573.557436</v>
      </c>
      <c r="AC2831" s="7" t="n">
        <f aca="false">IF(H2831=1,O2831,S2831*$E$781)</f>
        <v>5000000</v>
      </c>
      <c r="AD2831" s="7" t="n">
        <f aca="false">INDEX($W$2822:$W$2949,MATCH($A2831+(1-B2831)*64,$A$2822:$A$2949,0))</f>
        <v>30000000</v>
      </c>
      <c r="AE2831" s="7" t="n">
        <f aca="false">INDEX($W$2822:$W$2949,MATCH($A2831-B2831*64,$A$2822:$A$2949,0))</f>
        <v>56045866.7730059</v>
      </c>
      <c r="AF2831" s="7" t="n">
        <f aca="false">INDEX($X$2822:$X$2949,MATCH($A2831+(1-C2831)*32,$A$2822:$A$2949,0))</f>
        <v>300000000</v>
      </c>
      <c r="AG2831" s="7" t="n">
        <f aca="false">INDEX($X$2822:$X$2949,MATCH($A2831-C2831*32,$A$2822:$A$2949,0))</f>
        <v>417478368.983026</v>
      </c>
      <c r="AH2831" s="7" t="n">
        <f aca="false">INDEX($Y$2822:$Y$2949,MATCH($A2831+(1-D2831)*16,$A$2822:$A$2949,0))</f>
        <v>100000000</v>
      </c>
      <c r="AI2831" s="7" t="n">
        <f aca="false">INDEX($Y$2822:$Y$2949,MATCH($A2831-D2831*16,$A$2822:$A$2949,0))</f>
        <v>118004888.60809</v>
      </c>
      <c r="AJ2831" s="7" t="n">
        <f aca="false">INDEX($Z$2822:$Z$2949,MATCH($A2831+(1-E2831)*8,$A$2822:$A$2949,0))</f>
        <v>60000000</v>
      </c>
      <c r="AK2831" s="7" t="n">
        <f aca="false">INDEX($Z$2822:$Z$2949,MATCH($A2831-E2831*8,$A$2822:$A$2949,0))</f>
        <v>155221948.153152</v>
      </c>
      <c r="AL2831" s="7" t="n">
        <f aca="false">INDEX($AA$2822:$AA$2949,MATCH($A2831+(1-F2831)*4,$A$2822:$A$2949,0))</f>
        <v>30000000</v>
      </c>
      <c r="AM2831" s="7" t="n">
        <f aca="false">INDEX($AA$2822:$AA$2949,MATCH($A2831-F2831*4,$A$2822:$A$2949,0))</f>
        <v>204056144.134462</v>
      </c>
      <c r="AN2831" s="7" t="n">
        <f aca="false">INDEX($AB$2822:$AB$2949,MATCH($A2831+(1-G2831)*2,$A$2822:$A$2949,0))</f>
        <v>15000000</v>
      </c>
      <c r="AO2831" s="7" t="n">
        <f aca="false">INDEX($AB$2822:$AB$2949,MATCH($A2831-G2831*2,$A$2822:$A$2949,0))</f>
        <v>340093573.557436</v>
      </c>
      <c r="AP2831" s="7" t="n">
        <f aca="false">INDEX($AC$2822:$AC$2949,MATCH($A2831+(1-H2831)*1,$A$2822:$A$2949,0))</f>
        <v>5000000</v>
      </c>
      <c r="AQ2831" s="7" t="n">
        <f aca="false">INDEX($AC$2822:$AC$2949,MATCH($A2831-H2831*1,$A$2822:$A$2949,0))</f>
        <v>290056915.467785</v>
      </c>
      <c r="AR2831" s="14" t="b">
        <f aca="false">AND(IF(B2831=1,AD2831&gt;=AE2831,AE2831&gt;AD2831),IF(C2831=1,AF2831&gt;=AG2831,AG2831&gt;AF2831),IF(D2831=1,AH2831&gt;=AI2831,AI2831&gt;AH2831),IF(E2831=1,AJ2831&gt;=AK2831,AK2831&gt;AJ2831),IF(F2831=1,AL2831&gt;=AM2831,AM2831&gt;AL2831),IF(G2831=1,AN2831&gt;=AO2831,AO2831&gt;AN2831),IF(H2831=1,AP2831&gt;=AQ2831,AQ2831&gt;AP2831))</f>
        <v>0</v>
      </c>
      <c r="AS2831" s="2"/>
      <c r="AT2831" s="2"/>
      <c r="AU2831" s="2"/>
      <c r="AV2831" s="2"/>
      <c r="AW2831" s="2"/>
      <c r="AX2831" s="2"/>
    </row>
    <row r="2832" customFormat="false" ht="15" hidden="false" customHeight="false" outlineLevel="0" collapsed="false">
      <c r="A2832" s="6" t="n">
        <f aca="false">ROW()-2822</f>
        <v>10</v>
      </c>
      <c r="B2832" s="6" t="n">
        <f aca="false">MOD(INT($A2832/64),2)</f>
        <v>0</v>
      </c>
      <c r="C2832" s="6" t="n">
        <f aca="false">MOD(INT($A2832/32),2)</f>
        <v>0</v>
      </c>
      <c r="D2832" s="6" t="n">
        <f aca="false">MOD(INT($A2832/16),2)</f>
        <v>0</v>
      </c>
      <c r="E2832" s="6" t="n">
        <f aca="false">MOD(INT($A2832/8),2)</f>
        <v>1</v>
      </c>
      <c r="F2832" s="6" t="n">
        <f aca="false">MOD(INT($A2832/4),2)</f>
        <v>0</v>
      </c>
      <c r="G2832" s="6" t="n">
        <f aca="false">MOD(INT($A2832/2),2)</f>
        <v>1</v>
      </c>
      <c r="H2832" s="6" t="n">
        <f aca="false">MOD(INT($A2832/1),2)</f>
        <v>0</v>
      </c>
      <c r="I2832" s="7" t="n">
        <f aca="false">IF(B2832=1,MIN($B$6,$B$2820),0)</f>
        <v>0</v>
      </c>
      <c r="J2832" s="7" t="n">
        <f aca="false">IF(C2832=1,MIN($F$786,MAX(0,$B$2820-I2832)),0)</f>
        <v>0</v>
      </c>
      <c r="K2832" s="7" t="n">
        <f aca="false">IF(D2832=1,MIN($F$785,MAX(0,$B$2820-SUM(I2832:J2832))),0)</f>
        <v>0</v>
      </c>
      <c r="L2832" s="7" t="n">
        <f aca="false">IF(E2832=1,MIN($F$784,MAX(0,$B$2820-SUM(I2832:K2832))),0)</f>
        <v>60000000</v>
      </c>
      <c r="M2832" s="7" t="n">
        <f aca="false">IF(F2832=1,MIN($F$783,MAX(0,$B$2820-SUM(I2832:L2832))),0)</f>
        <v>0</v>
      </c>
      <c r="N2832" s="7" t="n">
        <f aca="false">IF(G2832=1,MIN($F$782,MAX(0,$B$2820-SUM(I2832:M2832))),0)</f>
        <v>15000000</v>
      </c>
      <c r="O2832" s="7" t="n">
        <f aca="false">IF(H2832=1,MIN($F$781,MAX(0,$B$2820-SUM(I2832:N2832))),0)</f>
        <v>0</v>
      </c>
      <c r="P2832" s="7" t="n">
        <f aca="false">MAX(0,$B$2820-SUM(I2832:O2832))</f>
        <v>1925000000</v>
      </c>
      <c r="Q2832" s="7" t="n">
        <f aca="false">($B$763+$B$764)+$B$22+(1-B2832)*$B$758+(1-C2832)*$E$786+(1-D2832)*$E$785+(1-E2832)*$E$784+(1-F2832)*$E$783+(1-G2832)*$E$782+(1-H2832)*$E$781</f>
        <v>25984807.5741835</v>
      </c>
      <c r="R2832" s="7" t="n">
        <f aca="false">P2832&gt;$B$12*Q2832</f>
        <v>1</v>
      </c>
      <c r="S2832" s="7" t="n">
        <f aca="false">IF(R2832,(P2832+$B$12*$B$13)/(Q2832+$B$13),IF(Q2832&gt;0,P2832/Q2832,0))</f>
        <v>67.6676503774925</v>
      </c>
      <c r="T2832" s="7" t="n">
        <f aca="false">IF(R2832,$B$13*(S2832-$B$12),0)</f>
        <v>166669125.943731</v>
      </c>
      <c r="U2832" s="7" t="n">
        <f aca="false">($B$763+$B$764)*S2832</f>
        <v>19504746.81988</v>
      </c>
      <c r="V2832" s="7" t="n">
        <f aca="false">$B$22*S2832</f>
        <v>609008853.397432</v>
      </c>
      <c r="W2832" s="7" t="n">
        <f aca="false">IF(B2832=1,I2832,S2832*$B$758)</f>
        <v>55756597.7832097</v>
      </c>
      <c r="X2832" s="7" t="n">
        <f aca="false">IF(C2832=1,J2832,S2832*$E$786)</f>
        <v>415323641.917307</v>
      </c>
      <c r="Y2832" s="7" t="n">
        <f aca="false">IF(D2832=1,K2832,S2832*$E$785)</f>
        <v>117395831.1185</v>
      </c>
      <c r="Z2832" s="7" t="n">
        <f aca="false">IF(E2832=1,L2832,S2832*$E$784)</f>
        <v>60000000</v>
      </c>
      <c r="AA2832" s="7" t="n">
        <f aca="false">IF(F2832=1,M2832,S2832*$E$783)</f>
        <v>203002951.132477</v>
      </c>
      <c r="AB2832" s="7" t="n">
        <f aca="false">IF(G2832=1,N2832,S2832*$E$782)</f>
        <v>15000000</v>
      </c>
      <c r="AC2832" s="7" t="n">
        <f aca="false">IF(H2832=1,O2832,S2832*$E$781)</f>
        <v>338338251.887462</v>
      </c>
      <c r="AD2832" s="7" t="n">
        <f aca="false">INDEX($W$2822:$W$2949,MATCH($A2832+(1-B2832)*64,$A$2822:$A$2949,0))</f>
        <v>30000000</v>
      </c>
      <c r="AE2832" s="7" t="n">
        <f aca="false">INDEX($W$2822:$W$2949,MATCH($A2832-B2832*64,$A$2822:$A$2949,0))</f>
        <v>55756597.7832097</v>
      </c>
      <c r="AF2832" s="7" t="n">
        <f aca="false">INDEX($X$2822:$X$2949,MATCH($A2832+(1-C2832)*32,$A$2822:$A$2949,0))</f>
        <v>300000000</v>
      </c>
      <c r="AG2832" s="7" t="n">
        <f aca="false">INDEX($X$2822:$X$2949,MATCH($A2832-C2832*32,$A$2822:$A$2949,0))</f>
        <v>415323641.917307</v>
      </c>
      <c r="AH2832" s="7" t="n">
        <f aca="false">INDEX($Y$2822:$Y$2949,MATCH($A2832+(1-D2832)*16,$A$2822:$A$2949,0))</f>
        <v>100000000</v>
      </c>
      <c r="AI2832" s="7" t="n">
        <f aca="false">INDEX($Y$2822:$Y$2949,MATCH($A2832-D2832*16,$A$2822:$A$2949,0))</f>
        <v>117395831.1185</v>
      </c>
      <c r="AJ2832" s="7" t="n">
        <f aca="false">INDEX($Z$2822:$Z$2949,MATCH($A2832+(1-E2832)*8,$A$2822:$A$2949,0))</f>
        <v>60000000</v>
      </c>
      <c r="AK2832" s="7" t="n">
        <f aca="false">INDEX($Z$2822:$Z$2949,MATCH($A2832-E2832*8,$A$2822:$A$2949,0))</f>
        <v>154444867.061021</v>
      </c>
      <c r="AL2832" s="7" t="n">
        <f aca="false">INDEX($AA$2822:$AA$2949,MATCH($A2832+(1-F2832)*4,$A$2822:$A$2949,0))</f>
        <v>30000000</v>
      </c>
      <c r="AM2832" s="7" t="n">
        <f aca="false">INDEX($AA$2822:$AA$2949,MATCH($A2832-F2832*4,$A$2822:$A$2949,0))</f>
        <v>203002951.132477</v>
      </c>
      <c r="AN2832" s="7" t="n">
        <f aca="false">INDEX($AB$2822:$AB$2949,MATCH($A2832+(1-G2832)*2,$A$2822:$A$2949,0))</f>
        <v>15000000</v>
      </c>
      <c r="AO2832" s="7" t="n">
        <f aca="false">INDEX($AB$2822:$AB$2949,MATCH($A2832-G2832*2,$A$2822:$A$2949,0))</f>
        <v>290056915.467785</v>
      </c>
      <c r="AP2832" s="7" t="n">
        <f aca="false">INDEX($AC$2822:$AC$2949,MATCH($A2832+(1-H2832)*1,$A$2822:$A$2949,0))</f>
        <v>5000000</v>
      </c>
      <c r="AQ2832" s="7" t="n">
        <f aca="false">INDEX($AC$2822:$AC$2949,MATCH($A2832-H2832*1,$A$2822:$A$2949,0))</f>
        <v>338338251.887462</v>
      </c>
      <c r="AR2832" s="14" t="b">
        <f aca="false">AND(IF(B2832=1,AD2832&gt;=AE2832,AE2832&gt;AD2832),IF(C2832=1,AF2832&gt;=AG2832,AG2832&gt;AF2832),IF(D2832=1,AH2832&gt;=AI2832,AI2832&gt;AH2832),IF(E2832=1,AJ2832&gt;=AK2832,AK2832&gt;AJ2832),IF(F2832=1,AL2832&gt;=AM2832,AM2832&gt;AL2832),IF(G2832=1,AN2832&gt;=AO2832,AO2832&gt;AN2832),IF(H2832=1,AP2832&gt;=AQ2832,AQ2832&gt;AP2832))</f>
        <v>0</v>
      </c>
      <c r="AS2832" s="2"/>
      <c r="AT2832" s="2"/>
      <c r="AU2832" s="2"/>
      <c r="AV2832" s="2"/>
      <c r="AW2832" s="2"/>
      <c r="AX2832" s="2"/>
    </row>
    <row r="2833" customFormat="false" ht="15" hidden="false" customHeight="false" outlineLevel="0" collapsed="false">
      <c r="A2833" s="6" t="n">
        <f aca="false">ROW()-2822</f>
        <v>11</v>
      </c>
      <c r="B2833" s="6" t="n">
        <f aca="false">MOD(INT($A2833/64),2)</f>
        <v>0</v>
      </c>
      <c r="C2833" s="6" t="n">
        <f aca="false">MOD(INT($A2833/32),2)</f>
        <v>0</v>
      </c>
      <c r="D2833" s="6" t="n">
        <f aca="false">MOD(INT($A2833/16),2)</f>
        <v>0</v>
      </c>
      <c r="E2833" s="6" t="n">
        <f aca="false">MOD(INT($A2833/8),2)</f>
        <v>1</v>
      </c>
      <c r="F2833" s="6" t="n">
        <f aca="false">MOD(INT($A2833/4),2)</f>
        <v>0</v>
      </c>
      <c r="G2833" s="6" t="n">
        <f aca="false">MOD(INT($A2833/2),2)</f>
        <v>1</v>
      </c>
      <c r="H2833" s="6" t="n">
        <f aca="false">MOD(INT($A2833/1),2)</f>
        <v>1</v>
      </c>
      <c r="I2833" s="7" t="n">
        <f aca="false">IF(B2833=1,MIN($B$6,$B$2820),0)</f>
        <v>0</v>
      </c>
      <c r="J2833" s="7" t="n">
        <f aca="false">IF(C2833=1,MIN($F$786,MAX(0,$B$2820-I2833)),0)</f>
        <v>0</v>
      </c>
      <c r="K2833" s="7" t="n">
        <f aca="false">IF(D2833=1,MIN($F$785,MAX(0,$B$2820-SUM(I2833:J2833))),0)</f>
        <v>0</v>
      </c>
      <c r="L2833" s="7" t="n">
        <f aca="false">IF(E2833=1,MIN($F$784,MAX(0,$B$2820-SUM(I2833:K2833))),0)</f>
        <v>60000000</v>
      </c>
      <c r="M2833" s="7" t="n">
        <f aca="false">IF(F2833=1,MIN($F$783,MAX(0,$B$2820-SUM(I2833:L2833))),0)</f>
        <v>0</v>
      </c>
      <c r="N2833" s="7" t="n">
        <f aca="false">IF(G2833=1,MIN($F$782,MAX(0,$B$2820-SUM(I2833:M2833))),0)</f>
        <v>15000000</v>
      </c>
      <c r="O2833" s="7" t="n">
        <f aca="false">IF(H2833=1,MIN($F$781,MAX(0,$B$2820-SUM(I2833:N2833))),0)</f>
        <v>5000000</v>
      </c>
      <c r="P2833" s="7" t="n">
        <f aca="false">MAX(0,$B$2820-SUM(I2833:O2833))</f>
        <v>1920000000</v>
      </c>
      <c r="Q2833" s="7" t="n">
        <f aca="false">($B$763+$B$764)+$B$22+(1-B2833)*$B$758+(1-C2833)*$E$786+(1-D2833)*$E$785+(1-E2833)*$E$784+(1-F2833)*$E$783+(1-G2833)*$E$782+(1-H2833)*$E$781</f>
        <v>20984807.5741835</v>
      </c>
      <c r="R2833" s="7" t="n">
        <f aca="false">P2833&gt;$B$12*Q2833</f>
        <v>1</v>
      </c>
      <c r="S2833" s="7" t="n">
        <f aca="false">IF(R2833,(P2833+$B$12*$B$13)/(Q2833+$B$13),IF(Q2833&gt;0,P2833/Q2833,0))</f>
        <v>81.8614329254021</v>
      </c>
      <c r="T2833" s="7" t="n">
        <f aca="false">IF(R2833,$B$13*(S2833-$B$12),0)</f>
        <v>202153582.313505</v>
      </c>
      <c r="U2833" s="7" t="n">
        <f aca="false">($B$763+$B$764)*S2833</f>
        <v>23596009.5350621</v>
      </c>
      <c r="V2833" s="7" t="n">
        <f aca="false">$B$22*S2833</f>
        <v>736752896.328619</v>
      </c>
      <c r="W2833" s="7" t="n">
        <f aca="false">IF(B2833=1,I2833,S2833*$B$758)</f>
        <v>67451950.2911102</v>
      </c>
      <c r="X2833" s="7" t="n">
        <f aca="false">IF(C2833=1,J2833,S2833*$E$786)</f>
        <v>502440800.965893</v>
      </c>
      <c r="Y2833" s="7" t="n">
        <f aca="false">IF(D2833=1,K2833,S2833*$E$785)</f>
        <v>142020461.789604</v>
      </c>
      <c r="Z2833" s="7" t="n">
        <f aca="false">IF(E2833=1,L2833,S2833*$E$784)</f>
        <v>60000000</v>
      </c>
      <c r="AA2833" s="7" t="n">
        <f aca="false">IF(F2833=1,M2833,S2833*$E$783)</f>
        <v>245584298.776206</v>
      </c>
      <c r="AB2833" s="7" t="n">
        <f aca="false">IF(G2833=1,N2833,S2833*$E$782)</f>
        <v>15000000</v>
      </c>
      <c r="AC2833" s="7" t="n">
        <f aca="false">IF(H2833=1,O2833,S2833*$E$781)</f>
        <v>5000000</v>
      </c>
      <c r="AD2833" s="7" t="n">
        <f aca="false">INDEX($W$2822:$W$2949,MATCH($A2833+(1-B2833)*64,$A$2822:$A$2949,0))</f>
        <v>30000000</v>
      </c>
      <c r="AE2833" s="7" t="n">
        <f aca="false">INDEX($W$2822:$W$2949,MATCH($A2833-B2833*64,$A$2822:$A$2949,0))</f>
        <v>67451950.2911102</v>
      </c>
      <c r="AF2833" s="7" t="n">
        <f aca="false">INDEX($X$2822:$X$2949,MATCH($A2833+(1-C2833)*32,$A$2822:$A$2949,0))</f>
        <v>300000000</v>
      </c>
      <c r="AG2833" s="7" t="n">
        <f aca="false">INDEX($X$2822:$X$2949,MATCH($A2833-C2833*32,$A$2822:$A$2949,0))</f>
        <v>502440800.965893</v>
      </c>
      <c r="AH2833" s="7" t="n">
        <f aca="false">INDEX($Y$2822:$Y$2949,MATCH($A2833+(1-D2833)*16,$A$2822:$A$2949,0))</f>
        <v>100000000</v>
      </c>
      <c r="AI2833" s="7" t="n">
        <f aca="false">INDEX($Y$2822:$Y$2949,MATCH($A2833-D2833*16,$A$2822:$A$2949,0))</f>
        <v>142020461.789604</v>
      </c>
      <c r="AJ2833" s="7" t="n">
        <f aca="false">INDEX($Z$2822:$Z$2949,MATCH($A2833+(1-E2833)*8,$A$2822:$A$2949,0))</f>
        <v>60000000</v>
      </c>
      <c r="AK2833" s="7" t="n">
        <f aca="false">INDEX($Z$2822:$Z$2949,MATCH($A2833-E2833*8,$A$2822:$A$2949,0))</f>
        <v>183814385.575941</v>
      </c>
      <c r="AL2833" s="7" t="n">
        <f aca="false">INDEX($AA$2822:$AA$2949,MATCH($A2833+(1-F2833)*4,$A$2822:$A$2949,0))</f>
        <v>30000000</v>
      </c>
      <c r="AM2833" s="7" t="n">
        <f aca="false">INDEX($AA$2822:$AA$2949,MATCH($A2833-F2833*4,$A$2822:$A$2949,0))</f>
        <v>245584298.776206</v>
      </c>
      <c r="AN2833" s="7" t="n">
        <f aca="false">INDEX($AB$2822:$AB$2949,MATCH($A2833+(1-G2833)*2,$A$2822:$A$2949,0))</f>
        <v>15000000</v>
      </c>
      <c r="AO2833" s="7" t="n">
        <f aca="false">INDEX($AB$2822:$AB$2949,MATCH($A2833-G2833*2,$A$2822:$A$2949,0))</f>
        <v>340093573.557436</v>
      </c>
      <c r="AP2833" s="7" t="n">
        <f aca="false">INDEX($AC$2822:$AC$2949,MATCH($A2833+(1-H2833)*1,$A$2822:$A$2949,0))</f>
        <v>5000000</v>
      </c>
      <c r="AQ2833" s="7" t="n">
        <f aca="false">INDEX($AC$2822:$AC$2949,MATCH($A2833-H2833*1,$A$2822:$A$2949,0))</f>
        <v>338338251.887462</v>
      </c>
      <c r="AR2833" s="14" t="b">
        <f aca="false">AND(IF(B2833=1,AD2833&gt;=AE2833,AE2833&gt;AD2833),IF(C2833=1,AF2833&gt;=AG2833,AG2833&gt;AF2833),IF(D2833=1,AH2833&gt;=AI2833,AI2833&gt;AH2833),IF(E2833=1,AJ2833&gt;=AK2833,AK2833&gt;AJ2833),IF(F2833=1,AL2833&gt;=AM2833,AM2833&gt;AL2833),IF(G2833=1,AN2833&gt;=AO2833,AO2833&gt;AN2833),IF(H2833=1,AP2833&gt;=AQ2833,AQ2833&gt;AP2833))</f>
        <v>0</v>
      </c>
      <c r="AS2833" s="2"/>
      <c r="AT2833" s="2"/>
      <c r="AU2833" s="2"/>
      <c r="AV2833" s="2"/>
      <c r="AW2833" s="2"/>
      <c r="AX2833" s="2"/>
    </row>
    <row r="2834" customFormat="false" ht="15" hidden="false" customHeight="false" outlineLevel="0" collapsed="false">
      <c r="A2834" s="6" t="n">
        <f aca="false">ROW()-2822</f>
        <v>12</v>
      </c>
      <c r="B2834" s="6" t="n">
        <f aca="false">MOD(INT($A2834/64),2)</f>
        <v>0</v>
      </c>
      <c r="C2834" s="6" t="n">
        <f aca="false">MOD(INT($A2834/32),2)</f>
        <v>0</v>
      </c>
      <c r="D2834" s="6" t="n">
        <f aca="false">MOD(INT($A2834/16),2)</f>
        <v>0</v>
      </c>
      <c r="E2834" s="6" t="n">
        <f aca="false">MOD(INT($A2834/8),2)</f>
        <v>1</v>
      </c>
      <c r="F2834" s="6" t="n">
        <f aca="false">MOD(INT($A2834/4),2)</f>
        <v>1</v>
      </c>
      <c r="G2834" s="6" t="n">
        <f aca="false">MOD(INT($A2834/2),2)</f>
        <v>0</v>
      </c>
      <c r="H2834" s="6" t="n">
        <f aca="false">MOD(INT($A2834/1),2)</f>
        <v>0</v>
      </c>
      <c r="I2834" s="7" t="n">
        <f aca="false">IF(B2834=1,MIN($B$6,$B$2820),0)</f>
        <v>0</v>
      </c>
      <c r="J2834" s="7" t="n">
        <f aca="false">IF(C2834=1,MIN($F$786,MAX(0,$B$2820-I2834)),0)</f>
        <v>0</v>
      </c>
      <c r="K2834" s="7" t="n">
        <f aca="false">IF(D2834=1,MIN($F$785,MAX(0,$B$2820-SUM(I2834:J2834))),0)</f>
        <v>0</v>
      </c>
      <c r="L2834" s="7" t="n">
        <f aca="false">IF(E2834=1,MIN($F$784,MAX(0,$B$2820-SUM(I2834:K2834))),0)</f>
        <v>60000000</v>
      </c>
      <c r="M2834" s="7" t="n">
        <f aca="false">IF(F2834=1,MIN($F$783,MAX(0,$B$2820-SUM(I2834:L2834))),0)</f>
        <v>30000000</v>
      </c>
      <c r="N2834" s="7" t="n">
        <f aca="false">IF(G2834=1,MIN($F$782,MAX(0,$B$2820-SUM(I2834:M2834))),0)</f>
        <v>0</v>
      </c>
      <c r="O2834" s="7" t="n">
        <f aca="false">IF(H2834=1,MIN($F$781,MAX(0,$B$2820-SUM(I2834:N2834))),0)</f>
        <v>0</v>
      </c>
      <c r="P2834" s="7" t="n">
        <f aca="false">MAX(0,$B$2820-SUM(I2834:O2834))</f>
        <v>1910000000</v>
      </c>
      <c r="Q2834" s="7" t="n">
        <f aca="false">($B$763+$B$764)+$B$22+(1-B2834)*$B$758+(1-C2834)*$E$786+(1-D2834)*$E$785+(1-E2834)*$E$784+(1-F2834)*$E$783+(1-G2834)*$E$782+(1-H2834)*$E$781</f>
        <v>27984807.5741835</v>
      </c>
      <c r="R2834" s="7" t="n">
        <f aca="false">P2834&gt;$B$12*Q2834</f>
        <v>1</v>
      </c>
      <c r="S2834" s="7" t="n">
        <f aca="false">IF(R2834,(P2834+$B$12*$B$13)/(Q2834+$B$13),IF(Q2834&gt;0,P2834/Q2834,0))</f>
        <v>62.7361676909395</v>
      </c>
      <c r="T2834" s="7" t="n">
        <f aca="false">IF(R2834,$B$13*(S2834-$B$12),0)</f>
        <v>154340419.227349</v>
      </c>
      <c r="U2834" s="7" t="n">
        <f aca="false">($B$763+$B$764)*S2834</f>
        <v>18083279.9784684</v>
      </c>
      <c r="V2834" s="7" t="n">
        <f aca="false">$B$22*S2834</f>
        <v>564625509.218456</v>
      </c>
      <c r="W2834" s="7" t="n">
        <f aca="false">IF(B2834=1,I2834,S2834*$B$758)</f>
        <v>51693168.7281874</v>
      </c>
      <c r="X2834" s="7" t="n">
        <f aca="false">IF(C2834=1,J2834,S2834*$E$786)</f>
        <v>385055687.6141</v>
      </c>
      <c r="Y2834" s="7" t="n">
        <f aca="false">IF(D2834=1,K2834,S2834*$E$785)</f>
        <v>108840258.324045</v>
      </c>
      <c r="Z2834" s="7" t="n">
        <f aca="false">IF(E2834=1,L2834,S2834*$E$784)</f>
        <v>60000000</v>
      </c>
      <c r="AA2834" s="7" t="n">
        <f aca="false">IF(F2834=1,M2834,S2834*$E$783)</f>
        <v>30000000</v>
      </c>
      <c r="AB2834" s="7" t="n">
        <f aca="false">IF(G2834=1,N2834,S2834*$E$782)</f>
        <v>313680838.454698</v>
      </c>
      <c r="AC2834" s="7" t="n">
        <f aca="false">IF(H2834=1,O2834,S2834*$E$781)</f>
        <v>313680838.454698</v>
      </c>
      <c r="AD2834" s="7" t="n">
        <f aca="false">INDEX($W$2822:$W$2949,MATCH($A2834+(1-B2834)*64,$A$2822:$A$2949,0))</f>
        <v>30000000</v>
      </c>
      <c r="AE2834" s="7" t="n">
        <f aca="false">INDEX($W$2822:$W$2949,MATCH($A2834-B2834*64,$A$2822:$A$2949,0))</f>
        <v>51693168.7281874</v>
      </c>
      <c r="AF2834" s="7" t="n">
        <f aca="false">INDEX($X$2822:$X$2949,MATCH($A2834+(1-C2834)*32,$A$2822:$A$2949,0))</f>
        <v>300000000</v>
      </c>
      <c r="AG2834" s="7" t="n">
        <f aca="false">INDEX($X$2822:$X$2949,MATCH($A2834-C2834*32,$A$2822:$A$2949,0))</f>
        <v>385055687.6141</v>
      </c>
      <c r="AH2834" s="7" t="n">
        <f aca="false">INDEX($Y$2822:$Y$2949,MATCH($A2834+(1-D2834)*16,$A$2822:$A$2949,0))</f>
        <v>100000000</v>
      </c>
      <c r="AI2834" s="7" t="n">
        <f aca="false">INDEX($Y$2822:$Y$2949,MATCH($A2834-D2834*16,$A$2822:$A$2949,0))</f>
        <v>108840258.324045</v>
      </c>
      <c r="AJ2834" s="7" t="n">
        <f aca="false">INDEX($Z$2822:$Z$2949,MATCH($A2834+(1-E2834)*8,$A$2822:$A$2949,0))</f>
        <v>60000000</v>
      </c>
      <c r="AK2834" s="7" t="n">
        <f aca="false">INDEX($Z$2822:$Z$2949,MATCH($A2834-E2834*8,$A$2822:$A$2949,0))</f>
        <v>143957053.399834</v>
      </c>
      <c r="AL2834" s="7" t="n">
        <f aca="false">INDEX($AA$2822:$AA$2949,MATCH($A2834+(1-F2834)*4,$A$2822:$A$2949,0))</f>
        <v>30000000</v>
      </c>
      <c r="AM2834" s="7" t="n">
        <f aca="false">INDEX($AA$2822:$AA$2949,MATCH($A2834-F2834*4,$A$2822:$A$2949,0))</f>
        <v>174034149.280671</v>
      </c>
      <c r="AN2834" s="7" t="n">
        <f aca="false">INDEX($AB$2822:$AB$2949,MATCH($A2834+(1-G2834)*2,$A$2822:$A$2949,0))</f>
        <v>15000000</v>
      </c>
      <c r="AO2834" s="7" t="n">
        <f aca="false">INDEX($AB$2822:$AB$2949,MATCH($A2834-G2834*2,$A$2822:$A$2949,0))</f>
        <v>313680838.454698</v>
      </c>
      <c r="AP2834" s="7" t="n">
        <f aca="false">INDEX($AC$2822:$AC$2949,MATCH($A2834+(1-H2834)*1,$A$2822:$A$2949,0))</f>
        <v>5000000</v>
      </c>
      <c r="AQ2834" s="7" t="n">
        <f aca="false">INDEX($AC$2822:$AC$2949,MATCH($A2834-H2834*1,$A$2822:$A$2949,0))</f>
        <v>313680838.454698</v>
      </c>
      <c r="AR2834" s="14" t="b">
        <f aca="false">AND(IF(B2834=1,AD2834&gt;=AE2834,AE2834&gt;AD2834),IF(C2834=1,AF2834&gt;=AG2834,AG2834&gt;AF2834),IF(D2834=1,AH2834&gt;=AI2834,AI2834&gt;AH2834),IF(E2834=1,AJ2834&gt;=AK2834,AK2834&gt;AJ2834),IF(F2834=1,AL2834&gt;=AM2834,AM2834&gt;AL2834),IF(G2834=1,AN2834&gt;=AO2834,AO2834&gt;AN2834),IF(H2834=1,AP2834&gt;=AQ2834,AQ2834&gt;AP2834))</f>
        <v>0</v>
      </c>
      <c r="AS2834" s="2"/>
      <c r="AT2834" s="2"/>
      <c r="AU2834" s="2"/>
      <c r="AV2834" s="2"/>
      <c r="AW2834" s="2"/>
      <c r="AX2834" s="2"/>
    </row>
    <row r="2835" customFormat="false" ht="15" hidden="false" customHeight="false" outlineLevel="0" collapsed="false">
      <c r="A2835" s="6" t="n">
        <f aca="false">ROW()-2822</f>
        <v>13</v>
      </c>
      <c r="B2835" s="6" t="n">
        <f aca="false">MOD(INT($A2835/64),2)</f>
        <v>0</v>
      </c>
      <c r="C2835" s="6" t="n">
        <f aca="false">MOD(INT($A2835/32),2)</f>
        <v>0</v>
      </c>
      <c r="D2835" s="6" t="n">
        <f aca="false">MOD(INT($A2835/16),2)</f>
        <v>0</v>
      </c>
      <c r="E2835" s="6" t="n">
        <f aca="false">MOD(INT($A2835/8),2)</f>
        <v>1</v>
      </c>
      <c r="F2835" s="6" t="n">
        <f aca="false">MOD(INT($A2835/4),2)</f>
        <v>1</v>
      </c>
      <c r="G2835" s="6" t="n">
        <f aca="false">MOD(INT($A2835/2),2)</f>
        <v>0</v>
      </c>
      <c r="H2835" s="6" t="n">
        <f aca="false">MOD(INT($A2835/1),2)</f>
        <v>1</v>
      </c>
      <c r="I2835" s="7" t="n">
        <f aca="false">IF(B2835=1,MIN($B$6,$B$2820),0)</f>
        <v>0</v>
      </c>
      <c r="J2835" s="7" t="n">
        <f aca="false">IF(C2835=1,MIN($F$786,MAX(0,$B$2820-I2835)),0)</f>
        <v>0</v>
      </c>
      <c r="K2835" s="7" t="n">
        <f aca="false">IF(D2835=1,MIN($F$785,MAX(0,$B$2820-SUM(I2835:J2835))),0)</f>
        <v>0</v>
      </c>
      <c r="L2835" s="7" t="n">
        <f aca="false">IF(E2835=1,MIN($F$784,MAX(0,$B$2820-SUM(I2835:K2835))),0)</f>
        <v>60000000</v>
      </c>
      <c r="M2835" s="7" t="n">
        <f aca="false">IF(F2835=1,MIN($F$783,MAX(0,$B$2820-SUM(I2835:L2835))),0)</f>
        <v>30000000</v>
      </c>
      <c r="N2835" s="7" t="n">
        <f aca="false">IF(G2835=1,MIN($F$782,MAX(0,$B$2820-SUM(I2835:M2835))),0)</f>
        <v>0</v>
      </c>
      <c r="O2835" s="7" t="n">
        <f aca="false">IF(H2835=1,MIN($F$781,MAX(0,$B$2820-SUM(I2835:N2835))),0)</f>
        <v>5000000</v>
      </c>
      <c r="P2835" s="7" t="n">
        <f aca="false">MAX(0,$B$2820-SUM(I2835:O2835))</f>
        <v>1905000000</v>
      </c>
      <c r="Q2835" s="7" t="n">
        <f aca="false">($B$763+$B$764)+$B$22+(1-B2835)*$B$758+(1-C2835)*$E$786+(1-D2835)*$E$785+(1-E2835)*$E$784+(1-F2835)*$E$783+(1-G2835)*$E$782+(1-H2835)*$E$781</f>
        <v>22984807.5741835</v>
      </c>
      <c r="R2835" s="7" t="n">
        <f aca="false">P2835&gt;$B$12*Q2835</f>
        <v>1</v>
      </c>
      <c r="S2835" s="7" t="n">
        <f aca="false">IF(R2835,(P2835+$B$12*$B$13)/(Q2835+$B$13),IF(Q2835&gt;0,P2835/Q2835,0))</f>
        <v>74.8485149219775</v>
      </c>
      <c r="T2835" s="7" t="n">
        <f aca="false">IF(R2835,$B$13*(S2835-$B$12),0)</f>
        <v>184621287.304944</v>
      </c>
      <c r="U2835" s="7" t="n">
        <f aca="false">($B$763+$B$764)*S2835</f>
        <v>21574582.9100455</v>
      </c>
      <c r="V2835" s="7" t="n">
        <f aca="false">$B$22*S2835</f>
        <v>673636634.297797</v>
      </c>
      <c r="W2835" s="7" t="n">
        <f aca="false">IF(B2835=1,I2835,S2835*$B$758)</f>
        <v>61673466.0933843</v>
      </c>
      <c r="X2835" s="7" t="n">
        <f aca="false">IF(C2835=1,J2835,S2835*$E$786)</f>
        <v>459397624.065243</v>
      </c>
      <c r="Y2835" s="7" t="n">
        <f aca="false">IF(D2835=1,K2835,S2835*$E$785)</f>
        <v>129853830.718699</v>
      </c>
      <c r="Z2835" s="7" t="n">
        <f aca="false">IF(E2835=1,L2835,S2835*$E$784)</f>
        <v>60000000</v>
      </c>
      <c r="AA2835" s="7" t="n">
        <f aca="false">IF(F2835=1,M2835,S2835*$E$783)</f>
        <v>30000000</v>
      </c>
      <c r="AB2835" s="7" t="n">
        <f aca="false">IF(G2835=1,N2835,S2835*$E$782)</f>
        <v>374242574.609887</v>
      </c>
      <c r="AC2835" s="7" t="n">
        <f aca="false">IF(H2835=1,O2835,S2835*$E$781)</f>
        <v>5000000</v>
      </c>
      <c r="AD2835" s="7" t="n">
        <f aca="false">INDEX($W$2822:$W$2949,MATCH($A2835+(1-B2835)*64,$A$2822:$A$2949,0))</f>
        <v>30000000</v>
      </c>
      <c r="AE2835" s="7" t="n">
        <f aca="false">INDEX($W$2822:$W$2949,MATCH($A2835-B2835*64,$A$2822:$A$2949,0))</f>
        <v>61673466.0933843</v>
      </c>
      <c r="AF2835" s="7" t="n">
        <f aca="false">INDEX($X$2822:$X$2949,MATCH($A2835+(1-C2835)*32,$A$2822:$A$2949,0))</f>
        <v>300000000</v>
      </c>
      <c r="AG2835" s="7" t="n">
        <f aca="false">INDEX($X$2822:$X$2949,MATCH($A2835-C2835*32,$A$2822:$A$2949,0))</f>
        <v>459397624.065243</v>
      </c>
      <c r="AH2835" s="7" t="n">
        <f aca="false">INDEX($Y$2822:$Y$2949,MATCH($A2835+(1-D2835)*16,$A$2822:$A$2949,0))</f>
        <v>100000000</v>
      </c>
      <c r="AI2835" s="7" t="n">
        <f aca="false">INDEX($Y$2822:$Y$2949,MATCH($A2835-D2835*16,$A$2822:$A$2949,0))</f>
        <v>129853830.718699</v>
      </c>
      <c r="AJ2835" s="7" t="n">
        <f aca="false">INDEX($Z$2822:$Z$2949,MATCH($A2835+(1-E2835)*8,$A$2822:$A$2949,0))</f>
        <v>60000000</v>
      </c>
      <c r="AK2835" s="7" t="n">
        <f aca="false">INDEX($Z$2822:$Z$2949,MATCH($A2835-E2835*8,$A$2822:$A$2949,0))</f>
        <v>169339522.513749</v>
      </c>
      <c r="AL2835" s="7" t="n">
        <f aca="false">INDEX($AA$2822:$AA$2949,MATCH($A2835+(1-F2835)*4,$A$2822:$A$2949,0))</f>
        <v>30000000</v>
      </c>
      <c r="AM2835" s="7" t="n">
        <f aca="false">INDEX($AA$2822:$AA$2949,MATCH($A2835-F2835*4,$A$2822:$A$2949,0))</f>
        <v>204056144.134462</v>
      </c>
      <c r="AN2835" s="7" t="n">
        <f aca="false">INDEX($AB$2822:$AB$2949,MATCH($A2835+(1-G2835)*2,$A$2822:$A$2949,0))</f>
        <v>15000000</v>
      </c>
      <c r="AO2835" s="7" t="n">
        <f aca="false">INDEX($AB$2822:$AB$2949,MATCH($A2835-G2835*2,$A$2822:$A$2949,0))</f>
        <v>374242574.609887</v>
      </c>
      <c r="AP2835" s="7" t="n">
        <f aca="false">INDEX($AC$2822:$AC$2949,MATCH($A2835+(1-H2835)*1,$A$2822:$A$2949,0))</f>
        <v>5000000</v>
      </c>
      <c r="AQ2835" s="7" t="n">
        <f aca="false">INDEX($AC$2822:$AC$2949,MATCH($A2835-H2835*1,$A$2822:$A$2949,0))</f>
        <v>313680838.454698</v>
      </c>
      <c r="AR2835" s="14" t="b">
        <f aca="false">AND(IF(B2835=1,AD2835&gt;=AE2835,AE2835&gt;AD2835),IF(C2835=1,AF2835&gt;=AG2835,AG2835&gt;AF2835),IF(D2835=1,AH2835&gt;=AI2835,AI2835&gt;AH2835),IF(E2835=1,AJ2835&gt;=AK2835,AK2835&gt;AJ2835),IF(F2835=1,AL2835&gt;=AM2835,AM2835&gt;AL2835),IF(G2835=1,AN2835&gt;=AO2835,AO2835&gt;AN2835),IF(H2835=1,AP2835&gt;=AQ2835,AQ2835&gt;AP2835))</f>
        <v>0</v>
      </c>
      <c r="AS2835" s="2"/>
      <c r="AT2835" s="2"/>
      <c r="AU2835" s="2"/>
      <c r="AV2835" s="2"/>
      <c r="AW2835" s="2"/>
      <c r="AX2835" s="2"/>
    </row>
    <row r="2836" customFormat="false" ht="15" hidden="false" customHeight="false" outlineLevel="0" collapsed="false">
      <c r="A2836" s="6" t="n">
        <f aca="false">ROW()-2822</f>
        <v>14</v>
      </c>
      <c r="B2836" s="6" t="n">
        <f aca="false">MOD(INT($A2836/64),2)</f>
        <v>0</v>
      </c>
      <c r="C2836" s="6" t="n">
        <f aca="false">MOD(INT($A2836/32),2)</f>
        <v>0</v>
      </c>
      <c r="D2836" s="6" t="n">
        <f aca="false">MOD(INT($A2836/16),2)</f>
        <v>0</v>
      </c>
      <c r="E2836" s="6" t="n">
        <f aca="false">MOD(INT($A2836/8),2)</f>
        <v>1</v>
      </c>
      <c r="F2836" s="6" t="n">
        <f aca="false">MOD(INT($A2836/4),2)</f>
        <v>1</v>
      </c>
      <c r="G2836" s="6" t="n">
        <f aca="false">MOD(INT($A2836/2),2)</f>
        <v>1</v>
      </c>
      <c r="H2836" s="6" t="n">
        <f aca="false">MOD(INT($A2836/1),2)</f>
        <v>0</v>
      </c>
      <c r="I2836" s="7" t="n">
        <f aca="false">IF(B2836=1,MIN($B$6,$B$2820),0)</f>
        <v>0</v>
      </c>
      <c r="J2836" s="7" t="n">
        <f aca="false">IF(C2836=1,MIN($F$786,MAX(0,$B$2820-I2836)),0)</f>
        <v>0</v>
      </c>
      <c r="K2836" s="7" t="n">
        <f aca="false">IF(D2836=1,MIN($F$785,MAX(0,$B$2820-SUM(I2836:J2836))),0)</f>
        <v>0</v>
      </c>
      <c r="L2836" s="7" t="n">
        <f aca="false">IF(E2836=1,MIN($F$784,MAX(0,$B$2820-SUM(I2836:K2836))),0)</f>
        <v>60000000</v>
      </c>
      <c r="M2836" s="7" t="n">
        <f aca="false">IF(F2836=1,MIN($F$783,MAX(0,$B$2820-SUM(I2836:L2836))),0)</f>
        <v>30000000</v>
      </c>
      <c r="N2836" s="7" t="n">
        <f aca="false">IF(G2836=1,MIN($F$782,MAX(0,$B$2820-SUM(I2836:M2836))),0)</f>
        <v>15000000</v>
      </c>
      <c r="O2836" s="7" t="n">
        <f aca="false">IF(H2836=1,MIN($F$781,MAX(0,$B$2820-SUM(I2836:N2836))),0)</f>
        <v>0</v>
      </c>
      <c r="P2836" s="7" t="n">
        <f aca="false">MAX(0,$B$2820-SUM(I2836:O2836))</f>
        <v>1895000000</v>
      </c>
      <c r="Q2836" s="7" t="n">
        <f aca="false">($B$763+$B$764)+$B$22+(1-B2836)*$B$758+(1-C2836)*$E$786+(1-D2836)*$E$785+(1-E2836)*$E$784+(1-F2836)*$E$783+(1-G2836)*$E$782+(1-H2836)*$E$781</f>
        <v>22984807.5741835</v>
      </c>
      <c r="R2836" s="7" t="n">
        <f aca="false">P2836&gt;$B$12*Q2836</f>
        <v>1</v>
      </c>
      <c r="S2836" s="7" t="n">
        <f aca="false">IF(R2836,(P2836+$B$12*$B$13)/(Q2836+$B$13),IF(Q2836&gt;0,P2836/Q2836,0))</f>
        <v>74.4561242801847</v>
      </c>
      <c r="T2836" s="7" t="n">
        <f aca="false">IF(R2836,$B$13*(S2836-$B$12),0)</f>
        <v>183640310.700462</v>
      </c>
      <c r="U2836" s="7" t="n">
        <f aca="false">($B$763+$B$764)*S2836</f>
        <v>21461478.9367294</v>
      </c>
      <c r="V2836" s="7" t="n">
        <f aca="false">$B$22*S2836</f>
        <v>670105118.521662</v>
      </c>
      <c r="W2836" s="7" t="n">
        <f aca="false">IF(B2836=1,I2836,S2836*$B$758)</f>
        <v>61350145.1702211</v>
      </c>
      <c r="X2836" s="7" t="n">
        <f aca="false">IF(C2836=1,J2836,S2836*$E$786)</f>
        <v>456989248.578662</v>
      </c>
      <c r="Y2836" s="7" t="n">
        <f aca="false">IF(D2836=1,K2836,S2836*$E$785)</f>
        <v>129173076.69134</v>
      </c>
      <c r="Z2836" s="7" t="n">
        <f aca="false">IF(E2836=1,L2836,S2836*$E$784)</f>
        <v>60000000</v>
      </c>
      <c r="AA2836" s="7" t="n">
        <f aca="false">IF(F2836=1,M2836,S2836*$E$783)</f>
        <v>30000000</v>
      </c>
      <c r="AB2836" s="7" t="n">
        <f aca="false">IF(G2836=1,N2836,S2836*$E$782)</f>
        <v>15000000</v>
      </c>
      <c r="AC2836" s="7" t="n">
        <f aca="false">IF(H2836=1,O2836,S2836*$E$781)</f>
        <v>372280621.400923</v>
      </c>
      <c r="AD2836" s="7" t="n">
        <f aca="false">INDEX($W$2822:$W$2949,MATCH($A2836+(1-B2836)*64,$A$2822:$A$2949,0))</f>
        <v>30000000</v>
      </c>
      <c r="AE2836" s="7" t="n">
        <f aca="false">INDEX($W$2822:$W$2949,MATCH($A2836-B2836*64,$A$2822:$A$2949,0))</f>
        <v>61350145.1702211</v>
      </c>
      <c r="AF2836" s="7" t="n">
        <f aca="false">INDEX($X$2822:$X$2949,MATCH($A2836+(1-C2836)*32,$A$2822:$A$2949,0))</f>
        <v>300000000</v>
      </c>
      <c r="AG2836" s="7" t="n">
        <f aca="false">INDEX($X$2822:$X$2949,MATCH($A2836-C2836*32,$A$2822:$A$2949,0))</f>
        <v>456989248.578662</v>
      </c>
      <c r="AH2836" s="7" t="n">
        <f aca="false">INDEX($Y$2822:$Y$2949,MATCH($A2836+(1-D2836)*16,$A$2822:$A$2949,0))</f>
        <v>100000000</v>
      </c>
      <c r="AI2836" s="7" t="n">
        <f aca="false">INDEX($Y$2822:$Y$2949,MATCH($A2836-D2836*16,$A$2822:$A$2949,0))</f>
        <v>129173076.69134</v>
      </c>
      <c r="AJ2836" s="7" t="n">
        <f aca="false">INDEX($Z$2822:$Z$2949,MATCH($A2836+(1-E2836)*8,$A$2822:$A$2949,0))</f>
        <v>60000000</v>
      </c>
      <c r="AK2836" s="7" t="n">
        <f aca="false">INDEX($Z$2822:$Z$2949,MATCH($A2836-E2836*8,$A$2822:$A$2949,0))</f>
        <v>168478838.79068</v>
      </c>
      <c r="AL2836" s="7" t="n">
        <f aca="false">INDEX($AA$2822:$AA$2949,MATCH($A2836+(1-F2836)*4,$A$2822:$A$2949,0))</f>
        <v>30000000</v>
      </c>
      <c r="AM2836" s="7" t="n">
        <f aca="false">INDEX($AA$2822:$AA$2949,MATCH($A2836-F2836*4,$A$2822:$A$2949,0))</f>
        <v>203002951.132477</v>
      </c>
      <c r="AN2836" s="7" t="n">
        <f aca="false">INDEX($AB$2822:$AB$2949,MATCH($A2836+(1-G2836)*2,$A$2822:$A$2949,0))</f>
        <v>15000000</v>
      </c>
      <c r="AO2836" s="7" t="n">
        <f aca="false">INDEX($AB$2822:$AB$2949,MATCH($A2836-G2836*2,$A$2822:$A$2949,0))</f>
        <v>313680838.454698</v>
      </c>
      <c r="AP2836" s="7" t="n">
        <f aca="false">INDEX($AC$2822:$AC$2949,MATCH($A2836+(1-H2836)*1,$A$2822:$A$2949,0))</f>
        <v>5000000</v>
      </c>
      <c r="AQ2836" s="7" t="n">
        <f aca="false">INDEX($AC$2822:$AC$2949,MATCH($A2836-H2836*1,$A$2822:$A$2949,0))</f>
        <v>372280621.400923</v>
      </c>
      <c r="AR2836" s="14" t="b">
        <f aca="false">AND(IF(B2836=1,AD2836&gt;=AE2836,AE2836&gt;AD2836),IF(C2836=1,AF2836&gt;=AG2836,AG2836&gt;AF2836),IF(D2836=1,AH2836&gt;=AI2836,AI2836&gt;AH2836),IF(E2836=1,AJ2836&gt;=AK2836,AK2836&gt;AJ2836),IF(F2836=1,AL2836&gt;=AM2836,AM2836&gt;AL2836),IF(G2836=1,AN2836&gt;=AO2836,AO2836&gt;AN2836),IF(H2836=1,AP2836&gt;=AQ2836,AQ2836&gt;AP2836))</f>
        <v>0</v>
      </c>
      <c r="AS2836" s="2"/>
      <c r="AT2836" s="2"/>
      <c r="AU2836" s="2"/>
      <c r="AV2836" s="2"/>
      <c r="AW2836" s="2"/>
      <c r="AX2836" s="2"/>
    </row>
    <row r="2837" customFormat="false" ht="15" hidden="false" customHeight="false" outlineLevel="0" collapsed="false">
      <c r="A2837" s="6" t="n">
        <f aca="false">ROW()-2822</f>
        <v>15</v>
      </c>
      <c r="B2837" s="6" t="n">
        <f aca="false">MOD(INT($A2837/64),2)</f>
        <v>0</v>
      </c>
      <c r="C2837" s="6" t="n">
        <f aca="false">MOD(INT($A2837/32),2)</f>
        <v>0</v>
      </c>
      <c r="D2837" s="6" t="n">
        <f aca="false">MOD(INT($A2837/16),2)</f>
        <v>0</v>
      </c>
      <c r="E2837" s="6" t="n">
        <f aca="false">MOD(INT($A2837/8),2)</f>
        <v>1</v>
      </c>
      <c r="F2837" s="6" t="n">
        <f aca="false">MOD(INT($A2837/4),2)</f>
        <v>1</v>
      </c>
      <c r="G2837" s="6" t="n">
        <f aca="false">MOD(INT($A2837/2),2)</f>
        <v>1</v>
      </c>
      <c r="H2837" s="6" t="n">
        <f aca="false">MOD(INT($A2837/1),2)</f>
        <v>1</v>
      </c>
      <c r="I2837" s="7" t="n">
        <f aca="false">IF(B2837=1,MIN($B$6,$B$2820),0)</f>
        <v>0</v>
      </c>
      <c r="J2837" s="7" t="n">
        <f aca="false">IF(C2837=1,MIN($F$786,MAX(0,$B$2820-I2837)),0)</f>
        <v>0</v>
      </c>
      <c r="K2837" s="7" t="n">
        <f aca="false">IF(D2837=1,MIN($F$785,MAX(0,$B$2820-SUM(I2837:J2837))),0)</f>
        <v>0</v>
      </c>
      <c r="L2837" s="7" t="n">
        <f aca="false">IF(E2837=1,MIN($F$784,MAX(0,$B$2820-SUM(I2837:K2837))),0)</f>
        <v>60000000</v>
      </c>
      <c r="M2837" s="7" t="n">
        <f aca="false">IF(F2837=1,MIN($F$783,MAX(0,$B$2820-SUM(I2837:L2837))),0)</f>
        <v>30000000</v>
      </c>
      <c r="N2837" s="7" t="n">
        <f aca="false">IF(G2837=1,MIN($F$782,MAX(0,$B$2820-SUM(I2837:M2837))),0)</f>
        <v>15000000</v>
      </c>
      <c r="O2837" s="7" t="n">
        <f aca="false">IF(H2837=1,MIN($F$781,MAX(0,$B$2820-SUM(I2837:N2837))),0)</f>
        <v>5000000</v>
      </c>
      <c r="P2837" s="7" t="n">
        <f aca="false">MAX(0,$B$2820-SUM(I2837:O2837))</f>
        <v>1890000000</v>
      </c>
      <c r="Q2837" s="7" t="n">
        <f aca="false">($B$763+$B$764)+$B$22+(1-B2837)*$B$758+(1-C2837)*$E$786+(1-D2837)*$E$785+(1-E2837)*$E$784+(1-F2837)*$E$783+(1-G2837)*$E$782+(1-H2837)*$E$781</f>
        <v>17984807.5741835</v>
      </c>
      <c r="R2837" s="7" t="n">
        <f aca="false">P2837&gt;$B$12*Q2837</f>
        <v>1</v>
      </c>
      <c r="S2837" s="7" t="n">
        <f aca="false">IF(R2837,(P2837+$B$12*$B$13)/(Q2837+$B$13),IF(Q2837&gt;0,P2837/Q2837,0))</f>
        <v>92.3855395344338</v>
      </c>
      <c r="T2837" s="7" t="n">
        <f aca="false">IF(R2837,$B$13*(S2837-$B$12),0)</f>
        <v>228463848.836084</v>
      </c>
      <c r="U2837" s="7" t="n">
        <f aca="false">($B$763+$B$764)*S2837</f>
        <v>26629512.7492192</v>
      </c>
      <c r="V2837" s="7" t="n">
        <f aca="false">$B$22*S2837</f>
        <v>831469855.809904</v>
      </c>
      <c r="W2837" s="7" t="n">
        <f aca="false">IF(B2837=1,I2837,S2837*$B$758)</f>
        <v>76123573.6732422</v>
      </c>
      <c r="X2837" s="7" t="n">
        <f aca="false">IF(C2837=1,J2837,S2837*$E$786)</f>
        <v>567034595.199997</v>
      </c>
      <c r="Y2837" s="7" t="n">
        <f aca="false">IF(D2837=1,K2837,S2837*$E$785)</f>
        <v>160278613.731553</v>
      </c>
      <c r="Z2837" s="7" t="n">
        <f aca="false">IF(E2837=1,L2837,S2837*$E$784)</f>
        <v>60000000</v>
      </c>
      <c r="AA2837" s="7" t="n">
        <f aca="false">IF(F2837=1,M2837,S2837*$E$783)</f>
        <v>30000000</v>
      </c>
      <c r="AB2837" s="7" t="n">
        <f aca="false">IF(G2837=1,N2837,S2837*$E$782)</f>
        <v>15000000</v>
      </c>
      <c r="AC2837" s="7" t="n">
        <f aca="false">IF(H2837=1,O2837,S2837*$E$781)</f>
        <v>5000000</v>
      </c>
      <c r="AD2837" s="7" t="n">
        <f aca="false">INDEX($W$2822:$W$2949,MATCH($A2837+(1-B2837)*64,$A$2822:$A$2949,0))</f>
        <v>30000000</v>
      </c>
      <c r="AE2837" s="7" t="n">
        <f aca="false">INDEX($W$2822:$W$2949,MATCH($A2837-B2837*64,$A$2822:$A$2949,0))</f>
        <v>76123573.6732422</v>
      </c>
      <c r="AF2837" s="7" t="n">
        <f aca="false">INDEX($X$2822:$X$2949,MATCH($A2837+(1-C2837)*32,$A$2822:$A$2949,0))</f>
        <v>300000000</v>
      </c>
      <c r="AG2837" s="7" t="n">
        <f aca="false">INDEX($X$2822:$X$2949,MATCH($A2837-C2837*32,$A$2822:$A$2949,0))</f>
        <v>567034595.199997</v>
      </c>
      <c r="AH2837" s="7" t="n">
        <f aca="false">INDEX($Y$2822:$Y$2949,MATCH($A2837+(1-D2837)*16,$A$2822:$A$2949,0))</f>
        <v>100000000</v>
      </c>
      <c r="AI2837" s="7" t="n">
        <f aca="false">INDEX($Y$2822:$Y$2949,MATCH($A2837-D2837*16,$A$2822:$A$2949,0))</f>
        <v>160278613.731553</v>
      </c>
      <c r="AJ2837" s="7" t="n">
        <f aca="false">INDEX($Z$2822:$Z$2949,MATCH($A2837+(1-E2837)*8,$A$2822:$A$2949,0))</f>
        <v>60000000</v>
      </c>
      <c r="AK2837" s="7" t="n">
        <f aca="false">INDEX($Z$2822:$Z$2949,MATCH($A2837-E2837*8,$A$2822:$A$2949,0))</f>
        <v>204764666.900075</v>
      </c>
      <c r="AL2837" s="7" t="n">
        <f aca="false">INDEX($AA$2822:$AA$2949,MATCH($A2837+(1-F2837)*4,$A$2822:$A$2949,0))</f>
        <v>30000000</v>
      </c>
      <c r="AM2837" s="7" t="n">
        <f aca="false">INDEX($AA$2822:$AA$2949,MATCH($A2837-F2837*4,$A$2822:$A$2949,0))</f>
        <v>245584298.776206</v>
      </c>
      <c r="AN2837" s="7" t="n">
        <f aca="false">INDEX($AB$2822:$AB$2949,MATCH($A2837+(1-G2837)*2,$A$2822:$A$2949,0))</f>
        <v>15000000</v>
      </c>
      <c r="AO2837" s="7" t="n">
        <f aca="false">INDEX($AB$2822:$AB$2949,MATCH($A2837-G2837*2,$A$2822:$A$2949,0))</f>
        <v>374242574.609887</v>
      </c>
      <c r="AP2837" s="7" t="n">
        <f aca="false">INDEX($AC$2822:$AC$2949,MATCH($A2837+(1-H2837)*1,$A$2822:$A$2949,0))</f>
        <v>5000000</v>
      </c>
      <c r="AQ2837" s="7" t="n">
        <f aca="false">INDEX($AC$2822:$AC$2949,MATCH($A2837-H2837*1,$A$2822:$A$2949,0))</f>
        <v>372280621.400923</v>
      </c>
      <c r="AR2837" s="14" t="b">
        <f aca="false">AND(IF(B2837=1,AD2837&gt;=AE2837,AE2837&gt;AD2837),IF(C2837=1,AF2837&gt;=AG2837,AG2837&gt;AF2837),IF(D2837=1,AH2837&gt;=AI2837,AI2837&gt;AH2837),IF(E2837=1,AJ2837&gt;=AK2837,AK2837&gt;AJ2837),IF(F2837=1,AL2837&gt;=AM2837,AM2837&gt;AL2837),IF(G2837=1,AN2837&gt;=AO2837,AO2837&gt;AN2837),IF(H2837=1,AP2837&gt;=AQ2837,AQ2837&gt;AP2837))</f>
        <v>0</v>
      </c>
      <c r="AS2837" s="2"/>
      <c r="AT2837" s="2"/>
      <c r="AU2837" s="2"/>
      <c r="AV2837" s="2"/>
      <c r="AW2837" s="2"/>
      <c r="AX2837" s="2"/>
    </row>
    <row r="2838" customFormat="false" ht="15" hidden="false" customHeight="false" outlineLevel="0" collapsed="false">
      <c r="A2838" s="6" t="n">
        <f aca="false">ROW()-2822</f>
        <v>16</v>
      </c>
      <c r="B2838" s="6" t="n">
        <f aca="false">MOD(INT($A2838/64),2)</f>
        <v>0</v>
      </c>
      <c r="C2838" s="6" t="n">
        <f aca="false">MOD(INT($A2838/32),2)</f>
        <v>0</v>
      </c>
      <c r="D2838" s="6" t="n">
        <f aca="false">MOD(INT($A2838/16),2)</f>
        <v>1</v>
      </c>
      <c r="E2838" s="6" t="n">
        <f aca="false">MOD(INT($A2838/8),2)</f>
        <v>0</v>
      </c>
      <c r="F2838" s="6" t="n">
        <f aca="false">MOD(INT($A2838/4),2)</f>
        <v>0</v>
      </c>
      <c r="G2838" s="6" t="n">
        <f aca="false">MOD(INT($A2838/2),2)</f>
        <v>0</v>
      </c>
      <c r="H2838" s="6" t="n">
        <f aca="false">MOD(INT($A2838/1),2)</f>
        <v>0</v>
      </c>
      <c r="I2838" s="7" t="n">
        <f aca="false">IF(B2838=1,MIN($B$6,$B$2820),0)</f>
        <v>0</v>
      </c>
      <c r="J2838" s="7" t="n">
        <f aca="false">IF(C2838=1,MIN($F$786,MAX(0,$B$2820-I2838)),0)</f>
        <v>0</v>
      </c>
      <c r="K2838" s="7" t="n">
        <f aca="false">IF(D2838=1,MIN($F$785,MAX(0,$B$2820-SUM(I2838:J2838))),0)</f>
        <v>100000000</v>
      </c>
      <c r="L2838" s="7" t="n">
        <f aca="false">IF(E2838=1,MIN($F$784,MAX(0,$B$2820-SUM(I2838:K2838))),0)</f>
        <v>0</v>
      </c>
      <c r="M2838" s="7" t="n">
        <f aca="false">IF(F2838=1,MIN($F$783,MAX(0,$B$2820-SUM(I2838:L2838))),0)</f>
        <v>0</v>
      </c>
      <c r="N2838" s="7" t="n">
        <f aca="false">IF(G2838=1,MIN($F$782,MAX(0,$B$2820-SUM(I2838:M2838))),0)</f>
        <v>0</v>
      </c>
      <c r="O2838" s="7" t="n">
        <f aca="false">IF(H2838=1,MIN($F$781,MAX(0,$B$2820-SUM(I2838:N2838))),0)</f>
        <v>0</v>
      </c>
      <c r="P2838" s="7" t="n">
        <f aca="false">MAX(0,$B$2820-SUM(I2838:O2838))</f>
        <v>1900000000</v>
      </c>
      <c r="Q2838" s="7" t="n">
        <f aca="false">($B$763+$B$764)+$B$22+(1-B2838)*$B$758+(1-C2838)*$E$786+(1-D2838)*$E$785+(1-E2838)*$E$784+(1-F2838)*$E$783+(1-G2838)*$E$782+(1-H2838)*$E$781</f>
        <v>31649919.0349245</v>
      </c>
      <c r="R2838" s="7" t="n">
        <f aca="false">P2838&gt;$B$12*Q2838</f>
        <v>1</v>
      </c>
      <c r="S2838" s="7" t="n">
        <f aca="false">IF(R2838,(P2838+$B$12*$B$13)/(Q2838+$B$13),IF(Q2838&gt;0,P2838/Q2838,0))</f>
        <v>55.7102345705227</v>
      </c>
      <c r="T2838" s="7" t="n">
        <f aca="false">IF(R2838,$B$13*(S2838-$B$12),0)</f>
        <v>136775586.426307</v>
      </c>
      <c r="U2838" s="7" t="n">
        <f aca="false">($B$763+$B$764)*S2838</f>
        <v>16058101.8331856</v>
      </c>
      <c r="V2838" s="7" t="n">
        <f aca="false">$B$22*S2838</f>
        <v>501392111.134704</v>
      </c>
      <c r="W2838" s="7" t="n">
        <f aca="false">IF(B2838=1,I2838,S2838*$B$758)</f>
        <v>45903960.3714404</v>
      </c>
      <c r="X2838" s="7" t="n">
        <f aca="false">IF(C2838=1,J2838,S2838*$E$786)</f>
        <v>341932627.848314</v>
      </c>
      <c r="Y2838" s="7" t="n">
        <f aca="false">IF(D2838=1,K2838,S2838*$E$785)</f>
        <v>100000000</v>
      </c>
      <c r="Z2838" s="7" t="n">
        <f aca="false">IF(E2838=1,L2838,S2838*$E$784)</f>
        <v>133704562.969254</v>
      </c>
      <c r="AA2838" s="7" t="n">
        <f aca="false">IF(F2838=1,M2838,S2838*$E$783)</f>
        <v>167130703.711568</v>
      </c>
      <c r="AB2838" s="7" t="n">
        <f aca="false">IF(G2838=1,N2838,S2838*$E$782)</f>
        <v>278551172.852613</v>
      </c>
      <c r="AC2838" s="7" t="n">
        <f aca="false">IF(H2838=1,O2838,S2838*$E$781)</f>
        <v>278551172.852613</v>
      </c>
      <c r="AD2838" s="7" t="n">
        <f aca="false">INDEX($W$2822:$W$2949,MATCH($A2838+(1-B2838)*64,$A$2822:$A$2949,0))</f>
        <v>30000000</v>
      </c>
      <c r="AE2838" s="7" t="n">
        <f aca="false">INDEX($W$2822:$W$2949,MATCH($A2838-B2838*64,$A$2822:$A$2949,0))</f>
        <v>45903960.3714404</v>
      </c>
      <c r="AF2838" s="7" t="n">
        <f aca="false">INDEX($X$2822:$X$2949,MATCH($A2838+(1-C2838)*32,$A$2822:$A$2949,0))</f>
        <v>300000000</v>
      </c>
      <c r="AG2838" s="7" t="n">
        <f aca="false">INDEX($X$2822:$X$2949,MATCH($A2838-C2838*32,$A$2822:$A$2949,0))</f>
        <v>341932627.848314</v>
      </c>
      <c r="AH2838" s="7" t="n">
        <f aca="false">INDEX($Y$2822:$Y$2949,MATCH($A2838+(1-D2838)*16,$A$2822:$A$2949,0))</f>
        <v>100000000</v>
      </c>
      <c r="AI2838" s="7" t="n">
        <f aca="false">INDEX($Y$2822:$Y$2949,MATCH($A2838-D2838*16,$A$2822:$A$2949,0))</f>
        <v>96812956.0868991</v>
      </c>
      <c r="AJ2838" s="7" t="n">
        <f aca="false">INDEX($Z$2822:$Z$2949,MATCH($A2838+(1-E2838)*8,$A$2822:$A$2949,0))</f>
        <v>60000000</v>
      </c>
      <c r="AK2838" s="7" t="n">
        <f aca="false">INDEX($Z$2822:$Z$2949,MATCH($A2838-E2838*8,$A$2822:$A$2949,0))</f>
        <v>133704562.969254</v>
      </c>
      <c r="AL2838" s="7" t="n">
        <f aca="false">INDEX($AA$2822:$AA$2949,MATCH($A2838+(1-F2838)*4,$A$2822:$A$2949,0))</f>
        <v>30000000</v>
      </c>
      <c r="AM2838" s="7" t="n">
        <f aca="false">INDEX($AA$2822:$AA$2949,MATCH($A2838-F2838*4,$A$2822:$A$2949,0))</f>
        <v>167130703.711568</v>
      </c>
      <c r="AN2838" s="7" t="n">
        <f aca="false">INDEX($AB$2822:$AB$2949,MATCH($A2838+(1-G2838)*2,$A$2822:$A$2949,0))</f>
        <v>15000000</v>
      </c>
      <c r="AO2838" s="7" t="n">
        <f aca="false">INDEX($AB$2822:$AB$2949,MATCH($A2838-G2838*2,$A$2822:$A$2949,0))</f>
        <v>278551172.852613</v>
      </c>
      <c r="AP2838" s="7" t="n">
        <f aca="false">INDEX($AC$2822:$AC$2949,MATCH($A2838+(1-H2838)*1,$A$2822:$A$2949,0))</f>
        <v>5000000</v>
      </c>
      <c r="AQ2838" s="7" t="n">
        <f aca="false">INDEX($AC$2822:$AC$2949,MATCH($A2838-H2838*1,$A$2822:$A$2949,0))</f>
        <v>278551172.852613</v>
      </c>
      <c r="AR2838" s="14" t="b">
        <f aca="false">AND(IF(B2838=1,AD2838&gt;=AE2838,AE2838&gt;AD2838),IF(C2838=1,AF2838&gt;=AG2838,AG2838&gt;AF2838),IF(D2838=1,AH2838&gt;=AI2838,AI2838&gt;AH2838),IF(E2838=1,AJ2838&gt;=AK2838,AK2838&gt;AJ2838),IF(F2838=1,AL2838&gt;=AM2838,AM2838&gt;AL2838),IF(G2838=1,AN2838&gt;=AO2838,AO2838&gt;AN2838),IF(H2838=1,AP2838&gt;=AQ2838,AQ2838&gt;AP2838))</f>
        <v>1</v>
      </c>
      <c r="AS2838" s="2"/>
      <c r="AT2838" s="2"/>
      <c r="AU2838" s="2"/>
      <c r="AV2838" s="2"/>
      <c r="AW2838" s="2"/>
      <c r="AX2838" s="2"/>
    </row>
    <row r="2839" customFormat="false" ht="15" hidden="false" customHeight="false" outlineLevel="0" collapsed="false">
      <c r="A2839" s="6" t="n">
        <f aca="false">ROW()-2822</f>
        <v>17</v>
      </c>
      <c r="B2839" s="6" t="n">
        <f aca="false">MOD(INT($A2839/64),2)</f>
        <v>0</v>
      </c>
      <c r="C2839" s="6" t="n">
        <f aca="false">MOD(INT($A2839/32),2)</f>
        <v>0</v>
      </c>
      <c r="D2839" s="6" t="n">
        <f aca="false">MOD(INT($A2839/16),2)</f>
        <v>1</v>
      </c>
      <c r="E2839" s="6" t="n">
        <f aca="false">MOD(INT($A2839/8),2)</f>
        <v>0</v>
      </c>
      <c r="F2839" s="6" t="n">
        <f aca="false">MOD(INT($A2839/4),2)</f>
        <v>0</v>
      </c>
      <c r="G2839" s="6" t="n">
        <f aca="false">MOD(INT($A2839/2),2)</f>
        <v>0</v>
      </c>
      <c r="H2839" s="6" t="n">
        <f aca="false">MOD(INT($A2839/1),2)</f>
        <v>1</v>
      </c>
      <c r="I2839" s="7" t="n">
        <f aca="false">IF(B2839=1,MIN($B$6,$B$2820),0)</f>
        <v>0</v>
      </c>
      <c r="J2839" s="7" t="n">
        <f aca="false">IF(C2839=1,MIN($F$786,MAX(0,$B$2820-I2839)),0)</f>
        <v>0</v>
      </c>
      <c r="K2839" s="7" t="n">
        <f aca="false">IF(D2839=1,MIN($F$785,MAX(0,$B$2820-SUM(I2839:J2839))),0)</f>
        <v>100000000</v>
      </c>
      <c r="L2839" s="7" t="n">
        <f aca="false">IF(E2839=1,MIN($F$784,MAX(0,$B$2820-SUM(I2839:K2839))),0)</f>
        <v>0</v>
      </c>
      <c r="M2839" s="7" t="n">
        <f aca="false">IF(F2839=1,MIN($F$783,MAX(0,$B$2820-SUM(I2839:L2839))),0)</f>
        <v>0</v>
      </c>
      <c r="N2839" s="7" t="n">
        <f aca="false">IF(G2839=1,MIN($F$782,MAX(0,$B$2820-SUM(I2839:M2839))),0)</f>
        <v>0</v>
      </c>
      <c r="O2839" s="7" t="n">
        <f aca="false">IF(H2839=1,MIN($F$781,MAX(0,$B$2820-SUM(I2839:N2839))),0)</f>
        <v>5000000</v>
      </c>
      <c r="P2839" s="7" t="n">
        <f aca="false">MAX(0,$B$2820-SUM(I2839:O2839))</f>
        <v>1895000000</v>
      </c>
      <c r="Q2839" s="7" t="n">
        <f aca="false">($B$763+$B$764)+$B$22+(1-B2839)*$B$758+(1-C2839)*$E$786+(1-D2839)*$E$785+(1-E2839)*$E$784+(1-F2839)*$E$783+(1-G2839)*$E$782+(1-H2839)*$E$781</f>
        <v>26649919.0349245</v>
      </c>
      <c r="R2839" s="7" t="n">
        <f aca="false">P2839&gt;$B$12*Q2839</f>
        <v>1</v>
      </c>
      <c r="S2839" s="7" t="n">
        <f aca="false">IF(R2839,(P2839+$B$12*$B$13)/(Q2839+$B$13),IF(Q2839&gt;0,P2839/Q2839,0))</f>
        <v>65.0945204247946</v>
      </c>
      <c r="T2839" s="7" t="n">
        <f aca="false">IF(R2839,$B$13*(S2839-$B$12),0)</f>
        <v>160236301.061987</v>
      </c>
      <c r="U2839" s="7" t="n">
        <f aca="false">($B$763+$B$764)*S2839</f>
        <v>18763059.3520569</v>
      </c>
      <c r="V2839" s="7" t="n">
        <f aca="false">$B$22*S2839</f>
        <v>585850683.823152</v>
      </c>
      <c r="W2839" s="7" t="n">
        <f aca="false">IF(B2839=1,I2839,S2839*$B$758)</f>
        <v>53636397.4952413</v>
      </c>
      <c r="X2839" s="7" t="n">
        <f aca="false">IF(C2839=1,J2839,S2839*$E$786)</f>
        <v>399530545.8497</v>
      </c>
      <c r="Y2839" s="7" t="n">
        <f aca="false">IF(D2839=1,K2839,S2839*$E$785)</f>
        <v>100000000</v>
      </c>
      <c r="Z2839" s="7" t="n">
        <f aca="false">IF(E2839=1,L2839,S2839*$E$784)</f>
        <v>156226849.019507</v>
      </c>
      <c r="AA2839" s="7" t="n">
        <f aca="false">IF(F2839=1,M2839,S2839*$E$783)</f>
        <v>195283561.274384</v>
      </c>
      <c r="AB2839" s="7" t="n">
        <f aca="false">IF(G2839=1,N2839,S2839*$E$782)</f>
        <v>325472602.123973</v>
      </c>
      <c r="AC2839" s="7" t="n">
        <f aca="false">IF(H2839=1,O2839,S2839*$E$781)</f>
        <v>5000000</v>
      </c>
      <c r="AD2839" s="7" t="n">
        <f aca="false">INDEX($W$2822:$W$2949,MATCH($A2839+(1-B2839)*64,$A$2822:$A$2949,0))</f>
        <v>30000000</v>
      </c>
      <c r="AE2839" s="7" t="n">
        <f aca="false">INDEX($W$2822:$W$2949,MATCH($A2839-B2839*64,$A$2822:$A$2949,0))</f>
        <v>53636397.4952413</v>
      </c>
      <c r="AF2839" s="7" t="n">
        <f aca="false">INDEX($X$2822:$X$2949,MATCH($A2839+(1-C2839)*32,$A$2822:$A$2949,0))</f>
        <v>300000000</v>
      </c>
      <c r="AG2839" s="7" t="n">
        <f aca="false">INDEX($X$2822:$X$2949,MATCH($A2839-C2839*32,$A$2822:$A$2949,0))</f>
        <v>399530545.8497</v>
      </c>
      <c r="AH2839" s="7" t="n">
        <f aca="false">INDEX($Y$2822:$Y$2949,MATCH($A2839+(1-D2839)*16,$A$2822:$A$2949,0))</f>
        <v>100000000</v>
      </c>
      <c r="AI2839" s="7" t="n">
        <f aca="false">INDEX($Y$2822:$Y$2949,MATCH($A2839-D2839*16,$A$2822:$A$2949,0))</f>
        <v>112205324.538486</v>
      </c>
      <c r="AJ2839" s="7" t="n">
        <f aca="false">INDEX($Z$2822:$Z$2949,MATCH($A2839+(1-E2839)*8,$A$2822:$A$2949,0))</f>
        <v>60000000</v>
      </c>
      <c r="AK2839" s="7" t="n">
        <f aca="false">INDEX($Z$2822:$Z$2949,MATCH($A2839-E2839*8,$A$2822:$A$2949,0))</f>
        <v>156226849.019507</v>
      </c>
      <c r="AL2839" s="7" t="n">
        <f aca="false">INDEX($AA$2822:$AA$2949,MATCH($A2839+(1-F2839)*4,$A$2822:$A$2949,0))</f>
        <v>30000000</v>
      </c>
      <c r="AM2839" s="7" t="n">
        <f aca="false">INDEX($AA$2822:$AA$2949,MATCH($A2839-F2839*4,$A$2822:$A$2949,0))</f>
        <v>195283561.274384</v>
      </c>
      <c r="AN2839" s="7" t="n">
        <f aca="false">INDEX($AB$2822:$AB$2949,MATCH($A2839+(1-G2839)*2,$A$2822:$A$2949,0))</f>
        <v>15000000</v>
      </c>
      <c r="AO2839" s="7" t="n">
        <f aca="false">INDEX($AB$2822:$AB$2949,MATCH($A2839-G2839*2,$A$2822:$A$2949,0))</f>
        <v>325472602.123973</v>
      </c>
      <c r="AP2839" s="7" t="n">
        <f aca="false">INDEX($AC$2822:$AC$2949,MATCH($A2839+(1-H2839)*1,$A$2822:$A$2949,0))</f>
        <v>5000000</v>
      </c>
      <c r="AQ2839" s="7" t="n">
        <f aca="false">INDEX($AC$2822:$AC$2949,MATCH($A2839-H2839*1,$A$2822:$A$2949,0))</f>
        <v>278551172.852613</v>
      </c>
      <c r="AR2839" s="14" t="b">
        <f aca="false">AND(IF(B2839=1,AD2839&gt;=AE2839,AE2839&gt;AD2839),IF(C2839=1,AF2839&gt;=AG2839,AG2839&gt;AF2839),IF(D2839=1,AH2839&gt;=AI2839,AI2839&gt;AH2839),IF(E2839=1,AJ2839&gt;=AK2839,AK2839&gt;AJ2839),IF(F2839=1,AL2839&gt;=AM2839,AM2839&gt;AL2839),IF(G2839=1,AN2839&gt;=AO2839,AO2839&gt;AN2839),IF(H2839=1,AP2839&gt;=AQ2839,AQ2839&gt;AP2839))</f>
        <v>0</v>
      </c>
      <c r="AS2839" s="2"/>
      <c r="AT2839" s="2"/>
      <c r="AU2839" s="2"/>
      <c r="AV2839" s="2"/>
      <c r="AW2839" s="2"/>
      <c r="AX2839" s="2"/>
    </row>
    <row r="2840" customFormat="false" ht="15" hidden="false" customHeight="false" outlineLevel="0" collapsed="false">
      <c r="A2840" s="6" t="n">
        <f aca="false">ROW()-2822</f>
        <v>18</v>
      </c>
      <c r="B2840" s="6" t="n">
        <f aca="false">MOD(INT($A2840/64),2)</f>
        <v>0</v>
      </c>
      <c r="C2840" s="6" t="n">
        <f aca="false">MOD(INT($A2840/32),2)</f>
        <v>0</v>
      </c>
      <c r="D2840" s="6" t="n">
        <f aca="false">MOD(INT($A2840/16),2)</f>
        <v>1</v>
      </c>
      <c r="E2840" s="6" t="n">
        <f aca="false">MOD(INT($A2840/8),2)</f>
        <v>0</v>
      </c>
      <c r="F2840" s="6" t="n">
        <f aca="false">MOD(INT($A2840/4),2)</f>
        <v>0</v>
      </c>
      <c r="G2840" s="6" t="n">
        <f aca="false">MOD(INT($A2840/2),2)</f>
        <v>1</v>
      </c>
      <c r="H2840" s="6" t="n">
        <f aca="false">MOD(INT($A2840/1),2)</f>
        <v>0</v>
      </c>
      <c r="I2840" s="7" t="n">
        <f aca="false">IF(B2840=1,MIN($B$6,$B$2820),0)</f>
        <v>0</v>
      </c>
      <c r="J2840" s="7" t="n">
        <f aca="false">IF(C2840=1,MIN($F$786,MAX(0,$B$2820-I2840)),0)</f>
        <v>0</v>
      </c>
      <c r="K2840" s="7" t="n">
        <f aca="false">IF(D2840=1,MIN($F$785,MAX(0,$B$2820-SUM(I2840:J2840))),0)</f>
        <v>100000000</v>
      </c>
      <c r="L2840" s="7" t="n">
        <f aca="false">IF(E2840=1,MIN($F$784,MAX(0,$B$2820-SUM(I2840:K2840))),0)</f>
        <v>0</v>
      </c>
      <c r="M2840" s="7" t="n">
        <f aca="false">IF(F2840=1,MIN($F$783,MAX(0,$B$2820-SUM(I2840:L2840))),0)</f>
        <v>0</v>
      </c>
      <c r="N2840" s="7" t="n">
        <f aca="false">IF(G2840=1,MIN($F$782,MAX(0,$B$2820-SUM(I2840:M2840))),0)</f>
        <v>15000000</v>
      </c>
      <c r="O2840" s="7" t="n">
        <f aca="false">IF(H2840=1,MIN($F$781,MAX(0,$B$2820-SUM(I2840:N2840))),0)</f>
        <v>0</v>
      </c>
      <c r="P2840" s="7" t="n">
        <f aca="false">MAX(0,$B$2820-SUM(I2840:O2840))</f>
        <v>1885000000</v>
      </c>
      <c r="Q2840" s="7" t="n">
        <f aca="false">($B$763+$B$764)+$B$22+(1-B2840)*$B$758+(1-C2840)*$E$786+(1-D2840)*$E$785+(1-E2840)*$E$784+(1-F2840)*$E$783+(1-G2840)*$E$782+(1-H2840)*$E$781</f>
        <v>26649919.0349245</v>
      </c>
      <c r="R2840" s="7" t="n">
        <f aca="false">P2840&gt;$B$12*Q2840</f>
        <v>1</v>
      </c>
      <c r="S2840" s="7" t="n">
        <f aca="false">IF(R2840,(P2840+$B$12*$B$13)/(Q2840+$B$13),IF(Q2840&gt;0,P2840/Q2840,0))</f>
        <v>64.7514662987087</v>
      </c>
      <c r="T2840" s="7" t="n">
        <f aca="false">IF(R2840,$B$13*(S2840-$B$12),0)</f>
        <v>159378665.746772</v>
      </c>
      <c r="U2840" s="7" t="n">
        <f aca="false">($B$763+$B$764)*S2840</f>
        <v>18664176.2988181</v>
      </c>
      <c r="V2840" s="7" t="n">
        <f aca="false">$B$22*S2840</f>
        <v>582763196.688379</v>
      </c>
      <c r="W2840" s="7" t="n">
        <f aca="false">IF(B2840=1,I2840,S2840*$B$758)</f>
        <v>53353728.7337381</v>
      </c>
      <c r="X2840" s="7" t="n">
        <f aca="false">IF(C2840=1,J2840,S2840*$E$786)</f>
        <v>397424983.025722</v>
      </c>
      <c r="Y2840" s="7" t="n">
        <f aca="false">IF(D2840=1,K2840,S2840*$E$785)</f>
        <v>100000000</v>
      </c>
      <c r="Z2840" s="7" t="n">
        <f aca="false">IF(E2840=1,L2840,S2840*$E$784)</f>
        <v>155403519.116901</v>
      </c>
      <c r="AA2840" s="7" t="n">
        <f aca="false">IF(F2840=1,M2840,S2840*$E$783)</f>
        <v>194254398.896126</v>
      </c>
      <c r="AB2840" s="7" t="n">
        <f aca="false">IF(G2840=1,N2840,S2840*$E$782)</f>
        <v>15000000</v>
      </c>
      <c r="AC2840" s="7" t="n">
        <f aca="false">IF(H2840=1,O2840,S2840*$E$781)</f>
        <v>323757331.493544</v>
      </c>
      <c r="AD2840" s="7" t="n">
        <f aca="false">INDEX($W$2822:$W$2949,MATCH($A2840+(1-B2840)*64,$A$2822:$A$2949,0))</f>
        <v>30000000</v>
      </c>
      <c r="AE2840" s="7" t="n">
        <f aca="false">INDEX($W$2822:$W$2949,MATCH($A2840-B2840*64,$A$2822:$A$2949,0))</f>
        <v>53353728.7337381</v>
      </c>
      <c r="AF2840" s="7" t="n">
        <f aca="false">INDEX($X$2822:$X$2949,MATCH($A2840+(1-C2840)*32,$A$2822:$A$2949,0))</f>
        <v>300000000</v>
      </c>
      <c r="AG2840" s="7" t="n">
        <f aca="false">INDEX($X$2822:$X$2949,MATCH($A2840-C2840*32,$A$2822:$A$2949,0))</f>
        <v>397424983.025722</v>
      </c>
      <c r="AH2840" s="7" t="n">
        <f aca="false">INDEX($Y$2822:$Y$2949,MATCH($A2840+(1-D2840)*16,$A$2822:$A$2949,0))</f>
        <v>100000000</v>
      </c>
      <c r="AI2840" s="7" t="n">
        <f aca="false">INDEX($Y$2822:$Y$2949,MATCH($A2840-D2840*16,$A$2822:$A$2949,0))</f>
        <v>111643595.754814</v>
      </c>
      <c r="AJ2840" s="7" t="n">
        <f aca="false">INDEX($Z$2822:$Z$2949,MATCH($A2840+(1-E2840)*8,$A$2822:$A$2949,0))</f>
        <v>60000000</v>
      </c>
      <c r="AK2840" s="7" t="n">
        <f aca="false">INDEX($Z$2822:$Z$2949,MATCH($A2840-E2840*8,$A$2822:$A$2949,0))</f>
        <v>155403519.116901</v>
      </c>
      <c r="AL2840" s="7" t="n">
        <f aca="false">INDEX($AA$2822:$AA$2949,MATCH($A2840+(1-F2840)*4,$A$2822:$A$2949,0))</f>
        <v>30000000</v>
      </c>
      <c r="AM2840" s="7" t="n">
        <f aca="false">INDEX($AA$2822:$AA$2949,MATCH($A2840-F2840*4,$A$2822:$A$2949,0))</f>
        <v>194254398.896126</v>
      </c>
      <c r="AN2840" s="7" t="n">
        <f aca="false">INDEX($AB$2822:$AB$2949,MATCH($A2840+(1-G2840)*2,$A$2822:$A$2949,0))</f>
        <v>15000000</v>
      </c>
      <c r="AO2840" s="7" t="n">
        <f aca="false">INDEX($AB$2822:$AB$2949,MATCH($A2840-G2840*2,$A$2822:$A$2949,0))</f>
        <v>278551172.852613</v>
      </c>
      <c r="AP2840" s="7" t="n">
        <f aca="false">INDEX($AC$2822:$AC$2949,MATCH($A2840+(1-H2840)*1,$A$2822:$A$2949,0))</f>
        <v>5000000</v>
      </c>
      <c r="AQ2840" s="7" t="n">
        <f aca="false">INDEX($AC$2822:$AC$2949,MATCH($A2840-H2840*1,$A$2822:$A$2949,0))</f>
        <v>323757331.493544</v>
      </c>
      <c r="AR2840" s="14" t="b">
        <f aca="false">AND(IF(B2840=1,AD2840&gt;=AE2840,AE2840&gt;AD2840),IF(C2840=1,AF2840&gt;=AG2840,AG2840&gt;AF2840),IF(D2840=1,AH2840&gt;=AI2840,AI2840&gt;AH2840),IF(E2840=1,AJ2840&gt;=AK2840,AK2840&gt;AJ2840),IF(F2840=1,AL2840&gt;=AM2840,AM2840&gt;AL2840),IF(G2840=1,AN2840&gt;=AO2840,AO2840&gt;AN2840),IF(H2840=1,AP2840&gt;=AQ2840,AQ2840&gt;AP2840))</f>
        <v>0</v>
      </c>
      <c r="AS2840" s="2"/>
      <c r="AT2840" s="2"/>
      <c r="AU2840" s="2"/>
      <c r="AV2840" s="2"/>
      <c r="AW2840" s="2"/>
      <c r="AX2840" s="2"/>
    </row>
    <row r="2841" customFormat="false" ht="15" hidden="false" customHeight="false" outlineLevel="0" collapsed="false">
      <c r="A2841" s="6" t="n">
        <f aca="false">ROW()-2822</f>
        <v>19</v>
      </c>
      <c r="B2841" s="6" t="n">
        <f aca="false">MOD(INT($A2841/64),2)</f>
        <v>0</v>
      </c>
      <c r="C2841" s="6" t="n">
        <f aca="false">MOD(INT($A2841/32),2)</f>
        <v>0</v>
      </c>
      <c r="D2841" s="6" t="n">
        <f aca="false">MOD(INT($A2841/16),2)</f>
        <v>1</v>
      </c>
      <c r="E2841" s="6" t="n">
        <f aca="false">MOD(INT($A2841/8),2)</f>
        <v>0</v>
      </c>
      <c r="F2841" s="6" t="n">
        <f aca="false">MOD(INT($A2841/4),2)</f>
        <v>0</v>
      </c>
      <c r="G2841" s="6" t="n">
        <f aca="false">MOD(INT($A2841/2),2)</f>
        <v>1</v>
      </c>
      <c r="H2841" s="6" t="n">
        <f aca="false">MOD(INT($A2841/1),2)</f>
        <v>1</v>
      </c>
      <c r="I2841" s="7" t="n">
        <f aca="false">IF(B2841=1,MIN($B$6,$B$2820),0)</f>
        <v>0</v>
      </c>
      <c r="J2841" s="7" t="n">
        <f aca="false">IF(C2841=1,MIN($F$786,MAX(0,$B$2820-I2841)),0)</f>
        <v>0</v>
      </c>
      <c r="K2841" s="7" t="n">
        <f aca="false">IF(D2841=1,MIN($F$785,MAX(0,$B$2820-SUM(I2841:J2841))),0)</f>
        <v>100000000</v>
      </c>
      <c r="L2841" s="7" t="n">
        <f aca="false">IF(E2841=1,MIN($F$784,MAX(0,$B$2820-SUM(I2841:K2841))),0)</f>
        <v>0</v>
      </c>
      <c r="M2841" s="7" t="n">
        <f aca="false">IF(F2841=1,MIN($F$783,MAX(0,$B$2820-SUM(I2841:L2841))),0)</f>
        <v>0</v>
      </c>
      <c r="N2841" s="7" t="n">
        <f aca="false">IF(G2841=1,MIN($F$782,MAX(0,$B$2820-SUM(I2841:M2841))),0)</f>
        <v>15000000</v>
      </c>
      <c r="O2841" s="7" t="n">
        <f aca="false">IF(H2841=1,MIN($F$781,MAX(0,$B$2820-SUM(I2841:N2841))),0)</f>
        <v>5000000</v>
      </c>
      <c r="P2841" s="7" t="n">
        <f aca="false">MAX(0,$B$2820-SUM(I2841:O2841))</f>
        <v>1880000000</v>
      </c>
      <c r="Q2841" s="7" t="n">
        <f aca="false">($B$763+$B$764)+$B$22+(1-B2841)*$B$758+(1-C2841)*$E$786+(1-D2841)*$E$785+(1-E2841)*$E$784+(1-F2841)*$E$783+(1-G2841)*$E$782+(1-H2841)*$E$781</f>
        <v>21649919.0349245</v>
      </c>
      <c r="R2841" s="7" t="n">
        <f aca="false">P2841&gt;$B$12*Q2841</f>
        <v>1</v>
      </c>
      <c r="S2841" s="7" t="n">
        <f aca="false">IF(R2841,(P2841+$B$12*$B$13)/(Q2841+$B$13),IF(Q2841&gt;0,P2841/Q2841,0))</f>
        <v>77.9505718954013</v>
      </c>
      <c r="T2841" s="7" t="n">
        <f aca="false">IF(R2841,$B$13*(S2841-$B$12),0)</f>
        <v>192376429.738503</v>
      </c>
      <c r="U2841" s="7" t="n">
        <f aca="false">($B$763+$B$764)*S2841</f>
        <v>22468730.0475616</v>
      </c>
      <c r="V2841" s="7" t="n">
        <f aca="false">$B$22*S2841</f>
        <v>701555147.058612</v>
      </c>
      <c r="W2841" s="7" t="n">
        <f aca="false">IF(B2841=1,I2841,S2841*$B$758)</f>
        <v>64229490.1610579</v>
      </c>
      <c r="X2841" s="7" t="n">
        <f aca="false">IF(C2841=1,J2841,S2841*$E$786)</f>
        <v>478437114.759099</v>
      </c>
      <c r="Y2841" s="7" t="n">
        <f aca="false">IF(D2841=1,K2841,S2841*$E$785)</f>
        <v>100000000</v>
      </c>
      <c r="Z2841" s="7" t="n">
        <f aca="false">IF(E2841=1,L2841,S2841*$E$784)</f>
        <v>187081372.548963</v>
      </c>
      <c r="AA2841" s="7" t="n">
        <f aca="false">IF(F2841=1,M2841,S2841*$E$783)</f>
        <v>233851715.686204</v>
      </c>
      <c r="AB2841" s="7" t="n">
        <f aca="false">IF(G2841=1,N2841,S2841*$E$782)</f>
        <v>15000000</v>
      </c>
      <c r="AC2841" s="7" t="n">
        <f aca="false">IF(H2841=1,O2841,S2841*$E$781)</f>
        <v>5000000</v>
      </c>
      <c r="AD2841" s="7" t="n">
        <f aca="false">INDEX($W$2822:$W$2949,MATCH($A2841+(1-B2841)*64,$A$2822:$A$2949,0))</f>
        <v>30000000</v>
      </c>
      <c r="AE2841" s="7" t="n">
        <f aca="false">INDEX($W$2822:$W$2949,MATCH($A2841-B2841*64,$A$2822:$A$2949,0))</f>
        <v>64229490.1610579</v>
      </c>
      <c r="AF2841" s="7" t="n">
        <f aca="false">INDEX($X$2822:$X$2949,MATCH($A2841+(1-C2841)*32,$A$2822:$A$2949,0))</f>
        <v>300000000</v>
      </c>
      <c r="AG2841" s="7" t="n">
        <f aca="false">INDEX($X$2822:$X$2949,MATCH($A2841-C2841*32,$A$2822:$A$2949,0))</f>
        <v>478437114.759099</v>
      </c>
      <c r="AH2841" s="7" t="n">
        <f aca="false">INDEX($Y$2822:$Y$2949,MATCH($A2841+(1-D2841)*16,$A$2822:$A$2949,0))</f>
        <v>100000000</v>
      </c>
      <c r="AI2841" s="7" t="n">
        <f aca="false">INDEX($Y$2822:$Y$2949,MATCH($A2841-D2841*16,$A$2822:$A$2949,0))</f>
        <v>132873946.202768</v>
      </c>
      <c r="AJ2841" s="7" t="n">
        <f aca="false">INDEX($Z$2822:$Z$2949,MATCH($A2841+(1-E2841)*8,$A$2822:$A$2949,0))</f>
        <v>60000000</v>
      </c>
      <c r="AK2841" s="7" t="n">
        <f aca="false">INDEX($Z$2822:$Z$2949,MATCH($A2841-E2841*8,$A$2822:$A$2949,0))</f>
        <v>187081372.548963</v>
      </c>
      <c r="AL2841" s="7" t="n">
        <f aca="false">INDEX($AA$2822:$AA$2949,MATCH($A2841+(1-F2841)*4,$A$2822:$A$2949,0))</f>
        <v>30000000</v>
      </c>
      <c r="AM2841" s="7" t="n">
        <f aca="false">INDEX($AA$2822:$AA$2949,MATCH($A2841-F2841*4,$A$2822:$A$2949,0))</f>
        <v>233851715.686204</v>
      </c>
      <c r="AN2841" s="7" t="n">
        <f aca="false">INDEX($AB$2822:$AB$2949,MATCH($A2841+(1-G2841)*2,$A$2822:$A$2949,0))</f>
        <v>15000000</v>
      </c>
      <c r="AO2841" s="7" t="n">
        <f aca="false">INDEX($AB$2822:$AB$2949,MATCH($A2841-G2841*2,$A$2822:$A$2949,0))</f>
        <v>325472602.123973</v>
      </c>
      <c r="AP2841" s="7" t="n">
        <f aca="false">INDEX($AC$2822:$AC$2949,MATCH($A2841+(1-H2841)*1,$A$2822:$A$2949,0))</f>
        <v>5000000</v>
      </c>
      <c r="AQ2841" s="7" t="n">
        <f aca="false">INDEX($AC$2822:$AC$2949,MATCH($A2841-H2841*1,$A$2822:$A$2949,0))</f>
        <v>323757331.493544</v>
      </c>
      <c r="AR2841" s="14" t="b">
        <f aca="false">AND(IF(B2841=1,AD2841&gt;=AE2841,AE2841&gt;AD2841),IF(C2841=1,AF2841&gt;=AG2841,AG2841&gt;AF2841),IF(D2841=1,AH2841&gt;=AI2841,AI2841&gt;AH2841),IF(E2841=1,AJ2841&gt;=AK2841,AK2841&gt;AJ2841),IF(F2841=1,AL2841&gt;=AM2841,AM2841&gt;AL2841),IF(G2841=1,AN2841&gt;=AO2841,AO2841&gt;AN2841),IF(H2841=1,AP2841&gt;=AQ2841,AQ2841&gt;AP2841))</f>
        <v>0</v>
      </c>
      <c r="AS2841" s="2"/>
      <c r="AT2841" s="2"/>
      <c r="AU2841" s="2"/>
      <c r="AV2841" s="2"/>
      <c r="AW2841" s="2"/>
      <c r="AX2841" s="2"/>
    </row>
    <row r="2842" customFormat="false" ht="15" hidden="false" customHeight="false" outlineLevel="0" collapsed="false">
      <c r="A2842" s="6" t="n">
        <f aca="false">ROW()-2822</f>
        <v>20</v>
      </c>
      <c r="B2842" s="6" t="n">
        <f aca="false">MOD(INT($A2842/64),2)</f>
        <v>0</v>
      </c>
      <c r="C2842" s="6" t="n">
        <f aca="false">MOD(INT($A2842/32),2)</f>
        <v>0</v>
      </c>
      <c r="D2842" s="6" t="n">
        <f aca="false">MOD(INT($A2842/16),2)</f>
        <v>1</v>
      </c>
      <c r="E2842" s="6" t="n">
        <f aca="false">MOD(INT($A2842/8),2)</f>
        <v>0</v>
      </c>
      <c r="F2842" s="6" t="n">
        <f aca="false">MOD(INT($A2842/4),2)</f>
        <v>1</v>
      </c>
      <c r="G2842" s="6" t="n">
        <f aca="false">MOD(INT($A2842/2),2)</f>
        <v>0</v>
      </c>
      <c r="H2842" s="6" t="n">
        <f aca="false">MOD(INT($A2842/1),2)</f>
        <v>0</v>
      </c>
      <c r="I2842" s="7" t="n">
        <f aca="false">IF(B2842=1,MIN($B$6,$B$2820),0)</f>
        <v>0</v>
      </c>
      <c r="J2842" s="7" t="n">
        <f aca="false">IF(C2842=1,MIN($F$786,MAX(0,$B$2820-I2842)),0)</f>
        <v>0</v>
      </c>
      <c r="K2842" s="7" t="n">
        <f aca="false">IF(D2842=1,MIN($F$785,MAX(0,$B$2820-SUM(I2842:J2842))),0)</f>
        <v>100000000</v>
      </c>
      <c r="L2842" s="7" t="n">
        <f aca="false">IF(E2842=1,MIN($F$784,MAX(0,$B$2820-SUM(I2842:K2842))),0)</f>
        <v>0</v>
      </c>
      <c r="M2842" s="7" t="n">
        <f aca="false">IF(F2842=1,MIN($F$783,MAX(0,$B$2820-SUM(I2842:L2842))),0)</f>
        <v>30000000</v>
      </c>
      <c r="N2842" s="7" t="n">
        <f aca="false">IF(G2842=1,MIN($F$782,MAX(0,$B$2820-SUM(I2842:M2842))),0)</f>
        <v>0</v>
      </c>
      <c r="O2842" s="7" t="n">
        <f aca="false">IF(H2842=1,MIN($F$781,MAX(0,$B$2820-SUM(I2842:N2842))),0)</f>
        <v>0</v>
      </c>
      <c r="P2842" s="7" t="n">
        <f aca="false">MAX(0,$B$2820-SUM(I2842:O2842))</f>
        <v>1870000000</v>
      </c>
      <c r="Q2842" s="7" t="n">
        <f aca="false">($B$763+$B$764)+$B$22+(1-B2842)*$B$758+(1-C2842)*$E$786+(1-D2842)*$E$785+(1-E2842)*$E$784+(1-F2842)*$E$783+(1-G2842)*$E$782+(1-H2842)*$E$781</f>
        <v>28649919.0349245</v>
      </c>
      <c r="R2842" s="7" t="n">
        <f aca="false">P2842&gt;$B$12*Q2842</f>
        <v>1</v>
      </c>
      <c r="S2842" s="7" t="n">
        <f aca="false">IF(R2842,(P2842+$B$12*$B$13)/(Q2842+$B$13),IF(Q2842&gt;0,P2842/Q2842,0))</f>
        <v>60.1125157950042</v>
      </c>
      <c r="T2842" s="7" t="n">
        <f aca="false">IF(R2842,$B$13*(S2842-$B$12),0)</f>
        <v>147781289.487511</v>
      </c>
      <c r="U2842" s="7" t="n">
        <f aca="false">($B$763+$B$764)*S2842</f>
        <v>17327029.8990252</v>
      </c>
      <c r="V2842" s="7" t="n">
        <f aca="false">$B$22*S2842</f>
        <v>541012642.155038</v>
      </c>
      <c r="W2842" s="7" t="n">
        <f aca="false">IF(B2842=1,I2842,S2842*$B$758)</f>
        <v>49531339.5133595</v>
      </c>
      <c r="X2842" s="7" t="n">
        <f aca="false">IF(C2842=1,J2842,S2842*$E$786)</f>
        <v>368952503.087014</v>
      </c>
      <c r="Y2842" s="7" t="n">
        <f aca="false">IF(D2842=1,K2842,S2842*$E$785)</f>
        <v>100000000</v>
      </c>
      <c r="Z2842" s="7" t="n">
        <f aca="false">IF(E2842=1,L2842,S2842*$E$784)</f>
        <v>144270037.90801</v>
      </c>
      <c r="AA2842" s="7" t="n">
        <f aca="false">IF(F2842=1,M2842,S2842*$E$783)</f>
        <v>30000000</v>
      </c>
      <c r="AB2842" s="7" t="n">
        <f aca="false">IF(G2842=1,N2842,S2842*$E$782)</f>
        <v>300562578.975021</v>
      </c>
      <c r="AC2842" s="7" t="n">
        <f aca="false">IF(H2842=1,O2842,S2842*$E$781)</f>
        <v>300562578.975021</v>
      </c>
      <c r="AD2842" s="7" t="n">
        <f aca="false">INDEX($W$2822:$W$2949,MATCH($A2842+(1-B2842)*64,$A$2822:$A$2949,0))</f>
        <v>30000000</v>
      </c>
      <c r="AE2842" s="7" t="n">
        <f aca="false">INDEX($W$2822:$W$2949,MATCH($A2842-B2842*64,$A$2822:$A$2949,0))</f>
        <v>49531339.5133595</v>
      </c>
      <c r="AF2842" s="7" t="n">
        <f aca="false">INDEX($X$2822:$X$2949,MATCH($A2842+(1-C2842)*32,$A$2822:$A$2949,0))</f>
        <v>300000000</v>
      </c>
      <c r="AG2842" s="7" t="n">
        <f aca="false">INDEX($X$2822:$X$2949,MATCH($A2842-C2842*32,$A$2822:$A$2949,0))</f>
        <v>368952503.087014</v>
      </c>
      <c r="AH2842" s="7" t="n">
        <f aca="false">INDEX($Y$2822:$Y$2949,MATCH($A2842+(1-D2842)*16,$A$2822:$A$2949,0))</f>
        <v>100000000</v>
      </c>
      <c r="AI2842" s="7" t="n">
        <f aca="false">INDEX($Y$2822:$Y$2949,MATCH($A2842-D2842*16,$A$2822:$A$2949,0))</f>
        <v>104062267.537031</v>
      </c>
      <c r="AJ2842" s="7" t="n">
        <f aca="false">INDEX($Z$2822:$Z$2949,MATCH($A2842+(1-E2842)*8,$A$2822:$A$2949,0))</f>
        <v>60000000</v>
      </c>
      <c r="AK2842" s="7" t="n">
        <f aca="false">INDEX($Z$2822:$Z$2949,MATCH($A2842-E2842*8,$A$2822:$A$2949,0))</f>
        <v>144270037.90801</v>
      </c>
      <c r="AL2842" s="7" t="n">
        <f aca="false">INDEX($AA$2822:$AA$2949,MATCH($A2842+(1-F2842)*4,$A$2822:$A$2949,0))</f>
        <v>30000000</v>
      </c>
      <c r="AM2842" s="7" t="n">
        <f aca="false">INDEX($AA$2822:$AA$2949,MATCH($A2842-F2842*4,$A$2822:$A$2949,0))</f>
        <v>167130703.711568</v>
      </c>
      <c r="AN2842" s="7" t="n">
        <f aca="false">INDEX($AB$2822:$AB$2949,MATCH($A2842+(1-G2842)*2,$A$2822:$A$2949,0))</f>
        <v>15000000</v>
      </c>
      <c r="AO2842" s="7" t="n">
        <f aca="false">INDEX($AB$2822:$AB$2949,MATCH($A2842-G2842*2,$A$2822:$A$2949,0))</f>
        <v>300562578.975021</v>
      </c>
      <c r="AP2842" s="7" t="n">
        <f aca="false">INDEX($AC$2822:$AC$2949,MATCH($A2842+(1-H2842)*1,$A$2822:$A$2949,0))</f>
        <v>5000000</v>
      </c>
      <c r="AQ2842" s="7" t="n">
        <f aca="false">INDEX($AC$2822:$AC$2949,MATCH($A2842-H2842*1,$A$2822:$A$2949,0))</f>
        <v>300562578.975021</v>
      </c>
      <c r="AR2842" s="14" t="b">
        <f aca="false">AND(IF(B2842=1,AD2842&gt;=AE2842,AE2842&gt;AD2842),IF(C2842=1,AF2842&gt;=AG2842,AG2842&gt;AF2842),IF(D2842=1,AH2842&gt;=AI2842,AI2842&gt;AH2842),IF(E2842=1,AJ2842&gt;=AK2842,AK2842&gt;AJ2842),IF(F2842=1,AL2842&gt;=AM2842,AM2842&gt;AL2842),IF(G2842=1,AN2842&gt;=AO2842,AO2842&gt;AN2842),IF(H2842=1,AP2842&gt;=AQ2842,AQ2842&gt;AP2842))</f>
        <v>0</v>
      </c>
      <c r="AS2842" s="2"/>
      <c r="AT2842" s="2"/>
      <c r="AU2842" s="2"/>
      <c r="AV2842" s="2"/>
      <c r="AW2842" s="2"/>
      <c r="AX2842" s="2"/>
    </row>
    <row r="2843" customFormat="false" ht="15" hidden="false" customHeight="false" outlineLevel="0" collapsed="false">
      <c r="A2843" s="6" t="n">
        <f aca="false">ROW()-2822</f>
        <v>21</v>
      </c>
      <c r="B2843" s="6" t="n">
        <f aca="false">MOD(INT($A2843/64),2)</f>
        <v>0</v>
      </c>
      <c r="C2843" s="6" t="n">
        <f aca="false">MOD(INT($A2843/32),2)</f>
        <v>0</v>
      </c>
      <c r="D2843" s="6" t="n">
        <f aca="false">MOD(INT($A2843/16),2)</f>
        <v>1</v>
      </c>
      <c r="E2843" s="6" t="n">
        <f aca="false">MOD(INT($A2843/8),2)</f>
        <v>0</v>
      </c>
      <c r="F2843" s="6" t="n">
        <f aca="false">MOD(INT($A2843/4),2)</f>
        <v>1</v>
      </c>
      <c r="G2843" s="6" t="n">
        <f aca="false">MOD(INT($A2843/2),2)</f>
        <v>0</v>
      </c>
      <c r="H2843" s="6" t="n">
        <f aca="false">MOD(INT($A2843/1),2)</f>
        <v>1</v>
      </c>
      <c r="I2843" s="7" t="n">
        <f aca="false">IF(B2843=1,MIN($B$6,$B$2820),0)</f>
        <v>0</v>
      </c>
      <c r="J2843" s="7" t="n">
        <f aca="false">IF(C2843=1,MIN($F$786,MAX(0,$B$2820-I2843)),0)</f>
        <v>0</v>
      </c>
      <c r="K2843" s="7" t="n">
        <f aca="false">IF(D2843=1,MIN($F$785,MAX(0,$B$2820-SUM(I2843:J2843))),0)</f>
        <v>100000000</v>
      </c>
      <c r="L2843" s="7" t="n">
        <f aca="false">IF(E2843=1,MIN($F$784,MAX(0,$B$2820-SUM(I2843:K2843))),0)</f>
        <v>0</v>
      </c>
      <c r="M2843" s="7" t="n">
        <f aca="false">IF(F2843=1,MIN($F$783,MAX(0,$B$2820-SUM(I2843:L2843))),0)</f>
        <v>30000000</v>
      </c>
      <c r="N2843" s="7" t="n">
        <f aca="false">IF(G2843=1,MIN($F$782,MAX(0,$B$2820-SUM(I2843:M2843))),0)</f>
        <v>0</v>
      </c>
      <c r="O2843" s="7" t="n">
        <f aca="false">IF(H2843=1,MIN($F$781,MAX(0,$B$2820-SUM(I2843:N2843))),0)</f>
        <v>5000000</v>
      </c>
      <c r="P2843" s="7" t="n">
        <f aca="false">MAX(0,$B$2820-SUM(I2843:O2843))</f>
        <v>1865000000</v>
      </c>
      <c r="Q2843" s="7" t="n">
        <f aca="false">($B$763+$B$764)+$B$22+(1-B2843)*$B$758+(1-C2843)*$E$786+(1-D2843)*$E$785+(1-E2843)*$E$784+(1-F2843)*$E$783+(1-G2843)*$E$782+(1-H2843)*$E$781</f>
        <v>23649919.0349245</v>
      </c>
      <c r="R2843" s="7" t="n">
        <f aca="false">P2843&gt;$B$12*Q2843</f>
        <v>1</v>
      </c>
      <c r="S2843" s="7" t="n">
        <f aca="false">IF(R2843,(P2843+$B$12*$B$13)/(Q2843+$B$13),IF(Q2843&gt;0,P2843/Q2843,0))</f>
        <v>71.415135071962</v>
      </c>
      <c r="T2843" s="7" t="n">
        <f aca="false">IF(R2843,$B$13*(S2843-$B$12),0)</f>
        <v>176037837.679905</v>
      </c>
      <c r="U2843" s="7" t="n">
        <f aca="false">($B$763+$B$764)*S2843</f>
        <v>20584934.1733531</v>
      </c>
      <c r="V2843" s="7" t="n">
        <f aca="false">$B$22*S2843</f>
        <v>642736215.647658</v>
      </c>
      <c r="W2843" s="7" t="n">
        <f aca="false">IF(B2843=1,I2843,S2843*$B$758)</f>
        <v>58844439.5457452</v>
      </c>
      <c r="X2843" s="7" t="n">
        <f aca="false">IF(C2843=1,J2843,S2843*$E$786)</f>
        <v>438324573.420821</v>
      </c>
      <c r="Y2843" s="7" t="n">
        <f aca="false">IF(D2843=1,K2843,S2843*$E$785)</f>
        <v>100000000</v>
      </c>
      <c r="Z2843" s="7" t="n">
        <f aca="false">IF(E2843=1,L2843,S2843*$E$784)</f>
        <v>171396324.172709</v>
      </c>
      <c r="AA2843" s="7" t="n">
        <f aca="false">IF(F2843=1,M2843,S2843*$E$783)</f>
        <v>30000000</v>
      </c>
      <c r="AB2843" s="7" t="n">
        <f aca="false">IF(G2843=1,N2843,S2843*$E$782)</f>
        <v>357075675.35981</v>
      </c>
      <c r="AC2843" s="7" t="n">
        <f aca="false">IF(H2843=1,O2843,S2843*$E$781)</f>
        <v>5000000</v>
      </c>
      <c r="AD2843" s="7" t="n">
        <f aca="false">INDEX($W$2822:$W$2949,MATCH($A2843+(1-B2843)*64,$A$2822:$A$2949,0))</f>
        <v>30000000</v>
      </c>
      <c r="AE2843" s="7" t="n">
        <f aca="false">INDEX($W$2822:$W$2949,MATCH($A2843-B2843*64,$A$2822:$A$2949,0))</f>
        <v>58844439.5457452</v>
      </c>
      <c r="AF2843" s="7" t="n">
        <f aca="false">INDEX($X$2822:$X$2949,MATCH($A2843+(1-C2843)*32,$A$2822:$A$2949,0))</f>
        <v>300000000</v>
      </c>
      <c r="AG2843" s="7" t="n">
        <f aca="false">INDEX($X$2822:$X$2949,MATCH($A2843-C2843*32,$A$2822:$A$2949,0))</f>
        <v>438324573.420821</v>
      </c>
      <c r="AH2843" s="7" t="n">
        <f aca="false">INDEX($Y$2822:$Y$2949,MATCH($A2843+(1-D2843)*16,$A$2822:$A$2949,0))</f>
        <v>100000000</v>
      </c>
      <c r="AI2843" s="7" t="n">
        <f aca="false">INDEX($Y$2822:$Y$2949,MATCH($A2843-D2843*16,$A$2822:$A$2949,0))</f>
        <v>122410498.688626</v>
      </c>
      <c r="AJ2843" s="7" t="n">
        <f aca="false">INDEX($Z$2822:$Z$2949,MATCH($A2843+(1-E2843)*8,$A$2822:$A$2949,0))</f>
        <v>60000000</v>
      </c>
      <c r="AK2843" s="7" t="n">
        <f aca="false">INDEX($Z$2822:$Z$2949,MATCH($A2843-E2843*8,$A$2822:$A$2949,0))</f>
        <v>171396324.172709</v>
      </c>
      <c r="AL2843" s="7" t="n">
        <f aca="false">INDEX($AA$2822:$AA$2949,MATCH($A2843+(1-F2843)*4,$A$2822:$A$2949,0))</f>
        <v>30000000</v>
      </c>
      <c r="AM2843" s="7" t="n">
        <f aca="false">INDEX($AA$2822:$AA$2949,MATCH($A2843-F2843*4,$A$2822:$A$2949,0))</f>
        <v>195283561.274384</v>
      </c>
      <c r="AN2843" s="7" t="n">
        <f aca="false">INDEX($AB$2822:$AB$2949,MATCH($A2843+(1-G2843)*2,$A$2822:$A$2949,0))</f>
        <v>15000000</v>
      </c>
      <c r="AO2843" s="7" t="n">
        <f aca="false">INDEX($AB$2822:$AB$2949,MATCH($A2843-G2843*2,$A$2822:$A$2949,0))</f>
        <v>357075675.35981</v>
      </c>
      <c r="AP2843" s="7" t="n">
        <f aca="false">INDEX($AC$2822:$AC$2949,MATCH($A2843+(1-H2843)*1,$A$2822:$A$2949,0))</f>
        <v>5000000</v>
      </c>
      <c r="AQ2843" s="7" t="n">
        <f aca="false">INDEX($AC$2822:$AC$2949,MATCH($A2843-H2843*1,$A$2822:$A$2949,0))</f>
        <v>300562578.975021</v>
      </c>
      <c r="AR2843" s="14" t="b">
        <f aca="false">AND(IF(B2843=1,AD2843&gt;=AE2843,AE2843&gt;AD2843),IF(C2843=1,AF2843&gt;=AG2843,AG2843&gt;AF2843),IF(D2843=1,AH2843&gt;=AI2843,AI2843&gt;AH2843),IF(E2843=1,AJ2843&gt;=AK2843,AK2843&gt;AJ2843),IF(F2843=1,AL2843&gt;=AM2843,AM2843&gt;AL2843),IF(G2843=1,AN2843&gt;=AO2843,AO2843&gt;AN2843),IF(H2843=1,AP2843&gt;=AQ2843,AQ2843&gt;AP2843))</f>
        <v>0</v>
      </c>
      <c r="AS2843" s="2"/>
      <c r="AT2843" s="2"/>
      <c r="AU2843" s="2"/>
      <c r="AV2843" s="2"/>
      <c r="AW2843" s="2"/>
      <c r="AX2843" s="2"/>
    </row>
    <row r="2844" customFormat="false" ht="15" hidden="false" customHeight="false" outlineLevel="0" collapsed="false">
      <c r="A2844" s="6" t="n">
        <f aca="false">ROW()-2822</f>
        <v>22</v>
      </c>
      <c r="B2844" s="6" t="n">
        <f aca="false">MOD(INT($A2844/64),2)</f>
        <v>0</v>
      </c>
      <c r="C2844" s="6" t="n">
        <f aca="false">MOD(INT($A2844/32),2)</f>
        <v>0</v>
      </c>
      <c r="D2844" s="6" t="n">
        <f aca="false">MOD(INT($A2844/16),2)</f>
        <v>1</v>
      </c>
      <c r="E2844" s="6" t="n">
        <f aca="false">MOD(INT($A2844/8),2)</f>
        <v>0</v>
      </c>
      <c r="F2844" s="6" t="n">
        <f aca="false">MOD(INT($A2844/4),2)</f>
        <v>1</v>
      </c>
      <c r="G2844" s="6" t="n">
        <f aca="false">MOD(INT($A2844/2),2)</f>
        <v>1</v>
      </c>
      <c r="H2844" s="6" t="n">
        <f aca="false">MOD(INT($A2844/1),2)</f>
        <v>0</v>
      </c>
      <c r="I2844" s="7" t="n">
        <f aca="false">IF(B2844=1,MIN($B$6,$B$2820),0)</f>
        <v>0</v>
      </c>
      <c r="J2844" s="7" t="n">
        <f aca="false">IF(C2844=1,MIN($F$786,MAX(0,$B$2820-I2844)),0)</f>
        <v>0</v>
      </c>
      <c r="K2844" s="7" t="n">
        <f aca="false">IF(D2844=1,MIN($F$785,MAX(0,$B$2820-SUM(I2844:J2844))),0)</f>
        <v>100000000</v>
      </c>
      <c r="L2844" s="7" t="n">
        <f aca="false">IF(E2844=1,MIN($F$784,MAX(0,$B$2820-SUM(I2844:K2844))),0)</f>
        <v>0</v>
      </c>
      <c r="M2844" s="7" t="n">
        <f aca="false">IF(F2844=1,MIN($F$783,MAX(0,$B$2820-SUM(I2844:L2844))),0)</f>
        <v>30000000</v>
      </c>
      <c r="N2844" s="7" t="n">
        <f aca="false">IF(G2844=1,MIN($F$782,MAX(0,$B$2820-SUM(I2844:M2844))),0)</f>
        <v>15000000</v>
      </c>
      <c r="O2844" s="7" t="n">
        <f aca="false">IF(H2844=1,MIN($F$781,MAX(0,$B$2820-SUM(I2844:N2844))),0)</f>
        <v>0</v>
      </c>
      <c r="P2844" s="7" t="n">
        <f aca="false">MAX(0,$B$2820-SUM(I2844:O2844))</f>
        <v>1855000000</v>
      </c>
      <c r="Q2844" s="7" t="n">
        <f aca="false">($B$763+$B$764)+$B$22+(1-B2844)*$B$758+(1-C2844)*$E$786+(1-D2844)*$E$785+(1-E2844)*$E$784+(1-F2844)*$E$783+(1-G2844)*$E$782+(1-H2844)*$E$781</f>
        <v>23649919.0349245</v>
      </c>
      <c r="R2844" s="7" t="n">
        <f aca="false">P2844&gt;$B$12*Q2844</f>
        <v>1</v>
      </c>
      <c r="S2844" s="7" t="n">
        <f aca="false">IF(R2844,(P2844+$B$12*$B$13)/(Q2844+$B$13),IF(Q2844&gt;0,P2844/Q2844,0))</f>
        <v>71.0327247101308</v>
      </c>
      <c r="T2844" s="7" t="n">
        <f aca="false">IF(R2844,$B$13*(S2844-$B$12),0)</f>
        <v>175081811.775327</v>
      </c>
      <c r="U2844" s="7" t="n">
        <f aca="false">($B$763+$B$764)*S2844</f>
        <v>20474706.9488639</v>
      </c>
      <c r="V2844" s="7" t="n">
        <f aca="false">$B$22*S2844</f>
        <v>639294522.391178</v>
      </c>
      <c r="W2844" s="7" t="n">
        <f aca="false">IF(B2844=1,I2844,S2844*$B$758)</f>
        <v>58529342.1452325</v>
      </c>
      <c r="X2844" s="7" t="n">
        <f aca="false">IF(C2844=1,J2844,S2844*$E$786)</f>
        <v>435977453.884431</v>
      </c>
      <c r="Y2844" s="7" t="n">
        <f aca="false">IF(D2844=1,K2844,S2844*$E$785)</f>
        <v>100000000</v>
      </c>
      <c r="Z2844" s="7" t="n">
        <f aca="false">IF(E2844=1,L2844,S2844*$E$784)</f>
        <v>170478539.304314</v>
      </c>
      <c r="AA2844" s="7" t="n">
        <f aca="false">IF(F2844=1,M2844,S2844*$E$783)</f>
        <v>30000000</v>
      </c>
      <c r="AB2844" s="7" t="n">
        <f aca="false">IF(G2844=1,N2844,S2844*$E$782)</f>
        <v>15000000</v>
      </c>
      <c r="AC2844" s="7" t="n">
        <f aca="false">IF(H2844=1,O2844,S2844*$E$781)</f>
        <v>355163623.550654</v>
      </c>
      <c r="AD2844" s="7" t="n">
        <f aca="false">INDEX($W$2822:$W$2949,MATCH($A2844+(1-B2844)*64,$A$2822:$A$2949,0))</f>
        <v>30000000</v>
      </c>
      <c r="AE2844" s="7" t="n">
        <f aca="false">INDEX($W$2822:$W$2949,MATCH($A2844-B2844*64,$A$2822:$A$2949,0))</f>
        <v>58529342.1452325</v>
      </c>
      <c r="AF2844" s="7" t="n">
        <f aca="false">INDEX($X$2822:$X$2949,MATCH($A2844+(1-C2844)*32,$A$2822:$A$2949,0))</f>
        <v>300000000</v>
      </c>
      <c r="AG2844" s="7" t="n">
        <f aca="false">INDEX($X$2822:$X$2949,MATCH($A2844-C2844*32,$A$2822:$A$2949,0))</f>
        <v>435977453.884431</v>
      </c>
      <c r="AH2844" s="7" t="n">
        <f aca="false">INDEX($Y$2822:$Y$2949,MATCH($A2844+(1-D2844)*16,$A$2822:$A$2949,0))</f>
        <v>100000000</v>
      </c>
      <c r="AI2844" s="7" t="n">
        <f aca="false">INDEX($Y$2822:$Y$2949,MATCH($A2844-D2844*16,$A$2822:$A$2949,0))</f>
        <v>121788336.052344</v>
      </c>
      <c r="AJ2844" s="7" t="n">
        <f aca="false">INDEX($Z$2822:$Z$2949,MATCH($A2844+(1-E2844)*8,$A$2822:$A$2949,0))</f>
        <v>60000000</v>
      </c>
      <c r="AK2844" s="7" t="n">
        <f aca="false">INDEX($Z$2822:$Z$2949,MATCH($A2844-E2844*8,$A$2822:$A$2949,0))</f>
        <v>170478539.304314</v>
      </c>
      <c r="AL2844" s="7" t="n">
        <f aca="false">INDEX($AA$2822:$AA$2949,MATCH($A2844+(1-F2844)*4,$A$2822:$A$2949,0))</f>
        <v>30000000</v>
      </c>
      <c r="AM2844" s="7" t="n">
        <f aca="false">INDEX($AA$2822:$AA$2949,MATCH($A2844-F2844*4,$A$2822:$A$2949,0))</f>
        <v>194254398.896126</v>
      </c>
      <c r="AN2844" s="7" t="n">
        <f aca="false">INDEX($AB$2822:$AB$2949,MATCH($A2844+(1-G2844)*2,$A$2822:$A$2949,0))</f>
        <v>15000000</v>
      </c>
      <c r="AO2844" s="7" t="n">
        <f aca="false">INDEX($AB$2822:$AB$2949,MATCH($A2844-G2844*2,$A$2822:$A$2949,0))</f>
        <v>300562578.975021</v>
      </c>
      <c r="AP2844" s="7" t="n">
        <f aca="false">INDEX($AC$2822:$AC$2949,MATCH($A2844+(1-H2844)*1,$A$2822:$A$2949,0))</f>
        <v>5000000</v>
      </c>
      <c r="AQ2844" s="7" t="n">
        <f aca="false">INDEX($AC$2822:$AC$2949,MATCH($A2844-H2844*1,$A$2822:$A$2949,0))</f>
        <v>355163623.550654</v>
      </c>
      <c r="AR2844" s="14" t="b">
        <f aca="false">AND(IF(B2844=1,AD2844&gt;=AE2844,AE2844&gt;AD2844),IF(C2844=1,AF2844&gt;=AG2844,AG2844&gt;AF2844),IF(D2844=1,AH2844&gt;=AI2844,AI2844&gt;AH2844),IF(E2844=1,AJ2844&gt;=AK2844,AK2844&gt;AJ2844),IF(F2844=1,AL2844&gt;=AM2844,AM2844&gt;AL2844),IF(G2844=1,AN2844&gt;=AO2844,AO2844&gt;AN2844),IF(H2844=1,AP2844&gt;=AQ2844,AQ2844&gt;AP2844))</f>
        <v>0</v>
      </c>
      <c r="AS2844" s="2"/>
      <c r="AT2844" s="2"/>
      <c r="AU2844" s="2"/>
      <c r="AV2844" s="2"/>
      <c r="AW2844" s="2"/>
      <c r="AX2844" s="2"/>
    </row>
    <row r="2845" customFormat="false" ht="15" hidden="false" customHeight="false" outlineLevel="0" collapsed="false">
      <c r="A2845" s="6" t="n">
        <f aca="false">ROW()-2822</f>
        <v>23</v>
      </c>
      <c r="B2845" s="6" t="n">
        <f aca="false">MOD(INT($A2845/64),2)</f>
        <v>0</v>
      </c>
      <c r="C2845" s="6" t="n">
        <f aca="false">MOD(INT($A2845/32),2)</f>
        <v>0</v>
      </c>
      <c r="D2845" s="6" t="n">
        <f aca="false">MOD(INT($A2845/16),2)</f>
        <v>1</v>
      </c>
      <c r="E2845" s="6" t="n">
        <f aca="false">MOD(INT($A2845/8),2)</f>
        <v>0</v>
      </c>
      <c r="F2845" s="6" t="n">
        <f aca="false">MOD(INT($A2845/4),2)</f>
        <v>1</v>
      </c>
      <c r="G2845" s="6" t="n">
        <f aca="false">MOD(INT($A2845/2),2)</f>
        <v>1</v>
      </c>
      <c r="H2845" s="6" t="n">
        <f aca="false">MOD(INT($A2845/1),2)</f>
        <v>1</v>
      </c>
      <c r="I2845" s="7" t="n">
        <f aca="false">IF(B2845=1,MIN($B$6,$B$2820),0)</f>
        <v>0</v>
      </c>
      <c r="J2845" s="7" t="n">
        <f aca="false">IF(C2845=1,MIN($F$786,MAX(0,$B$2820-I2845)),0)</f>
        <v>0</v>
      </c>
      <c r="K2845" s="7" t="n">
        <f aca="false">IF(D2845=1,MIN($F$785,MAX(0,$B$2820-SUM(I2845:J2845))),0)</f>
        <v>100000000</v>
      </c>
      <c r="L2845" s="7" t="n">
        <f aca="false">IF(E2845=1,MIN($F$784,MAX(0,$B$2820-SUM(I2845:K2845))),0)</f>
        <v>0</v>
      </c>
      <c r="M2845" s="7" t="n">
        <f aca="false">IF(F2845=1,MIN($F$783,MAX(0,$B$2820-SUM(I2845:L2845))),0)</f>
        <v>30000000</v>
      </c>
      <c r="N2845" s="7" t="n">
        <f aca="false">IF(G2845=1,MIN($F$782,MAX(0,$B$2820-SUM(I2845:M2845))),0)</f>
        <v>15000000</v>
      </c>
      <c r="O2845" s="7" t="n">
        <f aca="false">IF(H2845=1,MIN($F$781,MAX(0,$B$2820-SUM(I2845:N2845))),0)</f>
        <v>5000000</v>
      </c>
      <c r="P2845" s="7" t="n">
        <f aca="false">MAX(0,$B$2820-SUM(I2845:O2845))</f>
        <v>1850000000</v>
      </c>
      <c r="Q2845" s="7" t="n">
        <f aca="false">($B$763+$B$764)+$B$22+(1-B2845)*$B$758+(1-C2845)*$E$786+(1-D2845)*$E$785+(1-E2845)*$E$784+(1-F2845)*$E$783+(1-G2845)*$E$782+(1-H2845)*$E$781</f>
        <v>18649919.0349245</v>
      </c>
      <c r="R2845" s="7" t="n">
        <f aca="false">P2845&gt;$B$12*Q2845</f>
        <v>1</v>
      </c>
      <c r="S2845" s="7" t="n">
        <f aca="false">IF(R2845,(P2845+$B$12*$B$13)/(Q2845+$B$13),IF(Q2845&gt;0,P2845/Q2845,0))</f>
        <v>87.5889877848233</v>
      </c>
      <c r="T2845" s="7" t="n">
        <f aca="false">IF(R2845,$B$13*(S2845-$B$12),0)</f>
        <v>216472469.462058</v>
      </c>
      <c r="U2845" s="7" t="n">
        <f aca="false">($B$763+$B$764)*S2845</f>
        <v>25246938.8462879</v>
      </c>
      <c r="V2845" s="7" t="n">
        <f aca="false">$B$22*S2845</f>
        <v>788300890.063409</v>
      </c>
      <c r="W2845" s="7" t="n">
        <f aca="false">IF(B2845=1,I2845,S2845*$B$758)</f>
        <v>72171324.627244</v>
      </c>
      <c r="X2845" s="7" t="n">
        <f aca="false">IF(C2845=1,J2845,S2845*$E$786)</f>
        <v>537594806.317425</v>
      </c>
      <c r="Y2845" s="7" t="n">
        <f aca="false">IF(D2845=1,K2845,S2845*$E$785)</f>
        <v>100000000</v>
      </c>
      <c r="Z2845" s="7" t="n">
        <f aca="false">IF(E2845=1,L2845,S2845*$E$784)</f>
        <v>210213570.683576</v>
      </c>
      <c r="AA2845" s="7" t="n">
        <f aca="false">IF(F2845=1,M2845,S2845*$E$783)</f>
        <v>30000000</v>
      </c>
      <c r="AB2845" s="7" t="n">
        <f aca="false">IF(G2845=1,N2845,S2845*$E$782)</f>
        <v>15000000</v>
      </c>
      <c r="AC2845" s="7" t="n">
        <f aca="false">IF(H2845=1,O2845,S2845*$E$781)</f>
        <v>5000000</v>
      </c>
      <c r="AD2845" s="7" t="n">
        <f aca="false">INDEX($W$2822:$W$2949,MATCH($A2845+(1-B2845)*64,$A$2822:$A$2949,0))</f>
        <v>30000000</v>
      </c>
      <c r="AE2845" s="7" t="n">
        <f aca="false">INDEX($W$2822:$W$2949,MATCH($A2845-B2845*64,$A$2822:$A$2949,0))</f>
        <v>72171324.627244</v>
      </c>
      <c r="AF2845" s="7" t="n">
        <f aca="false">INDEX($X$2822:$X$2949,MATCH($A2845+(1-C2845)*32,$A$2822:$A$2949,0))</f>
        <v>300000000</v>
      </c>
      <c r="AG2845" s="7" t="n">
        <f aca="false">INDEX($X$2822:$X$2949,MATCH($A2845-C2845*32,$A$2822:$A$2949,0))</f>
        <v>537594806.317425</v>
      </c>
      <c r="AH2845" s="7" t="n">
        <f aca="false">INDEX($Y$2822:$Y$2949,MATCH($A2845+(1-D2845)*16,$A$2822:$A$2949,0))</f>
        <v>100000000</v>
      </c>
      <c r="AI2845" s="7" t="n">
        <f aca="false">INDEX($Y$2822:$Y$2949,MATCH($A2845-D2845*16,$A$2822:$A$2949,0))</f>
        <v>148018280.770891</v>
      </c>
      <c r="AJ2845" s="7" t="n">
        <f aca="false">INDEX($Z$2822:$Z$2949,MATCH($A2845+(1-E2845)*8,$A$2822:$A$2949,0))</f>
        <v>60000000</v>
      </c>
      <c r="AK2845" s="7" t="n">
        <f aca="false">INDEX($Z$2822:$Z$2949,MATCH($A2845-E2845*8,$A$2822:$A$2949,0))</f>
        <v>210213570.683576</v>
      </c>
      <c r="AL2845" s="7" t="n">
        <f aca="false">INDEX($AA$2822:$AA$2949,MATCH($A2845+(1-F2845)*4,$A$2822:$A$2949,0))</f>
        <v>30000000</v>
      </c>
      <c r="AM2845" s="7" t="n">
        <f aca="false">INDEX($AA$2822:$AA$2949,MATCH($A2845-F2845*4,$A$2822:$A$2949,0))</f>
        <v>233851715.686204</v>
      </c>
      <c r="AN2845" s="7" t="n">
        <f aca="false">INDEX($AB$2822:$AB$2949,MATCH($A2845+(1-G2845)*2,$A$2822:$A$2949,0))</f>
        <v>15000000</v>
      </c>
      <c r="AO2845" s="7" t="n">
        <f aca="false">INDEX($AB$2822:$AB$2949,MATCH($A2845-G2845*2,$A$2822:$A$2949,0))</f>
        <v>357075675.35981</v>
      </c>
      <c r="AP2845" s="7" t="n">
        <f aca="false">INDEX($AC$2822:$AC$2949,MATCH($A2845+(1-H2845)*1,$A$2822:$A$2949,0))</f>
        <v>5000000</v>
      </c>
      <c r="AQ2845" s="7" t="n">
        <f aca="false">INDEX($AC$2822:$AC$2949,MATCH($A2845-H2845*1,$A$2822:$A$2949,0))</f>
        <v>355163623.550654</v>
      </c>
      <c r="AR2845" s="14" t="b">
        <f aca="false">AND(IF(B2845=1,AD2845&gt;=AE2845,AE2845&gt;AD2845),IF(C2845=1,AF2845&gt;=AG2845,AG2845&gt;AF2845),IF(D2845=1,AH2845&gt;=AI2845,AI2845&gt;AH2845),IF(E2845=1,AJ2845&gt;=AK2845,AK2845&gt;AJ2845),IF(F2845=1,AL2845&gt;=AM2845,AM2845&gt;AL2845),IF(G2845=1,AN2845&gt;=AO2845,AO2845&gt;AN2845),IF(H2845=1,AP2845&gt;=AQ2845,AQ2845&gt;AP2845))</f>
        <v>0</v>
      </c>
      <c r="AS2845" s="2"/>
      <c r="AT2845" s="2"/>
      <c r="AU2845" s="2"/>
      <c r="AV2845" s="2"/>
      <c r="AW2845" s="2"/>
      <c r="AX2845" s="2"/>
    </row>
    <row r="2846" customFormat="false" ht="15" hidden="false" customHeight="false" outlineLevel="0" collapsed="false">
      <c r="A2846" s="6" t="n">
        <f aca="false">ROW()-2822</f>
        <v>24</v>
      </c>
      <c r="B2846" s="6" t="n">
        <f aca="false">MOD(INT($A2846/64),2)</f>
        <v>0</v>
      </c>
      <c r="C2846" s="6" t="n">
        <f aca="false">MOD(INT($A2846/32),2)</f>
        <v>0</v>
      </c>
      <c r="D2846" s="6" t="n">
        <f aca="false">MOD(INT($A2846/16),2)</f>
        <v>1</v>
      </c>
      <c r="E2846" s="6" t="n">
        <f aca="false">MOD(INT($A2846/8),2)</f>
        <v>1</v>
      </c>
      <c r="F2846" s="6" t="n">
        <f aca="false">MOD(INT($A2846/4),2)</f>
        <v>0</v>
      </c>
      <c r="G2846" s="6" t="n">
        <f aca="false">MOD(INT($A2846/2),2)</f>
        <v>0</v>
      </c>
      <c r="H2846" s="6" t="n">
        <f aca="false">MOD(INT($A2846/1),2)</f>
        <v>0</v>
      </c>
      <c r="I2846" s="7" t="n">
        <f aca="false">IF(B2846=1,MIN($B$6,$B$2820),0)</f>
        <v>0</v>
      </c>
      <c r="J2846" s="7" t="n">
        <f aca="false">IF(C2846=1,MIN($F$786,MAX(0,$B$2820-I2846)),0)</f>
        <v>0</v>
      </c>
      <c r="K2846" s="7" t="n">
        <f aca="false">IF(D2846=1,MIN($F$785,MAX(0,$B$2820-SUM(I2846:J2846))),0)</f>
        <v>100000000</v>
      </c>
      <c r="L2846" s="7" t="n">
        <f aca="false">IF(E2846=1,MIN($F$784,MAX(0,$B$2820-SUM(I2846:K2846))),0)</f>
        <v>60000000</v>
      </c>
      <c r="M2846" s="7" t="n">
        <f aca="false">IF(F2846=1,MIN($F$783,MAX(0,$B$2820-SUM(I2846:L2846))),0)</f>
        <v>0</v>
      </c>
      <c r="N2846" s="7" t="n">
        <f aca="false">IF(G2846=1,MIN($F$782,MAX(0,$B$2820-SUM(I2846:M2846))),0)</f>
        <v>0</v>
      </c>
      <c r="O2846" s="7" t="n">
        <f aca="false">IF(H2846=1,MIN($F$781,MAX(0,$B$2820-SUM(I2846:N2846))),0)</f>
        <v>0</v>
      </c>
      <c r="P2846" s="7" t="n">
        <f aca="false">MAX(0,$B$2820-SUM(I2846:O2846))</f>
        <v>1840000000</v>
      </c>
      <c r="Q2846" s="7" t="n">
        <f aca="false">($B$763+$B$764)+$B$22+(1-B2846)*$B$758+(1-C2846)*$E$786+(1-D2846)*$E$785+(1-E2846)*$E$784+(1-F2846)*$E$783+(1-G2846)*$E$782+(1-H2846)*$E$781</f>
        <v>29249919.0349245</v>
      </c>
      <c r="R2846" s="7" t="n">
        <f aca="false">P2846&gt;$B$12*Q2846</f>
        <v>1</v>
      </c>
      <c r="S2846" s="7" t="n">
        <f aca="false">IF(R2846,(P2846+$B$12*$B$13)/(Q2846+$B$13),IF(Q2846&gt;0,P2846/Q2846,0))</f>
        <v>58.0316440483919</v>
      </c>
      <c r="T2846" s="7" t="n">
        <f aca="false">IF(R2846,$B$13*(S2846-$B$12),0)</f>
        <v>142579110.12098</v>
      </c>
      <c r="U2846" s="7" t="n">
        <f aca="false">($B$763+$B$764)*S2846</f>
        <v>16727232.5607713</v>
      </c>
      <c r="V2846" s="7" t="n">
        <f aca="false">$B$22*S2846</f>
        <v>522284796.435527</v>
      </c>
      <c r="W2846" s="7" t="n">
        <f aca="false">IF(B2846=1,I2846,S2846*$B$758)</f>
        <v>47816748.7396728</v>
      </c>
      <c r="X2846" s="7" t="n">
        <f aca="false">IF(C2846=1,J2846,S2846*$E$786)</f>
        <v>356180739.513954</v>
      </c>
      <c r="Y2846" s="7" t="n">
        <f aca="false">IF(D2846=1,K2846,S2846*$E$785)</f>
        <v>100000000</v>
      </c>
      <c r="Z2846" s="7" t="n">
        <f aca="false">IF(E2846=1,L2846,S2846*$E$784)</f>
        <v>60000000</v>
      </c>
      <c r="AA2846" s="7" t="n">
        <f aca="false">IF(F2846=1,M2846,S2846*$E$783)</f>
        <v>174094932.145176</v>
      </c>
      <c r="AB2846" s="7" t="n">
        <f aca="false">IF(G2846=1,N2846,S2846*$E$782)</f>
        <v>290158220.24196</v>
      </c>
      <c r="AC2846" s="7" t="n">
        <f aca="false">IF(H2846=1,O2846,S2846*$E$781)</f>
        <v>290158220.24196</v>
      </c>
      <c r="AD2846" s="7" t="n">
        <f aca="false">INDEX($W$2822:$W$2949,MATCH($A2846+(1-B2846)*64,$A$2822:$A$2949,0))</f>
        <v>30000000</v>
      </c>
      <c r="AE2846" s="7" t="n">
        <f aca="false">INDEX($W$2822:$W$2949,MATCH($A2846-B2846*64,$A$2822:$A$2949,0))</f>
        <v>47816748.7396728</v>
      </c>
      <c r="AF2846" s="7" t="n">
        <f aca="false">INDEX($X$2822:$X$2949,MATCH($A2846+(1-C2846)*32,$A$2822:$A$2949,0))</f>
        <v>300000000</v>
      </c>
      <c r="AG2846" s="7" t="n">
        <f aca="false">INDEX($X$2822:$X$2949,MATCH($A2846-C2846*32,$A$2822:$A$2949,0))</f>
        <v>356180739.513954</v>
      </c>
      <c r="AH2846" s="7" t="n">
        <f aca="false">INDEX($Y$2822:$Y$2949,MATCH($A2846+(1-D2846)*16,$A$2822:$A$2949,0))</f>
        <v>100000000</v>
      </c>
      <c r="AI2846" s="7" t="n">
        <f aca="false">INDEX($Y$2822:$Y$2949,MATCH($A2846-D2846*16,$A$2822:$A$2949,0))</f>
        <v>100643283.675578</v>
      </c>
      <c r="AJ2846" s="7" t="n">
        <f aca="false">INDEX($Z$2822:$Z$2949,MATCH($A2846+(1-E2846)*8,$A$2822:$A$2949,0))</f>
        <v>60000000</v>
      </c>
      <c r="AK2846" s="7" t="n">
        <f aca="false">INDEX($Z$2822:$Z$2949,MATCH($A2846-E2846*8,$A$2822:$A$2949,0))</f>
        <v>133704562.969254</v>
      </c>
      <c r="AL2846" s="7" t="n">
        <f aca="false">INDEX($AA$2822:$AA$2949,MATCH($A2846+(1-F2846)*4,$A$2822:$A$2949,0))</f>
        <v>30000000</v>
      </c>
      <c r="AM2846" s="7" t="n">
        <f aca="false">INDEX($AA$2822:$AA$2949,MATCH($A2846-F2846*4,$A$2822:$A$2949,0))</f>
        <v>174094932.145176</v>
      </c>
      <c r="AN2846" s="7" t="n">
        <f aca="false">INDEX($AB$2822:$AB$2949,MATCH($A2846+(1-G2846)*2,$A$2822:$A$2949,0))</f>
        <v>15000000</v>
      </c>
      <c r="AO2846" s="7" t="n">
        <f aca="false">INDEX($AB$2822:$AB$2949,MATCH($A2846-G2846*2,$A$2822:$A$2949,0))</f>
        <v>290158220.24196</v>
      </c>
      <c r="AP2846" s="7" t="n">
        <f aca="false">INDEX($AC$2822:$AC$2949,MATCH($A2846+(1-H2846)*1,$A$2822:$A$2949,0))</f>
        <v>5000000</v>
      </c>
      <c r="AQ2846" s="7" t="n">
        <f aca="false">INDEX($AC$2822:$AC$2949,MATCH($A2846-H2846*1,$A$2822:$A$2949,0))</f>
        <v>290158220.24196</v>
      </c>
      <c r="AR2846" s="14" t="b">
        <f aca="false">AND(IF(B2846=1,AD2846&gt;=AE2846,AE2846&gt;AD2846),IF(C2846=1,AF2846&gt;=AG2846,AG2846&gt;AF2846),IF(D2846=1,AH2846&gt;=AI2846,AI2846&gt;AH2846),IF(E2846=1,AJ2846&gt;=AK2846,AK2846&gt;AJ2846),IF(F2846=1,AL2846&gt;=AM2846,AM2846&gt;AL2846),IF(G2846=1,AN2846&gt;=AO2846,AO2846&gt;AN2846),IF(H2846=1,AP2846&gt;=AQ2846,AQ2846&gt;AP2846))</f>
        <v>0</v>
      </c>
      <c r="AS2846" s="2"/>
      <c r="AT2846" s="2"/>
      <c r="AU2846" s="2"/>
      <c r="AV2846" s="2"/>
      <c r="AW2846" s="2"/>
      <c r="AX2846" s="2"/>
    </row>
    <row r="2847" customFormat="false" ht="15" hidden="false" customHeight="false" outlineLevel="0" collapsed="false">
      <c r="A2847" s="6" t="n">
        <f aca="false">ROW()-2822</f>
        <v>25</v>
      </c>
      <c r="B2847" s="6" t="n">
        <f aca="false">MOD(INT($A2847/64),2)</f>
        <v>0</v>
      </c>
      <c r="C2847" s="6" t="n">
        <f aca="false">MOD(INT($A2847/32),2)</f>
        <v>0</v>
      </c>
      <c r="D2847" s="6" t="n">
        <f aca="false">MOD(INT($A2847/16),2)</f>
        <v>1</v>
      </c>
      <c r="E2847" s="6" t="n">
        <f aca="false">MOD(INT($A2847/8),2)</f>
        <v>1</v>
      </c>
      <c r="F2847" s="6" t="n">
        <f aca="false">MOD(INT($A2847/4),2)</f>
        <v>0</v>
      </c>
      <c r="G2847" s="6" t="n">
        <f aca="false">MOD(INT($A2847/2),2)</f>
        <v>0</v>
      </c>
      <c r="H2847" s="6" t="n">
        <f aca="false">MOD(INT($A2847/1),2)</f>
        <v>1</v>
      </c>
      <c r="I2847" s="7" t="n">
        <f aca="false">IF(B2847=1,MIN($B$6,$B$2820),0)</f>
        <v>0</v>
      </c>
      <c r="J2847" s="7" t="n">
        <f aca="false">IF(C2847=1,MIN($F$786,MAX(0,$B$2820-I2847)),0)</f>
        <v>0</v>
      </c>
      <c r="K2847" s="7" t="n">
        <f aca="false">IF(D2847=1,MIN($F$785,MAX(0,$B$2820-SUM(I2847:J2847))),0)</f>
        <v>100000000</v>
      </c>
      <c r="L2847" s="7" t="n">
        <f aca="false">IF(E2847=1,MIN($F$784,MAX(0,$B$2820-SUM(I2847:K2847))),0)</f>
        <v>60000000</v>
      </c>
      <c r="M2847" s="7" t="n">
        <f aca="false">IF(F2847=1,MIN($F$783,MAX(0,$B$2820-SUM(I2847:L2847))),0)</f>
        <v>0</v>
      </c>
      <c r="N2847" s="7" t="n">
        <f aca="false">IF(G2847=1,MIN($F$782,MAX(0,$B$2820-SUM(I2847:M2847))),0)</f>
        <v>0</v>
      </c>
      <c r="O2847" s="7" t="n">
        <f aca="false">IF(H2847=1,MIN($F$781,MAX(0,$B$2820-SUM(I2847:N2847))),0)</f>
        <v>5000000</v>
      </c>
      <c r="P2847" s="7" t="n">
        <f aca="false">MAX(0,$B$2820-SUM(I2847:O2847))</f>
        <v>1835000000</v>
      </c>
      <c r="Q2847" s="7" t="n">
        <f aca="false">($B$763+$B$764)+$B$22+(1-B2847)*$B$758+(1-C2847)*$E$786+(1-D2847)*$E$785+(1-E2847)*$E$784+(1-F2847)*$E$783+(1-G2847)*$E$782+(1-H2847)*$E$781</f>
        <v>24249919.0349245</v>
      </c>
      <c r="R2847" s="7" t="n">
        <f aca="false">P2847&gt;$B$12*Q2847</f>
        <v>1</v>
      </c>
      <c r="S2847" s="7" t="n">
        <f aca="false">IF(R2847,(P2847+$B$12*$B$13)/(Q2847+$B$13),IF(Q2847&gt;0,P2847/Q2847,0))</f>
        <v>68.6917966966919</v>
      </c>
      <c r="T2847" s="7" t="n">
        <f aca="false">IF(R2847,$B$13*(S2847-$B$12),0)</f>
        <v>169229491.74173</v>
      </c>
      <c r="U2847" s="7" t="n">
        <f aca="false">($B$763+$B$764)*S2847</f>
        <v>19799950.1341825</v>
      </c>
      <c r="V2847" s="7" t="n">
        <f aca="false">$B$22*S2847</f>
        <v>618226170.270227</v>
      </c>
      <c r="W2847" s="7" t="n">
        <f aca="false">IF(B2847=1,I2847,S2847*$B$758)</f>
        <v>56600470.9496666</v>
      </c>
      <c r="X2847" s="7" t="n">
        <f aca="false">IF(C2847=1,J2847,S2847*$E$786)</f>
        <v>421609543.330659</v>
      </c>
      <c r="Y2847" s="7" t="n">
        <f aca="false">IF(D2847=1,K2847,S2847*$E$785)</f>
        <v>100000000</v>
      </c>
      <c r="Z2847" s="7" t="n">
        <f aca="false">IF(E2847=1,L2847,S2847*$E$784)</f>
        <v>60000000</v>
      </c>
      <c r="AA2847" s="7" t="n">
        <f aca="false">IF(F2847=1,M2847,S2847*$E$783)</f>
        <v>206075390.090076</v>
      </c>
      <c r="AB2847" s="7" t="n">
        <f aca="false">IF(G2847=1,N2847,S2847*$E$782)</f>
        <v>343458983.483459</v>
      </c>
      <c r="AC2847" s="7" t="n">
        <f aca="false">IF(H2847=1,O2847,S2847*$E$781)</f>
        <v>5000000</v>
      </c>
      <c r="AD2847" s="7" t="n">
        <f aca="false">INDEX($W$2822:$W$2949,MATCH($A2847+(1-B2847)*64,$A$2822:$A$2949,0))</f>
        <v>30000000</v>
      </c>
      <c r="AE2847" s="7" t="n">
        <f aca="false">INDEX($W$2822:$W$2949,MATCH($A2847-B2847*64,$A$2822:$A$2949,0))</f>
        <v>56600470.9496666</v>
      </c>
      <c r="AF2847" s="7" t="n">
        <f aca="false">INDEX($X$2822:$X$2949,MATCH($A2847+(1-C2847)*32,$A$2822:$A$2949,0))</f>
        <v>300000000</v>
      </c>
      <c r="AG2847" s="7" t="n">
        <f aca="false">INDEX($X$2822:$X$2949,MATCH($A2847-C2847*32,$A$2822:$A$2949,0))</f>
        <v>421609543.330659</v>
      </c>
      <c r="AH2847" s="7" t="n">
        <f aca="false">INDEX($Y$2822:$Y$2949,MATCH($A2847+(1-D2847)*16,$A$2822:$A$2949,0))</f>
        <v>100000000</v>
      </c>
      <c r="AI2847" s="7" t="n">
        <f aca="false">INDEX($Y$2822:$Y$2949,MATCH($A2847-D2847*16,$A$2822:$A$2949,0))</f>
        <v>118004888.60809</v>
      </c>
      <c r="AJ2847" s="7" t="n">
        <f aca="false">INDEX($Z$2822:$Z$2949,MATCH($A2847+(1-E2847)*8,$A$2822:$A$2949,0))</f>
        <v>60000000</v>
      </c>
      <c r="AK2847" s="7" t="n">
        <f aca="false">INDEX($Z$2822:$Z$2949,MATCH($A2847-E2847*8,$A$2822:$A$2949,0))</f>
        <v>156226849.019507</v>
      </c>
      <c r="AL2847" s="7" t="n">
        <f aca="false">INDEX($AA$2822:$AA$2949,MATCH($A2847+(1-F2847)*4,$A$2822:$A$2949,0))</f>
        <v>30000000</v>
      </c>
      <c r="AM2847" s="7" t="n">
        <f aca="false">INDEX($AA$2822:$AA$2949,MATCH($A2847-F2847*4,$A$2822:$A$2949,0))</f>
        <v>206075390.090076</v>
      </c>
      <c r="AN2847" s="7" t="n">
        <f aca="false">INDEX($AB$2822:$AB$2949,MATCH($A2847+(1-G2847)*2,$A$2822:$A$2949,0))</f>
        <v>15000000</v>
      </c>
      <c r="AO2847" s="7" t="n">
        <f aca="false">INDEX($AB$2822:$AB$2949,MATCH($A2847-G2847*2,$A$2822:$A$2949,0))</f>
        <v>343458983.483459</v>
      </c>
      <c r="AP2847" s="7" t="n">
        <f aca="false">INDEX($AC$2822:$AC$2949,MATCH($A2847+(1-H2847)*1,$A$2822:$A$2949,0))</f>
        <v>5000000</v>
      </c>
      <c r="AQ2847" s="7" t="n">
        <f aca="false">INDEX($AC$2822:$AC$2949,MATCH($A2847-H2847*1,$A$2822:$A$2949,0))</f>
        <v>290158220.24196</v>
      </c>
      <c r="AR2847" s="14" t="b">
        <f aca="false">AND(IF(B2847=1,AD2847&gt;=AE2847,AE2847&gt;AD2847),IF(C2847=1,AF2847&gt;=AG2847,AG2847&gt;AF2847),IF(D2847=1,AH2847&gt;=AI2847,AI2847&gt;AH2847),IF(E2847=1,AJ2847&gt;=AK2847,AK2847&gt;AJ2847),IF(F2847=1,AL2847&gt;=AM2847,AM2847&gt;AL2847),IF(G2847=1,AN2847&gt;=AO2847,AO2847&gt;AN2847),IF(H2847=1,AP2847&gt;=AQ2847,AQ2847&gt;AP2847))</f>
        <v>0</v>
      </c>
      <c r="AS2847" s="2"/>
      <c r="AT2847" s="2"/>
      <c r="AU2847" s="2"/>
      <c r="AV2847" s="2"/>
      <c r="AW2847" s="2"/>
      <c r="AX2847" s="2"/>
    </row>
    <row r="2848" customFormat="false" ht="15" hidden="false" customHeight="false" outlineLevel="0" collapsed="false">
      <c r="A2848" s="6" t="n">
        <f aca="false">ROW()-2822</f>
        <v>26</v>
      </c>
      <c r="B2848" s="6" t="n">
        <f aca="false">MOD(INT($A2848/64),2)</f>
        <v>0</v>
      </c>
      <c r="C2848" s="6" t="n">
        <f aca="false">MOD(INT($A2848/32),2)</f>
        <v>0</v>
      </c>
      <c r="D2848" s="6" t="n">
        <f aca="false">MOD(INT($A2848/16),2)</f>
        <v>1</v>
      </c>
      <c r="E2848" s="6" t="n">
        <f aca="false">MOD(INT($A2848/8),2)</f>
        <v>1</v>
      </c>
      <c r="F2848" s="6" t="n">
        <f aca="false">MOD(INT($A2848/4),2)</f>
        <v>0</v>
      </c>
      <c r="G2848" s="6" t="n">
        <f aca="false">MOD(INT($A2848/2),2)</f>
        <v>1</v>
      </c>
      <c r="H2848" s="6" t="n">
        <f aca="false">MOD(INT($A2848/1),2)</f>
        <v>0</v>
      </c>
      <c r="I2848" s="7" t="n">
        <f aca="false">IF(B2848=1,MIN($B$6,$B$2820),0)</f>
        <v>0</v>
      </c>
      <c r="J2848" s="7" t="n">
        <f aca="false">IF(C2848=1,MIN($F$786,MAX(0,$B$2820-I2848)),0)</f>
        <v>0</v>
      </c>
      <c r="K2848" s="7" t="n">
        <f aca="false">IF(D2848=1,MIN($F$785,MAX(0,$B$2820-SUM(I2848:J2848))),0)</f>
        <v>100000000</v>
      </c>
      <c r="L2848" s="7" t="n">
        <f aca="false">IF(E2848=1,MIN($F$784,MAX(0,$B$2820-SUM(I2848:K2848))),0)</f>
        <v>60000000</v>
      </c>
      <c r="M2848" s="7" t="n">
        <f aca="false">IF(F2848=1,MIN($F$783,MAX(0,$B$2820-SUM(I2848:L2848))),0)</f>
        <v>0</v>
      </c>
      <c r="N2848" s="7" t="n">
        <f aca="false">IF(G2848=1,MIN($F$782,MAX(0,$B$2820-SUM(I2848:M2848))),0)</f>
        <v>15000000</v>
      </c>
      <c r="O2848" s="7" t="n">
        <f aca="false">IF(H2848=1,MIN($F$781,MAX(0,$B$2820-SUM(I2848:N2848))),0)</f>
        <v>0</v>
      </c>
      <c r="P2848" s="7" t="n">
        <f aca="false">MAX(0,$B$2820-SUM(I2848:O2848))</f>
        <v>1825000000</v>
      </c>
      <c r="Q2848" s="7" t="n">
        <f aca="false">($B$763+$B$764)+$B$22+(1-B2848)*$B$758+(1-C2848)*$E$786+(1-D2848)*$E$785+(1-E2848)*$E$784+(1-F2848)*$E$783+(1-G2848)*$E$782+(1-H2848)*$E$781</f>
        <v>24249919.0349245</v>
      </c>
      <c r="R2848" s="7" t="n">
        <f aca="false">P2848&gt;$B$12*Q2848</f>
        <v>1</v>
      </c>
      <c r="S2848" s="7" t="n">
        <f aca="false">IF(R2848,(P2848+$B$12*$B$13)/(Q2848+$B$13),IF(Q2848&gt;0,P2848/Q2848,0))</f>
        <v>68.317963789499</v>
      </c>
      <c r="T2848" s="7" t="n">
        <f aca="false">IF(R2848,$B$13*(S2848-$B$12),0)</f>
        <v>168294909.473748</v>
      </c>
      <c r="U2848" s="7" t="n">
        <f aca="false">($B$763+$B$764)*S2848</f>
        <v>19692195.3035203</v>
      </c>
      <c r="V2848" s="7" t="n">
        <f aca="false">$B$22*S2848</f>
        <v>614861674.105491</v>
      </c>
      <c r="W2848" s="7" t="n">
        <f aca="false">IF(B2848=1,I2848,S2848*$B$758)</f>
        <v>56292441.1757909</v>
      </c>
      <c r="X2848" s="7" t="n">
        <f aca="false">IF(C2848=1,J2848,S2848*$E$786)</f>
        <v>419315069.625458</v>
      </c>
      <c r="Y2848" s="7" t="n">
        <f aca="false">IF(D2848=1,K2848,S2848*$E$785)</f>
        <v>100000000</v>
      </c>
      <c r="Z2848" s="7" t="n">
        <f aca="false">IF(E2848=1,L2848,S2848*$E$784)</f>
        <v>60000000</v>
      </c>
      <c r="AA2848" s="7" t="n">
        <f aca="false">IF(F2848=1,M2848,S2848*$E$783)</f>
        <v>204953891.368497</v>
      </c>
      <c r="AB2848" s="7" t="n">
        <f aca="false">IF(G2848=1,N2848,S2848*$E$782)</f>
        <v>15000000</v>
      </c>
      <c r="AC2848" s="7" t="n">
        <f aca="false">IF(H2848=1,O2848,S2848*$E$781)</f>
        <v>341589818.947495</v>
      </c>
      <c r="AD2848" s="7" t="n">
        <f aca="false">INDEX($W$2822:$W$2949,MATCH($A2848+(1-B2848)*64,$A$2822:$A$2949,0))</f>
        <v>30000000</v>
      </c>
      <c r="AE2848" s="7" t="n">
        <f aca="false">INDEX($W$2822:$W$2949,MATCH($A2848-B2848*64,$A$2822:$A$2949,0))</f>
        <v>56292441.1757909</v>
      </c>
      <c r="AF2848" s="7" t="n">
        <f aca="false">INDEX($X$2822:$X$2949,MATCH($A2848+(1-C2848)*32,$A$2822:$A$2949,0))</f>
        <v>300000000</v>
      </c>
      <c r="AG2848" s="7" t="n">
        <f aca="false">INDEX($X$2822:$X$2949,MATCH($A2848-C2848*32,$A$2822:$A$2949,0))</f>
        <v>419315069.625458</v>
      </c>
      <c r="AH2848" s="7" t="n">
        <f aca="false">INDEX($Y$2822:$Y$2949,MATCH($A2848+(1-D2848)*16,$A$2822:$A$2949,0))</f>
        <v>100000000</v>
      </c>
      <c r="AI2848" s="7" t="n">
        <f aca="false">INDEX($Y$2822:$Y$2949,MATCH($A2848-D2848*16,$A$2822:$A$2949,0))</f>
        <v>117395831.1185</v>
      </c>
      <c r="AJ2848" s="7" t="n">
        <f aca="false">INDEX($Z$2822:$Z$2949,MATCH($A2848+(1-E2848)*8,$A$2822:$A$2949,0))</f>
        <v>60000000</v>
      </c>
      <c r="AK2848" s="7" t="n">
        <f aca="false">INDEX($Z$2822:$Z$2949,MATCH($A2848-E2848*8,$A$2822:$A$2949,0))</f>
        <v>155403519.116901</v>
      </c>
      <c r="AL2848" s="7" t="n">
        <f aca="false">INDEX($AA$2822:$AA$2949,MATCH($A2848+(1-F2848)*4,$A$2822:$A$2949,0))</f>
        <v>30000000</v>
      </c>
      <c r="AM2848" s="7" t="n">
        <f aca="false">INDEX($AA$2822:$AA$2949,MATCH($A2848-F2848*4,$A$2822:$A$2949,0))</f>
        <v>204953891.368497</v>
      </c>
      <c r="AN2848" s="7" t="n">
        <f aca="false">INDEX($AB$2822:$AB$2949,MATCH($A2848+(1-G2848)*2,$A$2822:$A$2949,0))</f>
        <v>15000000</v>
      </c>
      <c r="AO2848" s="7" t="n">
        <f aca="false">INDEX($AB$2822:$AB$2949,MATCH($A2848-G2848*2,$A$2822:$A$2949,0))</f>
        <v>290158220.24196</v>
      </c>
      <c r="AP2848" s="7" t="n">
        <f aca="false">INDEX($AC$2822:$AC$2949,MATCH($A2848+(1-H2848)*1,$A$2822:$A$2949,0))</f>
        <v>5000000</v>
      </c>
      <c r="AQ2848" s="7" t="n">
        <f aca="false">INDEX($AC$2822:$AC$2949,MATCH($A2848-H2848*1,$A$2822:$A$2949,0))</f>
        <v>341589818.947495</v>
      </c>
      <c r="AR2848" s="14" t="b">
        <f aca="false">AND(IF(B2848=1,AD2848&gt;=AE2848,AE2848&gt;AD2848),IF(C2848=1,AF2848&gt;=AG2848,AG2848&gt;AF2848),IF(D2848=1,AH2848&gt;=AI2848,AI2848&gt;AH2848),IF(E2848=1,AJ2848&gt;=AK2848,AK2848&gt;AJ2848),IF(F2848=1,AL2848&gt;=AM2848,AM2848&gt;AL2848),IF(G2848=1,AN2848&gt;=AO2848,AO2848&gt;AN2848),IF(H2848=1,AP2848&gt;=AQ2848,AQ2848&gt;AP2848))</f>
        <v>0</v>
      </c>
      <c r="AS2848" s="2"/>
      <c r="AT2848" s="2"/>
      <c r="AU2848" s="2"/>
      <c r="AV2848" s="2"/>
      <c r="AW2848" s="2"/>
      <c r="AX2848" s="2"/>
    </row>
    <row r="2849" customFormat="false" ht="15" hidden="false" customHeight="false" outlineLevel="0" collapsed="false">
      <c r="A2849" s="6" t="n">
        <f aca="false">ROW()-2822</f>
        <v>27</v>
      </c>
      <c r="B2849" s="6" t="n">
        <f aca="false">MOD(INT($A2849/64),2)</f>
        <v>0</v>
      </c>
      <c r="C2849" s="6" t="n">
        <f aca="false">MOD(INT($A2849/32),2)</f>
        <v>0</v>
      </c>
      <c r="D2849" s="6" t="n">
        <f aca="false">MOD(INT($A2849/16),2)</f>
        <v>1</v>
      </c>
      <c r="E2849" s="6" t="n">
        <f aca="false">MOD(INT($A2849/8),2)</f>
        <v>1</v>
      </c>
      <c r="F2849" s="6" t="n">
        <f aca="false">MOD(INT($A2849/4),2)</f>
        <v>0</v>
      </c>
      <c r="G2849" s="6" t="n">
        <f aca="false">MOD(INT($A2849/2),2)</f>
        <v>1</v>
      </c>
      <c r="H2849" s="6" t="n">
        <f aca="false">MOD(INT($A2849/1),2)</f>
        <v>1</v>
      </c>
      <c r="I2849" s="7" t="n">
        <f aca="false">IF(B2849=1,MIN($B$6,$B$2820),0)</f>
        <v>0</v>
      </c>
      <c r="J2849" s="7" t="n">
        <f aca="false">IF(C2849=1,MIN($F$786,MAX(0,$B$2820-I2849)),0)</f>
        <v>0</v>
      </c>
      <c r="K2849" s="7" t="n">
        <f aca="false">IF(D2849=1,MIN($F$785,MAX(0,$B$2820-SUM(I2849:J2849))),0)</f>
        <v>100000000</v>
      </c>
      <c r="L2849" s="7" t="n">
        <f aca="false">IF(E2849=1,MIN($F$784,MAX(0,$B$2820-SUM(I2849:K2849))),0)</f>
        <v>60000000</v>
      </c>
      <c r="M2849" s="7" t="n">
        <f aca="false">IF(F2849=1,MIN($F$783,MAX(0,$B$2820-SUM(I2849:L2849))),0)</f>
        <v>0</v>
      </c>
      <c r="N2849" s="7" t="n">
        <f aca="false">IF(G2849=1,MIN($F$782,MAX(0,$B$2820-SUM(I2849:M2849))),0)</f>
        <v>15000000</v>
      </c>
      <c r="O2849" s="7" t="n">
        <f aca="false">IF(H2849=1,MIN($F$781,MAX(0,$B$2820-SUM(I2849:N2849))),0)</f>
        <v>5000000</v>
      </c>
      <c r="P2849" s="7" t="n">
        <f aca="false">MAX(0,$B$2820-SUM(I2849:O2849))</f>
        <v>1820000000</v>
      </c>
      <c r="Q2849" s="7" t="n">
        <f aca="false">($B$763+$B$764)+$B$22+(1-B2849)*$B$758+(1-C2849)*$E$786+(1-D2849)*$E$785+(1-E2849)*$E$784+(1-F2849)*$E$783+(1-G2849)*$E$782+(1-H2849)*$E$781</f>
        <v>19249919.0349245</v>
      </c>
      <c r="R2849" s="7" t="n">
        <f aca="false">P2849&gt;$B$12*Q2849</f>
        <v>1</v>
      </c>
      <c r="S2849" s="7" t="n">
        <f aca="false">IF(R2849,(P2849+$B$12*$B$13)/(Q2849+$B$13),IF(Q2849&gt;0,P2849/Q2849,0))</f>
        <v>83.7934153719634</v>
      </c>
      <c r="T2849" s="7" t="n">
        <f aca="false">IF(R2849,$B$13*(S2849-$B$12),0)</f>
        <v>206983538.429909</v>
      </c>
      <c r="U2849" s="7" t="n">
        <f aca="false">($B$763+$B$764)*S2849</f>
        <v>24152890.5301965</v>
      </c>
      <c r="V2849" s="7" t="n">
        <f aca="false">$B$22*S2849</f>
        <v>754140738.347671</v>
      </c>
      <c r="W2849" s="7" t="n">
        <f aca="false">IF(B2849=1,I2849,S2849*$B$758)</f>
        <v>69043859.6835038</v>
      </c>
      <c r="X2849" s="7" t="n">
        <f aca="false">IF(C2849=1,J2849,S2849*$E$786)</f>
        <v>514298726.89283</v>
      </c>
      <c r="Y2849" s="7" t="n">
        <f aca="false">IF(D2849=1,K2849,S2849*$E$785)</f>
        <v>100000000</v>
      </c>
      <c r="Z2849" s="7" t="n">
        <f aca="false">IF(E2849=1,L2849,S2849*$E$784)</f>
        <v>60000000</v>
      </c>
      <c r="AA2849" s="7" t="n">
        <f aca="false">IF(F2849=1,M2849,S2849*$E$783)</f>
        <v>251380246.11589</v>
      </c>
      <c r="AB2849" s="7" t="n">
        <f aca="false">IF(G2849=1,N2849,S2849*$E$782)</f>
        <v>15000000</v>
      </c>
      <c r="AC2849" s="7" t="n">
        <f aca="false">IF(H2849=1,O2849,S2849*$E$781)</f>
        <v>5000000</v>
      </c>
      <c r="AD2849" s="7" t="n">
        <f aca="false">INDEX($W$2822:$W$2949,MATCH($A2849+(1-B2849)*64,$A$2822:$A$2949,0))</f>
        <v>30000000</v>
      </c>
      <c r="AE2849" s="7" t="n">
        <f aca="false">INDEX($W$2822:$W$2949,MATCH($A2849-B2849*64,$A$2822:$A$2949,0))</f>
        <v>69043859.6835038</v>
      </c>
      <c r="AF2849" s="7" t="n">
        <f aca="false">INDEX($X$2822:$X$2949,MATCH($A2849+(1-C2849)*32,$A$2822:$A$2949,0))</f>
        <v>300000000</v>
      </c>
      <c r="AG2849" s="7" t="n">
        <f aca="false">INDEX($X$2822:$X$2949,MATCH($A2849-C2849*32,$A$2822:$A$2949,0))</f>
        <v>514298726.89283</v>
      </c>
      <c r="AH2849" s="7" t="n">
        <f aca="false">INDEX($Y$2822:$Y$2949,MATCH($A2849+(1-D2849)*16,$A$2822:$A$2949,0))</f>
        <v>100000000</v>
      </c>
      <c r="AI2849" s="7" t="n">
        <f aca="false">INDEX($Y$2822:$Y$2949,MATCH($A2849-D2849*16,$A$2822:$A$2949,0))</f>
        <v>142020461.789604</v>
      </c>
      <c r="AJ2849" s="7" t="n">
        <f aca="false">INDEX($Z$2822:$Z$2949,MATCH($A2849+(1-E2849)*8,$A$2822:$A$2949,0))</f>
        <v>60000000</v>
      </c>
      <c r="AK2849" s="7" t="n">
        <f aca="false">INDEX($Z$2822:$Z$2949,MATCH($A2849-E2849*8,$A$2822:$A$2949,0))</f>
        <v>187081372.548963</v>
      </c>
      <c r="AL2849" s="7" t="n">
        <f aca="false">INDEX($AA$2822:$AA$2949,MATCH($A2849+(1-F2849)*4,$A$2822:$A$2949,0))</f>
        <v>30000000</v>
      </c>
      <c r="AM2849" s="7" t="n">
        <f aca="false">INDEX($AA$2822:$AA$2949,MATCH($A2849-F2849*4,$A$2822:$A$2949,0))</f>
        <v>251380246.11589</v>
      </c>
      <c r="AN2849" s="7" t="n">
        <f aca="false">INDEX($AB$2822:$AB$2949,MATCH($A2849+(1-G2849)*2,$A$2822:$A$2949,0))</f>
        <v>15000000</v>
      </c>
      <c r="AO2849" s="7" t="n">
        <f aca="false">INDEX($AB$2822:$AB$2949,MATCH($A2849-G2849*2,$A$2822:$A$2949,0))</f>
        <v>343458983.483459</v>
      </c>
      <c r="AP2849" s="7" t="n">
        <f aca="false">INDEX($AC$2822:$AC$2949,MATCH($A2849+(1-H2849)*1,$A$2822:$A$2949,0))</f>
        <v>5000000</v>
      </c>
      <c r="AQ2849" s="7" t="n">
        <f aca="false">INDEX($AC$2822:$AC$2949,MATCH($A2849-H2849*1,$A$2822:$A$2949,0))</f>
        <v>341589818.947495</v>
      </c>
      <c r="AR2849" s="14" t="b">
        <f aca="false">AND(IF(B2849=1,AD2849&gt;=AE2849,AE2849&gt;AD2849),IF(C2849=1,AF2849&gt;=AG2849,AG2849&gt;AF2849),IF(D2849=1,AH2849&gt;=AI2849,AI2849&gt;AH2849),IF(E2849=1,AJ2849&gt;=AK2849,AK2849&gt;AJ2849),IF(F2849=1,AL2849&gt;=AM2849,AM2849&gt;AL2849),IF(G2849=1,AN2849&gt;=AO2849,AO2849&gt;AN2849),IF(H2849=1,AP2849&gt;=AQ2849,AQ2849&gt;AP2849))</f>
        <v>0</v>
      </c>
      <c r="AS2849" s="2"/>
      <c r="AT2849" s="2"/>
      <c r="AU2849" s="2"/>
      <c r="AV2849" s="2"/>
      <c r="AW2849" s="2"/>
      <c r="AX2849" s="2"/>
    </row>
    <row r="2850" customFormat="false" ht="15" hidden="false" customHeight="false" outlineLevel="0" collapsed="false">
      <c r="A2850" s="6" t="n">
        <f aca="false">ROW()-2822</f>
        <v>28</v>
      </c>
      <c r="B2850" s="6" t="n">
        <f aca="false">MOD(INT($A2850/64),2)</f>
        <v>0</v>
      </c>
      <c r="C2850" s="6" t="n">
        <f aca="false">MOD(INT($A2850/32),2)</f>
        <v>0</v>
      </c>
      <c r="D2850" s="6" t="n">
        <f aca="false">MOD(INT($A2850/16),2)</f>
        <v>1</v>
      </c>
      <c r="E2850" s="6" t="n">
        <f aca="false">MOD(INT($A2850/8),2)</f>
        <v>1</v>
      </c>
      <c r="F2850" s="6" t="n">
        <f aca="false">MOD(INT($A2850/4),2)</f>
        <v>1</v>
      </c>
      <c r="G2850" s="6" t="n">
        <f aca="false">MOD(INT($A2850/2),2)</f>
        <v>0</v>
      </c>
      <c r="H2850" s="6" t="n">
        <f aca="false">MOD(INT($A2850/1),2)</f>
        <v>0</v>
      </c>
      <c r="I2850" s="7" t="n">
        <f aca="false">IF(B2850=1,MIN($B$6,$B$2820),0)</f>
        <v>0</v>
      </c>
      <c r="J2850" s="7" t="n">
        <f aca="false">IF(C2850=1,MIN($F$786,MAX(0,$B$2820-I2850)),0)</f>
        <v>0</v>
      </c>
      <c r="K2850" s="7" t="n">
        <f aca="false">IF(D2850=1,MIN($F$785,MAX(0,$B$2820-SUM(I2850:J2850))),0)</f>
        <v>100000000</v>
      </c>
      <c r="L2850" s="7" t="n">
        <f aca="false">IF(E2850=1,MIN($F$784,MAX(0,$B$2820-SUM(I2850:K2850))),0)</f>
        <v>60000000</v>
      </c>
      <c r="M2850" s="7" t="n">
        <f aca="false">IF(F2850=1,MIN($F$783,MAX(0,$B$2820-SUM(I2850:L2850))),0)</f>
        <v>30000000</v>
      </c>
      <c r="N2850" s="7" t="n">
        <f aca="false">IF(G2850=1,MIN($F$782,MAX(0,$B$2820-SUM(I2850:M2850))),0)</f>
        <v>0</v>
      </c>
      <c r="O2850" s="7" t="n">
        <f aca="false">IF(H2850=1,MIN($F$781,MAX(0,$B$2820-SUM(I2850:N2850))),0)</f>
        <v>0</v>
      </c>
      <c r="P2850" s="7" t="n">
        <f aca="false">MAX(0,$B$2820-SUM(I2850:O2850))</f>
        <v>1810000000</v>
      </c>
      <c r="Q2850" s="7" t="n">
        <f aca="false">($B$763+$B$764)+$B$22+(1-B2850)*$B$758+(1-C2850)*$E$786+(1-D2850)*$E$785+(1-E2850)*$E$784+(1-F2850)*$E$783+(1-G2850)*$E$782+(1-H2850)*$E$781</f>
        <v>26249919.0349245</v>
      </c>
      <c r="R2850" s="7" t="n">
        <f aca="false">P2850&gt;$B$12*Q2850</f>
        <v>1</v>
      </c>
      <c r="S2850" s="7" t="n">
        <f aca="false">IF(R2850,(P2850+$B$12*$B$13)/(Q2850+$B$13),IF(Q2850&gt;0,P2850/Q2850,0))</f>
        <v>63.0436558029341</v>
      </c>
      <c r="T2850" s="7" t="n">
        <f aca="false">IF(R2850,$B$13*(S2850-$B$12),0)</f>
        <v>155109139.507335</v>
      </c>
      <c r="U2850" s="7" t="n">
        <f aca="false">($B$763+$B$764)*S2850</f>
        <v>18171911.3664525</v>
      </c>
      <c r="V2850" s="7" t="n">
        <f aca="false">$B$22*S2850</f>
        <v>567392902.226407</v>
      </c>
      <c r="W2850" s="7" t="n">
        <f aca="false">IF(B2850=1,I2850,S2850*$B$758)</f>
        <v>51946531.9067218</v>
      </c>
      <c r="X2850" s="7" t="n">
        <f aca="false">IF(C2850=1,J2850,S2850*$E$786)</f>
        <v>386942956.963744</v>
      </c>
      <c r="Y2850" s="7" t="n">
        <f aca="false">IF(D2850=1,K2850,S2850*$E$785)</f>
        <v>100000000</v>
      </c>
      <c r="Z2850" s="7" t="n">
        <f aca="false">IF(E2850=1,L2850,S2850*$E$784)</f>
        <v>60000000</v>
      </c>
      <c r="AA2850" s="7" t="n">
        <f aca="false">IF(F2850=1,M2850,S2850*$E$783)</f>
        <v>30000000</v>
      </c>
      <c r="AB2850" s="7" t="n">
        <f aca="false">IF(G2850=1,N2850,S2850*$E$782)</f>
        <v>315218279.01467</v>
      </c>
      <c r="AC2850" s="7" t="n">
        <f aca="false">IF(H2850=1,O2850,S2850*$E$781)</f>
        <v>315218279.01467</v>
      </c>
      <c r="AD2850" s="7" t="n">
        <f aca="false">INDEX($W$2822:$W$2949,MATCH($A2850+(1-B2850)*64,$A$2822:$A$2949,0))</f>
        <v>30000000</v>
      </c>
      <c r="AE2850" s="7" t="n">
        <f aca="false">INDEX($W$2822:$W$2949,MATCH($A2850-B2850*64,$A$2822:$A$2949,0))</f>
        <v>51946531.9067218</v>
      </c>
      <c r="AF2850" s="7" t="n">
        <f aca="false">INDEX($X$2822:$X$2949,MATCH($A2850+(1-C2850)*32,$A$2822:$A$2949,0))</f>
        <v>300000000</v>
      </c>
      <c r="AG2850" s="7" t="n">
        <f aca="false">INDEX($X$2822:$X$2949,MATCH($A2850-C2850*32,$A$2822:$A$2949,0))</f>
        <v>386942956.963744</v>
      </c>
      <c r="AH2850" s="7" t="n">
        <f aca="false">INDEX($Y$2822:$Y$2949,MATCH($A2850+(1-D2850)*16,$A$2822:$A$2949,0))</f>
        <v>100000000</v>
      </c>
      <c r="AI2850" s="7" t="n">
        <f aca="false">INDEX($Y$2822:$Y$2949,MATCH($A2850-D2850*16,$A$2822:$A$2949,0))</f>
        <v>108840258.324045</v>
      </c>
      <c r="AJ2850" s="7" t="n">
        <f aca="false">INDEX($Z$2822:$Z$2949,MATCH($A2850+(1-E2850)*8,$A$2822:$A$2949,0))</f>
        <v>60000000</v>
      </c>
      <c r="AK2850" s="7" t="n">
        <f aca="false">INDEX($Z$2822:$Z$2949,MATCH($A2850-E2850*8,$A$2822:$A$2949,0))</f>
        <v>144270037.90801</v>
      </c>
      <c r="AL2850" s="7" t="n">
        <f aca="false">INDEX($AA$2822:$AA$2949,MATCH($A2850+(1-F2850)*4,$A$2822:$A$2949,0))</f>
        <v>30000000</v>
      </c>
      <c r="AM2850" s="7" t="n">
        <f aca="false">INDEX($AA$2822:$AA$2949,MATCH($A2850-F2850*4,$A$2822:$A$2949,0))</f>
        <v>174094932.145176</v>
      </c>
      <c r="AN2850" s="7" t="n">
        <f aca="false">INDEX($AB$2822:$AB$2949,MATCH($A2850+(1-G2850)*2,$A$2822:$A$2949,0))</f>
        <v>15000000</v>
      </c>
      <c r="AO2850" s="7" t="n">
        <f aca="false">INDEX($AB$2822:$AB$2949,MATCH($A2850-G2850*2,$A$2822:$A$2949,0))</f>
        <v>315218279.01467</v>
      </c>
      <c r="AP2850" s="7" t="n">
        <f aca="false">INDEX($AC$2822:$AC$2949,MATCH($A2850+(1-H2850)*1,$A$2822:$A$2949,0))</f>
        <v>5000000</v>
      </c>
      <c r="AQ2850" s="7" t="n">
        <f aca="false">INDEX($AC$2822:$AC$2949,MATCH($A2850-H2850*1,$A$2822:$A$2949,0))</f>
        <v>315218279.01467</v>
      </c>
      <c r="AR2850" s="14" t="b">
        <f aca="false">AND(IF(B2850=1,AD2850&gt;=AE2850,AE2850&gt;AD2850),IF(C2850=1,AF2850&gt;=AG2850,AG2850&gt;AF2850),IF(D2850=1,AH2850&gt;=AI2850,AI2850&gt;AH2850),IF(E2850=1,AJ2850&gt;=AK2850,AK2850&gt;AJ2850),IF(F2850=1,AL2850&gt;=AM2850,AM2850&gt;AL2850),IF(G2850=1,AN2850&gt;=AO2850,AO2850&gt;AN2850),IF(H2850=1,AP2850&gt;=AQ2850,AQ2850&gt;AP2850))</f>
        <v>0</v>
      </c>
      <c r="AS2850" s="2"/>
      <c r="AT2850" s="2"/>
      <c r="AU2850" s="2"/>
      <c r="AV2850" s="2"/>
      <c r="AW2850" s="2"/>
      <c r="AX2850" s="2"/>
    </row>
    <row r="2851" customFormat="false" ht="15" hidden="false" customHeight="false" outlineLevel="0" collapsed="false">
      <c r="A2851" s="6" t="n">
        <f aca="false">ROW()-2822</f>
        <v>29</v>
      </c>
      <c r="B2851" s="6" t="n">
        <f aca="false">MOD(INT($A2851/64),2)</f>
        <v>0</v>
      </c>
      <c r="C2851" s="6" t="n">
        <f aca="false">MOD(INT($A2851/32),2)</f>
        <v>0</v>
      </c>
      <c r="D2851" s="6" t="n">
        <f aca="false">MOD(INT($A2851/16),2)</f>
        <v>1</v>
      </c>
      <c r="E2851" s="6" t="n">
        <f aca="false">MOD(INT($A2851/8),2)</f>
        <v>1</v>
      </c>
      <c r="F2851" s="6" t="n">
        <f aca="false">MOD(INT($A2851/4),2)</f>
        <v>1</v>
      </c>
      <c r="G2851" s="6" t="n">
        <f aca="false">MOD(INT($A2851/2),2)</f>
        <v>0</v>
      </c>
      <c r="H2851" s="6" t="n">
        <f aca="false">MOD(INT($A2851/1),2)</f>
        <v>1</v>
      </c>
      <c r="I2851" s="7" t="n">
        <f aca="false">IF(B2851=1,MIN($B$6,$B$2820),0)</f>
        <v>0</v>
      </c>
      <c r="J2851" s="7" t="n">
        <f aca="false">IF(C2851=1,MIN($F$786,MAX(0,$B$2820-I2851)),0)</f>
        <v>0</v>
      </c>
      <c r="K2851" s="7" t="n">
        <f aca="false">IF(D2851=1,MIN($F$785,MAX(0,$B$2820-SUM(I2851:J2851))),0)</f>
        <v>100000000</v>
      </c>
      <c r="L2851" s="7" t="n">
        <f aca="false">IF(E2851=1,MIN($F$784,MAX(0,$B$2820-SUM(I2851:K2851))),0)</f>
        <v>60000000</v>
      </c>
      <c r="M2851" s="7" t="n">
        <f aca="false">IF(F2851=1,MIN($F$783,MAX(0,$B$2820-SUM(I2851:L2851))),0)</f>
        <v>30000000</v>
      </c>
      <c r="N2851" s="7" t="n">
        <f aca="false">IF(G2851=1,MIN($F$782,MAX(0,$B$2820-SUM(I2851:M2851))),0)</f>
        <v>0</v>
      </c>
      <c r="O2851" s="7" t="n">
        <f aca="false">IF(H2851=1,MIN($F$781,MAX(0,$B$2820-SUM(I2851:N2851))),0)</f>
        <v>5000000</v>
      </c>
      <c r="P2851" s="7" t="n">
        <f aca="false">MAX(0,$B$2820-SUM(I2851:O2851))</f>
        <v>1805000000</v>
      </c>
      <c r="Q2851" s="7" t="n">
        <f aca="false">($B$763+$B$764)+$B$22+(1-B2851)*$B$758+(1-C2851)*$E$786+(1-D2851)*$E$785+(1-E2851)*$E$784+(1-F2851)*$E$783+(1-G2851)*$E$782+(1-H2851)*$E$781</f>
        <v>21249919.0349245</v>
      </c>
      <c r="R2851" s="7" t="n">
        <f aca="false">P2851&gt;$B$12*Q2851</f>
        <v>1</v>
      </c>
      <c r="S2851" s="7" t="n">
        <f aca="false">IF(R2851,(P2851+$B$12*$B$13)/(Q2851+$B$13),IF(Q2851&gt;0,P2851/Q2851,0))</f>
        <v>76.1055226058689</v>
      </c>
      <c r="T2851" s="7" t="n">
        <f aca="false">IF(R2851,$B$13*(S2851-$B$12),0)</f>
        <v>187763806.514672</v>
      </c>
      <c r="U2851" s="7" t="n">
        <f aca="false">($B$763+$B$764)*S2851</f>
        <v>21936906.9524523</v>
      </c>
      <c r="V2851" s="7" t="n">
        <f aca="false">$B$22*S2851</f>
        <v>684949703.45282</v>
      </c>
      <c r="W2851" s="7" t="n">
        <f aca="false">IF(B2851=1,I2851,S2851*$B$758)</f>
        <v>62709211.7037336</v>
      </c>
      <c r="X2851" s="7" t="n">
        <f aca="false">IF(C2851=1,J2851,S2851*$E$786)</f>
        <v>467112758.346977</v>
      </c>
      <c r="Y2851" s="7" t="n">
        <f aca="false">IF(D2851=1,K2851,S2851*$E$785)</f>
        <v>100000000</v>
      </c>
      <c r="Z2851" s="7" t="n">
        <f aca="false">IF(E2851=1,L2851,S2851*$E$784)</f>
        <v>60000000</v>
      </c>
      <c r="AA2851" s="7" t="n">
        <f aca="false">IF(F2851=1,M2851,S2851*$E$783)</f>
        <v>30000000</v>
      </c>
      <c r="AB2851" s="7" t="n">
        <f aca="false">IF(G2851=1,N2851,S2851*$E$782)</f>
        <v>380527613.029344</v>
      </c>
      <c r="AC2851" s="7" t="n">
        <f aca="false">IF(H2851=1,O2851,S2851*$E$781)</f>
        <v>5000000</v>
      </c>
      <c r="AD2851" s="7" t="n">
        <f aca="false">INDEX($W$2822:$W$2949,MATCH($A2851+(1-B2851)*64,$A$2822:$A$2949,0))</f>
        <v>30000000</v>
      </c>
      <c r="AE2851" s="7" t="n">
        <f aca="false">INDEX($W$2822:$W$2949,MATCH($A2851-B2851*64,$A$2822:$A$2949,0))</f>
        <v>62709211.7037336</v>
      </c>
      <c r="AF2851" s="7" t="n">
        <f aca="false">INDEX($X$2822:$X$2949,MATCH($A2851+(1-C2851)*32,$A$2822:$A$2949,0))</f>
        <v>300000000</v>
      </c>
      <c r="AG2851" s="7" t="n">
        <f aca="false">INDEX($X$2822:$X$2949,MATCH($A2851-C2851*32,$A$2822:$A$2949,0))</f>
        <v>467112758.346977</v>
      </c>
      <c r="AH2851" s="7" t="n">
        <f aca="false">INDEX($Y$2822:$Y$2949,MATCH($A2851+(1-D2851)*16,$A$2822:$A$2949,0))</f>
        <v>100000000</v>
      </c>
      <c r="AI2851" s="7" t="n">
        <f aca="false">INDEX($Y$2822:$Y$2949,MATCH($A2851-D2851*16,$A$2822:$A$2949,0))</f>
        <v>129853830.718699</v>
      </c>
      <c r="AJ2851" s="7" t="n">
        <f aca="false">INDEX($Z$2822:$Z$2949,MATCH($A2851+(1-E2851)*8,$A$2822:$A$2949,0))</f>
        <v>60000000</v>
      </c>
      <c r="AK2851" s="7" t="n">
        <f aca="false">INDEX($Z$2822:$Z$2949,MATCH($A2851-E2851*8,$A$2822:$A$2949,0))</f>
        <v>171396324.172709</v>
      </c>
      <c r="AL2851" s="7" t="n">
        <f aca="false">INDEX($AA$2822:$AA$2949,MATCH($A2851+(1-F2851)*4,$A$2822:$A$2949,0))</f>
        <v>30000000</v>
      </c>
      <c r="AM2851" s="7" t="n">
        <f aca="false">INDEX($AA$2822:$AA$2949,MATCH($A2851-F2851*4,$A$2822:$A$2949,0))</f>
        <v>206075390.090076</v>
      </c>
      <c r="AN2851" s="7" t="n">
        <f aca="false">INDEX($AB$2822:$AB$2949,MATCH($A2851+(1-G2851)*2,$A$2822:$A$2949,0))</f>
        <v>15000000</v>
      </c>
      <c r="AO2851" s="7" t="n">
        <f aca="false">INDEX($AB$2822:$AB$2949,MATCH($A2851-G2851*2,$A$2822:$A$2949,0))</f>
        <v>380527613.029344</v>
      </c>
      <c r="AP2851" s="7" t="n">
        <f aca="false">INDEX($AC$2822:$AC$2949,MATCH($A2851+(1-H2851)*1,$A$2822:$A$2949,0))</f>
        <v>5000000</v>
      </c>
      <c r="AQ2851" s="7" t="n">
        <f aca="false">INDEX($AC$2822:$AC$2949,MATCH($A2851-H2851*1,$A$2822:$A$2949,0))</f>
        <v>315218279.01467</v>
      </c>
      <c r="AR2851" s="14" t="b">
        <f aca="false">AND(IF(B2851=1,AD2851&gt;=AE2851,AE2851&gt;AD2851),IF(C2851=1,AF2851&gt;=AG2851,AG2851&gt;AF2851),IF(D2851=1,AH2851&gt;=AI2851,AI2851&gt;AH2851),IF(E2851=1,AJ2851&gt;=AK2851,AK2851&gt;AJ2851),IF(F2851=1,AL2851&gt;=AM2851,AM2851&gt;AL2851),IF(G2851=1,AN2851&gt;=AO2851,AO2851&gt;AN2851),IF(H2851=1,AP2851&gt;=AQ2851,AQ2851&gt;AP2851))</f>
        <v>0</v>
      </c>
      <c r="AS2851" s="2"/>
      <c r="AT2851" s="2"/>
      <c r="AU2851" s="2"/>
      <c r="AV2851" s="2"/>
      <c r="AW2851" s="2"/>
      <c r="AX2851" s="2"/>
    </row>
    <row r="2852" customFormat="false" ht="15" hidden="false" customHeight="false" outlineLevel="0" collapsed="false">
      <c r="A2852" s="6" t="n">
        <f aca="false">ROW()-2822</f>
        <v>30</v>
      </c>
      <c r="B2852" s="6" t="n">
        <f aca="false">MOD(INT($A2852/64),2)</f>
        <v>0</v>
      </c>
      <c r="C2852" s="6" t="n">
        <f aca="false">MOD(INT($A2852/32),2)</f>
        <v>0</v>
      </c>
      <c r="D2852" s="6" t="n">
        <f aca="false">MOD(INT($A2852/16),2)</f>
        <v>1</v>
      </c>
      <c r="E2852" s="6" t="n">
        <f aca="false">MOD(INT($A2852/8),2)</f>
        <v>1</v>
      </c>
      <c r="F2852" s="6" t="n">
        <f aca="false">MOD(INT($A2852/4),2)</f>
        <v>1</v>
      </c>
      <c r="G2852" s="6" t="n">
        <f aca="false">MOD(INT($A2852/2),2)</f>
        <v>1</v>
      </c>
      <c r="H2852" s="6" t="n">
        <f aca="false">MOD(INT($A2852/1),2)</f>
        <v>0</v>
      </c>
      <c r="I2852" s="7" t="n">
        <f aca="false">IF(B2852=1,MIN($B$6,$B$2820),0)</f>
        <v>0</v>
      </c>
      <c r="J2852" s="7" t="n">
        <f aca="false">IF(C2852=1,MIN($F$786,MAX(0,$B$2820-I2852)),0)</f>
        <v>0</v>
      </c>
      <c r="K2852" s="7" t="n">
        <f aca="false">IF(D2852=1,MIN($F$785,MAX(0,$B$2820-SUM(I2852:J2852))),0)</f>
        <v>100000000</v>
      </c>
      <c r="L2852" s="7" t="n">
        <f aca="false">IF(E2852=1,MIN($F$784,MAX(0,$B$2820-SUM(I2852:K2852))),0)</f>
        <v>60000000</v>
      </c>
      <c r="M2852" s="7" t="n">
        <f aca="false">IF(F2852=1,MIN($F$783,MAX(0,$B$2820-SUM(I2852:L2852))),0)</f>
        <v>30000000</v>
      </c>
      <c r="N2852" s="7" t="n">
        <f aca="false">IF(G2852=1,MIN($F$782,MAX(0,$B$2820-SUM(I2852:M2852))),0)</f>
        <v>15000000</v>
      </c>
      <c r="O2852" s="7" t="n">
        <f aca="false">IF(H2852=1,MIN($F$781,MAX(0,$B$2820-SUM(I2852:N2852))),0)</f>
        <v>0</v>
      </c>
      <c r="P2852" s="7" t="n">
        <f aca="false">MAX(0,$B$2820-SUM(I2852:O2852))</f>
        <v>1795000000</v>
      </c>
      <c r="Q2852" s="7" t="n">
        <f aca="false">($B$763+$B$764)+$B$22+(1-B2852)*$B$758+(1-C2852)*$E$786+(1-D2852)*$E$785+(1-E2852)*$E$784+(1-F2852)*$E$783+(1-G2852)*$E$782+(1-H2852)*$E$781</f>
        <v>21249919.0349245</v>
      </c>
      <c r="R2852" s="7" t="n">
        <f aca="false">P2852&gt;$B$12*Q2852</f>
        <v>1</v>
      </c>
      <c r="S2852" s="7" t="n">
        <f aca="false">IF(R2852,(P2852+$B$12*$B$13)/(Q2852+$B$13),IF(Q2852&gt;0,P2852/Q2852,0))</f>
        <v>75.6844685388931</v>
      </c>
      <c r="T2852" s="7" t="n">
        <f aca="false">IF(R2852,$B$13*(S2852-$B$12),0)</f>
        <v>186711171.347233</v>
      </c>
      <c r="U2852" s="7" t="n">
        <f aca="false">($B$763+$B$764)*S2852</f>
        <v>21815540.9388841</v>
      </c>
      <c r="V2852" s="7" t="n">
        <f aca="false">$B$22*S2852</f>
        <v>681160216.850038</v>
      </c>
      <c r="W2852" s="7" t="n">
        <f aca="false">IF(B2852=1,I2852,S2852*$B$758)</f>
        <v>62362272.7731459</v>
      </c>
      <c r="X2852" s="7" t="n">
        <f aca="false">IF(C2852=1,J2852,S2852*$E$786)</f>
        <v>464528455.396233</v>
      </c>
      <c r="Y2852" s="7" t="n">
        <f aca="false">IF(D2852=1,K2852,S2852*$E$785)</f>
        <v>100000000</v>
      </c>
      <c r="Z2852" s="7" t="n">
        <f aca="false">IF(E2852=1,L2852,S2852*$E$784)</f>
        <v>60000000</v>
      </c>
      <c r="AA2852" s="7" t="n">
        <f aca="false">IF(F2852=1,M2852,S2852*$E$783)</f>
        <v>30000000</v>
      </c>
      <c r="AB2852" s="7" t="n">
        <f aca="false">IF(G2852=1,N2852,S2852*$E$782)</f>
        <v>15000000</v>
      </c>
      <c r="AC2852" s="7" t="n">
        <f aca="false">IF(H2852=1,O2852,S2852*$E$781)</f>
        <v>378422342.694466</v>
      </c>
      <c r="AD2852" s="7" t="n">
        <f aca="false">INDEX($W$2822:$W$2949,MATCH($A2852+(1-B2852)*64,$A$2822:$A$2949,0))</f>
        <v>30000000</v>
      </c>
      <c r="AE2852" s="7" t="n">
        <f aca="false">INDEX($W$2822:$W$2949,MATCH($A2852-B2852*64,$A$2822:$A$2949,0))</f>
        <v>62362272.7731459</v>
      </c>
      <c r="AF2852" s="7" t="n">
        <f aca="false">INDEX($X$2822:$X$2949,MATCH($A2852+(1-C2852)*32,$A$2822:$A$2949,0))</f>
        <v>300000000</v>
      </c>
      <c r="AG2852" s="7" t="n">
        <f aca="false">INDEX($X$2822:$X$2949,MATCH($A2852-C2852*32,$A$2822:$A$2949,0))</f>
        <v>464528455.396233</v>
      </c>
      <c r="AH2852" s="7" t="n">
        <f aca="false">INDEX($Y$2822:$Y$2949,MATCH($A2852+(1-D2852)*16,$A$2822:$A$2949,0))</f>
        <v>100000000</v>
      </c>
      <c r="AI2852" s="7" t="n">
        <f aca="false">INDEX($Y$2822:$Y$2949,MATCH($A2852-D2852*16,$A$2822:$A$2949,0))</f>
        <v>129173076.69134</v>
      </c>
      <c r="AJ2852" s="7" t="n">
        <f aca="false">INDEX($Z$2822:$Z$2949,MATCH($A2852+(1-E2852)*8,$A$2822:$A$2949,0))</f>
        <v>60000000</v>
      </c>
      <c r="AK2852" s="7" t="n">
        <f aca="false">INDEX($Z$2822:$Z$2949,MATCH($A2852-E2852*8,$A$2822:$A$2949,0))</f>
        <v>170478539.304314</v>
      </c>
      <c r="AL2852" s="7" t="n">
        <f aca="false">INDEX($AA$2822:$AA$2949,MATCH($A2852+(1-F2852)*4,$A$2822:$A$2949,0))</f>
        <v>30000000</v>
      </c>
      <c r="AM2852" s="7" t="n">
        <f aca="false">INDEX($AA$2822:$AA$2949,MATCH($A2852-F2852*4,$A$2822:$A$2949,0))</f>
        <v>204953891.368497</v>
      </c>
      <c r="AN2852" s="7" t="n">
        <f aca="false">INDEX($AB$2822:$AB$2949,MATCH($A2852+(1-G2852)*2,$A$2822:$A$2949,0))</f>
        <v>15000000</v>
      </c>
      <c r="AO2852" s="7" t="n">
        <f aca="false">INDEX($AB$2822:$AB$2949,MATCH($A2852-G2852*2,$A$2822:$A$2949,0))</f>
        <v>315218279.01467</v>
      </c>
      <c r="AP2852" s="7" t="n">
        <f aca="false">INDEX($AC$2822:$AC$2949,MATCH($A2852+(1-H2852)*1,$A$2822:$A$2949,0))</f>
        <v>5000000</v>
      </c>
      <c r="AQ2852" s="7" t="n">
        <f aca="false">INDEX($AC$2822:$AC$2949,MATCH($A2852-H2852*1,$A$2822:$A$2949,0))</f>
        <v>378422342.694466</v>
      </c>
      <c r="AR2852" s="14" t="b">
        <f aca="false">AND(IF(B2852=1,AD2852&gt;=AE2852,AE2852&gt;AD2852),IF(C2852=1,AF2852&gt;=AG2852,AG2852&gt;AF2852),IF(D2852=1,AH2852&gt;=AI2852,AI2852&gt;AH2852),IF(E2852=1,AJ2852&gt;=AK2852,AK2852&gt;AJ2852),IF(F2852=1,AL2852&gt;=AM2852,AM2852&gt;AL2852),IF(G2852=1,AN2852&gt;=AO2852,AO2852&gt;AN2852),IF(H2852=1,AP2852&gt;=AQ2852,AQ2852&gt;AP2852))</f>
        <v>0</v>
      </c>
      <c r="AS2852" s="2"/>
      <c r="AT2852" s="2"/>
      <c r="AU2852" s="2"/>
      <c r="AV2852" s="2"/>
      <c r="AW2852" s="2"/>
      <c r="AX2852" s="2"/>
    </row>
    <row r="2853" customFormat="false" ht="15" hidden="false" customHeight="false" outlineLevel="0" collapsed="false">
      <c r="A2853" s="6" t="n">
        <f aca="false">ROW()-2822</f>
        <v>31</v>
      </c>
      <c r="B2853" s="6" t="n">
        <f aca="false">MOD(INT($A2853/64),2)</f>
        <v>0</v>
      </c>
      <c r="C2853" s="6" t="n">
        <f aca="false">MOD(INT($A2853/32),2)</f>
        <v>0</v>
      </c>
      <c r="D2853" s="6" t="n">
        <f aca="false">MOD(INT($A2853/16),2)</f>
        <v>1</v>
      </c>
      <c r="E2853" s="6" t="n">
        <f aca="false">MOD(INT($A2853/8),2)</f>
        <v>1</v>
      </c>
      <c r="F2853" s="6" t="n">
        <f aca="false">MOD(INT($A2853/4),2)</f>
        <v>1</v>
      </c>
      <c r="G2853" s="6" t="n">
        <f aca="false">MOD(INT($A2853/2),2)</f>
        <v>1</v>
      </c>
      <c r="H2853" s="6" t="n">
        <f aca="false">MOD(INT($A2853/1),2)</f>
        <v>1</v>
      </c>
      <c r="I2853" s="7" t="n">
        <f aca="false">IF(B2853=1,MIN($B$6,$B$2820),0)</f>
        <v>0</v>
      </c>
      <c r="J2853" s="7" t="n">
        <f aca="false">IF(C2853=1,MIN($F$786,MAX(0,$B$2820-I2853)),0)</f>
        <v>0</v>
      </c>
      <c r="K2853" s="7" t="n">
        <f aca="false">IF(D2853=1,MIN($F$785,MAX(0,$B$2820-SUM(I2853:J2853))),0)</f>
        <v>100000000</v>
      </c>
      <c r="L2853" s="7" t="n">
        <f aca="false">IF(E2853=1,MIN($F$784,MAX(0,$B$2820-SUM(I2853:K2853))),0)</f>
        <v>60000000</v>
      </c>
      <c r="M2853" s="7" t="n">
        <f aca="false">IF(F2853=1,MIN($F$783,MAX(0,$B$2820-SUM(I2853:L2853))),0)</f>
        <v>30000000</v>
      </c>
      <c r="N2853" s="7" t="n">
        <f aca="false">IF(G2853=1,MIN($F$782,MAX(0,$B$2820-SUM(I2853:M2853))),0)</f>
        <v>15000000</v>
      </c>
      <c r="O2853" s="7" t="n">
        <f aca="false">IF(H2853=1,MIN($F$781,MAX(0,$B$2820-SUM(I2853:N2853))),0)</f>
        <v>5000000</v>
      </c>
      <c r="P2853" s="7" t="n">
        <f aca="false">MAX(0,$B$2820-SUM(I2853:O2853))</f>
        <v>1790000000</v>
      </c>
      <c r="Q2853" s="7" t="n">
        <f aca="false">($B$763+$B$764)+$B$22+(1-B2853)*$B$758+(1-C2853)*$E$786+(1-D2853)*$E$785+(1-E2853)*$E$784+(1-F2853)*$E$783+(1-G2853)*$E$782+(1-H2853)*$E$781</f>
        <v>16249919.0349245</v>
      </c>
      <c r="R2853" s="7" t="n">
        <f aca="false">P2853&gt;$B$12*Q2853</f>
        <v>1</v>
      </c>
      <c r="S2853" s="7" t="n">
        <f aca="false">IF(R2853,(P2853+$B$12*$B$13)/(Q2853+$B$13),IF(Q2853&gt;0,P2853/Q2853,0))</f>
        <v>95.6004128157144</v>
      </c>
      <c r="T2853" s="7" t="n">
        <f aca="false">IF(R2853,$B$13*(S2853-$B$12),0)</f>
        <v>236501032.039286</v>
      </c>
      <c r="U2853" s="7" t="n">
        <f aca="false">($B$763+$B$764)*S2853</f>
        <v>27556178.4315588</v>
      </c>
      <c r="V2853" s="7" t="n">
        <f aca="false">$B$22*S2853</f>
        <v>860403715.341429</v>
      </c>
      <c r="W2853" s="7" t="n">
        <f aca="false">IF(B2853=1,I2853,S2853*$B$758)</f>
        <v>78772555.8008671</v>
      </c>
      <c r="X2853" s="7" t="n">
        <f aca="false">IF(C2853=1,J2853,S2853*$E$786)</f>
        <v>586766518.386859</v>
      </c>
      <c r="Y2853" s="7" t="n">
        <f aca="false">IF(D2853=1,K2853,S2853*$E$785)</f>
        <v>100000000</v>
      </c>
      <c r="Z2853" s="7" t="n">
        <f aca="false">IF(E2853=1,L2853,S2853*$E$784)</f>
        <v>60000000</v>
      </c>
      <c r="AA2853" s="7" t="n">
        <f aca="false">IF(F2853=1,M2853,S2853*$E$783)</f>
        <v>30000000</v>
      </c>
      <c r="AB2853" s="7" t="n">
        <f aca="false">IF(G2853=1,N2853,S2853*$E$782)</f>
        <v>15000000</v>
      </c>
      <c r="AC2853" s="7" t="n">
        <f aca="false">IF(H2853=1,O2853,S2853*$E$781)</f>
        <v>5000000</v>
      </c>
      <c r="AD2853" s="7" t="n">
        <f aca="false">INDEX($W$2822:$W$2949,MATCH($A2853+(1-B2853)*64,$A$2822:$A$2949,0))</f>
        <v>30000000</v>
      </c>
      <c r="AE2853" s="7" t="n">
        <f aca="false">INDEX($W$2822:$W$2949,MATCH($A2853-B2853*64,$A$2822:$A$2949,0))</f>
        <v>78772555.8008671</v>
      </c>
      <c r="AF2853" s="7" t="n">
        <f aca="false">INDEX($X$2822:$X$2949,MATCH($A2853+(1-C2853)*32,$A$2822:$A$2949,0))</f>
        <v>300000000</v>
      </c>
      <c r="AG2853" s="7" t="n">
        <f aca="false">INDEX($X$2822:$X$2949,MATCH($A2853-C2853*32,$A$2822:$A$2949,0))</f>
        <v>586766518.386859</v>
      </c>
      <c r="AH2853" s="7" t="n">
        <f aca="false">INDEX($Y$2822:$Y$2949,MATCH($A2853+(1-D2853)*16,$A$2822:$A$2949,0))</f>
        <v>100000000</v>
      </c>
      <c r="AI2853" s="7" t="n">
        <f aca="false">INDEX($Y$2822:$Y$2949,MATCH($A2853-D2853*16,$A$2822:$A$2949,0))</f>
        <v>160278613.731553</v>
      </c>
      <c r="AJ2853" s="7" t="n">
        <f aca="false">INDEX($Z$2822:$Z$2949,MATCH($A2853+(1-E2853)*8,$A$2822:$A$2949,0))</f>
        <v>60000000</v>
      </c>
      <c r="AK2853" s="7" t="n">
        <f aca="false">INDEX($Z$2822:$Z$2949,MATCH($A2853-E2853*8,$A$2822:$A$2949,0))</f>
        <v>210213570.683576</v>
      </c>
      <c r="AL2853" s="7" t="n">
        <f aca="false">INDEX($AA$2822:$AA$2949,MATCH($A2853+(1-F2853)*4,$A$2822:$A$2949,0))</f>
        <v>30000000</v>
      </c>
      <c r="AM2853" s="7" t="n">
        <f aca="false">INDEX($AA$2822:$AA$2949,MATCH($A2853-F2853*4,$A$2822:$A$2949,0))</f>
        <v>251380246.11589</v>
      </c>
      <c r="AN2853" s="7" t="n">
        <f aca="false">INDEX($AB$2822:$AB$2949,MATCH($A2853+(1-G2853)*2,$A$2822:$A$2949,0))</f>
        <v>15000000</v>
      </c>
      <c r="AO2853" s="7" t="n">
        <f aca="false">INDEX($AB$2822:$AB$2949,MATCH($A2853-G2853*2,$A$2822:$A$2949,0))</f>
        <v>380527613.029344</v>
      </c>
      <c r="AP2853" s="7" t="n">
        <f aca="false">INDEX($AC$2822:$AC$2949,MATCH($A2853+(1-H2853)*1,$A$2822:$A$2949,0))</f>
        <v>5000000</v>
      </c>
      <c r="AQ2853" s="7" t="n">
        <f aca="false">INDEX($AC$2822:$AC$2949,MATCH($A2853-H2853*1,$A$2822:$A$2949,0))</f>
        <v>378422342.694466</v>
      </c>
      <c r="AR2853" s="14" t="b">
        <f aca="false">AND(IF(B2853=1,AD2853&gt;=AE2853,AE2853&gt;AD2853),IF(C2853=1,AF2853&gt;=AG2853,AG2853&gt;AF2853),IF(D2853=1,AH2853&gt;=AI2853,AI2853&gt;AH2853),IF(E2853=1,AJ2853&gt;=AK2853,AK2853&gt;AJ2853),IF(F2853=1,AL2853&gt;=AM2853,AM2853&gt;AL2853),IF(G2853=1,AN2853&gt;=AO2853,AO2853&gt;AN2853),IF(H2853=1,AP2853&gt;=AQ2853,AQ2853&gt;AP2853))</f>
        <v>0</v>
      </c>
      <c r="AS2853" s="2"/>
      <c r="AT2853" s="2"/>
      <c r="AU2853" s="2"/>
      <c r="AV2853" s="2"/>
      <c r="AW2853" s="2"/>
      <c r="AX2853" s="2"/>
    </row>
    <row r="2854" customFormat="false" ht="15" hidden="false" customHeight="false" outlineLevel="0" collapsed="false">
      <c r="A2854" s="6" t="n">
        <f aca="false">ROW()-2822</f>
        <v>32</v>
      </c>
      <c r="B2854" s="6" t="n">
        <f aca="false">MOD(INT($A2854/64),2)</f>
        <v>0</v>
      </c>
      <c r="C2854" s="6" t="n">
        <f aca="false">MOD(INT($A2854/32),2)</f>
        <v>1</v>
      </c>
      <c r="D2854" s="6" t="n">
        <f aca="false">MOD(INT($A2854/16),2)</f>
        <v>0</v>
      </c>
      <c r="E2854" s="6" t="n">
        <f aca="false">MOD(INT($A2854/8),2)</f>
        <v>0</v>
      </c>
      <c r="F2854" s="6" t="n">
        <f aca="false">MOD(INT($A2854/4),2)</f>
        <v>0</v>
      </c>
      <c r="G2854" s="6" t="n">
        <f aca="false">MOD(INT($A2854/2),2)</f>
        <v>0</v>
      </c>
      <c r="H2854" s="6" t="n">
        <f aca="false">MOD(INT($A2854/1),2)</f>
        <v>0</v>
      </c>
      <c r="I2854" s="7" t="n">
        <f aca="false">IF(B2854=1,MIN($B$6,$B$2820),0)</f>
        <v>0</v>
      </c>
      <c r="J2854" s="7" t="n">
        <f aca="false">IF(C2854=1,MIN($F$786,MAX(0,$B$2820-I2854)),0)</f>
        <v>300000000</v>
      </c>
      <c r="K2854" s="7" t="n">
        <f aca="false">IF(D2854=1,MIN($F$785,MAX(0,$B$2820-SUM(I2854:J2854))),0)</f>
        <v>0</v>
      </c>
      <c r="L2854" s="7" t="n">
        <f aca="false">IF(E2854=1,MIN($F$784,MAX(0,$B$2820-SUM(I2854:K2854))),0)</f>
        <v>0</v>
      </c>
      <c r="M2854" s="7" t="n">
        <f aca="false">IF(F2854=1,MIN($F$783,MAX(0,$B$2820-SUM(I2854:L2854))),0)</f>
        <v>0</v>
      </c>
      <c r="N2854" s="7" t="n">
        <f aca="false">IF(G2854=1,MIN($F$782,MAX(0,$B$2820-SUM(I2854:M2854))),0)</f>
        <v>0</v>
      </c>
      <c r="O2854" s="7" t="n">
        <f aca="false">IF(H2854=1,MIN($F$781,MAX(0,$B$2820-SUM(I2854:N2854))),0)</f>
        <v>0</v>
      </c>
      <c r="P2854" s="7" t="n">
        <f aca="false">MAX(0,$B$2820-SUM(I2854:O2854))</f>
        <v>1700000000</v>
      </c>
      <c r="Q2854" s="7" t="n">
        <f aca="false">($B$763+$B$764)+$B$22+(1-B2854)*$B$758+(1-C2854)*$E$786+(1-D2854)*$E$785+(1-E2854)*$E$784+(1-F2854)*$E$783+(1-G2854)*$E$782+(1-H2854)*$E$781</f>
        <v>27247108.9899949</v>
      </c>
      <c r="R2854" s="7" t="n">
        <f aca="false">P2854&gt;$B$12*Q2854</f>
        <v>1</v>
      </c>
      <c r="S2854" s="7" t="n">
        <f aca="false">IF(R2854,(P2854+$B$12*$B$13)/(Q2854+$B$13),IF(Q2854&gt;0,P2854/Q2854,0))</f>
        <v>57.2324524232798</v>
      </c>
      <c r="T2854" s="7" t="n">
        <f aca="false">IF(R2854,$B$13*(S2854-$B$12),0)</f>
        <v>140581131.058199</v>
      </c>
      <c r="U2854" s="7" t="n">
        <f aca="false">($B$763+$B$764)*S2854</f>
        <v>16496870.9297494</v>
      </c>
      <c r="V2854" s="7" t="n">
        <f aca="false">$B$22*S2854</f>
        <v>515092071.809518</v>
      </c>
      <c r="W2854" s="7" t="n">
        <f aca="false">IF(B2854=1,I2854,S2854*$B$758)</f>
        <v>47158233.1011882</v>
      </c>
      <c r="X2854" s="7" t="n">
        <f aca="false">IF(C2854=1,J2854,S2854*$E$786)</f>
        <v>300000000</v>
      </c>
      <c r="Y2854" s="7" t="n">
        <f aca="false">IF(D2854=1,K2854,S2854*$E$785)</f>
        <v>99291925.7828371</v>
      </c>
      <c r="Z2854" s="7" t="n">
        <f aca="false">IF(E2854=1,L2854,S2854*$E$784)</f>
        <v>137357885.815871</v>
      </c>
      <c r="AA2854" s="7" t="n">
        <f aca="false">IF(F2854=1,M2854,S2854*$E$783)</f>
        <v>171697357.269839</v>
      </c>
      <c r="AB2854" s="7" t="n">
        <f aca="false">IF(G2854=1,N2854,S2854*$E$782)</f>
        <v>286162262.116399</v>
      </c>
      <c r="AC2854" s="7" t="n">
        <f aca="false">IF(H2854=1,O2854,S2854*$E$781)</f>
        <v>286162262.116399</v>
      </c>
      <c r="AD2854" s="7" t="n">
        <f aca="false">INDEX($W$2822:$W$2949,MATCH($A2854+(1-B2854)*64,$A$2822:$A$2949,0))</f>
        <v>30000000</v>
      </c>
      <c r="AE2854" s="7" t="n">
        <f aca="false">INDEX($W$2822:$W$2949,MATCH($A2854-B2854*64,$A$2822:$A$2949,0))</f>
        <v>47158233.1011882</v>
      </c>
      <c r="AF2854" s="7" t="n">
        <f aca="false">INDEX($X$2822:$X$2949,MATCH($A2854+(1-C2854)*32,$A$2822:$A$2949,0))</f>
        <v>300000000</v>
      </c>
      <c r="AG2854" s="7" t="n">
        <f aca="false">INDEX($X$2822:$X$2949,MATCH($A2854-C2854*32,$A$2822:$A$2949,0))</f>
        <v>342505429.057394</v>
      </c>
      <c r="AH2854" s="7" t="n">
        <f aca="false">INDEX($Y$2822:$Y$2949,MATCH($A2854+(1-D2854)*16,$A$2822:$A$2949,0))</f>
        <v>100000000</v>
      </c>
      <c r="AI2854" s="7" t="n">
        <f aca="false">INDEX($Y$2822:$Y$2949,MATCH($A2854-D2854*16,$A$2822:$A$2949,0))</f>
        <v>99291925.7828371</v>
      </c>
      <c r="AJ2854" s="7" t="n">
        <f aca="false">INDEX($Z$2822:$Z$2949,MATCH($A2854+(1-E2854)*8,$A$2822:$A$2949,0))</f>
        <v>60000000</v>
      </c>
      <c r="AK2854" s="7" t="n">
        <f aca="false">INDEX($Z$2822:$Z$2949,MATCH($A2854-E2854*8,$A$2822:$A$2949,0))</f>
        <v>137357885.815871</v>
      </c>
      <c r="AL2854" s="7" t="n">
        <f aca="false">INDEX($AA$2822:$AA$2949,MATCH($A2854+(1-F2854)*4,$A$2822:$A$2949,0))</f>
        <v>30000000</v>
      </c>
      <c r="AM2854" s="7" t="n">
        <f aca="false">INDEX($AA$2822:$AA$2949,MATCH($A2854-F2854*4,$A$2822:$A$2949,0))</f>
        <v>171697357.269839</v>
      </c>
      <c r="AN2854" s="7" t="n">
        <f aca="false">INDEX($AB$2822:$AB$2949,MATCH($A2854+(1-G2854)*2,$A$2822:$A$2949,0))</f>
        <v>15000000</v>
      </c>
      <c r="AO2854" s="7" t="n">
        <f aca="false">INDEX($AB$2822:$AB$2949,MATCH($A2854-G2854*2,$A$2822:$A$2949,0))</f>
        <v>286162262.116399</v>
      </c>
      <c r="AP2854" s="7" t="n">
        <f aca="false">INDEX($AC$2822:$AC$2949,MATCH($A2854+(1-H2854)*1,$A$2822:$A$2949,0))</f>
        <v>5000000</v>
      </c>
      <c r="AQ2854" s="7" t="n">
        <f aca="false">INDEX($AC$2822:$AC$2949,MATCH($A2854-H2854*1,$A$2822:$A$2949,0))</f>
        <v>286162262.116399</v>
      </c>
      <c r="AR2854" s="14" t="b">
        <f aca="false">AND(IF(B2854=1,AD2854&gt;=AE2854,AE2854&gt;AD2854),IF(C2854=1,AF2854&gt;=AG2854,AG2854&gt;AF2854),IF(D2854=1,AH2854&gt;=AI2854,AI2854&gt;AH2854),IF(E2854=1,AJ2854&gt;=AK2854,AK2854&gt;AJ2854),IF(F2854=1,AL2854&gt;=AM2854,AM2854&gt;AL2854),IF(G2854=1,AN2854&gt;=AO2854,AO2854&gt;AN2854),IF(H2854=1,AP2854&gt;=AQ2854,AQ2854&gt;AP2854))</f>
        <v>0</v>
      </c>
      <c r="AS2854" s="2"/>
      <c r="AT2854" s="2"/>
      <c r="AU2854" s="2"/>
      <c r="AV2854" s="2"/>
      <c r="AW2854" s="2"/>
      <c r="AX2854" s="2"/>
    </row>
    <row r="2855" customFormat="false" ht="15" hidden="false" customHeight="false" outlineLevel="0" collapsed="false">
      <c r="A2855" s="6" t="n">
        <f aca="false">ROW()-2822</f>
        <v>33</v>
      </c>
      <c r="B2855" s="6" t="n">
        <f aca="false">MOD(INT($A2855/64),2)</f>
        <v>0</v>
      </c>
      <c r="C2855" s="6" t="n">
        <f aca="false">MOD(INT($A2855/32),2)</f>
        <v>1</v>
      </c>
      <c r="D2855" s="6" t="n">
        <f aca="false">MOD(INT($A2855/16),2)</f>
        <v>0</v>
      </c>
      <c r="E2855" s="6" t="n">
        <f aca="false">MOD(INT($A2855/8),2)</f>
        <v>0</v>
      </c>
      <c r="F2855" s="6" t="n">
        <f aca="false">MOD(INT($A2855/4),2)</f>
        <v>0</v>
      </c>
      <c r="G2855" s="6" t="n">
        <f aca="false">MOD(INT($A2855/2),2)</f>
        <v>0</v>
      </c>
      <c r="H2855" s="6" t="n">
        <f aca="false">MOD(INT($A2855/1),2)</f>
        <v>1</v>
      </c>
      <c r="I2855" s="7" t="n">
        <f aca="false">IF(B2855=1,MIN($B$6,$B$2820),0)</f>
        <v>0</v>
      </c>
      <c r="J2855" s="7" t="n">
        <f aca="false">IF(C2855=1,MIN($F$786,MAX(0,$B$2820-I2855)),0)</f>
        <v>300000000</v>
      </c>
      <c r="K2855" s="7" t="n">
        <f aca="false">IF(D2855=1,MIN($F$785,MAX(0,$B$2820-SUM(I2855:J2855))),0)</f>
        <v>0</v>
      </c>
      <c r="L2855" s="7" t="n">
        <f aca="false">IF(E2855=1,MIN($F$784,MAX(0,$B$2820-SUM(I2855:K2855))),0)</f>
        <v>0</v>
      </c>
      <c r="M2855" s="7" t="n">
        <f aca="false">IF(F2855=1,MIN($F$783,MAX(0,$B$2820-SUM(I2855:L2855))),0)</f>
        <v>0</v>
      </c>
      <c r="N2855" s="7" t="n">
        <f aca="false">IF(G2855=1,MIN($F$782,MAX(0,$B$2820-SUM(I2855:M2855))),0)</f>
        <v>0</v>
      </c>
      <c r="O2855" s="7" t="n">
        <f aca="false">IF(H2855=1,MIN($F$781,MAX(0,$B$2820-SUM(I2855:N2855))),0)</f>
        <v>5000000</v>
      </c>
      <c r="P2855" s="7" t="n">
        <f aca="false">MAX(0,$B$2820-SUM(I2855:O2855))</f>
        <v>1695000000</v>
      </c>
      <c r="Q2855" s="7" t="n">
        <f aca="false">($B$763+$B$764)+$B$22+(1-B2855)*$B$758+(1-C2855)*$E$786+(1-D2855)*$E$785+(1-E2855)*$E$784+(1-F2855)*$E$783+(1-G2855)*$E$782+(1-H2855)*$E$781</f>
        <v>22247108.9899949</v>
      </c>
      <c r="R2855" s="7" t="n">
        <f aca="false">P2855&gt;$B$12*Q2855</f>
        <v>1</v>
      </c>
      <c r="S2855" s="7" t="n">
        <f aca="false">IF(R2855,(P2855+$B$12*$B$13)/(Q2855+$B$13),IF(Q2855&gt;0,P2855/Q2855,0))</f>
        <v>68.5938709320062</v>
      </c>
      <c r="T2855" s="7" t="n">
        <f aca="false">IF(R2855,$B$13*(S2855-$B$12),0)</f>
        <v>168984677.330016</v>
      </c>
      <c r="U2855" s="7" t="n">
        <f aca="false">($B$763+$B$764)*S2855</f>
        <v>19771723.6886552</v>
      </c>
      <c r="V2855" s="7" t="n">
        <f aca="false">$B$22*S2855</f>
        <v>617344838.388056</v>
      </c>
      <c r="W2855" s="7" t="n">
        <f aca="false">IF(B2855=1,I2855,S2855*$B$758)</f>
        <v>56519782.3570565</v>
      </c>
      <c r="X2855" s="7" t="n">
        <f aca="false">IF(C2855=1,J2855,S2855*$E$786)</f>
        <v>300000000</v>
      </c>
      <c r="Y2855" s="7" t="n">
        <f aca="false">IF(D2855=1,K2855,S2855*$E$785)</f>
        <v>119002720.543352</v>
      </c>
      <c r="Z2855" s="7" t="n">
        <f aca="false">IF(E2855=1,L2855,S2855*$E$784)</f>
        <v>164625290.236815</v>
      </c>
      <c r="AA2855" s="7" t="n">
        <f aca="false">IF(F2855=1,M2855,S2855*$E$783)</f>
        <v>205781612.796019</v>
      </c>
      <c r="AB2855" s="7" t="n">
        <f aca="false">IF(G2855=1,N2855,S2855*$E$782)</f>
        <v>342969354.660031</v>
      </c>
      <c r="AC2855" s="7" t="n">
        <f aca="false">IF(H2855=1,O2855,S2855*$E$781)</f>
        <v>5000000</v>
      </c>
      <c r="AD2855" s="7" t="n">
        <f aca="false">INDEX($W$2822:$W$2949,MATCH($A2855+(1-B2855)*64,$A$2822:$A$2949,0))</f>
        <v>30000000</v>
      </c>
      <c r="AE2855" s="7" t="n">
        <f aca="false">INDEX($W$2822:$W$2949,MATCH($A2855-B2855*64,$A$2822:$A$2949,0))</f>
        <v>56519782.3570565</v>
      </c>
      <c r="AF2855" s="7" t="n">
        <f aca="false">INDEX($X$2822:$X$2949,MATCH($A2855+(1-C2855)*32,$A$2822:$A$2949,0))</f>
        <v>300000000</v>
      </c>
      <c r="AG2855" s="7" t="n">
        <f aca="false">INDEX($X$2822:$X$2949,MATCH($A2855-C2855*32,$A$2822:$A$2949,0))</f>
        <v>396960638.089418</v>
      </c>
      <c r="AH2855" s="7" t="n">
        <f aca="false">INDEX($Y$2822:$Y$2949,MATCH($A2855+(1-D2855)*16,$A$2822:$A$2949,0))</f>
        <v>100000000</v>
      </c>
      <c r="AI2855" s="7" t="n">
        <f aca="false">INDEX($Y$2822:$Y$2949,MATCH($A2855-D2855*16,$A$2822:$A$2949,0))</f>
        <v>119002720.543352</v>
      </c>
      <c r="AJ2855" s="7" t="n">
        <f aca="false">INDEX($Z$2822:$Z$2949,MATCH($A2855+(1-E2855)*8,$A$2822:$A$2949,0))</f>
        <v>60000000</v>
      </c>
      <c r="AK2855" s="7" t="n">
        <f aca="false">INDEX($Z$2822:$Z$2949,MATCH($A2855-E2855*8,$A$2822:$A$2949,0))</f>
        <v>164625290.236815</v>
      </c>
      <c r="AL2855" s="7" t="n">
        <f aca="false">INDEX($AA$2822:$AA$2949,MATCH($A2855+(1-F2855)*4,$A$2822:$A$2949,0))</f>
        <v>30000000</v>
      </c>
      <c r="AM2855" s="7" t="n">
        <f aca="false">INDEX($AA$2822:$AA$2949,MATCH($A2855-F2855*4,$A$2822:$A$2949,0))</f>
        <v>205781612.796019</v>
      </c>
      <c r="AN2855" s="7" t="n">
        <f aca="false">INDEX($AB$2822:$AB$2949,MATCH($A2855+(1-G2855)*2,$A$2822:$A$2949,0))</f>
        <v>15000000</v>
      </c>
      <c r="AO2855" s="7" t="n">
        <f aca="false">INDEX($AB$2822:$AB$2949,MATCH($A2855-G2855*2,$A$2822:$A$2949,0))</f>
        <v>342969354.660031</v>
      </c>
      <c r="AP2855" s="7" t="n">
        <f aca="false">INDEX($AC$2822:$AC$2949,MATCH($A2855+(1-H2855)*1,$A$2822:$A$2949,0))</f>
        <v>5000000</v>
      </c>
      <c r="AQ2855" s="7" t="n">
        <f aca="false">INDEX($AC$2822:$AC$2949,MATCH($A2855-H2855*1,$A$2822:$A$2949,0))</f>
        <v>286162262.116399</v>
      </c>
      <c r="AR2855" s="14" t="b">
        <f aca="false">AND(IF(B2855=1,AD2855&gt;=AE2855,AE2855&gt;AD2855),IF(C2855=1,AF2855&gt;=AG2855,AG2855&gt;AF2855),IF(D2855=1,AH2855&gt;=AI2855,AI2855&gt;AH2855),IF(E2855=1,AJ2855&gt;=AK2855,AK2855&gt;AJ2855),IF(F2855=1,AL2855&gt;=AM2855,AM2855&gt;AL2855),IF(G2855=1,AN2855&gt;=AO2855,AO2855&gt;AN2855),IF(H2855=1,AP2855&gt;=AQ2855,AQ2855&gt;AP2855))</f>
        <v>0</v>
      </c>
      <c r="AS2855" s="2"/>
      <c r="AT2855" s="2"/>
      <c r="AU2855" s="2"/>
      <c r="AV2855" s="2"/>
      <c r="AW2855" s="2"/>
      <c r="AX2855" s="2"/>
    </row>
    <row r="2856" customFormat="false" ht="15" hidden="false" customHeight="false" outlineLevel="0" collapsed="false">
      <c r="A2856" s="6" t="n">
        <f aca="false">ROW()-2822</f>
        <v>34</v>
      </c>
      <c r="B2856" s="6" t="n">
        <f aca="false">MOD(INT($A2856/64),2)</f>
        <v>0</v>
      </c>
      <c r="C2856" s="6" t="n">
        <f aca="false">MOD(INT($A2856/32),2)</f>
        <v>1</v>
      </c>
      <c r="D2856" s="6" t="n">
        <f aca="false">MOD(INT($A2856/16),2)</f>
        <v>0</v>
      </c>
      <c r="E2856" s="6" t="n">
        <f aca="false">MOD(INT($A2856/8),2)</f>
        <v>0</v>
      </c>
      <c r="F2856" s="6" t="n">
        <f aca="false">MOD(INT($A2856/4),2)</f>
        <v>0</v>
      </c>
      <c r="G2856" s="6" t="n">
        <f aca="false">MOD(INT($A2856/2),2)</f>
        <v>1</v>
      </c>
      <c r="H2856" s="6" t="n">
        <f aca="false">MOD(INT($A2856/1),2)</f>
        <v>0</v>
      </c>
      <c r="I2856" s="7" t="n">
        <f aca="false">IF(B2856=1,MIN($B$6,$B$2820),0)</f>
        <v>0</v>
      </c>
      <c r="J2856" s="7" t="n">
        <f aca="false">IF(C2856=1,MIN($F$786,MAX(0,$B$2820-I2856)),0)</f>
        <v>300000000</v>
      </c>
      <c r="K2856" s="7" t="n">
        <f aca="false">IF(D2856=1,MIN($F$785,MAX(0,$B$2820-SUM(I2856:J2856))),0)</f>
        <v>0</v>
      </c>
      <c r="L2856" s="7" t="n">
        <f aca="false">IF(E2856=1,MIN($F$784,MAX(0,$B$2820-SUM(I2856:K2856))),0)</f>
        <v>0</v>
      </c>
      <c r="M2856" s="7" t="n">
        <f aca="false">IF(F2856=1,MIN($F$783,MAX(0,$B$2820-SUM(I2856:L2856))),0)</f>
        <v>0</v>
      </c>
      <c r="N2856" s="7" t="n">
        <f aca="false">IF(G2856=1,MIN($F$782,MAX(0,$B$2820-SUM(I2856:M2856))),0)</f>
        <v>15000000</v>
      </c>
      <c r="O2856" s="7" t="n">
        <f aca="false">IF(H2856=1,MIN($F$781,MAX(0,$B$2820-SUM(I2856:N2856))),0)</f>
        <v>0</v>
      </c>
      <c r="P2856" s="7" t="n">
        <f aca="false">MAX(0,$B$2820-SUM(I2856:O2856))</f>
        <v>1685000000</v>
      </c>
      <c r="Q2856" s="7" t="n">
        <f aca="false">($B$763+$B$764)+$B$22+(1-B2856)*$B$758+(1-C2856)*$E$786+(1-D2856)*$E$785+(1-E2856)*$E$784+(1-F2856)*$E$783+(1-G2856)*$E$782+(1-H2856)*$E$781</f>
        <v>22247108.9899949</v>
      </c>
      <c r="R2856" s="7" t="n">
        <f aca="false">P2856&gt;$B$12*Q2856</f>
        <v>1</v>
      </c>
      <c r="S2856" s="7" t="n">
        <f aca="false">IF(R2856,(P2856+$B$12*$B$13)/(Q2856+$B$13),IF(Q2856&gt;0,P2856/Q2856,0))</f>
        <v>68.1897833271049</v>
      </c>
      <c r="T2856" s="7" t="n">
        <f aca="false">IF(R2856,$B$13*(S2856-$B$12),0)</f>
        <v>167974458.317762</v>
      </c>
      <c r="U2856" s="7" t="n">
        <f aca="false">($B$763+$B$764)*S2856</f>
        <v>19655248.1440976</v>
      </c>
      <c r="V2856" s="7" t="n">
        <f aca="false">$B$22*S2856</f>
        <v>613708049.943944</v>
      </c>
      <c r="W2856" s="7" t="n">
        <f aca="false">IF(B2856=1,I2856,S2856*$B$758)</f>
        <v>56186823.403554</v>
      </c>
      <c r="X2856" s="7" t="n">
        <f aca="false">IF(C2856=1,J2856,S2856*$E$786)</f>
        <v>300000000</v>
      </c>
      <c r="Y2856" s="7" t="n">
        <f aca="false">IF(D2856=1,K2856,S2856*$E$785)</f>
        <v>118301673.588752</v>
      </c>
      <c r="Z2856" s="7" t="n">
        <f aca="false">IF(E2856=1,L2856,S2856*$E$784)</f>
        <v>163655479.985052</v>
      </c>
      <c r="AA2856" s="7" t="n">
        <f aca="false">IF(F2856=1,M2856,S2856*$E$783)</f>
        <v>204569349.981315</v>
      </c>
      <c r="AB2856" s="7" t="n">
        <f aca="false">IF(G2856=1,N2856,S2856*$E$782)</f>
        <v>15000000</v>
      </c>
      <c r="AC2856" s="7" t="n">
        <f aca="false">IF(H2856=1,O2856,S2856*$E$781)</f>
        <v>340948916.635524</v>
      </c>
      <c r="AD2856" s="7" t="n">
        <f aca="false">INDEX($W$2822:$W$2949,MATCH($A2856+(1-B2856)*64,$A$2822:$A$2949,0))</f>
        <v>30000000</v>
      </c>
      <c r="AE2856" s="7" t="n">
        <f aca="false">INDEX($W$2822:$W$2949,MATCH($A2856-B2856*64,$A$2822:$A$2949,0))</f>
        <v>56186823.403554</v>
      </c>
      <c r="AF2856" s="7" t="n">
        <f aca="false">INDEX($X$2822:$X$2949,MATCH($A2856+(1-C2856)*32,$A$2822:$A$2949,0))</f>
        <v>300000000</v>
      </c>
      <c r="AG2856" s="7" t="n">
        <f aca="false">INDEX($X$2822:$X$2949,MATCH($A2856-C2856*32,$A$2822:$A$2949,0))</f>
        <v>394973350.789847</v>
      </c>
      <c r="AH2856" s="7" t="n">
        <f aca="false">INDEX($Y$2822:$Y$2949,MATCH($A2856+(1-D2856)*16,$A$2822:$A$2949,0))</f>
        <v>100000000</v>
      </c>
      <c r="AI2856" s="7" t="n">
        <f aca="false">INDEX($Y$2822:$Y$2949,MATCH($A2856-D2856*16,$A$2822:$A$2949,0))</f>
        <v>118301673.588752</v>
      </c>
      <c r="AJ2856" s="7" t="n">
        <f aca="false">INDEX($Z$2822:$Z$2949,MATCH($A2856+(1-E2856)*8,$A$2822:$A$2949,0))</f>
        <v>60000000</v>
      </c>
      <c r="AK2856" s="7" t="n">
        <f aca="false">INDEX($Z$2822:$Z$2949,MATCH($A2856-E2856*8,$A$2822:$A$2949,0))</f>
        <v>163655479.985052</v>
      </c>
      <c r="AL2856" s="7" t="n">
        <f aca="false">INDEX($AA$2822:$AA$2949,MATCH($A2856+(1-F2856)*4,$A$2822:$A$2949,0))</f>
        <v>30000000</v>
      </c>
      <c r="AM2856" s="7" t="n">
        <f aca="false">INDEX($AA$2822:$AA$2949,MATCH($A2856-F2856*4,$A$2822:$A$2949,0))</f>
        <v>204569349.981315</v>
      </c>
      <c r="AN2856" s="7" t="n">
        <f aca="false">INDEX($AB$2822:$AB$2949,MATCH($A2856+(1-G2856)*2,$A$2822:$A$2949,0))</f>
        <v>15000000</v>
      </c>
      <c r="AO2856" s="7" t="n">
        <f aca="false">INDEX($AB$2822:$AB$2949,MATCH($A2856-G2856*2,$A$2822:$A$2949,0))</f>
        <v>286162262.116399</v>
      </c>
      <c r="AP2856" s="7" t="n">
        <f aca="false">INDEX($AC$2822:$AC$2949,MATCH($A2856+(1-H2856)*1,$A$2822:$A$2949,0))</f>
        <v>5000000</v>
      </c>
      <c r="AQ2856" s="7" t="n">
        <f aca="false">INDEX($AC$2822:$AC$2949,MATCH($A2856-H2856*1,$A$2822:$A$2949,0))</f>
        <v>340948916.635524</v>
      </c>
      <c r="AR2856" s="14" t="b">
        <f aca="false">AND(IF(B2856=1,AD2856&gt;=AE2856,AE2856&gt;AD2856),IF(C2856=1,AF2856&gt;=AG2856,AG2856&gt;AF2856),IF(D2856=1,AH2856&gt;=AI2856,AI2856&gt;AH2856),IF(E2856=1,AJ2856&gt;=AK2856,AK2856&gt;AJ2856),IF(F2856=1,AL2856&gt;=AM2856,AM2856&gt;AL2856),IF(G2856=1,AN2856&gt;=AO2856,AO2856&gt;AN2856),IF(H2856=1,AP2856&gt;=AQ2856,AQ2856&gt;AP2856))</f>
        <v>0</v>
      </c>
      <c r="AS2856" s="2"/>
      <c r="AT2856" s="2"/>
      <c r="AU2856" s="2"/>
      <c r="AV2856" s="2"/>
      <c r="AW2856" s="2"/>
      <c r="AX2856" s="2"/>
    </row>
    <row r="2857" customFormat="false" ht="15" hidden="false" customHeight="false" outlineLevel="0" collapsed="false">
      <c r="A2857" s="6" t="n">
        <f aca="false">ROW()-2822</f>
        <v>35</v>
      </c>
      <c r="B2857" s="6" t="n">
        <f aca="false">MOD(INT($A2857/64),2)</f>
        <v>0</v>
      </c>
      <c r="C2857" s="6" t="n">
        <f aca="false">MOD(INT($A2857/32),2)</f>
        <v>1</v>
      </c>
      <c r="D2857" s="6" t="n">
        <f aca="false">MOD(INT($A2857/16),2)</f>
        <v>0</v>
      </c>
      <c r="E2857" s="6" t="n">
        <f aca="false">MOD(INT($A2857/8),2)</f>
        <v>0</v>
      </c>
      <c r="F2857" s="6" t="n">
        <f aca="false">MOD(INT($A2857/4),2)</f>
        <v>0</v>
      </c>
      <c r="G2857" s="6" t="n">
        <f aca="false">MOD(INT($A2857/2),2)</f>
        <v>1</v>
      </c>
      <c r="H2857" s="6" t="n">
        <f aca="false">MOD(INT($A2857/1),2)</f>
        <v>1</v>
      </c>
      <c r="I2857" s="7" t="n">
        <f aca="false">IF(B2857=1,MIN($B$6,$B$2820),0)</f>
        <v>0</v>
      </c>
      <c r="J2857" s="7" t="n">
        <f aca="false">IF(C2857=1,MIN($F$786,MAX(0,$B$2820-I2857)),0)</f>
        <v>300000000</v>
      </c>
      <c r="K2857" s="7" t="n">
        <f aca="false">IF(D2857=1,MIN($F$785,MAX(0,$B$2820-SUM(I2857:J2857))),0)</f>
        <v>0</v>
      </c>
      <c r="L2857" s="7" t="n">
        <f aca="false">IF(E2857=1,MIN($F$784,MAX(0,$B$2820-SUM(I2857:K2857))),0)</f>
        <v>0</v>
      </c>
      <c r="M2857" s="7" t="n">
        <f aca="false">IF(F2857=1,MIN($F$783,MAX(0,$B$2820-SUM(I2857:L2857))),0)</f>
        <v>0</v>
      </c>
      <c r="N2857" s="7" t="n">
        <f aca="false">IF(G2857=1,MIN($F$782,MAX(0,$B$2820-SUM(I2857:M2857))),0)</f>
        <v>15000000</v>
      </c>
      <c r="O2857" s="7" t="n">
        <f aca="false">IF(H2857=1,MIN($F$781,MAX(0,$B$2820-SUM(I2857:N2857))),0)</f>
        <v>5000000</v>
      </c>
      <c r="P2857" s="7" t="n">
        <f aca="false">MAX(0,$B$2820-SUM(I2857:O2857))</f>
        <v>1680000000</v>
      </c>
      <c r="Q2857" s="7" t="n">
        <f aca="false">($B$763+$B$764)+$B$22+(1-B2857)*$B$758+(1-C2857)*$E$786+(1-D2857)*$E$785+(1-E2857)*$E$784+(1-F2857)*$E$783+(1-G2857)*$E$782+(1-H2857)*$E$781</f>
        <v>17247108.9899949</v>
      </c>
      <c r="R2857" s="7" t="n">
        <f aca="false">P2857&gt;$B$12*Q2857</f>
        <v>1</v>
      </c>
      <c r="S2857" s="7" t="n">
        <f aca="false">IF(R2857,(P2857+$B$12*$B$13)/(Q2857+$B$13),IF(Q2857&gt;0,P2857/Q2857,0))</f>
        <v>85.2023453586274</v>
      </c>
      <c r="T2857" s="7" t="n">
        <f aca="false">IF(R2857,$B$13*(S2857-$B$12),0)</f>
        <v>210505863.396568</v>
      </c>
      <c r="U2857" s="7" t="n">
        <f aca="false">($B$763+$B$764)*S2857</f>
        <v>24559005.1584349</v>
      </c>
      <c r="V2857" s="7" t="n">
        <f aca="false">$B$22*S2857</f>
        <v>766821108.227646</v>
      </c>
      <c r="W2857" s="7" t="n">
        <f aca="false">IF(B2857=1,I2857,S2857*$B$758)</f>
        <v>70204785.8000881</v>
      </c>
      <c r="X2857" s="7" t="n">
        <f aca="false">IF(C2857=1,J2857,S2857*$E$786)</f>
        <v>300000000</v>
      </c>
      <c r="Y2857" s="7" t="n">
        <f aca="false">IF(D2857=1,K2857,S2857*$E$785)</f>
        <v>147816572.480674</v>
      </c>
      <c r="Z2857" s="7" t="n">
        <f aca="false">IF(E2857=1,L2857,S2857*$E$784)</f>
        <v>204485628.860706</v>
      </c>
      <c r="AA2857" s="7" t="n">
        <f aca="false">IF(F2857=1,M2857,S2857*$E$783)</f>
        <v>255607036.075882</v>
      </c>
      <c r="AB2857" s="7" t="n">
        <f aca="false">IF(G2857=1,N2857,S2857*$E$782)</f>
        <v>15000000</v>
      </c>
      <c r="AC2857" s="7" t="n">
        <f aca="false">IF(H2857=1,O2857,S2857*$E$781)</f>
        <v>5000000</v>
      </c>
      <c r="AD2857" s="7" t="n">
        <f aca="false">INDEX($W$2822:$W$2949,MATCH($A2857+(1-B2857)*64,$A$2822:$A$2949,0))</f>
        <v>30000000</v>
      </c>
      <c r="AE2857" s="7" t="n">
        <f aca="false">INDEX($W$2822:$W$2949,MATCH($A2857-B2857*64,$A$2822:$A$2949,0))</f>
        <v>70204785.8000881</v>
      </c>
      <c r="AF2857" s="7" t="n">
        <f aca="false">INDEX($X$2822:$X$2949,MATCH($A2857+(1-C2857)*32,$A$2822:$A$2949,0))</f>
        <v>300000000</v>
      </c>
      <c r="AG2857" s="7" t="n">
        <f aca="false">INDEX($X$2822:$X$2949,MATCH($A2857-C2857*32,$A$2822:$A$2949,0))</f>
        <v>470082205.876231</v>
      </c>
      <c r="AH2857" s="7" t="n">
        <f aca="false">INDEX($Y$2822:$Y$2949,MATCH($A2857+(1-D2857)*16,$A$2822:$A$2949,0))</f>
        <v>100000000</v>
      </c>
      <c r="AI2857" s="7" t="n">
        <f aca="false">INDEX($Y$2822:$Y$2949,MATCH($A2857-D2857*16,$A$2822:$A$2949,0))</f>
        <v>147816572.480674</v>
      </c>
      <c r="AJ2857" s="7" t="n">
        <f aca="false">INDEX($Z$2822:$Z$2949,MATCH($A2857+(1-E2857)*8,$A$2822:$A$2949,0))</f>
        <v>60000000</v>
      </c>
      <c r="AK2857" s="7" t="n">
        <f aca="false">INDEX($Z$2822:$Z$2949,MATCH($A2857-E2857*8,$A$2822:$A$2949,0))</f>
        <v>204485628.860706</v>
      </c>
      <c r="AL2857" s="7" t="n">
        <f aca="false">INDEX($AA$2822:$AA$2949,MATCH($A2857+(1-F2857)*4,$A$2822:$A$2949,0))</f>
        <v>30000000</v>
      </c>
      <c r="AM2857" s="7" t="n">
        <f aca="false">INDEX($AA$2822:$AA$2949,MATCH($A2857-F2857*4,$A$2822:$A$2949,0))</f>
        <v>255607036.075882</v>
      </c>
      <c r="AN2857" s="7" t="n">
        <f aca="false">INDEX($AB$2822:$AB$2949,MATCH($A2857+(1-G2857)*2,$A$2822:$A$2949,0))</f>
        <v>15000000</v>
      </c>
      <c r="AO2857" s="7" t="n">
        <f aca="false">INDEX($AB$2822:$AB$2949,MATCH($A2857-G2857*2,$A$2822:$A$2949,0))</f>
        <v>342969354.660031</v>
      </c>
      <c r="AP2857" s="7" t="n">
        <f aca="false">INDEX($AC$2822:$AC$2949,MATCH($A2857+(1-H2857)*1,$A$2822:$A$2949,0))</f>
        <v>5000000</v>
      </c>
      <c r="AQ2857" s="7" t="n">
        <f aca="false">INDEX($AC$2822:$AC$2949,MATCH($A2857-H2857*1,$A$2822:$A$2949,0))</f>
        <v>340948916.635524</v>
      </c>
      <c r="AR2857" s="14" t="b">
        <f aca="false">AND(IF(B2857=1,AD2857&gt;=AE2857,AE2857&gt;AD2857),IF(C2857=1,AF2857&gt;=AG2857,AG2857&gt;AF2857),IF(D2857=1,AH2857&gt;=AI2857,AI2857&gt;AH2857),IF(E2857=1,AJ2857&gt;=AK2857,AK2857&gt;AJ2857),IF(F2857=1,AL2857&gt;=AM2857,AM2857&gt;AL2857),IF(G2857=1,AN2857&gt;=AO2857,AO2857&gt;AN2857),IF(H2857=1,AP2857&gt;=AQ2857,AQ2857&gt;AP2857))</f>
        <v>0</v>
      </c>
      <c r="AS2857" s="2"/>
      <c r="AT2857" s="2"/>
      <c r="AU2857" s="2"/>
      <c r="AV2857" s="2"/>
      <c r="AW2857" s="2"/>
      <c r="AX2857" s="2"/>
    </row>
    <row r="2858" customFormat="false" ht="15" hidden="false" customHeight="false" outlineLevel="0" collapsed="false">
      <c r="A2858" s="6" t="n">
        <f aca="false">ROW()-2822</f>
        <v>36</v>
      </c>
      <c r="B2858" s="6" t="n">
        <f aca="false">MOD(INT($A2858/64),2)</f>
        <v>0</v>
      </c>
      <c r="C2858" s="6" t="n">
        <f aca="false">MOD(INT($A2858/32),2)</f>
        <v>1</v>
      </c>
      <c r="D2858" s="6" t="n">
        <f aca="false">MOD(INT($A2858/16),2)</f>
        <v>0</v>
      </c>
      <c r="E2858" s="6" t="n">
        <f aca="false">MOD(INT($A2858/8),2)</f>
        <v>0</v>
      </c>
      <c r="F2858" s="6" t="n">
        <f aca="false">MOD(INT($A2858/4),2)</f>
        <v>1</v>
      </c>
      <c r="G2858" s="6" t="n">
        <f aca="false">MOD(INT($A2858/2),2)</f>
        <v>0</v>
      </c>
      <c r="H2858" s="6" t="n">
        <f aca="false">MOD(INT($A2858/1),2)</f>
        <v>0</v>
      </c>
      <c r="I2858" s="7" t="n">
        <f aca="false">IF(B2858=1,MIN($B$6,$B$2820),0)</f>
        <v>0</v>
      </c>
      <c r="J2858" s="7" t="n">
        <f aca="false">IF(C2858=1,MIN($F$786,MAX(0,$B$2820-I2858)),0)</f>
        <v>300000000</v>
      </c>
      <c r="K2858" s="7" t="n">
        <f aca="false">IF(D2858=1,MIN($F$785,MAX(0,$B$2820-SUM(I2858:J2858))),0)</f>
        <v>0</v>
      </c>
      <c r="L2858" s="7" t="n">
        <f aca="false">IF(E2858=1,MIN($F$784,MAX(0,$B$2820-SUM(I2858:K2858))),0)</f>
        <v>0</v>
      </c>
      <c r="M2858" s="7" t="n">
        <f aca="false">IF(F2858=1,MIN($F$783,MAX(0,$B$2820-SUM(I2858:L2858))),0)</f>
        <v>30000000</v>
      </c>
      <c r="N2858" s="7" t="n">
        <f aca="false">IF(G2858=1,MIN($F$782,MAX(0,$B$2820-SUM(I2858:M2858))),0)</f>
        <v>0</v>
      </c>
      <c r="O2858" s="7" t="n">
        <f aca="false">IF(H2858=1,MIN($F$781,MAX(0,$B$2820-SUM(I2858:N2858))),0)</f>
        <v>0</v>
      </c>
      <c r="P2858" s="7" t="n">
        <f aca="false">MAX(0,$B$2820-SUM(I2858:O2858))</f>
        <v>1670000000</v>
      </c>
      <c r="Q2858" s="7" t="n">
        <f aca="false">($B$763+$B$764)+$B$22+(1-B2858)*$B$758+(1-C2858)*$E$786+(1-D2858)*$E$785+(1-E2858)*$E$784+(1-F2858)*$E$783+(1-G2858)*$E$782+(1-H2858)*$E$781</f>
        <v>24247108.9899949</v>
      </c>
      <c r="R2858" s="7" t="n">
        <f aca="false">P2858&gt;$B$12*Q2858</f>
        <v>1</v>
      </c>
      <c r="S2858" s="7" t="n">
        <f aca="false">IF(R2858,(P2858+$B$12*$B$13)/(Q2858+$B$13),IF(Q2858&gt;0,P2858/Q2858,0))</f>
        <v>62.5301224377416</v>
      </c>
      <c r="T2858" s="7" t="n">
        <f aca="false">IF(R2858,$B$13*(S2858-$B$12),0)</f>
        <v>153825306.094354</v>
      </c>
      <c r="U2858" s="7" t="n">
        <f aca="false">($B$763+$B$764)*S2858</f>
        <v>18023888.8148231</v>
      </c>
      <c r="V2858" s="7" t="n">
        <f aca="false">$B$22*S2858</f>
        <v>562771101.939675</v>
      </c>
      <c r="W2858" s="7" t="n">
        <f aca="false">IF(B2858=1,I2858,S2858*$B$758)</f>
        <v>51523392.1474489</v>
      </c>
      <c r="X2858" s="7" t="n">
        <f aca="false">IF(C2858=1,J2858,S2858*$E$786)</f>
        <v>300000000</v>
      </c>
      <c r="Y2858" s="7" t="n">
        <f aca="false">IF(D2858=1,K2858,S2858*$E$785)</f>
        <v>108482792.775703</v>
      </c>
      <c r="Z2858" s="7" t="n">
        <f aca="false">IF(E2858=1,L2858,S2858*$E$784)</f>
        <v>150072293.85058</v>
      </c>
      <c r="AA2858" s="7" t="n">
        <f aca="false">IF(F2858=1,M2858,S2858*$E$783)</f>
        <v>30000000</v>
      </c>
      <c r="AB2858" s="7" t="n">
        <f aca="false">IF(G2858=1,N2858,S2858*$E$782)</f>
        <v>312650612.188708</v>
      </c>
      <c r="AC2858" s="7" t="n">
        <f aca="false">IF(H2858=1,O2858,S2858*$E$781)</f>
        <v>312650612.188708</v>
      </c>
      <c r="AD2858" s="7" t="n">
        <f aca="false">INDEX($W$2822:$W$2949,MATCH($A2858+(1-B2858)*64,$A$2822:$A$2949,0))</f>
        <v>30000000</v>
      </c>
      <c r="AE2858" s="7" t="n">
        <f aca="false">INDEX($W$2822:$W$2949,MATCH($A2858-B2858*64,$A$2822:$A$2949,0))</f>
        <v>51523392.1474489</v>
      </c>
      <c r="AF2858" s="7" t="n">
        <f aca="false">INDEX($X$2822:$X$2949,MATCH($A2858+(1-C2858)*32,$A$2822:$A$2949,0))</f>
        <v>300000000</v>
      </c>
      <c r="AG2858" s="7" t="n">
        <f aca="false">INDEX($X$2822:$X$2949,MATCH($A2858-C2858*32,$A$2822:$A$2949,0))</f>
        <v>368152084.515053</v>
      </c>
      <c r="AH2858" s="7" t="n">
        <f aca="false">INDEX($Y$2822:$Y$2949,MATCH($A2858+(1-D2858)*16,$A$2822:$A$2949,0))</f>
        <v>100000000</v>
      </c>
      <c r="AI2858" s="7" t="n">
        <f aca="false">INDEX($Y$2822:$Y$2949,MATCH($A2858-D2858*16,$A$2822:$A$2949,0))</f>
        <v>108482792.775703</v>
      </c>
      <c r="AJ2858" s="7" t="n">
        <f aca="false">INDEX($Z$2822:$Z$2949,MATCH($A2858+(1-E2858)*8,$A$2822:$A$2949,0))</f>
        <v>60000000</v>
      </c>
      <c r="AK2858" s="7" t="n">
        <f aca="false">INDEX($Z$2822:$Z$2949,MATCH($A2858-E2858*8,$A$2822:$A$2949,0))</f>
        <v>150072293.85058</v>
      </c>
      <c r="AL2858" s="7" t="n">
        <f aca="false">INDEX($AA$2822:$AA$2949,MATCH($A2858+(1-F2858)*4,$A$2822:$A$2949,0))</f>
        <v>30000000</v>
      </c>
      <c r="AM2858" s="7" t="n">
        <f aca="false">INDEX($AA$2822:$AA$2949,MATCH($A2858-F2858*4,$A$2822:$A$2949,0))</f>
        <v>171697357.269839</v>
      </c>
      <c r="AN2858" s="7" t="n">
        <f aca="false">INDEX($AB$2822:$AB$2949,MATCH($A2858+(1-G2858)*2,$A$2822:$A$2949,0))</f>
        <v>15000000</v>
      </c>
      <c r="AO2858" s="7" t="n">
        <f aca="false">INDEX($AB$2822:$AB$2949,MATCH($A2858-G2858*2,$A$2822:$A$2949,0))</f>
        <v>312650612.188708</v>
      </c>
      <c r="AP2858" s="7" t="n">
        <f aca="false">INDEX($AC$2822:$AC$2949,MATCH($A2858+(1-H2858)*1,$A$2822:$A$2949,0))</f>
        <v>5000000</v>
      </c>
      <c r="AQ2858" s="7" t="n">
        <f aca="false">INDEX($AC$2822:$AC$2949,MATCH($A2858-H2858*1,$A$2822:$A$2949,0))</f>
        <v>312650612.188708</v>
      </c>
      <c r="AR2858" s="14" t="b">
        <f aca="false">AND(IF(B2858=1,AD2858&gt;=AE2858,AE2858&gt;AD2858),IF(C2858=1,AF2858&gt;=AG2858,AG2858&gt;AF2858),IF(D2858=1,AH2858&gt;=AI2858,AI2858&gt;AH2858),IF(E2858=1,AJ2858&gt;=AK2858,AK2858&gt;AJ2858),IF(F2858=1,AL2858&gt;=AM2858,AM2858&gt;AL2858),IF(G2858=1,AN2858&gt;=AO2858,AO2858&gt;AN2858),IF(H2858=1,AP2858&gt;=AQ2858,AQ2858&gt;AP2858))</f>
        <v>0</v>
      </c>
      <c r="AS2858" s="2"/>
      <c r="AT2858" s="2"/>
      <c r="AU2858" s="2"/>
      <c r="AV2858" s="2"/>
      <c r="AW2858" s="2"/>
      <c r="AX2858" s="2"/>
    </row>
    <row r="2859" customFormat="false" ht="15" hidden="false" customHeight="false" outlineLevel="0" collapsed="false">
      <c r="A2859" s="6" t="n">
        <f aca="false">ROW()-2822</f>
        <v>37</v>
      </c>
      <c r="B2859" s="6" t="n">
        <f aca="false">MOD(INT($A2859/64),2)</f>
        <v>0</v>
      </c>
      <c r="C2859" s="6" t="n">
        <f aca="false">MOD(INT($A2859/32),2)</f>
        <v>1</v>
      </c>
      <c r="D2859" s="6" t="n">
        <f aca="false">MOD(INT($A2859/16),2)</f>
        <v>0</v>
      </c>
      <c r="E2859" s="6" t="n">
        <f aca="false">MOD(INT($A2859/8),2)</f>
        <v>0</v>
      </c>
      <c r="F2859" s="6" t="n">
        <f aca="false">MOD(INT($A2859/4),2)</f>
        <v>1</v>
      </c>
      <c r="G2859" s="6" t="n">
        <f aca="false">MOD(INT($A2859/2),2)</f>
        <v>0</v>
      </c>
      <c r="H2859" s="6" t="n">
        <f aca="false">MOD(INT($A2859/1),2)</f>
        <v>1</v>
      </c>
      <c r="I2859" s="7" t="n">
        <f aca="false">IF(B2859=1,MIN($B$6,$B$2820),0)</f>
        <v>0</v>
      </c>
      <c r="J2859" s="7" t="n">
        <f aca="false">IF(C2859=1,MIN($F$786,MAX(0,$B$2820-I2859)),0)</f>
        <v>300000000</v>
      </c>
      <c r="K2859" s="7" t="n">
        <f aca="false">IF(D2859=1,MIN($F$785,MAX(0,$B$2820-SUM(I2859:J2859))),0)</f>
        <v>0</v>
      </c>
      <c r="L2859" s="7" t="n">
        <f aca="false">IF(E2859=1,MIN($F$784,MAX(0,$B$2820-SUM(I2859:K2859))),0)</f>
        <v>0</v>
      </c>
      <c r="M2859" s="7" t="n">
        <f aca="false">IF(F2859=1,MIN($F$783,MAX(0,$B$2820-SUM(I2859:L2859))),0)</f>
        <v>30000000</v>
      </c>
      <c r="N2859" s="7" t="n">
        <f aca="false">IF(G2859=1,MIN($F$782,MAX(0,$B$2820-SUM(I2859:M2859))),0)</f>
        <v>0</v>
      </c>
      <c r="O2859" s="7" t="n">
        <f aca="false">IF(H2859=1,MIN($F$781,MAX(0,$B$2820-SUM(I2859:N2859))),0)</f>
        <v>5000000</v>
      </c>
      <c r="P2859" s="7" t="n">
        <f aca="false">MAX(0,$B$2820-SUM(I2859:O2859))</f>
        <v>1665000000</v>
      </c>
      <c r="Q2859" s="7" t="n">
        <f aca="false">($B$763+$B$764)+$B$22+(1-B2859)*$B$758+(1-C2859)*$E$786+(1-D2859)*$E$785+(1-E2859)*$E$784+(1-F2859)*$E$783+(1-G2859)*$E$782+(1-H2859)*$E$781</f>
        <v>19247108.9899949</v>
      </c>
      <c r="R2859" s="7" t="n">
        <f aca="false">P2859&gt;$B$12*Q2859</f>
        <v>1</v>
      </c>
      <c r="S2859" s="7" t="n">
        <f aca="false">IF(R2859,(P2859+$B$12*$B$13)/(Q2859+$B$13),IF(Q2859&gt;0,P2859/Q2859,0))</f>
        <v>76.6768585547238</v>
      </c>
      <c r="T2859" s="7" t="n">
        <f aca="false">IF(R2859,$B$13*(S2859-$B$12),0)</f>
        <v>189192146.386809</v>
      </c>
      <c r="U2859" s="7" t="n">
        <f aca="false">($B$763+$B$764)*S2859</f>
        <v>22101590.711521</v>
      </c>
      <c r="V2859" s="7" t="n">
        <f aca="false">$B$22*S2859</f>
        <v>690091726.992514</v>
      </c>
      <c r="W2859" s="7" t="n">
        <f aca="false">IF(B2859=1,I2859,S2859*$B$758)</f>
        <v>63179979.4712219</v>
      </c>
      <c r="X2859" s="7" t="n">
        <f aca="false">IF(C2859=1,J2859,S2859*$E$786)</f>
        <v>300000000</v>
      </c>
      <c r="Y2859" s="7" t="n">
        <f aca="false">IF(D2859=1,K2859,S2859*$E$785)</f>
        <v>133025803.132978</v>
      </c>
      <c r="Z2859" s="7" t="n">
        <f aca="false">IF(E2859=1,L2859,S2859*$E$784)</f>
        <v>184024460.531337</v>
      </c>
      <c r="AA2859" s="7" t="n">
        <f aca="false">IF(F2859=1,M2859,S2859*$E$783)</f>
        <v>30000000</v>
      </c>
      <c r="AB2859" s="7" t="n">
        <f aca="false">IF(G2859=1,N2859,S2859*$E$782)</f>
        <v>383384292.773619</v>
      </c>
      <c r="AC2859" s="7" t="n">
        <f aca="false">IF(H2859=1,O2859,S2859*$E$781)</f>
        <v>5000000</v>
      </c>
      <c r="AD2859" s="7" t="n">
        <f aca="false">INDEX($W$2822:$W$2949,MATCH($A2859+(1-B2859)*64,$A$2822:$A$2949,0))</f>
        <v>30000000</v>
      </c>
      <c r="AE2859" s="7" t="n">
        <f aca="false">INDEX($W$2822:$W$2949,MATCH($A2859-B2859*64,$A$2822:$A$2949,0))</f>
        <v>63179979.4712219</v>
      </c>
      <c r="AF2859" s="7" t="n">
        <f aca="false">INDEX($X$2822:$X$2949,MATCH($A2859+(1-C2859)*32,$A$2822:$A$2949,0))</f>
        <v>300000000</v>
      </c>
      <c r="AG2859" s="7" t="n">
        <f aca="false">INDEX($X$2822:$X$2949,MATCH($A2859-C2859*32,$A$2822:$A$2949,0))</f>
        <v>433064561.491589</v>
      </c>
      <c r="AH2859" s="7" t="n">
        <f aca="false">INDEX($Y$2822:$Y$2949,MATCH($A2859+(1-D2859)*16,$A$2822:$A$2949,0))</f>
        <v>100000000</v>
      </c>
      <c r="AI2859" s="7" t="n">
        <f aca="false">INDEX($Y$2822:$Y$2949,MATCH($A2859-D2859*16,$A$2822:$A$2949,0))</f>
        <v>133025803.132978</v>
      </c>
      <c r="AJ2859" s="7" t="n">
        <f aca="false">INDEX($Z$2822:$Z$2949,MATCH($A2859+(1-E2859)*8,$A$2822:$A$2949,0))</f>
        <v>60000000</v>
      </c>
      <c r="AK2859" s="7" t="n">
        <f aca="false">INDEX($Z$2822:$Z$2949,MATCH($A2859-E2859*8,$A$2822:$A$2949,0))</f>
        <v>184024460.531337</v>
      </c>
      <c r="AL2859" s="7" t="n">
        <f aca="false">INDEX($AA$2822:$AA$2949,MATCH($A2859+(1-F2859)*4,$A$2822:$A$2949,0))</f>
        <v>30000000</v>
      </c>
      <c r="AM2859" s="7" t="n">
        <f aca="false">INDEX($AA$2822:$AA$2949,MATCH($A2859-F2859*4,$A$2822:$A$2949,0))</f>
        <v>205781612.796019</v>
      </c>
      <c r="AN2859" s="7" t="n">
        <f aca="false">INDEX($AB$2822:$AB$2949,MATCH($A2859+(1-G2859)*2,$A$2822:$A$2949,0))</f>
        <v>15000000</v>
      </c>
      <c r="AO2859" s="7" t="n">
        <f aca="false">INDEX($AB$2822:$AB$2949,MATCH($A2859-G2859*2,$A$2822:$A$2949,0))</f>
        <v>383384292.773619</v>
      </c>
      <c r="AP2859" s="7" t="n">
        <f aca="false">INDEX($AC$2822:$AC$2949,MATCH($A2859+(1-H2859)*1,$A$2822:$A$2949,0))</f>
        <v>5000000</v>
      </c>
      <c r="AQ2859" s="7" t="n">
        <f aca="false">INDEX($AC$2822:$AC$2949,MATCH($A2859-H2859*1,$A$2822:$A$2949,0))</f>
        <v>312650612.188708</v>
      </c>
      <c r="AR2859" s="14" t="b">
        <f aca="false">AND(IF(B2859=1,AD2859&gt;=AE2859,AE2859&gt;AD2859),IF(C2859=1,AF2859&gt;=AG2859,AG2859&gt;AF2859),IF(D2859=1,AH2859&gt;=AI2859,AI2859&gt;AH2859),IF(E2859=1,AJ2859&gt;=AK2859,AK2859&gt;AJ2859),IF(F2859=1,AL2859&gt;=AM2859,AM2859&gt;AL2859),IF(G2859=1,AN2859&gt;=AO2859,AO2859&gt;AN2859),IF(H2859=1,AP2859&gt;=AQ2859,AQ2859&gt;AP2859))</f>
        <v>0</v>
      </c>
      <c r="AS2859" s="2"/>
      <c r="AT2859" s="2"/>
      <c r="AU2859" s="2"/>
      <c r="AV2859" s="2"/>
      <c r="AW2859" s="2"/>
      <c r="AX2859" s="2"/>
    </row>
    <row r="2860" customFormat="false" ht="15" hidden="false" customHeight="false" outlineLevel="0" collapsed="false">
      <c r="A2860" s="6" t="n">
        <f aca="false">ROW()-2822</f>
        <v>38</v>
      </c>
      <c r="B2860" s="6" t="n">
        <f aca="false">MOD(INT($A2860/64),2)</f>
        <v>0</v>
      </c>
      <c r="C2860" s="6" t="n">
        <f aca="false">MOD(INT($A2860/32),2)</f>
        <v>1</v>
      </c>
      <c r="D2860" s="6" t="n">
        <f aca="false">MOD(INT($A2860/16),2)</f>
        <v>0</v>
      </c>
      <c r="E2860" s="6" t="n">
        <f aca="false">MOD(INT($A2860/8),2)</f>
        <v>0</v>
      </c>
      <c r="F2860" s="6" t="n">
        <f aca="false">MOD(INT($A2860/4),2)</f>
        <v>1</v>
      </c>
      <c r="G2860" s="6" t="n">
        <f aca="false">MOD(INT($A2860/2),2)</f>
        <v>1</v>
      </c>
      <c r="H2860" s="6" t="n">
        <f aca="false">MOD(INT($A2860/1),2)</f>
        <v>0</v>
      </c>
      <c r="I2860" s="7" t="n">
        <f aca="false">IF(B2860=1,MIN($B$6,$B$2820),0)</f>
        <v>0</v>
      </c>
      <c r="J2860" s="7" t="n">
        <f aca="false">IF(C2860=1,MIN($F$786,MAX(0,$B$2820-I2860)),0)</f>
        <v>300000000</v>
      </c>
      <c r="K2860" s="7" t="n">
        <f aca="false">IF(D2860=1,MIN($F$785,MAX(0,$B$2820-SUM(I2860:J2860))),0)</f>
        <v>0</v>
      </c>
      <c r="L2860" s="7" t="n">
        <f aca="false">IF(E2860=1,MIN($F$784,MAX(0,$B$2820-SUM(I2860:K2860))),0)</f>
        <v>0</v>
      </c>
      <c r="M2860" s="7" t="n">
        <f aca="false">IF(F2860=1,MIN($F$783,MAX(0,$B$2820-SUM(I2860:L2860))),0)</f>
        <v>30000000</v>
      </c>
      <c r="N2860" s="7" t="n">
        <f aca="false">IF(G2860=1,MIN($F$782,MAX(0,$B$2820-SUM(I2860:M2860))),0)</f>
        <v>15000000</v>
      </c>
      <c r="O2860" s="7" t="n">
        <f aca="false">IF(H2860=1,MIN($F$781,MAX(0,$B$2820-SUM(I2860:N2860))),0)</f>
        <v>0</v>
      </c>
      <c r="P2860" s="7" t="n">
        <f aca="false">MAX(0,$B$2820-SUM(I2860:O2860))</f>
        <v>1655000000</v>
      </c>
      <c r="Q2860" s="7" t="n">
        <f aca="false">($B$763+$B$764)+$B$22+(1-B2860)*$B$758+(1-C2860)*$E$786+(1-D2860)*$E$785+(1-E2860)*$E$784+(1-F2860)*$E$783+(1-G2860)*$E$782+(1-H2860)*$E$781</f>
        <v>19247108.9899949</v>
      </c>
      <c r="R2860" s="7" t="n">
        <f aca="false">P2860&gt;$B$12*Q2860</f>
        <v>1</v>
      </c>
      <c r="S2860" s="7" t="n">
        <f aca="false">IF(R2860,(P2860+$B$12*$B$13)/(Q2860+$B$13),IF(Q2860&gt;0,P2860/Q2860,0))</f>
        <v>76.2170273190133</v>
      </c>
      <c r="T2860" s="7" t="n">
        <f aca="false">IF(R2860,$B$13*(S2860-$B$12),0)</f>
        <v>188042568.297533</v>
      </c>
      <c r="U2860" s="7" t="n">
        <f aca="false">($B$763+$B$764)*S2860</f>
        <v>21969047.4388882</v>
      </c>
      <c r="V2860" s="7" t="n">
        <f aca="false">$B$22*S2860</f>
        <v>685953245.87112</v>
      </c>
      <c r="W2860" s="7" t="n">
        <f aca="false">IF(B2860=1,I2860,S2860*$B$758)</f>
        <v>62801089.0396104</v>
      </c>
      <c r="X2860" s="7" t="n">
        <f aca="false">IF(C2860=1,J2860,S2860*$E$786)</f>
        <v>300000000</v>
      </c>
      <c r="Y2860" s="7" t="n">
        <f aca="false">IF(D2860=1,K2860,S2860*$E$785)</f>
        <v>132228047.19215</v>
      </c>
      <c r="Z2860" s="7" t="n">
        <f aca="false">IF(E2860=1,L2860,S2860*$E$784)</f>
        <v>182920865.565632</v>
      </c>
      <c r="AA2860" s="7" t="n">
        <f aca="false">IF(F2860=1,M2860,S2860*$E$783)</f>
        <v>30000000</v>
      </c>
      <c r="AB2860" s="7" t="n">
        <f aca="false">IF(G2860=1,N2860,S2860*$E$782)</f>
        <v>15000000</v>
      </c>
      <c r="AC2860" s="7" t="n">
        <f aca="false">IF(H2860=1,O2860,S2860*$E$781)</f>
        <v>381085136.595066</v>
      </c>
      <c r="AD2860" s="7" t="n">
        <f aca="false">INDEX($W$2822:$W$2949,MATCH($A2860+(1-B2860)*64,$A$2822:$A$2949,0))</f>
        <v>30000000</v>
      </c>
      <c r="AE2860" s="7" t="n">
        <f aca="false">INDEX($W$2822:$W$2949,MATCH($A2860-B2860*64,$A$2822:$A$2949,0))</f>
        <v>62801089.0396104</v>
      </c>
      <c r="AF2860" s="7" t="n">
        <f aca="false">INDEX($X$2822:$X$2949,MATCH($A2860+(1-C2860)*32,$A$2822:$A$2949,0))</f>
        <v>300000000</v>
      </c>
      <c r="AG2860" s="7" t="n">
        <f aca="false">INDEX($X$2822:$X$2949,MATCH($A2860-C2860*32,$A$2822:$A$2949,0))</f>
        <v>430863470.963042</v>
      </c>
      <c r="AH2860" s="7" t="n">
        <f aca="false">INDEX($Y$2822:$Y$2949,MATCH($A2860+(1-D2860)*16,$A$2822:$A$2949,0))</f>
        <v>100000000</v>
      </c>
      <c r="AI2860" s="7" t="n">
        <f aca="false">INDEX($Y$2822:$Y$2949,MATCH($A2860-D2860*16,$A$2822:$A$2949,0))</f>
        <v>132228047.19215</v>
      </c>
      <c r="AJ2860" s="7" t="n">
        <f aca="false">INDEX($Z$2822:$Z$2949,MATCH($A2860+(1-E2860)*8,$A$2822:$A$2949,0))</f>
        <v>60000000</v>
      </c>
      <c r="AK2860" s="7" t="n">
        <f aca="false">INDEX($Z$2822:$Z$2949,MATCH($A2860-E2860*8,$A$2822:$A$2949,0))</f>
        <v>182920865.565632</v>
      </c>
      <c r="AL2860" s="7" t="n">
        <f aca="false">INDEX($AA$2822:$AA$2949,MATCH($A2860+(1-F2860)*4,$A$2822:$A$2949,0))</f>
        <v>30000000</v>
      </c>
      <c r="AM2860" s="7" t="n">
        <f aca="false">INDEX($AA$2822:$AA$2949,MATCH($A2860-F2860*4,$A$2822:$A$2949,0))</f>
        <v>204569349.981315</v>
      </c>
      <c r="AN2860" s="7" t="n">
        <f aca="false">INDEX($AB$2822:$AB$2949,MATCH($A2860+(1-G2860)*2,$A$2822:$A$2949,0))</f>
        <v>15000000</v>
      </c>
      <c r="AO2860" s="7" t="n">
        <f aca="false">INDEX($AB$2822:$AB$2949,MATCH($A2860-G2860*2,$A$2822:$A$2949,0))</f>
        <v>312650612.188708</v>
      </c>
      <c r="AP2860" s="7" t="n">
        <f aca="false">INDEX($AC$2822:$AC$2949,MATCH($A2860+(1-H2860)*1,$A$2822:$A$2949,0))</f>
        <v>5000000</v>
      </c>
      <c r="AQ2860" s="7" t="n">
        <f aca="false">INDEX($AC$2822:$AC$2949,MATCH($A2860-H2860*1,$A$2822:$A$2949,0))</f>
        <v>381085136.595066</v>
      </c>
      <c r="AR2860" s="14" t="b">
        <f aca="false">AND(IF(B2860=1,AD2860&gt;=AE2860,AE2860&gt;AD2860),IF(C2860=1,AF2860&gt;=AG2860,AG2860&gt;AF2860),IF(D2860=1,AH2860&gt;=AI2860,AI2860&gt;AH2860),IF(E2860=1,AJ2860&gt;=AK2860,AK2860&gt;AJ2860),IF(F2860=1,AL2860&gt;=AM2860,AM2860&gt;AL2860),IF(G2860=1,AN2860&gt;=AO2860,AO2860&gt;AN2860),IF(H2860=1,AP2860&gt;=AQ2860,AQ2860&gt;AP2860))</f>
        <v>0</v>
      </c>
      <c r="AS2860" s="2"/>
      <c r="AT2860" s="2"/>
      <c r="AU2860" s="2"/>
      <c r="AV2860" s="2"/>
      <c r="AW2860" s="2"/>
      <c r="AX2860" s="2"/>
    </row>
    <row r="2861" customFormat="false" ht="15" hidden="false" customHeight="false" outlineLevel="0" collapsed="false">
      <c r="A2861" s="6" t="n">
        <f aca="false">ROW()-2822</f>
        <v>39</v>
      </c>
      <c r="B2861" s="6" t="n">
        <f aca="false">MOD(INT($A2861/64),2)</f>
        <v>0</v>
      </c>
      <c r="C2861" s="6" t="n">
        <f aca="false">MOD(INT($A2861/32),2)</f>
        <v>1</v>
      </c>
      <c r="D2861" s="6" t="n">
        <f aca="false">MOD(INT($A2861/16),2)</f>
        <v>0</v>
      </c>
      <c r="E2861" s="6" t="n">
        <f aca="false">MOD(INT($A2861/8),2)</f>
        <v>0</v>
      </c>
      <c r="F2861" s="6" t="n">
        <f aca="false">MOD(INT($A2861/4),2)</f>
        <v>1</v>
      </c>
      <c r="G2861" s="6" t="n">
        <f aca="false">MOD(INT($A2861/2),2)</f>
        <v>1</v>
      </c>
      <c r="H2861" s="6" t="n">
        <f aca="false">MOD(INT($A2861/1),2)</f>
        <v>1</v>
      </c>
      <c r="I2861" s="7" t="n">
        <f aca="false">IF(B2861=1,MIN($B$6,$B$2820),0)</f>
        <v>0</v>
      </c>
      <c r="J2861" s="7" t="n">
        <f aca="false">IF(C2861=1,MIN($F$786,MAX(0,$B$2820-I2861)),0)</f>
        <v>300000000</v>
      </c>
      <c r="K2861" s="7" t="n">
        <f aca="false">IF(D2861=1,MIN($F$785,MAX(0,$B$2820-SUM(I2861:J2861))),0)</f>
        <v>0</v>
      </c>
      <c r="L2861" s="7" t="n">
        <f aca="false">IF(E2861=1,MIN($F$784,MAX(0,$B$2820-SUM(I2861:K2861))),0)</f>
        <v>0</v>
      </c>
      <c r="M2861" s="7" t="n">
        <f aca="false">IF(F2861=1,MIN($F$783,MAX(0,$B$2820-SUM(I2861:L2861))),0)</f>
        <v>30000000</v>
      </c>
      <c r="N2861" s="7" t="n">
        <f aca="false">IF(G2861=1,MIN($F$782,MAX(0,$B$2820-SUM(I2861:M2861))),0)</f>
        <v>15000000</v>
      </c>
      <c r="O2861" s="7" t="n">
        <f aca="false">IF(H2861=1,MIN($F$781,MAX(0,$B$2820-SUM(I2861:N2861))),0)</f>
        <v>5000000</v>
      </c>
      <c r="P2861" s="7" t="n">
        <f aca="false">MAX(0,$B$2820-SUM(I2861:O2861))</f>
        <v>1650000000</v>
      </c>
      <c r="Q2861" s="7" t="n">
        <f aca="false">($B$763+$B$764)+$B$22+(1-B2861)*$B$758+(1-C2861)*$E$786+(1-D2861)*$E$785+(1-E2861)*$E$784+(1-F2861)*$E$783+(1-G2861)*$E$782+(1-H2861)*$E$781</f>
        <v>14247108.9899949</v>
      </c>
      <c r="R2861" s="7" t="n">
        <f aca="false">P2861&gt;$B$12*Q2861</f>
        <v>1</v>
      </c>
      <c r="S2861" s="7" t="n">
        <f aca="false">IF(R2861,(P2861+$B$12*$B$13)/(Q2861+$B$13),IF(Q2861&gt;0,P2861/Q2861,0))</f>
        <v>98.6737472710807</v>
      </c>
      <c r="T2861" s="7" t="n">
        <f aca="false">IF(R2861,$B$13*(S2861-$B$12),0)</f>
        <v>244184368.177702</v>
      </c>
      <c r="U2861" s="7" t="n">
        <f aca="false">($B$763+$B$764)*S2861</f>
        <v>28442046.4956977</v>
      </c>
      <c r="V2861" s="7" t="n">
        <f aca="false">$B$22*S2861</f>
        <v>888063725.439727</v>
      </c>
      <c r="W2861" s="7" t="n">
        <f aca="false">IF(B2861=1,I2861,S2861*$B$758)</f>
        <v>81304913.1699378</v>
      </c>
      <c r="X2861" s="7" t="n">
        <f aca="false">IF(C2861=1,J2861,S2861*$E$786)</f>
        <v>300000000</v>
      </c>
      <c r="Y2861" s="7" t="n">
        <f aca="false">IF(D2861=1,K2861,S2861*$E$785)</f>
        <v>171187953.266342</v>
      </c>
      <c r="Z2861" s="7" t="n">
        <f aca="false">IF(E2861=1,L2861,S2861*$E$784)</f>
        <v>236816993.450594</v>
      </c>
      <c r="AA2861" s="7" t="n">
        <f aca="false">IF(F2861=1,M2861,S2861*$E$783)</f>
        <v>30000000</v>
      </c>
      <c r="AB2861" s="7" t="n">
        <f aca="false">IF(G2861=1,N2861,S2861*$E$782)</f>
        <v>15000000</v>
      </c>
      <c r="AC2861" s="7" t="n">
        <f aca="false">IF(H2861=1,O2861,S2861*$E$781)</f>
        <v>5000000</v>
      </c>
      <c r="AD2861" s="7" t="n">
        <f aca="false">INDEX($W$2822:$W$2949,MATCH($A2861+(1-B2861)*64,$A$2822:$A$2949,0))</f>
        <v>30000000</v>
      </c>
      <c r="AE2861" s="7" t="n">
        <f aca="false">INDEX($W$2822:$W$2949,MATCH($A2861-B2861*64,$A$2822:$A$2949,0))</f>
        <v>81304913.1699378</v>
      </c>
      <c r="AF2861" s="7" t="n">
        <f aca="false">INDEX($X$2822:$X$2949,MATCH($A2861+(1-C2861)*32,$A$2822:$A$2949,0))</f>
        <v>300000000</v>
      </c>
      <c r="AG2861" s="7" t="n">
        <f aca="false">INDEX($X$2822:$X$2949,MATCH($A2861-C2861*32,$A$2822:$A$2949,0))</f>
        <v>523659919.218519</v>
      </c>
      <c r="AH2861" s="7" t="n">
        <f aca="false">INDEX($Y$2822:$Y$2949,MATCH($A2861+(1-D2861)*16,$A$2822:$A$2949,0))</f>
        <v>100000000</v>
      </c>
      <c r="AI2861" s="7" t="n">
        <f aca="false">INDEX($Y$2822:$Y$2949,MATCH($A2861-D2861*16,$A$2822:$A$2949,0))</f>
        <v>171187953.266342</v>
      </c>
      <c r="AJ2861" s="7" t="n">
        <f aca="false">INDEX($Z$2822:$Z$2949,MATCH($A2861+(1-E2861)*8,$A$2822:$A$2949,0))</f>
        <v>60000000</v>
      </c>
      <c r="AK2861" s="7" t="n">
        <f aca="false">INDEX($Z$2822:$Z$2949,MATCH($A2861-E2861*8,$A$2822:$A$2949,0))</f>
        <v>236816993.450594</v>
      </c>
      <c r="AL2861" s="7" t="n">
        <f aca="false">INDEX($AA$2822:$AA$2949,MATCH($A2861+(1-F2861)*4,$A$2822:$A$2949,0))</f>
        <v>30000000</v>
      </c>
      <c r="AM2861" s="7" t="n">
        <f aca="false">INDEX($AA$2822:$AA$2949,MATCH($A2861-F2861*4,$A$2822:$A$2949,0))</f>
        <v>255607036.075882</v>
      </c>
      <c r="AN2861" s="7" t="n">
        <f aca="false">INDEX($AB$2822:$AB$2949,MATCH($A2861+(1-G2861)*2,$A$2822:$A$2949,0))</f>
        <v>15000000</v>
      </c>
      <c r="AO2861" s="7" t="n">
        <f aca="false">INDEX($AB$2822:$AB$2949,MATCH($A2861-G2861*2,$A$2822:$A$2949,0))</f>
        <v>383384292.773619</v>
      </c>
      <c r="AP2861" s="7" t="n">
        <f aca="false">INDEX($AC$2822:$AC$2949,MATCH($A2861+(1-H2861)*1,$A$2822:$A$2949,0))</f>
        <v>5000000</v>
      </c>
      <c r="AQ2861" s="7" t="n">
        <f aca="false">INDEX($AC$2822:$AC$2949,MATCH($A2861-H2861*1,$A$2822:$A$2949,0))</f>
        <v>381085136.595066</v>
      </c>
      <c r="AR2861" s="14" t="b">
        <f aca="false">AND(IF(B2861=1,AD2861&gt;=AE2861,AE2861&gt;AD2861),IF(C2861=1,AF2861&gt;=AG2861,AG2861&gt;AF2861),IF(D2861=1,AH2861&gt;=AI2861,AI2861&gt;AH2861),IF(E2861=1,AJ2861&gt;=AK2861,AK2861&gt;AJ2861),IF(F2861=1,AL2861&gt;=AM2861,AM2861&gt;AL2861),IF(G2861=1,AN2861&gt;=AO2861,AO2861&gt;AN2861),IF(H2861=1,AP2861&gt;=AQ2861,AQ2861&gt;AP2861))</f>
        <v>0</v>
      </c>
      <c r="AS2861" s="2"/>
      <c r="AT2861" s="2"/>
      <c r="AU2861" s="2"/>
      <c r="AV2861" s="2"/>
      <c r="AW2861" s="2"/>
      <c r="AX2861" s="2"/>
    </row>
    <row r="2862" customFormat="false" ht="15" hidden="false" customHeight="false" outlineLevel="0" collapsed="false">
      <c r="A2862" s="6" t="n">
        <f aca="false">ROW()-2822</f>
        <v>40</v>
      </c>
      <c r="B2862" s="6" t="n">
        <f aca="false">MOD(INT($A2862/64),2)</f>
        <v>0</v>
      </c>
      <c r="C2862" s="6" t="n">
        <f aca="false">MOD(INT($A2862/32),2)</f>
        <v>1</v>
      </c>
      <c r="D2862" s="6" t="n">
        <f aca="false">MOD(INT($A2862/16),2)</f>
        <v>0</v>
      </c>
      <c r="E2862" s="6" t="n">
        <f aca="false">MOD(INT($A2862/8),2)</f>
        <v>1</v>
      </c>
      <c r="F2862" s="6" t="n">
        <f aca="false">MOD(INT($A2862/4),2)</f>
        <v>0</v>
      </c>
      <c r="G2862" s="6" t="n">
        <f aca="false">MOD(INT($A2862/2),2)</f>
        <v>0</v>
      </c>
      <c r="H2862" s="6" t="n">
        <f aca="false">MOD(INT($A2862/1),2)</f>
        <v>0</v>
      </c>
      <c r="I2862" s="7" t="n">
        <f aca="false">IF(B2862=1,MIN($B$6,$B$2820),0)</f>
        <v>0</v>
      </c>
      <c r="J2862" s="7" t="n">
        <f aca="false">IF(C2862=1,MIN($F$786,MAX(0,$B$2820-I2862)),0)</f>
        <v>300000000</v>
      </c>
      <c r="K2862" s="7" t="n">
        <f aca="false">IF(D2862=1,MIN($F$785,MAX(0,$B$2820-SUM(I2862:J2862))),0)</f>
        <v>0</v>
      </c>
      <c r="L2862" s="7" t="n">
        <f aca="false">IF(E2862=1,MIN($F$784,MAX(0,$B$2820-SUM(I2862:K2862))),0)</f>
        <v>60000000</v>
      </c>
      <c r="M2862" s="7" t="n">
        <f aca="false">IF(F2862=1,MIN($F$783,MAX(0,$B$2820-SUM(I2862:L2862))),0)</f>
        <v>0</v>
      </c>
      <c r="N2862" s="7" t="n">
        <f aca="false">IF(G2862=1,MIN($F$782,MAX(0,$B$2820-SUM(I2862:M2862))),0)</f>
        <v>0</v>
      </c>
      <c r="O2862" s="7" t="n">
        <f aca="false">IF(H2862=1,MIN($F$781,MAX(0,$B$2820-SUM(I2862:N2862))),0)</f>
        <v>0</v>
      </c>
      <c r="P2862" s="7" t="n">
        <f aca="false">MAX(0,$B$2820-SUM(I2862:O2862))</f>
        <v>1640000000</v>
      </c>
      <c r="Q2862" s="7" t="n">
        <f aca="false">($B$763+$B$764)+$B$22+(1-B2862)*$B$758+(1-C2862)*$E$786+(1-D2862)*$E$785+(1-E2862)*$E$784+(1-F2862)*$E$783+(1-G2862)*$E$782+(1-H2862)*$E$781</f>
        <v>24847108.9899949</v>
      </c>
      <c r="R2862" s="7" t="n">
        <f aca="false">P2862&gt;$B$12*Q2862</f>
        <v>1</v>
      </c>
      <c r="S2862" s="7" t="n">
        <f aca="false">IF(R2862,(P2862+$B$12*$B$13)/(Q2862+$B$13),IF(Q2862&gt;0,P2862/Q2862,0))</f>
        <v>60.0611933276354</v>
      </c>
      <c r="T2862" s="7" t="n">
        <f aca="false">IF(R2862,$B$13*(S2862-$B$12),0)</f>
        <v>147652983.319089</v>
      </c>
      <c r="U2862" s="7" t="n">
        <f aca="false">($B$763+$B$764)*S2862</f>
        <v>17312236.541688</v>
      </c>
      <c r="V2862" s="7" t="n">
        <f aca="false">$B$22*S2862</f>
        <v>540550739.948719</v>
      </c>
      <c r="W2862" s="7" t="n">
        <f aca="false">IF(B2862=1,I2862,S2862*$B$758)</f>
        <v>49489050.9729069</v>
      </c>
      <c r="X2862" s="7" t="n">
        <f aca="false">IF(C2862=1,J2862,S2862*$E$786)</f>
        <v>300000000</v>
      </c>
      <c r="Y2862" s="7" t="n">
        <f aca="false">IF(D2862=1,K2862,S2862*$E$785)</f>
        <v>104199475.958337</v>
      </c>
      <c r="Z2862" s="7" t="n">
        <f aca="false">IF(E2862=1,L2862,S2862*$E$784)</f>
        <v>60000000</v>
      </c>
      <c r="AA2862" s="7" t="n">
        <f aca="false">IF(F2862=1,M2862,S2862*$E$783)</f>
        <v>180183579.982906</v>
      </c>
      <c r="AB2862" s="7" t="n">
        <f aca="false">IF(G2862=1,N2862,S2862*$E$782)</f>
        <v>300305966.638177</v>
      </c>
      <c r="AC2862" s="7" t="n">
        <f aca="false">IF(H2862=1,O2862,S2862*$E$781)</f>
        <v>300305966.638177</v>
      </c>
      <c r="AD2862" s="7" t="n">
        <f aca="false">INDEX($W$2822:$W$2949,MATCH($A2862+(1-B2862)*64,$A$2822:$A$2949,0))</f>
        <v>30000000</v>
      </c>
      <c r="AE2862" s="7" t="n">
        <f aca="false">INDEX($W$2822:$W$2949,MATCH($A2862-B2862*64,$A$2822:$A$2949,0))</f>
        <v>49489050.9729069</v>
      </c>
      <c r="AF2862" s="7" t="n">
        <f aca="false">INDEX($X$2822:$X$2949,MATCH($A2862+(1-C2862)*32,$A$2822:$A$2949,0))</f>
        <v>300000000</v>
      </c>
      <c r="AG2862" s="7" t="n">
        <f aca="false">INDEX($X$2822:$X$2949,MATCH($A2862-C2862*32,$A$2822:$A$2949,0))</f>
        <v>356056383.880149</v>
      </c>
      <c r="AH2862" s="7" t="n">
        <f aca="false">INDEX($Y$2822:$Y$2949,MATCH($A2862+(1-D2862)*16,$A$2822:$A$2949,0))</f>
        <v>100000000</v>
      </c>
      <c r="AI2862" s="7" t="n">
        <f aca="false">INDEX($Y$2822:$Y$2949,MATCH($A2862-D2862*16,$A$2822:$A$2949,0))</f>
        <v>104199475.958337</v>
      </c>
      <c r="AJ2862" s="7" t="n">
        <f aca="false">INDEX($Z$2822:$Z$2949,MATCH($A2862+(1-E2862)*8,$A$2822:$A$2949,0))</f>
        <v>60000000</v>
      </c>
      <c r="AK2862" s="7" t="n">
        <f aca="false">INDEX($Z$2822:$Z$2949,MATCH($A2862-E2862*8,$A$2822:$A$2949,0))</f>
        <v>137357885.815871</v>
      </c>
      <c r="AL2862" s="7" t="n">
        <f aca="false">INDEX($AA$2822:$AA$2949,MATCH($A2862+(1-F2862)*4,$A$2822:$A$2949,0))</f>
        <v>30000000</v>
      </c>
      <c r="AM2862" s="7" t="n">
        <f aca="false">INDEX($AA$2822:$AA$2949,MATCH($A2862-F2862*4,$A$2822:$A$2949,0))</f>
        <v>180183579.982906</v>
      </c>
      <c r="AN2862" s="7" t="n">
        <f aca="false">INDEX($AB$2822:$AB$2949,MATCH($A2862+(1-G2862)*2,$A$2822:$A$2949,0))</f>
        <v>15000000</v>
      </c>
      <c r="AO2862" s="7" t="n">
        <f aca="false">INDEX($AB$2822:$AB$2949,MATCH($A2862-G2862*2,$A$2822:$A$2949,0))</f>
        <v>300305966.638177</v>
      </c>
      <c r="AP2862" s="7" t="n">
        <f aca="false">INDEX($AC$2822:$AC$2949,MATCH($A2862+(1-H2862)*1,$A$2822:$A$2949,0))</f>
        <v>5000000</v>
      </c>
      <c r="AQ2862" s="7" t="n">
        <f aca="false">INDEX($AC$2822:$AC$2949,MATCH($A2862-H2862*1,$A$2822:$A$2949,0))</f>
        <v>300305966.638177</v>
      </c>
      <c r="AR2862" s="14" t="b">
        <f aca="false">AND(IF(B2862=1,AD2862&gt;=AE2862,AE2862&gt;AD2862),IF(C2862=1,AF2862&gt;=AG2862,AG2862&gt;AF2862),IF(D2862=1,AH2862&gt;=AI2862,AI2862&gt;AH2862),IF(E2862=1,AJ2862&gt;=AK2862,AK2862&gt;AJ2862),IF(F2862=1,AL2862&gt;=AM2862,AM2862&gt;AL2862),IF(G2862=1,AN2862&gt;=AO2862,AO2862&gt;AN2862),IF(H2862=1,AP2862&gt;=AQ2862,AQ2862&gt;AP2862))</f>
        <v>0</v>
      </c>
      <c r="AS2862" s="2"/>
      <c r="AT2862" s="2"/>
      <c r="AU2862" s="2"/>
      <c r="AV2862" s="2"/>
      <c r="AW2862" s="2"/>
      <c r="AX2862" s="2"/>
    </row>
    <row r="2863" customFormat="false" ht="15" hidden="false" customHeight="false" outlineLevel="0" collapsed="false">
      <c r="A2863" s="6" t="n">
        <f aca="false">ROW()-2822</f>
        <v>41</v>
      </c>
      <c r="B2863" s="6" t="n">
        <f aca="false">MOD(INT($A2863/64),2)</f>
        <v>0</v>
      </c>
      <c r="C2863" s="6" t="n">
        <f aca="false">MOD(INT($A2863/32),2)</f>
        <v>1</v>
      </c>
      <c r="D2863" s="6" t="n">
        <f aca="false">MOD(INT($A2863/16),2)</f>
        <v>0</v>
      </c>
      <c r="E2863" s="6" t="n">
        <f aca="false">MOD(INT($A2863/8),2)</f>
        <v>1</v>
      </c>
      <c r="F2863" s="6" t="n">
        <f aca="false">MOD(INT($A2863/4),2)</f>
        <v>0</v>
      </c>
      <c r="G2863" s="6" t="n">
        <f aca="false">MOD(INT($A2863/2),2)</f>
        <v>0</v>
      </c>
      <c r="H2863" s="6" t="n">
        <f aca="false">MOD(INT($A2863/1),2)</f>
        <v>1</v>
      </c>
      <c r="I2863" s="7" t="n">
        <f aca="false">IF(B2863=1,MIN($B$6,$B$2820),0)</f>
        <v>0</v>
      </c>
      <c r="J2863" s="7" t="n">
        <f aca="false">IF(C2863=1,MIN($F$786,MAX(0,$B$2820-I2863)),0)</f>
        <v>300000000</v>
      </c>
      <c r="K2863" s="7" t="n">
        <f aca="false">IF(D2863=1,MIN($F$785,MAX(0,$B$2820-SUM(I2863:J2863))),0)</f>
        <v>0</v>
      </c>
      <c r="L2863" s="7" t="n">
        <f aca="false">IF(E2863=1,MIN($F$784,MAX(0,$B$2820-SUM(I2863:K2863))),0)</f>
        <v>60000000</v>
      </c>
      <c r="M2863" s="7" t="n">
        <f aca="false">IF(F2863=1,MIN($F$783,MAX(0,$B$2820-SUM(I2863:L2863))),0)</f>
        <v>0</v>
      </c>
      <c r="N2863" s="7" t="n">
        <f aca="false">IF(G2863=1,MIN($F$782,MAX(0,$B$2820-SUM(I2863:M2863))),0)</f>
        <v>0</v>
      </c>
      <c r="O2863" s="7" t="n">
        <f aca="false">IF(H2863=1,MIN($F$781,MAX(0,$B$2820-SUM(I2863:N2863))),0)</f>
        <v>5000000</v>
      </c>
      <c r="P2863" s="7" t="n">
        <f aca="false">MAX(0,$B$2820-SUM(I2863:O2863))</f>
        <v>1635000000</v>
      </c>
      <c r="Q2863" s="7" t="n">
        <f aca="false">($B$763+$B$764)+$B$22+(1-B2863)*$B$758+(1-C2863)*$E$786+(1-D2863)*$E$785+(1-E2863)*$E$784+(1-F2863)*$E$783+(1-G2863)*$E$782+(1-H2863)*$E$781</f>
        <v>19847108.9899949</v>
      </c>
      <c r="R2863" s="7" t="n">
        <f aca="false">P2863&gt;$B$12*Q2863</f>
        <v>1</v>
      </c>
      <c r="S2863" s="7" t="n">
        <f aca="false">IF(R2863,(P2863+$B$12*$B$13)/(Q2863+$B$13),IF(Q2863&gt;0,P2863/Q2863,0))</f>
        <v>73.2756975738173</v>
      </c>
      <c r="T2863" s="7" t="n">
        <f aca="false">IF(R2863,$B$13*(S2863-$B$12),0)</f>
        <v>180689243.934543</v>
      </c>
      <c r="U2863" s="7" t="n">
        <f aca="false">($B$763+$B$764)*S2863</f>
        <v>21121228.8479694</v>
      </c>
      <c r="V2863" s="7" t="n">
        <f aca="false">$B$22*S2863</f>
        <v>659481278.164356</v>
      </c>
      <c r="W2863" s="7" t="n">
        <f aca="false">IF(B2863=1,I2863,S2863*$B$758)</f>
        <v>60377500.5355646</v>
      </c>
      <c r="X2863" s="7" t="n">
        <f aca="false">IF(C2863=1,J2863,S2863*$E$786)</f>
        <v>300000000</v>
      </c>
      <c r="Y2863" s="7" t="n">
        <f aca="false">IF(D2863=1,K2863,S2863*$E$785)</f>
        <v>127125167.927028</v>
      </c>
      <c r="Z2863" s="7" t="n">
        <f aca="false">IF(E2863=1,L2863,S2863*$E$784)</f>
        <v>60000000</v>
      </c>
      <c r="AA2863" s="7" t="n">
        <f aca="false">IF(F2863=1,M2863,S2863*$E$783)</f>
        <v>219827092.721452</v>
      </c>
      <c r="AB2863" s="7" t="n">
        <f aca="false">IF(G2863=1,N2863,S2863*$E$782)</f>
        <v>366378487.869087</v>
      </c>
      <c r="AC2863" s="7" t="n">
        <f aca="false">IF(H2863=1,O2863,S2863*$E$781)</f>
        <v>5000000</v>
      </c>
      <c r="AD2863" s="7" t="n">
        <f aca="false">INDEX($W$2822:$W$2949,MATCH($A2863+(1-B2863)*64,$A$2822:$A$2949,0))</f>
        <v>30000000</v>
      </c>
      <c r="AE2863" s="7" t="n">
        <f aca="false">INDEX($W$2822:$W$2949,MATCH($A2863-B2863*64,$A$2822:$A$2949,0))</f>
        <v>60377500.5355646</v>
      </c>
      <c r="AF2863" s="7" t="n">
        <f aca="false">INDEX($X$2822:$X$2949,MATCH($A2863+(1-C2863)*32,$A$2822:$A$2949,0))</f>
        <v>300000000</v>
      </c>
      <c r="AG2863" s="7" t="n">
        <f aca="false">INDEX($X$2822:$X$2949,MATCH($A2863-C2863*32,$A$2822:$A$2949,0))</f>
        <v>417478368.983026</v>
      </c>
      <c r="AH2863" s="7" t="n">
        <f aca="false">INDEX($Y$2822:$Y$2949,MATCH($A2863+(1-D2863)*16,$A$2822:$A$2949,0))</f>
        <v>100000000</v>
      </c>
      <c r="AI2863" s="7" t="n">
        <f aca="false">INDEX($Y$2822:$Y$2949,MATCH($A2863-D2863*16,$A$2822:$A$2949,0))</f>
        <v>127125167.927028</v>
      </c>
      <c r="AJ2863" s="7" t="n">
        <f aca="false">INDEX($Z$2822:$Z$2949,MATCH($A2863+(1-E2863)*8,$A$2822:$A$2949,0))</f>
        <v>60000000</v>
      </c>
      <c r="AK2863" s="7" t="n">
        <f aca="false">INDEX($Z$2822:$Z$2949,MATCH($A2863-E2863*8,$A$2822:$A$2949,0))</f>
        <v>164625290.236815</v>
      </c>
      <c r="AL2863" s="7" t="n">
        <f aca="false">INDEX($AA$2822:$AA$2949,MATCH($A2863+(1-F2863)*4,$A$2822:$A$2949,0))</f>
        <v>30000000</v>
      </c>
      <c r="AM2863" s="7" t="n">
        <f aca="false">INDEX($AA$2822:$AA$2949,MATCH($A2863-F2863*4,$A$2822:$A$2949,0))</f>
        <v>219827092.721452</v>
      </c>
      <c r="AN2863" s="7" t="n">
        <f aca="false">INDEX($AB$2822:$AB$2949,MATCH($A2863+(1-G2863)*2,$A$2822:$A$2949,0))</f>
        <v>15000000</v>
      </c>
      <c r="AO2863" s="7" t="n">
        <f aca="false">INDEX($AB$2822:$AB$2949,MATCH($A2863-G2863*2,$A$2822:$A$2949,0))</f>
        <v>366378487.869087</v>
      </c>
      <c r="AP2863" s="7" t="n">
        <f aca="false">INDEX($AC$2822:$AC$2949,MATCH($A2863+(1-H2863)*1,$A$2822:$A$2949,0))</f>
        <v>5000000</v>
      </c>
      <c r="AQ2863" s="7" t="n">
        <f aca="false">INDEX($AC$2822:$AC$2949,MATCH($A2863-H2863*1,$A$2822:$A$2949,0))</f>
        <v>300305966.638177</v>
      </c>
      <c r="AR2863" s="14" t="b">
        <f aca="false">AND(IF(B2863=1,AD2863&gt;=AE2863,AE2863&gt;AD2863),IF(C2863=1,AF2863&gt;=AG2863,AG2863&gt;AF2863),IF(D2863=1,AH2863&gt;=AI2863,AI2863&gt;AH2863),IF(E2863=1,AJ2863&gt;=AK2863,AK2863&gt;AJ2863),IF(F2863=1,AL2863&gt;=AM2863,AM2863&gt;AL2863),IF(G2863=1,AN2863&gt;=AO2863,AO2863&gt;AN2863),IF(H2863=1,AP2863&gt;=AQ2863,AQ2863&gt;AP2863))</f>
        <v>0</v>
      </c>
      <c r="AS2863" s="2"/>
      <c r="AT2863" s="2"/>
      <c r="AU2863" s="2"/>
      <c r="AV2863" s="2"/>
      <c r="AW2863" s="2"/>
      <c r="AX2863" s="2"/>
    </row>
    <row r="2864" customFormat="false" ht="15" hidden="false" customHeight="false" outlineLevel="0" collapsed="false">
      <c r="A2864" s="6" t="n">
        <f aca="false">ROW()-2822</f>
        <v>42</v>
      </c>
      <c r="B2864" s="6" t="n">
        <f aca="false">MOD(INT($A2864/64),2)</f>
        <v>0</v>
      </c>
      <c r="C2864" s="6" t="n">
        <f aca="false">MOD(INT($A2864/32),2)</f>
        <v>1</v>
      </c>
      <c r="D2864" s="6" t="n">
        <f aca="false">MOD(INT($A2864/16),2)</f>
        <v>0</v>
      </c>
      <c r="E2864" s="6" t="n">
        <f aca="false">MOD(INT($A2864/8),2)</f>
        <v>1</v>
      </c>
      <c r="F2864" s="6" t="n">
        <f aca="false">MOD(INT($A2864/4),2)</f>
        <v>0</v>
      </c>
      <c r="G2864" s="6" t="n">
        <f aca="false">MOD(INT($A2864/2),2)</f>
        <v>1</v>
      </c>
      <c r="H2864" s="6" t="n">
        <f aca="false">MOD(INT($A2864/1),2)</f>
        <v>0</v>
      </c>
      <c r="I2864" s="7" t="n">
        <f aca="false">IF(B2864=1,MIN($B$6,$B$2820),0)</f>
        <v>0</v>
      </c>
      <c r="J2864" s="7" t="n">
        <f aca="false">IF(C2864=1,MIN($F$786,MAX(0,$B$2820-I2864)),0)</f>
        <v>300000000</v>
      </c>
      <c r="K2864" s="7" t="n">
        <f aca="false">IF(D2864=1,MIN($F$785,MAX(0,$B$2820-SUM(I2864:J2864))),0)</f>
        <v>0</v>
      </c>
      <c r="L2864" s="7" t="n">
        <f aca="false">IF(E2864=1,MIN($F$784,MAX(0,$B$2820-SUM(I2864:K2864))),0)</f>
        <v>60000000</v>
      </c>
      <c r="M2864" s="7" t="n">
        <f aca="false">IF(F2864=1,MIN($F$783,MAX(0,$B$2820-SUM(I2864:L2864))),0)</f>
        <v>0</v>
      </c>
      <c r="N2864" s="7" t="n">
        <f aca="false">IF(G2864=1,MIN($F$782,MAX(0,$B$2820-SUM(I2864:M2864))),0)</f>
        <v>15000000</v>
      </c>
      <c r="O2864" s="7" t="n">
        <f aca="false">IF(H2864=1,MIN($F$781,MAX(0,$B$2820-SUM(I2864:N2864))),0)</f>
        <v>0</v>
      </c>
      <c r="P2864" s="7" t="n">
        <f aca="false">MAX(0,$B$2820-SUM(I2864:O2864))</f>
        <v>1625000000</v>
      </c>
      <c r="Q2864" s="7" t="n">
        <f aca="false">($B$763+$B$764)+$B$22+(1-B2864)*$B$758+(1-C2864)*$E$786+(1-D2864)*$E$785+(1-E2864)*$E$784+(1-F2864)*$E$783+(1-G2864)*$E$782+(1-H2864)*$E$781</f>
        <v>19847108.9899949</v>
      </c>
      <c r="R2864" s="7" t="n">
        <f aca="false">P2864&gt;$B$12*Q2864</f>
        <v>1</v>
      </c>
      <c r="S2864" s="7" t="n">
        <f aca="false">IF(R2864,(P2864+$B$12*$B$13)/(Q2864+$B$13),IF(Q2864&gt;0,P2864/Q2864,0))</f>
        <v>72.828212397794</v>
      </c>
      <c r="T2864" s="7" t="n">
        <f aca="false">IF(R2864,$B$13*(S2864-$B$12),0)</f>
        <v>179570530.994485</v>
      </c>
      <c r="U2864" s="7" t="n">
        <f aca="false">($B$763+$B$764)*S2864</f>
        <v>20992244.2443177</v>
      </c>
      <c r="V2864" s="7" t="n">
        <f aca="false">$B$22*S2864</f>
        <v>655453911.580146</v>
      </c>
      <c r="W2864" s="7" t="n">
        <f aca="false">IF(B2864=1,I2864,S2864*$B$758)</f>
        <v>60008782.975042</v>
      </c>
      <c r="X2864" s="7" t="n">
        <f aca="false">IF(C2864=1,J2864,S2864*$E$786)</f>
        <v>300000000</v>
      </c>
      <c r="Y2864" s="7" t="n">
        <f aca="false">IF(D2864=1,K2864,S2864*$E$785)</f>
        <v>126348831.023657</v>
      </c>
      <c r="Z2864" s="7" t="n">
        <f aca="false">IF(E2864=1,L2864,S2864*$E$784)</f>
        <v>60000000</v>
      </c>
      <c r="AA2864" s="7" t="n">
        <f aca="false">IF(F2864=1,M2864,S2864*$E$783)</f>
        <v>218484637.193382</v>
      </c>
      <c r="AB2864" s="7" t="n">
        <f aca="false">IF(G2864=1,N2864,S2864*$E$782)</f>
        <v>15000000</v>
      </c>
      <c r="AC2864" s="7" t="n">
        <f aca="false">IF(H2864=1,O2864,S2864*$E$781)</f>
        <v>364141061.98897</v>
      </c>
      <c r="AD2864" s="7" t="n">
        <f aca="false">INDEX($W$2822:$W$2949,MATCH($A2864+(1-B2864)*64,$A$2822:$A$2949,0))</f>
        <v>30000000</v>
      </c>
      <c r="AE2864" s="7" t="n">
        <f aca="false">INDEX($W$2822:$W$2949,MATCH($A2864-B2864*64,$A$2822:$A$2949,0))</f>
        <v>60008782.975042</v>
      </c>
      <c r="AF2864" s="7" t="n">
        <f aca="false">INDEX($X$2822:$X$2949,MATCH($A2864+(1-C2864)*32,$A$2822:$A$2949,0))</f>
        <v>300000000</v>
      </c>
      <c r="AG2864" s="7" t="n">
        <f aca="false">INDEX($X$2822:$X$2949,MATCH($A2864-C2864*32,$A$2822:$A$2949,0))</f>
        <v>415323641.917307</v>
      </c>
      <c r="AH2864" s="7" t="n">
        <f aca="false">INDEX($Y$2822:$Y$2949,MATCH($A2864+(1-D2864)*16,$A$2822:$A$2949,0))</f>
        <v>100000000</v>
      </c>
      <c r="AI2864" s="7" t="n">
        <f aca="false">INDEX($Y$2822:$Y$2949,MATCH($A2864-D2864*16,$A$2822:$A$2949,0))</f>
        <v>126348831.023657</v>
      </c>
      <c r="AJ2864" s="7" t="n">
        <f aca="false">INDEX($Z$2822:$Z$2949,MATCH($A2864+(1-E2864)*8,$A$2822:$A$2949,0))</f>
        <v>60000000</v>
      </c>
      <c r="AK2864" s="7" t="n">
        <f aca="false">INDEX($Z$2822:$Z$2949,MATCH($A2864-E2864*8,$A$2822:$A$2949,0))</f>
        <v>163655479.985052</v>
      </c>
      <c r="AL2864" s="7" t="n">
        <f aca="false">INDEX($AA$2822:$AA$2949,MATCH($A2864+(1-F2864)*4,$A$2822:$A$2949,0))</f>
        <v>30000000</v>
      </c>
      <c r="AM2864" s="7" t="n">
        <f aca="false">INDEX($AA$2822:$AA$2949,MATCH($A2864-F2864*4,$A$2822:$A$2949,0))</f>
        <v>218484637.193382</v>
      </c>
      <c r="AN2864" s="7" t="n">
        <f aca="false">INDEX($AB$2822:$AB$2949,MATCH($A2864+(1-G2864)*2,$A$2822:$A$2949,0))</f>
        <v>15000000</v>
      </c>
      <c r="AO2864" s="7" t="n">
        <f aca="false">INDEX($AB$2822:$AB$2949,MATCH($A2864-G2864*2,$A$2822:$A$2949,0))</f>
        <v>300305966.638177</v>
      </c>
      <c r="AP2864" s="7" t="n">
        <f aca="false">INDEX($AC$2822:$AC$2949,MATCH($A2864+(1-H2864)*1,$A$2822:$A$2949,0))</f>
        <v>5000000</v>
      </c>
      <c r="AQ2864" s="7" t="n">
        <f aca="false">INDEX($AC$2822:$AC$2949,MATCH($A2864-H2864*1,$A$2822:$A$2949,0))</f>
        <v>364141061.98897</v>
      </c>
      <c r="AR2864" s="14" t="b">
        <f aca="false">AND(IF(B2864=1,AD2864&gt;=AE2864,AE2864&gt;AD2864),IF(C2864=1,AF2864&gt;=AG2864,AG2864&gt;AF2864),IF(D2864=1,AH2864&gt;=AI2864,AI2864&gt;AH2864),IF(E2864=1,AJ2864&gt;=AK2864,AK2864&gt;AJ2864),IF(F2864=1,AL2864&gt;=AM2864,AM2864&gt;AL2864),IF(G2864=1,AN2864&gt;=AO2864,AO2864&gt;AN2864),IF(H2864=1,AP2864&gt;=AQ2864,AQ2864&gt;AP2864))</f>
        <v>0</v>
      </c>
      <c r="AS2864" s="2"/>
      <c r="AT2864" s="2"/>
      <c r="AU2864" s="2"/>
      <c r="AV2864" s="2"/>
      <c r="AW2864" s="2"/>
      <c r="AX2864" s="2"/>
    </row>
    <row r="2865" customFormat="false" ht="15" hidden="false" customHeight="false" outlineLevel="0" collapsed="false">
      <c r="A2865" s="6" t="n">
        <f aca="false">ROW()-2822</f>
        <v>43</v>
      </c>
      <c r="B2865" s="6" t="n">
        <f aca="false">MOD(INT($A2865/64),2)</f>
        <v>0</v>
      </c>
      <c r="C2865" s="6" t="n">
        <f aca="false">MOD(INT($A2865/32),2)</f>
        <v>1</v>
      </c>
      <c r="D2865" s="6" t="n">
        <f aca="false">MOD(INT($A2865/16),2)</f>
        <v>0</v>
      </c>
      <c r="E2865" s="6" t="n">
        <f aca="false">MOD(INT($A2865/8),2)</f>
        <v>1</v>
      </c>
      <c r="F2865" s="6" t="n">
        <f aca="false">MOD(INT($A2865/4),2)</f>
        <v>0</v>
      </c>
      <c r="G2865" s="6" t="n">
        <f aca="false">MOD(INT($A2865/2),2)</f>
        <v>1</v>
      </c>
      <c r="H2865" s="6" t="n">
        <f aca="false">MOD(INT($A2865/1),2)</f>
        <v>1</v>
      </c>
      <c r="I2865" s="7" t="n">
        <f aca="false">IF(B2865=1,MIN($B$6,$B$2820),0)</f>
        <v>0</v>
      </c>
      <c r="J2865" s="7" t="n">
        <f aca="false">IF(C2865=1,MIN($F$786,MAX(0,$B$2820-I2865)),0)</f>
        <v>300000000</v>
      </c>
      <c r="K2865" s="7" t="n">
        <f aca="false">IF(D2865=1,MIN($F$785,MAX(0,$B$2820-SUM(I2865:J2865))),0)</f>
        <v>0</v>
      </c>
      <c r="L2865" s="7" t="n">
        <f aca="false">IF(E2865=1,MIN($F$784,MAX(0,$B$2820-SUM(I2865:K2865))),0)</f>
        <v>60000000</v>
      </c>
      <c r="M2865" s="7" t="n">
        <f aca="false">IF(F2865=1,MIN($F$783,MAX(0,$B$2820-SUM(I2865:L2865))),0)</f>
        <v>0</v>
      </c>
      <c r="N2865" s="7" t="n">
        <f aca="false">IF(G2865=1,MIN($F$782,MAX(0,$B$2820-SUM(I2865:M2865))),0)</f>
        <v>15000000</v>
      </c>
      <c r="O2865" s="7" t="n">
        <f aca="false">IF(H2865=1,MIN($F$781,MAX(0,$B$2820-SUM(I2865:N2865))),0)</f>
        <v>5000000</v>
      </c>
      <c r="P2865" s="7" t="n">
        <f aca="false">MAX(0,$B$2820-SUM(I2865:O2865))</f>
        <v>1620000000</v>
      </c>
      <c r="Q2865" s="7" t="n">
        <f aca="false">($B$763+$B$764)+$B$22+(1-B2865)*$B$758+(1-C2865)*$E$786+(1-D2865)*$E$785+(1-E2865)*$E$784+(1-F2865)*$E$783+(1-G2865)*$E$782+(1-H2865)*$E$781</f>
        <v>14847108.9899949</v>
      </c>
      <c r="R2865" s="7" t="n">
        <f aca="false">P2865&gt;$B$12*Q2865</f>
        <v>1</v>
      </c>
      <c r="S2865" s="7" t="n">
        <f aca="false">IF(R2865,(P2865+$B$12*$B$13)/(Q2865+$B$13),IF(Q2865&gt;0,P2865/Q2865,0))</f>
        <v>93.5314351766506</v>
      </c>
      <c r="T2865" s="7" t="n">
        <f aca="false">IF(R2865,$B$13*(S2865-$B$12),0)</f>
        <v>231328587.941627</v>
      </c>
      <c r="U2865" s="7" t="n">
        <f aca="false">($B$763+$B$764)*S2865</f>
        <v>26959809.4901103</v>
      </c>
      <c r="V2865" s="7" t="n">
        <f aca="false">$B$22*S2865</f>
        <v>841782916.589855</v>
      </c>
      <c r="W2865" s="7" t="n">
        <f aca="false">IF(B2865=1,I2865,S2865*$B$758)</f>
        <v>77067765.5000337</v>
      </c>
      <c r="X2865" s="7" t="n">
        <f aca="false">IF(C2865=1,J2865,S2865*$E$786)</f>
        <v>300000000</v>
      </c>
      <c r="Y2865" s="7" t="n">
        <f aca="false">IF(D2865=1,K2865,S2865*$E$785)</f>
        <v>162266614.948422</v>
      </c>
      <c r="Z2865" s="7" t="n">
        <f aca="false">IF(E2865=1,L2865,S2865*$E$784)</f>
        <v>60000000</v>
      </c>
      <c r="AA2865" s="7" t="n">
        <f aca="false">IF(F2865=1,M2865,S2865*$E$783)</f>
        <v>280594305.529952</v>
      </c>
      <c r="AB2865" s="7" t="n">
        <f aca="false">IF(G2865=1,N2865,S2865*$E$782)</f>
        <v>15000000</v>
      </c>
      <c r="AC2865" s="7" t="n">
        <f aca="false">IF(H2865=1,O2865,S2865*$E$781)</f>
        <v>5000000</v>
      </c>
      <c r="AD2865" s="7" t="n">
        <f aca="false">INDEX($W$2822:$W$2949,MATCH($A2865+(1-B2865)*64,$A$2822:$A$2949,0))</f>
        <v>30000000</v>
      </c>
      <c r="AE2865" s="7" t="n">
        <f aca="false">INDEX($W$2822:$W$2949,MATCH($A2865-B2865*64,$A$2822:$A$2949,0))</f>
        <v>77067765.5000337</v>
      </c>
      <c r="AF2865" s="7" t="n">
        <f aca="false">INDEX($X$2822:$X$2949,MATCH($A2865+(1-C2865)*32,$A$2822:$A$2949,0))</f>
        <v>300000000</v>
      </c>
      <c r="AG2865" s="7" t="n">
        <f aca="false">INDEX($X$2822:$X$2949,MATCH($A2865-C2865*32,$A$2822:$A$2949,0))</f>
        <v>502440800.965893</v>
      </c>
      <c r="AH2865" s="7" t="n">
        <f aca="false">INDEX($Y$2822:$Y$2949,MATCH($A2865+(1-D2865)*16,$A$2822:$A$2949,0))</f>
        <v>100000000</v>
      </c>
      <c r="AI2865" s="7" t="n">
        <f aca="false">INDEX($Y$2822:$Y$2949,MATCH($A2865-D2865*16,$A$2822:$A$2949,0))</f>
        <v>162266614.948422</v>
      </c>
      <c r="AJ2865" s="7" t="n">
        <f aca="false">INDEX($Z$2822:$Z$2949,MATCH($A2865+(1-E2865)*8,$A$2822:$A$2949,0))</f>
        <v>60000000</v>
      </c>
      <c r="AK2865" s="7" t="n">
        <f aca="false">INDEX($Z$2822:$Z$2949,MATCH($A2865-E2865*8,$A$2822:$A$2949,0))</f>
        <v>204485628.860706</v>
      </c>
      <c r="AL2865" s="7" t="n">
        <f aca="false">INDEX($AA$2822:$AA$2949,MATCH($A2865+(1-F2865)*4,$A$2822:$A$2949,0))</f>
        <v>30000000</v>
      </c>
      <c r="AM2865" s="7" t="n">
        <f aca="false">INDEX($AA$2822:$AA$2949,MATCH($A2865-F2865*4,$A$2822:$A$2949,0))</f>
        <v>280594305.529952</v>
      </c>
      <c r="AN2865" s="7" t="n">
        <f aca="false">INDEX($AB$2822:$AB$2949,MATCH($A2865+(1-G2865)*2,$A$2822:$A$2949,0))</f>
        <v>15000000</v>
      </c>
      <c r="AO2865" s="7" t="n">
        <f aca="false">INDEX($AB$2822:$AB$2949,MATCH($A2865-G2865*2,$A$2822:$A$2949,0))</f>
        <v>366378487.869087</v>
      </c>
      <c r="AP2865" s="7" t="n">
        <f aca="false">INDEX($AC$2822:$AC$2949,MATCH($A2865+(1-H2865)*1,$A$2822:$A$2949,0))</f>
        <v>5000000</v>
      </c>
      <c r="AQ2865" s="7" t="n">
        <f aca="false">INDEX($AC$2822:$AC$2949,MATCH($A2865-H2865*1,$A$2822:$A$2949,0))</f>
        <v>364141061.98897</v>
      </c>
      <c r="AR2865" s="14" t="b">
        <f aca="false">AND(IF(B2865=1,AD2865&gt;=AE2865,AE2865&gt;AD2865),IF(C2865=1,AF2865&gt;=AG2865,AG2865&gt;AF2865),IF(D2865=1,AH2865&gt;=AI2865,AI2865&gt;AH2865),IF(E2865=1,AJ2865&gt;=AK2865,AK2865&gt;AJ2865),IF(F2865=1,AL2865&gt;=AM2865,AM2865&gt;AL2865),IF(G2865=1,AN2865&gt;=AO2865,AO2865&gt;AN2865),IF(H2865=1,AP2865&gt;=AQ2865,AQ2865&gt;AP2865))</f>
        <v>0</v>
      </c>
      <c r="AS2865" s="2"/>
      <c r="AT2865" s="2"/>
      <c r="AU2865" s="2"/>
      <c r="AV2865" s="2"/>
      <c r="AW2865" s="2"/>
      <c r="AX2865" s="2"/>
    </row>
    <row r="2866" customFormat="false" ht="15" hidden="false" customHeight="false" outlineLevel="0" collapsed="false">
      <c r="A2866" s="6" t="n">
        <f aca="false">ROW()-2822</f>
        <v>44</v>
      </c>
      <c r="B2866" s="6" t="n">
        <f aca="false">MOD(INT($A2866/64),2)</f>
        <v>0</v>
      </c>
      <c r="C2866" s="6" t="n">
        <f aca="false">MOD(INT($A2866/32),2)</f>
        <v>1</v>
      </c>
      <c r="D2866" s="6" t="n">
        <f aca="false">MOD(INT($A2866/16),2)</f>
        <v>0</v>
      </c>
      <c r="E2866" s="6" t="n">
        <f aca="false">MOD(INT($A2866/8),2)</f>
        <v>1</v>
      </c>
      <c r="F2866" s="6" t="n">
        <f aca="false">MOD(INT($A2866/4),2)</f>
        <v>1</v>
      </c>
      <c r="G2866" s="6" t="n">
        <f aca="false">MOD(INT($A2866/2),2)</f>
        <v>0</v>
      </c>
      <c r="H2866" s="6" t="n">
        <f aca="false">MOD(INT($A2866/1),2)</f>
        <v>0</v>
      </c>
      <c r="I2866" s="7" t="n">
        <f aca="false">IF(B2866=1,MIN($B$6,$B$2820),0)</f>
        <v>0</v>
      </c>
      <c r="J2866" s="7" t="n">
        <f aca="false">IF(C2866=1,MIN($F$786,MAX(0,$B$2820-I2866)),0)</f>
        <v>300000000</v>
      </c>
      <c r="K2866" s="7" t="n">
        <f aca="false">IF(D2866=1,MIN($F$785,MAX(0,$B$2820-SUM(I2866:J2866))),0)</f>
        <v>0</v>
      </c>
      <c r="L2866" s="7" t="n">
        <f aca="false">IF(E2866=1,MIN($F$784,MAX(0,$B$2820-SUM(I2866:K2866))),0)</f>
        <v>60000000</v>
      </c>
      <c r="M2866" s="7" t="n">
        <f aca="false">IF(F2866=1,MIN($F$783,MAX(0,$B$2820-SUM(I2866:L2866))),0)</f>
        <v>30000000</v>
      </c>
      <c r="N2866" s="7" t="n">
        <f aca="false">IF(G2866=1,MIN($F$782,MAX(0,$B$2820-SUM(I2866:M2866))),0)</f>
        <v>0</v>
      </c>
      <c r="O2866" s="7" t="n">
        <f aca="false">IF(H2866=1,MIN($F$781,MAX(0,$B$2820-SUM(I2866:N2866))),0)</f>
        <v>0</v>
      </c>
      <c r="P2866" s="7" t="n">
        <f aca="false">MAX(0,$B$2820-SUM(I2866:O2866))</f>
        <v>1610000000</v>
      </c>
      <c r="Q2866" s="7" t="n">
        <f aca="false">($B$763+$B$764)+$B$22+(1-B2866)*$B$758+(1-C2866)*$E$786+(1-D2866)*$E$785+(1-E2866)*$E$784+(1-F2866)*$E$783+(1-G2866)*$E$782+(1-H2866)*$E$781</f>
        <v>21847108.9899949</v>
      </c>
      <c r="R2866" s="7" t="n">
        <f aca="false">P2866&gt;$B$12*Q2866</f>
        <v>1</v>
      </c>
      <c r="S2866" s="7" t="n">
        <f aca="false">IF(R2866,(P2866+$B$12*$B$13)/(Q2866+$B$13),IF(Q2866&gt;0,P2866/Q2866,0))</f>
        <v>66.2296291794905</v>
      </c>
      <c r="T2866" s="7" t="n">
        <f aca="false">IF(R2866,$B$13*(S2866-$B$12),0)</f>
        <v>163074072.948726</v>
      </c>
      <c r="U2866" s="7" t="n">
        <f aca="false">($B$763+$B$764)*S2866</f>
        <v>19090246.8448967</v>
      </c>
      <c r="V2866" s="7" t="n">
        <f aca="false">$B$22*S2866</f>
        <v>596066662.615414</v>
      </c>
      <c r="W2866" s="7" t="n">
        <f aca="false">IF(B2866=1,I2866,S2866*$B$758)</f>
        <v>54571701.1731835</v>
      </c>
      <c r="X2866" s="7" t="n">
        <f aca="false">IF(C2866=1,J2866,S2866*$E$786)</f>
        <v>300000000</v>
      </c>
      <c r="Y2866" s="7" t="n">
        <f aca="false">IF(D2866=1,K2866,S2866*$E$785)</f>
        <v>114901024.622875</v>
      </c>
      <c r="Z2866" s="7" t="n">
        <f aca="false">IF(E2866=1,L2866,S2866*$E$784)</f>
        <v>60000000</v>
      </c>
      <c r="AA2866" s="7" t="n">
        <f aca="false">IF(F2866=1,M2866,S2866*$E$783)</f>
        <v>30000000</v>
      </c>
      <c r="AB2866" s="7" t="n">
        <f aca="false">IF(G2866=1,N2866,S2866*$E$782)</f>
        <v>331148145.897452</v>
      </c>
      <c r="AC2866" s="7" t="n">
        <f aca="false">IF(H2866=1,O2866,S2866*$E$781)</f>
        <v>331148145.897452</v>
      </c>
      <c r="AD2866" s="7" t="n">
        <f aca="false">INDEX($W$2822:$W$2949,MATCH($A2866+(1-B2866)*64,$A$2822:$A$2949,0))</f>
        <v>30000000</v>
      </c>
      <c r="AE2866" s="7" t="n">
        <f aca="false">INDEX($W$2822:$W$2949,MATCH($A2866-B2866*64,$A$2822:$A$2949,0))</f>
        <v>54571701.1731835</v>
      </c>
      <c r="AF2866" s="7" t="n">
        <f aca="false">INDEX($X$2822:$X$2949,MATCH($A2866+(1-C2866)*32,$A$2822:$A$2949,0))</f>
        <v>300000000</v>
      </c>
      <c r="AG2866" s="7" t="n">
        <f aca="false">INDEX($X$2822:$X$2949,MATCH($A2866-C2866*32,$A$2822:$A$2949,0))</f>
        <v>385055687.6141</v>
      </c>
      <c r="AH2866" s="7" t="n">
        <f aca="false">INDEX($Y$2822:$Y$2949,MATCH($A2866+(1-D2866)*16,$A$2822:$A$2949,0))</f>
        <v>100000000</v>
      </c>
      <c r="AI2866" s="7" t="n">
        <f aca="false">INDEX($Y$2822:$Y$2949,MATCH($A2866-D2866*16,$A$2822:$A$2949,0))</f>
        <v>114901024.622875</v>
      </c>
      <c r="AJ2866" s="7" t="n">
        <f aca="false">INDEX($Z$2822:$Z$2949,MATCH($A2866+(1-E2866)*8,$A$2822:$A$2949,0))</f>
        <v>60000000</v>
      </c>
      <c r="AK2866" s="7" t="n">
        <f aca="false">INDEX($Z$2822:$Z$2949,MATCH($A2866-E2866*8,$A$2822:$A$2949,0))</f>
        <v>150072293.85058</v>
      </c>
      <c r="AL2866" s="7" t="n">
        <f aca="false">INDEX($AA$2822:$AA$2949,MATCH($A2866+(1-F2866)*4,$A$2822:$A$2949,0))</f>
        <v>30000000</v>
      </c>
      <c r="AM2866" s="7" t="n">
        <f aca="false">INDEX($AA$2822:$AA$2949,MATCH($A2866-F2866*4,$A$2822:$A$2949,0))</f>
        <v>180183579.982906</v>
      </c>
      <c r="AN2866" s="7" t="n">
        <f aca="false">INDEX($AB$2822:$AB$2949,MATCH($A2866+(1-G2866)*2,$A$2822:$A$2949,0))</f>
        <v>15000000</v>
      </c>
      <c r="AO2866" s="7" t="n">
        <f aca="false">INDEX($AB$2822:$AB$2949,MATCH($A2866-G2866*2,$A$2822:$A$2949,0))</f>
        <v>331148145.897452</v>
      </c>
      <c r="AP2866" s="7" t="n">
        <f aca="false">INDEX($AC$2822:$AC$2949,MATCH($A2866+(1-H2866)*1,$A$2822:$A$2949,0))</f>
        <v>5000000</v>
      </c>
      <c r="AQ2866" s="7" t="n">
        <f aca="false">INDEX($AC$2822:$AC$2949,MATCH($A2866-H2866*1,$A$2822:$A$2949,0))</f>
        <v>331148145.897452</v>
      </c>
      <c r="AR2866" s="14" t="b">
        <f aca="false">AND(IF(B2866=1,AD2866&gt;=AE2866,AE2866&gt;AD2866),IF(C2866=1,AF2866&gt;=AG2866,AG2866&gt;AF2866),IF(D2866=1,AH2866&gt;=AI2866,AI2866&gt;AH2866),IF(E2866=1,AJ2866&gt;=AK2866,AK2866&gt;AJ2866),IF(F2866=1,AL2866&gt;=AM2866,AM2866&gt;AL2866),IF(G2866=1,AN2866&gt;=AO2866,AO2866&gt;AN2866),IF(H2866=1,AP2866&gt;=AQ2866,AQ2866&gt;AP2866))</f>
        <v>0</v>
      </c>
      <c r="AS2866" s="2"/>
      <c r="AT2866" s="2"/>
      <c r="AU2866" s="2"/>
      <c r="AV2866" s="2"/>
      <c r="AW2866" s="2"/>
      <c r="AX2866" s="2"/>
    </row>
    <row r="2867" customFormat="false" ht="15" hidden="false" customHeight="false" outlineLevel="0" collapsed="false">
      <c r="A2867" s="6" t="n">
        <f aca="false">ROW()-2822</f>
        <v>45</v>
      </c>
      <c r="B2867" s="6" t="n">
        <f aca="false">MOD(INT($A2867/64),2)</f>
        <v>0</v>
      </c>
      <c r="C2867" s="6" t="n">
        <f aca="false">MOD(INT($A2867/32),2)</f>
        <v>1</v>
      </c>
      <c r="D2867" s="6" t="n">
        <f aca="false">MOD(INT($A2867/16),2)</f>
        <v>0</v>
      </c>
      <c r="E2867" s="6" t="n">
        <f aca="false">MOD(INT($A2867/8),2)</f>
        <v>1</v>
      </c>
      <c r="F2867" s="6" t="n">
        <f aca="false">MOD(INT($A2867/4),2)</f>
        <v>1</v>
      </c>
      <c r="G2867" s="6" t="n">
        <f aca="false">MOD(INT($A2867/2),2)</f>
        <v>0</v>
      </c>
      <c r="H2867" s="6" t="n">
        <f aca="false">MOD(INT($A2867/1),2)</f>
        <v>1</v>
      </c>
      <c r="I2867" s="7" t="n">
        <f aca="false">IF(B2867=1,MIN($B$6,$B$2820),0)</f>
        <v>0</v>
      </c>
      <c r="J2867" s="7" t="n">
        <f aca="false">IF(C2867=1,MIN($F$786,MAX(0,$B$2820-I2867)),0)</f>
        <v>300000000</v>
      </c>
      <c r="K2867" s="7" t="n">
        <f aca="false">IF(D2867=1,MIN($F$785,MAX(0,$B$2820-SUM(I2867:J2867))),0)</f>
        <v>0</v>
      </c>
      <c r="L2867" s="7" t="n">
        <f aca="false">IF(E2867=1,MIN($F$784,MAX(0,$B$2820-SUM(I2867:K2867))),0)</f>
        <v>60000000</v>
      </c>
      <c r="M2867" s="7" t="n">
        <f aca="false">IF(F2867=1,MIN($F$783,MAX(0,$B$2820-SUM(I2867:L2867))),0)</f>
        <v>30000000</v>
      </c>
      <c r="N2867" s="7" t="n">
        <f aca="false">IF(G2867=1,MIN($F$782,MAX(0,$B$2820-SUM(I2867:M2867))),0)</f>
        <v>0</v>
      </c>
      <c r="O2867" s="7" t="n">
        <f aca="false">IF(H2867=1,MIN($F$781,MAX(0,$B$2820-SUM(I2867:N2867))),0)</f>
        <v>5000000</v>
      </c>
      <c r="P2867" s="7" t="n">
        <f aca="false">MAX(0,$B$2820-SUM(I2867:O2867))</f>
        <v>1605000000</v>
      </c>
      <c r="Q2867" s="7" t="n">
        <f aca="false">($B$763+$B$764)+$B$22+(1-B2867)*$B$758+(1-C2867)*$E$786+(1-D2867)*$E$785+(1-E2867)*$E$784+(1-F2867)*$E$783+(1-G2867)*$E$782+(1-H2867)*$E$781</f>
        <v>16847108.9899949</v>
      </c>
      <c r="R2867" s="7" t="n">
        <f aca="false">P2867&gt;$B$12*Q2867</f>
        <v>1</v>
      </c>
      <c r="S2867" s="7" t="n">
        <f aca="false">IF(R2867,(P2867+$B$12*$B$13)/(Q2867+$B$13),IF(Q2867&gt;0,P2867/Q2867,0))</f>
        <v>83.0873491657745</v>
      </c>
      <c r="T2867" s="7" t="n">
        <f aca="false">IF(R2867,$B$13*(S2867-$B$12),0)</f>
        <v>205218372.914436</v>
      </c>
      <c r="U2867" s="7" t="n">
        <f aca="false">($B$763+$B$764)*S2867</f>
        <v>23949371.6772001</v>
      </c>
      <c r="V2867" s="7" t="n">
        <f aca="false">$B$22*S2867</f>
        <v>747786142.49197</v>
      </c>
      <c r="W2867" s="7" t="n">
        <f aca="false">IF(B2867=1,I2867,S2867*$B$758)</f>
        <v>68462077.2624034</v>
      </c>
      <c r="X2867" s="7" t="n">
        <f aca="false">IF(C2867=1,J2867,S2867*$E$786)</f>
        <v>300000000</v>
      </c>
      <c r="Y2867" s="7" t="n">
        <f aca="false">IF(D2867=1,K2867,S2867*$E$785)</f>
        <v>144147289.825117</v>
      </c>
      <c r="Z2867" s="7" t="n">
        <f aca="false">IF(E2867=1,L2867,S2867*$E$784)</f>
        <v>60000000</v>
      </c>
      <c r="AA2867" s="7" t="n">
        <f aca="false">IF(F2867=1,M2867,S2867*$E$783)</f>
        <v>30000000</v>
      </c>
      <c r="AB2867" s="7" t="n">
        <f aca="false">IF(G2867=1,N2867,S2867*$E$782)</f>
        <v>415436745.828872</v>
      </c>
      <c r="AC2867" s="7" t="n">
        <f aca="false">IF(H2867=1,O2867,S2867*$E$781)</f>
        <v>5000000</v>
      </c>
      <c r="AD2867" s="7" t="n">
        <f aca="false">INDEX($W$2822:$W$2949,MATCH($A2867+(1-B2867)*64,$A$2822:$A$2949,0))</f>
        <v>30000000</v>
      </c>
      <c r="AE2867" s="7" t="n">
        <f aca="false">INDEX($W$2822:$W$2949,MATCH($A2867-B2867*64,$A$2822:$A$2949,0))</f>
        <v>68462077.2624034</v>
      </c>
      <c r="AF2867" s="7" t="n">
        <f aca="false">INDEX($X$2822:$X$2949,MATCH($A2867+(1-C2867)*32,$A$2822:$A$2949,0))</f>
        <v>300000000</v>
      </c>
      <c r="AG2867" s="7" t="n">
        <f aca="false">INDEX($X$2822:$X$2949,MATCH($A2867-C2867*32,$A$2822:$A$2949,0))</f>
        <v>459397624.065243</v>
      </c>
      <c r="AH2867" s="7" t="n">
        <f aca="false">INDEX($Y$2822:$Y$2949,MATCH($A2867+(1-D2867)*16,$A$2822:$A$2949,0))</f>
        <v>100000000</v>
      </c>
      <c r="AI2867" s="7" t="n">
        <f aca="false">INDEX($Y$2822:$Y$2949,MATCH($A2867-D2867*16,$A$2822:$A$2949,0))</f>
        <v>144147289.825117</v>
      </c>
      <c r="AJ2867" s="7" t="n">
        <f aca="false">INDEX($Z$2822:$Z$2949,MATCH($A2867+(1-E2867)*8,$A$2822:$A$2949,0))</f>
        <v>60000000</v>
      </c>
      <c r="AK2867" s="7" t="n">
        <f aca="false">INDEX($Z$2822:$Z$2949,MATCH($A2867-E2867*8,$A$2822:$A$2949,0))</f>
        <v>184024460.531337</v>
      </c>
      <c r="AL2867" s="7" t="n">
        <f aca="false">INDEX($AA$2822:$AA$2949,MATCH($A2867+(1-F2867)*4,$A$2822:$A$2949,0))</f>
        <v>30000000</v>
      </c>
      <c r="AM2867" s="7" t="n">
        <f aca="false">INDEX($AA$2822:$AA$2949,MATCH($A2867-F2867*4,$A$2822:$A$2949,0))</f>
        <v>219827092.721452</v>
      </c>
      <c r="AN2867" s="7" t="n">
        <f aca="false">INDEX($AB$2822:$AB$2949,MATCH($A2867+(1-G2867)*2,$A$2822:$A$2949,0))</f>
        <v>15000000</v>
      </c>
      <c r="AO2867" s="7" t="n">
        <f aca="false">INDEX($AB$2822:$AB$2949,MATCH($A2867-G2867*2,$A$2822:$A$2949,0))</f>
        <v>415436745.828872</v>
      </c>
      <c r="AP2867" s="7" t="n">
        <f aca="false">INDEX($AC$2822:$AC$2949,MATCH($A2867+(1-H2867)*1,$A$2822:$A$2949,0))</f>
        <v>5000000</v>
      </c>
      <c r="AQ2867" s="7" t="n">
        <f aca="false">INDEX($AC$2822:$AC$2949,MATCH($A2867-H2867*1,$A$2822:$A$2949,0))</f>
        <v>331148145.897452</v>
      </c>
      <c r="AR2867" s="14" t="b">
        <f aca="false">AND(IF(B2867=1,AD2867&gt;=AE2867,AE2867&gt;AD2867),IF(C2867=1,AF2867&gt;=AG2867,AG2867&gt;AF2867),IF(D2867=1,AH2867&gt;=AI2867,AI2867&gt;AH2867),IF(E2867=1,AJ2867&gt;=AK2867,AK2867&gt;AJ2867),IF(F2867=1,AL2867&gt;=AM2867,AM2867&gt;AL2867),IF(G2867=1,AN2867&gt;=AO2867,AO2867&gt;AN2867),IF(H2867=1,AP2867&gt;=AQ2867,AQ2867&gt;AP2867))</f>
        <v>0</v>
      </c>
      <c r="AS2867" s="2"/>
      <c r="AT2867" s="2"/>
      <c r="AU2867" s="2"/>
      <c r="AV2867" s="2"/>
      <c r="AW2867" s="2"/>
      <c r="AX2867" s="2"/>
    </row>
    <row r="2868" customFormat="false" ht="15" hidden="false" customHeight="false" outlineLevel="0" collapsed="false">
      <c r="A2868" s="6" t="n">
        <f aca="false">ROW()-2822</f>
        <v>46</v>
      </c>
      <c r="B2868" s="6" t="n">
        <f aca="false">MOD(INT($A2868/64),2)</f>
        <v>0</v>
      </c>
      <c r="C2868" s="6" t="n">
        <f aca="false">MOD(INT($A2868/32),2)</f>
        <v>1</v>
      </c>
      <c r="D2868" s="6" t="n">
        <f aca="false">MOD(INT($A2868/16),2)</f>
        <v>0</v>
      </c>
      <c r="E2868" s="6" t="n">
        <f aca="false">MOD(INT($A2868/8),2)</f>
        <v>1</v>
      </c>
      <c r="F2868" s="6" t="n">
        <f aca="false">MOD(INT($A2868/4),2)</f>
        <v>1</v>
      </c>
      <c r="G2868" s="6" t="n">
        <f aca="false">MOD(INT($A2868/2),2)</f>
        <v>1</v>
      </c>
      <c r="H2868" s="6" t="n">
        <f aca="false">MOD(INT($A2868/1),2)</f>
        <v>0</v>
      </c>
      <c r="I2868" s="7" t="n">
        <f aca="false">IF(B2868=1,MIN($B$6,$B$2820),0)</f>
        <v>0</v>
      </c>
      <c r="J2868" s="7" t="n">
        <f aca="false">IF(C2868=1,MIN($F$786,MAX(0,$B$2820-I2868)),0)</f>
        <v>300000000</v>
      </c>
      <c r="K2868" s="7" t="n">
        <f aca="false">IF(D2868=1,MIN($F$785,MAX(0,$B$2820-SUM(I2868:J2868))),0)</f>
        <v>0</v>
      </c>
      <c r="L2868" s="7" t="n">
        <f aca="false">IF(E2868=1,MIN($F$784,MAX(0,$B$2820-SUM(I2868:K2868))),0)</f>
        <v>60000000</v>
      </c>
      <c r="M2868" s="7" t="n">
        <f aca="false">IF(F2868=1,MIN($F$783,MAX(0,$B$2820-SUM(I2868:L2868))),0)</f>
        <v>30000000</v>
      </c>
      <c r="N2868" s="7" t="n">
        <f aca="false">IF(G2868=1,MIN($F$782,MAX(0,$B$2820-SUM(I2868:M2868))),0)</f>
        <v>15000000</v>
      </c>
      <c r="O2868" s="7" t="n">
        <f aca="false">IF(H2868=1,MIN($F$781,MAX(0,$B$2820-SUM(I2868:N2868))),0)</f>
        <v>0</v>
      </c>
      <c r="P2868" s="7" t="n">
        <f aca="false">MAX(0,$B$2820-SUM(I2868:O2868))</f>
        <v>1595000000</v>
      </c>
      <c r="Q2868" s="7" t="n">
        <f aca="false">($B$763+$B$764)+$B$22+(1-B2868)*$B$758+(1-C2868)*$E$786+(1-D2868)*$E$785+(1-E2868)*$E$784+(1-F2868)*$E$783+(1-G2868)*$E$782+(1-H2868)*$E$781</f>
        <v>16847108.9899949</v>
      </c>
      <c r="R2868" s="7" t="n">
        <f aca="false">P2868&gt;$B$12*Q2868</f>
        <v>1</v>
      </c>
      <c r="S2868" s="7" t="n">
        <f aca="false">IF(R2868,(P2868+$B$12*$B$13)/(Q2868+$B$13),IF(Q2868&gt;0,P2868/Q2868,0))</f>
        <v>82.5704760760963</v>
      </c>
      <c r="T2868" s="7" t="n">
        <f aca="false">IF(R2868,$B$13*(S2868-$B$12),0)</f>
        <v>203926190.190241</v>
      </c>
      <c r="U2868" s="7" t="n">
        <f aca="false">($B$763+$B$764)*S2868</f>
        <v>23800386.4723653</v>
      </c>
      <c r="V2868" s="7" t="n">
        <f aca="false">$B$22*S2868</f>
        <v>743134284.684866</v>
      </c>
      <c r="W2868" s="7" t="n">
        <f aca="false">IF(B2868=1,I2868,S2868*$B$758)</f>
        <v>68036185.6464631</v>
      </c>
      <c r="X2868" s="7" t="n">
        <f aca="false">IF(C2868=1,J2868,S2868*$E$786)</f>
        <v>300000000</v>
      </c>
      <c r="Y2868" s="7" t="n">
        <f aca="false">IF(D2868=1,K2868,S2868*$E$785)</f>
        <v>143250572.625583</v>
      </c>
      <c r="Z2868" s="7" t="n">
        <f aca="false">IF(E2868=1,L2868,S2868*$E$784)</f>
        <v>60000000</v>
      </c>
      <c r="AA2868" s="7" t="n">
        <f aca="false">IF(F2868=1,M2868,S2868*$E$783)</f>
        <v>30000000</v>
      </c>
      <c r="AB2868" s="7" t="n">
        <f aca="false">IF(G2868=1,N2868,S2868*$E$782)</f>
        <v>15000000</v>
      </c>
      <c r="AC2868" s="7" t="n">
        <f aca="false">IF(H2868=1,O2868,S2868*$E$781)</f>
        <v>412852380.380481</v>
      </c>
      <c r="AD2868" s="7" t="n">
        <f aca="false">INDEX($W$2822:$W$2949,MATCH($A2868+(1-B2868)*64,$A$2822:$A$2949,0))</f>
        <v>30000000</v>
      </c>
      <c r="AE2868" s="7" t="n">
        <f aca="false">INDEX($W$2822:$W$2949,MATCH($A2868-B2868*64,$A$2822:$A$2949,0))</f>
        <v>68036185.6464631</v>
      </c>
      <c r="AF2868" s="7" t="n">
        <f aca="false">INDEX($X$2822:$X$2949,MATCH($A2868+(1-C2868)*32,$A$2822:$A$2949,0))</f>
        <v>300000000</v>
      </c>
      <c r="AG2868" s="7" t="n">
        <f aca="false">INDEX($X$2822:$X$2949,MATCH($A2868-C2868*32,$A$2822:$A$2949,0))</f>
        <v>456989248.578662</v>
      </c>
      <c r="AH2868" s="7" t="n">
        <f aca="false">INDEX($Y$2822:$Y$2949,MATCH($A2868+(1-D2868)*16,$A$2822:$A$2949,0))</f>
        <v>100000000</v>
      </c>
      <c r="AI2868" s="7" t="n">
        <f aca="false">INDEX($Y$2822:$Y$2949,MATCH($A2868-D2868*16,$A$2822:$A$2949,0))</f>
        <v>143250572.625583</v>
      </c>
      <c r="AJ2868" s="7" t="n">
        <f aca="false">INDEX($Z$2822:$Z$2949,MATCH($A2868+(1-E2868)*8,$A$2822:$A$2949,0))</f>
        <v>60000000</v>
      </c>
      <c r="AK2868" s="7" t="n">
        <f aca="false">INDEX($Z$2822:$Z$2949,MATCH($A2868-E2868*8,$A$2822:$A$2949,0))</f>
        <v>182920865.565632</v>
      </c>
      <c r="AL2868" s="7" t="n">
        <f aca="false">INDEX($AA$2822:$AA$2949,MATCH($A2868+(1-F2868)*4,$A$2822:$A$2949,0))</f>
        <v>30000000</v>
      </c>
      <c r="AM2868" s="7" t="n">
        <f aca="false">INDEX($AA$2822:$AA$2949,MATCH($A2868-F2868*4,$A$2822:$A$2949,0))</f>
        <v>218484637.193382</v>
      </c>
      <c r="AN2868" s="7" t="n">
        <f aca="false">INDEX($AB$2822:$AB$2949,MATCH($A2868+(1-G2868)*2,$A$2822:$A$2949,0))</f>
        <v>15000000</v>
      </c>
      <c r="AO2868" s="7" t="n">
        <f aca="false">INDEX($AB$2822:$AB$2949,MATCH($A2868-G2868*2,$A$2822:$A$2949,0))</f>
        <v>331148145.897452</v>
      </c>
      <c r="AP2868" s="7" t="n">
        <f aca="false">INDEX($AC$2822:$AC$2949,MATCH($A2868+(1-H2868)*1,$A$2822:$A$2949,0))</f>
        <v>5000000</v>
      </c>
      <c r="AQ2868" s="7" t="n">
        <f aca="false">INDEX($AC$2822:$AC$2949,MATCH($A2868-H2868*1,$A$2822:$A$2949,0))</f>
        <v>412852380.380481</v>
      </c>
      <c r="AR2868" s="14" t="b">
        <f aca="false">AND(IF(B2868=1,AD2868&gt;=AE2868,AE2868&gt;AD2868),IF(C2868=1,AF2868&gt;=AG2868,AG2868&gt;AF2868),IF(D2868=1,AH2868&gt;=AI2868,AI2868&gt;AH2868),IF(E2868=1,AJ2868&gt;=AK2868,AK2868&gt;AJ2868),IF(F2868=1,AL2868&gt;=AM2868,AM2868&gt;AL2868),IF(G2868=1,AN2868&gt;=AO2868,AO2868&gt;AN2868),IF(H2868=1,AP2868&gt;=AQ2868,AQ2868&gt;AP2868))</f>
        <v>0</v>
      </c>
      <c r="AS2868" s="2"/>
      <c r="AT2868" s="2"/>
      <c r="AU2868" s="2"/>
      <c r="AV2868" s="2"/>
      <c r="AW2868" s="2"/>
      <c r="AX2868" s="2"/>
    </row>
    <row r="2869" customFormat="false" ht="15" hidden="false" customHeight="false" outlineLevel="0" collapsed="false">
      <c r="A2869" s="6" t="n">
        <f aca="false">ROW()-2822</f>
        <v>47</v>
      </c>
      <c r="B2869" s="6" t="n">
        <f aca="false">MOD(INT($A2869/64),2)</f>
        <v>0</v>
      </c>
      <c r="C2869" s="6" t="n">
        <f aca="false">MOD(INT($A2869/32),2)</f>
        <v>1</v>
      </c>
      <c r="D2869" s="6" t="n">
        <f aca="false">MOD(INT($A2869/16),2)</f>
        <v>0</v>
      </c>
      <c r="E2869" s="6" t="n">
        <f aca="false">MOD(INT($A2869/8),2)</f>
        <v>1</v>
      </c>
      <c r="F2869" s="6" t="n">
        <f aca="false">MOD(INT($A2869/4),2)</f>
        <v>1</v>
      </c>
      <c r="G2869" s="6" t="n">
        <f aca="false">MOD(INT($A2869/2),2)</f>
        <v>1</v>
      </c>
      <c r="H2869" s="6" t="n">
        <f aca="false">MOD(INT($A2869/1),2)</f>
        <v>1</v>
      </c>
      <c r="I2869" s="7" t="n">
        <f aca="false">IF(B2869=1,MIN($B$6,$B$2820),0)</f>
        <v>0</v>
      </c>
      <c r="J2869" s="7" t="n">
        <f aca="false">IF(C2869=1,MIN($F$786,MAX(0,$B$2820-I2869)),0)</f>
        <v>300000000</v>
      </c>
      <c r="K2869" s="7" t="n">
        <f aca="false">IF(D2869=1,MIN($F$785,MAX(0,$B$2820-SUM(I2869:J2869))),0)</f>
        <v>0</v>
      </c>
      <c r="L2869" s="7" t="n">
        <f aca="false">IF(E2869=1,MIN($F$784,MAX(0,$B$2820-SUM(I2869:K2869))),0)</f>
        <v>60000000</v>
      </c>
      <c r="M2869" s="7" t="n">
        <f aca="false">IF(F2869=1,MIN($F$783,MAX(0,$B$2820-SUM(I2869:L2869))),0)</f>
        <v>30000000</v>
      </c>
      <c r="N2869" s="7" t="n">
        <f aca="false">IF(G2869=1,MIN($F$782,MAX(0,$B$2820-SUM(I2869:M2869))),0)</f>
        <v>15000000</v>
      </c>
      <c r="O2869" s="7" t="n">
        <f aca="false">IF(H2869=1,MIN($F$781,MAX(0,$B$2820-SUM(I2869:N2869))),0)</f>
        <v>5000000</v>
      </c>
      <c r="P2869" s="7" t="n">
        <f aca="false">MAX(0,$B$2820-SUM(I2869:O2869))</f>
        <v>1590000000</v>
      </c>
      <c r="Q2869" s="7" t="n">
        <f aca="false">($B$763+$B$764)+$B$22+(1-B2869)*$B$758+(1-C2869)*$E$786+(1-D2869)*$E$785+(1-E2869)*$E$784+(1-F2869)*$E$783+(1-G2869)*$E$782+(1-H2869)*$E$781</f>
        <v>11847108.9899949</v>
      </c>
      <c r="R2869" s="7" t="n">
        <f aca="false">P2869&gt;$B$12*Q2869</f>
        <v>1</v>
      </c>
      <c r="S2869" s="7" t="n">
        <f aca="false">IF(R2869,(P2869+$B$12*$B$13)/(Q2869+$B$13),IF(Q2869&gt;0,P2869/Q2869,0))</f>
        <v>110.997971863917</v>
      </c>
      <c r="T2869" s="7" t="n">
        <f aca="false">IF(R2869,$B$13*(S2869-$B$12),0)</f>
        <v>274994929.659792</v>
      </c>
      <c r="U2869" s="7" t="n">
        <f aca="false">($B$763+$B$764)*S2869</f>
        <v>31994421.6571465</v>
      </c>
      <c r="V2869" s="7" t="n">
        <f aca="false">$B$22*S2869</f>
        <v>998981746.775251</v>
      </c>
      <c r="W2869" s="7" t="n">
        <f aca="false">IF(B2869=1,I2869,S2869*$B$758)</f>
        <v>91459792.6401028</v>
      </c>
      <c r="X2869" s="7" t="n">
        <f aca="false">IF(C2869=1,J2869,S2869*$E$786)</f>
        <v>300000000</v>
      </c>
      <c r="Y2869" s="7" t="n">
        <f aca="false">IF(D2869=1,K2869,S2869*$E$785)</f>
        <v>192569109.267708</v>
      </c>
      <c r="Z2869" s="7" t="n">
        <f aca="false">IF(E2869=1,L2869,S2869*$E$784)</f>
        <v>60000000</v>
      </c>
      <c r="AA2869" s="7" t="n">
        <f aca="false">IF(F2869=1,M2869,S2869*$E$783)</f>
        <v>30000000</v>
      </c>
      <c r="AB2869" s="7" t="n">
        <f aca="false">IF(G2869=1,N2869,S2869*$E$782)</f>
        <v>15000000</v>
      </c>
      <c r="AC2869" s="7" t="n">
        <f aca="false">IF(H2869=1,O2869,S2869*$E$781)</f>
        <v>5000000</v>
      </c>
      <c r="AD2869" s="7" t="n">
        <f aca="false">INDEX($W$2822:$W$2949,MATCH($A2869+(1-B2869)*64,$A$2822:$A$2949,0))</f>
        <v>30000000</v>
      </c>
      <c r="AE2869" s="7" t="n">
        <f aca="false">INDEX($W$2822:$W$2949,MATCH($A2869-B2869*64,$A$2822:$A$2949,0))</f>
        <v>91459792.6401028</v>
      </c>
      <c r="AF2869" s="7" t="n">
        <f aca="false">INDEX($X$2822:$X$2949,MATCH($A2869+(1-C2869)*32,$A$2822:$A$2949,0))</f>
        <v>300000000</v>
      </c>
      <c r="AG2869" s="7" t="n">
        <f aca="false">INDEX($X$2822:$X$2949,MATCH($A2869-C2869*32,$A$2822:$A$2949,0))</f>
        <v>567034595.199997</v>
      </c>
      <c r="AH2869" s="7" t="n">
        <f aca="false">INDEX($Y$2822:$Y$2949,MATCH($A2869+(1-D2869)*16,$A$2822:$A$2949,0))</f>
        <v>100000000</v>
      </c>
      <c r="AI2869" s="7" t="n">
        <f aca="false">INDEX($Y$2822:$Y$2949,MATCH($A2869-D2869*16,$A$2822:$A$2949,0))</f>
        <v>192569109.267708</v>
      </c>
      <c r="AJ2869" s="7" t="n">
        <f aca="false">INDEX($Z$2822:$Z$2949,MATCH($A2869+(1-E2869)*8,$A$2822:$A$2949,0))</f>
        <v>60000000</v>
      </c>
      <c r="AK2869" s="7" t="n">
        <f aca="false">INDEX($Z$2822:$Z$2949,MATCH($A2869-E2869*8,$A$2822:$A$2949,0))</f>
        <v>236816993.450594</v>
      </c>
      <c r="AL2869" s="7" t="n">
        <f aca="false">INDEX($AA$2822:$AA$2949,MATCH($A2869+(1-F2869)*4,$A$2822:$A$2949,0))</f>
        <v>30000000</v>
      </c>
      <c r="AM2869" s="7" t="n">
        <f aca="false">INDEX($AA$2822:$AA$2949,MATCH($A2869-F2869*4,$A$2822:$A$2949,0))</f>
        <v>280594305.529952</v>
      </c>
      <c r="AN2869" s="7" t="n">
        <f aca="false">INDEX($AB$2822:$AB$2949,MATCH($A2869+(1-G2869)*2,$A$2822:$A$2949,0))</f>
        <v>15000000</v>
      </c>
      <c r="AO2869" s="7" t="n">
        <f aca="false">INDEX($AB$2822:$AB$2949,MATCH($A2869-G2869*2,$A$2822:$A$2949,0))</f>
        <v>415436745.828872</v>
      </c>
      <c r="AP2869" s="7" t="n">
        <f aca="false">INDEX($AC$2822:$AC$2949,MATCH($A2869+(1-H2869)*1,$A$2822:$A$2949,0))</f>
        <v>5000000</v>
      </c>
      <c r="AQ2869" s="7" t="n">
        <f aca="false">INDEX($AC$2822:$AC$2949,MATCH($A2869-H2869*1,$A$2822:$A$2949,0))</f>
        <v>412852380.380481</v>
      </c>
      <c r="AR2869" s="14" t="b">
        <f aca="false">AND(IF(B2869=1,AD2869&gt;=AE2869,AE2869&gt;AD2869),IF(C2869=1,AF2869&gt;=AG2869,AG2869&gt;AF2869),IF(D2869=1,AH2869&gt;=AI2869,AI2869&gt;AH2869),IF(E2869=1,AJ2869&gt;=AK2869,AK2869&gt;AJ2869),IF(F2869=1,AL2869&gt;=AM2869,AM2869&gt;AL2869),IF(G2869=1,AN2869&gt;=AO2869,AO2869&gt;AN2869),IF(H2869=1,AP2869&gt;=AQ2869,AQ2869&gt;AP2869))</f>
        <v>0</v>
      </c>
      <c r="AS2869" s="2"/>
      <c r="AT2869" s="2"/>
      <c r="AU2869" s="2"/>
      <c r="AV2869" s="2"/>
      <c r="AW2869" s="2"/>
      <c r="AX2869" s="2"/>
    </row>
    <row r="2870" customFormat="false" ht="15" hidden="false" customHeight="false" outlineLevel="0" collapsed="false">
      <c r="A2870" s="6" t="n">
        <f aca="false">ROW()-2822</f>
        <v>48</v>
      </c>
      <c r="B2870" s="6" t="n">
        <f aca="false">MOD(INT($A2870/64),2)</f>
        <v>0</v>
      </c>
      <c r="C2870" s="6" t="n">
        <f aca="false">MOD(INT($A2870/32),2)</f>
        <v>1</v>
      </c>
      <c r="D2870" s="6" t="n">
        <f aca="false">MOD(INT($A2870/16),2)</f>
        <v>1</v>
      </c>
      <c r="E2870" s="6" t="n">
        <f aca="false">MOD(INT($A2870/8),2)</f>
        <v>0</v>
      </c>
      <c r="F2870" s="6" t="n">
        <f aca="false">MOD(INT($A2870/4),2)</f>
        <v>0</v>
      </c>
      <c r="G2870" s="6" t="n">
        <f aca="false">MOD(INT($A2870/2),2)</f>
        <v>0</v>
      </c>
      <c r="H2870" s="6" t="n">
        <f aca="false">MOD(INT($A2870/1),2)</f>
        <v>0</v>
      </c>
      <c r="I2870" s="7" t="n">
        <f aca="false">IF(B2870=1,MIN($B$6,$B$2820),0)</f>
        <v>0</v>
      </c>
      <c r="J2870" s="7" t="n">
        <f aca="false">IF(C2870=1,MIN($F$786,MAX(0,$B$2820-I2870)),0)</f>
        <v>300000000</v>
      </c>
      <c r="K2870" s="7" t="n">
        <f aca="false">IF(D2870=1,MIN($F$785,MAX(0,$B$2820-SUM(I2870:J2870))),0)</f>
        <v>100000000</v>
      </c>
      <c r="L2870" s="7" t="n">
        <f aca="false">IF(E2870=1,MIN($F$784,MAX(0,$B$2820-SUM(I2870:K2870))),0)</f>
        <v>0</v>
      </c>
      <c r="M2870" s="7" t="n">
        <f aca="false">IF(F2870=1,MIN($F$783,MAX(0,$B$2820-SUM(I2870:L2870))),0)</f>
        <v>0</v>
      </c>
      <c r="N2870" s="7" t="n">
        <f aca="false">IF(G2870=1,MIN($F$782,MAX(0,$B$2820-SUM(I2870:M2870))),0)</f>
        <v>0</v>
      </c>
      <c r="O2870" s="7" t="n">
        <f aca="false">IF(H2870=1,MIN($F$781,MAX(0,$B$2820-SUM(I2870:N2870))),0)</f>
        <v>0</v>
      </c>
      <c r="P2870" s="7" t="n">
        <f aca="false">MAX(0,$B$2820-SUM(I2870:O2870))</f>
        <v>1600000000</v>
      </c>
      <c r="Q2870" s="7" t="n">
        <f aca="false">($B$763+$B$764)+$B$22+(1-B2870)*$B$758+(1-C2870)*$E$786+(1-D2870)*$E$785+(1-E2870)*$E$784+(1-F2870)*$E$783+(1-G2870)*$E$782+(1-H2870)*$E$781</f>
        <v>25512220.4507358</v>
      </c>
      <c r="R2870" s="7" t="n">
        <f aca="false">P2870&gt;$B$12*Q2870</f>
        <v>1</v>
      </c>
      <c r="S2870" s="7" t="n">
        <f aca="false">IF(R2870,(P2870+$B$12*$B$13)/(Q2870+$B$13),IF(Q2870&gt;0,P2870/Q2870,0))</f>
        <v>57.2071750905382</v>
      </c>
      <c r="T2870" s="7" t="n">
        <f aca="false">IF(R2870,$B$13*(S2870-$B$12),0)</f>
        <v>140517937.726346</v>
      </c>
      <c r="U2870" s="7" t="n">
        <f aca="false">($B$763+$B$764)*S2870</f>
        <v>16489584.9079553</v>
      </c>
      <c r="V2870" s="7" t="n">
        <f aca="false">$B$22*S2870</f>
        <v>514864575.814844</v>
      </c>
      <c r="W2870" s="7" t="n">
        <f aca="false">IF(B2870=1,I2870,S2870*$B$758)</f>
        <v>47137405.1565671</v>
      </c>
      <c r="X2870" s="7" t="n">
        <f aca="false">IF(C2870=1,J2870,S2870*$E$786)</f>
        <v>300000000</v>
      </c>
      <c r="Y2870" s="7" t="n">
        <f aca="false">IF(D2870=1,K2870,S2870*$E$785)</f>
        <v>100000000</v>
      </c>
      <c r="Z2870" s="7" t="n">
        <f aca="false">IF(E2870=1,L2870,S2870*$E$784)</f>
        <v>137297220.217292</v>
      </c>
      <c r="AA2870" s="7" t="n">
        <f aca="false">IF(F2870=1,M2870,S2870*$E$783)</f>
        <v>171621525.271615</v>
      </c>
      <c r="AB2870" s="7" t="n">
        <f aca="false">IF(G2870=1,N2870,S2870*$E$782)</f>
        <v>286035875.452691</v>
      </c>
      <c r="AC2870" s="7" t="n">
        <f aca="false">IF(H2870=1,O2870,S2870*$E$781)</f>
        <v>286035875.452691</v>
      </c>
      <c r="AD2870" s="7" t="n">
        <f aca="false">INDEX($W$2822:$W$2949,MATCH($A2870+(1-B2870)*64,$A$2822:$A$2949,0))</f>
        <v>30000000</v>
      </c>
      <c r="AE2870" s="7" t="n">
        <f aca="false">INDEX($W$2822:$W$2949,MATCH($A2870-B2870*64,$A$2822:$A$2949,0))</f>
        <v>47137405.1565671</v>
      </c>
      <c r="AF2870" s="7" t="n">
        <f aca="false">INDEX($X$2822:$X$2949,MATCH($A2870+(1-C2870)*32,$A$2822:$A$2949,0))</f>
        <v>300000000</v>
      </c>
      <c r="AG2870" s="7" t="n">
        <f aca="false">INDEX($X$2822:$X$2949,MATCH($A2870-C2870*32,$A$2822:$A$2949,0))</f>
        <v>341932627.848314</v>
      </c>
      <c r="AH2870" s="7" t="n">
        <f aca="false">INDEX($Y$2822:$Y$2949,MATCH($A2870+(1-D2870)*16,$A$2822:$A$2949,0))</f>
        <v>100000000</v>
      </c>
      <c r="AI2870" s="7" t="n">
        <f aca="false">INDEX($Y$2822:$Y$2949,MATCH($A2870-D2870*16,$A$2822:$A$2949,0))</f>
        <v>99291925.7828371</v>
      </c>
      <c r="AJ2870" s="7" t="n">
        <f aca="false">INDEX($Z$2822:$Z$2949,MATCH($A2870+(1-E2870)*8,$A$2822:$A$2949,0))</f>
        <v>60000000</v>
      </c>
      <c r="AK2870" s="7" t="n">
        <f aca="false">INDEX($Z$2822:$Z$2949,MATCH($A2870-E2870*8,$A$2822:$A$2949,0))</f>
        <v>137297220.217292</v>
      </c>
      <c r="AL2870" s="7" t="n">
        <f aca="false">INDEX($AA$2822:$AA$2949,MATCH($A2870+(1-F2870)*4,$A$2822:$A$2949,0))</f>
        <v>30000000</v>
      </c>
      <c r="AM2870" s="7" t="n">
        <f aca="false">INDEX($AA$2822:$AA$2949,MATCH($A2870-F2870*4,$A$2822:$A$2949,0))</f>
        <v>171621525.271615</v>
      </c>
      <c r="AN2870" s="7" t="n">
        <f aca="false">INDEX($AB$2822:$AB$2949,MATCH($A2870+(1-G2870)*2,$A$2822:$A$2949,0))</f>
        <v>15000000</v>
      </c>
      <c r="AO2870" s="7" t="n">
        <f aca="false">INDEX($AB$2822:$AB$2949,MATCH($A2870-G2870*2,$A$2822:$A$2949,0))</f>
        <v>286035875.452691</v>
      </c>
      <c r="AP2870" s="7" t="n">
        <f aca="false">INDEX($AC$2822:$AC$2949,MATCH($A2870+(1-H2870)*1,$A$2822:$A$2949,0))</f>
        <v>5000000</v>
      </c>
      <c r="AQ2870" s="7" t="n">
        <f aca="false">INDEX($AC$2822:$AC$2949,MATCH($A2870-H2870*1,$A$2822:$A$2949,0))</f>
        <v>286035875.452691</v>
      </c>
      <c r="AR2870" s="14" t="b">
        <f aca="false">AND(IF(B2870=1,AD2870&gt;=AE2870,AE2870&gt;AD2870),IF(C2870=1,AF2870&gt;=AG2870,AG2870&gt;AF2870),IF(D2870=1,AH2870&gt;=AI2870,AI2870&gt;AH2870),IF(E2870=1,AJ2870&gt;=AK2870,AK2870&gt;AJ2870),IF(F2870=1,AL2870&gt;=AM2870,AM2870&gt;AL2870),IF(G2870=1,AN2870&gt;=AO2870,AO2870&gt;AN2870),IF(H2870=1,AP2870&gt;=AQ2870,AQ2870&gt;AP2870))</f>
        <v>0</v>
      </c>
      <c r="AS2870" s="2"/>
      <c r="AT2870" s="2"/>
      <c r="AU2870" s="2"/>
      <c r="AV2870" s="2"/>
      <c r="AW2870" s="2"/>
      <c r="AX2870" s="2"/>
    </row>
    <row r="2871" customFormat="false" ht="15" hidden="false" customHeight="false" outlineLevel="0" collapsed="false">
      <c r="A2871" s="6" t="n">
        <f aca="false">ROW()-2822</f>
        <v>49</v>
      </c>
      <c r="B2871" s="6" t="n">
        <f aca="false">MOD(INT($A2871/64),2)</f>
        <v>0</v>
      </c>
      <c r="C2871" s="6" t="n">
        <f aca="false">MOD(INT($A2871/32),2)</f>
        <v>1</v>
      </c>
      <c r="D2871" s="6" t="n">
        <f aca="false">MOD(INT($A2871/16),2)</f>
        <v>1</v>
      </c>
      <c r="E2871" s="6" t="n">
        <f aca="false">MOD(INT($A2871/8),2)</f>
        <v>0</v>
      </c>
      <c r="F2871" s="6" t="n">
        <f aca="false">MOD(INT($A2871/4),2)</f>
        <v>0</v>
      </c>
      <c r="G2871" s="6" t="n">
        <f aca="false">MOD(INT($A2871/2),2)</f>
        <v>0</v>
      </c>
      <c r="H2871" s="6" t="n">
        <f aca="false">MOD(INT($A2871/1),2)</f>
        <v>1</v>
      </c>
      <c r="I2871" s="7" t="n">
        <f aca="false">IF(B2871=1,MIN($B$6,$B$2820),0)</f>
        <v>0</v>
      </c>
      <c r="J2871" s="7" t="n">
        <f aca="false">IF(C2871=1,MIN($F$786,MAX(0,$B$2820-I2871)),0)</f>
        <v>300000000</v>
      </c>
      <c r="K2871" s="7" t="n">
        <f aca="false">IF(D2871=1,MIN($F$785,MAX(0,$B$2820-SUM(I2871:J2871))),0)</f>
        <v>100000000</v>
      </c>
      <c r="L2871" s="7" t="n">
        <f aca="false">IF(E2871=1,MIN($F$784,MAX(0,$B$2820-SUM(I2871:K2871))),0)</f>
        <v>0</v>
      </c>
      <c r="M2871" s="7" t="n">
        <f aca="false">IF(F2871=1,MIN($F$783,MAX(0,$B$2820-SUM(I2871:L2871))),0)</f>
        <v>0</v>
      </c>
      <c r="N2871" s="7" t="n">
        <f aca="false">IF(G2871=1,MIN($F$782,MAX(0,$B$2820-SUM(I2871:M2871))),0)</f>
        <v>0</v>
      </c>
      <c r="O2871" s="7" t="n">
        <f aca="false">IF(H2871=1,MIN($F$781,MAX(0,$B$2820-SUM(I2871:N2871))),0)</f>
        <v>5000000</v>
      </c>
      <c r="P2871" s="7" t="n">
        <f aca="false">MAX(0,$B$2820-SUM(I2871:O2871))</f>
        <v>1595000000</v>
      </c>
      <c r="Q2871" s="7" t="n">
        <f aca="false">($B$763+$B$764)+$B$22+(1-B2871)*$B$758+(1-C2871)*$E$786+(1-D2871)*$E$785+(1-E2871)*$E$784+(1-F2871)*$E$783+(1-G2871)*$E$782+(1-H2871)*$E$781</f>
        <v>20512220.4507358</v>
      </c>
      <c r="R2871" s="7" t="n">
        <f aca="false">P2871&gt;$B$12*Q2871</f>
        <v>1</v>
      </c>
      <c r="S2871" s="7" t="n">
        <f aca="false">IF(R2871,(P2871+$B$12*$B$13)/(Q2871+$B$13),IF(Q2871&gt;0,P2871/Q2871,0))</f>
        <v>69.4196374235116</v>
      </c>
      <c r="T2871" s="7" t="n">
        <f aca="false">IF(R2871,$B$13*(S2871-$B$12),0)</f>
        <v>171049093.558779</v>
      </c>
      <c r="U2871" s="7" t="n">
        <f aca="false">($B$763+$B$764)*S2871</f>
        <v>20009745.3468523</v>
      </c>
      <c r="V2871" s="7" t="n">
        <f aca="false">$B$22*S2871</f>
        <v>624776736.811604</v>
      </c>
      <c r="W2871" s="7" t="n">
        <f aca="false">IF(B2871=1,I2871,S2871*$B$758)</f>
        <v>57200195.0782441</v>
      </c>
      <c r="X2871" s="7" t="n">
        <f aca="false">IF(C2871=1,J2871,S2871*$E$786)</f>
        <v>300000000</v>
      </c>
      <c r="Y2871" s="7" t="n">
        <f aca="false">IF(D2871=1,K2871,S2871*$E$785)</f>
        <v>100000000</v>
      </c>
      <c r="Z2871" s="7" t="n">
        <f aca="false">IF(E2871=1,L2871,S2871*$E$784)</f>
        <v>166607129.816428</v>
      </c>
      <c r="AA2871" s="7" t="n">
        <f aca="false">IF(F2871=1,M2871,S2871*$E$783)</f>
        <v>208258912.270535</v>
      </c>
      <c r="AB2871" s="7" t="n">
        <f aca="false">IF(G2871=1,N2871,S2871*$E$782)</f>
        <v>347098187.117558</v>
      </c>
      <c r="AC2871" s="7" t="n">
        <f aca="false">IF(H2871=1,O2871,S2871*$E$781)</f>
        <v>5000000</v>
      </c>
      <c r="AD2871" s="7" t="n">
        <f aca="false">INDEX($W$2822:$W$2949,MATCH($A2871+(1-B2871)*64,$A$2822:$A$2949,0))</f>
        <v>30000000</v>
      </c>
      <c r="AE2871" s="7" t="n">
        <f aca="false">INDEX($W$2822:$W$2949,MATCH($A2871-B2871*64,$A$2822:$A$2949,0))</f>
        <v>57200195.0782441</v>
      </c>
      <c r="AF2871" s="7" t="n">
        <f aca="false">INDEX($X$2822:$X$2949,MATCH($A2871+(1-C2871)*32,$A$2822:$A$2949,0))</f>
        <v>300000000</v>
      </c>
      <c r="AG2871" s="7" t="n">
        <f aca="false">INDEX($X$2822:$X$2949,MATCH($A2871-C2871*32,$A$2822:$A$2949,0))</f>
        <v>399530545.8497</v>
      </c>
      <c r="AH2871" s="7" t="n">
        <f aca="false">INDEX($Y$2822:$Y$2949,MATCH($A2871+(1-D2871)*16,$A$2822:$A$2949,0))</f>
        <v>100000000</v>
      </c>
      <c r="AI2871" s="7" t="n">
        <f aca="false">INDEX($Y$2822:$Y$2949,MATCH($A2871-D2871*16,$A$2822:$A$2949,0))</f>
        <v>119002720.543352</v>
      </c>
      <c r="AJ2871" s="7" t="n">
        <f aca="false">INDEX($Z$2822:$Z$2949,MATCH($A2871+(1-E2871)*8,$A$2822:$A$2949,0))</f>
        <v>60000000</v>
      </c>
      <c r="AK2871" s="7" t="n">
        <f aca="false">INDEX($Z$2822:$Z$2949,MATCH($A2871-E2871*8,$A$2822:$A$2949,0))</f>
        <v>166607129.816428</v>
      </c>
      <c r="AL2871" s="7" t="n">
        <f aca="false">INDEX($AA$2822:$AA$2949,MATCH($A2871+(1-F2871)*4,$A$2822:$A$2949,0))</f>
        <v>30000000</v>
      </c>
      <c r="AM2871" s="7" t="n">
        <f aca="false">INDEX($AA$2822:$AA$2949,MATCH($A2871-F2871*4,$A$2822:$A$2949,0))</f>
        <v>208258912.270535</v>
      </c>
      <c r="AN2871" s="7" t="n">
        <f aca="false">INDEX($AB$2822:$AB$2949,MATCH($A2871+(1-G2871)*2,$A$2822:$A$2949,0))</f>
        <v>15000000</v>
      </c>
      <c r="AO2871" s="7" t="n">
        <f aca="false">INDEX($AB$2822:$AB$2949,MATCH($A2871-G2871*2,$A$2822:$A$2949,0))</f>
        <v>347098187.117558</v>
      </c>
      <c r="AP2871" s="7" t="n">
        <f aca="false">INDEX($AC$2822:$AC$2949,MATCH($A2871+(1-H2871)*1,$A$2822:$A$2949,0))</f>
        <v>5000000</v>
      </c>
      <c r="AQ2871" s="7" t="n">
        <f aca="false">INDEX($AC$2822:$AC$2949,MATCH($A2871-H2871*1,$A$2822:$A$2949,0))</f>
        <v>286035875.452691</v>
      </c>
      <c r="AR2871" s="14" t="b">
        <f aca="false">AND(IF(B2871=1,AD2871&gt;=AE2871,AE2871&gt;AD2871),IF(C2871=1,AF2871&gt;=AG2871,AG2871&gt;AF2871),IF(D2871=1,AH2871&gt;=AI2871,AI2871&gt;AH2871),IF(E2871=1,AJ2871&gt;=AK2871,AK2871&gt;AJ2871),IF(F2871=1,AL2871&gt;=AM2871,AM2871&gt;AL2871),IF(G2871=1,AN2871&gt;=AO2871,AO2871&gt;AN2871),IF(H2871=1,AP2871&gt;=AQ2871,AQ2871&gt;AP2871))</f>
        <v>0</v>
      </c>
      <c r="AS2871" s="2"/>
      <c r="AT2871" s="2"/>
      <c r="AU2871" s="2"/>
      <c r="AV2871" s="2"/>
      <c r="AW2871" s="2"/>
      <c r="AX2871" s="2"/>
    </row>
    <row r="2872" customFormat="false" ht="15" hidden="false" customHeight="false" outlineLevel="0" collapsed="false">
      <c r="A2872" s="6" t="n">
        <f aca="false">ROW()-2822</f>
        <v>50</v>
      </c>
      <c r="B2872" s="6" t="n">
        <f aca="false">MOD(INT($A2872/64),2)</f>
        <v>0</v>
      </c>
      <c r="C2872" s="6" t="n">
        <f aca="false">MOD(INT($A2872/32),2)</f>
        <v>1</v>
      </c>
      <c r="D2872" s="6" t="n">
        <f aca="false">MOD(INT($A2872/16),2)</f>
        <v>1</v>
      </c>
      <c r="E2872" s="6" t="n">
        <f aca="false">MOD(INT($A2872/8),2)</f>
        <v>0</v>
      </c>
      <c r="F2872" s="6" t="n">
        <f aca="false">MOD(INT($A2872/4),2)</f>
        <v>0</v>
      </c>
      <c r="G2872" s="6" t="n">
        <f aca="false">MOD(INT($A2872/2),2)</f>
        <v>1</v>
      </c>
      <c r="H2872" s="6" t="n">
        <f aca="false">MOD(INT($A2872/1),2)</f>
        <v>0</v>
      </c>
      <c r="I2872" s="7" t="n">
        <f aca="false">IF(B2872=1,MIN($B$6,$B$2820),0)</f>
        <v>0</v>
      </c>
      <c r="J2872" s="7" t="n">
        <f aca="false">IF(C2872=1,MIN($F$786,MAX(0,$B$2820-I2872)),0)</f>
        <v>300000000</v>
      </c>
      <c r="K2872" s="7" t="n">
        <f aca="false">IF(D2872=1,MIN($F$785,MAX(0,$B$2820-SUM(I2872:J2872))),0)</f>
        <v>100000000</v>
      </c>
      <c r="L2872" s="7" t="n">
        <f aca="false">IF(E2872=1,MIN($F$784,MAX(0,$B$2820-SUM(I2872:K2872))),0)</f>
        <v>0</v>
      </c>
      <c r="M2872" s="7" t="n">
        <f aca="false">IF(F2872=1,MIN($F$783,MAX(0,$B$2820-SUM(I2872:L2872))),0)</f>
        <v>0</v>
      </c>
      <c r="N2872" s="7" t="n">
        <f aca="false">IF(G2872=1,MIN($F$782,MAX(0,$B$2820-SUM(I2872:M2872))),0)</f>
        <v>15000000</v>
      </c>
      <c r="O2872" s="7" t="n">
        <f aca="false">IF(H2872=1,MIN($F$781,MAX(0,$B$2820-SUM(I2872:N2872))),0)</f>
        <v>0</v>
      </c>
      <c r="P2872" s="7" t="n">
        <f aca="false">MAX(0,$B$2820-SUM(I2872:O2872))</f>
        <v>1585000000</v>
      </c>
      <c r="Q2872" s="7" t="n">
        <f aca="false">($B$763+$B$764)+$B$22+(1-B2872)*$B$758+(1-C2872)*$E$786+(1-D2872)*$E$785+(1-E2872)*$E$784+(1-F2872)*$E$783+(1-G2872)*$E$782+(1-H2872)*$E$781</f>
        <v>20512220.4507358</v>
      </c>
      <c r="R2872" s="7" t="n">
        <f aca="false">P2872&gt;$B$12*Q2872</f>
        <v>1</v>
      </c>
      <c r="S2872" s="7" t="n">
        <f aca="false">IF(R2872,(P2872+$B$12*$B$13)/(Q2872+$B$13),IF(Q2872&gt;0,P2872/Q2872,0))</f>
        <v>68.9850857025506</v>
      </c>
      <c r="T2872" s="7" t="n">
        <f aca="false">IF(R2872,$B$13*(S2872-$B$12),0)</f>
        <v>169962714.256377</v>
      </c>
      <c r="U2872" s="7" t="n">
        <f aca="false">($B$763+$B$764)*S2872</f>
        <v>19884488.7249628</v>
      </c>
      <c r="V2872" s="7" t="n">
        <f aca="false">$B$22*S2872</f>
        <v>620865771.322956</v>
      </c>
      <c r="W2872" s="7" t="n">
        <f aca="false">IF(B2872=1,I2872,S2872*$B$758)</f>
        <v>56842134.3891784</v>
      </c>
      <c r="X2872" s="7" t="n">
        <f aca="false">IF(C2872=1,J2872,S2872*$E$786)</f>
        <v>300000000</v>
      </c>
      <c r="Y2872" s="7" t="n">
        <f aca="false">IF(D2872=1,K2872,S2872*$E$785)</f>
        <v>100000000</v>
      </c>
      <c r="Z2872" s="7" t="n">
        <f aca="false">IF(E2872=1,L2872,S2872*$E$784)</f>
        <v>165564205.686122</v>
      </c>
      <c r="AA2872" s="7" t="n">
        <f aca="false">IF(F2872=1,M2872,S2872*$E$783)</f>
        <v>206955257.107652</v>
      </c>
      <c r="AB2872" s="7" t="n">
        <f aca="false">IF(G2872=1,N2872,S2872*$E$782)</f>
        <v>15000000</v>
      </c>
      <c r="AC2872" s="7" t="n">
        <f aca="false">IF(H2872=1,O2872,S2872*$E$781)</f>
        <v>344925428.512753</v>
      </c>
      <c r="AD2872" s="7" t="n">
        <f aca="false">INDEX($W$2822:$W$2949,MATCH($A2872+(1-B2872)*64,$A$2822:$A$2949,0))</f>
        <v>30000000</v>
      </c>
      <c r="AE2872" s="7" t="n">
        <f aca="false">INDEX($W$2822:$W$2949,MATCH($A2872-B2872*64,$A$2822:$A$2949,0))</f>
        <v>56842134.3891784</v>
      </c>
      <c r="AF2872" s="7" t="n">
        <f aca="false">INDEX($X$2822:$X$2949,MATCH($A2872+(1-C2872)*32,$A$2822:$A$2949,0))</f>
        <v>300000000</v>
      </c>
      <c r="AG2872" s="7" t="n">
        <f aca="false">INDEX($X$2822:$X$2949,MATCH($A2872-C2872*32,$A$2822:$A$2949,0))</f>
        <v>397424983.025722</v>
      </c>
      <c r="AH2872" s="7" t="n">
        <f aca="false">INDEX($Y$2822:$Y$2949,MATCH($A2872+(1-D2872)*16,$A$2822:$A$2949,0))</f>
        <v>100000000</v>
      </c>
      <c r="AI2872" s="7" t="n">
        <f aca="false">INDEX($Y$2822:$Y$2949,MATCH($A2872-D2872*16,$A$2822:$A$2949,0))</f>
        <v>118301673.588752</v>
      </c>
      <c r="AJ2872" s="7" t="n">
        <f aca="false">INDEX($Z$2822:$Z$2949,MATCH($A2872+(1-E2872)*8,$A$2822:$A$2949,0))</f>
        <v>60000000</v>
      </c>
      <c r="AK2872" s="7" t="n">
        <f aca="false">INDEX($Z$2822:$Z$2949,MATCH($A2872-E2872*8,$A$2822:$A$2949,0))</f>
        <v>165564205.686122</v>
      </c>
      <c r="AL2872" s="7" t="n">
        <f aca="false">INDEX($AA$2822:$AA$2949,MATCH($A2872+(1-F2872)*4,$A$2822:$A$2949,0))</f>
        <v>30000000</v>
      </c>
      <c r="AM2872" s="7" t="n">
        <f aca="false">INDEX($AA$2822:$AA$2949,MATCH($A2872-F2872*4,$A$2822:$A$2949,0))</f>
        <v>206955257.107652</v>
      </c>
      <c r="AN2872" s="7" t="n">
        <f aca="false">INDEX($AB$2822:$AB$2949,MATCH($A2872+(1-G2872)*2,$A$2822:$A$2949,0))</f>
        <v>15000000</v>
      </c>
      <c r="AO2872" s="7" t="n">
        <f aca="false">INDEX($AB$2822:$AB$2949,MATCH($A2872-G2872*2,$A$2822:$A$2949,0))</f>
        <v>286035875.452691</v>
      </c>
      <c r="AP2872" s="7" t="n">
        <f aca="false">INDEX($AC$2822:$AC$2949,MATCH($A2872+(1-H2872)*1,$A$2822:$A$2949,0))</f>
        <v>5000000</v>
      </c>
      <c r="AQ2872" s="7" t="n">
        <f aca="false">INDEX($AC$2822:$AC$2949,MATCH($A2872-H2872*1,$A$2822:$A$2949,0))</f>
        <v>344925428.512753</v>
      </c>
      <c r="AR2872" s="14" t="b">
        <f aca="false">AND(IF(B2872=1,AD2872&gt;=AE2872,AE2872&gt;AD2872),IF(C2872=1,AF2872&gt;=AG2872,AG2872&gt;AF2872),IF(D2872=1,AH2872&gt;=AI2872,AI2872&gt;AH2872),IF(E2872=1,AJ2872&gt;=AK2872,AK2872&gt;AJ2872),IF(F2872=1,AL2872&gt;=AM2872,AM2872&gt;AL2872),IF(G2872=1,AN2872&gt;=AO2872,AO2872&gt;AN2872),IF(H2872=1,AP2872&gt;=AQ2872,AQ2872&gt;AP2872))</f>
        <v>0</v>
      </c>
      <c r="AS2872" s="2"/>
      <c r="AT2872" s="2"/>
      <c r="AU2872" s="2"/>
      <c r="AV2872" s="2"/>
      <c r="AW2872" s="2"/>
      <c r="AX2872" s="2"/>
    </row>
    <row r="2873" customFormat="false" ht="15" hidden="false" customHeight="false" outlineLevel="0" collapsed="false">
      <c r="A2873" s="6" t="n">
        <f aca="false">ROW()-2822</f>
        <v>51</v>
      </c>
      <c r="B2873" s="6" t="n">
        <f aca="false">MOD(INT($A2873/64),2)</f>
        <v>0</v>
      </c>
      <c r="C2873" s="6" t="n">
        <f aca="false">MOD(INT($A2873/32),2)</f>
        <v>1</v>
      </c>
      <c r="D2873" s="6" t="n">
        <f aca="false">MOD(INT($A2873/16),2)</f>
        <v>1</v>
      </c>
      <c r="E2873" s="6" t="n">
        <f aca="false">MOD(INT($A2873/8),2)</f>
        <v>0</v>
      </c>
      <c r="F2873" s="6" t="n">
        <f aca="false">MOD(INT($A2873/4),2)</f>
        <v>0</v>
      </c>
      <c r="G2873" s="6" t="n">
        <f aca="false">MOD(INT($A2873/2),2)</f>
        <v>1</v>
      </c>
      <c r="H2873" s="6" t="n">
        <f aca="false">MOD(INT($A2873/1),2)</f>
        <v>1</v>
      </c>
      <c r="I2873" s="7" t="n">
        <f aca="false">IF(B2873=1,MIN($B$6,$B$2820),0)</f>
        <v>0</v>
      </c>
      <c r="J2873" s="7" t="n">
        <f aca="false">IF(C2873=1,MIN($F$786,MAX(0,$B$2820-I2873)),0)</f>
        <v>300000000</v>
      </c>
      <c r="K2873" s="7" t="n">
        <f aca="false">IF(D2873=1,MIN($F$785,MAX(0,$B$2820-SUM(I2873:J2873))),0)</f>
        <v>100000000</v>
      </c>
      <c r="L2873" s="7" t="n">
        <f aca="false">IF(E2873=1,MIN($F$784,MAX(0,$B$2820-SUM(I2873:K2873))),0)</f>
        <v>0</v>
      </c>
      <c r="M2873" s="7" t="n">
        <f aca="false">IF(F2873=1,MIN($F$783,MAX(0,$B$2820-SUM(I2873:L2873))),0)</f>
        <v>0</v>
      </c>
      <c r="N2873" s="7" t="n">
        <f aca="false">IF(G2873=1,MIN($F$782,MAX(0,$B$2820-SUM(I2873:M2873))),0)</f>
        <v>15000000</v>
      </c>
      <c r="O2873" s="7" t="n">
        <f aca="false">IF(H2873=1,MIN($F$781,MAX(0,$B$2820-SUM(I2873:N2873))),0)</f>
        <v>5000000</v>
      </c>
      <c r="P2873" s="7" t="n">
        <f aca="false">MAX(0,$B$2820-SUM(I2873:O2873))</f>
        <v>1580000000</v>
      </c>
      <c r="Q2873" s="7" t="n">
        <f aca="false">($B$763+$B$764)+$B$22+(1-B2873)*$B$758+(1-C2873)*$E$786+(1-D2873)*$E$785+(1-E2873)*$E$784+(1-F2873)*$E$783+(1-G2873)*$E$782+(1-H2873)*$E$781</f>
        <v>15512220.4507358</v>
      </c>
      <c r="R2873" s="7" t="n">
        <f aca="false">P2873&gt;$B$12*Q2873</f>
        <v>1</v>
      </c>
      <c r="S2873" s="7" t="n">
        <f aca="false">IF(R2873,(P2873+$B$12*$B$13)/(Q2873+$B$13),IF(Q2873&gt;0,P2873/Q2873,0))</f>
        <v>87.8570193124275</v>
      </c>
      <c r="T2873" s="7" t="n">
        <f aca="false">IF(R2873,$B$13*(S2873-$B$12),0)</f>
        <v>217142548.281069</v>
      </c>
      <c r="U2873" s="7" t="n">
        <f aca="false">($B$763+$B$764)*S2873</f>
        <v>25324197.138197</v>
      </c>
      <c r="V2873" s="7" t="n">
        <f aca="false">$B$22*S2873</f>
        <v>790713173.811847</v>
      </c>
      <c r="W2873" s="7" t="n">
        <f aca="false">IF(B2873=1,I2873,S2873*$B$758)</f>
        <v>72392176.4817783</v>
      </c>
      <c r="X2873" s="7" t="n">
        <f aca="false">IF(C2873=1,J2873,S2873*$E$786)</f>
        <v>300000000</v>
      </c>
      <c r="Y2873" s="7" t="n">
        <f aca="false">IF(D2873=1,K2873,S2873*$E$785)</f>
        <v>100000000</v>
      </c>
      <c r="Z2873" s="7" t="n">
        <f aca="false">IF(E2873=1,L2873,S2873*$E$784)</f>
        <v>210856846.349826</v>
      </c>
      <c r="AA2873" s="7" t="n">
        <f aca="false">IF(F2873=1,M2873,S2873*$E$783)</f>
        <v>263571057.937283</v>
      </c>
      <c r="AB2873" s="7" t="n">
        <f aca="false">IF(G2873=1,N2873,S2873*$E$782)</f>
        <v>15000000</v>
      </c>
      <c r="AC2873" s="7" t="n">
        <f aca="false">IF(H2873=1,O2873,S2873*$E$781)</f>
        <v>5000000</v>
      </c>
      <c r="AD2873" s="7" t="n">
        <f aca="false">INDEX($W$2822:$W$2949,MATCH($A2873+(1-B2873)*64,$A$2822:$A$2949,0))</f>
        <v>30000000</v>
      </c>
      <c r="AE2873" s="7" t="n">
        <f aca="false">INDEX($W$2822:$W$2949,MATCH($A2873-B2873*64,$A$2822:$A$2949,0))</f>
        <v>72392176.4817783</v>
      </c>
      <c r="AF2873" s="7" t="n">
        <f aca="false">INDEX($X$2822:$X$2949,MATCH($A2873+(1-C2873)*32,$A$2822:$A$2949,0))</f>
        <v>300000000</v>
      </c>
      <c r="AG2873" s="7" t="n">
        <f aca="false">INDEX($X$2822:$X$2949,MATCH($A2873-C2873*32,$A$2822:$A$2949,0))</f>
        <v>478437114.759099</v>
      </c>
      <c r="AH2873" s="7" t="n">
        <f aca="false">INDEX($Y$2822:$Y$2949,MATCH($A2873+(1-D2873)*16,$A$2822:$A$2949,0))</f>
        <v>100000000</v>
      </c>
      <c r="AI2873" s="7" t="n">
        <f aca="false">INDEX($Y$2822:$Y$2949,MATCH($A2873-D2873*16,$A$2822:$A$2949,0))</f>
        <v>147816572.480674</v>
      </c>
      <c r="AJ2873" s="7" t="n">
        <f aca="false">INDEX($Z$2822:$Z$2949,MATCH($A2873+(1-E2873)*8,$A$2822:$A$2949,0))</f>
        <v>60000000</v>
      </c>
      <c r="AK2873" s="7" t="n">
        <f aca="false">INDEX($Z$2822:$Z$2949,MATCH($A2873-E2873*8,$A$2822:$A$2949,0))</f>
        <v>210856846.349826</v>
      </c>
      <c r="AL2873" s="7" t="n">
        <f aca="false">INDEX($AA$2822:$AA$2949,MATCH($A2873+(1-F2873)*4,$A$2822:$A$2949,0))</f>
        <v>30000000</v>
      </c>
      <c r="AM2873" s="7" t="n">
        <f aca="false">INDEX($AA$2822:$AA$2949,MATCH($A2873-F2873*4,$A$2822:$A$2949,0))</f>
        <v>263571057.937283</v>
      </c>
      <c r="AN2873" s="7" t="n">
        <f aca="false">INDEX($AB$2822:$AB$2949,MATCH($A2873+(1-G2873)*2,$A$2822:$A$2949,0))</f>
        <v>15000000</v>
      </c>
      <c r="AO2873" s="7" t="n">
        <f aca="false">INDEX($AB$2822:$AB$2949,MATCH($A2873-G2873*2,$A$2822:$A$2949,0))</f>
        <v>347098187.117558</v>
      </c>
      <c r="AP2873" s="7" t="n">
        <f aca="false">INDEX($AC$2822:$AC$2949,MATCH($A2873+(1-H2873)*1,$A$2822:$A$2949,0))</f>
        <v>5000000</v>
      </c>
      <c r="AQ2873" s="7" t="n">
        <f aca="false">INDEX($AC$2822:$AC$2949,MATCH($A2873-H2873*1,$A$2822:$A$2949,0))</f>
        <v>344925428.512753</v>
      </c>
      <c r="AR2873" s="14" t="b">
        <f aca="false">AND(IF(B2873=1,AD2873&gt;=AE2873,AE2873&gt;AD2873),IF(C2873=1,AF2873&gt;=AG2873,AG2873&gt;AF2873),IF(D2873=1,AH2873&gt;=AI2873,AI2873&gt;AH2873),IF(E2873=1,AJ2873&gt;=AK2873,AK2873&gt;AJ2873),IF(F2873=1,AL2873&gt;=AM2873,AM2873&gt;AL2873),IF(G2873=1,AN2873&gt;=AO2873,AO2873&gt;AN2873),IF(H2873=1,AP2873&gt;=AQ2873,AQ2873&gt;AP2873))</f>
        <v>0</v>
      </c>
      <c r="AS2873" s="2"/>
      <c r="AT2873" s="2"/>
      <c r="AU2873" s="2"/>
      <c r="AV2873" s="2"/>
      <c r="AW2873" s="2"/>
      <c r="AX2873" s="2"/>
    </row>
    <row r="2874" customFormat="false" ht="15" hidden="false" customHeight="false" outlineLevel="0" collapsed="false">
      <c r="A2874" s="6" t="n">
        <f aca="false">ROW()-2822</f>
        <v>52</v>
      </c>
      <c r="B2874" s="6" t="n">
        <f aca="false">MOD(INT($A2874/64),2)</f>
        <v>0</v>
      </c>
      <c r="C2874" s="6" t="n">
        <f aca="false">MOD(INT($A2874/32),2)</f>
        <v>1</v>
      </c>
      <c r="D2874" s="6" t="n">
        <f aca="false">MOD(INT($A2874/16),2)</f>
        <v>1</v>
      </c>
      <c r="E2874" s="6" t="n">
        <f aca="false">MOD(INT($A2874/8),2)</f>
        <v>0</v>
      </c>
      <c r="F2874" s="6" t="n">
        <f aca="false">MOD(INT($A2874/4),2)</f>
        <v>1</v>
      </c>
      <c r="G2874" s="6" t="n">
        <f aca="false">MOD(INT($A2874/2),2)</f>
        <v>0</v>
      </c>
      <c r="H2874" s="6" t="n">
        <f aca="false">MOD(INT($A2874/1),2)</f>
        <v>0</v>
      </c>
      <c r="I2874" s="7" t="n">
        <f aca="false">IF(B2874=1,MIN($B$6,$B$2820),0)</f>
        <v>0</v>
      </c>
      <c r="J2874" s="7" t="n">
        <f aca="false">IF(C2874=1,MIN($F$786,MAX(0,$B$2820-I2874)),0)</f>
        <v>300000000</v>
      </c>
      <c r="K2874" s="7" t="n">
        <f aca="false">IF(D2874=1,MIN($F$785,MAX(0,$B$2820-SUM(I2874:J2874))),0)</f>
        <v>100000000</v>
      </c>
      <c r="L2874" s="7" t="n">
        <f aca="false">IF(E2874=1,MIN($F$784,MAX(0,$B$2820-SUM(I2874:K2874))),0)</f>
        <v>0</v>
      </c>
      <c r="M2874" s="7" t="n">
        <f aca="false">IF(F2874=1,MIN($F$783,MAX(0,$B$2820-SUM(I2874:L2874))),0)</f>
        <v>30000000</v>
      </c>
      <c r="N2874" s="7" t="n">
        <f aca="false">IF(G2874=1,MIN($F$782,MAX(0,$B$2820-SUM(I2874:M2874))),0)</f>
        <v>0</v>
      </c>
      <c r="O2874" s="7" t="n">
        <f aca="false">IF(H2874=1,MIN($F$781,MAX(0,$B$2820-SUM(I2874:N2874))),0)</f>
        <v>0</v>
      </c>
      <c r="P2874" s="7" t="n">
        <f aca="false">MAX(0,$B$2820-SUM(I2874:O2874))</f>
        <v>1570000000</v>
      </c>
      <c r="Q2874" s="7" t="n">
        <f aca="false">($B$763+$B$764)+$B$22+(1-B2874)*$B$758+(1-C2874)*$E$786+(1-D2874)*$E$785+(1-E2874)*$E$784+(1-F2874)*$E$783+(1-G2874)*$E$782+(1-H2874)*$E$781</f>
        <v>22512220.4507358</v>
      </c>
      <c r="R2874" s="7" t="n">
        <f aca="false">P2874&gt;$B$12*Q2874</f>
        <v>1</v>
      </c>
      <c r="S2874" s="7" t="n">
        <f aca="false">IF(R2874,(P2874+$B$12*$B$13)/(Q2874+$B$13),IF(Q2874&gt;0,P2874/Q2874,0))</f>
        <v>62.8692683681244</v>
      </c>
      <c r="T2874" s="7" t="n">
        <f aca="false">IF(R2874,$B$13*(S2874-$B$12),0)</f>
        <v>154673170.920311</v>
      </c>
      <c r="U2874" s="7" t="n">
        <f aca="false">($B$763+$B$764)*S2874</f>
        <v>18121645.356837</v>
      </c>
      <c r="V2874" s="7" t="n">
        <f aca="false">$B$22*S2874</f>
        <v>565823415.313119</v>
      </c>
      <c r="W2874" s="7" t="n">
        <f aca="false">IF(B2874=1,I2874,S2874*$B$758)</f>
        <v>51802840.6449906</v>
      </c>
      <c r="X2874" s="7" t="n">
        <f aca="false">IF(C2874=1,J2874,S2874*$E$786)</f>
        <v>300000000</v>
      </c>
      <c r="Y2874" s="7" t="n">
        <f aca="false">IF(D2874=1,K2874,S2874*$E$785)</f>
        <v>100000000</v>
      </c>
      <c r="Z2874" s="7" t="n">
        <f aca="false">IF(E2874=1,L2874,S2874*$E$784)</f>
        <v>150886244.083498</v>
      </c>
      <c r="AA2874" s="7" t="n">
        <f aca="false">IF(F2874=1,M2874,S2874*$E$783)</f>
        <v>30000000</v>
      </c>
      <c r="AB2874" s="7" t="n">
        <f aca="false">IF(G2874=1,N2874,S2874*$E$782)</f>
        <v>314346341.840622</v>
      </c>
      <c r="AC2874" s="7" t="n">
        <f aca="false">IF(H2874=1,O2874,S2874*$E$781)</f>
        <v>314346341.840622</v>
      </c>
      <c r="AD2874" s="7" t="n">
        <f aca="false">INDEX($W$2822:$W$2949,MATCH($A2874+(1-B2874)*64,$A$2822:$A$2949,0))</f>
        <v>30000000</v>
      </c>
      <c r="AE2874" s="7" t="n">
        <f aca="false">INDEX($W$2822:$W$2949,MATCH($A2874-B2874*64,$A$2822:$A$2949,0))</f>
        <v>51802840.6449906</v>
      </c>
      <c r="AF2874" s="7" t="n">
        <f aca="false">INDEX($X$2822:$X$2949,MATCH($A2874+(1-C2874)*32,$A$2822:$A$2949,0))</f>
        <v>300000000</v>
      </c>
      <c r="AG2874" s="7" t="n">
        <f aca="false">INDEX($X$2822:$X$2949,MATCH($A2874-C2874*32,$A$2822:$A$2949,0))</f>
        <v>368952503.087014</v>
      </c>
      <c r="AH2874" s="7" t="n">
        <f aca="false">INDEX($Y$2822:$Y$2949,MATCH($A2874+(1-D2874)*16,$A$2822:$A$2949,0))</f>
        <v>100000000</v>
      </c>
      <c r="AI2874" s="7" t="n">
        <f aca="false">INDEX($Y$2822:$Y$2949,MATCH($A2874-D2874*16,$A$2822:$A$2949,0))</f>
        <v>108482792.775703</v>
      </c>
      <c r="AJ2874" s="7" t="n">
        <f aca="false">INDEX($Z$2822:$Z$2949,MATCH($A2874+(1-E2874)*8,$A$2822:$A$2949,0))</f>
        <v>60000000</v>
      </c>
      <c r="AK2874" s="7" t="n">
        <f aca="false">INDEX($Z$2822:$Z$2949,MATCH($A2874-E2874*8,$A$2822:$A$2949,0))</f>
        <v>150886244.083498</v>
      </c>
      <c r="AL2874" s="7" t="n">
        <f aca="false">INDEX($AA$2822:$AA$2949,MATCH($A2874+(1-F2874)*4,$A$2822:$A$2949,0))</f>
        <v>30000000</v>
      </c>
      <c r="AM2874" s="7" t="n">
        <f aca="false">INDEX($AA$2822:$AA$2949,MATCH($A2874-F2874*4,$A$2822:$A$2949,0))</f>
        <v>171621525.271615</v>
      </c>
      <c r="AN2874" s="7" t="n">
        <f aca="false">INDEX($AB$2822:$AB$2949,MATCH($A2874+(1-G2874)*2,$A$2822:$A$2949,0))</f>
        <v>15000000</v>
      </c>
      <c r="AO2874" s="7" t="n">
        <f aca="false">INDEX($AB$2822:$AB$2949,MATCH($A2874-G2874*2,$A$2822:$A$2949,0))</f>
        <v>314346341.840622</v>
      </c>
      <c r="AP2874" s="7" t="n">
        <f aca="false">INDEX($AC$2822:$AC$2949,MATCH($A2874+(1-H2874)*1,$A$2822:$A$2949,0))</f>
        <v>5000000</v>
      </c>
      <c r="AQ2874" s="7" t="n">
        <f aca="false">INDEX($AC$2822:$AC$2949,MATCH($A2874-H2874*1,$A$2822:$A$2949,0))</f>
        <v>314346341.840622</v>
      </c>
      <c r="AR2874" s="14" t="b">
        <f aca="false">AND(IF(B2874=1,AD2874&gt;=AE2874,AE2874&gt;AD2874),IF(C2874=1,AF2874&gt;=AG2874,AG2874&gt;AF2874),IF(D2874=1,AH2874&gt;=AI2874,AI2874&gt;AH2874),IF(E2874=1,AJ2874&gt;=AK2874,AK2874&gt;AJ2874),IF(F2874=1,AL2874&gt;=AM2874,AM2874&gt;AL2874),IF(G2874=1,AN2874&gt;=AO2874,AO2874&gt;AN2874),IF(H2874=1,AP2874&gt;=AQ2874,AQ2874&gt;AP2874))</f>
        <v>0</v>
      </c>
      <c r="AS2874" s="2"/>
      <c r="AT2874" s="2"/>
      <c r="AU2874" s="2"/>
      <c r="AV2874" s="2"/>
      <c r="AW2874" s="2"/>
      <c r="AX2874" s="2"/>
    </row>
    <row r="2875" customFormat="false" ht="15" hidden="false" customHeight="false" outlineLevel="0" collapsed="false">
      <c r="A2875" s="6" t="n">
        <f aca="false">ROW()-2822</f>
        <v>53</v>
      </c>
      <c r="B2875" s="6" t="n">
        <f aca="false">MOD(INT($A2875/64),2)</f>
        <v>0</v>
      </c>
      <c r="C2875" s="6" t="n">
        <f aca="false">MOD(INT($A2875/32),2)</f>
        <v>1</v>
      </c>
      <c r="D2875" s="6" t="n">
        <f aca="false">MOD(INT($A2875/16),2)</f>
        <v>1</v>
      </c>
      <c r="E2875" s="6" t="n">
        <f aca="false">MOD(INT($A2875/8),2)</f>
        <v>0</v>
      </c>
      <c r="F2875" s="6" t="n">
        <f aca="false">MOD(INT($A2875/4),2)</f>
        <v>1</v>
      </c>
      <c r="G2875" s="6" t="n">
        <f aca="false">MOD(INT($A2875/2),2)</f>
        <v>0</v>
      </c>
      <c r="H2875" s="6" t="n">
        <f aca="false">MOD(INT($A2875/1),2)</f>
        <v>1</v>
      </c>
      <c r="I2875" s="7" t="n">
        <f aca="false">IF(B2875=1,MIN($B$6,$B$2820),0)</f>
        <v>0</v>
      </c>
      <c r="J2875" s="7" t="n">
        <f aca="false">IF(C2875=1,MIN($F$786,MAX(0,$B$2820-I2875)),0)</f>
        <v>300000000</v>
      </c>
      <c r="K2875" s="7" t="n">
        <f aca="false">IF(D2875=1,MIN($F$785,MAX(0,$B$2820-SUM(I2875:J2875))),0)</f>
        <v>100000000</v>
      </c>
      <c r="L2875" s="7" t="n">
        <f aca="false">IF(E2875=1,MIN($F$784,MAX(0,$B$2820-SUM(I2875:K2875))),0)</f>
        <v>0</v>
      </c>
      <c r="M2875" s="7" t="n">
        <f aca="false">IF(F2875=1,MIN($F$783,MAX(0,$B$2820-SUM(I2875:L2875))),0)</f>
        <v>30000000</v>
      </c>
      <c r="N2875" s="7" t="n">
        <f aca="false">IF(G2875=1,MIN($F$782,MAX(0,$B$2820-SUM(I2875:M2875))),0)</f>
        <v>0</v>
      </c>
      <c r="O2875" s="7" t="n">
        <f aca="false">IF(H2875=1,MIN($F$781,MAX(0,$B$2820-SUM(I2875:N2875))),0)</f>
        <v>5000000</v>
      </c>
      <c r="P2875" s="7" t="n">
        <f aca="false">MAX(0,$B$2820-SUM(I2875:O2875))</f>
        <v>1565000000</v>
      </c>
      <c r="Q2875" s="7" t="n">
        <f aca="false">($B$763+$B$764)+$B$22+(1-B2875)*$B$758+(1-C2875)*$E$786+(1-D2875)*$E$785+(1-E2875)*$E$784+(1-F2875)*$E$783+(1-G2875)*$E$782+(1-H2875)*$E$781</f>
        <v>17512220.4507358</v>
      </c>
      <c r="R2875" s="7" t="n">
        <f aca="false">P2875&gt;$B$12*Q2875</f>
        <v>1</v>
      </c>
      <c r="S2875" s="7" t="n">
        <f aca="false">IF(R2875,(P2875+$B$12*$B$13)/(Q2875+$B$13),IF(Q2875&gt;0,P2875/Q2875,0))</f>
        <v>78.3271403520025</v>
      </c>
      <c r="T2875" s="7" t="n">
        <f aca="false">IF(R2875,$B$13*(S2875-$B$12),0)</f>
        <v>193317850.880006</v>
      </c>
      <c r="U2875" s="7" t="n">
        <f aca="false">($B$763+$B$764)*S2875</f>
        <v>22577273.3820114</v>
      </c>
      <c r="V2875" s="7" t="n">
        <f aca="false">$B$22*S2875</f>
        <v>704944263.168022</v>
      </c>
      <c r="W2875" s="7" t="n">
        <f aca="false">IF(B2875=1,I2875,S2875*$B$758)</f>
        <v>64539773.9651419</v>
      </c>
      <c r="X2875" s="7" t="n">
        <f aca="false">IF(C2875=1,J2875,S2875*$E$786)</f>
        <v>300000000</v>
      </c>
      <c r="Y2875" s="7" t="n">
        <f aca="false">IF(D2875=1,K2875,S2875*$E$785)</f>
        <v>100000000</v>
      </c>
      <c r="Z2875" s="7" t="n">
        <f aca="false">IF(E2875=1,L2875,S2875*$E$784)</f>
        <v>187985136.844806</v>
      </c>
      <c r="AA2875" s="7" t="n">
        <f aca="false">IF(F2875=1,M2875,S2875*$E$783)</f>
        <v>30000000</v>
      </c>
      <c r="AB2875" s="7" t="n">
        <f aca="false">IF(G2875=1,N2875,S2875*$E$782)</f>
        <v>391635701.760012</v>
      </c>
      <c r="AC2875" s="7" t="n">
        <f aca="false">IF(H2875=1,O2875,S2875*$E$781)</f>
        <v>5000000</v>
      </c>
      <c r="AD2875" s="7" t="n">
        <f aca="false">INDEX($W$2822:$W$2949,MATCH($A2875+(1-B2875)*64,$A$2822:$A$2949,0))</f>
        <v>30000000</v>
      </c>
      <c r="AE2875" s="7" t="n">
        <f aca="false">INDEX($W$2822:$W$2949,MATCH($A2875-B2875*64,$A$2822:$A$2949,0))</f>
        <v>64539773.9651419</v>
      </c>
      <c r="AF2875" s="7" t="n">
        <f aca="false">INDEX($X$2822:$X$2949,MATCH($A2875+(1-C2875)*32,$A$2822:$A$2949,0))</f>
        <v>300000000</v>
      </c>
      <c r="AG2875" s="7" t="n">
        <f aca="false">INDEX($X$2822:$X$2949,MATCH($A2875-C2875*32,$A$2822:$A$2949,0))</f>
        <v>438324573.420821</v>
      </c>
      <c r="AH2875" s="7" t="n">
        <f aca="false">INDEX($Y$2822:$Y$2949,MATCH($A2875+(1-D2875)*16,$A$2822:$A$2949,0))</f>
        <v>100000000</v>
      </c>
      <c r="AI2875" s="7" t="n">
        <f aca="false">INDEX($Y$2822:$Y$2949,MATCH($A2875-D2875*16,$A$2822:$A$2949,0))</f>
        <v>133025803.132978</v>
      </c>
      <c r="AJ2875" s="7" t="n">
        <f aca="false">INDEX($Z$2822:$Z$2949,MATCH($A2875+(1-E2875)*8,$A$2822:$A$2949,0))</f>
        <v>60000000</v>
      </c>
      <c r="AK2875" s="7" t="n">
        <f aca="false">INDEX($Z$2822:$Z$2949,MATCH($A2875-E2875*8,$A$2822:$A$2949,0))</f>
        <v>187985136.844806</v>
      </c>
      <c r="AL2875" s="7" t="n">
        <f aca="false">INDEX($AA$2822:$AA$2949,MATCH($A2875+(1-F2875)*4,$A$2822:$A$2949,0))</f>
        <v>30000000</v>
      </c>
      <c r="AM2875" s="7" t="n">
        <f aca="false">INDEX($AA$2822:$AA$2949,MATCH($A2875-F2875*4,$A$2822:$A$2949,0))</f>
        <v>208258912.270535</v>
      </c>
      <c r="AN2875" s="7" t="n">
        <f aca="false">INDEX($AB$2822:$AB$2949,MATCH($A2875+(1-G2875)*2,$A$2822:$A$2949,0))</f>
        <v>15000000</v>
      </c>
      <c r="AO2875" s="7" t="n">
        <f aca="false">INDEX($AB$2822:$AB$2949,MATCH($A2875-G2875*2,$A$2822:$A$2949,0))</f>
        <v>391635701.760012</v>
      </c>
      <c r="AP2875" s="7" t="n">
        <f aca="false">INDEX($AC$2822:$AC$2949,MATCH($A2875+(1-H2875)*1,$A$2822:$A$2949,0))</f>
        <v>5000000</v>
      </c>
      <c r="AQ2875" s="7" t="n">
        <f aca="false">INDEX($AC$2822:$AC$2949,MATCH($A2875-H2875*1,$A$2822:$A$2949,0))</f>
        <v>314346341.840622</v>
      </c>
      <c r="AR2875" s="14" t="b">
        <f aca="false">AND(IF(B2875=1,AD2875&gt;=AE2875,AE2875&gt;AD2875),IF(C2875=1,AF2875&gt;=AG2875,AG2875&gt;AF2875),IF(D2875=1,AH2875&gt;=AI2875,AI2875&gt;AH2875),IF(E2875=1,AJ2875&gt;=AK2875,AK2875&gt;AJ2875),IF(F2875=1,AL2875&gt;=AM2875,AM2875&gt;AL2875),IF(G2875=1,AN2875&gt;=AO2875,AO2875&gt;AN2875),IF(H2875=1,AP2875&gt;=AQ2875,AQ2875&gt;AP2875))</f>
        <v>0</v>
      </c>
      <c r="AS2875" s="2"/>
      <c r="AT2875" s="2"/>
      <c r="AU2875" s="2"/>
      <c r="AV2875" s="2"/>
      <c r="AW2875" s="2"/>
      <c r="AX2875" s="2"/>
    </row>
    <row r="2876" customFormat="false" ht="15" hidden="false" customHeight="false" outlineLevel="0" collapsed="false">
      <c r="A2876" s="6" t="n">
        <f aca="false">ROW()-2822</f>
        <v>54</v>
      </c>
      <c r="B2876" s="6" t="n">
        <f aca="false">MOD(INT($A2876/64),2)</f>
        <v>0</v>
      </c>
      <c r="C2876" s="6" t="n">
        <f aca="false">MOD(INT($A2876/32),2)</f>
        <v>1</v>
      </c>
      <c r="D2876" s="6" t="n">
        <f aca="false">MOD(INT($A2876/16),2)</f>
        <v>1</v>
      </c>
      <c r="E2876" s="6" t="n">
        <f aca="false">MOD(INT($A2876/8),2)</f>
        <v>0</v>
      </c>
      <c r="F2876" s="6" t="n">
        <f aca="false">MOD(INT($A2876/4),2)</f>
        <v>1</v>
      </c>
      <c r="G2876" s="6" t="n">
        <f aca="false">MOD(INT($A2876/2),2)</f>
        <v>1</v>
      </c>
      <c r="H2876" s="6" t="n">
        <f aca="false">MOD(INT($A2876/1),2)</f>
        <v>0</v>
      </c>
      <c r="I2876" s="7" t="n">
        <f aca="false">IF(B2876=1,MIN($B$6,$B$2820),0)</f>
        <v>0</v>
      </c>
      <c r="J2876" s="7" t="n">
        <f aca="false">IF(C2876=1,MIN($F$786,MAX(0,$B$2820-I2876)),0)</f>
        <v>300000000</v>
      </c>
      <c r="K2876" s="7" t="n">
        <f aca="false">IF(D2876=1,MIN($F$785,MAX(0,$B$2820-SUM(I2876:J2876))),0)</f>
        <v>100000000</v>
      </c>
      <c r="L2876" s="7" t="n">
        <f aca="false">IF(E2876=1,MIN($F$784,MAX(0,$B$2820-SUM(I2876:K2876))),0)</f>
        <v>0</v>
      </c>
      <c r="M2876" s="7" t="n">
        <f aca="false">IF(F2876=1,MIN($F$783,MAX(0,$B$2820-SUM(I2876:L2876))),0)</f>
        <v>30000000</v>
      </c>
      <c r="N2876" s="7" t="n">
        <f aca="false">IF(G2876=1,MIN($F$782,MAX(0,$B$2820-SUM(I2876:M2876))),0)</f>
        <v>15000000</v>
      </c>
      <c r="O2876" s="7" t="n">
        <f aca="false">IF(H2876=1,MIN($F$781,MAX(0,$B$2820-SUM(I2876:N2876))),0)</f>
        <v>0</v>
      </c>
      <c r="P2876" s="7" t="n">
        <f aca="false">MAX(0,$B$2820-SUM(I2876:O2876))</f>
        <v>1555000000</v>
      </c>
      <c r="Q2876" s="7" t="n">
        <f aca="false">($B$763+$B$764)+$B$22+(1-B2876)*$B$758+(1-C2876)*$E$786+(1-D2876)*$E$785+(1-E2876)*$E$784+(1-F2876)*$E$783+(1-G2876)*$E$782+(1-H2876)*$E$781</f>
        <v>17512220.4507358</v>
      </c>
      <c r="R2876" s="7" t="n">
        <f aca="false">P2876&gt;$B$12*Q2876</f>
        <v>1</v>
      </c>
      <c r="S2876" s="7" t="n">
        <f aca="false">IF(R2876,(P2876+$B$12*$B$13)/(Q2876+$B$13),IF(Q2876&gt;0,P2876/Q2876,0))</f>
        <v>77.8274456767106</v>
      </c>
      <c r="T2876" s="7" t="n">
        <f aca="false">IF(R2876,$B$13*(S2876-$B$12),0)</f>
        <v>192068614.191776</v>
      </c>
      <c r="U2876" s="7" t="n">
        <f aca="false">($B$763+$B$764)*S2876</f>
        <v>22433239.7400209</v>
      </c>
      <c r="V2876" s="7" t="n">
        <f aca="false">$B$22*S2876</f>
        <v>700447011.090395</v>
      </c>
      <c r="W2876" s="7" t="n">
        <f aca="false">IF(B2876=1,I2876,S2876*$B$758)</f>
        <v>64128036.970149</v>
      </c>
      <c r="X2876" s="7" t="n">
        <f aca="false">IF(C2876=1,J2876,S2876*$E$786)</f>
        <v>300000000</v>
      </c>
      <c r="Y2876" s="7" t="n">
        <f aca="false">IF(D2876=1,K2876,S2876*$E$785)</f>
        <v>100000000</v>
      </c>
      <c r="Z2876" s="7" t="n">
        <f aca="false">IF(E2876=1,L2876,S2876*$E$784)</f>
        <v>186785869.624105</v>
      </c>
      <c r="AA2876" s="7" t="n">
        <f aca="false">IF(F2876=1,M2876,S2876*$E$783)</f>
        <v>30000000</v>
      </c>
      <c r="AB2876" s="7" t="n">
        <f aca="false">IF(G2876=1,N2876,S2876*$E$782)</f>
        <v>15000000</v>
      </c>
      <c r="AC2876" s="7" t="n">
        <f aca="false">IF(H2876=1,O2876,S2876*$E$781)</f>
        <v>389137228.383553</v>
      </c>
      <c r="AD2876" s="7" t="n">
        <f aca="false">INDEX($W$2822:$W$2949,MATCH($A2876+(1-B2876)*64,$A$2822:$A$2949,0))</f>
        <v>30000000</v>
      </c>
      <c r="AE2876" s="7" t="n">
        <f aca="false">INDEX($W$2822:$W$2949,MATCH($A2876-B2876*64,$A$2822:$A$2949,0))</f>
        <v>64128036.970149</v>
      </c>
      <c r="AF2876" s="7" t="n">
        <f aca="false">INDEX($X$2822:$X$2949,MATCH($A2876+(1-C2876)*32,$A$2822:$A$2949,0))</f>
        <v>300000000</v>
      </c>
      <c r="AG2876" s="7" t="n">
        <f aca="false">INDEX($X$2822:$X$2949,MATCH($A2876-C2876*32,$A$2822:$A$2949,0))</f>
        <v>435977453.884431</v>
      </c>
      <c r="AH2876" s="7" t="n">
        <f aca="false">INDEX($Y$2822:$Y$2949,MATCH($A2876+(1-D2876)*16,$A$2822:$A$2949,0))</f>
        <v>100000000</v>
      </c>
      <c r="AI2876" s="7" t="n">
        <f aca="false">INDEX($Y$2822:$Y$2949,MATCH($A2876-D2876*16,$A$2822:$A$2949,0))</f>
        <v>132228047.19215</v>
      </c>
      <c r="AJ2876" s="7" t="n">
        <f aca="false">INDEX($Z$2822:$Z$2949,MATCH($A2876+(1-E2876)*8,$A$2822:$A$2949,0))</f>
        <v>60000000</v>
      </c>
      <c r="AK2876" s="7" t="n">
        <f aca="false">INDEX($Z$2822:$Z$2949,MATCH($A2876-E2876*8,$A$2822:$A$2949,0))</f>
        <v>186785869.624105</v>
      </c>
      <c r="AL2876" s="7" t="n">
        <f aca="false">INDEX($AA$2822:$AA$2949,MATCH($A2876+(1-F2876)*4,$A$2822:$A$2949,0))</f>
        <v>30000000</v>
      </c>
      <c r="AM2876" s="7" t="n">
        <f aca="false">INDEX($AA$2822:$AA$2949,MATCH($A2876-F2876*4,$A$2822:$A$2949,0))</f>
        <v>206955257.107652</v>
      </c>
      <c r="AN2876" s="7" t="n">
        <f aca="false">INDEX($AB$2822:$AB$2949,MATCH($A2876+(1-G2876)*2,$A$2822:$A$2949,0))</f>
        <v>15000000</v>
      </c>
      <c r="AO2876" s="7" t="n">
        <f aca="false">INDEX($AB$2822:$AB$2949,MATCH($A2876-G2876*2,$A$2822:$A$2949,0))</f>
        <v>314346341.840622</v>
      </c>
      <c r="AP2876" s="7" t="n">
        <f aca="false">INDEX($AC$2822:$AC$2949,MATCH($A2876+(1-H2876)*1,$A$2822:$A$2949,0))</f>
        <v>5000000</v>
      </c>
      <c r="AQ2876" s="7" t="n">
        <f aca="false">INDEX($AC$2822:$AC$2949,MATCH($A2876-H2876*1,$A$2822:$A$2949,0))</f>
        <v>389137228.383553</v>
      </c>
      <c r="AR2876" s="14" t="b">
        <f aca="false">AND(IF(B2876=1,AD2876&gt;=AE2876,AE2876&gt;AD2876),IF(C2876=1,AF2876&gt;=AG2876,AG2876&gt;AF2876),IF(D2876=1,AH2876&gt;=AI2876,AI2876&gt;AH2876),IF(E2876=1,AJ2876&gt;=AK2876,AK2876&gt;AJ2876),IF(F2876=1,AL2876&gt;=AM2876,AM2876&gt;AL2876),IF(G2876=1,AN2876&gt;=AO2876,AO2876&gt;AN2876),IF(H2876=1,AP2876&gt;=AQ2876,AQ2876&gt;AP2876))</f>
        <v>0</v>
      </c>
      <c r="AS2876" s="2"/>
      <c r="AT2876" s="2"/>
      <c r="AU2876" s="2"/>
      <c r="AV2876" s="2"/>
      <c r="AW2876" s="2"/>
      <c r="AX2876" s="2"/>
    </row>
    <row r="2877" customFormat="false" ht="15" hidden="false" customHeight="false" outlineLevel="0" collapsed="false">
      <c r="A2877" s="6" t="n">
        <f aca="false">ROW()-2822</f>
        <v>55</v>
      </c>
      <c r="B2877" s="6" t="n">
        <f aca="false">MOD(INT($A2877/64),2)</f>
        <v>0</v>
      </c>
      <c r="C2877" s="6" t="n">
        <f aca="false">MOD(INT($A2877/32),2)</f>
        <v>1</v>
      </c>
      <c r="D2877" s="6" t="n">
        <f aca="false">MOD(INT($A2877/16),2)</f>
        <v>1</v>
      </c>
      <c r="E2877" s="6" t="n">
        <f aca="false">MOD(INT($A2877/8),2)</f>
        <v>0</v>
      </c>
      <c r="F2877" s="6" t="n">
        <f aca="false">MOD(INT($A2877/4),2)</f>
        <v>1</v>
      </c>
      <c r="G2877" s="6" t="n">
        <f aca="false">MOD(INT($A2877/2),2)</f>
        <v>1</v>
      </c>
      <c r="H2877" s="6" t="n">
        <f aca="false">MOD(INT($A2877/1),2)</f>
        <v>1</v>
      </c>
      <c r="I2877" s="7" t="n">
        <f aca="false">IF(B2877=1,MIN($B$6,$B$2820),0)</f>
        <v>0</v>
      </c>
      <c r="J2877" s="7" t="n">
        <f aca="false">IF(C2877=1,MIN($F$786,MAX(0,$B$2820-I2877)),0)</f>
        <v>300000000</v>
      </c>
      <c r="K2877" s="7" t="n">
        <f aca="false">IF(D2877=1,MIN($F$785,MAX(0,$B$2820-SUM(I2877:J2877))),0)</f>
        <v>100000000</v>
      </c>
      <c r="L2877" s="7" t="n">
        <f aca="false">IF(E2877=1,MIN($F$784,MAX(0,$B$2820-SUM(I2877:K2877))),0)</f>
        <v>0</v>
      </c>
      <c r="M2877" s="7" t="n">
        <f aca="false">IF(F2877=1,MIN($F$783,MAX(0,$B$2820-SUM(I2877:L2877))),0)</f>
        <v>30000000</v>
      </c>
      <c r="N2877" s="7" t="n">
        <f aca="false">IF(G2877=1,MIN($F$782,MAX(0,$B$2820-SUM(I2877:M2877))),0)</f>
        <v>15000000</v>
      </c>
      <c r="O2877" s="7" t="n">
        <f aca="false">IF(H2877=1,MIN($F$781,MAX(0,$B$2820-SUM(I2877:N2877))),0)</f>
        <v>5000000</v>
      </c>
      <c r="P2877" s="7" t="n">
        <f aca="false">MAX(0,$B$2820-SUM(I2877:O2877))</f>
        <v>1550000000</v>
      </c>
      <c r="Q2877" s="7" t="n">
        <f aca="false">($B$763+$B$764)+$B$22+(1-B2877)*$B$758+(1-C2877)*$E$786+(1-D2877)*$E$785+(1-E2877)*$E$784+(1-F2877)*$E$783+(1-G2877)*$E$782+(1-H2877)*$E$781</f>
        <v>12512220.4507358</v>
      </c>
      <c r="R2877" s="7" t="n">
        <f aca="false">P2877&gt;$B$12*Q2877</f>
        <v>1</v>
      </c>
      <c r="S2877" s="7" t="n">
        <f aca="false">IF(R2877,(P2877+$B$12*$B$13)/(Q2877+$B$13),IF(Q2877&gt;0,P2877/Q2877,0))</f>
        <v>103.415747530133</v>
      </c>
      <c r="T2877" s="7" t="n">
        <f aca="false">IF(R2877,$B$13*(S2877-$B$12),0)</f>
        <v>256039368.825333</v>
      </c>
      <c r="U2877" s="7" t="n">
        <f aca="false">($B$763+$B$764)*S2877</f>
        <v>29808896.2969934</v>
      </c>
      <c r="V2877" s="7" t="n">
        <f aca="false">$B$22*S2877</f>
        <v>930741727.771199</v>
      </c>
      <c r="W2877" s="7" t="n">
        <f aca="false">IF(B2877=1,I2877,S2877*$B$758)</f>
        <v>85212213.0341549</v>
      </c>
      <c r="X2877" s="7" t="n">
        <f aca="false">IF(C2877=1,J2877,S2877*$E$786)</f>
        <v>300000000</v>
      </c>
      <c r="Y2877" s="7" t="n">
        <f aca="false">IF(D2877=1,K2877,S2877*$E$785)</f>
        <v>100000000</v>
      </c>
      <c r="Z2877" s="7" t="n">
        <f aca="false">IF(E2877=1,L2877,S2877*$E$784)</f>
        <v>248197794.07232</v>
      </c>
      <c r="AA2877" s="7" t="n">
        <f aca="false">IF(F2877=1,M2877,S2877*$E$783)</f>
        <v>30000000</v>
      </c>
      <c r="AB2877" s="7" t="n">
        <f aca="false">IF(G2877=1,N2877,S2877*$E$782)</f>
        <v>15000000</v>
      </c>
      <c r="AC2877" s="7" t="n">
        <f aca="false">IF(H2877=1,O2877,S2877*$E$781)</f>
        <v>5000000</v>
      </c>
      <c r="AD2877" s="7" t="n">
        <f aca="false">INDEX($W$2822:$W$2949,MATCH($A2877+(1-B2877)*64,$A$2822:$A$2949,0))</f>
        <v>30000000</v>
      </c>
      <c r="AE2877" s="7" t="n">
        <f aca="false">INDEX($W$2822:$W$2949,MATCH($A2877-B2877*64,$A$2822:$A$2949,0))</f>
        <v>85212213.0341549</v>
      </c>
      <c r="AF2877" s="7" t="n">
        <f aca="false">INDEX($X$2822:$X$2949,MATCH($A2877+(1-C2877)*32,$A$2822:$A$2949,0))</f>
        <v>300000000</v>
      </c>
      <c r="AG2877" s="7" t="n">
        <f aca="false">INDEX($X$2822:$X$2949,MATCH($A2877-C2877*32,$A$2822:$A$2949,0))</f>
        <v>537594806.317425</v>
      </c>
      <c r="AH2877" s="7" t="n">
        <f aca="false">INDEX($Y$2822:$Y$2949,MATCH($A2877+(1-D2877)*16,$A$2822:$A$2949,0))</f>
        <v>100000000</v>
      </c>
      <c r="AI2877" s="7" t="n">
        <f aca="false">INDEX($Y$2822:$Y$2949,MATCH($A2877-D2877*16,$A$2822:$A$2949,0))</f>
        <v>171187953.266342</v>
      </c>
      <c r="AJ2877" s="7" t="n">
        <f aca="false">INDEX($Z$2822:$Z$2949,MATCH($A2877+(1-E2877)*8,$A$2822:$A$2949,0))</f>
        <v>60000000</v>
      </c>
      <c r="AK2877" s="7" t="n">
        <f aca="false">INDEX($Z$2822:$Z$2949,MATCH($A2877-E2877*8,$A$2822:$A$2949,0))</f>
        <v>248197794.07232</v>
      </c>
      <c r="AL2877" s="7" t="n">
        <f aca="false">INDEX($AA$2822:$AA$2949,MATCH($A2877+(1-F2877)*4,$A$2822:$A$2949,0))</f>
        <v>30000000</v>
      </c>
      <c r="AM2877" s="7" t="n">
        <f aca="false">INDEX($AA$2822:$AA$2949,MATCH($A2877-F2877*4,$A$2822:$A$2949,0))</f>
        <v>263571057.937283</v>
      </c>
      <c r="AN2877" s="7" t="n">
        <f aca="false">INDEX($AB$2822:$AB$2949,MATCH($A2877+(1-G2877)*2,$A$2822:$A$2949,0))</f>
        <v>15000000</v>
      </c>
      <c r="AO2877" s="7" t="n">
        <f aca="false">INDEX($AB$2822:$AB$2949,MATCH($A2877-G2877*2,$A$2822:$A$2949,0))</f>
        <v>391635701.760012</v>
      </c>
      <c r="AP2877" s="7" t="n">
        <f aca="false">INDEX($AC$2822:$AC$2949,MATCH($A2877+(1-H2877)*1,$A$2822:$A$2949,0))</f>
        <v>5000000</v>
      </c>
      <c r="AQ2877" s="7" t="n">
        <f aca="false">INDEX($AC$2822:$AC$2949,MATCH($A2877-H2877*1,$A$2822:$A$2949,0))</f>
        <v>389137228.383553</v>
      </c>
      <c r="AR2877" s="14" t="b">
        <f aca="false">AND(IF(B2877=1,AD2877&gt;=AE2877,AE2877&gt;AD2877),IF(C2877=1,AF2877&gt;=AG2877,AG2877&gt;AF2877),IF(D2877=1,AH2877&gt;=AI2877,AI2877&gt;AH2877),IF(E2877=1,AJ2877&gt;=AK2877,AK2877&gt;AJ2877),IF(F2877=1,AL2877&gt;=AM2877,AM2877&gt;AL2877),IF(G2877=1,AN2877&gt;=AO2877,AO2877&gt;AN2877),IF(H2877=1,AP2877&gt;=AQ2877,AQ2877&gt;AP2877))</f>
        <v>0</v>
      </c>
      <c r="AS2877" s="2"/>
      <c r="AT2877" s="2"/>
      <c r="AU2877" s="2"/>
      <c r="AV2877" s="2"/>
      <c r="AW2877" s="2"/>
      <c r="AX2877" s="2"/>
    </row>
    <row r="2878" customFormat="false" ht="15" hidden="false" customHeight="false" outlineLevel="0" collapsed="false">
      <c r="A2878" s="6" t="n">
        <f aca="false">ROW()-2822</f>
        <v>56</v>
      </c>
      <c r="B2878" s="6" t="n">
        <f aca="false">MOD(INT($A2878/64),2)</f>
        <v>0</v>
      </c>
      <c r="C2878" s="6" t="n">
        <f aca="false">MOD(INT($A2878/32),2)</f>
        <v>1</v>
      </c>
      <c r="D2878" s="6" t="n">
        <f aca="false">MOD(INT($A2878/16),2)</f>
        <v>1</v>
      </c>
      <c r="E2878" s="6" t="n">
        <f aca="false">MOD(INT($A2878/8),2)</f>
        <v>1</v>
      </c>
      <c r="F2878" s="6" t="n">
        <f aca="false">MOD(INT($A2878/4),2)</f>
        <v>0</v>
      </c>
      <c r="G2878" s="6" t="n">
        <f aca="false">MOD(INT($A2878/2),2)</f>
        <v>0</v>
      </c>
      <c r="H2878" s="6" t="n">
        <f aca="false">MOD(INT($A2878/1),2)</f>
        <v>0</v>
      </c>
      <c r="I2878" s="7" t="n">
        <f aca="false">IF(B2878=1,MIN($B$6,$B$2820),0)</f>
        <v>0</v>
      </c>
      <c r="J2878" s="7" t="n">
        <f aca="false">IF(C2878=1,MIN($F$786,MAX(0,$B$2820-I2878)),0)</f>
        <v>300000000</v>
      </c>
      <c r="K2878" s="7" t="n">
        <f aca="false">IF(D2878=1,MIN($F$785,MAX(0,$B$2820-SUM(I2878:J2878))),0)</f>
        <v>100000000</v>
      </c>
      <c r="L2878" s="7" t="n">
        <f aca="false">IF(E2878=1,MIN($F$784,MAX(0,$B$2820-SUM(I2878:K2878))),0)</f>
        <v>60000000</v>
      </c>
      <c r="M2878" s="7" t="n">
        <f aca="false">IF(F2878=1,MIN($F$783,MAX(0,$B$2820-SUM(I2878:L2878))),0)</f>
        <v>0</v>
      </c>
      <c r="N2878" s="7" t="n">
        <f aca="false">IF(G2878=1,MIN($F$782,MAX(0,$B$2820-SUM(I2878:M2878))),0)</f>
        <v>0</v>
      </c>
      <c r="O2878" s="7" t="n">
        <f aca="false">IF(H2878=1,MIN($F$781,MAX(0,$B$2820-SUM(I2878:N2878))),0)</f>
        <v>0</v>
      </c>
      <c r="P2878" s="7" t="n">
        <f aca="false">MAX(0,$B$2820-SUM(I2878:O2878))</f>
        <v>1540000000</v>
      </c>
      <c r="Q2878" s="7" t="n">
        <f aca="false">($B$763+$B$764)+$B$22+(1-B2878)*$B$758+(1-C2878)*$E$786+(1-D2878)*$E$785+(1-E2878)*$E$784+(1-F2878)*$E$783+(1-G2878)*$E$782+(1-H2878)*$E$781</f>
        <v>23112220.4507358</v>
      </c>
      <c r="R2878" s="7" t="n">
        <f aca="false">P2878&gt;$B$12*Q2878</f>
        <v>1</v>
      </c>
      <c r="S2878" s="7" t="n">
        <f aca="false">IF(R2878,(P2878+$B$12*$B$13)/(Q2878+$B$13),IF(Q2878&gt;0,P2878/Q2878,0))</f>
        <v>60.2251570872952</v>
      </c>
      <c r="T2878" s="7" t="n">
        <f aca="false">IF(R2878,$B$13*(S2878-$B$12),0)</f>
        <v>148062892.718238</v>
      </c>
      <c r="U2878" s="7" t="n">
        <f aca="false">($B$763+$B$764)*S2878</f>
        <v>17359497.9967845</v>
      </c>
      <c r="V2878" s="7" t="n">
        <f aca="false">$B$22*S2878</f>
        <v>542026413.785657</v>
      </c>
      <c r="W2878" s="7" t="n">
        <f aca="false">IF(B2878=1,I2878,S2878*$B$758)</f>
        <v>49624153.3644835</v>
      </c>
      <c r="X2878" s="7" t="n">
        <f aca="false">IF(C2878=1,J2878,S2878*$E$786)</f>
        <v>300000000</v>
      </c>
      <c r="Y2878" s="7" t="n">
        <f aca="false">IF(D2878=1,K2878,S2878*$E$785)</f>
        <v>100000000</v>
      </c>
      <c r="Z2878" s="7" t="n">
        <f aca="false">IF(E2878=1,L2878,S2878*$E$784)</f>
        <v>60000000</v>
      </c>
      <c r="AA2878" s="7" t="n">
        <f aca="false">IF(F2878=1,M2878,S2878*$E$783)</f>
        <v>180675471.261886</v>
      </c>
      <c r="AB2878" s="7" t="n">
        <f aca="false">IF(G2878=1,N2878,S2878*$E$782)</f>
        <v>301125785.436476</v>
      </c>
      <c r="AC2878" s="7" t="n">
        <f aca="false">IF(H2878=1,O2878,S2878*$E$781)</f>
        <v>301125785.436476</v>
      </c>
      <c r="AD2878" s="7" t="n">
        <f aca="false">INDEX($W$2822:$W$2949,MATCH($A2878+(1-B2878)*64,$A$2822:$A$2949,0))</f>
        <v>30000000</v>
      </c>
      <c r="AE2878" s="7" t="n">
        <f aca="false">INDEX($W$2822:$W$2949,MATCH($A2878-B2878*64,$A$2822:$A$2949,0))</f>
        <v>49624153.3644835</v>
      </c>
      <c r="AF2878" s="7" t="n">
        <f aca="false">INDEX($X$2822:$X$2949,MATCH($A2878+(1-C2878)*32,$A$2822:$A$2949,0))</f>
        <v>300000000</v>
      </c>
      <c r="AG2878" s="7" t="n">
        <f aca="false">INDEX($X$2822:$X$2949,MATCH($A2878-C2878*32,$A$2822:$A$2949,0))</f>
        <v>356180739.513954</v>
      </c>
      <c r="AH2878" s="7" t="n">
        <f aca="false">INDEX($Y$2822:$Y$2949,MATCH($A2878+(1-D2878)*16,$A$2822:$A$2949,0))</f>
        <v>100000000</v>
      </c>
      <c r="AI2878" s="7" t="n">
        <f aca="false">INDEX($Y$2822:$Y$2949,MATCH($A2878-D2878*16,$A$2822:$A$2949,0))</f>
        <v>104199475.958337</v>
      </c>
      <c r="AJ2878" s="7" t="n">
        <f aca="false">INDEX($Z$2822:$Z$2949,MATCH($A2878+(1-E2878)*8,$A$2822:$A$2949,0))</f>
        <v>60000000</v>
      </c>
      <c r="AK2878" s="7" t="n">
        <f aca="false">INDEX($Z$2822:$Z$2949,MATCH($A2878-E2878*8,$A$2822:$A$2949,0))</f>
        <v>137297220.217292</v>
      </c>
      <c r="AL2878" s="7" t="n">
        <f aca="false">INDEX($AA$2822:$AA$2949,MATCH($A2878+(1-F2878)*4,$A$2822:$A$2949,0))</f>
        <v>30000000</v>
      </c>
      <c r="AM2878" s="7" t="n">
        <f aca="false">INDEX($AA$2822:$AA$2949,MATCH($A2878-F2878*4,$A$2822:$A$2949,0))</f>
        <v>180675471.261886</v>
      </c>
      <c r="AN2878" s="7" t="n">
        <f aca="false">INDEX($AB$2822:$AB$2949,MATCH($A2878+(1-G2878)*2,$A$2822:$A$2949,0))</f>
        <v>15000000</v>
      </c>
      <c r="AO2878" s="7" t="n">
        <f aca="false">INDEX($AB$2822:$AB$2949,MATCH($A2878-G2878*2,$A$2822:$A$2949,0))</f>
        <v>301125785.436476</v>
      </c>
      <c r="AP2878" s="7" t="n">
        <f aca="false">INDEX($AC$2822:$AC$2949,MATCH($A2878+(1-H2878)*1,$A$2822:$A$2949,0))</f>
        <v>5000000</v>
      </c>
      <c r="AQ2878" s="7" t="n">
        <f aca="false">INDEX($AC$2822:$AC$2949,MATCH($A2878-H2878*1,$A$2822:$A$2949,0))</f>
        <v>301125785.436476</v>
      </c>
      <c r="AR2878" s="14" t="b">
        <f aca="false">AND(IF(B2878=1,AD2878&gt;=AE2878,AE2878&gt;AD2878),IF(C2878=1,AF2878&gt;=AG2878,AG2878&gt;AF2878),IF(D2878=1,AH2878&gt;=AI2878,AI2878&gt;AH2878),IF(E2878=1,AJ2878&gt;=AK2878,AK2878&gt;AJ2878),IF(F2878=1,AL2878&gt;=AM2878,AM2878&gt;AL2878),IF(G2878=1,AN2878&gt;=AO2878,AO2878&gt;AN2878),IF(H2878=1,AP2878&gt;=AQ2878,AQ2878&gt;AP2878))</f>
        <v>0</v>
      </c>
      <c r="AS2878" s="2"/>
      <c r="AT2878" s="2"/>
      <c r="AU2878" s="2"/>
      <c r="AV2878" s="2"/>
      <c r="AW2878" s="2"/>
      <c r="AX2878" s="2"/>
    </row>
    <row r="2879" customFormat="false" ht="15" hidden="false" customHeight="false" outlineLevel="0" collapsed="false">
      <c r="A2879" s="6" t="n">
        <f aca="false">ROW()-2822</f>
        <v>57</v>
      </c>
      <c r="B2879" s="6" t="n">
        <f aca="false">MOD(INT($A2879/64),2)</f>
        <v>0</v>
      </c>
      <c r="C2879" s="6" t="n">
        <f aca="false">MOD(INT($A2879/32),2)</f>
        <v>1</v>
      </c>
      <c r="D2879" s="6" t="n">
        <f aca="false">MOD(INT($A2879/16),2)</f>
        <v>1</v>
      </c>
      <c r="E2879" s="6" t="n">
        <f aca="false">MOD(INT($A2879/8),2)</f>
        <v>1</v>
      </c>
      <c r="F2879" s="6" t="n">
        <f aca="false">MOD(INT($A2879/4),2)</f>
        <v>0</v>
      </c>
      <c r="G2879" s="6" t="n">
        <f aca="false">MOD(INT($A2879/2),2)</f>
        <v>0</v>
      </c>
      <c r="H2879" s="6" t="n">
        <f aca="false">MOD(INT($A2879/1),2)</f>
        <v>1</v>
      </c>
      <c r="I2879" s="7" t="n">
        <f aca="false">IF(B2879=1,MIN($B$6,$B$2820),0)</f>
        <v>0</v>
      </c>
      <c r="J2879" s="7" t="n">
        <f aca="false">IF(C2879=1,MIN($F$786,MAX(0,$B$2820-I2879)),0)</f>
        <v>300000000</v>
      </c>
      <c r="K2879" s="7" t="n">
        <f aca="false">IF(D2879=1,MIN($F$785,MAX(0,$B$2820-SUM(I2879:J2879))),0)</f>
        <v>100000000</v>
      </c>
      <c r="L2879" s="7" t="n">
        <f aca="false">IF(E2879=1,MIN($F$784,MAX(0,$B$2820-SUM(I2879:K2879))),0)</f>
        <v>60000000</v>
      </c>
      <c r="M2879" s="7" t="n">
        <f aca="false">IF(F2879=1,MIN($F$783,MAX(0,$B$2820-SUM(I2879:L2879))),0)</f>
        <v>0</v>
      </c>
      <c r="N2879" s="7" t="n">
        <f aca="false">IF(G2879=1,MIN($F$782,MAX(0,$B$2820-SUM(I2879:M2879))),0)</f>
        <v>0</v>
      </c>
      <c r="O2879" s="7" t="n">
        <f aca="false">IF(H2879=1,MIN($F$781,MAX(0,$B$2820-SUM(I2879:N2879))),0)</f>
        <v>5000000</v>
      </c>
      <c r="P2879" s="7" t="n">
        <f aca="false">MAX(0,$B$2820-SUM(I2879:O2879))</f>
        <v>1535000000</v>
      </c>
      <c r="Q2879" s="7" t="n">
        <f aca="false">($B$763+$B$764)+$B$22+(1-B2879)*$B$758+(1-C2879)*$E$786+(1-D2879)*$E$785+(1-E2879)*$E$784+(1-F2879)*$E$783+(1-G2879)*$E$782+(1-H2879)*$E$781</f>
        <v>18112220.4507358</v>
      </c>
      <c r="R2879" s="7" t="n">
        <f aca="false">P2879&gt;$B$12*Q2879</f>
        <v>1</v>
      </c>
      <c r="S2879" s="7" t="n">
        <f aca="false">IF(R2879,(P2879+$B$12*$B$13)/(Q2879+$B$13),IF(Q2879&gt;0,P2879/Q2879,0))</f>
        <v>74.5916726281235</v>
      </c>
      <c r="T2879" s="7" t="n">
        <f aca="false">IF(R2879,$B$13*(S2879-$B$12),0)</f>
        <v>183979181.570309</v>
      </c>
      <c r="U2879" s="7" t="n">
        <f aca="false">($B$763+$B$764)*S2879</f>
        <v>21500549.8397924</v>
      </c>
      <c r="V2879" s="7" t="n">
        <f aca="false">$B$22*S2879</f>
        <v>671325053.653112</v>
      </c>
      <c r="W2879" s="7" t="n">
        <f aca="false">IF(B2879=1,I2879,S2879*$B$758)</f>
        <v>61461833.9117991</v>
      </c>
      <c r="X2879" s="7" t="n">
        <f aca="false">IF(C2879=1,J2879,S2879*$E$786)</f>
        <v>300000000</v>
      </c>
      <c r="Y2879" s="7" t="n">
        <f aca="false">IF(D2879=1,K2879,S2879*$E$785)</f>
        <v>100000000</v>
      </c>
      <c r="Z2879" s="7" t="n">
        <f aca="false">IF(E2879=1,L2879,S2879*$E$784)</f>
        <v>60000000</v>
      </c>
      <c r="AA2879" s="7" t="n">
        <f aca="false">IF(F2879=1,M2879,S2879*$E$783)</f>
        <v>223775017.884371</v>
      </c>
      <c r="AB2879" s="7" t="n">
        <f aca="false">IF(G2879=1,N2879,S2879*$E$782)</f>
        <v>372958363.140618</v>
      </c>
      <c r="AC2879" s="7" t="n">
        <f aca="false">IF(H2879=1,O2879,S2879*$E$781)</f>
        <v>5000000</v>
      </c>
      <c r="AD2879" s="7" t="n">
        <f aca="false">INDEX($W$2822:$W$2949,MATCH($A2879+(1-B2879)*64,$A$2822:$A$2949,0))</f>
        <v>30000000</v>
      </c>
      <c r="AE2879" s="7" t="n">
        <f aca="false">INDEX($W$2822:$W$2949,MATCH($A2879-B2879*64,$A$2822:$A$2949,0))</f>
        <v>61461833.9117991</v>
      </c>
      <c r="AF2879" s="7" t="n">
        <f aca="false">INDEX($X$2822:$X$2949,MATCH($A2879+(1-C2879)*32,$A$2822:$A$2949,0))</f>
        <v>300000000</v>
      </c>
      <c r="AG2879" s="7" t="n">
        <f aca="false">INDEX($X$2822:$X$2949,MATCH($A2879-C2879*32,$A$2822:$A$2949,0))</f>
        <v>421609543.330659</v>
      </c>
      <c r="AH2879" s="7" t="n">
        <f aca="false">INDEX($Y$2822:$Y$2949,MATCH($A2879+(1-D2879)*16,$A$2822:$A$2949,0))</f>
        <v>100000000</v>
      </c>
      <c r="AI2879" s="7" t="n">
        <f aca="false">INDEX($Y$2822:$Y$2949,MATCH($A2879-D2879*16,$A$2822:$A$2949,0))</f>
        <v>127125167.927028</v>
      </c>
      <c r="AJ2879" s="7" t="n">
        <f aca="false">INDEX($Z$2822:$Z$2949,MATCH($A2879+(1-E2879)*8,$A$2822:$A$2949,0))</f>
        <v>60000000</v>
      </c>
      <c r="AK2879" s="7" t="n">
        <f aca="false">INDEX($Z$2822:$Z$2949,MATCH($A2879-E2879*8,$A$2822:$A$2949,0))</f>
        <v>166607129.816428</v>
      </c>
      <c r="AL2879" s="7" t="n">
        <f aca="false">INDEX($AA$2822:$AA$2949,MATCH($A2879+(1-F2879)*4,$A$2822:$A$2949,0))</f>
        <v>30000000</v>
      </c>
      <c r="AM2879" s="7" t="n">
        <f aca="false">INDEX($AA$2822:$AA$2949,MATCH($A2879-F2879*4,$A$2822:$A$2949,0))</f>
        <v>223775017.884371</v>
      </c>
      <c r="AN2879" s="7" t="n">
        <f aca="false">INDEX($AB$2822:$AB$2949,MATCH($A2879+(1-G2879)*2,$A$2822:$A$2949,0))</f>
        <v>15000000</v>
      </c>
      <c r="AO2879" s="7" t="n">
        <f aca="false">INDEX($AB$2822:$AB$2949,MATCH($A2879-G2879*2,$A$2822:$A$2949,0))</f>
        <v>372958363.140618</v>
      </c>
      <c r="AP2879" s="7" t="n">
        <f aca="false">INDEX($AC$2822:$AC$2949,MATCH($A2879+(1-H2879)*1,$A$2822:$A$2949,0))</f>
        <v>5000000</v>
      </c>
      <c r="AQ2879" s="7" t="n">
        <f aca="false">INDEX($AC$2822:$AC$2949,MATCH($A2879-H2879*1,$A$2822:$A$2949,0))</f>
        <v>301125785.436476</v>
      </c>
      <c r="AR2879" s="14" t="b">
        <f aca="false">AND(IF(B2879=1,AD2879&gt;=AE2879,AE2879&gt;AD2879),IF(C2879=1,AF2879&gt;=AG2879,AG2879&gt;AF2879),IF(D2879=1,AH2879&gt;=AI2879,AI2879&gt;AH2879),IF(E2879=1,AJ2879&gt;=AK2879,AK2879&gt;AJ2879),IF(F2879=1,AL2879&gt;=AM2879,AM2879&gt;AL2879),IF(G2879=1,AN2879&gt;=AO2879,AO2879&gt;AN2879),IF(H2879=1,AP2879&gt;=AQ2879,AQ2879&gt;AP2879))</f>
        <v>0</v>
      </c>
      <c r="AS2879" s="2"/>
      <c r="AT2879" s="2"/>
      <c r="AU2879" s="2"/>
      <c r="AV2879" s="2"/>
      <c r="AW2879" s="2"/>
      <c r="AX2879" s="2"/>
    </row>
    <row r="2880" customFormat="false" ht="15" hidden="false" customHeight="false" outlineLevel="0" collapsed="false">
      <c r="A2880" s="6" t="n">
        <f aca="false">ROW()-2822</f>
        <v>58</v>
      </c>
      <c r="B2880" s="6" t="n">
        <f aca="false">MOD(INT($A2880/64),2)</f>
        <v>0</v>
      </c>
      <c r="C2880" s="6" t="n">
        <f aca="false">MOD(INT($A2880/32),2)</f>
        <v>1</v>
      </c>
      <c r="D2880" s="6" t="n">
        <f aca="false">MOD(INT($A2880/16),2)</f>
        <v>1</v>
      </c>
      <c r="E2880" s="6" t="n">
        <f aca="false">MOD(INT($A2880/8),2)</f>
        <v>1</v>
      </c>
      <c r="F2880" s="6" t="n">
        <f aca="false">MOD(INT($A2880/4),2)</f>
        <v>0</v>
      </c>
      <c r="G2880" s="6" t="n">
        <f aca="false">MOD(INT($A2880/2),2)</f>
        <v>1</v>
      </c>
      <c r="H2880" s="6" t="n">
        <f aca="false">MOD(INT($A2880/1),2)</f>
        <v>0</v>
      </c>
      <c r="I2880" s="7" t="n">
        <f aca="false">IF(B2880=1,MIN($B$6,$B$2820),0)</f>
        <v>0</v>
      </c>
      <c r="J2880" s="7" t="n">
        <f aca="false">IF(C2880=1,MIN($F$786,MAX(0,$B$2820-I2880)),0)</f>
        <v>300000000</v>
      </c>
      <c r="K2880" s="7" t="n">
        <f aca="false">IF(D2880=1,MIN($F$785,MAX(0,$B$2820-SUM(I2880:J2880))),0)</f>
        <v>100000000</v>
      </c>
      <c r="L2880" s="7" t="n">
        <f aca="false">IF(E2880=1,MIN($F$784,MAX(0,$B$2820-SUM(I2880:K2880))),0)</f>
        <v>60000000</v>
      </c>
      <c r="M2880" s="7" t="n">
        <f aca="false">IF(F2880=1,MIN($F$783,MAX(0,$B$2820-SUM(I2880:L2880))),0)</f>
        <v>0</v>
      </c>
      <c r="N2880" s="7" t="n">
        <f aca="false">IF(G2880=1,MIN($F$782,MAX(0,$B$2820-SUM(I2880:M2880))),0)</f>
        <v>15000000</v>
      </c>
      <c r="O2880" s="7" t="n">
        <f aca="false">IF(H2880=1,MIN($F$781,MAX(0,$B$2820-SUM(I2880:N2880))),0)</f>
        <v>0</v>
      </c>
      <c r="P2880" s="7" t="n">
        <f aca="false">MAX(0,$B$2820-SUM(I2880:O2880))</f>
        <v>1525000000</v>
      </c>
      <c r="Q2880" s="7" t="n">
        <f aca="false">($B$763+$B$764)+$B$22+(1-B2880)*$B$758+(1-C2880)*$E$786+(1-D2880)*$E$785+(1-E2880)*$E$784+(1-F2880)*$E$783+(1-G2880)*$E$782+(1-H2880)*$E$781</f>
        <v>18112220.4507358</v>
      </c>
      <c r="R2880" s="7" t="n">
        <f aca="false">P2880&gt;$B$12*Q2880</f>
        <v>1</v>
      </c>
      <c r="S2880" s="7" t="n">
        <f aca="false">IF(R2880,(P2880+$B$12*$B$13)/(Q2880+$B$13),IF(Q2880&gt;0,P2880/Q2880,0))</f>
        <v>74.1065235378593</v>
      </c>
      <c r="T2880" s="7" t="n">
        <f aca="false">IF(R2880,$B$13*(S2880-$B$12),0)</f>
        <v>182766308.844648</v>
      </c>
      <c r="U2880" s="7" t="n">
        <f aca="false">($B$763+$B$764)*S2880</f>
        <v>21360708.8652246</v>
      </c>
      <c r="V2880" s="7" t="n">
        <f aca="false">$B$22*S2880</f>
        <v>666958711.840734</v>
      </c>
      <c r="W2880" s="7" t="n">
        <f aca="false">IF(B2880=1,I2880,S2880*$B$758)</f>
        <v>61062082.1465192</v>
      </c>
      <c r="X2880" s="7" t="n">
        <f aca="false">IF(C2880=1,J2880,S2880*$E$786)</f>
        <v>300000000</v>
      </c>
      <c r="Y2880" s="7" t="n">
        <f aca="false">IF(D2880=1,K2880,S2880*$E$785)</f>
        <v>100000000</v>
      </c>
      <c r="Z2880" s="7" t="n">
        <f aca="false">IF(E2880=1,L2880,S2880*$E$784)</f>
        <v>60000000</v>
      </c>
      <c r="AA2880" s="7" t="n">
        <f aca="false">IF(F2880=1,M2880,S2880*$E$783)</f>
        <v>222319570.613578</v>
      </c>
      <c r="AB2880" s="7" t="n">
        <f aca="false">IF(G2880=1,N2880,S2880*$E$782)</f>
        <v>15000000</v>
      </c>
      <c r="AC2880" s="7" t="n">
        <f aca="false">IF(H2880=1,O2880,S2880*$E$781)</f>
        <v>370532617.689296</v>
      </c>
      <c r="AD2880" s="7" t="n">
        <f aca="false">INDEX($W$2822:$W$2949,MATCH($A2880+(1-B2880)*64,$A$2822:$A$2949,0))</f>
        <v>30000000</v>
      </c>
      <c r="AE2880" s="7" t="n">
        <f aca="false">INDEX($W$2822:$W$2949,MATCH($A2880-B2880*64,$A$2822:$A$2949,0))</f>
        <v>61062082.1465192</v>
      </c>
      <c r="AF2880" s="7" t="n">
        <f aca="false">INDEX($X$2822:$X$2949,MATCH($A2880+(1-C2880)*32,$A$2822:$A$2949,0))</f>
        <v>300000000</v>
      </c>
      <c r="AG2880" s="7" t="n">
        <f aca="false">INDEX($X$2822:$X$2949,MATCH($A2880-C2880*32,$A$2822:$A$2949,0))</f>
        <v>419315069.625458</v>
      </c>
      <c r="AH2880" s="7" t="n">
        <f aca="false">INDEX($Y$2822:$Y$2949,MATCH($A2880+(1-D2880)*16,$A$2822:$A$2949,0))</f>
        <v>100000000</v>
      </c>
      <c r="AI2880" s="7" t="n">
        <f aca="false">INDEX($Y$2822:$Y$2949,MATCH($A2880-D2880*16,$A$2822:$A$2949,0))</f>
        <v>126348831.023657</v>
      </c>
      <c r="AJ2880" s="7" t="n">
        <f aca="false">INDEX($Z$2822:$Z$2949,MATCH($A2880+(1-E2880)*8,$A$2822:$A$2949,0))</f>
        <v>60000000</v>
      </c>
      <c r="AK2880" s="7" t="n">
        <f aca="false">INDEX($Z$2822:$Z$2949,MATCH($A2880-E2880*8,$A$2822:$A$2949,0))</f>
        <v>165564205.686122</v>
      </c>
      <c r="AL2880" s="7" t="n">
        <f aca="false">INDEX($AA$2822:$AA$2949,MATCH($A2880+(1-F2880)*4,$A$2822:$A$2949,0))</f>
        <v>30000000</v>
      </c>
      <c r="AM2880" s="7" t="n">
        <f aca="false">INDEX($AA$2822:$AA$2949,MATCH($A2880-F2880*4,$A$2822:$A$2949,0))</f>
        <v>222319570.613578</v>
      </c>
      <c r="AN2880" s="7" t="n">
        <f aca="false">INDEX($AB$2822:$AB$2949,MATCH($A2880+(1-G2880)*2,$A$2822:$A$2949,0))</f>
        <v>15000000</v>
      </c>
      <c r="AO2880" s="7" t="n">
        <f aca="false">INDEX($AB$2822:$AB$2949,MATCH($A2880-G2880*2,$A$2822:$A$2949,0))</f>
        <v>301125785.436476</v>
      </c>
      <c r="AP2880" s="7" t="n">
        <f aca="false">INDEX($AC$2822:$AC$2949,MATCH($A2880+(1-H2880)*1,$A$2822:$A$2949,0))</f>
        <v>5000000</v>
      </c>
      <c r="AQ2880" s="7" t="n">
        <f aca="false">INDEX($AC$2822:$AC$2949,MATCH($A2880-H2880*1,$A$2822:$A$2949,0))</f>
        <v>370532617.689296</v>
      </c>
      <c r="AR2880" s="14" t="b">
        <f aca="false">AND(IF(B2880=1,AD2880&gt;=AE2880,AE2880&gt;AD2880),IF(C2880=1,AF2880&gt;=AG2880,AG2880&gt;AF2880),IF(D2880=1,AH2880&gt;=AI2880,AI2880&gt;AH2880),IF(E2880=1,AJ2880&gt;=AK2880,AK2880&gt;AJ2880),IF(F2880=1,AL2880&gt;=AM2880,AM2880&gt;AL2880),IF(G2880=1,AN2880&gt;=AO2880,AO2880&gt;AN2880),IF(H2880=1,AP2880&gt;=AQ2880,AQ2880&gt;AP2880))</f>
        <v>0</v>
      </c>
      <c r="AS2880" s="2"/>
      <c r="AT2880" s="2"/>
      <c r="AU2880" s="2"/>
      <c r="AV2880" s="2"/>
      <c r="AW2880" s="2"/>
      <c r="AX2880" s="2"/>
    </row>
    <row r="2881" customFormat="false" ht="15" hidden="false" customHeight="false" outlineLevel="0" collapsed="false">
      <c r="A2881" s="6" t="n">
        <f aca="false">ROW()-2822</f>
        <v>59</v>
      </c>
      <c r="B2881" s="6" t="n">
        <f aca="false">MOD(INT($A2881/64),2)</f>
        <v>0</v>
      </c>
      <c r="C2881" s="6" t="n">
        <f aca="false">MOD(INT($A2881/32),2)</f>
        <v>1</v>
      </c>
      <c r="D2881" s="6" t="n">
        <f aca="false">MOD(INT($A2881/16),2)</f>
        <v>1</v>
      </c>
      <c r="E2881" s="6" t="n">
        <f aca="false">MOD(INT($A2881/8),2)</f>
        <v>1</v>
      </c>
      <c r="F2881" s="6" t="n">
        <f aca="false">MOD(INT($A2881/4),2)</f>
        <v>0</v>
      </c>
      <c r="G2881" s="6" t="n">
        <f aca="false">MOD(INT($A2881/2),2)</f>
        <v>1</v>
      </c>
      <c r="H2881" s="6" t="n">
        <f aca="false">MOD(INT($A2881/1),2)</f>
        <v>1</v>
      </c>
      <c r="I2881" s="7" t="n">
        <f aca="false">IF(B2881=1,MIN($B$6,$B$2820),0)</f>
        <v>0</v>
      </c>
      <c r="J2881" s="7" t="n">
        <f aca="false">IF(C2881=1,MIN($F$786,MAX(0,$B$2820-I2881)),0)</f>
        <v>300000000</v>
      </c>
      <c r="K2881" s="7" t="n">
        <f aca="false">IF(D2881=1,MIN($F$785,MAX(0,$B$2820-SUM(I2881:J2881))),0)</f>
        <v>100000000</v>
      </c>
      <c r="L2881" s="7" t="n">
        <f aca="false">IF(E2881=1,MIN($F$784,MAX(0,$B$2820-SUM(I2881:K2881))),0)</f>
        <v>60000000</v>
      </c>
      <c r="M2881" s="7" t="n">
        <f aca="false">IF(F2881=1,MIN($F$783,MAX(0,$B$2820-SUM(I2881:L2881))),0)</f>
        <v>0</v>
      </c>
      <c r="N2881" s="7" t="n">
        <f aca="false">IF(G2881=1,MIN($F$782,MAX(0,$B$2820-SUM(I2881:M2881))),0)</f>
        <v>15000000</v>
      </c>
      <c r="O2881" s="7" t="n">
        <f aca="false">IF(H2881=1,MIN($F$781,MAX(0,$B$2820-SUM(I2881:N2881))),0)</f>
        <v>5000000</v>
      </c>
      <c r="P2881" s="7" t="n">
        <f aca="false">MAX(0,$B$2820-SUM(I2881:O2881))</f>
        <v>1520000000</v>
      </c>
      <c r="Q2881" s="7" t="n">
        <f aca="false">($B$763+$B$764)+$B$22+(1-B2881)*$B$758+(1-C2881)*$E$786+(1-D2881)*$E$785+(1-E2881)*$E$784+(1-F2881)*$E$783+(1-G2881)*$E$782+(1-H2881)*$E$781</f>
        <v>13112220.4507358</v>
      </c>
      <c r="R2881" s="7" t="n">
        <f aca="false">P2881&gt;$B$12*Q2881</f>
        <v>1</v>
      </c>
      <c r="S2881" s="7" t="n">
        <f aca="false">IF(R2881,(P2881+$B$12*$B$13)/(Q2881+$B$13),IF(Q2881&gt;0,P2881/Q2881,0))</f>
        <v>97.5197605493869</v>
      </c>
      <c r="T2881" s="7" t="n">
        <f aca="false">IF(R2881,$B$13*(S2881-$B$12),0)</f>
        <v>241299401.373467</v>
      </c>
      <c r="U2881" s="7" t="n">
        <f aca="false">($B$763+$B$764)*S2881</f>
        <v>28109417.555361</v>
      </c>
      <c r="V2881" s="7" t="n">
        <f aca="false">$B$22*S2881</f>
        <v>877677844.944482</v>
      </c>
      <c r="W2881" s="7" t="n">
        <f aca="false">IF(B2881=1,I2881,S2881*$B$758)</f>
        <v>80354054.478529</v>
      </c>
      <c r="X2881" s="7" t="n">
        <f aca="false">IF(C2881=1,J2881,S2881*$E$786)</f>
        <v>300000000</v>
      </c>
      <c r="Y2881" s="7" t="n">
        <f aca="false">IF(D2881=1,K2881,S2881*$E$785)</f>
        <v>100000000</v>
      </c>
      <c r="Z2881" s="7" t="n">
        <f aca="false">IF(E2881=1,L2881,S2881*$E$784)</f>
        <v>60000000</v>
      </c>
      <c r="AA2881" s="7" t="n">
        <f aca="false">IF(F2881=1,M2881,S2881*$E$783)</f>
        <v>292559281.648161</v>
      </c>
      <c r="AB2881" s="7" t="n">
        <f aca="false">IF(G2881=1,N2881,S2881*$E$782)</f>
        <v>15000000</v>
      </c>
      <c r="AC2881" s="7" t="n">
        <f aca="false">IF(H2881=1,O2881,S2881*$E$781)</f>
        <v>5000000</v>
      </c>
      <c r="AD2881" s="7" t="n">
        <f aca="false">INDEX($W$2822:$W$2949,MATCH($A2881+(1-B2881)*64,$A$2822:$A$2949,0))</f>
        <v>30000000</v>
      </c>
      <c r="AE2881" s="7" t="n">
        <f aca="false">INDEX($W$2822:$W$2949,MATCH($A2881-B2881*64,$A$2822:$A$2949,0))</f>
        <v>80354054.478529</v>
      </c>
      <c r="AF2881" s="7" t="n">
        <f aca="false">INDEX($X$2822:$X$2949,MATCH($A2881+(1-C2881)*32,$A$2822:$A$2949,0))</f>
        <v>300000000</v>
      </c>
      <c r="AG2881" s="7" t="n">
        <f aca="false">INDEX($X$2822:$X$2949,MATCH($A2881-C2881*32,$A$2822:$A$2949,0))</f>
        <v>514298726.89283</v>
      </c>
      <c r="AH2881" s="7" t="n">
        <f aca="false">INDEX($Y$2822:$Y$2949,MATCH($A2881+(1-D2881)*16,$A$2822:$A$2949,0))</f>
        <v>100000000</v>
      </c>
      <c r="AI2881" s="7" t="n">
        <f aca="false">INDEX($Y$2822:$Y$2949,MATCH($A2881-D2881*16,$A$2822:$A$2949,0))</f>
        <v>162266614.948422</v>
      </c>
      <c r="AJ2881" s="7" t="n">
        <f aca="false">INDEX($Z$2822:$Z$2949,MATCH($A2881+(1-E2881)*8,$A$2822:$A$2949,0))</f>
        <v>60000000</v>
      </c>
      <c r="AK2881" s="7" t="n">
        <f aca="false">INDEX($Z$2822:$Z$2949,MATCH($A2881-E2881*8,$A$2822:$A$2949,0))</f>
        <v>210856846.349826</v>
      </c>
      <c r="AL2881" s="7" t="n">
        <f aca="false">INDEX($AA$2822:$AA$2949,MATCH($A2881+(1-F2881)*4,$A$2822:$A$2949,0))</f>
        <v>30000000</v>
      </c>
      <c r="AM2881" s="7" t="n">
        <f aca="false">INDEX($AA$2822:$AA$2949,MATCH($A2881-F2881*4,$A$2822:$A$2949,0))</f>
        <v>292559281.648161</v>
      </c>
      <c r="AN2881" s="7" t="n">
        <f aca="false">INDEX($AB$2822:$AB$2949,MATCH($A2881+(1-G2881)*2,$A$2822:$A$2949,0))</f>
        <v>15000000</v>
      </c>
      <c r="AO2881" s="7" t="n">
        <f aca="false">INDEX($AB$2822:$AB$2949,MATCH($A2881-G2881*2,$A$2822:$A$2949,0))</f>
        <v>372958363.140618</v>
      </c>
      <c r="AP2881" s="7" t="n">
        <f aca="false">INDEX($AC$2822:$AC$2949,MATCH($A2881+(1-H2881)*1,$A$2822:$A$2949,0))</f>
        <v>5000000</v>
      </c>
      <c r="AQ2881" s="7" t="n">
        <f aca="false">INDEX($AC$2822:$AC$2949,MATCH($A2881-H2881*1,$A$2822:$A$2949,0))</f>
        <v>370532617.689296</v>
      </c>
      <c r="AR2881" s="14" t="b">
        <f aca="false">AND(IF(B2881=1,AD2881&gt;=AE2881,AE2881&gt;AD2881),IF(C2881=1,AF2881&gt;=AG2881,AG2881&gt;AF2881),IF(D2881=1,AH2881&gt;=AI2881,AI2881&gt;AH2881),IF(E2881=1,AJ2881&gt;=AK2881,AK2881&gt;AJ2881),IF(F2881=1,AL2881&gt;=AM2881,AM2881&gt;AL2881),IF(G2881=1,AN2881&gt;=AO2881,AO2881&gt;AN2881),IF(H2881=1,AP2881&gt;=AQ2881,AQ2881&gt;AP2881))</f>
        <v>0</v>
      </c>
      <c r="AS2881" s="2"/>
      <c r="AT2881" s="2"/>
      <c r="AU2881" s="2"/>
      <c r="AV2881" s="2"/>
      <c r="AW2881" s="2"/>
      <c r="AX2881" s="2"/>
    </row>
    <row r="2882" customFormat="false" ht="15" hidden="false" customHeight="false" outlineLevel="0" collapsed="false">
      <c r="A2882" s="6" t="n">
        <f aca="false">ROW()-2822</f>
        <v>60</v>
      </c>
      <c r="B2882" s="6" t="n">
        <f aca="false">MOD(INT($A2882/64),2)</f>
        <v>0</v>
      </c>
      <c r="C2882" s="6" t="n">
        <f aca="false">MOD(INT($A2882/32),2)</f>
        <v>1</v>
      </c>
      <c r="D2882" s="6" t="n">
        <f aca="false">MOD(INT($A2882/16),2)</f>
        <v>1</v>
      </c>
      <c r="E2882" s="6" t="n">
        <f aca="false">MOD(INT($A2882/8),2)</f>
        <v>1</v>
      </c>
      <c r="F2882" s="6" t="n">
        <f aca="false">MOD(INT($A2882/4),2)</f>
        <v>1</v>
      </c>
      <c r="G2882" s="6" t="n">
        <f aca="false">MOD(INT($A2882/2),2)</f>
        <v>0</v>
      </c>
      <c r="H2882" s="6" t="n">
        <f aca="false">MOD(INT($A2882/1),2)</f>
        <v>0</v>
      </c>
      <c r="I2882" s="7" t="n">
        <f aca="false">IF(B2882=1,MIN($B$6,$B$2820),0)</f>
        <v>0</v>
      </c>
      <c r="J2882" s="7" t="n">
        <f aca="false">IF(C2882=1,MIN($F$786,MAX(0,$B$2820-I2882)),0)</f>
        <v>300000000</v>
      </c>
      <c r="K2882" s="7" t="n">
        <f aca="false">IF(D2882=1,MIN($F$785,MAX(0,$B$2820-SUM(I2882:J2882))),0)</f>
        <v>100000000</v>
      </c>
      <c r="L2882" s="7" t="n">
        <f aca="false">IF(E2882=1,MIN($F$784,MAX(0,$B$2820-SUM(I2882:K2882))),0)</f>
        <v>60000000</v>
      </c>
      <c r="M2882" s="7" t="n">
        <f aca="false">IF(F2882=1,MIN($F$783,MAX(0,$B$2820-SUM(I2882:L2882))),0)</f>
        <v>30000000</v>
      </c>
      <c r="N2882" s="7" t="n">
        <f aca="false">IF(G2882=1,MIN($F$782,MAX(0,$B$2820-SUM(I2882:M2882))),0)</f>
        <v>0</v>
      </c>
      <c r="O2882" s="7" t="n">
        <f aca="false">IF(H2882=1,MIN($F$781,MAX(0,$B$2820-SUM(I2882:N2882))),0)</f>
        <v>0</v>
      </c>
      <c r="P2882" s="7" t="n">
        <f aca="false">MAX(0,$B$2820-SUM(I2882:O2882))</f>
        <v>1510000000</v>
      </c>
      <c r="Q2882" s="7" t="n">
        <f aca="false">($B$763+$B$764)+$B$22+(1-B2882)*$B$758+(1-C2882)*$E$786+(1-D2882)*$E$785+(1-E2882)*$E$784+(1-F2882)*$E$783+(1-G2882)*$E$782+(1-H2882)*$E$781</f>
        <v>20112220.4507358</v>
      </c>
      <c r="R2882" s="7" t="n">
        <f aca="false">P2882&gt;$B$12*Q2882</f>
        <v>1</v>
      </c>
      <c r="S2882" s="7" t="n">
        <f aca="false">IF(R2882,(P2882+$B$12*$B$13)/(Q2882+$B$13),IF(Q2882&gt;0,P2882/Q2882,0))</f>
        <v>66.8886102227427</v>
      </c>
      <c r="T2882" s="7" t="n">
        <f aca="false">IF(R2882,$B$13*(S2882-$B$12),0)</f>
        <v>164721525.556857</v>
      </c>
      <c r="U2882" s="7" t="n">
        <f aca="false">($B$763+$B$764)*S2882</f>
        <v>19280193.7151668</v>
      </c>
      <c r="V2882" s="7" t="n">
        <f aca="false">$B$22*S2882</f>
        <v>601997492.004684</v>
      </c>
      <c r="W2882" s="7" t="n">
        <f aca="false">IF(B2882=1,I2882,S2882*$B$758)</f>
        <v>55114686.4958658</v>
      </c>
      <c r="X2882" s="7" t="n">
        <f aca="false">IF(C2882=1,J2882,S2882*$E$786)</f>
        <v>300000000</v>
      </c>
      <c r="Y2882" s="7" t="n">
        <f aca="false">IF(D2882=1,K2882,S2882*$E$785)</f>
        <v>100000000</v>
      </c>
      <c r="Z2882" s="7" t="n">
        <f aca="false">IF(E2882=1,L2882,S2882*$E$784)</f>
        <v>60000000</v>
      </c>
      <c r="AA2882" s="7" t="n">
        <f aca="false">IF(F2882=1,M2882,S2882*$E$783)</f>
        <v>30000000</v>
      </c>
      <c r="AB2882" s="7" t="n">
        <f aca="false">IF(G2882=1,N2882,S2882*$E$782)</f>
        <v>334443051.113713</v>
      </c>
      <c r="AC2882" s="7" t="n">
        <f aca="false">IF(H2882=1,O2882,S2882*$E$781)</f>
        <v>334443051.113713</v>
      </c>
      <c r="AD2882" s="7" t="n">
        <f aca="false">INDEX($W$2822:$W$2949,MATCH($A2882+(1-B2882)*64,$A$2822:$A$2949,0))</f>
        <v>30000000</v>
      </c>
      <c r="AE2882" s="7" t="n">
        <f aca="false">INDEX($W$2822:$W$2949,MATCH($A2882-B2882*64,$A$2822:$A$2949,0))</f>
        <v>55114686.4958658</v>
      </c>
      <c r="AF2882" s="7" t="n">
        <f aca="false">INDEX($X$2822:$X$2949,MATCH($A2882+(1-C2882)*32,$A$2822:$A$2949,0))</f>
        <v>300000000</v>
      </c>
      <c r="AG2882" s="7" t="n">
        <f aca="false">INDEX($X$2822:$X$2949,MATCH($A2882-C2882*32,$A$2822:$A$2949,0))</f>
        <v>386942956.963744</v>
      </c>
      <c r="AH2882" s="7" t="n">
        <f aca="false">INDEX($Y$2822:$Y$2949,MATCH($A2882+(1-D2882)*16,$A$2822:$A$2949,0))</f>
        <v>100000000</v>
      </c>
      <c r="AI2882" s="7" t="n">
        <f aca="false">INDEX($Y$2822:$Y$2949,MATCH($A2882-D2882*16,$A$2822:$A$2949,0))</f>
        <v>114901024.622875</v>
      </c>
      <c r="AJ2882" s="7" t="n">
        <f aca="false">INDEX($Z$2822:$Z$2949,MATCH($A2882+(1-E2882)*8,$A$2822:$A$2949,0))</f>
        <v>60000000</v>
      </c>
      <c r="AK2882" s="7" t="n">
        <f aca="false">INDEX($Z$2822:$Z$2949,MATCH($A2882-E2882*8,$A$2822:$A$2949,0))</f>
        <v>150886244.083498</v>
      </c>
      <c r="AL2882" s="7" t="n">
        <f aca="false">INDEX($AA$2822:$AA$2949,MATCH($A2882+(1-F2882)*4,$A$2822:$A$2949,0))</f>
        <v>30000000</v>
      </c>
      <c r="AM2882" s="7" t="n">
        <f aca="false">INDEX($AA$2822:$AA$2949,MATCH($A2882-F2882*4,$A$2822:$A$2949,0))</f>
        <v>180675471.261886</v>
      </c>
      <c r="AN2882" s="7" t="n">
        <f aca="false">INDEX($AB$2822:$AB$2949,MATCH($A2882+(1-G2882)*2,$A$2822:$A$2949,0))</f>
        <v>15000000</v>
      </c>
      <c r="AO2882" s="7" t="n">
        <f aca="false">INDEX($AB$2822:$AB$2949,MATCH($A2882-G2882*2,$A$2822:$A$2949,0))</f>
        <v>334443051.113713</v>
      </c>
      <c r="AP2882" s="7" t="n">
        <f aca="false">INDEX($AC$2822:$AC$2949,MATCH($A2882+(1-H2882)*1,$A$2822:$A$2949,0))</f>
        <v>5000000</v>
      </c>
      <c r="AQ2882" s="7" t="n">
        <f aca="false">INDEX($AC$2822:$AC$2949,MATCH($A2882-H2882*1,$A$2822:$A$2949,0))</f>
        <v>334443051.113713</v>
      </c>
      <c r="AR2882" s="14" t="b">
        <f aca="false">AND(IF(B2882=1,AD2882&gt;=AE2882,AE2882&gt;AD2882),IF(C2882=1,AF2882&gt;=AG2882,AG2882&gt;AF2882),IF(D2882=1,AH2882&gt;=AI2882,AI2882&gt;AH2882),IF(E2882=1,AJ2882&gt;=AK2882,AK2882&gt;AJ2882),IF(F2882=1,AL2882&gt;=AM2882,AM2882&gt;AL2882),IF(G2882=1,AN2882&gt;=AO2882,AO2882&gt;AN2882),IF(H2882=1,AP2882&gt;=AQ2882,AQ2882&gt;AP2882))</f>
        <v>0</v>
      </c>
      <c r="AS2882" s="2"/>
      <c r="AT2882" s="2"/>
      <c r="AU2882" s="2"/>
      <c r="AV2882" s="2"/>
      <c r="AW2882" s="2"/>
      <c r="AX2882" s="2"/>
    </row>
    <row r="2883" customFormat="false" ht="15" hidden="false" customHeight="false" outlineLevel="0" collapsed="false">
      <c r="A2883" s="6" t="n">
        <f aca="false">ROW()-2822</f>
        <v>61</v>
      </c>
      <c r="B2883" s="6" t="n">
        <f aca="false">MOD(INT($A2883/64),2)</f>
        <v>0</v>
      </c>
      <c r="C2883" s="6" t="n">
        <f aca="false">MOD(INT($A2883/32),2)</f>
        <v>1</v>
      </c>
      <c r="D2883" s="6" t="n">
        <f aca="false">MOD(INT($A2883/16),2)</f>
        <v>1</v>
      </c>
      <c r="E2883" s="6" t="n">
        <f aca="false">MOD(INT($A2883/8),2)</f>
        <v>1</v>
      </c>
      <c r="F2883" s="6" t="n">
        <f aca="false">MOD(INT($A2883/4),2)</f>
        <v>1</v>
      </c>
      <c r="G2883" s="6" t="n">
        <f aca="false">MOD(INT($A2883/2),2)</f>
        <v>0</v>
      </c>
      <c r="H2883" s="6" t="n">
        <f aca="false">MOD(INT($A2883/1),2)</f>
        <v>1</v>
      </c>
      <c r="I2883" s="7" t="n">
        <f aca="false">IF(B2883=1,MIN($B$6,$B$2820),0)</f>
        <v>0</v>
      </c>
      <c r="J2883" s="7" t="n">
        <f aca="false">IF(C2883=1,MIN($F$786,MAX(0,$B$2820-I2883)),0)</f>
        <v>300000000</v>
      </c>
      <c r="K2883" s="7" t="n">
        <f aca="false">IF(D2883=1,MIN($F$785,MAX(0,$B$2820-SUM(I2883:J2883))),0)</f>
        <v>100000000</v>
      </c>
      <c r="L2883" s="7" t="n">
        <f aca="false">IF(E2883=1,MIN($F$784,MAX(0,$B$2820-SUM(I2883:K2883))),0)</f>
        <v>60000000</v>
      </c>
      <c r="M2883" s="7" t="n">
        <f aca="false">IF(F2883=1,MIN($F$783,MAX(0,$B$2820-SUM(I2883:L2883))),0)</f>
        <v>30000000</v>
      </c>
      <c r="N2883" s="7" t="n">
        <f aca="false">IF(G2883=1,MIN($F$782,MAX(0,$B$2820-SUM(I2883:M2883))),0)</f>
        <v>0</v>
      </c>
      <c r="O2883" s="7" t="n">
        <f aca="false">IF(H2883=1,MIN($F$781,MAX(0,$B$2820-SUM(I2883:N2883))),0)</f>
        <v>5000000</v>
      </c>
      <c r="P2883" s="7" t="n">
        <f aca="false">MAX(0,$B$2820-SUM(I2883:O2883))</f>
        <v>1505000000</v>
      </c>
      <c r="Q2883" s="7" t="n">
        <f aca="false">($B$763+$B$764)+$B$22+(1-B2883)*$B$758+(1-C2883)*$E$786+(1-D2883)*$E$785+(1-E2883)*$E$784+(1-F2883)*$E$783+(1-G2883)*$E$782+(1-H2883)*$E$781</f>
        <v>15112220.4507358</v>
      </c>
      <c r="R2883" s="7" t="n">
        <f aca="false">P2883&gt;$B$12*Q2883</f>
        <v>1</v>
      </c>
      <c r="S2883" s="7" t="n">
        <f aca="false">IF(R2883,(P2883+$B$12*$B$13)/(Q2883+$B$13),IF(Q2883&gt;0,P2883/Q2883,0))</f>
        <v>85.5939774440546</v>
      </c>
      <c r="T2883" s="7" t="n">
        <f aca="false">IF(R2883,$B$13*(S2883-$B$12),0)</f>
        <v>211484943.610136</v>
      </c>
      <c r="U2883" s="7" t="n">
        <f aca="false">($B$763+$B$764)*S2883</f>
        <v>24671890.4829612</v>
      </c>
      <c r="V2883" s="7" t="n">
        <f aca="false">$B$22*S2883</f>
        <v>770345796.996491</v>
      </c>
      <c r="W2883" s="7" t="n">
        <f aca="false">IF(B2883=1,I2883,S2883*$B$758)</f>
        <v>70527481.6901382</v>
      </c>
      <c r="X2883" s="7" t="n">
        <f aca="false">IF(C2883=1,J2883,S2883*$E$786)</f>
        <v>300000000</v>
      </c>
      <c r="Y2883" s="7" t="n">
        <f aca="false">IF(D2883=1,K2883,S2883*$E$785)</f>
        <v>100000000</v>
      </c>
      <c r="Z2883" s="7" t="n">
        <f aca="false">IF(E2883=1,L2883,S2883*$E$784)</f>
        <v>60000000</v>
      </c>
      <c r="AA2883" s="7" t="n">
        <f aca="false">IF(F2883=1,M2883,S2883*$E$783)</f>
        <v>30000000</v>
      </c>
      <c r="AB2883" s="7" t="n">
        <f aca="false">IF(G2883=1,N2883,S2883*$E$782)</f>
        <v>427969887.220273</v>
      </c>
      <c r="AC2883" s="7" t="n">
        <f aca="false">IF(H2883=1,O2883,S2883*$E$781)</f>
        <v>5000000</v>
      </c>
      <c r="AD2883" s="7" t="n">
        <f aca="false">INDEX($W$2822:$W$2949,MATCH($A2883+(1-B2883)*64,$A$2822:$A$2949,0))</f>
        <v>30000000</v>
      </c>
      <c r="AE2883" s="7" t="n">
        <f aca="false">INDEX($W$2822:$W$2949,MATCH($A2883-B2883*64,$A$2822:$A$2949,0))</f>
        <v>70527481.6901382</v>
      </c>
      <c r="AF2883" s="7" t="n">
        <f aca="false">INDEX($X$2822:$X$2949,MATCH($A2883+(1-C2883)*32,$A$2822:$A$2949,0))</f>
        <v>300000000</v>
      </c>
      <c r="AG2883" s="7" t="n">
        <f aca="false">INDEX($X$2822:$X$2949,MATCH($A2883-C2883*32,$A$2822:$A$2949,0))</f>
        <v>467112758.346977</v>
      </c>
      <c r="AH2883" s="7" t="n">
        <f aca="false">INDEX($Y$2822:$Y$2949,MATCH($A2883+(1-D2883)*16,$A$2822:$A$2949,0))</f>
        <v>100000000</v>
      </c>
      <c r="AI2883" s="7" t="n">
        <f aca="false">INDEX($Y$2822:$Y$2949,MATCH($A2883-D2883*16,$A$2822:$A$2949,0))</f>
        <v>144147289.825117</v>
      </c>
      <c r="AJ2883" s="7" t="n">
        <f aca="false">INDEX($Z$2822:$Z$2949,MATCH($A2883+(1-E2883)*8,$A$2822:$A$2949,0))</f>
        <v>60000000</v>
      </c>
      <c r="AK2883" s="7" t="n">
        <f aca="false">INDEX($Z$2822:$Z$2949,MATCH($A2883-E2883*8,$A$2822:$A$2949,0))</f>
        <v>187985136.844806</v>
      </c>
      <c r="AL2883" s="7" t="n">
        <f aca="false">INDEX($AA$2822:$AA$2949,MATCH($A2883+(1-F2883)*4,$A$2822:$A$2949,0))</f>
        <v>30000000</v>
      </c>
      <c r="AM2883" s="7" t="n">
        <f aca="false">INDEX($AA$2822:$AA$2949,MATCH($A2883-F2883*4,$A$2822:$A$2949,0))</f>
        <v>223775017.884371</v>
      </c>
      <c r="AN2883" s="7" t="n">
        <f aca="false">INDEX($AB$2822:$AB$2949,MATCH($A2883+(1-G2883)*2,$A$2822:$A$2949,0))</f>
        <v>15000000</v>
      </c>
      <c r="AO2883" s="7" t="n">
        <f aca="false">INDEX($AB$2822:$AB$2949,MATCH($A2883-G2883*2,$A$2822:$A$2949,0))</f>
        <v>427969887.220273</v>
      </c>
      <c r="AP2883" s="7" t="n">
        <f aca="false">INDEX($AC$2822:$AC$2949,MATCH($A2883+(1-H2883)*1,$A$2822:$A$2949,0))</f>
        <v>5000000</v>
      </c>
      <c r="AQ2883" s="7" t="n">
        <f aca="false">INDEX($AC$2822:$AC$2949,MATCH($A2883-H2883*1,$A$2822:$A$2949,0))</f>
        <v>334443051.113713</v>
      </c>
      <c r="AR2883" s="14" t="b">
        <f aca="false">AND(IF(B2883=1,AD2883&gt;=AE2883,AE2883&gt;AD2883),IF(C2883=1,AF2883&gt;=AG2883,AG2883&gt;AF2883),IF(D2883=1,AH2883&gt;=AI2883,AI2883&gt;AH2883),IF(E2883=1,AJ2883&gt;=AK2883,AK2883&gt;AJ2883),IF(F2883=1,AL2883&gt;=AM2883,AM2883&gt;AL2883),IF(G2883=1,AN2883&gt;=AO2883,AO2883&gt;AN2883),IF(H2883=1,AP2883&gt;=AQ2883,AQ2883&gt;AP2883))</f>
        <v>0</v>
      </c>
      <c r="AS2883" s="2"/>
      <c r="AT2883" s="2"/>
      <c r="AU2883" s="2"/>
      <c r="AV2883" s="2"/>
      <c r="AW2883" s="2"/>
      <c r="AX2883" s="2"/>
    </row>
    <row r="2884" customFormat="false" ht="15" hidden="false" customHeight="false" outlineLevel="0" collapsed="false">
      <c r="A2884" s="6" t="n">
        <f aca="false">ROW()-2822</f>
        <v>62</v>
      </c>
      <c r="B2884" s="6" t="n">
        <f aca="false">MOD(INT($A2884/64),2)</f>
        <v>0</v>
      </c>
      <c r="C2884" s="6" t="n">
        <f aca="false">MOD(INT($A2884/32),2)</f>
        <v>1</v>
      </c>
      <c r="D2884" s="6" t="n">
        <f aca="false">MOD(INT($A2884/16),2)</f>
        <v>1</v>
      </c>
      <c r="E2884" s="6" t="n">
        <f aca="false">MOD(INT($A2884/8),2)</f>
        <v>1</v>
      </c>
      <c r="F2884" s="6" t="n">
        <f aca="false">MOD(INT($A2884/4),2)</f>
        <v>1</v>
      </c>
      <c r="G2884" s="6" t="n">
        <f aca="false">MOD(INT($A2884/2),2)</f>
        <v>1</v>
      </c>
      <c r="H2884" s="6" t="n">
        <f aca="false">MOD(INT($A2884/1),2)</f>
        <v>0</v>
      </c>
      <c r="I2884" s="7" t="n">
        <f aca="false">IF(B2884=1,MIN($B$6,$B$2820),0)</f>
        <v>0</v>
      </c>
      <c r="J2884" s="7" t="n">
        <f aca="false">IF(C2884=1,MIN($F$786,MAX(0,$B$2820-I2884)),0)</f>
        <v>300000000</v>
      </c>
      <c r="K2884" s="7" t="n">
        <f aca="false">IF(D2884=1,MIN($F$785,MAX(0,$B$2820-SUM(I2884:J2884))),0)</f>
        <v>100000000</v>
      </c>
      <c r="L2884" s="7" t="n">
        <f aca="false">IF(E2884=1,MIN($F$784,MAX(0,$B$2820-SUM(I2884:K2884))),0)</f>
        <v>60000000</v>
      </c>
      <c r="M2884" s="7" t="n">
        <f aca="false">IF(F2884=1,MIN($F$783,MAX(0,$B$2820-SUM(I2884:L2884))),0)</f>
        <v>30000000</v>
      </c>
      <c r="N2884" s="7" t="n">
        <f aca="false">IF(G2884=1,MIN($F$782,MAX(0,$B$2820-SUM(I2884:M2884))),0)</f>
        <v>15000000</v>
      </c>
      <c r="O2884" s="7" t="n">
        <f aca="false">IF(H2884=1,MIN($F$781,MAX(0,$B$2820-SUM(I2884:N2884))),0)</f>
        <v>0</v>
      </c>
      <c r="P2884" s="7" t="n">
        <f aca="false">MAX(0,$B$2820-SUM(I2884:O2884))</f>
        <v>1495000000</v>
      </c>
      <c r="Q2884" s="7" t="n">
        <f aca="false">($B$763+$B$764)+$B$22+(1-B2884)*$B$758+(1-C2884)*$E$786+(1-D2884)*$E$785+(1-E2884)*$E$784+(1-F2884)*$E$783+(1-G2884)*$E$782+(1-H2884)*$E$781</f>
        <v>15112220.4507358</v>
      </c>
      <c r="R2884" s="7" t="n">
        <f aca="false">P2884&gt;$B$12*Q2884</f>
        <v>1</v>
      </c>
      <c r="S2884" s="7" t="n">
        <f aca="false">IF(R2884,(P2884+$B$12*$B$13)/(Q2884+$B$13),IF(Q2884&gt;0,P2884/Q2884,0))</f>
        <v>85.0261898656529</v>
      </c>
      <c r="T2884" s="7" t="n">
        <f aca="false">IF(R2884,$B$13*(S2884-$B$12),0)</f>
        <v>210065474.664132</v>
      </c>
      <c r="U2884" s="7" t="n">
        <f aca="false">($B$763+$B$764)*S2884</f>
        <v>24508229.5179001</v>
      </c>
      <c r="V2884" s="7" t="n">
        <f aca="false">$B$22*S2884</f>
        <v>765235708.790876</v>
      </c>
      <c r="W2884" s="7" t="n">
        <f aca="false">IF(B2884=1,I2884,S2884*$B$758)</f>
        <v>70059637.6988272</v>
      </c>
      <c r="X2884" s="7" t="n">
        <f aca="false">IF(C2884=1,J2884,S2884*$E$786)</f>
        <v>300000000</v>
      </c>
      <c r="Y2884" s="7" t="n">
        <f aca="false">IF(D2884=1,K2884,S2884*$E$785)</f>
        <v>100000000</v>
      </c>
      <c r="Z2884" s="7" t="n">
        <f aca="false">IF(E2884=1,L2884,S2884*$E$784)</f>
        <v>60000000</v>
      </c>
      <c r="AA2884" s="7" t="n">
        <f aca="false">IF(F2884=1,M2884,S2884*$E$783)</f>
        <v>30000000</v>
      </c>
      <c r="AB2884" s="7" t="n">
        <f aca="false">IF(G2884=1,N2884,S2884*$E$782)</f>
        <v>15000000</v>
      </c>
      <c r="AC2884" s="7" t="n">
        <f aca="false">IF(H2884=1,O2884,S2884*$E$781)</f>
        <v>425130949.328265</v>
      </c>
      <c r="AD2884" s="7" t="n">
        <f aca="false">INDEX($W$2822:$W$2949,MATCH($A2884+(1-B2884)*64,$A$2822:$A$2949,0))</f>
        <v>30000000</v>
      </c>
      <c r="AE2884" s="7" t="n">
        <f aca="false">INDEX($W$2822:$W$2949,MATCH($A2884-B2884*64,$A$2822:$A$2949,0))</f>
        <v>70059637.6988272</v>
      </c>
      <c r="AF2884" s="7" t="n">
        <f aca="false">INDEX($X$2822:$X$2949,MATCH($A2884+(1-C2884)*32,$A$2822:$A$2949,0))</f>
        <v>300000000</v>
      </c>
      <c r="AG2884" s="7" t="n">
        <f aca="false">INDEX($X$2822:$X$2949,MATCH($A2884-C2884*32,$A$2822:$A$2949,0))</f>
        <v>464528455.396233</v>
      </c>
      <c r="AH2884" s="7" t="n">
        <f aca="false">INDEX($Y$2822:$Y$2949,MATCH($A2884+(1-D2884)*16,$A$2822:$A$2949,0))</f>
        <v>100000000</v>
      </c>
      <c r="AI2884" s="7" t="n">
        <f aca="false">INDEX($Y$2822:$Y$2949,MATCH($A2884-D2884*16,$A$2822:$A$2949,0))</f>
        <v>143250572.625583</v>
      </c>
      <c r="AJ2884" s="7" t="n">
        <f aca="false">INDEX($Z$2822:$Z$2949,MATCH($A2884+(1-E2884)*8,$A$2822:$A$2949,0))</f>
        <v>60000000</v>
      </c>
      <c r="AK2884" s="7" t="n">
        <f aca="false">INDEX($Z$2822:$Z$2949,MATCH($A2884-E2884*8,$A$2822:$A$2949,0))</f>
        <v>186785869.624105</v>
      </c>
      <c r="AL2884" s="7" t="n">
        <f aca="false">INDEX($AA$2822:$AA$2949,MATCH($A2884+(1-F2884)*4,$A$2822:$A$2949,0))</f>
        <v>30000000</v>
      </c>
      <c r="AM2884" s="7" t="n">
        <f aca="false">INDEX($AA$2822:$AA$2949,MATCH($A2884-F2884*4,$A$2822:$A$2949,0))</f>
        <v>222319570.613578</v>
      </c>
      <c r="AN2884" s="7" t="n">
        <f aca="false">INDEX($AB$2822:$AB$2949,MATCH($A2884+(1-G2884)*2,$A$2822:$A$2949,0))</f>
        <v>15000000</v>
      </c>
      <c r="AO2884" s="7" t="n">
        <f aca="false">INDEX($AB$2822:$AB$2949,MATCH($A2884-G2884*2,$A$2822:$A$2949,0))</f>
        <v>334443051.113713</v>
      </c>
      <c r="AP2884" s="7" t="n">
        <f aca="false">INDEX($AC$2822:$AC$2949,MATCH($A2884+(1-H2884)*1,$A$2822:$A$2949,0))</f>
        <v>5000000</v>
      </c>
      <c r="AQ2884" s="7" t="n">
        <f aca="false">INDEX($AC$2822:$AC$2949,MATCH($A2884-H2884*1,$A$2822:$A$2949,0))</f>
        <v>425130949.328265</v>
      </c>
      <c r="AR2884" s="14" t="b">
        <f aca="false">AND(IF(B2884=1,AD2884&gt;=AE2884,AE2884&gt;AD2884),IF(C2884=1,AF2884&gt;=AG2884,AG2884&gt;AF2884),IF(D2884=1,AH2884&gt;=AI2884,AI2884&gt;AH2884),IF(E2884=1,AJ2884&gt;=AK2884,AK2884&gt;AJ2884),IF(F2884=1,AL2884&gt;=AM2884,AM2884&gt;AL2884),IF(G2884=1,AN2884&gt;=AO2884,AO2884&gt;AN2884),IF(H2884=1,AP2884&gt;=AQ2884,AQ2884&gt;AP2884))</f>
        <v>0</v>
      </c>
      <c r="AS2884" s="2"/>
      <c r="AT2884" s="2"/>
      <c r="AU2884" s="2"/>
      <c r="AV2884" s="2"/>
      <c r="AW2884" s="2"/>
      <c r="AX2884" s="2"/>
    </row>
    <row r="2885" customFormat="false" ht="15" hidden="false" customHeight="false" outlineLevel="0" collapsed="false">
      <c r="A2885" s="6" t="n">
        <f aca="false">ROW()-2822</f>
        <v>63</v>
      </c>
      <c r="B2885" s="6" t="n">
        <f aca="false">MOD(INT($A2885/64),2)</f>
        <v>0</v>
      </c>
      <c r="C2885" s="6" t="n">
        <f aca="false">MOD(INT($A2885/32),2)</f>
        <v>1</v>
      </c>
      <c r="D2885" s="6" t="n">
        <f aca="false">MOD(INT($A2885/16),2)</f>
        <v>1</v>
      </c>
      <c r="E2885" s="6" t="n">
        <f aca="false">MOD(INT($A2885/8),2)</f>
        <v>1</v>
      </c>
      <c r="F2885" s="6" t="n">
        <f aca="false">MOD(INT($A2885/4),2)</f>
        <v>1</v>
      </c>
      <c r="G2885" s="6" t="n">
        <f aca="false">MOD(INT($A2885/2),2)</f>
        <v>1</v>
      </c>
      <c r="H2885" s="6" t="n">
        <f aca="false">MOD(INT($A2885/1),2)</f>
        <v>1</v>
      </c>
      <c r="I2885" s="7" t="n">
        <f aca="false">IF(B2885=1,MIN($B$6,$B$2820),0)</f>
        <v>0</v>
      </c>
      <c r="J2885" s="7" t="n">
        <f aca="false">IF(C2885=1,MIN($F$786,MAX(0,$B$2820-I2885)),0)</f>
        <v>300000000</v>
      </c>
      <c r="K2885" s="7" t="n">
        <f aca="false">IF(D2885=1,MIN($F$785,MAX(0,$B$2820-SUM(I2885:J2885))),0)</f>
        <v>100000000</v>
      </c>
      <c r="L2885" s="7" t="n">
        <f aca="false">IF(E2885=1,MIN($F$784,MAX(0,$B$2820-SUM(I2885:K2885))),0)</f>
        <v>60000000</v>
      </c>
      <c r="M2885" s="7" t="n">
        <f aca="false">IF(F2885=1,MIN($F$783,MAX(0,$B$2820-SUM(I2885:L2885))),0)</f>
        <v>30000000</v>
      </c>
      <c r="N2885" s="7" t="n">
        <f aca="false">IF(G2885=1,MIN($F$782,MAX(0,$B$2820-SUM(I2885:M2885))),0)</f>
        <v>15000000</v>
      </c>
      <c r="O2885" s="7" t="n">
        <f aca="false">IF(H2885=1,MIN($F$781,MAX(0,$B$2820-SUM(I2885:N2885))),0)</f>
        <v>5000000</v>
      </c>
      <c r="P2885" s="7" t="n">
        <f aca="false">MAX(0,$B$2820-SUM(I2885:O2885))</f>
        <v>1490000000</v>
      </c>
      <c r="Q2885" s="7" t="n">
        <f aca="false">($B$763+$B$764)+$B$22+(1-B2885)*$B$758+(1-C2885)*$E$786+(1-D2885)*$E$785+(1-E2885)*$E$784+(1-F2885)*$E$783+(1-G2885)*$E$782+(1-H2885)*$E$781</f>
        <v>10112220.4507358</v>
      </c>
      <c r="R2885" s="7" t="n">
        <f aca="false">P2885&gt;$B$12*Q2885</f>
        <v>1</v>
      </c>
      <c r="S2885" s="7" t="n">
        <f aca="false">IF(R2885,(P2885+$B$12*$B$13)/(Q2885+$B$13),IF(Q2885&gt;0,P2885/Q2885,0))</f>
        <v>118.337608023092</v>
      </c>
      <c r="T2885" s="7" t="n">
        <f aca="false">IF(R2885,$B$13*(S2885-$B$12),0)</f>
        <v>293344020.05773</v>
      </c>
      <c r="U2885" s="7" t="n">
        <f aca="false">($B$763+$B$764)*S2885</f>
        <v>34110022.6014104</v>
      </c>
      <c r="V2885" s="7" t="n">
        <f aca="false">$B$22*S2885</f>
        <v>1065038472.20783</v>
      </c>
      <c r="W2885" s="7" t="n">
        <f aca="false">IF(B2885=1,I2885,S2885*$B$758)</f>
        <v>97507485.1330335</v>
      </c>
      <c r="X2885" s="7" t="n">
        <f aca="false">IF(C2885=1,J2885,S2885*$E$786)</f>
        <v>300000000</v>
      </c>
      <c r="Y2885" s="7" t="n">
        <f aca="false">IF(D2885=1,K2885,S2885*$E$785)</f>
        <v>100000000</v>
      </c>
      <c r="Z2885" s="7" t="n">
        <f aca="false">IF(E2885=1,L2885,S2885*$E$784)</f>
        <v>60000000</v>
      </c>
      <c r="AA2885" s="7" t="n">
        <f aca="false">IF(F2885=1,M2885,S2885*$E$783)</f>
        <v>30000000</v>
      </c>
      <c r="AB2885" s="7" t="n">
        <f aca="false">IF(G2885=1,N2885,S2885*$E$782)</f>
        <v>15000000</v>
      </c>
      <c r="AC2885" s="7" t="n">
        <f aca="false">IF(H2885=1,O2885,S2885*$E$781)</f>
        <v>5000000</v>
      </c>
      <c r="AD2885" s="7" t="n">
        <f aca="false">INDEX($W$2822:$W$2949,MATCH($A2885+(1-B2885)*64,$A$2822:$A$2949,0))</f>
        <v>30000000</v>
      </c>
      <c r="AE2885" s="7" t="n">
        <f aca="false">INDEX($W$2822:$W$2949,MATCH($A2885-B2885*64,$A$2822:$A$2949,0))</f>
        <v>97507485.1330335</v>
      </c>
      <c r="AF2885" s="7" t="n">
        <f aca="false">INDEX($X$2822:$X$2949,MATCH($A2885+(1-C2885)*32,$A$2822:$A$2949,0))</f>
        <v>300000000</v>
      </c>
      <c r="AG2885" s="7" t="n">
        <f aca="false">INDEX($X$2822:$X$2949,MATCH($A2885-C2885*32,$A$2822:$A$2949,0))</f>
        <v>586766518.386859</v>
      </c>
      <c r="AH2885" s="7" t="n">
        <f aca="false">INDEX($Y$2822:$Y$2949,MATCH($A2885+(1-D2885)*16,$A$2822:$A$2949,0))</f>
        <v>100000000</v>
      </c>
      <c r="AI2885" s="7" t="n">
        <f aca="false">INDEX($Y$2822:$Y$2949,MATCH($A2885-D2885*16,$A$2822:$A$2949,0))</f>
        <v>192569109.267708</v>
      </c>
      <c r="AJ2885" s="7" t="n">
        <f aca="false">INDEX($Z$2822:$Z$2949,MATCH($A2885+(1-E2885)*8,$A$2822:$A$2949,0))</f>
        <v>60000000</v>
      </c>
      <c r="AK2885" s="7" t="n">
        <f aca="false">INDEX($Z$2822:$Z$2949,MATCH($A2885-E2885*8,$A$2822:$A$2949,0))</f>
        <v>248197794.07232</v>
      </c>
      <c r="AL2885" s="7" t="n">
        <f aca="false">INDEX($AA$2822:$AA$2949,MATCH($A2885+(1-F2885)*4,$A$2822:$A$2949,0))</f>
        <v>30000000</v>
      </c>
      <c r="AM2885" s="7" t="n">
        <f aca="false">INDEX($AA$2822:$AA$2949,MATCH($A2885-F2885*4,$A$2822:$A$2949,0))</f>
        <v>292559281.648161</v>
      </c>
      <c r="AN2885" s="7" t="n">
        <f aca="false">INDEX($AB$2822:$AB$2949,MATCH($A2885+(1-G2885)*2,$A$2822:$A$2949,0))</f>
        <v>15000000</v>
      </c>
      <c r="AO2885" s="7" t="n">
        <f aca="false">INDEX($AB$2822:$AB$2949,MATCH($A2885-G2885*2,$A$2822:$A$2949,0))</f>
        <v>427969887.220273</v>
      </c>
      <c r="AP2885" s="7" t="n">
        <f aca="false">INDEX($AC$2822:$AC$2949,MATCH($A2885+(1-H2885)*1,$A$2822:$A$2949,0))</f>
        <v>5000000</v>
      </c>
      <c r="AQ2885" s="7" t="n">
        <f aca="false">INDEX($AC$2822:$AC$2949,MATCH($A2885-H2885*1,$A$2822:$A$2949,0))</f>
        <v>425130949.328265</v>
      </c>
      <c r="AR2885" s="14" t="b">
        <f aca="false">AND(IF(B2885=1,AD2885&gt;=AE2885,AE2885&gt;AD2885),IF(C2885=1,AF2885&gt;=AG2885,AG2885&gt;AF2885),IF(D2885=1,AH2885&gt;=AI2885,AI2885&gt;AH2885),IF(E2885=1,AJ2885&gt;=AK2885,AK2885&gt;AJ2885),IF(F2885=1,AL2885&gt;=AM2885,AM2885&gt;AL2885),IF(G2885=1,AN2885&gt;=AO2885,AO2885&gt;AN2885),IF(H2885=1,AP2885&gt;=AQ2885,AQ2885&gt;AP2885))</f>
        <v>0</v>
      </c>
      <c r="AS2885" s="2"/>
      <c r="AT2885" s="2"/>
      <c r="AU2885" s="2"/>
      <c r="AV2885" s="2"/>
      <c r="AW2885" s="2"/>
      <c r="AX2885" s="2"/>
    </row>
    <row r="2886" customFormat="false" ht="15" hidden="false" customHeight="false" outlineLevel="0" collapsed="false">
      <c r="A2886" s="6" t="n">
        <f aca="false">ROW()-2822</f>
        <v>64</v>
      </c>
      <c r="B2886" s="6" t="n">
        <f aca="false">MOD(INT($A2886/64),2)</f>
        <v>1</v>
      </c>
      <c r="C2886" s="6" t="n">
        <f aca="false">MOD(INT($A2886/32),2)</f>
        <v>0</v>
      </c>
      <c r="D2886" s="6" t="n">
        <f aca="false">MOD(INT($A2886/16),2)</f>
        <v>0</v>
      </c>
      <c r="E2886" s="6" t="n">
        <f aca="false">MOD(INT($A2886/8),2)</f>
        <v>0</v>
      </c>
      <c r="F2886" s="6" t="n">
        <f aca="false">MOD(INT($A2886/4),2)</f>
        <v>0</v>
      </c>
      <c r="G2886" s="6" t="n">
        <f aca="false">MOD(INT($A2886/2),2)</f>
        <v>0</v>
      </c>
      <c r="H2886" s="6" t="n">
        <f aca="false">MOD(INT($A2886/1),2)</f>
        <v>0</v>
      </c>
      <c r="I2886" s="7" t="n">
        <f aca="false">IF(B2886=1,MIN($B$6,$B$2820),0)</f>
        <v>30000000</v>
      </c>
      <c r="J2886" s="7" t="n">
        <f aca="false">IF(C2886=1,MIN($F$786,MAX(0,$B$2820-I2886)),0)</f>
        <v>0</v>
      </c>
      <c r="K2886" s="7" t="n">
        <f aca="false">IF(D2886=1,MIN($F$785,MAX(0,$B$2820-SUM(I2886:J2886))),0)</f>
        <v>0</v>
      </c>
      <c r="L2886" s="7" t="n">
        <f aca="false">IF(E2886=1,MIN($F$784,MAX(0,$B$2820-SUM(I2886:K2886))),0)</f>
        <v>0</v>
      </c>
      <c r="M2886" s="7" t="n">
        <f aca="false">IF(F2886=1,MIN($F$783,MAX(0,$B$2820-SUM(I2886:L2886))),0)</f>
        <v>0</v>
      </c>
      <c r="N2886" s="7" t="n">
        <f aca="false">IF(G2886=1,MIN($F$782,MAX(0,$B$2820-SUM(I2886:M2886))),0)</f>
        <v>0</v>
      </c>
      <c r="O2886" s="7" t="n">
        <f aca="false">IF(H2886=1,MIN($F$781,MAX(0,$B$2820-SUM(I2886:N2886))),0)</f>
        <v>0</v>
      </c>
      <c r="P2886" s="7" t="n">
        <f aca="false">MAX(0,$B$2820-SUM(I2886:O2886))</f>
        <v>1970000000</v>
      </c>
      <c r="Q2886" s="7" t="n">
        <f aca="false">($B$763+$B$764)+$B$22+(1-B2886)*$B$758+(1-C2886)*$E$786+(1-D2886)*$E$785+(1-E2886)*$E$784+(1-F2886)*$E$783+(1-G2886)*$E$782+(1-H2886)*$E$781</f>
        <v>32560830.4230313</v>
      </c>
      <c r="R2886" s="7" t="n">
        <f aca="false">P2886&gt;$B$12*Q2886</f>
        <v>1</v>
      </c>
      <c r="S2886" s="7" t="n">
        <f aca="false">IF(R2886,(P2886+$B$12*$B$13)/(Q2886+$B$13),IF(Q2886&gt;0,P2886/Q2886,0))</f>
        <v>56.2593634035625</v>
      </c>
      <c r="T2886" s="7" t="n">
        <f aca="false">IF(R2886,$B$13*(S2886-$B$12),0)</f>
        <v>138148408.508906</v>
      </c>
      <c r="U2886" s="7" t="n">
        <f aca="false">($B$763+$B$764)*S2886</f>
        <v>16216384.5399175</v>
      </c>
      <c r="V2886" s="7" t="n">
        <f aca="false">$B$22*S2886</f>
        <v>506334270.632063</v>
      </c>
      <c r="W2886" s="7" t="n">
        <f aca="false">IF(B2886=1,I2886,S2886*$B$758)</f>
        <v>30000000</v>
      </c>
      <c r="X2886" s="7" t="n">
        <f aca="false">IF(C2886=1,J2886,S2886*$E$786)</f>
        <v>345303015.109399</v>
      </c>
      <c r="Y2886" s="7" t="n">
        <f aca="false">IF(D2886=1,K2886,S2886*$E$785)</f>
        <v>97603724.7948509</v>
      </c>
      <c r="Z2886" s="7" t="n">
        <f aca="false">IF(E2886=1,L2886,S2886*$E$784)</f>
        <v>135022472.16855</v>
      </c>
      <c r="AA2886" s="7" t="n">
        <f aca="false">IF(F2886=1,M2886,S2886*$E$783)</f>
        <v>168778090.210688</v>
      </c>
      <c r="AB2886" s="7" t="n">
        <f aca="false">IF(G2886=1,N2886,S2886*$E$782)</f>
        <v>281296817.017813</v>
      </c>
      <c r="AC2886" s="7" t="n">
        <f aca="false">IF(H2886=1,O2886,S2886*$E$781)</f>
        <v>281296817.017813</v>
      </c>
      <c r="AD2886" s="7" t="n">
        <f aca="false">INDEX($W$2822:$W$2949,MATCH($A2886+(1-B2886)*64,$A$2822:$A$2949,0))</f>
        <v>30000000</v>
      </c>
      <c r="AE2886" s="7" t="n">
        <f aca="false">INDEX($W$2822:$W$2949,MATCH($A2886-B2886*64,$A$2822:$A$2949,0))</f>
        <v>45980858.1046803</v>
      </c>
      <c r="AF2886" s="7" t="n">
        <f aca="false">INDEX($X$2822:$X$2949,MATCH($A2886+(1-C2886)*32,$A$2822:$A$2949,0))</f>
        <v>300000000</v>
      </c>
      <c r="AG2886" s="7" t="n">
        <f aca="false">INDEX($X$2822:$X$2949,MATCH($A2886-C2886*32,$A$2822:$A$2949,0))</f>
        <v>345303015.109399</v>
      </c>
      <c r="AH2886" s="7" t="n">
        <f aca="false">INDEX($Y$2822:$Y$2949,MATCH($A2886+(1-D2886)*16,$A$2822:$A$2949,0))</f>
        <v>100000000</v>
      </c>
      <c r="AI2886" s="7" t="n">
        <f aca="false">INDEX($Y$2822:$Y$2949,MATCH($A2886-D2886*16,$A$2822:$A$2949,0))</f>
        <v>97603724.7948509</v>
      </c>
      <c r="AJ2886" s="7" t="n">
        <f aca="false">INDEX($Z$2822:$Z$2949,MATCH($A2886+(1-E2886)*8,$A$2822:$A$2949,0))</f>
        <v>60000000</v>
      </c>
      <c r="AK2886" s="7" t="n">
        <f aca="false">INDEX($Z$2822:$Z$2949,MATCH($A2886-E2886*8,$A$2822:$A$2949,0))</f>
        <v>135022472.16855</v>
      </c>
      <c r="AL2886" s="7" t="n">
        <f aca="false">INDEX($AA$2822:$AA$2949,MATCH($A2886+(1-F2886)*4,$A$2822:$A$2949,0))</f>
        <v>30000000</v>
      </c>
      <c r="AM2886" s="7" t="n">
        <f aca="false">INDEX($AA$2822:$AA$2949,MATCH($A2886-F2886*4,$A$2822:$A$2949,0))</f>
        <v>168778090.210688</v>
      </c>
      <c r="AN2886" s="7" t="n">
        <f aca="false">INDEX($AB$2822:$AB$2949,MATCH($A2886+(1-G2886)*2,$A$2822:$A$2949,0))</f>
        <v>15000000</v>
      </c>
      <c r="AO2886" s="7" t="n">
        <f aca="false">INDEX($AB$2822:$AB$2949,MATCH($A2886-G2886*2,$A$2822:$A$2949,0))</f>
        <v>281296817.017813</v>
      </c>
      <c r="AP2886" s="7" t="n">
        <f aca="false">INDEX($AC$2822:$AC$2949,MATCH($A2886+(1-H2886)*1,$A$2822:$A$2949,0))</f>
        <v>5000000</v>
      </c>
      <c r="AQ2886" s="7" t="n">
        <f aca="false">INDEX($AC$2822:$AC$2949,MATCH($A2886-H2886*1,$A$2822:$A$2949,0))</f>
        <v>281296817.017813</v>
      </c>
      <c r="AR2886" s="14" t="b">
        <f aca="false">AND(IF(B2886=1,AD2886&gt;=AE2886,AE2886&gt;AD2886),IF(C2886=1,AF2886&gt;=AG2886,AG2886&gt;AF2886),IF(D2886=1,AH2886&gt;=AI2886,AI2886&gt;AH2886),IF(E2886=1,AJ2886&gt;=AK2886,AK2886&gt;AJ2886),IF(F2886=1,AL2886&gt;=AM2886,AM2886&gt;AL2886),IF(G2886=1,AN2886&gt;=AO2886,AO2886&gt;AN2886),IF(H2886=1,AP2886&gt;=AQ2886,AQ2886&gt;AP2886))</f>
        <v>0</v>
      </c>
      <c r="AS2886" s="2"/>
      <c r="AT2886" s="2"/>
      <c r="AU2886" s="2"/>
      <c r="AV2886" s="2"/>
      <c r="AW2886" s="2"/>
      <c r="AX2886" s="2"/>
    </row>
    <row r="2887" customFormat="false" ht="15" hidden="false" customHeight="false" outlineLevel="0" collapsed="false">
      <c r="A2887" s="6" t="n">
        <f aca="false">ROW()-2822</f>
        <v>65</v>
      </c>
      <c r="B2887" s="6" t="n">
        <f aca="false">MOD(INT($A2887/64),2)</f>
        <v>1</v>
      </c>
      <c r="C2887" s="6" t="n">
        <f aca="false">MOD(INT($A2887/32),2)</f>
        <v>0</v>
      </c>
      <c r="D2887" s="6" t="n">
        <f aca="false">MOD(INT($A2887/16),2)</f>
        <v>0</v>
      </c>
      <c r="E2887" s="6" t="n">
        <f aca="false">MOD(INT($A2887/8),2)</f>
        <v>0</v>
      </c>
      <c r="F2887" s="6" t="n">
        <f aca="false">MOD(INT($A2887/4),2)</f>
        <v>0</v>
      </c>
      <c r="G2887" s="6" t="n">
        <f aca="false">MOD(INT($A2887/2),2)</f>
        <v>0</v>
      </c>
      <c r="H2887" s="6" t="n">
        <f aca="false">MOD(INT($A2887/1),2)</f>
        <v>1</v>
      </c>
      <c r="I2887" s="7" t="n">
        <f aca="false">IF(B2887=1,MIN($B$6,$B$2820),0)</f>
        <v>30000000</v>
      </c>
      <c r="J2887" s="7" t="n">
        <f aca="false">IF(C2887=1,MIN($F$786,MAX(0,$B$2820-I2887)),0)</f>
        <v>0</v>
      </c>
      <c r="K2887" s="7" t="n">
        <f aca="false">IF(D2887=1,MIN($F$785,MAX(0,$B$2820-SUM(I2887:J2887))),0)</f>
        <v>0</v>
      </c>
      <c r="L2887" s="7" t="n">
        <f aca="false">IF(E2887=1,MIN($F$784,MAX(0,$B$2820-SUM(I2887:K2887))),0)</f>
        <v>0</v>
      </c>
      <c r="M2887" s="7" t="n">
        <f aca="false">IF(F2887=1,MIN($F$783,MAX(0,$B$2820-SUM(I2887:L2887))),0)</f>
        <v>0</v>
      </c>
      <c r="N2887" s="7" t="n">
        <f aca="false">IF(G2887=1,MIN($F$782,MAX(0,$B$2820-SUM(I2887:M2887))),0)</f>
        <v>0</v>
      </c>
      <c r="O2887" s="7" t="n">
        <f aca="false">IF(H2887=1,MIN($F$781,MAX(0,$B$2820-SUM(I2887:N2887))),0)</f>
        <v>5000000</v>
      </c>
      <c r="P2887" s="7" t="n">
        <f aca="false">MAX(0,$B$2820-SUM(I2887:O2887))</f>
        <v>1965000000</v>
      </c>
      <c r="Q2887" s="7" t="n">
        <f aca="false">($B$763+$B$764)+$B$22+(1-B2887)*$B$758+(1-C2887)*$E$786+(1-D2887)*$E$785+(1-E2887)*$E$784+(1-F2887)*$E$783+(1-G2887)*$E$782+(1-H2887)*$E$781</f>
        <v>27560830.4230313</v>
      </c>
      <c r="R2887" s="7" t="n">
        <f aca="false">P2887&gt;$B$12*Q2887</f>
        <v>1</v>
      </c>
      <c r="S2887" s="7" t="n">
        <f aca="false">IF(R2887,(P2887+$B$12*$B$13)/(Q2887+$B$13),IF(Q2887&gt;0,P2887/Q2887,0))</f>
        <v>65.450620369176</v>
      </c>
      <c r="T2887" s="7" t="n">
        <f aca="false">IF(R2887,$B$13*(S2887-$B$12),0)</f>
        <v>161126550.92294</v>
      </c>
      <c r="U2887" s="7" t="n">
        <f aca="false">($B$763+$B$764)*S2887</f>
        <v>18865702.775007</v>
      </c>
      <c r="V2887" s="7" t="n">
        <f aca="false">$B$22*S2887</f>
        <v>589055583.322584</v>
      </c>
      <c r="W2887" s="7" t="n">
        <f aca="false">IF(B2887=1,I2887,S2887*$B$758)</f>
        <v>30000000</v>
      </c>
      <c r="X2887" s="7" t="n">
        <f aca="false">IF(C2887=1,J2887,S2887*$E$786)</f>
        <v>401716179.974159</v>
      </c>
      <c r="Y2887" s="7" t="n">
        <f aca="false">IF(D2887=1,K2887,S2887*$E$785)</f>
        <v>113549531.165879</v>
      </c>
      <c r="Z2887" s="7" t="n">
        <f aca="false">IF(E2887=1,L2887,S2887*$E$784)</f>
        <v>157081488.886022</v>
      </c>
      <c r="AA2887" s="7" t="n">
        <f aca="false">IF(F2887=1,M2887,S2887*$E$783)</f>
        <v>196351861.107528</v>
      </c>
      <c r="AB2887" s="7" t="n">
        <f aca="false">IF(G2887=1,N2887,S2887*$E$782)</f>
        <v>327253101.84588</v>
      </c>
      <c r="AC2887" s="7" t="n">
        <f aca="false">IF(H2887=1,O2887,S2887*$E$781)</f>
        <v>5000000</v>
      </c>
      <c r="AD2887" s="7" t="n">
        <f aca="false">INDEX($W$2822:$W$2949,MATCH($A2887+(1-B2887)*64,$A$2822:$A$2949,0))</f>
        <v>30000000</v>
      </c>
      <c r="AE2887" s="7" t="n">
        <f aca="false">INDEX($W$2822:$W$2949,MATCH($A2887-B2887*64,$A$2822:$A$2949,0))</f>
        <v>53291391.0981374</v>
      </c>
      <c r="AF2887" s="7" t="n">
        <f aca="false">INDEX($X$2822:$X$2949,MATCH($A2887+(1-C2887)*32,$A$2822:$A$2949,0))</f>
        <v>300000000</v>
      </c>
      <c r="AG2887" s="7" t="n">
        <f aca="false">INDEX($X$2822:$X$2949,MATCH($A2887-C2887*32,$A$2822:$A$2949,0))</f>
        <v>401716179.974159</v>
      </c>
      <c r="AH2887" s="7" t="n">
        <f aca="false">INDEX($Y$2822:$Y$2949,MATCH($A2887+(1-D2887)*16,$A$2822:$A$2949,0))</f>
        <v>100000000</v>
      </c>
      <c r="AI2887" s="7" t="n">
        <f aca="false">INDEX($Y$2822:$Y$2949,MATCH($A2887-D2887*16,$A$2822:$A$2949,0))</f>
        <v>113549531.165879</v>
      </c>
      <c r="AJ2887" s="7" t="n">
        <f aca="false">INDEX($Z$2822:$Z$2949,MATCH($A2887+(1-E2887)*8,$A$2822:$A$2949,0))</f>
        <v>60000000</v>
      </c>
      <c r="AK2887" s="7" t="n">
        <f aca="false">INDEX($Z$2822:$Z$2949,MATCH($A2887-E2887*8,$A$2822:$A$2949,0))</f>
        <v>157081488.886022</v>
      </c>
      <c r="AL2887" s="7" t="n">
        <f aca="false">INDEX($AA$2822:$AA$2949,MATCH($A2887+(1-F2887)*4,$A$2822:$A$2949,0))</f>
        <v>30000000</v>
      </c>
      <c r="AM2887" s="7" t="n">
        <f aca="false">INDEX($AA$2822:$AA$2949,MATCH($A2887-F2887*4,$A$2822:$A$2949,0))</f>
        <v>196351861.107528</v>
      </c>
      <c r="AN2887" s="7" t="n">
        <f aca="false">INDEX($AB$2822:$AB$2949,MATCH($A2887+(1-G2887)*2,$A$2822:$A$2949,0))</f>
        <v>15000000</v>
      </c>
      <c r="AO2887" s="7" t="n">
        <f aca="false">INDEX($AB$2822:$AB$2949,MATCH($A2887-G2887*2,$A$2822:$A$2949,0))</f>
        <v>327253101.84588</v>
      </c>
      <c r="AP2887" s="7" t="n">
        <f aca="false">INDEX($AC$2822:$AC$2949,MATCH($A2887+(1-H2887)*1,$A$2822:$A$2949,0))</f>
        <v>5000000</v>
      </c>
      <c r="AQ2887" s="7" t="n">
        <f aca="false">INDEX($AC$2822:$AC$2949,MATCH($A2887-H2887*1,$A$2822:$A$2949,0))</f>
        <v>281296817.017813</v>
      </c>
      <c r="AR2887" s="14" t="b">
        <f aca="false">AND(IF(B2887=1,AD2887&gt;=AE2887,AE2887&gt;AD2887),IF(C2887=1,AF2887&gt;=AG2887,AG2887&gt;AF2887),IF(D2887=1,AH2887&gt;=AI2887,AI2887&gt;AH2887),IF(E2887=1,AJ2887&gt;=AK2887,AK2887&gt;AJ2887),IF(F2887=1,AL2887&gt;=AM2887,AM2887&gt;AL2887),IF(G2887=1,AN2887&gt;=AO2887,AO2887&gt;AN2887),IF(H2887=1,AP2887&gt;=AQ2887,AQ2887&gt;AP2887))</f>
        <v>0</v>
      </c>
      <c r="AS2887" s="2"/>
      <c r="AT2887" s="2"/>
      <c r="AU2887" s="2"/>
      <c r="AV2887" s="2"/>
      <c r="AW2887" s="2"/>
      <c r="AX2887" s="2"/>
    </row>
    <row r="2888" customFormat="false" ht="15" hidden="false" customHeight="false" outlineLevel="0" collapsed="false">
      <c r="A2888" s="6" t="n">
        <f aca="false">ROW()-2822</f>
        <v>66</v>
      </c>
      <c r="B2888" s="6" t="n">
        <f aca="false">MOD(INT($A2888/64),2)</f>
        <v>1</v>
      </c>
      <c r="C2888" s="6" t="n">
        <f aca="false">MOD(INT($A2888/32),2)</f>
        <v>0</v>
      </c>
      <c r="D2888" s="6" t="n">
        <f aca="false">MOD(INT($A2888/16),2)</f>
        <v>0</v>
      </c>
      <c r="E2888" s="6" t="n">
        <f aca="false">MOD(INT($A2888/8),2)</f>
        <v>0</v>
      </c>
      <c r="F2888" s="6" t="n">
        <f aca="false">MOD(INT($A2888/4),2)</f>
        <v>0</v>
      </c>
      <c r="G2888" s="6" t="n">
        <f aca="false">MOD(INT($A2888/2),2)</f>
        <v>1</v>
      </c>
      <c r="H2888" s="6" t="n">
        <f aca="false">MOD(INT($A2888/1),2)</f>
        <v>0</v>
      </c>
      <c r="I2888" s="7" t="n">
        <f aca="false">IF(B2888=1,MIN($B$6,$B$2820),0)</f>
        <v>30000000</v>
      </c>
      <c r="J2888" s="7" t="n">
        <f aca="false">IF(C2888=1,MIN($F$786,MAX(0,$B$2820-I2888)),0)</f>
        <v>0</v>
      </c>
      <c r="K2888" s="7" t="n">
        <f aca="false">IF(D2888=1,MIN($F$785,MAX(0,$B$2820-SUM(I2888:J2888))),0)</f>
        <v>0</v>
      </c>
      <c r="L2888" s="7" t="n">
        <f aca="false">IF(E2888=1,MIN($F$784,MAX(0,$B$2820-SUM(I2888:K2888))),0)</f>
        <v>0</v>
      </c>
      <c r="M2888" s="7" t="n">
        <f aca="false">IF(F2888=1,MIN($F$783,MAX(0,$B$2820-SUM(I2888:L2888))),0)</f>
        <v>0</v>
      </c>
      <c r="N2888" s="7" t="n">
        <f aca="false">IF(G2888=1,MIN($F$782,MAX(0,$B$2820-SUM(I2888:M2888))),0)</f>
        <v>15000000</v>
      </c>
      <c r="O2888" s="7" t="n">
        <f aca="false">IF(H2888=1,MIN($F$781,MAX(0,$B$2820-SUM(I2888:N2888))),0)</f>
        <v>0</v>
      </c>
      <c r="P2888" s="7" t="n">
        <f aca="false">MAX(0,$B$2820-SUM(I2888:O2888))</f>
        <v>1955000000</v>
      </c>
      <c r="Q2888" s="7" t="n">
        <f aca="false">($B$763+$B$764)+$B$22+(1-B2888)*$B$758+(1-C2888)*$E$786+(1-D2888)*$E$785+(1-E2888)*$E$784+(1-F2888)*$E$783+(1-G2888)*$E$782+(1-H2888)*$E$781</f>
        <v>27560830.4230313</v>
      </c>
      <c r="R2888" s="7" t="n">
        <f aca="false">P2888&gt;$B$12*Q2888</f>
        <v>1</v>
      </c>
      <c r="S2888" s="7" t="n">
        <f aca="false">IF(R2888,(P2888+$B$12*$B$13)/(Q2888+$B$13),IF(Q2888&gt;0,P2888/Q2888,0))</f>
        <v>65.1179615617088</v>
      </c>
      <c r="T2888" s="7" t="n">
        <f aca="false">IF(R2888,$B$13*(S2888-$B$12),0)</f>
        <v>160294903.904272</v>
      </c>
      <c r="U2888" s="7" t="n">
        <f aca="false">($B$763+$B$764)*S2888</f>
        <v>18769816.102707</v>
      </c>
      <c r="V2888" s="7" t="n">
        <f aca="false">$B$22*S2888</f>
        <v>586061654.055379</v>
      </c>
      <c r="W2888" s="7" t="n">
        <f aca="false">IF(B2888=1,I2888,S2888*$B$758)</f>
        <v>30000000</v>
      </c>
      <c r="X2888" s="7" t="n">
        <f aca="false">IF(C2888=1,J2888,S2888*$E$786)</f>
        <v>399674420.48255</v>
      </c>
      <c r="Y2888" s="7" t="n">
        <f aca="false">IF(D2888=1,K2888,S2888*$E$785)</f>
        <v>112972405.21332</v>
      </c>
      <c r="Z2888" s="7" t="n">
        <f aca="false">IF(E2888=1,L2888,S2888*$E$784)</f>
        <v>156283107.748101</v>
      </c>
      <c r="AA2888" s="7" t="n">
        <f aca="false">IF(F2888=1,M2888,S2888*$E$783)</f>
        <v>195353884.685126</v>
      </c>
      <c r="AB2888" s="7" t="n">
        <f aca="false">IF(G2888=1,N2888,S2888*$E$782)</f>
        <v>15000000</v>
      </c>
      <c r="AC2888" s="7" t="n">
        <f aca="false">IF(H2888=1,O2888,S2888*$E$781)</f>
        <v>325589807.808544</v>
      </c>
      <c r="AD2888" s="7" t="n">
        <f aca="false">INDEX($W$2822:$W$2949,MATCH($A2888+(1-B2888)*64,$A$2822:$A$2949,0))</f>
        <v>30000000</v>
      </c>
      <c r="AE2888" s="7" t="n">
        <f aca="false">INDEX($W$2822:$W$2949,MATCH($A2888-B2888*64,$A$2822:$A$2949,0))</f>
        <v>53024600.6545923</v>
      </c>
      <c r="AF2888" s="7" t="n">
        <f aca="false">INDEX($X$2822:$X$2949,MATCH($A2888+(1-C2888)*32,$A$2822:$A$2949,0))</f>
        <v>300000000</v>
      </c>
      <c r="AG2888" s="7" t="n">
        <f aca="false">INDEX($X$2822:$X$2949,MATCH($A2888-C2888*32,$A$2822:$A$2949,0))</f>
        <v>399674420.48255</v>
      </c>
      <c r="AH2888" s="7" t="n">
        <f aca="false">INDEX($Y$2822:$Y$2949,MATCH($A2888+(1-D2888)*16,$A$2822:$A$2949,0))</f>
        <v>100000000</v>
      </c>
      <c r="AI2888" s="7" t="n">
        <f aca="false">INDEX($Y$2822:$Y$2949,MATCH($A2888-D2888*16,$A$2822:$A$2949,0))</f>
        <v>112972405.21332</v>
      </c>
      <c r="AJ2888" s="7" t="n">
        <f aca="false">INDEX($Z$2822:$Z$2949,MATCH($A2888+(1-E2888)*8,$A$2822:$A$2949,0))</f>
        <v>60000000</v>
      </c>
      <c r="AK2888" s="7" t="n">
        <f aca="false">INDEX($Z$2822:$Z$2949,MATCH($A2888-E2888*8,$A$2822:$A$2949,0))</f>
        <v>156283107.748101</v>
      </c>
      <c r="AL2888" s="7" t="n">
        <f aca="false">INDEX($AA$2822:$AA$2949,MATCH($A2888+(1-F2888)*4,$A$2822:$A$2949,0))</f>
        <v>30000000</v>
      </c>
      <c r="AM2888" s="7" t="n">
        <f aca="false">INDEX($AA$2822:$AA$2949,MATCH($A2888-F2888*4,$A$2822:$A$2949,0))</f>
        <v>195353884.685126</v>
      </c>
      <c r="AN2888" s="7" t="n">
        <f aca="false">INDEX($AB$2822:$AB$2949,MATCH($A2888+(1-G2888)*2,$A$2822:$A$2949,0))</f>
        <v>15000000</v>
      </c>
      <c r="AO2888" s="7" t="n">
        <f aca="false">INDEX($AB$2822:$AB$2949,MATCH($A2888-G2888*2,$A$2822:$A$2949,0))</f>
        <v>281296817.017813</v>
      </c>
      <c r="AP2888" s="7" t="n">
        <f aca="false">INDEX($AC$2822:$AC$2949,MATCH($A2888+(1-H2888)*1,$A$2822:$A$2949,0))</f>
        <v>5000000</v>
      </c>
      <c r="AQ2888" s="7" t="n">
        <f aca="false">INDEX($AC$2822:$AC$2949,MATCH($A2888-H2888*1,$A$2822:$A$2949,0))</f>
        <v>325589807.808544</v>
      </c>
      <c r="AR2888" s="14" t="b">
        <f aca="false">AND(IF(B2888=1,AD2888&gt;=AE2888,AE2888&gt;AD2888),IF(C2888=1,AF2888&gt;=AG2888,AG2888&gt;AF2888),IF(D2888=1,AH2888&gt;=AI2888,AI2888&gt;AH2888),IF(E2888=1,AJ2888&gt;=AK2888,AK2888&gt;AJ2888),IF(F2888=1,AL2888&gt;=AM2888,AM2888&gt;AL2888),IF(G2888=1,AN2888&gt;=AO2888,AO2888&gt;AN2888),IF(H2888=1,AP2888&gt;=AQ2888,AQ2888&gt;AP2888))</f>
        <v>0</v>
      </c>
      <c r="AS2888" s="2"/>
      <c r="AT2888" s="2"/>
      <c r="AU2888" s="2"/>
      <c r="AV2888" s="2"/>
      <c r="AW2888" s="2"/>
      <c r="AX2888" s="2"/>
    </row>
    <row r="2889" customFormat="false" ht="15" hidden="false" customHeight="false" outlineLevel="0" collapsed="false">
      <c r="A2889" s="6" t="n">
        <f aca="false">ROW()-2822</f>
        <v>67</v>
      </c>
      <c r="B2889" s="6" t="n">
        <f aca="false">MOD(INT($A2889/64),2)</f>
        <v>1</v>
      </c>
      <c r="C2889" s="6" t="n">
        <f aca="false">MOD(INT($A2889/32),2)</f>
        <v>0</v>
      </c>
      <c r="D2889" s="6" t="n">
        <f aca="false">MOD(INT($A2889/16),2)</f>
        <v>0</v>
      </c>
      <c r="E2889" s="6" t="n">
        <f aca="false">MOD(INT($A2889/8),2)</f>
        <v>0</v>
      </c>
      <c r="F2889" s="6" t="n">
        <f aca="false">MOD(INT($A2889/4),2)</f>
        <v>0</v>
      </c>
      <c r="G2889" s="6" t="n">
        <f aca="false">MOD(INT($A2889/2),2)</f>
        <v>1</v>
      </c>
      <c r="H2889" s="6" t="n">
        <f aca="false">MOD(INT($A2889/1),2)</f>
        <v>1</v>
      </c>
      <c r="I2889" s="7" t="n">
        <f aca="false">IF(B2889=1,MIN($B$6,$B$2820),0)</f>
        <v>30000000</v>
      </c>
      <c r="J2889" s="7" t="n">
        <f aca="false">IF(C2889=1,MIN($F$786,MAX(0,$B$2820-I2889)),0)</f>
        <v>0</v>
      </c>
      <c r="K2889" s="7" t="n">
        <f aca="false">IF(D2889=1,MIN($F$785,MAX(0,$B$2820-SUM(I2889:J2889))),0)</f>
        <v>0</v>
      </c>
      <c r="L2889" s="7" t="n">
        <f aca="false">IF(E2889=1,MIN($F$784,MAX(0,$B$2820-SUM(I2889:K2889))),0)</f>
        <v>0</v>
      </c>
      <c r="M2889" s="7" t="n">
        <f aca="false">IF(F2889=1,MIN($F$783,MAX(0,$B$2820-SUM(I2889:L2889))),0)</f>
        <v>0</v>
      </c>
      <c r="N2889" s="7" t="n">
        <f aca="false">IF(G2889=1,MIN($F$782,MAX(0,$B$2820-SUM(I2889:M2889))),0)</f>
        <v>15000000</v>
      </c>
      <c r="O2889" s="7" t="n">
        <f aca="false">IF(H2889=1,MIN($F$781,MAX(0,$B$2820-SUM(I2889:N2889))),0)</f>
        <v>5000000</v>
      </c>
      <c r="P2889" s="7" t="n">
        <f aca="false">MAX(0,$B$2820-SUM(I2889:O2889))</f>
        <v>1950000000</v>
      </c>
      <c r="Q2889" s="7" t="n">
        <f aca="false">($B$763+$B$764)+$B$22+(1-B2889)*$B$758+(1-C2889)*$E$786+(1-D2889)*$E$785+(1-E2889)*$E$784+(1-F2889)*$E$783+(1-G2889)*$E$782+(1-H2889)*$E$781</f>
        <v>22560830.4230313</v>
      </c>
      <c r="R2889" s="7" t="n">
        <f aca="false">P2889&gt;$B$12*Q2889</f>
        <v>1</v>
      </c>
      <c r="S2889" s="7" t="n">
        <f aca="false">IF(R2889,(P2889+$B$12*$B$13)/(Q2889+$B$13),IF(Q2889&gt;0,P2889/Q2889,0))</f>
        <v>77.9104270306071</v>
      </c>
      <c r="T2889" s="7" t="n">
        <f aca="false">IF(R2889,$B$13*(S2889-$B$12),0)</f>
        <v>192276067.576518</v>
      </c>
      <c r="U2889" s="7" t="n">
        <f aca="false">($B$763+$B$764)*S2889</f>
        <v>22457158.559272</v>
      </c>
      <c r="V2889" s="7" t="n">
        <f aca="false">$B$22*S2889</f>
        <v>701193843.275464</v>
      </c>
      <c r="W2889" s="7" t="n">
        <f aca="false">IF(B2889=1,I2889,S2889*$B$758)</f>
        <v>30000000</v>
      </c>
      <c r="X2889" s="7" t="n">
        <f aca="false">IF(C2889=1,J2889,S2889*$E$786)</f>
        <v>478190717.679289</v>
      </c>
      <c r="Y2889" s="7" t="n">
        <f aca="false">IF(D2889=1,K2889,S2889*$E$785)</f>
        <v>135165906.944179</v>
      </c>
      <c r="Z2889" s="7" t="n">
        <f aca="false">IF(E2889=1,L2889,S2889*$E$784)</f>
        <v>186985024.873457</v>
      </c>
      <c r="AA2889" s="7" t="n">
        <f aca="false">IF(F2889=1,M2889,S2889*$E$783)</f>
        <v>233731281.091821</v>
      </c>
      <c r="AB2889" s="7" t="n">
        <f aca="false">IF(G2889=1,N2889,S2889*$E$782)</f>
        <v>15000000</v>
      </c>
      <c r="AC2889" s="7" t="n">
        <f aca="false">IF(H2889=1,O2889,S2889*$E$781)</f>
        <v>5000000</v>
      </c>
      <c r="AD2889" s="7" t="n">
        <f aca="false">INDEX($W$2822:$W$2949,MATCH($A2889+(1-B2889)*64,$A$2822:$A$2949,0))</f>
        <v>30000000</v>
      </c>
      <c r="AE2889" s="7" t="n">
        <f aca="false">INDEX($W$2822:$W$2949,MATCH($A2889-B2889*64,$A$2822:$A$2949,0))</f>
        <v>63107855.7365236</v>
      </c>
      <c r="AF2889" s="7" t="n">
        <f aca="false">INDEX($X$2822:$X$2949,MATCH($A2889+(1-C2889)*32,$A$2822:$A$2949,0))</f>
        <v>300000000</v>
      </c>
      <c r="AG2889" s="7" t="n">
        <f aca="false">INDEX($X$2822:$X$2949,MATCH($A2889-C2889*32,$A$2822:$A$2949,0))</f>
        <v>478190717.679289</v>
      </c>
      <c r="AH2889" s="7" t="n">
        <f aca="false">INDEX($Y$2822:$Y$2949,MATCH($A2889+(1-D2889)*16,$A$2822:$A$2949,0))</f>
        <v>100000000</v>
      </c>
      <c r="AI2889" s="7" t="n">
        <f aca="false">INDEX($Y$2822:$Y$2949,MATCH($A2889-D2889*16,$A$2822:$A$2949,0))</f>
        <v>135165906.944179</v>
      </c>
      <c r="AJ2889" s="7" t="n">
        <f aca="false">INDEX($Z$2822:$Z$2949,MATCH($A2889+(1-E2889)*8,$A$2822:$A$2949,0))</f>
        <v>60000000</v>
      </c>
      <c r="AK2889" s="7" t="n">
        <f aca="false">INDEX($Z$2822:$Z$2949,MATCH($A2889-E2889*8,$A$2822:$A$2949,0))</f>
        <v>186985024.873457</v>
      </c>
      <c r="AL2889" s="7" t="n">
        <f aca="false">INDEX($AA$2822:$AA$2949,MATCH($A2889+(1-F2889)*4,$A$2822:$A$2949,0))</f>
        <v>30000000</v>
      </c>
      <c r="AM2889" s="7" t="n">
        <f aca="false">INDEX($AA$2822:$AA$2949,MATCH($A2889-F2889*4,$A$2822:$A$2949,0))</f>
        <v>233731281.091821</v>
      </c>
      <c r="AN2889" s="7" t="n">
        <f aca="false">INDEX($AB$2822:$AB$2949,MATCH($A2889+(1-G2889)*2,$A$2822:$A$2949,0))</f>
        <v>15000000</v>
      </c>
      <c r="AO2889" s="7" t="n">
        <f aca="false">INDEX($AB$2822:$AB$2949,MATCH($A2889-G2889*2,$A$2822:$A$2949,0))</f>
        <v>327253101.84588</v>
      </c>
      <c r="AP2889" s="7" t="n">
        <f aca="false">INDEX($AC$2822:$AC$2949,MATCH($A2889+(1-H2889)*1,$A$2822:$A$2949,0))</f>
        <v>5000000</v>
      </c>
      <c r="AQ2889" s="7" t="n">
        <f aca="false">INDEX($AC$2822:$AC$2949,MATCH($A2889-H2889*1,$A$2822:$A$2949,0))</f>
        <v>325589807.808544</v>
      </c>
      <c r="AR2889" s="14" t="b">
        <f aca="false">AND(IF(B2889=1,AD2889&gt;=AE2889,AE2889&gt;AD2889),IF(C2889=1,AF2889&gt;=AG2889,AG2889&gt;AF2889),IF(D2889=1,AH2889&gt;=AI2889,AI2889&gt;AH2889),IF(E2889=1,AJ2889&gt;=AK2889,AK2889&gt;AJ2889),IF(F2889=1,AL2889&gt;=AM2889,AM2889&gt;AL2889),IF(G2889=1,AN2889&gt;=AO2889,AO2889&gt;AN2889),IF(H2889=1,AP2889&gt;=AQ2889,AQ2889&gt;AP2889))</f>
        <v>0</v>
      </c>
      <c r="AS2889" s="2"/>
      <c r="AT2889" s="2"/>
      <c r="AU2889" s="2"/>
      <c r="AV2889" s="2"/>
      <c r="AW2889" s="2"/>
      <c r="AX2889" s="2"/>
    </row>
    <row r="2890" customFormat="false" ht="15" hidden="false" customHeight="false" outlineLevel="0" collapsed="false">
      <c r="A2890" s="6" t="n">
        <f aca="false">ROW()-2822</f>
        <v>68</v>
      </c>
      <c r="B2890" s="6" t="n">
        <f aca="false">MOD(INT($A2890/64),2)</f>
        <v>1</v>
      </c>
      <c r="C2890" s="6" t="n">
        <f aca="false">MOD(INT($A2890/32),2)</f>
        <v>0</v>
      </c>
      <c r="D2890" s="6" t="n">
        <f aca="false">MOD(INT($A2890/16),2)</f>
        <v>0</v>
      </c>
      <c r="E2890" s="6" t="n">
        <f aca="false">MOD(INT($A2890/8),2)</f>
        <v>0</v>
      </c>
      <c r="F2890" s="6" t="n">
        <f aca="false">MOD(INT($A2890/4),2)</f>
        <v>1</v>
      </c>
      <c r="G2890" s="6" t="n">
        <f aca="false">MOD(INT($A2890/2),2)</f>
        <v>0</v>
      </c>
      <c r="H2890" s="6" t="n">
        <f aca="false">MOD(INT($A2890/1),2)</f>
        <v>0</v>
      </c>
      <c r="I2890" s="7" t="n">
        <f aca="false">IF(B2890=1,MIN($B$6,$B$2820),0)</f>
        <v>30000000</v>
      </c>
      <c r="J2890" s="7" t="n">
        <f aca="false">IF(C2890=1,MIN($F$786,MAX(0,$B$2820-I2890)),0)</f>
        <v>0</v>
      </c>
      <c r="K2890" s="7" t="n">
        <f aca="false">IF(D2890=1,MIN($F$785,MAX(0,$B$2820-SUM(I2890:J2890))),0)</f>
        <v>0</v>
      </c>
      <c r="L2890" s="7" t="n">
        <f aca="false">IF(E2890=1,MIN($F$784,MAX(0,$B$2820-SUM(I2890:K2890))),0)</f>
        <v>0</v>
      </c>
      <c r="M2890" s="7" t="n">
        <f aca="false">IF(F2890=1,MIN($F$783,MAX(0,$B$2820-SUM(I2890:L2890))),0)</f>
        <v>30000000</v>
      </c>
      <c r="N2890" s="7" t="n">
        <f aca="false">IF(G2890=1,MIN($F$782,MAX(0,$B$2820-SUM(I2890:M2890))),0)</f>
        <v>0</v>
      </c>
      <c r="O2890" s="7" t="n">
        <f aca="false">IF(H2890=1,MIN($F$781,MAX(0,$B$2820-SUM(I2890:N2890))),0)</f>
        <v>0</v>
      </c>
      <c r="P2890" s="7" t="n">
        <f aca="false">MAX(0,$B$2820-SUM(I2890:O2890))</f>
        <v>1940000000</v>
      </c>
      <c r="Q2890" s="7" t="n">
        <f aca="false">($B$763+$B$764)+$B$22+(1-B2890)*$B$758+(1-C2890)*$E$786+(1-D2890)*$E$785+(1-E2890)*$E$784+(1-F2890)*$E$783+(1-G2890)*$E$782+(1-H2890)*$E$781</f>
        <v>29560830.4230313</v>
      </c>
      <c r="R2890" s="7" t="n">
        <f aca="false">P2890&gt;$B$12*Q2890</f>
        <v>1</v>
      </c>
      <c r="S2890" s="7" t="n">
        <f aca="false">IF(R2890,(P2890+$B$12*$B$13)/(Q2890+$B$13),IF(Q2890&gt;0,P2890/Q2890,0))</f>
        <v>60.587950292285</v>
      </c>
      <c r="T2890" s="7" t="n">
        <f aca="false">IF(R2890,$B$13*(S2890-$B$12),0)</f>
        <v>148969875.730713</v>
      </c>
      <c r="U2890" s="7" t="n">
        <f aca="false">($B$763+$B$764)*S2890</f>
        <v>17464070.7072573</v>
      </c>
      <c r="V2890" s="7" t="n">
        <f aca="false">$B$22*S2890</f>
        <v>545291552.630565</v>
      </c>
      <c r="W2890" s="7" t="n">
        <f aca="false">IF(B2890=1,I2890,S2890*$B$758)</f>
        <v>30000000</v>
      </c>
      <c r="X2890" s="7" t="n">
        <f aca="false">IF(C2890=1,J2890,S2890*$E$786)</f>
        <v>371870576.727849</v>
      </c>
      <c r="Y2890" s="7" t="n">
        <f aca="false">IF(D2890=1,K2890,S2890*$E$785)</f>
        <v>105113340.579282</v>
      </c>
      <c r="Z2890" s="7" t="n">
        <f aca="false">IF(E2890=1,L2890,S2890*$E$784)</f>
        <v>145411080.701484</v>
      </c>
      <c r="AA2890" s="7" t="n">
        <f aca="false">IF(F2890=1,M2890,S2890*$E$783)</f>
        <v>30000000</v>
      </c>
      <c r="AB2890" s="7" t="n">
        <f aca="false">IF(G2890=1,N2890,S2890*$E$782)</f>
        <v>302939751.461425</v>
      </c>
      <c r="AC2890" s="7" t="n">
        <f aca="false">IF(H2890=1,O2890,S2890*$E$781)</f>
        <v>302939751.461425</v>
      </c>
      <c r="AD2890" s="7" t="n">
        <f aca="false">INDEX($W$2822:$W$2949,MATCH($A2890+(1-B2890)*64,$A$2822:$A$2949,0))</f>
        <v>30000000</v>
      </c>
      <c r="AE2890" s="7" t="n">
        <f aca="false">INDEX($W$2822:$W$2949,MATCH($A2890-B2890*64,$A$2822:$A$2949,0))</f>
        <v>49423884.4786088</v>
      </c>
      <c r="AF2890" s="7" t="n">
        <f aca="false">INDEX($X$2822:$X$2949,MATCH($A2890+(1-C2890)*32,$A$2822:$A$2949,0))</f>
        <v>300000000</v>
      </c>
      <c r="AG2890" s="7" t="n">
        <f aca="false">INDEX($X$2822:$X$2949,MATCH($A2890-C2890*32,$A$2822:$A$2949,0))</f>
        <v>371870576.727849</v>
      </c>
      <c r="AH2890" s="7" t="n">
        <f aca="false">INDEX($Y$2822:$Y$2949,MATCH($A2890+(1-D2890)*16,$A$2822:$A$2949,0))</f>
        <v>100000000</v>
      </c>
      <c r="AI2890" s="7" t="n">
        <f aca="false">INDEX($Y$2822:$Y$2949,MATCH($A2890-D2890*16,$A$2822:$A$2949,0))</f>
        <v>105113340.579282</v>
      </c>
      <c r="AJ2890" s="7" t="n">
        <f aca="false">INDEX($Z$2822:$Z$2949,MATCH($A2890+(1-E2890)*8,$A$2822:$A$2949,0))</f>
        <v>60000000</v>
      </c>
      <c r="AK2890" s="7" t="n">
        <f aca="false">INDEX($Z$2822:$Z$2949,MATCH($A2890-E2890*8,$A$2822:$A$2949,0))</f>
        <v>145411080.701484</v>
      </c>
      <c r="AL2890" s="7" t="n">
        <f aca="false">INDEX($AA$2822:$AA$2949,MATCH($A2890+(1-F2890)*4,$A$2822:$A$2949,0))</f>
        <v>30000000</v>
      </c>
      <c r="AM2890" s="7" t="n">
        <f aca="false">INDEX($AA$2822:$AA$2949,MATCH($A2890-F2890*4,$A$2822:$A$2949,0))</f>
        <v>168778090.210688</v>
      </c>
      <c r="AN2890" s="7" t="n">
        <f aca="false">INDEX($AB$2822:$AB$2949,MATCH($A2890+(1-G2890)*2,$A$2822:$A$2949,0))</f>
        <v>15000000</v>
      </c>
      <c r="AO2890" s="7" t="n">
        <f aca="false">INDEX($AB$2822:$AB$2949,MATCH($A2890-G2890*2,$A$2822:$A$2949,0))</f>
        <v>302939751.461425</v>
      </c>
      <c r="AP2890" s="7" t="n">
        <f aca="false">INDEX($AC$2822:$AC$2949,MATCH($A2890+(1-H2890)*1,$A$2822:$A$2949,0))</f>
        <v>5000000</v>
      </c>
      <c r="AQ2890" s="7" t="n">
        <f aca="false">INDEX($AC$2822:$AC$2949,MATCH($A2890-H2890*1,$A$2822:$A$2949,0))</f>
        <v>302939751.461425</v>
      </c>
      <c r="AR2890" s="14" t="b">
        <f aca="false">AND(IF(B2890=1,AD2890&gt;=AE2890,AE2890&gt;AD2890),IF(C2890=1,AF2890&gt;=AG2890,AG2890&gt;AF2890),IF(D2890=1,AH2890&gt;=AI2890,AI2890&gt;AH2890),IF(E2890=1,AJ2890&gt;=AK2890,AK2890&gt;AJ2890),IF(F2890=1,AL2890&gt;=AM2890,AM2890&gt;AL2890),IF(G2890=1,AN2890&gt;=AO2890,AO2890&gt;AN2890),IF(H2890=1,AP2890&gt;=AQ2890,AQ2890&gt;AP2890))</f>
        <v>0</v>
      </c>
      <c r="AS2890" s="2"/>
      <c r="AT2890" s="2"/>
      <c r="AU2890" s="2"/>
      <c r="AV2890" s="2"/>
      <c r="AW2890" s="2"/>
      <c r="AX2890" s="2"/>
    </row>
    <row r="2891" customFormat="false" ht="15" hidden="false" customHeight="false" outlineLevel="0" collapsed="false">
      <c r="A2891" s="6" t="n">
        <f aca="false">ROW()-2822</f>
        <v>69</v>
      </c>
      <c r="B2891" s="6" t="n">
        <f aca="false">MOD(INT($A2891/64),2)</f>
        <v>1</v>
      </c>
      <c r="C2891" s="6" t="n">
        <f aca="false">MOD(INT($A2891/32),2)</f>
        <v>0</v>
      </c>
      <c r="D2891" s="6" t="n">
        <f aca="false">MOD(INT($A2891/16),2)</f>
        <v>0</v>
      </c>
      <c r="E2891" s="6" t="n">
        <f aca="false">MOD(INT($A2891/8),2)</f>
        <v>0</v>
      </c>
      <c r="F2891" s="6" t="n">
        <f aca="false">MOD(INT($A2891/4),2)</f>
        <v>1</v>
      </c>
      <c r="G2891" s="6" t="n">
        <f aca="false">MOD(INT($A2891/2),2)</f>
        <v>0</v>
      </c>
      <c r="H2891" s="6" t="n">
        <f aca="false">MOD(INT($A2891/1),2)</f>
        <v>1</v>
      </c>
      <c r="I2891" s="7" t="n">
        <f aca="false">IF(B2891=1,MIN($B$6,$B$2820),0)</f>
        <v>30000000</v>
      </c>
      <c r="J2891" s="7" t="n">
        <f aca="false">IF(C2891=1,MIN($F$786,MAX(0,$B$2820-I2891)),0)</f>
        <v>0</v>
      </c>
      <c r="K2891" s="7" t="n">
        <f aca="false">IF(D2891=1,MIN($F$785,MAX(0,$B$2820-SUM(I2891:J2891))),0)</f>
        <v>0</v>
      </c>
      <c r="L2891" s="7" t="n">
        <f aca="false">IF(E2891=1,MIN($F$784,MAX(0,$B$2820-SUM(I2891:K2891))),0)</f>
        <v>0</v>
      </c>
      <c r="M2891" s="7" t="n">
        <f aca="false">IF(F2891=1,MIN($F$783,MAX(0,$B$2820-SUM(I2891:L2891))),0)</f>
        <v>30000000</v>
      </c>
      <c r="N2891" s="7" t="n">
        <f aca="false">IF(G2891=1,MIN($F$782,MAX(0,$B$2820-SUM(I2891:M2891))),0)</f>
        <v>0</v>
      </c>
      <c r="O2891" s="7" t="n">
        <f aca="false">IF(H2891=1,MIN($F$781,MAX(0,$B$2820-SUM(I2891:N2891))),0)</f>
        <v>5000000</v>
      </c>
      <c r="P2891" s="7" t="n">
        <f aca="false">MAX(0,$B$2820-SUM(I2891:O2891))</f>
        <v>1935000000</v>
      </c>
      <c r="Q2891" s="7" t="n">
        <f aca="false">($B$763+$B$764)+$B$22+(1-B2891)*$B$758+(1-C2891)*$E$786+(1-D2891)*$E$785+(1-E2891)*$E$784+(1-F2891)*$E$783+(1-G2891)*$E$782+(1-H2891)*$E$781</f>
        <v>24560830.4230313</v>
      </c>
      <c r="R2891" s="7" t="n">
        <f aca="false">P2891&gt;$B$12*Q2891</f>
        <v>1</v>
      </c>
      <c r="S2891" s="7" t="n">
        <f aca="false">IF(R2891,(P2891+$B$12*$B$13)/(Q2891+$B$13),IF(Q2891&gt;0,P2891/Q2891,0))</f>
        <v>71.5979506065344</v>
      </c>
      <c r="T2891" s="7" t="n">
        <f aca="false">IF(R2891,$B$13*(S2891-$B$12),0)</f>
        <v>176494876.516336</v>
      </c>
      <c r="U2891" s="7" t="n">
        <f aca="false">($B$763+$B$764)*S2891</f>
        <v>20637629.5262534</v>
      </c>
      <c r="V2891" s="7" t="n">
        <f aca="false">$B$22*S2891</f>
        <v>644381555.45881</v>
      </c>
      <c r="W2891" s="7" t="n">
        <f aca="false">IF(B2891=1,I2891,S2891*$B$758)</f>
        <v>30000000</v>
      </c>
      <c r="X2891" s="7" t="n">
        <f aca="false">IF(C2891=1,J2891,S2891*$E$786)</f>
        <v>439446640.068534</v>
      </c>
      <c r="Y2891" s="7" t="n">
        <f aca="false">IF(D2891=1,K2891,S2891*$E$785)</f>
        <v>124214463.941712</v>
      </c>
      <c r="Z2891" s="7" t="n">
        <f aca="false">IF(E2891=1,L2891,S2891*$E$784)</f>
        <v>171835081.455683</v>
      </c>
      <c r="AA2891" s="7" t="n">
        <f aca="false">IF(F2891=1,M2891,S2891*$E$783)</f>
        <v>30000000</v>
      </c>
      <c r="AB2891" s="7" t="n">
        <f aca="false">IF(G2891=1,N2891,S2891*$E$782)</f>
        <v>357989753.032672</v>
      </c>
      <c r="AC2891" s="7" t="n">
        <f aca="false">IF(H2891=1,O2891,S2891*$E$781)</f>
        <v>5000000</v>
      </c>
      <c r="AD2891" s="7" t="n">
        <f aca="false">INDEX($W$2822:$W$2949,MATCH($A2891+(1-B2891)*64,$A$2822:$A$2949,0))</f>
        <v>30000000</v>
      </c>
      <c r="AE2891" s="7" t="n">
        <f aca="false">INDEX($W$2822:$W$2949,MATCH($A2891-B2891*64,$A$2822:$A$2949,0))</f>
        <v>58138290.5576472</v>
      </c>
      <c r="AF2891" s="7" t="n">
        <f aca="false">INDEX($X$2822:$X$2949,MATCH($A2891+(1-C2891)*32,$A$2822:$A$2949,0))</f>
        <v>300000000</v>
      </c>
      <c r="AG2891" s="7" t="n">
        <f aca="false">INDEX($X$2822:$X$2949,MATCH($A2891-C2891*32,$A$2822:$A$2949,0))</f>
        <v>439446640.068534</v>
      </c>
      <c r="AH2891" s="7" t="n">
        <f aca="false">INDEX($Y$2822:$Y$2949,MATCH($A2891+(1-D2891)*16,$A$2822:$A$2949,0))</f>
        <v>100000000</v>
      </c>
      <c r="AI2891" s="7" t="n">
        <f aca="false">INDEX($Y$2822:$Y$2949,MATCH($A2891-D2891*16,$A$2822:$A$2949,0))</f>
        <v>124214463.941712</v>
      </c>
      <c r="AJ2891" s="7" t="n">
        <f aca="false">INDEX($Z$2822:$Z$2949,MATCH($A2891+(1-E2891)*8,$A$2822:$A$2949,0))</f>
        <v>60000000</v>
      </c>
      <c r="AK2891" s="7" t="n">
        <f aca="false">INDEX($Z$2822:$Z$2949,MATCH($A2891-E2891*8,$A$2822:$A$2949,0))</f>
        <v>171835081.455683</v>
      </c>
      <c r="AL2891" s="7" t="n">
        <f aca="false">INDEX($AA$2822:$AA$2949,MATCH($A2891+(1-F2891)*4,$A$2822:$A$2949,0))</f>
        <v>30000000</v>
      </c>
      <c r="AM2891" s="7" t="n">
        <f aca="false">INDEX($AA$2822:$AA$2949,MATCH($A2891-F2891*4,$A$2822:$A$2949,0))</f>
        <v>196351861.107528</v>
      </c>
      <c r="AN2891" s="7" t="n">
        <f aca="false">INDEX($AB$2822:$AB$2949,MATCH($A2891+(1-G2891)*2,$A$2822:$A$2949,0))</f>
        <v>15000000</v>
      </c>
      <c r="AO2891" s="7" t="n">
        <f aca="false">INDEX($AB$2822:$AB$2949,MATCH($A2891-G2891*2,$A$2822:$A$2949,0))</f>
        <v>357989753.032672</v>
      </c>
      <c r="AP2891" s="7" t="n">
        <f aca="false">INDEX($AC$2822:$AC$2949,MATCH($A2891+(1-H2891)*1,$A$2822:$A$2949,0))</f>
        <v>5000000</v>
      </c>
      <c r="AQ2891" s="7" t="n">
        <f aca="false">INDEX($AC$2822:$AC$2949,MATCH($A2891-H2891*1,$A$2822:$A$2949,0))</f>
        <v>302939751.461425</v>
      </c>
      <c r="AR2891" s="14" t="b">
        <f aca="false">AND(IF(B2891=1,AD2891&gt;=AE2891,AE2891&gt;AD2891),IF(C2891=1,AF2891&gt;=AG2891,AG2891&gt;AF2891),IF(D2891=1,AH2891&gt;=AI2891,AI2891&gt;AH2891),IF(E2891=1,AJ2891&gt;=AK2891,AK2891&gt;AJ2891),IF(F2891=1,AL2891&gt;=AM2891,AM2891&gt;AL2891),IF(G2891=1,AN2891&gt;=AO2891,AO2891&gt;AN2891),IF(H2891=1,AP2891&gt;=AQ2891,AQ2891&gt;AP2891))</f>
        <v>0</v>
      </c>
      <c r="AS2891" s="2"/>
      <c r="AT2891" s="2"/>
      <c r="AU2891" s="2"/>
      <c r="AV2891" s="2"/>
      <c r="AW2891" s="2"/>
      <c r="AX2891" s="2"/>
    </row>
    <row r="2892" customFormat="false" ht="15" hidden="false" customHeight="false" outlineLevel="0" collapsed="false">
      <c r="A2892" s="6" t="n">
        <f aca="false">ROW()-2822</f>
        <v>70</v>
      </c>
      <c r="B2892" s="6" t="n">
        <f aca="false">MOD(INT($A2892/64),2)</f>
        <v>1</v>
      </c>
      <c r="C2892" s="6" t="n">
        <f aca="false">MOD(INT($A2892/32),2)</f>
        <v>0</v>
      </c>
      <c r="D2892" s="6" t="n">
        <f aca="false">MOD(INT($A2892/16),2)</f>
        <v>0</v>
      </c>
      <c r="E2892" s="6" t="n">
        <f aca="false">MOD(INT($A2892/8),2)</f>
        <v>0</v>
      </c>
      <c r="F2892" s="6" t="n">
        <f aca="false">MOD(INT($A2892/4),2)</f>
        <v>1</v>
      </c>
      <c r="G2892" s="6" t="n">
        <f aca="false">MOD(INT($A2892/2),2)</f>
        <v>1</v>
      </c>
      <c r="H2892" s="6" t="n">
        <f aca="false">MOD(INT($A2892/1),2)</f>
        <v>0</v>
      </c>
      <c r="I2892" s="7" t="n">
        <f aca="false">IF(B2892=1,MIN($B$6,$B$2820),0)</f>
        <v>30000000</v>
      </c>
      <c r="J2892" s="7" t="n">
        <f aca="false">IF(C2892=1,MIN($F$786,MAX(0,$B$2820-I2892)),0)</f>
        <v>0</v>
      </c>
      <c r="K2892" s="7" t="n">
        <f aca="false">IF(D2892=1,MIN($F$785,MAX(0,$B$2820-SUM(I2892:J2892))),0)</f>
        <v>0</v>
      </c>
      <c r="L2892" s="7" t="n">
        <f aca="false">IF(E2892=1,MIN($F$784,MAX(0,$B$2820-SUM(I2892:K2892))),0)</f>
        <v>0</v>
      </c>
      <c r="M2892" s="7" t="n">
        <f aca="false">IF(F2892=1,MIN($F$783,MAX(0,$B$2820-SUM(I2892:L2892))),0)</f>
        <v>30000000</v>
      </c>
      <c r="N2892" s="7" t="n">
        <f aca="false">IF(G2892=1,MIN($F$782,MAX(0,$B$2820-SUM(I2892:M2892))),0)</f>
        <v>15000000</v>
      </c>
      <c r="O2892" s="7" t="n">
        <f aca="false">IF(H2892=1,MIN($F$781,MAX(0,$B$2820-SUM(I2892:N2892))),0)</f>
        <v>0</v>
      </c>
      <c r="P2892" s="7" t="n">
        <f aca="false">MAX(0,$B$2820-SUM(I2892:O2892))</f>
        <v>1925000000</v>
      </c>
      <c r="Q2892" s="7" t="n">
        <f aca="false">($B$763+$B$764)+$B$22+(1-B2892)*$B$758+(1-C2892)*$E$786+(1-D2892)*$E$785+(1-E2892)*$E$784+(1-F2892)*$E$783+(1-G2892)*$E$782+(1-H2892)*$E$781</f>
        <v>24560830.4230313</v>
      </c>
      <c r="R2892" s="7" t="n">
        <f aca="false">P2892&gt;$B$12*Q2892</f>
        <v>1</v>
      </c>
      <c r="S2892" s="7" t="n">
        <f aca="false">IF(R2892,(P2892+$B$12*$B$13)/(Q2892+$B$13),IF(Q2892&gt;0,P2892/Q2892,0))</f>
        <v>71.2284127969523</v>
      </c>
      <c r="T2892" s="7" t="n">
        <f aca="false">IF(R2892,$B$13*(S2892-$B$12),0)</f>
        <v>175571031.992381</v>
      </c>
      <c r="U2892" s="7" t="n">
        <f aca="false">($B$763+$B$764)*S2892</f>
        <v>20531112.7286985</v>
      </c>
      <c r="V2892" s="7" t="n">
        <f aca="false">$B$22*S2892</f>
        <v>641055715.172571</v>
      </c>
      <c r="W2892" s="7" t="n">
        <f aca="false">IF(B2892=1,I2892,S2892*$B$758)</f>
        <v>30000000</v>
      </c>
      <c r="X2892" s="7" t="n">
        <f aca="false">IF(C2892=1,J2892,S2892*$E$786)</f>
        <v>437178528.377857</v>
      </c>
      <c r="Y2892" s="7" t="n">
        <f aca="false">IF(D2892=1,K2892,S2892*$E$785)</f>
        <v>123573357.031045</v>
      </c>
      <c r="Z2892" s="7" t="n">
        <f aca="false">IF(E2892=1,L2892,S2892*$E$784)</f>
        <v>170948190.712686</v>
      </c>
      <c r="AA2892" s="7" t="n">
        <f aca="false">IF(F2892=1,M2892,S2892*$E$783)</f>
        <v>30000000</v>
      </c>
      <c r="AB2892" s="7" t="n">
        <f aca="false">IF(G2892=1,N2892,S2892*$E$782)</f>
        <v>15000000</v>
      </c>
      <c r="AC2892" s="7" t="n">
        <f aca="false">IF(H2892=1,O2892,S2892*$E$781)</f>
        <v>356142063.984762</v>
      </c>
      <c r="AD2892" s="7" t="n">
        <f aca="false">INDEX($W$2822:$W$2949,MATCH($A2892+(1-B2892)*64,$A$2822:$A$2949,0))</f>
        <v>30000000</v>
      </c>
      <c r="AE2892" s="7" t="n">
        <f aca="false">INDEX($W$2822:$W$2949,MATCH($A2892-B2892*64,$A$2822:$A$2949,0))</f>
        <v>57842797.3400734</v>
      </c>
      <c r="AF2892" s="7" t="n">
        <f aca="false">INDEX($X$2822:$X$2949,MATCH($A2892+(1-C2892)*32,$A$2822:$A$2949,0))</f>
        <v>300000000</v>
      </c>
      <c r="AG2892" s="7" t="n">
        <f aca="false">INDEX($X$2822:$X$2949,MATCH($A2892-C2892*32,$A$2822:$A$2949,0))</f>
        <v>437178528.377857</v>
      </c>
      <c r="AH2892" s="7" t="n">
        <f aca="false">INDEX($Y$2822:$Y$2949,MATCH($A2892+(1-D2892)*16,$A$2822:$A$2949,0))</f>
        <v>100000000</v>
      </c>
      <c r="AI2892" s="7" t="n">
        <f aca="false">INDEX($Y$2822:$Y$2949,MATCH($A2892-D2892*16,$A$2822:$A$2949,0))</f>
        <v>123573357.031045</v>
      </c>
      <c r="AJ2892" s="7" t="n">
        <f aca="false">INDEX($Z$2822:$Z$2949,MATCH($A2892+(1-E2892)*8,$A$2822:$A$2949,0))</f>
        <v>60000000</v>
      </c>
      <c r="AK2892" s="7" t="n">
        <f aca="false">INDEX($Z$2822:$Z$2949,MATCH($A2892-E2892*8,$A$2822:$A$2949,0))</f>
        <v>170948190.712686</v>
      </c>
      <c r="AL2892" s="7" t="n">
        <f aca="false">INDEX($AA$2822:$AA$2949,MATCH($A2892+(1-F2892)*4,$A$2822:$A$2949,0))</f>
        <v>30000000</v>
      </c>
      <c r="AM2892" s="7" t="n">
        <f aca="false">INDEX($AA$2822:$AA$2949,MATCH($A2892-F2892*4,$A$2822:$A$2949,0))</f>
        <v>195353884.685126</v>
      </c>
      <c r="AN2892" s="7" t="n">
        <f aca="false">INDEX($AB$2822:$AB$2949,MATCH($A2892+(1-G2892)*2,$A$2822:$A$2949,0))</f>
        <v>15000000</v>
      </c>
      <c r="AO2892" s="7" t="n">
        <f aca="false">INDEX($AB$2822:$AB$2949,MATCH($A2892-G2892*2,$A$2822:$A$2949,0))</f>
        <v>302939751.461425</v>
      </c>
      <c r="AP2892" s="7" t="n">
        <f aca="false">INDEX($AC$2822:$AC$2949,MATCH($A2892+(1-H2892)*1,$A$2822:$A$2949,0))</f>
        <v>5000000</v>
      </c>
      <c r="AQ2892" s="7" t="n">
        <f aca="false">INDEX($AC$2822:$AC$2949,MATCH($A2892-H2892*1,$A$2822:$A$2949,0))</f>
        <v>356142063.984762</v>
      </c>
      <c r="AR2892" s="14" t="b">
        <f aca="false">AND(IF(B2892=1,AD2892&gt;=AE2892,AE2892&gt;AD2892),IF(C2892=1,AF2892&gt;=AG2892,AG2892&gt;AF2892),IF(D2892=1,AH2892&gt;=AI2892,AI2892&gt;AH2892),IF(E2892=1,AJ2892&gt;=AK2892,AK2892&gt;AJ2892),IF(F2892=1,AL2892&gt;=AM2892,AM2892&gt;AL2892),IF(G2892=1,AN2892&gt;=AO2892,AO2892&gt;AN2892),IF(H2892=1,AP2892&gt;=AQ2892,AQ2892&gt;AP2892))</f>
        <v>0</v>
      </c>
      <c r="AS2892" s="2"/>
      <c r="AT2892" s="2"/>
      <c r="AU2892" s="2"/>
      <c r="AV2892" s="2"/>
      <c r="AW2892" s="2"/>
      <c r="AX2892" s="2"/>
    </row>
    <row r="2893" customFormat="false" ht="15" hidden="false" customHeight="false" outlineLevel="0" collapsed="false">
      <c r="A2893" s="6" t="n">
        <f aca="false">ROW()-2822</f>
        <v>71</v>
      </c>
      <c r="B2893" s="6" t="n">
        <f aca="false">MOD(INT($A2893/64),2)</f>
        <v>1</v>
      </c>
      <c r="C2893" s="6" t="n">
        <f aca="false">MOD(INT($A2893/32),2)</f>
        <v>0</v>
      </c>
      <c r="D2893" s="6" t="n">
        <f aca="false">MOD(INT($A2893/16),2)</f>
        <v>0</v>
      </c>
      <c r="E2893" s="6" t="n">
        <f aca="false">MOD(INT($A2893/8),2)</f>
        <v>0</v>
      </c>
      <c r="F2893" s="6" t="n">
        <f aca="false">MOD(INT($A2893/4),2)</f>
        <v>1</v>
      </c>
      <c r="G2893" s="6" t="n">
        <f aca="false">MOD(INT($A2893/2),2)</f>
        <v>1</v>
      </c>
      <c r="H2893" s="6" t="n">
        <f aca="false">MOD(INT($A2893/1),2)</f>
        <v>1</v>
      </c>
      <c r="I2893" s="7" t="n">
        <f aca="false">IF(B2893=1,MIN($B$6,$B$2820),0)</f>
        <v>30000000</v>
      </c>
      <c r="J2893" s="7" t="n">
        <f aca="false">IF(C2893=1,MIN($F$786,MAX(0,$B$2820-I2893)),0)</f>
        <v>0</v>
      </c>
      <c r="K2893" s="7" t="n">
        <f aca="false">IF(D2893=1,MIN($F$785,MAX(0,$B$2820-SUM(I2893:J2893))),0)</f>
        <v>0</v>
      </c>
      <c r="L2893" s="7" t="n">
        <f aca="false">IF(E2893=1,MIN($F$784,MAX(0,$B$2820-SUM(I2893:K2893))),0)</f>
        <v>0</v>
      </c>
      <c r="M2893" s="7" t="n">
        <f aca="false">IF(F2893=1,MIN($F$783,MAX(0,$B$2820-SUM(I2893:L2893))),0)</f>
        <v>30000000</v>
      </c>
      <c r="N2893" s="7" t="n">
        <f aca="false">IF(G2893=1,MIN($F$782,MAX(0,$B$2820-SUM(I2893:M2893))),0)</f>
        <v>15000000</v>
      </c>
      <c r="O2893" s="7" t="n">
        <f aca="false">IF(H2893=1,MIN($F$781,MAX(0,$B$2820-SUM(I2893:N2893))),0)</f>
        <v>5000000</v>
      </c>
      <c r="P2893" s="7" t="n">
        <f aca="false">MAX(0,$B$2820-SUM(I2893:O2893))</f>
        <v>1920000000</v>
      </c>
      <c r="Q2893" s="7" t="n">
        <f aca="false">($B$763+$B$764)+$B$22+(1-B2893)*$B$758+(1-C2893)*$E$786+(1-D2893)*$E$785+(1-E2893)*$E$784+(1-F2893)*$E$783+(1-G2893)*$E$782+(1-H2893)*$E$781</f>
        <v>19560830.4230313</v>
      </c>
      <c r="R2893" s="7" t="n">
        <f aca="false">P2893&gt;$B$12*Q2893</f>
        <v>1</v>
      </c>
      <c r="S2893" s="7" t="n">
        <f aca="false">IF(R2893,(P2893+$B$12*$B$13)/(Q2893+$B$13),IF(Q2893&gt;0,P2893/Q2893,0))</f>
        <v>87.1454049160782</v>
      </c>
      <c r="T2893" s="7" t="n">
        <f aca="false">IF(R2893,$B$13*(S2893-$B$12),0)</f>
        <v>215363512.290195</v>
      </c>
      <c r="U2893" s="7" t="n">
        <f aca="false">($B$763+$B$764)*S2893</f>
        <v>25119079.056562</v>
      </c>
      <c r="V2893" s="7" t="n">
        <f aca="false">$B$22*S2893</f>
        <v>784308644.244704</v>
      </c>
      <c r="W2893" s="7" t="n">
        <f aca="false">IF(B2893=1,I2893,S2893*$B$758)</f>
        <v>30000000</v>
      </c>
      <c r="X2893" s="7" t="n">
        <f aca="false">IF(C2893=1,J2893,S2893*$E$786)</f>
        <v>534872228.371958</v>
      </c>
      <c r="Y2893" s="7" t="n">
        <f aca="false">IF(D2893=1,K2893,S2893*$E$785)</f>
        <v>151187564.237994</v>
      </c>
      <c r="Z2893" s="7" t="n">
        <f aca="false">IF(E2893=1,L2893,S2893*$E$784)</f>
        <v>209148971.798588</v>
      </c>
      <c r="AA2893" s="7" t="n">
        <f aca="false">IF(F2893=1,M2893,S2893*$E$783)</f>
        <v>30000000</v>
      </c>
      <c r="AB2893" s="7" t="n">
        <f aca="false">IF(G2893=1,N2893,S2893*$E$782)</f>
        <v>15000000</v>
      </c>
      <c r="AC2893" s="7" t="n">
        <f aca="false">IF(H2893=1,O2893,S2893*$E$781)</f>
        <v>5000000</v>
      </c>
      <c r="AD2893" s="7" t="n">
        <f aca="false">INDEX($W$2822:$W$2949,MATCH($A2893+(1-B2893)*64,$A$2822:$A$2949,0))</f>
        <v>30000000</v>
      </c>
      <c r="AE2893" s="7" t="n">
        <f aca="false">INDEX($W$2822:$W$2949,MATCH($A2893-B2893*64,$A$2822:$A$2949,0))</f>
        <v>70300586.2037308</v>
      </c>
      <c r="AF2893" s="7" t="n">
        <f aca="false">INDEX($X$2822:$X$2949,MATCH($A2893+(1-C2893)*32,$A$2822:$A$2949,0))</f>
        <v>300000000</v>
      </c>
      <c r="AG2893" s="7" t="n">
        <f aca="false">INDEX($X$2822:$X$2949,MATCH($A2893-C2893*32,$A$2822:$A$2949,0))</f>
        <v>534872228.371958</v>
      </c>
      <c r="AH2893" s="7" t="n">
        <f aca="false">INDEX($Y$2822:$Y$2949,MATCH($A2893+(1-D2893)*16,$A$2822:$A$2949,0))</f>
        <v>100000000</v>
      </c>
      <c r="AI2893" s="7" t="n">
        <f aca="false">INDEX($Y$2822:$Y$2949,MATCH($A2893-D2893*16,$A$2822:$A$2949,0))</f>
        <v>151187564.237994</v>
      </c>
      <c r="AJ2893" s="7" t="n">
        <f aca="false">INDEX($Z$2822:$Z$2949,MATCH($A2893+(1-E2893)*8,$A$2822:$A$2949,0))</f>
        <v>60000000</v>
      </c>
      <c r="AK2893" s="7" t="n">
        <f aca="false">INDEX($Z$2822:$Z$2949,MATCH($A2893-E2893*8,$A$2822:$A$2949,0))</f>
        <v>209148971.798588</v>
      </c>
      <c r="AL2893" s="7" t="n">
        <f aca="false">INDEX($AA$2822:$AA$2949,MATCH($A2893+(1-F2893)*4,$A$2822:$A$2949,0))</f>
        <v>30000000</v>
      </c>
      <c r="AM2893" s="7" t="n">
        <f aca="false">INDEX($AA$2822:$AA$2949,MATCH($A2893-F2893*4,$A$2822:$A$2949,0))</f>
        <v>233731281.091821</v>
      </c>
      <c r="AN2893" s="7" t="n">
        <f aca="false">INDEX($AB$2822:$AB$2949,MATCH($A2893+(1-G2893)*2,$A$2822:$A$2949,0))</f>
        <v>15000000</v>
      </c>
      <c r="AO2893" s="7" t="n">
        <f aca="false">INDEX($AB$2822:$AB$2949,MATCH($A2893-G2893*2,$A$2822:$A$2949,0))</f>
        <v>357989753.032672</v>
      </c>
      <c r="AP2893" s="7" t="n">
        <f aca="false">INDEX($AC$2822:$AC$2949,MATCH($A2893+(1-H2893)*1,$A$2822:$A$2949,0))</f>
        <v>5000000</v>
      </c>
      <c r="AQ2893" s="7" t="n">
        <f aca="false">INDEX($AC$2822:$AC$2949,MATCH($A2893-H2893*1,$A$2822:$A$2949,0))</f>
        <v>356142063.984762</v>
      </c>
      <c r="AR2893" s="14" t="b">
        <f aca="false">AND(IF(B2893=1,AD2893&gt;=AE2893,AE2893&gt;AD2893),IF(C2893=1,AF2893&gt;=AG2893,AG2893&gt;AF2893),IF(D2893=1,AH2893&gt;=AI2893,AI2893&gt;AH2893),IF(E2893=1,AJ2893&gt;=AK2893,AK2893&gt;AJ2893),IF(F2893=1,AL2893&gt;=AM2893,AM2893&gt;AL2893),IF(G2893=1,AN2893&gt;=AO2893,AO2893&gt;AN2893),IF(H2893=1,AP2893&gt;=AQ2893,AQ2893&gt;AP2893))</f>
        <v>0</v>
      </c>
      <c r="AS2893" s="2"/>
      <c r="AT2893" s="2"/>
      <c r="AU2893" s="2"/>
      <c r="AV2893" s="2"/>
      <c r="AW2893" s="2"/>
      <c r="AX2893" s="2"/>
    </row>
    <row r="2894" customFormat="false" ht="15" hidden="false" customHeight="false" outlineLevel="0" collapsed="false">
      <c r="A2894" s="6" t="n">
        <f aca="false">ROW()-2822</f>
        <v>72</v>
      </c>
      <c r="B2894" s="6" t="n">
        <f aca="false">MOD(INT($A2894/64),2)</f>
        <v>1</v>
      </c>
      <c r="C2894" s="6" t="n">
        <f aca="false">MOD(INT($A2894/32),2)</f>
        <v>0</v>
      </c>
      <c r="D2894" s="6" t="n">
        <f aca="false">MOD(INT($A2894/16),2)</f>
        <v>0</v>
      </c>
      <c r="E2894" s="6" t="n">
        <f aca="false">MOD(INT($A2894/8),2)</f>
        <v>1</v>
      </c>
      <c r="F2894" s="6" t="n">
        <f aca="false">MOD(INT($A2894/4),2)</f>
        <v>0</v>
      </c>
      <c r="G2894" s="6" t="n">
        <f aca="false">MOD(INT($A2894/2),2)</f>
        <v>0</v>
      </c>
      <c r="H2894" s="6" t="n">
        <f aca="false">MOD(INT($A2894/1),2)</f>
        <v>0</v>
      </c>
      <c r="I2894" s="7" t="n">
        <f aca="false">IF(B2894=1,MIN($B$6,$B$2820),0)</f>
        <v>30000000</v>
      </c>
      <c r="J2894" s="7" t="n">
        <f aca="false">IF(C2894=1,MIN($F$786,MAX(0,$B$2820-I2894)),0)</f>
        <v>0</v>
      </c>
      <c r="K2894" s="7" t="n">
        <f aca="false">IF(D2894=1,MIN($F$785,MAX(0,$B$2820-SUM(I2894:J2894))),0)</f>
        <v>0</v>
      </c>
      <c r="L2894" s="7" t="n">
        <f aca="false">IF(E2894=1,MIN($F$784,MAX(0,$B$2820-SUM(I2894:K2894))),0)</f>
        <v>60000000</v>
      </c>
      <c r="M2894" s="7" t="n">
        <f aca="false">IF(F2894=1,MIN($F$783,MAX(0,$B$2820-SUM(I2894:L2894))),0)</f>
        <v>0</v>
      </c>
      <c r="N2894" s="7" t="n">
        <f aca="false">IF(G2894=1,MIN($F$782,MAX(0,$B$2820-SUM(I2894:M2894))),0)</f>
        <v>0</v>
      </c>
      <c r="O2894" s="7" t="n">
        <f aca="false">IF(H2894=1,MIN($F$781,MAX(0,$B$2820-SUM(I2894:N2894))),0)</f>
        <v>0</v>
      </c>
      <c r="P2894" s="7" t="n">
        <f aca="false">MAX(0,$B$2820-SUM(I2894:O2894))</f>
        <v>1910000000</v>
      </c>
      <c r="Q2894" s="7" t="n">
        <f aca="false">($B$763+$B$764)+$B$22+(1-B2894)*$B$758+(1-C2894)*$E$786+(1-D2894)*$E$785+(1-E2894)*$E$784+(1-F2894)*$E$783+(1-G2894)*$E$782+(1-H2894)*$E$781</f>
        <v>30160830.4230313</v>
      </c>
      <c r="R2894" s="7" t="n">
        <f aca="false">P2894&gt;$B$12*Q2894</f>
        <v>1</v>
      </c>
      <c r="S2894" s="7" t="n">
        <f aca="false">IF(R2894,(P2894+$B$12*$B$13)/(Q2894+$B$13),IF(Q2894&gt;0,P2894/Q2894,0))</f>
        <v>58.5563800806292</v>
      </c>
      <c r="T2894" s="7" t="n">
        <f aca="false">IF(R2894,$B$13*(S2894-$B$12),0)</f>
        <v>143890950.201573</v>
      </c>
      <c r="U2894" s="7" t="n">
        <f aca="false">($B$763+$B$764)*S2894</f>
        <v>16878484.2061138</v>
      </c>
      <c r="V2894" s="7" t="n">
        <f aca="false">$B$22*S2894</f>
        <v>527007420.725663</v>
      </c>
      <c r="W2894" s="7" t="n">
        <f aca="false">IF(B2894=1,I2894,S2894*$B$758)</f>
        <v>30000000</v>
      </c>
      <c r="X2894" s="7" t="n">
        <f aca="false">IF(C2894=1,J2894,S2894*$E$786)</f>
        <v>359401411.116089</v>
      </c>
      <c r="Y2894" s="7" t="n">
        <f aca="false">IF(D2894=1,K2894,S2894*$E$785)</f>
        <v>101588792.702381</v>
      </c>
      <c r="Z2894" s="7" t="n">
        <f aca="false">IF(E2894=1,L2894,S2894*$E$784)</f>
        <v>60000000</v>
      </c>
      <c r="AA2894" s="7" t="n">
        <f aca="false">IF(F2894=1,M2894,S2894*$E$783)</f>
        <v>175669140.241888</v>
      </c>
      <c r="AB2894" s="7" t="n">
        <f aca="false">IF(G2894=1,N2894,S2894*$E$782)</f>
        <v>292781900.403146</v>
      </c>
      <c r="AC2894" s="7" t="n">
        <f aca="false">IF(H2894=1,O2894,S2894*$E$781)</f>
        <v>292781900.403146</v>
      </c>
      <c r="AD2894" s="7" t="n">
        <f aca="false">INDEX($W$2822:$W$2949,MATCH($A2894+(1-B2894)*64,$A$2822:$A$2949,0))</f>
        <v>30000000</v>
      </c>
      <c r="AE2894" s="7" t="n">
        <f aca="false">INDEX($W$2822:$W$2949,MATCH($A2894-B2894*64,$A$2822:$A$2949,0))</f>
        <v>47800054.1758283</v>
      </c>
      <c r="AF2894" s="7" t="n">
        <f aca="false">INDEX($X$2822:$X$2949,MATCH($A2894+(1-C2894)*32,$A$2822:$A$2949,0))</f>
        <v>300000000</v>
      </c>
      <c r="AG2894" s="7" t="n">
        <f aca="false">INDEX($X$2822:$X$2949,MATCH($A2894-C2894*32,$A$2822:$A$2949,0))</f>
        <v>359401411.116089</v>
      </c>
      <c r="AH2894" s="7" t="n">
        <f aca="false">INDEX($Y$2822:$Y$2949,MATCH($A2894+(1-D2894)*16,$A$2822:$A$2949,0))</f>
        <v>100000000</v>
      </c>
      <c r="AI2894" s="7" t="n">
        <f aca="false">INDEX($Y$2822:$Y$2949,MATCH($A2894-D2894*16,$A$2822:$A$2949,0))</f>
        <v>101588792.702381</v>
      </c>
      <c r="AJ2894" s="7" t="n">
        <f aca="false">INDEX($Z$2822:$Z$2949,MATCH($A2894+(1-E2894)*8,$A$2822:$A$2949,0))</f>
        <v>60000000</v>
      </c>
      <c r="AK2894" s="7" t="n">
        <f aca="false">INDEX($Z$2822:$Z$2949,MATCH($A2894-E2894*8,$A$2822:$A$2949,0))</f>
        <v>135022472.16855</v>
      </c>
      <c r="AL2894" s="7" t="n">
        <f aca="false">INDEX($AA$2822:$AA$2949,MATCH($A2894+(1-F2894)*4,$A$2822:$A$2949,0))</f>
        <v>30000000</v>
      </c>
      <c r="AM2894" s="7" t="n">
        <f aca="false">INDEX($AA$2822:$AA$2949,MATCH($A2894-F2894*4,$A$2822:$A$2949,0))</f>
        <v>175669140.241888</v>
      </c>
      <c r="AN2894" s="7" t="n">
        <f aca="false">INDEX($AB$2822:$AB$2949,MATCH($A2894+(1-G2894)*2,$A$2822:$A$2949,0))</f>
        <v>15000000</v>
      </c>
      <c r="AO2894" s="7" t="n">
        <f aca="false">INDEX($AB$2822:$AB$2949,MATCH($A2894-G2894*2,$A$2822:$A$2949,0))</f>
        <v>292781900.403146</v>
      </c>
      <c r="AP2894" s="7" t="n">
        <f aca="false">INDEX($AC$2822:$AC$2949,MATCH($A2894+(1-H2894)*1,$A$2822:$A$2949,0))</f>
        <v>5000000</v>
      </c>
      <c r="AQ2894" s="7" t="n">
        <f aca="false">INDEX($AC$2822:$AC$2949,MATCH($A2894-H2894*1,$A$2822:$A$2949,0))</f>
        <v>292781900.403146</v>
      </c>
      <c r="AR2894" s="14" t="b">
        <f aca="false">AND(IF(B2894=1,AD2894&gt;=AE2894,AE2894&gt;AD2894),IF(C2894=1,AF2894&gt;=AG2894,AG2894&gt;AF2894),IF(D2894=1,AH2894&gt;=AI2894,AI2894&gt;AH2894),IF(E2894=1,AJ2894&gt;=AK2894,AK2894&gt;AJ2894),IF(F2894=1,AL2894&gt;=AM2894,AM2894&gt;AL2894),IF(G2894=1,AN2894&gt;=AO2894,AO2894&gt;AN2894),IF(H2894=1,AP2894&gt;=AQ2894,AQ2894&gt;AP2894))</f>
        <v>0</v>
      </c>
      <c r="AS2894" s="2"/>
      <c r="AT2894" s="2"/>
      <c r="AU2894" s="2"/>
      <c r="AV2894" s="2"/>
      <c r="AW2894" s="2"/>
      <c r="AX2894" s="2"/>
    </row>
    <row r="2895" customFormat="false" ht="15" hidden="false" customHeight="false" outlineLevel="0" collapsed="false">
      <c r="A2895" s="6" t="n">
        <f aca="false">ROW()-2822</f>
        <v>73</v>
      </c>
      <c r="B2895" s="6" t="n">
        <f aca="false">MOD(INT($A2895/64),2)</f>
        <v>1</v>
      </c>
      <c r="C2895" s="6" t="n">
        <f aca="false">MOD(INT($A2895/32),2)</f>
        <v>0</v>
      </c>
      <c r="D2895" s="6" t="n">
        <f aca="false">MOD(INT($A2895/16),2)</f>
        <v>0</v>
      </c>
      <c r="E2895" s="6" t="n">
        <f aca="false">MOD(INT($A2895/8),2)</f>
        <v>1</v>
      </c>
      <c r="F2895" s="6" t="n">
        <f aca="false">MOD(INT($A2895/4),2)</f>
        <v>0</v>
      </c>
      <c r="G2895" s="6" t="n">
        <f aca="false">MOD(INT($A2895/2),2)</f>
        <v>0</v>
      </c>
      <c r="H2895" s="6" t="n">
        <f aca="false">MOD(INT($A2895/1),2)</f>
        <v>1</v>
      </c>
      <c r="I2895" s="7" t="n">
        <f aca="false">IF(B2895=1,MIN($B$6,$B$2820),0)</f>
        <v>30000000</v>
      </c>
      <c r="J2895" s="7" t="n">
        <f aca="false">IF(C2895=1,MIN($F$786,MAX(0,$B$2820-I2895)),0)</f>
        <v>0</v>
      </c>
      <c r="K2895" s="7" t="n">
        <f aca="false">IF(D2895=1,MIN($F$785,MAX(0,$B$2820-SUM(I2895:J2895))),0)</f>
        <v>0</v>
      </c>
      <c r="L2895" s="7" t="n">
        <f aca="false">IF(E2895=1,MIN($F$784,MAX(0,$B$2820-SUM(I2895:K2895))),0)</f>
        <v>60000000</v>
      </c>
      <c r="M2895" s="7" t="n">
        <f aca="false">IF(F2895=1,MIN($F$783,MAX(0,$B$2820-SUM(I2895:L2895))),0)</f>
        <v>0</v>
      </c>
      <c r="N2895" s="7" t="n">
        <f aca="false">IF(G2895=1,MIN($F$782,MAX(0,$B$2820-SUM(I2895:M2895))),0)</f>
        <v>0</v>
      </c>
      <c r="O2895" s="7" t="n">
        <f aca="false">IF(H2895=1,MIN($F$781,MAX(0,$B$2820-SUM(I2895:N2895))),0)</f>
        <v>5000000</v>
      </c>
      <c r="P2895" s="7" t="n">
        <f aca="false">MAX(0,$B$2820-SUM(I2895:O2895))</f>
        <v>1905000000</v>
      </c>
      <c r="Q2895" s="7" t="n">
        <f aca="false">($B$763+$B$764)+$B$22+(1-B2895)*$B$758+(1-C2895)*$E$786+(1-D2895)*$E$785+(1-E2895)*$E$784+(1-F2895)*$E$783+(1-G2895)*$E$782+(1-H2895)*$E$781</f>
        <v>25160830.4230313</v>
      </c>
      <c r="R2895" s="7" t="n">
        <f aca="false">P2895&gt;$B$12*Q2895</f>
        <v>1</v>
      </c>
      <c r="S2895" s="7" t="n">
        <f aca="false">IF(R2895,(P2895+$B$12*$B$13)/(Q2895+$B$13),IF(Q2895&gt;0,P2895/Q2895,0))</f>
        <v>68.9603302152401</v>
      </c>
      <c r="T2895" s="7" t="n">
        <f aca="false">IF(R2895,$B$13*(S2895-$B$12),0)</f>
        <v>169900825.5381</v>
      </c>
      <c r="U2895" s="7" t="n">
        <f aca="false">($B$763+$B$764)*S2895</f>
        <v>19877353.1216176</v>
      </c>
      <c r="V2895" s="7" t="n">
        <f aca="false">$B$22*S2895</f>
        <v>620642971.937161</v>
      </c>
      <c r="W2895" s="7" t="n">
        <f aca="false">IF(B2895=1,I2895,S2895*$B$758)</f>
        <v>30000000</v>
      </c>
      <c r="X2895" s="7" t="n">
        <f aca="false">IF(C2895=1,J2895,S2895*$E$786)</f>
        <v>423257721.12726</v>
      </c>
      <c r="Y2895" s="7" t="n">
        <f aca="false">IF(D2895=1,K2895,S2895*$E$785)</f>
        <v>119638486.55394</v>
      </c>
      <c r="Z2895" s="7" t="n">
        <f aca="false">IF(E2895=1,L2895,S2895*$E$784)</f>
        <v>60000000</v>
      </c>
      <c r="AA2895" s="7" t="n">
        <f aca="false">IF(F2895=1,M2895,S2895*$E$783)</f>
        <v>206880990.64572</v>
      </c>
      <c r="AB2895" s="7" t="n">
        <f aca="false">IF(G2895=1,N2895,S2895*$E$782)</f>
        <v>344801651.076201</v>
      </c>
      <c r="AC2895" s="7" t="n">
        <f aca="false">IF(H2895=1,O2895,S2895*$E$781)</f>
        <v>5000000</v>
      </c>
      <c r="AD2895" s="7" t="n">
        <f aca="false">INDEX($W$2822:$W$2949,MATCH($A2895+(1-B2895)*64,$A$2822:$A$2949,0))</f>
        <v>30000000</v>
      </c>
      <c r="AE2895" s="7" t="n">
        <f aca="false">INDEX($W$2822:$W$2949,MATCH($A2895-B2895*64,$A$2822:$A$2949,0))</f>
        <v>56045866.7730059</v>
      </c>
      <c r="AF2895" s="7" t="n">
        <f aca="false">INDEX($X$2822:$X$2949,MATCH($A2895+(1-C2895)*32,$A$2822:$A$2949,0))</f>
        <v>300000000</v>
      </c>
      <c r="AG2895" s="7" t="n">
        <f aca="false">INDEX($X$2822:$X$2949,MATCH($A2895-C2895*32,$A$2822:$A$2949,0))</f>
        <v>423257721.12726</v>
      </c>
      <c r="AH2895" s="7" t="n">
        <f aca="false">INDEX($Y$2822:$Y$2949,MATCH($A2895+(1-D2895)*16,$A$2822:$A$2949,0))</f>
        <v>100000000</v>
      </c>
      <c r="AI2895" s="7" t="n">
        <f aca="false">INDEX($Y$2822:$Y$2949,MATCH($A2895-D2895*16,$A$2822:$A$2949,0))</f>
        <v>119638486.55394</v>
      </c>
      <c r="AJ2895" s="7" t="n">
        <f aca="false">INDEX($Z$2822:$Z$2949,MATCH($A2895+(1-E2895)*8,$A$2822:$A$2949,0))</f>
        <v>60000000</v>
      </c>
      <c r="AK2895" s="7" t="n">
        <f aca="false">INDEX($Z$2822:$Z$2949,MATCH($A2895-E2895*8,$A$2822:$A$2949,0))</f>
        <v>157081488.886022</v>
      </c>
      <c r="AL2895" s="7" t="n">
        <f aca="false">INDEX($AA$2822:$AA$2949,MATCH($A2895+(1-F2895)*4,$A$2822:$A$2949,0))</f>
        <v>30000000</v>
      </c>
      <c r="AM2895" s="7" t="n">
        <f aca="false">INDEX($AA$2822:$AA$2949,MATCH($A2895-F2895*4,$A$2822:$A$2949,0))</f>
        <v>206880990.64572</v>
      </c>
      <c r="AN2895" s="7" t="n">
        <f aca="false">INDEX($AB$2822:$AB$2949,MATCH($A2895+(1-G2895)*2,$A$2822:$A$2949,0))</f>
        <v>15000000</v>
      </c>
      <c r="AO2895" s="7" t="n">
        <f aca="false">INDEX($AB$2822:$AB$2949,MATCH($A2895-G2895*2,$A$2822:$A$2949,0))</f>
        <v>344801651.076201</v>
      </c>
      <c r="AP2895" s="7" t="n">
        <f aca="false">INDEX($AC$2822:$AC$2949,MATCH($A2895+(1-H2895)*1,$A$2822:$A$2949,0))</f>
        <v>5000000</v>
      </c>
      <c r="AQ2895" s="7" t="n">
        <f aca="false">INDEX($AC$2822:$AC$2949,MATCH($A2895-H2895*1,$A$2822:$A$2949,0))</f>
        <v>292781900.403146</v>
      </c>
      <c r="AR2895" s="14" t="b">
        <f aca="false">AND(IF(B2895=1,AD2895&gt;=AE2895,AE2895&gt;AD2895),IF(C2895=1,AF2895&gt;=AG2895,AG2895&gt;AF2895),IF(D2895=1,AH2895&gt;=AI2895,AI2895&gt;AH2895),IF(E2895=1,AJ2895&gt;=AK2895,AK2895&gt;AJ2895),IF(F2895=1,AL2895&gt;=AM2895,AM2895&gt;AL2895),IF(G2895=1,AN2895&gt;=AO2895,AO2895&gt;AN2895),IF(H2895=1,AP2895&gt;=AQ2895,AQ2895&gt;AP2895))</f>
        <v>0</v>
      </c>
      <c r="AS2895" s="2"/>
      <c r="AT2895" s="2"/>
      <c r="AU2895" s="2"/>
      <c r="AV2895" s="2"/>
      <c r="AW2895" s="2"/>
      <c r="AX2895" s="2"/>
    </row>
    <row r="2896" customFormat="false" ht="15" hidden="false" customHeight="false" outlineLevel="0" collapsed="false">
      <c r="A2896" s="6" t="n">
        <f aca="false">ROW()-2822</f>
        <v>74</v>
      </c>
      <c r="B2896" s="6" t="n">
        <f aca="false">MOD(INT($A2896/64),2)</f>
        <v>1</v>
      </c>
      <c r="C2896" s="6" t="n">
        <f aca="false">MOD(INT($A2896/32),2)</f>
        <v>0</v>
      </c>
      <c r="D2896" s="6" t="n">
        <f aca="false">MOD(INT($A2896/16),2)</f>
        <v>0</v>
      </c>
      <c r="E2896" s="6" t="n">
        <f aca="false">MOD(INT($A2896/8),2)</f>
        <v>1</v>
      </c>
      <c r="F2896" s="6" t="n">
        <f aca="false">MOD(INT($A2896/4),2)</f>
        <v>0</v>
      </c>
      <c r="G2896" s="6" t="n">
        <f aca="false">MOD(INT($A2896/2),2)</f>
        <v>1</v>
      </c>
      <c r="H2896" s="6" t="n">
        <f aca="false">MOD(INT($A2896/1),2)</f>
        <v>0</v>
      </c>
      <c r="I2896" s="7" t="n">
        <f aca="false">IF(B2896=1,MIN($B$6,$B$2820),0)</f>
        <v>30000000</v>
      </c>
      <c r="J2896" s="7" t="n">
        <f aca="false">IF(C2896=1,MIN($F$786,MAX(0,$B$2820-I2896)),0)</f>
        <v>0</v>
      </c>
      <c r="K2896" s="7" t="n">
        <f aca="false">IF(D2896=1,MIN($F$785,MAX(0,$B$2820-SUM(I2896:J2896))),0)</f>
        <v>0</v>
      </c>
      <c r="L2896" s="7" t="n">
        <f aca="false">IF(E2896=1,MIN($F$784,MAX(0,$B$2820-SUM(I2896:K2896))),0)</f>
        <v>60000000</v>
      </c>
      <c r="M2896" s="7" t="n">
        <f aca="false">IF(F2896=1,MIN($F$783,MAX(0,$B$2820-SUM(I2896:L2896))),0)</f>
        <v>0</v>
      </c>
      <c r="N2896" s="7" t="n">
        <f aca="false">IF(G2896=1,MIN($F$782,MAX(0,$B$2820-SUM(I2896:M2896))),0)</f>
        <v>15000000</v>
      </c>
      <c r="O2896" s="7" t="n">
        <f aca="false">IF(H2896=1,MIN($F$781,MAX(0,$B$2820-SUM(I2896:N2896))),0)</f>
        <v>0</v>
      </c>
      <c r="P2896" s="7" t="n">
        <f aca="false">MAX(0,$B$2820-SUM(I2896:O2896))</f>
        <v>1895000000</v>
      </c>
      <c r="Q2896" s="7" t="n">
        <f aca="false">($B$763+$B$764)+$B$22+(1-B2896)*$B$758+(1-C2896)*$E$786+(1-D2896)*$E$785+(1-E2896)*$E$784+(1-F2896)*$E$783+(1-G2896)*$E$782+(1-H2896)*$E$781</f>
        <v>25160830.4230313</v>
      </c>
      <c r="R2896" s="7" t="n">
        <f aca="false">P2896&gt;$B$12*Q2896</f>
        <v>1</v>
      </c>
      <c r="S2896" s="7" t="n">
        <f aca="false">IF(R2896,(P2896+$B$12*$B$13)/(Q2896+$B$13),IF(Q2896&gt;0,P2896/Q2896,0))</f>
        <v>68.5988081695508</v>
      </c>
      <c r="T2896" s="7" t="n">
        <f aca="false">IF(R2896,$B$13*(S2896-$B$12),0)</f>
        <v>168997020.423877</v>
      </c>
      <c r="U2896" s="7" t="n">
        <f aca="false">($B$763+$B$764)*S2896</f>
        <v>19773146.8142959</v>
      </c>
      <c r="V2896" s="7" t="n">
        <f aca="false">$B$22*S2896</f>
        <v>617389273.525957</v>
      </c>
      <c r="W2896" s="7" t="n">
        <f aca="false">IF(B2896=1,I2896,S2896*$B$758)</f>
        <v>30000000</v>
      </c>
      <c r="X2896" s="7" t="n">
        <f aca="false">IF(C2896=1,J2896,S2896*$E$786)</f>
        <v>421038807.77928</v>
      </c>
      <c r="Y2896" s="7" t="n">
        <f aca="false">IF(D2896=1,K2896,S2896*$E$785)</f>
        <v>119011286.100184</v>
      </c>
      <c r="Z2896" s="7" t="n">
        <f aca="false">IF(E2896=1,L2896,S2896*$E$784)</f>
        <v>60000000</v>
      </c>
      <c r="AA2896" s="7" t="n">
        <f aca="false">IF(F2896=1,M2896,S2896*$E$783)</f>
        <v>205796424.508652</v>
      </c>
      <c r="AB2896" s="7" t="n">
        <f aca="false">IF(G2896=1,N2896,S2896*$E$782)</f>
        <v>15000000</v>
      </c>
      <c r="AC2896" s="7" t="n">
        <f aca="false">IF(H2896=1,O2896,S2896*$E$781)</f>
        <v>342994040.847754</v>
      </c>
      <c r="AD2896" s="7" t="n">
        <f aca="false">INDEX($W$2822:$W$2949,MATCH($A2896+(1-B2896)*64,$A$2822:$A$2949,0))</f>
        <v>30000000</v>
      </c>
      <c r="AE2896" s="7" t="n">
        <f aca="false">INDEX($W$2822:$W$2949,MATCH($A2896-B2896*64,$A$2822:$A$2949,0))</f>
        <v>55756597.7832097</v>
      </c>
      <c r="AF2896" s="7" t="n">
        <f aca="false">INDEX($X$2822:$X$2949,MATCH($A2896+(1-C2896)*32,$A$2822:$A$2949,0))</f>
        <v>300000000</v>
      </c>
      <c r="AG2896" s="7" t="n">
        <f aca="false">INDEX($X$2822:$X$2949,MATCH($A2896-C2896*32,$A$2822:$A$2949,0))</f>
        <v>421038807.77928</v>
      </c>
      <c r="AH2896" s="7" t="n">
        <f aca="false">INDEX($Y$2822:$Y$2949,MATCH($A2896+(1-D2896)*16,$A$2822:$A$2949,0))</f>
        <v>100000000</v>
      </c>
      <c r="AI2896" s="7" t="n">
        <f aca="false">INDEX($Y$2822:$Y$2949,MATCH($A2896-D2896*16,$A$2822:$A$2949,0))</f>
        <v>119011286.100184</v>
      </c>
      <c r="AJ2896" s="7" t="n">
        <f aca="false">INDEX($Z$2822:$Z$2949,MATCH($A2896+(1-E2896)*8,$A$2822:$A$2949,0))</f>
        <v>60000000</v>
      </c>
      <c r="AK2896" s="7" t="n">
        <f aca="false">INDEX($Z$2822:$Z$2949,MATCH($A2896-E2896*8,$A$2822:$A$2949,0))</f>
        <v>156283107.748101</v>
      </c>
      <c r="AL2896" s="7" t="n">
        <f aca="false">INDEX($AA$2822:$AA$2949,MATCH($A2896+(1-F2896)*4,$A$2822:$A$2949,0))</f>
        <v>30000000</v>
      </c>
      <c r="AM2896" s="7" t="n">
        <f aca="false">INDEX($AA$2822:$AA$2949,MATCH($A2896-F2896*4,$A$2822:$A$2949,0))</f>
        <v>205796424.508652</v>
      </c>
      <c r="AN2896" s="7" t="n">
        <f aca="false">INDEX($AB$2822:$AB$2949,MATCH($A2896+(1-G2896)*2,$A$2822:$A$2949,0))</f>
        <v>15000000</v>
      </c>
      <c r="AO2896" s="7" t="n">
        <f aca="false">INDEX($AB$2822:$AB$2949,MATCH($A2896-G2896*2,$A$2822:$A$2949,0))</f>
        <v>292781900.403146</v>
      </c>
      <c r="AP2896" s="7" t="n">
        <f aca="false">INDEX($AC$2822:$AC$2949,MATCH($A2896+(1-H2896)*1,$A$2822:$A$2949,0))</f>
        <v>5000000</v>
      </c>
      <c r="AQ2896" s="7" t="n">
        <f aca="false">INDEX($AC$2822:$AC$2949,MATCH($A2896-H2896*1,$A$2822:$A$2949,0))</f>
        <v>342994040.847754</v>
      </c>
      <c r="AR2896" s="14" t="b">
        <f aca="false">AND(IF(B2896=1,AD2896&gt;=AE2896,AE2896&gt;AD2896),IF(C2896=1,AF2896&gt;=AG2896,AG2896&gt;AF2896),IF(D2896=1,AH2896&gt;=AI2896,AI2896&gt;AH2896),IF(E2896=1,AJ2896&gt;=AK2896,AK2896&gt;AJ2896),IF(F2896=1,AL2896&gt;=AM2896,AM2896&gt;AL2896),IF(G2896=1,AN2896&gt;=AO2896,AO2896&gt;AN2896),IF(H2896=1,AP2896&gt;=AQ2896,AQ2896&gt;AP2896))</f>
        <v>0</v>
      </c>
      <c r="AS2896" s="2"/>
      <c r="AT2896" s="2"/>
      <c r="AU2896" s="2"/>
      <c r="AV2896" s="2"/>
      <c r="AW2896" s="2"/>
      <c r="AX2896" s="2"/>
    </row>
    <row r="2897" customFormat="false" ht="15" hidden="false" customHeight="false" outlineLevel="0" collapsed="false">
      <c r="A2897" s="6" t="n">
        <f aca="false">ROW()-2822</f>
        <v>75</v>
      </c>
      <c r="B2897" s="6" t="n">
        <f aca="false">MOD(INT($A2897/64),2)</f>
        <v>1</v>
      </c>
      <c r="C2897" s="6" t="n">
        <f aca="false">MOD(INT($A2897/32),2)</f>
        <v>0</v>
      </c>
      <c r="D2897" s="6" t="n">
        <f aca="false">MOD(INT($A2897/16),2)</f>
        <v>0</v>
      </c>
      <c r="E2897" s="6" t="n">
        <f aca="false">MOD(INT($A2897/8),2)</f>
        <v>1</v>
      </c>
      <c r="F2897" s="6" t="n">
        <f aca="false">MOD(INT($A2897/4),2)</f>
        <v>0</v>
      </c>
      <c r="G2897" s="6" t="n">
        <f aca="false">MOD(INT($A2897/2),2)</f>
        <v>1</v>
      </c>
      <c r="H2897" s="6" t="n">
        <f aca="false">MOD(INT($A2897/1),2)</f>
        <v>1</v>
      </c>
      <c r="I2897" s="7" t="n">
        <f aca="false">IF(B2897=1,MIN($B$6,$B$2820),0)</f>
        <v>30000000</v>
      </c>
      <c r="J2897" s="7" t="n">
        <f aca="false">IF(C2897=1,MIN($F$786,MAX(0,$B$2820-I2897)),0)</f>
        <v>0</v>
      </c>
      <c r="K2897" s="7" t="n">
        <f aca="false">IF(D2897=1,MIN($F$785,MAX(0,$B$2820-SUM(I2897:J2897))),0)</f>
        <v>0</v>
      </c>
      <c r="L2897" s="7" t="n">
        <f aca="false">IF(E2897=1,MIN($F$784,MAX(0,$B$2820-SUM(I2897:K2897))),0)</f>
        <v>60000000</v>
      </c>
      <c r="M2897" s="7" t="n">
        <f aca="false">IF(F2897=1,MIN($F$783,MAX(0,$B$2820-SUM(I2897:L2897))),0)</f>
        <v>0</v>
      </c>
      <c r="N2897" s="7" t="n">
        <f aca="false">IF(G2897=1,MIN($F$782,MAX(0,$B$2820-SUM(I2897:M2897))),0)</f>
        <v>15000000</v>
      </c>
      <c r="O2897" s="7" t="n">
        <f aca="false">IF(H2897=1,MIN($F$781,MAX(0,$B$2820-SUM(I2897:N2897))),0)</f>
        <v>5000000</v>
      </c>
      <c r="P2897" s="7" t="n">
        <f aca="false">MAX(0,$B$2820-SUM(I2897:O2897))</f>
        <v>1890000000</v>
      </c>
      <c r="Q2897" s="7" t="n">
        <f aca="false">($B$763+$B$764)+$B$22+(1-B2897)*$B$758+(1-C2897)*$E$786+(1-D2897)*$E$785+(1-E2897)*$E$784+(1-F2897)*$E$783+(1-G2897)*$E$782+(1-H2897)*$E$781</f>
        <v>20160830.4230313</v>
      </c>
      <c r="R2897" s="7" t="n">
        <f aca="false">P2897&gt;$B$12*Q2897</f>
        <v>1</v>
      </c>
      <c r="S2897" s="7" t="n">
        <f aca="false">IF(R2897,(P2897+$B$12*$B$13)/(Q2897+$B$13),IF(Q2897&gt;0,P2897/Q2897,0))</f>
        <v>83.5141503939132</v>
      </c>
      <c r="T2897" s="7" t="n">
        <f aca="false">IF(R2897,$B$13*(S2897-$B$12),0)</f>
        <v>206285375.984783</v>
      </c>
      <c r="U2897" s="7" t="n">
        <f aca="false">($B$763+$B$764)*S2897</f>
        <v>24072394.2714652</v>
      </c>
      <c r="V2897" s="7" t="n">
        <f aca="false">$B$22*S2897</f>
        <v>751627353.545218</v>
      </c>
      <c r="W2897" s="7" t="n">
        <f aca="false">IF(B2897=1,I2897,S2897*$B$758)</f>
        <v>30000000</v>
      </c>
      <c r="X2897" s="7" t="n">
        <f aca="false">IF(C2897=1,J2897,S2897*$E$786)</f>
        <v>512584682.632437</v>
      </c>
      <c r="Y2897" s="7" t="n">
        <f aca="false">IF(D2897=1,K2897,S2897*$E$785)</f>
        <v>144887742.384357</v>
      </c>
      <c r="Z2897" s="7" t="n">
        <f aca="false">IF(E2897=1,L2897,S2897*$E$784)</f>
        <v>60000000</v>
      </c>
      <c r="AA2897" s="7" t="n">
        <f aca="false">IF(F2897=1,M2897,S2897*$E$783)</f>
        <v>250542451.181739</v>
      </c>
      <c r="AB2897" s="7" t="n">
        <f aca="false">IF(G2897=1,N2897,S2897*$E$782)</f>
        <v>15000000</v>
      </c>
      <c r="AC2897" s="7" t="n">
        <f aca="false">IF(H2897=1,O2897,S2897*$E$781)</f>
        <v>5000000</v>
      </c>
      <c r="AD2897" s="7" t="n">
        <f aca="false">INDEX($W$2822:$W$2949,MATCH($A2897+(1-B2897)*64,$A$2822:$A$2949,0))</f>
        <v>30000000</v>
      </c>
      <c r="AE2897" s="7" t="n">
        <f aca="false">INDEX($W$2822:$W$2949,MATCH($A2897-B2897*64,$A$2822:$A$2949,0))</f>
        <v>67451950.2911102</v>
      </c>
      <c r="AF2897" s="7" t="n">
        <f aca="false">INDEX($X$2822:$X$2949,MATCH($A2897+(1-C2897)*32,$A$2822:$A$2949,0))</f>
        <v>300000000</v>
      </c>
      <c r="AG2897" s="7" t="n">
        <f aca="false">INDEX($X$2822:$X$2949,MATCH($A2897-C2897*32,$A$2822:$A$2949,0))</f>
        <v>512584682.632437</v>
      </c>
      <c r="AH2897" s="7" t="n">
        <f aca="false">INDEX($Y$2822:$Y$2949,MATCH($A2897+(1-D2897)*16,$A$2822:$A$2949,0))</f>
        <v>100000000</v>
      </c>
      <c r="AI2897" s="7" t="n">
        <f aca="false">INDEX($Y$2822:$Y$2949,MATCH($A2897-D2897*16,$A$2822:$A$2949,0))</f>
        <v>144887742.384357</v>
      </c>
      <c r="AJ2897" s="7" t="n">
        <f aca="false">INDEX($Z$2822:$Z$2949,MATCH($A2897+(1-E2897)*8,$A$2822:$A$2949,0))</f>
        <v>60000000</v>
      </c>
      <c r="AK2897" s="7" t="n">
        <f aca="false">INDEX($Z$2822:$Z$2949,MATCH($A2897-E2897*8,$A$2822:$A$2949,0))</f>
        <v>186985024.873457</v>
      </c>
      <c r="AL2897" s="7" t="n">
        <f aca="false">INDEX($AA$2822:$AA$2949,MATCH($A2897+(1-F2897)*4,$A$2822:$A$2949,0))</f>
        <v>30000000</v>
      </c>
      <c r="AM2897" s="7" t="n">
        <f aca="false">INDEX($AA$2822:$AA$2949,MATCH($A2897-F2897*4,$A$2822:$A$2949,0))</f>
        <v>250542451.181739</v>
      </c>
      <c r="AN2897" s="7" t="n">
        <f aca="false">INDEX($AB$2822:$AB$2949,MATCH($A2897+(1-G2897)*2,$A$2822:$A$2949,0))</f>
        <v>15000000</v>
      </c>
      <c r="AO2897" s="7" t="n">
        <f aca="false">INDEX($AB$2822:$AB$2949,MATCH($A2897-G2897*2,$A$2822:$A$2949,0))</f>
        <v>344801651.076201</v>
      </c>
      <c r="AP2897" s="7" t="n">
        <f aca="false">INDEX($AC$2822:$AC$2949,MATCH($A2897+(1-H2897)*1,$A$2822:$A$2949,0))</f>
        <v>5000000</v>
      </c>
      <c r="AQ2897" s="7" t="n">
        <f aca="false">INDEX($AC$2822:$AC$2949,MATCH($A2897-H2897*1,$A$2822:$A$2949,0))</f>
        <v>342994040.847754</v>
      </c>
      <c r="AR2897" s="14" t="b">
        <f aca="false">AND(IF(B2897=1,AD2897&gt;=AE2897,AE2897&gt;AD2897),IF(C2897=1,AF2897&gt;=AG2897,AG2897&gt;AF2897),IF(D2897=1,AH2897&gt;=AI2897,AI2897&gt;AH2897),IF(E2897=1,AJ2897&gt;=AK2897,AK2897&gt;AJ2897),IF(F2897=1,AL2897&gt;=AM2897,AM2897&gt;AL2897),IF(G2897=1,AN2897&gt;=AO2897,AO2897&gt;AN2897),IF(H2897=1,AP2897&gt;=AQ2897,AQ2897&gt;AP2897))</f>
        <v>0</v>
      </c>
      <c r="AS2897" s="2"/>
      <c r="AT2897" s="2"/>
      <c r="AU2897" s="2"/>
      <c r="AV2897" s="2"/>
      <c r="AW2897" s="2"/>
      <c r="AX2897" s="2"/>
    </row>
    <row r="2898" customFormat="false" ht="15" hidden="false" customHeight="false" outlineLevel="0" collapsed="false">
      <c r="A2898" s="6" t="n">
        <f aca="false">ROW()-2822</f>
        <v>76</v>
      </c>
      <c r="B2898" s="6" t="n">
        <f aca="false">MOD(INT($A2898/64),2)</f>
        <v>1</v>
      </c>
      <c r="C2898" s="6" t="n">
        <f aca="false">MOD(INT($A2898/32),2)</f>
        <v>0</v>
      </c>
      <c r="D2898" s="6" t="n">
        <f aca="false">MOD(INT($A2898/16),2)</f>
        <v>0</v>
      </c>
      <c r="E2898" s="6" t="n">
        <f aca="false">MOD(INT($A2898/8),2)</f>
        <v>1</v>
      </c>
      <c r="F2898" s="6" t="n">
        <f aca="false">MOD(INT($A2898/4),2)</f>
        <v>1</v>
      </c>
      <c r="G2898" s="6" t="n">
        <f aca="false">MOD(INT($A2898/2),2)</f>
        <v>0</v>
      </c>
      <c r="H2898" s="6" t="n">
        <f aca="false">MOD(INT($A2898/1),2)</f>
        <v>0</v>
      </c>
      <c r="I2898" s="7" t="n">
        <f aca="false">IF(B2898=1,MIN($B$6,$B$2820),0)</f>
        <v>30000000</v>
      </c>
      <c r="J2898" s="7" t="n">
        <f aca="false">IF(C2898=1,MIN($F$786,MAX(0,$B$2820-I2898)),0)</f>
        <v>0</v>
      </c>
      <c r="K2898" s="7" t="n">
        <f aca="false">IF(D2898=1,MIN($F$785,MAX(0,$B$2820-SUM(I2898:J2898))),0)</f>
        <v>0</v>
      </c>
      <c r="L2898" s="7" t="n">
        <f aca="false">IF(E2898=1,MIN($F$784,MAX(0,$B$2820-SUM(I2898:K2898))),0)</f>
        <v>60000000</v>
      </c>
      <c r="M2898" s="7" t="n">
        <f aca="false">IF(F2898=1,MIN($F$783,MAX(0,$B$2820-SUM(I2898:L2898))),0)</f>
        <v>30000000</v>
      </c>
      <c r="N2898" s="7" t="n">
        <f aca="false">IF(G2898=1,MIN($F$782,MAX(0,$B$2820-SUM(I2898:M2898))),0)</f>
        <v>0</v>
      </c>
      <c r="O2898" s="7" t="n">
        <f aca="false">IF(H2898=1,MIN($F$781,MAX(0,$B$2820-SUM(I2898:N2898))),0)</f>
        <v>0</v>
      </c>
      <c r="P2898" s="7" t="n">
        <f aca="false">MAX(0,$B$2820-SUM(I2898:O2898))</f>
        <v>1880000000</v>
      </c>
      <c r="Q2898" s="7" t="n">
        <f aca="false">($B$763+$B$764)+$B$22+(1-B2898)*$B$758+(1-C2898)*$E$786+(1-D2898)*$E$785+(1-E2898)*$E$784+(1-F2898)*$E$783+(1-G2898)*$E$782+(1-H2898)*$E$781</f>
        <v>27160830.4230313</v>
      </c>
      <c r="R2898" s="7" t="n">
        <f aca="false">P2898&gt;$B$12*Q2898</f>
        <v>1</v>
      </c>
      <c r="S2898" s="7" t="n">
        <f aca="false">IF(R2898,(P2898+$B$12*$B$13)/(Q2898+$B$13),IF(Q2898&gt;0,P2898/Q2898,0))</f>
        <v>63.4675419788065</v>
      </c>
      <c r="T2898" s="7" t="n">
        <f aca="false">IF(R2898,$B$13*(S2898-$B$12),0)</f>
        <v>156168854.947016</v>
      </c>
      <c r="U2898" s="7" t="n">
        <f aca="false">($B$763+$B$764)*S2898</f>
        <v>18294093.7164338</v>
      </c>
      <c r="V2898" s="7" t="n">
        <f aca="false">$B$22*S2898</f>
        <v>571207877.809258</v>
      </c>
      <c r="W2898" s="7" t="n">
        <f aca="false">IF(B2898=1,I2898,S2898*$B$758)</f>
        <v>30000000</v>
      </c>
      <c r="X2898" s="7" t="n">
        <f aca="false">IF(C2898=1,J2898,S2898*$E$786)</f>
        <v>389544642.545253</v>
      </c>
      <c r="Y2898" s="7" t="n">
        <f aca="false">IF(D2898=1,K2898,S2898*$E$785)</f>
        <v>110109111.193974</v>
      </c>
      <c r="Z2898" s="7" t="n">
        <f aca="false">IF(E2898=1,L2898,S2898*$E$784)</f>
        <v>60000000</v>
      </c>
      <c r="AA2898" s="7" t="n">
        <f aca="false">IF(F2898=1,M2898,S2898*$E$783)</f>
        <v>30000000</v>
      </c>
      <c r="AB2898" s="7" t="n">
        <f aca="false">IF(G2898=1,N2898,S2898*$E$782)</f>
        <v>317337709.894032</v>
      </c>
      <c r="AC2898" s="7" t="n">
        <f aca="false">IF(H2898=1,O2898,S2898*$E$781)</f>
        <v>317337709.894032</v>
      </c>
      <c r="AD2898" s="7" t="n">
        <f aca="false">INDEX($W$2822:$W$2949,MATCH($A2898+(1-B2898)*64,$A$2822:$A$2949,0))</f>
        <v>30000000</v>
      </c>
      <c r="AE2898" s="7" t="n">
        <f aca="false">INDEX($W$2822:$W$2949,MATCH($A2898-B2898*64,$A$2822:$A$2949,0))</f>
        <v>51693168.7281874</v>
      </c>
      <c r="AF2898" s="7" t="n">
        <f aca="false">INDEX($X$2822:$X$2949,MATCH($A2898+(1-C2898)*32,$A$2822:$A$2949,0))</f>
        <v>300000000</v>
      </c>
      <c r="AG2898" s="7" t="n">
        <f aca="false">INDEX($X$2822:$X$2949,MATCH($A2898-C2898*32,$A$2822:$A$2949,0))</f>
        <v>389544642.545253</v>
      </c>
      <c r="AH2898" s="7" t="n">
        <f aca="false">INDEX($Y$2822:$Y$2949,MATCH($A2898+(1-D2898)*16,$A$2822:$A$2949,0))</f>
        <v>100000000</v>
      </c>
      <c r="AI2898" s="7" t="n">
        <f aca="false">INDEX($Y$2822:$Y$2949,MATCH($A2898-D2898*16,$A$2822:$A$2949,0))</f>
        <v>110109111.193974</v>
      </c>
      <c r="AJ2898" s="7" t="n">
        <f aca="false">INDEX($Z$2822:$Z$2949,MATCH($A2898+(1-E2898)*8,$A$2822:$A$2949,0))</f>
        <v>60000000</v>
      </c>
      <c r="AK2898" s="7" t="n">
        <f aca="false">INDEX($Z$2822:$Z$2949,MATCH($A2898-E2898*8,$A$2822:$A$2949,0))</f>
        <v>145411080.701484</v>
      </c>
      <c r="AL2898" s="7" t="n">
        <f aca="false">INDEX($AA$2822:$AA$2949,MATCH($A2898+(1-F2898)*4,$A$2822:$A$2949,0))</f>
        <v>30000000</v>
      </c>
      <c r="AM2898" s="7" t="n">
        <f aca="false">INDEX($AA$2822:$AA$2949,MATCH($A2898-F2898*4,$A$2822:$A$2949,0))</f>
        <v>175669140.241888</v>
      </c>
      <c r="AN2898" s="7" t="n">
        <f aca="false">INDEX($AB$2822:$AB$2949,MATCH($A2898+(1-G2898)*2,$A$2822:$A$2949,0))</f>
        <v>15000000</v>
      </c>
      <c r="AO2898" s="7" t="n">
        <f aca="false">INDEX($AB$2822:$AB$2949,MATCH($A2898-G2898*2,$A$2822:$A$2949,0))</f>
        <v>317337709.894032</v>
      </c>
      <c r="AP2898" s="7" t="n">
        <f aca="false">INDEX($AC$2822:$AC$2949,MATCH($A2898+(1-H2898)*1,$A$2822:$A$2949,0))</f>
        <v>5000000</v>
      </c>
      <c r="AQ2898" s="7" t="n">
        <f aca="false">INDEX($AC$2822:$AC$2949,MATCH($A2898-H2898*1,$A$2822:$A$2949,0))</f>
        <v>317337709.894032</v>
      </c>
      <c r="AR2898" s="14" t="b">
        <f aca="false">AND(IF(B2898=1,AD2898&gt;=AE2898,AE2898&gt;AD2898),IF(C2898=1,AF2898&gt;=AG2898,AG2898&gt;AF2898),IF(D2898=1,AH2898&gt;=AI2898,AI2898&gt;AH2898),IF(E2898=1,AJ2898&gt;=AK2898,AK2898&gt;AJ2898),IF(F2898=1,AL2898&gt;=AM2898,AM2898&gt;AL2898),IF(G2898=1,AN2898&gt;=AO2898,AO2898&gt;AN2898),IF(H2898=1,AP2898&gt;=AQ2898,AQ2898&gt;AP2898))</f>
        <v>0</v>
      </c>
      <c r="AS2898" s="2"/>
      <c r="AT2898" s="2"/>
      <c r="AU2898" s="2"/>
      <c r="AV2898" s="2"/>
      <c r="AW2898" s="2"/>
      <c r="AX2898" s="2"/>
    </row>
    <row r="2899" customFormat="false" ht="15" hidden="false" customHeight="false" outlineLevel="0" collapsed="false">
      <c r="A2899" s="6" t="n">
        <f aca="false">ROW()-2822</f>
        <v>77</v>
      </c>
      <c r="B2899" s="6" t="n">
        <f aca="false">MOD(INT($A2899/64),2)</f>
        <v>1</v>
      </c>
      <c r="C2899" s="6" t="n">
        <f aca="false">MOD(INT($A2899/32),2)</f>
        <v>0</v>
      </c>
      <c r="D2899" s="6" t="n">
        <f aca="false">MOD(INT($A2899/16),2)</f>
        <v>0</v>
      </c>
      <c r="E2899" s="6" t="n">
        <f aca="false">MOD(INT($A2899/8),2)</f>
        <v>1</v>
      </c>
      <c r="F2899" s="6" t="n">
        <f aca="false">MOD(INT($A2899/4),2)</f>
        <v>1</v>
      </c>
      <c r="G2899" s="6" t="n">
        <f aca="false">MOD(INT($A2899/2),2)</f>
        <v>0</v>
      </c>
      <c r="H2899" s="6" t="n">
        <f aca="false">MOD(INT($A2899/1),2)</f>
        <v>1</v>
      </c>
      <c r="I2899" s="7" t="n">
        <f aca="false">IF(B2899=1,MIN($B$6,$B$2820),0)</f>
        <v>30000000</v>
      </c>
      <c r="J2899" s="7" t="n">
        <f aca="false">IF(C2899=1,MIN($F$786,MAX(0,$B$2820-I2899)),0)</f>
        <v>0</v>
      </c>
      <c r="K2899" s="7" t="n">
        <f aca="false">IF(D2899=1,MIN($F$785,MAX(0,$B$2820-SUM(I2899:J2899))),0)</f>
        <v>0</v>
      </c>
      <c r="L2899" s="7" t="n">
        <f aca="false">IF(E2899=1,MIN($F$784,MAX(0,$B$2820-SUM(I2899:K2899))),0)</f>
        <v>60000000</v>
      </c>
      <c r="M2899" s="7" t="n">
        <f aca="false">IF(F2899=1,MIN($F$783,MAX(0,$B$2820-SUM(I2899:L2899))),0)</f>
        <v>30000000</v>
      </c>
      <c r="N2899" s="7" t="n">
        <f aca="false">IF(G2899=1,MIN($F$782,MAX(0,$B$2820-SUM(I2899:M2899))),0)</f>
        <v>0</v>
      </c>
      <c r="O2899" s="7" t="n">
        <f aca="false">IF(H2899=1,MIN($F$781,MAX(0,$B$2820-SUM(I2899:N2899))),0)</f>
        <v>5000000</v>
      </c>
      <c r="P2899" s="7" t="n">
        <f aca="false">MAX(0,$B$2820-SUM(I2899:O2899))</f>
        <v>1875000000</v>
      </c>
      <c r="Q2899" s="7" t="n">
        <f aca="false">($B$763+$B$764)+$B$22+(1-B2899)*$B$758+(1-C2899)*$E$786+(1-D2899)*$E$785+(1-E2899)*$E$784+(1-F2899)*$E$783+(1-G2899)*$E$782+(1-H2899)*$E$781</f>
        <v>22160830.4230313</v>
      </c>
      <c r="R2899" s="7" t="n">
        <f aca="false">P2899&gt;$B$12*Q2899</f>
        <v>1</v>
      </c>
      <c r="S2899" s="7" t="n">
        <f aca="false">IF(R2899,(P2899+$B$12*$B$13)/(Q2899+$B$13),IF(Q2899&gt;0,P2899/Q2899,0))</f>
        <v>76.1328782443011</v>
      </c>
      <c r="T2899" s="7" t="n">
        <f aca="false">IF(R2899,$B$13*(S2899-$B$12),0)</f>
        <v>187832195.610753</v>
      </c>
      <c r="U2899" s="7" t="n">
        <f aca="false">($B$763+$B$764)*S2899</f>
        <v>21944792.0319362</v>
      </c>
      <c r="V2899" s="7" t="n">
        <f aca="false">$B$22*S2899</f>
        <v>685195904.19871</v>
      </c>
      <c r="W2899" s="7" t="n">
        <f aca="false">IF(B2899=1,I2899,S2899*$B$758)</f>
        <v>30000000</v>
      </c>
      <c r="X2899" s="7" t="n">
        <f aca="false">IF(C2899=1,J2899,S2899*$E$786)</f>
        <v>467280659.010252</v>
      </c>
      <c r="Y2899" s="7" t="n">
        <f aca="false">IF(D2899=1,K2899,S2899*$E$785)</f>
        <v>132082057.926843</v>
      </c>
      <c r="Z2899" s="7" t="n">
        <f aca="false">IF(E2899=1,L2899,S2899*$E$784)</f>
        <v>60000000</v>
      </c>
      <c r="AA2899" s="7" t="n">
        <f aca="false">IF(F2899=1,M2899,S2899*$E$783)</f>
        <v>30000000</v>
      </c>
      <c r="AB2899" s="7" t="n">
        <f aca="false">IF(G2899=1,N2899,S2899*$E$782)</f>
        <v>380664391.221506</v>
      </c>
      <c r="AC2899" s="7" t="n">
        <f aca="false">IF(H2899=1,O2899,S2899*$E$781)</f>
        <v>5000000</v>
      </c>
      <c r="AD2899" s="7" t="n">
        <f aca="false">INDEX($W$2822:$W$2949,MATCH($A2899+(1-B2899)*64,$A$2822:$A$2949,0))</f>
        <v>30000000</v>
      </c>
      <c r="AE2899" s="7" t="n">
        <f aca="false">INDEX($W$2822:$W$2949,MATCH($A2899-B2899*64,$A$2822:$A$2949,0))</f>
        <v>61673466.0933843</v>
      </c>
      <c r="AF2899" s="7" t="n">
        <f aca="false">INDEX($X$2822:$X$2949,MATCH($A2899+(1-C2899)*32,$A$2822:$A$2949,0))</f>
        <v>300000000</v>
      </c>
      <c r="AG2899" s="7" t="n">
        <f aca="false">INDEX($X$2822:$X$2949,MATCH($A2899-C2899*32,$A$2822:$A$2949,0))</f>
        <v>467280659.010252</v>
      </c>
      <c r="AH2899" s="7" t="n">
        <f aca="false">INDEX($Y$2822:$Y$2949,MATCH($A2899+(1-D2899)*16,$A$2822:$A$2949,0))</f>
        <v>100000000</v>
      </c>
      <c r="AI2899" s="7" t="n">
        <f aca="false">INDEX($Y$2822:$Y$2949,MATCH($A2899-D2899*16,$A$2822:$A$2949,0))</f>
        <v>132082057.926843</v>
      </c>
      <c r="AJ2899" s="7" t="n">
        <f aca="false">INDEX($Z$2822:$Z$2949,MATCH($A2899+(1-E2899)*8,$A$2822:$A$2949,0))</f>
        <v>60000000</v>
      </c>
      <c r="AK2899" s="7" t="n">
        <f aca="false">INDEX($Z$2822:$Z$2949,MATCH($A2899-E2899*8,$A$2822:$A$2949,0))</f>
        <v>171835081.455683</v>
      </c>
      <c r="AL2899" s="7" t="n">
        <f aca="false">INDEX($AA$2822:$AA$2949,MATCH($A2899+(1-F2899)*4,$A$2822:$A$2949,0))</f>
        <v>30000000</v>
      </c>
      <c r="AM2899" s="7" t="n">
        <f aca="false">INDEX($AA$2822:$AA$2949,MATCH($A2899-F2899*4,$A$2822:$A$2949,0))</f>
        <v>206880990.64572</v>
      </c>
      <c r="AN2899" s="7" t="n">
        <f aca="false">INDEX($AB$2822:$AB$2949,MATCH($A2899+(1-G2899)*2,$A$2822:$A$2949,0))</f>
        <v>15000000</v>
      </c>
      <c r="AO2899" s="7" t="n">
        <f aca="false">INDEX($AB$2822:$AB$2949,MATCH($A2899-G2899*2,$A$2822:$A$2949,0))</f>
        <v>380664391.221506</v>
      </c>
      <c r="AP2899" s="7" t="n">
        <f aca="false">INDEX($AC$2822:$AC$2949,MATCH($A2899+(1-H2899)*1,$A$2822:$A$2949,0))</f>
        <v>5000000</v>
      </c>
      <c r="AQ2899" s="7" t="n">
        <f aca="false">INDEX($AC$2822:$AC$2949,MATCH($A2899-H2899*1,$A$2822:$A$2949,0))</f>
        <v>317337709.894032</v>
      </c>
      <c r="AR2899" s="14" t="b">
        <f aca="false">AND(IF(B2899=1,AD2899&gt;=AE2899,AE2899&gt;AD2899),IF(C2899=1,AF2899&gt;=AG2899,AG2899&gt;AF2899),IF(D2899=1,AH2899&gt;=AI2899,AI2899&gt;AH2899),IF(E2899=1,AJ2899&gt;=AK2899,AK2899&gt;AJ2899),IF(F2899=1,AL2899&gt;=AM2899,AM2899&gt;AL2899),IF(G2899=1,AN2899&gt;=AO2899,AO2899&gt;AN2899),IF(H2899=1,AP2899&gt;=AQ2899,AQ2899&gt;AP2899))</f>
        <v>0</v>
      </c>
      <c r="AS2899" s="2"/>
      <c r="AT2899" s="2"/>
      <c r="AU2899" s="2"/>
      <c r="AV2899" s="2"/>
      <c r="AW2899" s="2"/>
      <c r="AX2899" s="2"/>
    </row>
    <row r="2900" customFormat="false" ht="15" hidden="false" customHeight="false" outlineLevel="0" collapsed="false">
      <c r="A2900" s="6" t="n">
        <f aca="false">ROW()-2822</f>
        <v>78</v>
      </c>
      <c r="B2900" s="6" t="n">
        <f aca="false">MOD(INT($A2900/64),2)</f>
        <v>1</v>
      </c>
      <c r="C2900" s="6" t="n">
        <f aca="false">MOD(INT($A2900/32),2)</f>
        <v>0</v>
      </c>
      <c r="D2900" s="6" t="n">
        <f aca="false">MOD(INT($A2900/16),2)</f>
        <v>0</v>
      </c>
      <c r="E2900" s="6" t="n">
        <f aca="false">MOD(INT($A2900/8),2)</f>
        <v>1</v>
      </c>
      <c r="F2900" s="6" t="n">
        <f aca="false">MOD(INT($A2900/4),2)</f>
        <v>1</v>
      </c>
      <c r="G2900" s="6" t="n">
        <f aca="false">MOD(INT($A2900/2),2)</f>
        <v>1</v>
      </c>
      <c r="H2900" s="6" t="n">
        <f aca="false">MOD(INT($A2900/1),2)</f>
        <v>0</v>
      </c>
      <c r="I2900" s="7" t="n">
        <f aca="false">IF(B2900=1,MIN($B$6,$B$2820),0)</f>
        <v>30000000</v>
      </c>
      <c r="J2900" s="7" t="n">
        <f aca="false">IF(C2900=1,MIN($F$786,MAX(0,$B$2820-I2900)),0)</f>
        <v>0</v>
      </c>
      <c r="K2900" s="7" t="n">
        <f aca="false">IF(D2900=1,MIN($F$785,MAX(0,$B$2820-SUM(I2900:J2900))),0)</f>
        <v>0</v>
      </c>
      <c r="L2900" s="7" t="n">
        <f aca="false">IF(E2900=1,MIN($F$784,MAX(0,$B$2820-SUM(I2900:K2900))),0)</f>
        <v>60000000</v>
      </c>
      <c r="M2900" s="7" t="n">
        <f aca="false">IF(F2900=1,MIN($F$783,MAX(0,$B$2820-SUM(I2900:L2900))),0)</f>
        <v>30000000</v>
      </c>
      <c r="N2900" s="7" t="n">
        <f aca="false">IF(G2900=1,MIN($F$782,MAX(0,$B$2820-SUM(I2900:M2900))),0)</f>
        <v>15000000</v>
      </c>
      <c r="O2900" s="7" t="n">
        <f aca="false">IF(H2900=1,MIN($F$781,MAX(0,$B$2820-SUM(I2900:N2900))),0)</f>
        <v>0</v>
      </c>
      <c r="P2900" s="7" t="n">
        <f aca="false">MAX(0,$B$2820-SUM(I2900:O2900))</f>
        <v>1865000000</v>
      </c>
      <c r="Q2900" s="7" t="n">
        <f aca="false">($B$763+$B$764)+$B$22+(1-B2900)*$B$758+(1-C2900)*$E$786+(1-D2900)*$E$785+(1-E2900)*$E$784+(1-F2900)*$E$783+(1-G2900)*$E$782+(1-H2900)*$E$781</f>
        <v>22160830.4230313</v>
      </c>
      <c r="R2900" s="7" t="n">
        <f aca="false">P2900&gt;$B$12*Q2900</f>
        <v>1</v>
      </c>
      <c r="S2900" s="7" t="n">
        <f aca="false">IF(R2900,(P2900+$B$12*$B$13)/(Q2900+$B$13),IF(Q2900&gt;0,P2900/Q2900,0))</f>
        <v>75.7273768954633</v>
      </c>
      <c r="T2900" s="7" t="n">
        <f aca="false">IF(R2900,$B$13*(S2900-$B$12),0)</f>
        <v>186818442.238658</v>
      </c>
      <c r="U2900" s="7" t="n">
        <f aca="false">($B$763+$B$764)*S2900</f>
        <v>21827908.9851616</v>
      </c>
      <c r="V2900" s="7" t="n">
        <f aca="false">$B$22*S2900</f>
        <v>681546392.05917</v>
      </c>
      <c r="W2900" s="7" t="n">
        <f aca="false">IF(B2900=1,I2900,S2900*$B$758)</f>
        <v>30000000</v>
      </c>
      <c r="X2900" s="7" t="n">
        <f aca="false">IF(C2900=1,J2900,S2900*$E$786)</f>
        <v>464791813.955604</v>
      </c>
      <c r="Y2900" s="7" t="n">
        <f aca="false">IF(D2900=1,K2900,S2900*$E$785)</f>
        <v>131378558.28409</v>
      </c>
      <c r="Z2900" s="7" t="n">
        <f aca="false">IF(E2900=1,L2900,S2900*$E$784)</f>
        <v>60000000</v>
      </c>
      <c r="AA2900" s="7" t="n">
        <f aca="false">IF(F2900=1,M2900,S2900*$E$783)</f>
        <v>30000000</v>
      </c>
      <c r="AB2900" s="7" t="n">
        <f aca="false">IF(G2900=1,N2900,S2900*$E$782)</f>
        <v>15000000</v>
      </c>
      <c r="AC2900" s="7" t="n">
        <f aca="false">IF(H2900=1,O2900,S2900*$E$781)</f>
        <v>378636884.477317</v>
      </c>
      <c r="AD2900" s="7" t="n">
        <f aca="false">INDEX($W$2822:$W$2949,MATCH($A2900+(1-B2900)*64,$A$2822:$A$2949,0))</f>
        <v>30000000</v>
      </c>
      <c r="AE2900" s="7" t="n">
        <f aca="false">INDEX($W$2822:$W$2949,MATCH($A2900-B2900*64,$A$2822:$A$2949,0))</f>
        <v>61350145.1702211</v>
      </c>
      <c r="AF2900" s="7" t="n">
        <f aca="false">INDEX($X$2822:$X$2949,MATCH($A2900+(1-C2900)*32,$A$2822:$A$2949,0))</f>
        <v>300000000</v>
      </c>
      <c r="AG2900" s="7" t="n">
        <f aca="false">INDEX($X$2822:$X$2949,MATCH($A2900-C2900*32,$A$2822:$A$2949,0))</f>
        <v>464791813.955604</v>
      </c>
      <c r="AH2900" s="7" t="n">
        <f aca="false">INDEX($Y$2822:$Y$2949,MATCH($A2900+(1-D2900)*16,$A$2822:$A$2949,0))</f>
        <v>100000000</v>
      </c>
      <c r="AI2900" s="7" t="n">
        <f aca="false">INDEX($Y$2822:$Y$2949,MATCH($A2900-D2900*16,$A$2822:$A$2949,0))</f>
        <v>131378558.28409</v>
      </c>
      <c r="AJ2900" s="7" t="n">
        <f aca="false">INDEX($Z$2822:$Z$2949,MATCH($A2900+(1-E2900)*8,$A$2822:$A$2949,0))</f>
        <v>60000000</v>
      </c>
      <c r="AK2900" s="7" t="n">
        <f aca="false">INDEX($Z$2822:$Z$2949,MATCH($A2900-E2900*8,$A$2822:$A$2949,0))</f>
        <v>170948190.712686</v>
      </c>
      <c r="AL2900" s="7" t="n">
        <f aca="false">INDEX($AA$2822:$AA$2949,MATCH($A2900+(1-F2900)*4,$A$2822:$A$2949,0))</f>
        <v>30000000</v>
      </c>
      <c r="AM2900" s="7" t="n">
        <f aca="false">INDEX($AA$2822:$AA$2949,MATCH($A2900-F2900*4,$A$2822:$A$2949,0))</f>
        <v>205796424.508652</v>
      </c>
      <c r="AN2900" s="7" t="n">
        <f aca="false">INDEX($AB$2822:$AB$2949,MATCH($A2900+(1-G2900)*2,$A$2822:$A$2949,0))</f>
        <v>15000000</v>
      </c>
      <c r="AO2900" s="7" t="n">
        <f aca="false">INDEX($AB$2822:$AB$2949,MATCH($A2900-G2900*2,$A$2822:$A$2949,0))</f>
        <v>317337709.894032</v>
      </c>
      <c r="AP2900" s="7" t="n">
        <f aca="false">INDEX($AC$2822:$AC$2949,MATCH($A2900+(1-H2900)*1,$A$2822:$A$2949,0))</f>
        <v>5000000</v>
      </c>
      <c r="AQ2900" s="7" t="n">
        <f aca="false">INDEX($AC$2822:$AC$2949,MATCH($A2900-H2900*1,$A$2822:$A$2949,0))</f>
        <v>378636884.477317</v>
      </c>
      <c r="AR2900" s="14" t="b">
        <f aca="false">AND(IF(B2900=1,AD2900&gt;=AE2900,AE2900&gt;AD2900),IF(C2900=1,AF2900&gt;=AG2900,AG2900&gt;AF2900),IF(D2900=1,AH2900&gt;=AI2900,AI2900&gt;AH2900),IF(E2900=1,AJ2900&gt;=AK2900,AK2900&gt;AJ2900),IF(F2900=1,AL2900&gt;=AM2900,AM2900&gt;AL2900),IF(G2900=1,AN2900&gt;=AO2900,AO2900&gt;AN2900),IF(H2900=1,AP2900&gt;=AQ2900,AQ2900&gt;AP2900))</f>
        <v>0</v>
      </c>
      <c r="AS2900" s="2"/>
      <c r="AT2900" s="2"/>
      <c r="AU2900" s="2"/>
      <c r="AV2900" s="2"/>
      <c r="AW2900" s="2"/>
      <c r="AX2900" s="2"/>
    </row>
    <row r="2901" customFormat="false" ht="15" hidden="false" customHeight="false" outlineLevel="0" collapsed="false">
      <c r="A2901" s="6" t="n">
        <f aca="false">ROW()-2822</f>
        <v>79</v>
      </c>
      <c r="B2901" s="6" t="n">
        <f aca="false">MOD(INT($A2901/64),2)</f>
        <v>1</v>
      </c>
      <c r="C2901" s="6" t="n">
        <f aca="false">MOD(INT($A2901/32),2)</f>
        <v>0</v>
      </c>
      <c r="D2901" s="6" t="n">
        <f aca="false">MOD(INT($A2901/16),2)</f>
        <v>0</v>
      </c>
      <c r="E2901" s="6" t="n">
        <f aca="false">MOD(INT($A2901/8),2)</f>
        <v>1</v>
      </c>
      <c r="F2901" s="6" t="n">
        <f aca="false">MOD(INT($A2901/4),2)</f>
        <v>1</v>
      </c>
      <c r="G2901" s="6" t="n">
        <f aca="false">MOD(INT($A2901/2),2)</f>
        <v>1</v>
      </c>
      <c r="H2901" s="6" t="n">
        <f aca="false">MOD(INT($A2901/1),2)</f>
        <v>1</v>
      </c>
      <c r="I2901" s="7" t="n">
        <f aca="false">IF(B2901=1,MIN($B$6,$B$2820),0)</f>
        <v>30000000</v>
      </c>
      <c r="J2901" s="7" t="n">
        <f aca="false">IF(C2901=1,MIN($F$786,MAX(0,$B$2820-I2901)),0)</f>
        <v>0</v>
      </c>
      <c r="K2901" s="7" t="n">
        <f aca="false">IF(D2901=1,MIN($F$785,MAX(0,$B$2820-SUM(I2901:J2901))),0)</f>
        <v>0</v>
      </c>
      <c r="L2901" s="7" t="n">
        <f aca="false">IF(E2901=1,MIN($F$784,MAX(0,$B$2820-SUM(I2901:K2901))),0)</f>
        <v>60000000</v>
      </c>
      <c r="M2901" s="7" t="n">
        <f aca="false">IF(F2901=1,MIN($F$783,MAX(0,$B$2820-SUM(I2901:L2901))),0)</f>
        <v>30000000</v>
      </c>
      <c r="N2901" s="7" t="n">
        <f aca="false">IF(G2901=1,MIN($F$782,MAX(0,$B$2820-SUM(I2901:M2901))),0)</f>
        <v>15000000</v>
      </c>
      <c r="O2901" s="7" t="n">
        <f aca="false">IF(H2901=1,MIN($F$781,MAX(0,$B$2820-SUM(I2901:N2901))),0)</f>
        <v>5000000</v>
      </c>
      <c r="P2901" s="7" t="n">
        <f aca="false">MAX(0,$B$2820-SUM(I2901:O2901))</f>
        <v>1860000000</v>
      </c>
      <c r="Q2901" s="7" t="n">
        <f aca="false">($B$763+$B$764)+$B$22+(1-B2901)*$B$758+(1-C2901)*$E$786+(1-D2901)*$E$785+(1-E2901)*$E$784+(1-F2901)*$E$783+(1-G2901)*$E$782+(1-H2901)*$E$781</f>
        <v>17160830.4230313</v>
      </c>
      <c r="R2901" s="7" t="n">
        <f aca="false">P2901&gt;$B$12*Q2901</f>
        <v>1</v>
      </c>
      <c r="S2901" s="7" t="n">
        <f aca="false">IF(R2901,(P2901+$B$12*$B$13)/(Q2901+$B$13),IF(Q2901&gt;0,P2901/Q2901,0))</f>
        <v>94.7315021759309</v>
      </c>
      <c r="T2901" s="7" t="n">
        <f aca="false">IF(R2901,$B$13*(S2901-$B$12),0)</f>
        <v>234328755.439827</v>
      </c>
      <c r="U2901" s="7" t="n">
        <f aca="false">($B$763+$B$764)*S2901</f>
        <v>27305720.7617043</v>
      </c>
      <c r="V2901" s="7" t="n">
        <f aca="false">$B$22*S2901</f>
        <v>852583519.583378</v>
      </c>
      <c r="W2901" s="7" t="n">
        <f aca="false">IF(B2901=1,I2901,S2901*$B$758)</f>
        <v>30000000</v>
      </c>
      <c r="X2901" s="7" t="n">
        <f aca="false">IF(C2901=1,J2901,S2901*$E$786)</f>
        <v>581433406.783274</v>
      </c>
      <c r="Y2901" s="7" t="n">
        <f aca="false">IF(D2901=1,K2901,S2901*$E$785)</f>
        <v>164348597.431817</v>
      </c>
      <c r="Z2901" s="7" t="n">
        <f aca="false">IF(E2901=1,L2901,S2901*$E$784)</f>
        <v>60000000</v>
      </c>
      <c r="AA2901" s="7" t="n">
        <f aca="false">IF(F2901=1,M2901,S2901*$E$783)</f>
        <v>30000000</v>
      </c>
      <c r="AB2901" s="7" t="n">
        <f aca="false">IF(G2901=1,N2901,S2901*$E$782)</f>
        <v>15000000</v>
      </c>
      <c r="AC2901" s="7" t="n">
        <f aca="false">IF(H2901=1,O2901,S2901*$E$781)</f>
        <v>5000000</v>
      </c>
      <c r="AD2901" s="7" t="n">
        <f aca="false">INDEX($W$2822:$W$2949,MATCH($A2901+(1-B2901)*64,$A$2822:$A$2949,0))</f>
        <v>30000000</v>
      </c>
      <c r="AE2901" s="7" t="n">
        <f aca="false">INDEX($W$2822:$W$2949,MATCH($A2901-B2901*64,$A$2822:$A$2949,0))</f>
        <v>76123573.6732422</v>
      </c>
      <c r="AF2901" s="7" t="n">
        <f aca="false">INDEX($X$2822:$X$2949,MATCH($A2901+(1-C2901)*32,$A$2822:$A$2949,0))</f>
        <v>300000000</v>
      </c>
      <c r="AG2901" s="7" t="n">
        <f aca="false">INDEX($X$2822:$X$2949,MATCH($A2901-C2901*32,$A$2822:$A$2949,0))</f>
        <v>581433406.783274</v>
      </c>
      <c r="AH2901" s="7" t="n">
        <f aca="false">INDEX($Y$2822:$Y$2949,MATCH($A2901+(1-D2901)*16,$A$2822:$A$2949,0))</f>
        <v>100000000</v>
      </c>
      <c r="AI2901" s="7" t="n">
        <f aca="false">INDEX($Y$2822:$Y$2949,MATCH($A2901-D2901*16,$A$2822:$A$2949,0))</f>
        <v>164348597.431817</v>
      </c>
      <c r="AJ2901" s="7" t="n">
        <f aca="false">INDEX($Z$2822:$Z$2949,MATCH($A2901+(1-E2901)*8,$A$2822:$A$2949,0))</f>
        <v>60000000</v>
      </c>
      <c r="AK2901" s="7" t="n">
        <f aca="false">INDEX($Z$2822:$Z$2949,MATCH($A2901-E2901*8,$A$2822:$A$2949,0))</f>
        <v>209148971.798588</v>
      </c>
      <c r="AL2901" s="7" t="n">
        <f aca="false">INDEX($AA$2822:$AA$2949,MATCH($A2901+(1-F2901)*4,$A$2822:$A$2949,0))</f>
        <v>30000000</v>
      </c>
      <c r="AM2901" s="7" t="n">
        <f aca="false">INDEX($AA$2822:$AA$2949,MATCH($A2901-F2901*4,$A$2822:$A$2949,0))</f>
        <v>250542451.181739</v>
      </c>
      <c r="AN2901" s="7" t="n">
        <f aca="false">INDEX($AB$2822:$AB$2949,MATCH($A2901+(1-G2901)*2,$A$2822:$A$2949,0))</f>
        <v>15000000</v>
      </c>
      <c r="AO2901" s="7" t="n">
        <f aca="false">INDEX($AB$2822:$AB$2949,MATCH($A2901-G2901*2,$A$2822:$A$2949,0))</f>
        <v>380664391.221506</v>
      </c>
      <c r="AP2901" s="7" t="n">
        <f aca="false">INDEX($AC$2822:$AC$2949,MATCH($A2901+(1-H2901)*1,$A$2822:$A$2949,0))</f>
        <v>5000000</v>
      </c>
      <c r="AQ2901" s="7" t="n">
        <f aca="false">INDEX($AC$2822:$AC$2949,MATCH($A2901-H2901*1,$A$2822:$A$2949,0))</f>
        <v>378636884.477317</v>
      </c>
      <c r="AR2901" s="14" t="b">
        <f aca="false">AND(IF(B2901=1,AD2901&gt;=AE2901,AE2901&gt;AD2901),IF(C2901=1,AF2901&gt;=AG2901,AG2901&gt;AF2901),IF(D2901=1,AH2901&gt;=AI2901,AI2901&gt;AH2901),IF(E2901=1,AJ2901&gt;=AK2901,AK2901&gt;AJ2901),IF(F2901=1,AL2901&gt;=AM2901,AM2901&gt;AL2901),IF(G2901=1,AN2901&gt;=AO2901,AO2901&gt;AN2901),IF(H2901=1,AP2901&gt;=AQ2901,AQ2901&gt;AP2901))</f>
        <v>0</v>
      </c>
      <c r="AS2901" s="2"/>
      <c r="AT2901" s="2"/>
      <c r="AU2901" s="2"/>
      <c r="AV2901" s="2"/>
      <c r="AW2901" s="2"/>
      <c r="AX2901" s="2"/>
    </row>
    <row r="2902" customFormat="false" ht="15" hidden="false" customHeight="false" outlineLevel="0" collapsed="false">
      <c r="A2902" s="6" t="n">
        <f aca="false">ROW()-2822</f>
        <v>80</v>
      </c>
      <c r="B2902" s="6" t="n">
        <f aca="false">MOD(INT($A2902/64),2)</f>
        <v>1</v>
      </c>
      <c r="C2902" s="6" t="n">
        <f aca="false">MOD(INT($A2902/32),2)</f>
        <v>0</v>
      </c>
      <c r="D2902" s="6" t="n">
        <f aca="false">MOD(INT($A2902/16),2)</f>
        <v>1</v>
      </c>
      <c r="E2902" s="6" t="n">
        <f aca="false">MOD(INT($A2902/8),2)</f>
        <v>0</v>
      </c>
      <c r="F2902" s="6" t="n">
        <f aca="false">MOD(INT($A2902/4),2)</f>
        <v>0</v>
      </c>
      <c r="G2902" s="6" t="n">
        <f aca="false">MOD(INT($A2902/2),2)</f>
        <v>0</v>
      </c>
      <c r="H2902" s="6" t="n">
        <f aca="false">MOD(INT($A2902/1),2)</f>
        <v>0</v>
      </c>
      <c r="I2902" s="7" t="n">
        <f aca="false">IF(B2902=1,MIN($B$6,$B$2820),0)</f>
        <v>30000000</v>
      </c>
      <c r="J2902" s="7" t="n">
        <f aca="false">IF(C2902=1,MIN($F$786,MAX(0,$B$2820-I2902)),0)</f>
        <v>0</v>
      </c>
      <c r="K2902" s="7" t="n">
        <f aca="false">IF(D2902=1,MIN($F$785,MAX(0,$B$2820-SUM(I2902:J2902))),0)</f>
        <v>100000000</v>
      </c>
      <c r="L2902" s="7" t="n">
        <f aca="false">IF(E2902=1,MIN($F$784,MAX(0,$B$2820-SUM(I2902:K2902))),0)</f>
        <v>0</v>
      </c>
      <c r="M2902" s="7" t="n">
        <f aca="false">IF(F2902=1,MIN($F$783,MAX(0,$B$2820-SUM(I2902:L2902))),0)</f>
        <v>0</v>
      </c>
      <c r="N2902" s="7" t="n">
        <f aca="false">IF(G2902=1,MIN($F$782,MAX(0,$B$2820-SUM(I2902:M2902))),0)</f>
        <v>0</v>
      </c>
      <c r="O2902" s="7" t="n">
        <f aca="false">IF(H2902=1,MIN($F$781,MAX(0,$B$2820-SUM(I2902:N2902))),0)</f>
        <v>0</v>
      </c>
      <c r="P2902" s="7" t="n">
        <f aca="false">MAX(0,$B$2820-SUM(I2902:O2902))</f>
        <v>1870000000</v>
      </c>
      <c r="Q2902" s="7" t="n">
        <f aca="false">($B$763+$B$764)+$B$22+(1-B2902)*$B$758+(1-C2902)*$E$786+(1-D2902)*$E$785+(1-E2902)*$E$784+(1-F2902)*$E$783+(1-G2902)*$E$782+(1-H2902)*$E$781</f>
        <v>30825941.8837723</v>
      </c>
      <c r="R2902" s="7" t="n">
        <f aca="false">P2902&gt;$B$12*Q2902</f>
        <v>1</v>
      </c>
      <c r="S2902" s="7" t="n">
        <f aca="false">IF(R2902,(P2902+$B$12*$B$13)/(Q2902+$B$13),IF(Q2902&gt;0,P2902/Q2902,0))</f>
        <v>56.1874592031199</v>
      </c>
      <c r="T2902" s="7" t="n">
        <f aca="false">IF(R2902,$B$13*(S2902-$B$12),0)</f>
        <v>137968648.0078</v>
      </c>
      <c r="U2902" s="7" t="n">
        <f aca="false">($B$763+$B$764)*S2902</f>
        <v>16195658.635928</v>
      </c>
      <c r="V2902" s="7" t="n">
        <f aca="false">$B$22*S2902</f>
        <v>505687132.828079</v>
      </c>
      <c r="W2902" s="7" t="n">
        <f aca="false">IF(B2902=1,I2902,S2902*$B$758)</f>
        <v>30000000</v>
      </c>
      <c r="X2902" s="7" t="n">
        <f aca="false">IF(C2902=1,J2902,S2902*$E$786)</f>
        <v>344861688.800146</v>
      </c>
      <c r="Y2902" s="7" t="n">
        <f aca="false">IF(D2902=1,K2902,S2902*$E$785)</f>
        <v>100000000</v>
      </c>
      <c r="Z2902" s="7" t="n">
        <f aca="false">IF(E2902=1,L2902,S2902*$E$784)</f>
        <v>134849902.087488</v>
      </c>
      <c r="AA2902" s="7" t="n">
        <f aca="false">IF(F2902=1,M2902,S2902*$E$783)</f>
        <v>168562377.60936</v>
      </c>
      <c r="AB2902" s="7" t="n">
        <f aca="false">IF(G2902=1,N2902,S2902*$E$782)</f>
        <v>280937296.0156</v>
      </c>
      <c r="AC2902" s="7" t="n">
        <f aca="false">IF(H2902=1,O2902,S2902*$E$781)</f>
        <v>280937296.0156</v>
      </c>
      <c r="AD2902" s="7" t="n">
        <f aca="false">INDEX($W$2822:$W$2949,MATCH($A2902+(1-B2902)*64,$A$2822:$A$2949,0))</f>
        <v>30000000</v>
      </c>
      <c r="AE2902" s="7" t="n">
        <f aca="false">INDEX($W$2822:$W$2949,MATCH($A2902-B2902*64,$A$2822:$A$2949,0))</f>
        <v>45903960.3714404</v>
      </c>
      <c r="AF2902" s="7" t="n">
        <f aca="false">INDEX($X$2822:$X$2949,MATCH($A2902+(1-C2902)*32,$A$2822:$A$2949,0))</f>
        <v>300000000</v>
      </c>
      <c r="AG2902" s="7" t="n">
        <f aca="false">INDEX($X$2822:$X$2949,MATCH($A2902-C2902*32,$A$2822:$A$2949,0))</f>
        <v>344861688.800146</v>
      </c>
      <c r="AH2902" s="7" t="n">
        <f aca="false">INDEX($Y$2822:$Y$2949,MATCH($A2902+(1-D2902)*16,$A$2822:$A$2949,0))</f>
        <v>100000000</v>
      </c>
      <c r="AI2902" s="7" t="n">
        <f aca="false">INDEX($Y$2822:$Y$2949,MATCH($A2902-D2902*16,$A$2822:$A$2949,0))</f>
        <v>97603724.7948509</v>
      </c>
      <c r="AJ2902" s="7" t="n">
        <f aca="false">INDEX($Z$2822:$Z$2949,MATCH($A2902+(1-E2902)*8,$A$2822:$A$2949,0))</f>
        <v>60000000</v>
      </c>
      <c r="AK2902" s="7" t="n">
        <f aca="false">INDEX($Z$2822:$Z$2949,MATCH($A2902-E2902*8,$A$2822:$A$2949,0))</f>
        <v>134849902.087488</v>
      </c>
      <c r="AL2902" s="7" t="n">
        <f aca="false">INDEX($AA$2822:$AA$2949,MATCH($A2902+(1-F2902)*4,$A$2822:$A$2949,0))</f>
        <v>30000000</v>
      </c>
      <c r="AM2902" s="7" t="n">
        <f aca="false">INDEX($AA$2822:$AA$2949,MATCH($A2902-F2902*4,$A$2822:$A$2949,0))</f>
        <v>168562377.60936</v>
      </c>
      <c r="AN2902" s="7" t="n">
        <f aca="false">INDEX($AB$2822:$AB$2949,MATCH($A2902+(1-G2902)*2,$A$2822:$A$2949,0))</f>
        <v>15000000</v>
      </c>
      <c r="AO2902" s="7" t="n">
        <f aca="false">INDEX($AB$2822:$AB$2949,MATCH($A2902-G2902*2,$A$2822:$A$2949,0))</f>
        <v>280937296.0156</v>
      </c>
      <c r="AP2902" s="7" t="n">
        <f aca="false">INDEX($AC$2822:$AC$2949,MATCH($A2902+(1-H2902)*1,$A$2822:$A$2949,0))</f>
        <v>5000000</v>
      </c>
      <c r="AQ2902" s="7" t="n">
        <f aca="false">INDEX($AC$2822:$AC$2949,MATCH($A2902-H2902*1,$A$2822:$A$2949,0))</f>
        <v>280937296.0156</v>
      </c>
      <c r="AR2902" s="14" t="b">
        <f aca="false">AND(IF(B2902=1,AD2902&gt;=AE2902,AE2902&gt;AD2902),IF(C2902=1,AF2902&gt;=AG2902,AG2902&gt;AF2902),IF(D2902=1,AH2902&gt;=AI2902,AI2902&gt;AH2902),IF(E2902=1,AJ2902&gt;=AK2902,AK2902&gt;AJ2902),IF(F2902=1,AL2902&gt;=AM2902,AM2902&gt;AL2902),IF(G2902=1,AN2902&gt;=AO2902,AO2902&gt;AN2902),IF(H2902=1,AP2902&gt;=AQ2902,AQ2902&gt;AP2902))</f>
        <v>0</v>
      </c>
      <c r="AS2902" s="2"/>
      <c r="AT2902" s="2"/>
      <c r="AU2902" s="2"/>
      <c r="AV2902" s="2"/>
      <c r="AW2902" s="2"/>
      <c r="AX2902" s="2"/>
    </row>
    <row r="2903" customFormat="false" ht="15" hidden="false" customHeight="false" outlineLevel="0" collapsed="false">
      <c r="A2903" s="6" t="n">
        <f aca="false">ROW()-2822</f>
        <v>81</v>
      </c>
      <c r="B2903" s="6" t="n">
        <f aca="false">MOD(INT($A2903/64),2)</f>
        <v>1</v>
      </c>
      <c r="C2903" s="6" t="n">
        <f aca="false">MOD(INT($A2903/32),2)</f>
        <v>0</v>
      </c>
      <c r="D2903" s="6" t="n">
        <f aca="false">MOD(INT($A2903/16),2)</f>
        <v>1</v>
      </c>
      <c r="E2903" s="6" t="n">
        <f aca="false">MOD(INT($A2903/8),2)</f>
        <v>0</v>
      </c>
      <c r="F2903" s="6" t="n">
        <f aca="false">MOD(INT($A2903/4),2)</f>
        <v>0</v>
      </c>
      <c r="G2903" s="6" t="n">
        <f aca="false">MOD(INT($A2903/2),2)</f>
        <v>0</v>
      </c>
      <c r="H2903" s="6" t="n">
        <f aca="false">MOD(INT($A2903/1),2)</f>
        <v>1</v>
      </c>
      <c r="I2903" s="7" t="n">
        <f aca="false">IF(B2903=1,MIN($B$6,$B$2820),0)</f>
        <v>30000000</v>
      </c>
      <c r="J2903" s="7" t="n">
        <f aca="false">IF(C2903=1,MIN($F$786,MAX(0,$B$2820-I2903)),0)</f>
        <v>0</v>
      </c>
      <c r="K2903" s="7" t="n">
        <f aca="false">IF(D2903=1,MIN($F$785,MAX(0,$B$2820-SUM(I2903:J2903))),0)</f>
        <v>100000000</v>
      </c>
      <c r="L2903" s="7" t="n">
        <f aca="false">IF(E2903=1,MIN($F$784,MAX(0,$B$2820-SUM(I2903:K2903))),0)</f>
        <v>0</v>
      </c>
      <c r="M2903" s="7" t="n">
        <f aca="false">IF(F2903=1,MIN($F$783,MAX(0,$B$2820-SUM(I2903:L2903))),0)</f>
        <v>0</v>
      </c>
      <c r="N2903" s="7" t="n">
        <f aca="false">IF(G2903=1,MIN($F$782,MAX(0,$B$2820-SUM(I2903:M2903))),0)</f>
        <v>0</v>
      </c>
      <c r="O2903" s="7" t="n">
        <f aca="false">IF(H2903=1,MIN($F$781,MAX(0,$B$2820-SUM(I2903:N2903))),0)</f>
        <v>5000000</v>
      </c>
      <c r="P2903" s="7" t="n">
        <f aca="false">MAX(0,$B$2820-SUM(I2903:O2903))</f>
        <v>1865000000</v>
      </c>
      <c r="Q2903" s="7" t="n">
        <f aca="false">($B$763+$B$764)+$B$22+(1-B2903)*$B$758+(1-C2903)*$E$786+(1-D2903)*$E$785+(1-E2903)*$E$784+(1-F2903)*$E$783+(1-G2903)*$E$782+(1-H2903)*$E$781</f>
        <v>25825941.8837723</v>
      </c>
      <c r="R2903" s="7" t="n">
        <f aca="false">P2903&gt;$B$12*Q2903</f>
        <v>1</v>
      </c>
      <c r="S2903" s="7" t="n">
        <f aca="false">IF(R2903,(P2903+$B$12*$B$13)/(Q2903+$B$13),IF(Q2903&gt;0,P2903/Q2903,0))</f>
        <v>65.9289639039286</v>
      </c>
      <c r="T2903" s="7" t="n">
        <f aca="false">IF(R2903,$B$13*(S2903-$B$12),0)</f>
        <v>162322409.759821</v>
      </c>
      <c r="U2903" s="7" t="n">
        <f aca="false">($B$763+$B$764)*S2903</f>
        <v>19003582.0937985</v>
      </c>
      <c r="V2903" s="7" t="n">
        <f aca="false">$B$22*S2903</f>
        <v>593360675.135357</v>
      </c>
      <c r="W2903" s="7" t="n">
        <f aca="false">IF(B2903=1,I2903,S2903*$B$758)</f>
        <v>30000000</v>
      </c>
      <c r="X2903" s="7" t="n">
        <f aca="false">IF(C2903=1,J2903,S2903*$E$786)</f>
        <v>404652108.410166</v>
      </c>
      <c r="Y2903" s="7" t="n">
        <f aca="false">IF(D2903=1,K2903,S2903*$E$785)</f>
        <v>100000000</v>
      </c>
      <c r="Z2903" s="7" t="n">
        <f aca="false">IF(E2903=1,L2903,S2903*$E$784)</f>
        <v>158229513.369429</v>
      </c>
      <c r="AA2903" s="7" t="n">
        <f aca="false">IF(F2903=1,M2903,S2903*$E$783)</f>
        <v>197786891.711786</v>
      </c>
      <c r="AB2903" s="7" t="n">
        <f aca="false">IF(G2903=1,N2903,S2903*$E$782)</f>
        <v>329644819.519643</v>
      </c>
      <c r="AC2903" s="7" t="n">
        <f aca="false">IF(H2903=1,O2903,S2903*$E$781)</f>
        <v>5000000</v>
      </c>
      <c r="AD2903" s="7" t="n">
        <f aca="false">INDEX($W$2822:$W$2949,MATCH($A2903+(1-B2903)*64,$A$2822:$A$2949,0))</f>
        <v>30000000</v>
      </c>
      <c r="AE2903" s="7" t="n">
        <f aca="false">INDEX($W$2822:$W$2949,MATCH($A2903-B2903*64,$A$2822:$A$2949,0))</f>
        <v>53636397.4952413</v>
      </c>
      <c r="AF2903" s="7" t="n">
        <f aca="false">INDEX($X$2822:$X$2949,MATCH($A2903+(1-C2903)*32,$A$2822:$A$2949,0))</f>
        <v>300000000</v>
      </c>
      <c r="AG2903" s="7" t="n">
        <f aca="false">INDEX($X$2822:$X$2949,MATCH($A2903-C2903*32,$A$2822:$A$2949,0))</f>
        <v>404652108.410166</v>
      </c>
      <c r="AH2903" s="7" t="n">
        <f aca="false">INDEX($Y$2822:$Y$2949,MATCH($A2903+(1-D2903)*16,$A$2822:$A$2949,0))</f>
        <v>100000000</v>
      </c>
      <c r="AI2903" s="7" t="n">
        <f aca="false">INDEX($Y$2822:$Y$2949,MATCH($A2903-D2903*16,$A$2822:$A$2949,0))</f>
        <v>113549531.165879</v>
      </c>
      <c r="AJ2903" s="7" t="n">
        <f aca="false">INDEX($Z$2822:$Z$2949,MATCH($A2903+(1-E2903)*8,$A$2822:$A$2949,0))</f>
        <v>60000000</v>
      </c>
      <c r="AK2903" s="7" t="n">
        <f aca="false">INDEX($Z$2822:$Z$2949,MATCH($A2903-E2903*8,$A$2822:$A$2949,0))</f>
        <v>158229513.369429</v>
      </c>
      <c r="AL2903" s="7" t="n">
        <f aca="false">INDEX($AA$2822:$AA$2949,MATCH($A2903+(1-F2903)*4,$A$2822:$A$2949,0))</f>
        <v>30000000</v>
      </c>
      <c r="AM2903" s="7" t="n">
        <f aca="false">INDEX($AA$2822:$AA$2949,MATCH($A2903-F2903*4,$A$2822:$A$2949,0))</f>
        <v>197786891.711786</v>
      </c>
      <c r="AN2903" s="7" t="n">
        <f aca="false">INDEX($AB$2822:$AB$2949,MATCH($A2903+(1-G2903)*2,$A$2822:$A$2949,0))</f>
        <v>15000000</v>
      </c>
      <c r="AO2903" s="7" t="n">
        <f aca="false">INDEX($AB$2822:$AB$2949,MATCH($A2903-G2903*2,$A$2822:$A$2949,0))</f>
        <v>329644819.519643</v>
      </c>
      <c r="AP2903" s="7" t="n">
        <f aca="false">INDEX($AC$2822:$AC$2949,MATCH($A2903+(1-H2903)*1,$A$2822:$A$2949,0))</f>
        <v>5000000</v>
      </c>
      <c r="AQ2903" s="7" t="n">
        <f aca="false">INDEX($AC$2822:$AC$2949,MATCH($A2903-H2903*1,$A$2822:$A$2949,0))</f>
        <v>280937296.0156</v>
      </c>
      <c r="AR2903" s="14" t="b">
        <f aca="false">AND(IF(B2903=1,AD2903&gt;=AE2903,AE2903&gt;AD2903),IF(C2903=1,AF2903&gt;=AG2903,AG2903&gt;AF2903),IF(D2903=1,AH2903&gt;=AI2903,AI2903&gt;AH2903),IF(E2903=1,AJ2903&gt;=AK2903,AK2903&gt;AJ2903),IF(F2903=1,AL2903&gt;=AM2903,AM2903&gt;AL2903),IF(G2903=1,AN2903&gt;=AO2903,AO2903&gt;AN2903),IF(H2903=1,AP2903&gt;=AQ2903,AQ2903&gt;AP2903))</f>
        <v>0</v>
      </c>
      <c r="AS2903" s="2"/>
      <c r="AT2903" s="2"/>
      <c r="AU2903" s="2"/>
      <c r="AV2903" s="2"/>
      <c r="AW2903" s="2"/>
      <c r="AX2903" s="2"/>
    </row>
    <row r="2904" customFormat="false" ht="15" hidden="false" customHeight="false" outlineLevel="0" collapsed="false">
      <c r="A2904" s="6" t="n">
        <f aca="false">ROW()-2822</f>
        <v>82</v>
      </c>
      <c r="B2904" s="6" t="n">
        <f aca="false">MOD(INT($A2904/64),2)</f>
        <v>1</v>
      </c>
      <c r="C2904" s="6" t="n">
        <f aca="false">MOD(INT($A2904/32),2)</f>
        <v>0</v>
      </c>
      <c r="D2904" s="6" t="n">
        <f aca="false">MOD(INT($A2904/16),2)</f>
        <v>1</v>
      </c>
      <c r="E2904" s="6" t="n">
        <f aca="false">MOD(INT($A2904/8),2)</f>
        <v>0</v>
      </c>
      <c r="F2904" s="6" t="n">
        <f aca="false">MOD(INT($A2904/4),2)</f>
        <v>0</v>
      </c>
      <c r="G2904" s="6" t="n">
        <f aca="false">MOD(INT($A2904/2),2)</f>
        <v>1</v>
      </c>
      <c r="H2904" s="6" t="n">
        <f aca="false">MOD(INT($A2904/1),2)</f>
        <v>0</v>
      </c>
      <c r="I2904" s="7" t="n">
        <f aca="false">IF(B2904=1,MIN($B$6,$B$2820),0)</f>
        <v>30000000</v>
      </c>
      <c r="J2904" s="7" t="n">
        <f aca="false">IF(C2904=1,MIN($F$786,MAX(0,$B$2820-I2904)),0)</f>
        <v>0</v>
      </c>
      <c r="K2904" s="7" t="n">
        <f aca="false">IF(D2904=1,MIN($F$785,MAX(0,$B$2820-SUM(I2904:J2904))),0)</f>
        <v>100000000</v>
      </c>
      <c r="L2904" s="7" t="n">
        <f aca="false">IF(E2904=1,MIN($F$784,MAX(0,$B$2820-SUM(I2904:K2904))),0)</f>
        <v>0</v>
      </c>
      <c r="M2904" s="7" t="n">
        <f aca="false">IF(F2904=1,MIN($F$783,MAX(0,$B$2820-SUM(I2904:L2904))),0)</f>
        <v>0</v>
      </c>
      <c r="N2904" s="7" t="n">
        <f aca="false">IF(G2904=1,MIN($F$782,MAX(0,$B$2820-SUM(I2904:M2904))),0)</f>
        <v>15000000</v>
      </c>
      <c r="O2904" s="7" t="n">
        <f aca="false">IF(H2904=1,MIN($F$781,MAX(0,$B$2820-SUM(I2904:N2904))),0)</f>
        <v>0</v>
      </c>
      <c r="P2904" s="7" t="n">
        <f aca="false">MAX(0,$B$2820-SUM(I2904:O2904))</f>
        <v>1855000000</v>
      </c>
      <c r="Q2904" s="7" t="n">
        <f aca="false">($B$763+$B$764)+$B$22+(1-B2904)*$B$758+(1-C2904)*$E$786+(1-D2904)*$E$785+(1-E2904)*$E$784+(1-F2904)*$E$783+(1-G2904)*$E$782+(1-H2904)*$E$781</f>
        <v>25825941.8837723</v>
      </c>
      <c r="R2904" s="7" t="n">
        <f aca="false">P2904&gt;$B$12*Q2904</f>
        <v>1</v>
      </c>
      <c r="S2904" s="7" t="n">
        <f aca="false">IF(R2904,(P2904+$B$12*$B$13)/(Q2904+$B$13),IF(Q2904&gt;0,P2904/Q2904,0))</f>
        <v>65.575930630012</v>
      </c>
      <c r="T2904" s="7" t="n">
        <f aca="false">IF(R2904,$B$13*(S2904-$B$12),0)</f>
        <v>161439826.57503</v>
      </c>
      <c r="U2904" s="7" t="n">
        <f aca="false">($B$763+$B$764)*S2904</f>
        <v>18901822.618062</v>
      </c>
      <c r="V2904" s="7" t="n">
        <f aca="false">$B$22*S2904</f>
        <v>590183375.670108</v>
      </c>
      <c r="W2904" s="7" t="n">
        <f aca="false">IF(B2904=1,I2904,S2904*$B$758)</f>
        <v>30000000</v>
      </c>
      <c r="X2904" s="7" t="n">
        <f aca="false">IF(C2904=1,J2904,S2904*$E$786)</f>
        <v>402485296.584676</v>
      </c>
      <c r="Y2904" s="7" t="n">
        <f aca="false">IF(D2904=1,K2904,S2904*$E$785)</f>
        <v>100000000</v>
      </c>
      <c r="Z2904" s="7" t="n">
        <f aca="false">IF(E2904=1,L2904,S2904*$E$784)</f>
        <v>157382233.512029</v>
      </c>
      <c r="AA2904" s="7" t="n">
        <f aca="false">IF(F2904=1,M2904,S2904*$E$783)</f>
        <v>196727791.890036</v>
      </c>
      <c r="AB2904" s="7" t="n">
        <f aca="false">IF(G2904=1,N2904,S2904*$E$782)</f>
        <v>15000000</v>
      </c>
      <c r="AC2904" s="7" t="n">
        <f aca="false">IF(H2904=1,O2904,S2904*$E$781)</f>
        <v>327879653.15006</v>
      </c>
      <c r="AD2904" s="7" t="n">
        <f aca="false">INDEX($W$2822:$W$2949,MATCH($A2904+(1-B2904)*64,$A$2822:$A$2949,0))</f>
        <v>30000000</v>
      </c>
      <c r="AE2904" s="7" t="n">
        <f aca="false">INDEX($W$2822:$W$2949,MATCH($A2904-B2904*64,$A$2822:$A$2949,0))</f>
        <v>53353728.7337381</v>
      </c>
      <c r="AF2904" s="7" t="n">
        <f aca="false">INDEX($X$2822:$X$2949,MATCH($A2904+(1-C2904)*32,$A$2822:$A$2949,0))</f>
        <v>300000000</v>
      </c>
      <c r="AG2904" s="7" t="n">
        <f aca="false">INDEX($X$2822:$X$2949,MATCH($A2904-C2904*32,$A$2822:$A$2949,0))</f>
        <v>402485296.584676</v>
      </c>
      <c r="AH2904" s="7" t="n">
        <f aca="false">INDEX($Y$2822:$Y$2949,MATCH($A2904+(1-D2904)*16,$A$2822:$A$2949,0))</f>
        <v>100000000</v>
      </c>
      <c r="AI2904" s="7" t="n">
        <f aca="false">INDEX($Y$2822:$Y$2949,MATCH($A2904-D2904*16,$A$2822:$A$2949,0))</f>
        <v>112972405.21332</v>
      </c>
      <c r="AJ2904" s="7" t="n">
        <f aca="false">INDEX($Z$2822:$Z$2949,MATCH($A2904+(1-E2904)*8,$A$2822:$A$2949,0))</f>
        <v>60000000</v>
      </c>
      <c r="AK2904" s="7" t="n">
        <f aca="false">INDEX($Z$2822:$Z$2949,MATCH($A2904-E2904*8,$A$2822:$A$2949,0))</f>
        <v>157382233.512029</v>
      </c>
      <c r="AL2904" s="7" t="n">
        <f aca="false">INDEX($AA$2822:$AA$2949,MATCH($A2904+(1-F2904)*4,$A$2822:$A$2949,0))</f>
        <v>30000000</v>
      </c>
      <c r="AM2904" s="7" t="n">
        <f aca="false">INDEX($AA$2822:$AA$2949,MATCH($A2904-F2904*4,$A$2822:$A$2949,0))</f>
        <v>196727791.890036</v>
      </c>
      <c r="AN2904" s="7" t="n">
        <f aca="false">INDEX($AB$2822:$AB$2949,MATCH($A2904+(1-G2904)*2,$A$2822:$A$2949,0))</f>
        <v>15000000</v>
      </c>
      <c r="AO2904" s="7" t="n">
        <f aca="false">INDEX($AB$2822:$AB$2949,MATCH($A2904-G2904*2,$A$2822:$A$2949,0))</f>
        <v>280937296.0156</v>
      </c>
      <c r="AP2904" s="7" t="n">
        <f aca="false">INDEX($AC$2822:$AC$2949,MATCH($A2904+(1-H2904)*1,$A$2822:$A$2949,0))</f>
        <v>5000000</v>
      </c>
      <c r="AQ2904" s="7" t="n">
        <f aca="false">INDEX($AC$2822:$AC$2949,MATCH($A2904-H2904*1,$A$2822:$A$2949,0))</f>
        <v>327879653.15006</v>
      </c>
      <c r="AR2904" s="14" t="b">
        <f aca="false">AND(IF(B2904=1,AD2904&gt;=AE2904,AE2904&gt;AD2904),IF(C2904=1,AF2904&gt;=AG2904,AG2904&gt;AF2904),IF(D2904=1,AH2904&gt;=AI2904,AI2904&gt;AH2904),IF(E2904=1,AJ2904&gt;=AK2904,AK2904&gt;AJ2904),IF(F2904=1,AL2904&gt;=AM2904,AM2904&gt;AL2904),IF(G2904=1,AN2904&gt;=AO2904,AO2904&gt;AN2904),IF(H2904=1,AP2904&gt;=AQ2904,AQ2904&gt;AP2904))</f>
        <v>0</v>
      </c>
      <c r="AS2904" s="2"/>
      <c r="AT2904" s="2"/>
      <c r="AU2904" s="2"/>
      <c r="AV2904" s="2"/>
      <c r="AW2904" s="2"/>
      <c r="AX2904" s="2"/>
    </row>
    <row r="2905" customFormat="false" ht="15" hidden="false" customHeight="false" outlineLevel="0" collapsed="false">
      <c r="A2905" s="6" t="n">
        <f aca="false">ROW()-2822</f>
        <v>83</v>
      </c>
      <c r="B2905" s="6" t="n">
        <f aca="false">MOD(INT($A2905/64),2)</f>
        <v>1</v>
      </c>
      <c r="C2905" s="6" t="n">
        <f aca="false">MOD(INT($A2905/32),2)</f>
        <v>0</v>
      </c>
      <c r="D2905" s="6" t="n">
        <f aca="false">MOD(INT($A2905/16),2)</f>
        <v>1</v>
      </c>
      <c r="E2905" s="6" t="n">
        <f aca="false">MOD(INT($A2905/8),2)</f>
        <v>0</v>
      </c>
      <c r="F2905" s="6" t="n">
        <f aca="false">MOD(INT($A2905/4),2)</f>
        <v>0</v>
      </c>
      <c r="G2905" s="6" t="n">
        <f aca="false">MOD(INT($A2905/2),2)</f>
        <v>1</v>
      </c>
      <c r="H2905" s="6" t="n">
        <f aca="false">MOD(INT($A2905/1),2)</f>
        <v>1</v>
      </c>
      <c r="I2905" s="7" t="n">
        <f aca="false">IF(B2905=1,MIN($B$6,$B$2820),0)</f>
        <v>30000000</v>
      </c>
      <c r="J2905" s="7" t="n">
        <f aca="false">IF(C2905=1,MIN($F$786,MAX(0,$B$2820-I2905)),0)</f>
        <v>0</v>
      </c>
      <c r="K2905" s="7" t="n">
        <f aca="false">IF(D2905=1,MIN($F$785,MAX(0,$B$2820-SUM(I2905:J2905))),0)</f>
        <v>100000000</v>
      </c>
      <c r="L2905" s="7" t="n">
        <f aca="false">IF(E2905=1,MIN($F$784,MAX(0,$B$2820-SUM(I2905:K2905))),0)</f>
        <v>0</v>
      </c>
      <c r="M2905" s="7" t="n">
        <f aca="false">IF(F2905=1,MIN($F$783,MAX(0,$B$2820-SUM(I2905:L2905))),0)</f>
        <v>0</v>
      </c>
      <c r="N2905" s="7" t="n">
        <f aca="false">IF(G2905=1,MIN($F$782,MAX(0,$B$2820-SUM(I2905:M2905))),0)</f>
        <v>15000000</v>
      </c>
      <c r="O2905" s="7" t="n">
        <f aca="false">IF(H2905=1,MIN($F$781,MAX(0,$B$2820-SUM(I2905:N2905))),0)</f>
        <v>5000000</v>
      </c>
      <c r="P2905" s="7" t="n">
        <f aca="false">MAX(0,$B$2820-SUM(I2905:O2905))</f>
        <v>1850000000</v>
      </c>
      <c r="Q2905" s="7" t="n">
        <f aca="false">($B$763+$B$764)+$B$22+(1-B2905)*$B$758+(1-C2905)*$E$786+(1-D2905)*$E$785+(1-E2905)*$E$784+(1-F2905)*$E$783+(1-G2905)*$E$782+(1-H2905)*$E$781</f>
        <v>20825941.8837723</v>
      </c>
      <c r="R2905" s="7" t="n">
        <f aca="false">P2905&gt;$B$12*Q2905</f>
        <v>1</v>
      </c>
      <c r="S2905" s="7" t="n">
        <f aca="false">IF(R2905,(P2905+$B$12*$B$13)/(Q2905+$B$13),IF(Q2905&gt;0,P2905/Q2905,0))</f>
        <v>79.4180148964863</v>
      </c>
      <c r="T2905" s="7" t="n">
        <f aca="false">IF(R2905,$B$13*(S2905-$B$12),0)</f>
        <v>196045037.241216</v>
      </c>
      <c r="U2905" s="7" t="n">
        <f aca="false">($B$763+$B$764)*S2905</f>
        <v>22891710.6601452</v>
      </c>
      <c r="V2905" s="7" t="n">
        <f aca="false">$B$22*S2905</f>
        <v>714762134.068377</v>
      </c>
      <c r="W2905" s="7" t="n">
        <f aca="false">IF(B2905=1,I2905,S2905*$B$758)</f>
        <v>30000000</v>
      </c>
      <c r="X2905" s="7" t="n">
        <f aca="false">IF(C2905=1,J2905,S2905*$E$786)</f>
        <v>487443837.589236</v>
      </c>
      <c r="Y2905" s="7" t="n">
        <f aca="false">IF(D2905=1,K2905,S2905*$E$785)</f>
        <v>100000000</v>
      </c>
      <c r="Z2905" s="7" t="n">
        <f aca="false">IF(E2905=1,L2905,S2905*$E$784)</f>
        <v>190603235.751567</v>
      </c>
      <c r="AA2905" s="7" t="n">
        <f aca="false">IF(F2905=1,M2905,S2905*$E$783)</f>
        <v>238254044.689459</v>
      </c>
      <c r="AB2905" s="7" t="n">
        <f aca="false">IF(G2905=1,N2905,S2905*$E$782)</f>
        <v>15000000</v>
      </c>
      <c r="AC2905" s="7" t="n">
        <f aca="false">IF(H2905=1,O2905,S2905*$E$781)</f>
        <v>5000000</v>
      </c>
      <c r="AD2905" s="7" t="n">
        <f aca="false">INDEX($W$2822:$W$2949,MATCH($A2905+(1-B2905)*64,$A$2822:$A$2949,0))</f>
        <v>30000000</v>
      </c>
      <c r="AE2905" s="7" t="n">
        <f aca="false">INDEX($W$2822:$W$2949,MATCH($A2905-B2905*64,$A$2822:$A$2949,0))</f>
        <v>64229490.1610579</v>
      </c>
      <c r="AF2905" s="7" t="n">
        <f aca="false">INDEX($X$2822:$X$2949,MATCH($A2905+(1-C2905)*32,$A$2822:$A$2949,0))</f>
        <v>300000000</v>
      </c>
      <c r="AG2905" s="7" t="n">
        <f aca="false">INDEX($X$2822:$X$2949,MATCH($A2905-C2905*32,$A$2822:$A$2949,0))</f>
        <v>487443837.589236</v>
      </c>
      <c r="AH2905" s="7" t="n">
        <f aca="false">INDEX($Y$2822:$Y$2949,MATCH($A2905+(1-D2905)*16,$A$2822:$A$2949,0))</f>
        <v>100000000</v>
      </c>
      <c r="AI2905" s="7" t="n">
        <f aca="false">INDEX($Y$2822:$Y$2949,MATCH($A2905-D2905*16,$A$2822:$A$2949,0))</f>
        <v>135165906.944179</v>
      </c>
      <c r="AJ2905" s="7" t="n">
        <f aca="false">INDEX($Z$2822:$Z$2949,MATCH($A2905+(1-E2905)*8,$A$2822:$A$2949,0))</f>
        <v>60000000</v>
      </c>
      <c r="AK2905" s="7" t="n">
        <f aca="false">INDEX($Z$2822:$Z$2949,MATCH($A2905-E2905*8,$A$2822:$A$2949,0))</f>
        <v>190603235.751567</v>
      </c>
      <c r="AL2905" s="7" t="n">
        <f aca="false">INDEX($AA$2822:$AA$2949,MATCH($A2905+(1-F2905)*4,$A$2822:$A$2949,0))</f>
        <v>30000000</v>
      </c>
      <c r="AM2905" s="7" t="n">
        <f aca="false">INDEX($AA$2822:$AA$2949,MATCH($A2905-F2905*4,$A$2822:$A$2949,0))</f>
        <v>238254044.689459</v>
      </c>
      <c r="AN2905" s="7" t="n">
        <f aca="false">INDEX($AB$2822:$AB$2949,MATCH($A2905+(1-G2905)*2,$A$2822:$A$2949,0))</f>
        <v>15000000</v>
      </c>
      <c r="AO2905" s="7" t="n">
        <f aca="false">INDEX($AB$2822:$AB$2949,MATCH($A2905-G2905*2,$A$2822:$A$2949,0))</f>
        <v>329644819.519643</v>
      </c>
      <c r="AP2905" s="7" t="n">
        <f aca="false">INDEX($AC$2822:$AC$2949,MATCH($A2905+(1-H2905)*1,$A$2822:$A$2949,0))</f>
        <v>5000000</v>
      </c>
      <c r="AQ2905" s="7" t="n">
        <f aca="false">INDEX($AC$2822:$AC$2949,MATCH($A2905-H2905*1,$A$2822:$A$2949,0))</f>
        <v>327879653.15006</v>
      </c>
      <c r="AR2905" s="14" t="b">
        <f aca="false">AND(IF(B2905=1,AD2905&gt;=AE2905,AE2905&gt;AD2905),IF(C2905=1,AF2905&gt;=AG2905,AG2905&gt;AF2905),IF(D2905=1,AH2905&gt;=AI2905,AI2905&gt;AH2905),IF(E2905=1,AJ2905&gt;=AK2905,AK2905&gt;AJ2905),IF(F2905=1,AL2905&gt;=AM2905,AM2905&gt;AL2905),IF(G2905=1,AN2905&gt;=AO2905,AO2905&gt;AN2905),IF(H2905=1,AP2905&gt;=AQ2905,AQ2905&gt;AP2905))</f>
        <v>0</v>
      </c>
      <c r="AS2905" s="2"/>
      <c r="AT2905" s="2"/>
      <c r="AU2905" s="2"/>
      <c r="AV2905" s="2"/>
      <c r="AW2905" s="2"/>
      <c r="AX2905" s="2"/>
    </row>
    <row r="2906" customFormat="false" ht="15" hidden="false" customHeight="false" outlineLevel="0" collapsed="false">
      <c r="A2906" s="6" t="n">
        <f aca="false">ROW()-2822</f>
        <v>84</v>
      </c>
      <c r="B2906" s="6" t="n">
        <f aca="false">MOD(INT($A2906/64),2)</f>
        <v>1</v>
      </c>
      <c r="C2906" s="6" t="n">
        <f aca="false">MOD(INT($A2906/32),2)</f>
        <v>0</v>
      </c>
      <c r="D2906" s="6" t="n">
        <f aca="false">MOD(INT($A2906/16),2)</f>
        <v>1</v>
      </c>
      <c r="E2906" s="6" t="n">
        <f aca="false">MOD(INT($A2906/8),2)</f>
        <v>0</v>
      </c>
      <c r="F2906" s="6" t="n">
        <f aca="false">MOD(INT($A2906/4),2)</f>
        <v>1</v>
      </c>
      <c r="G2906" s="6" t="n">
        <f aca="false">MOD(INT($A2906/2),2)</f>
        <v>0</v>
      </c>
      <c r="H2906" s="6" t="n">
        <f aca="false">MOD(INT($A2906/1),2)</f>
        <v>0</v>
      </c>
      <c r="I2906" s="7" t="n">
        <f aca="false">IF(B2906=1,MIN($B$6,$B$2820),0)</f>
        <v>30000000</v>
      </c>
      <c r="J2906" s="7" t="n">
        <f aca="false">IF(C2906=1,MIN($F$786,MAX(0,$B$2820-I2906)),0)</f>
        <v>0</v>
      </c>
      <c r="K2906" s="7" t="n">
        <f aca="false">IF(D2906=1,MIN($F$785,MAX(0,$B$2820-SUM(I2906:J2906))),0)</f>
        <v>100000000</v>
      </c>
      <c r="L2906" s="7" t="n">
        <f aca="false">IF(E2906=1,MIN($F$784,MAX(0,$B$2820-SUM(I2906:K2906))),0)</f>
        <v>0</v>
      </c>
      <c r="M2906" s="7" t="n">
        <f aca="false">IF(F2906=1,MIN($F$783,MAX(0,$B$2820-SUM(I2906:L2906))),0)</f>
        <v>30000000</v>
      </c>
      <c r="N2906" s="7" t="n">
        <f aca="false">IF(G2906=1,MIN($F$782,MAX(0,$B$2820-SUM(I2906:M2906))),0)</f>
        <v>0</v>
      </c>
      <c r="O2906" s="7" t="n">
        <f aca="false">IF(H2906=1,MIN($F$781,MAX(0,$B$2820-SUM(I2906:N2906))),0)</f>
        <v>0</v>
      </c>
      <c r="P2906" s="7" t="n">
        <f aca="false">MAX(0,$B$2820-SUM(I2906:O2906))</f>
        <v>1840000000</v>
      </c>
      <c r="Q2906" s="7" t="n">
        <f aca="false">($B$763+$B$764)+$B$22+(1-B2906)*$B$758+(1-C2906)*$E$786+(1-D2906)*$E$785+(1-E2906)*$E$784+(1-F2906)*$E$783+(1-G2906)*$E$782+(1-H2906)*$E$781</f>
        <v>27825941.8837723</v>
      </c>
      <c r="R2906" s="7" t="n">
        <f aca="false">P2906&gt;$B$12*Q2906</f>
        <v>1</v>
      </c>
      <c r="S2906" s="7" t="n">
        <f aca="false">IF(R2906,(P2906+$B$12*$B$13)/(Q2906+$B$13),IF(Q2906&gt;0,P2906/Q2906,0))</f>
        <v>60.7565630463053</v>
      </c>
      <c r="T2906" s="7" t="n">
        <f aca="false">IF(R2906,$B$13*(S2906-$B$12),0)</f>
        <v>149391407.615763</v>
      </c>
      <c r="U2906" s="7" t="n">
        <f aca="false">($B$763+$B$764)*S2906</f>
        <v>17512672.203828</v>
      </c>
      <c r="V2906" s="7" t="n">
        <f aca="false">$B$22*S2906</f>
        <v>546809067.416748</v>
      </c>
      <c r="W2906" s="7" t="n">
        <f aca="false">IF(B2906=1,I2906,S2906*$B$758)</f>
        <v>30000000</v>
      </c>
      <c r="X2906" s="7" t="n">
        <f aca="false">IF(C2906=1,J2906,S2906*$E$786)</f>
        <v>372905470.989475</v>
      </c>
      <c r="Y2906" s="7" t="n">
        <f aca="false">IF(D2906=1,K2906,S2906*$E$785)</f>
        <v>100000000</v>
      </c>
      <c r="Z2906" s="7" t="n">
        <f aca="false">IF(E2906=1,L2906,S2906*$E$784)</f>
        <v>145815751.311133</v>
      </c>
      <c r="AA2906" s="7" t="n">
        <f aca="false">IF(F2906=1,M2906,S2906*$E$783)</f>
        <v>30000000</v>
      </c>
      <c r="AB2906" s="7" t="n">
        <f aca="false">IF(G2906=1,N2906,S2906*$E$782)</f>
        <v>303782815.231527</v>
      </c>
      <c r="AC2906" s="7" t="n">
        <f aca="false">IF(H2906=1,O2906,S2906*$E$781)</f>
        <v>303782815.231527</v>
      </c>
      <c r="AD2906" s="7" t="n">
        <f aca="false">INDEX($W$2822:$W$2949,MATCH($A2906+(1-B2906)*64,$A$2822:$A$2949,0))</f>
        <v>30000000</v>
      </c>
      <c r="AE2906" s="7" t="n">
        <f aca="false">INDEX($W$2822:$W$2949,MATCH($A2906-B2906*64,$A$2822:$A$2949,0))</f>
        <v>49531339.5133595</v>
      </c>
      <c r="AF2906" s="7" t="n">
        <f aca="false">INDEX($X$2822:$X$2949,MATCH($A2906+(1-C2906)*32,$A$2822:$A$2949,0))</f>
        <v>300000000</v>
      </c>
      <c r="AG2906" s="7" t="n">
        <f aca="false">INDEX($X$2822:$X$2949,MATCH($A2906-C2906*32,$A$2822:$A$2949,0))</f>
        <v>372905470.989475</v>
      </c>
      <c r="AH2906" s="7" t="n">
        <f aca="false">INDEX($Y$2822:$Y$2949,MATCH($A2906+(1-D2906)*16,$A$2822:$A$2949,0))</f>
        <v>100000000</v>
      </c>
      <c r="AI2906" s="7" t="n">
        <f aca="false">INDEX($Y$2822:$Y$2949,MATCH($A2906-D2906*16,$A$2822:$A$2949,0))</f>
        <v>105113340.579282</v>
      </c>
      <c r="AJ2906" s="7" t="n">
        <f aca="false">INDEX($Z$2822:$Z$2949,MATCH($A2906+(1-E2906)*8,$A$2822:$A$2949,0))</f>
        <v>60000000</v>
      </c>
      <c r="AK2906" s="7" t="n">
        <f aca="false">INDEX($Z$2822:$Z$2949,MATCH($A2906-E2906*8,$A$2822:$A$2949,0))</f>
        <v>145815751.311133</v>
      </c>
      <c r="AL2906" s="7" t="n">
        <f aca="false">INDEX($AA$2822:$AA$2949,MATCH($A2906+(1-F2906)*4,$A$2822:$A$2949,0))</f>
        <v>30000000</v>
      </c>
      <c r="AM2906" s="7" t="n">
        <f aca="false">INDEX($AA$2822:$AA$2949,MATCH($A2906-F2906*4,$A$2822:$A$2949,0))</f>
        <v>168562377.60936</v>
      </c>
      <c r="AN2906" s="7" t="n">
        <f aca="false">INDEX($AB$2822:$AB$2949,MATCH($A2906+(1-G2906)*2,$A$2822:$A$2949,0))</f>
        <v>15000000</v>
      </c>
      <c r="AO2906" s="7" t="n">
        <f aca="false">INDEX($AB$2822:$AB$2949,MATCH($A2906-G2906*2,$A$2822:$A$2949,0))</f>
        <v>303782815.231527</v>
      </c>
      <c r="AP2906" s="7" t="n">
        <f aca="false">INDEX($AC$2822:$AC$2949,MATCH($A2906+(1-H2906)*1,$A$2822:$A$2949,0))</f>
        <v>5000000</v>
      </c>
      <c r="AQ2906" s="7" t="n">
        <f aca="false">INDEX($AC$2822:$AC$2949,MATCH($A2906-H2906*1,$A$2822:$A$2949,0))</f>
        <v>303782815.231527</v>
      </c>
      <c r="AR2906" s="14" t="b">
        <f aca="false">AND(IF(B2906=1,AD2906&gt;=AE2906,AE2906&gt;AD2906),IF(C2906=1,AF2906&gt;=AG2906,AG2906&gt;AF2906),IF(D2906=1,AH2906&gt;=AI2906,AI2906&gt;AH2906),IF(E2906=1,AJ2906&gt;=AK2906,AK2906&gt;AJ2906),IF(F2906=1,AL2906&gt;=AM2906,AM2906&gt;AL2906),IF(G2906=1,AN2906&gt;=AO2906,AO2906&gt;AN2906),IF(H2906=1,AP2906&gt;=AQ2906,AQ2906&gt;AP2906))</f>
        <v>0</v>
      </c>
      <c r="AS2906" s="2"/>
      <c r="AT2906" s="2"/>
      <c r="AU2906" s="2"/>
      <c r="AV2906" s="2"/>
      <c r="AW2906" s="2"/>
      <c r="AX2906" s="2"/>
    </row>
    <row r="2907" customFormat="false" ht="15" hidden="false" customHeight="false" outlineLevel="0" collapsed="false">
      <c r="A2907" s="6" t="n">
        <f aca="false">ROW()-2822</f>
        <v>85</v>
      </c>
      <c r="B2907" s="6" t="n">
        <f aca="false">MOD(INT($A2907/64),2)</f>
        <v>1</v>
      </c>
      <c r="C2907" s="6" t="n">
        <f aca="false">MOD(INT($A2907/32),2)</f>
        <v>0</v>
      </c>
      <c r="D2907" s="6" t="n">
        <f aca="false">MOD(INT($A2907/16),2)</f>
        <v>1</v>
      </c>
      <c r="E2907" s="6" t="n">
        <f aca="false">MOD(INT($A2907/8),2)</f>
        <v>0</v>
      </c>
      <c r="F2907" s="6" t="n">
        <f aca="false">MOD(INT($A2907/4),2)</f>
        <v>1</v>
      </c>
      <c r="G2907" s="6" t="n">
        <f aca="false">MOD(INT($A2907/2),2)</f>
        <v>0</v>
      </c>
      <c r="H2907" s="6" t="n">
        <f aca="false">MOD(INT($A2907/1),2)</f>
        <v>1</v>
      </c>
      <c r="I2907" s="7" t="n">
        <f aca="false">IF(B2907=1,MIN($B$6,$B$2820),0)</f>
        <v>30000000</v>
      </c>
      <c r="J2907" s="7" t="n">
        <f aca="false">IF(C2907=1,MIN($F$786,MAX(0,$B$2820-I2907)),0)</f>
        <v>0</v>
      </c>
      <c r="K2907" s="7" t="n">
        <f aca="false">IF(D2907=1,MIN($F$785,MAX(0,$B$2820-SUM(I2907:J2907))),0)</f>
        <v>100000000</v>
      </c>
      <c r="L2907" s="7" t="n">
        <f aca="false">IF(E2907=1,MIN($F$784,MAX(0,$B$2820-SUM(I2907:K2907))),0)</f>
        <v>0</v>
      </c>
      <c r="M2907" s="7" t="n">
        <f aca="false">IF(F2907=1,MIN($F$783,MAX(0,$B$2820-SUM(I2907:L2907))),0)</f>
        <v>30000000</v>
      </c>
      <c r="N2907" s="7" t="n">
        <f aca="false">IF(G2907=1,MIN($F$782,MAX(0,$B$2820-SUM(I2907:M2907))),0)</f>
        <v>0</v>
      </c>
      <c r="O2907" s="7" t="n">
        <f aca="false">IF(H2907=1,MIN($F$781,MAX(0,$B$2820-SUM(I2907:N2907))),0)</f>
        <v>5000000</v>
      </c>
      <c r="P2907" s="7" t="n">
        <f aca="false">MAX(0,$B$2820-SUM(I2907:O2907))</f>
        <v>1835000000</v>
      </c>
      <c r="Q2907" s="7" t="n">
        <f aca="false">($B$763+$B$764)+$B$22+(1-B2907)*$B$758+(1-C2907)*$E$786+(1-D2907)*$E$785+(1-E2907)*$E$784+(1-F2907)*$E$783+(1-G2907)*$E$782+(1-H2907)*$E$781</f>
        <v>22825941.8837723</v>
      </c>
      <c r="R2907" s="7" t="n">
        <f aca="false">P2907&gt;$B$12*Q2907</f>
        <v>1</v>
      </c>
      <c r="S2907" s="7" t="n">
        <f aca="false">IF(R2907,(P2907+$B$12*$B$13)/(Q2907+$B$13),IF(Q2907&gt;0,P2907/Q2907,0))</f>
        <v>72.5540636724508</v>
      </c>
      <c r="T2907" s="7" t="n">
        <f aca="false">IF(R2907,$B$13*(S2907-$B$12),0)</f>
        <v>178885159.181127</v>
      </c>
      <c r="U2907" s="7" t="n">
        <f aca="false">($B$763+$B$764)*S2907</f>
        <v>20913222.7111481</v>
      </c>
      <c r="V2907" s="7" t="n">
        <f aca="false">$B$22*S2907</f>
        <v>652986573.052057</v>
      </c>
      <c r="W2907" s="7" t="n">
        <f aca="false">IF(B2907=1,I2907,S2907*$B$758)</f>
        <v>30000000</v>
      </c>
      <c r="X2907" s="7" t="n">
        <f aca="false">IF(C2907=1,J2907,S2907*$E$786)</f>
        <v>445314973.879533</v>
      </c>
      <c r="Y2907" s="7" t="n">
        <f aca="false">IF(D2907=1,K2907,S2907*$E$785)</f>
        <v>100000000</v>
      </c>
      <c r="Z2907" s="7" t="n">
        <f aca="false">IF(E2907=1,L2907,S2907*$E$784)</f>
        <v>174129752.813882</v>
      </c>
      <c r="AA2907" s="7" t="n">
        <f aca="false">IF(F2907=1,M2907,S2907*$E$783)</f>
        <v>30000000</v>
      </c>
      <c r="AB2907" s="7" t="n">
        <f aca="false">IF(G2907=1,N2907,S2907*$E$782)</f>
        <v>362770318.362254</v>
      </c>
      <c r="AC2907" s="7" t="n">
        <f aca="false">IF(H2907=1,O2907,S2907*$E$781)</f>
        <v>5000000</v>
      </c>
      <c r="AD2907" s="7" t="n">
        <f aca="false">INDEX($W$2822:$W$2949,MATCH($A2907+(1-B2907)*64,$A$2822:$A$2949,0))</f>
        <v>30000000</v>
      </c>
      <c r="AE2907" s="7" t="n">
        <f aca="false">INDEX($W$2822:$W$2949,MATCH($A2907-B2907*64,$A$2822:$A$2949,0))</f>
        <v>58844439.5457452</v>
      </c>
      <c r="AF2907" s="7" t="n">
        <f aca="false">INDEX($X$2822:$X$2949,MATCH($A2907+(1-C2907)*32,$A$2822:$A$2949,0))</f>
        <v>300000000</v>
      </c>
      <c r="AG2907" s="7" t="n">
        <f aca="false">INDEX($X$2822:$X$2949,MATCH($A2907-C2907*32,$A$2822:$A$2949,0))</f>
        <v>445314973.879533</v>
      </c>
      <c r="AH2907" s="7" t="n">
        <f aca="false">INDEX($Y$2822:$Y$2949,MATCH($A2907+(1-D2907)*16,$A$2822:$A$2949,0))</f>
        <v>100000000</v>
      </c>
      <c r="AI2907" s="7" t="n">
        <f aca="false">INDEX($Y$2822:$Y$2949,MATCH($A2907-D2907*16,$A$2822:$A$2949,0))</f>
        <v>124214463.941712</v>
      </c>
      <c r="AJ2907" s="7" t="n">
        <f aca="false">INDEX($Z$2822:$Z$2949,MATCH($A2907+(1-E2907)*8,$A$2822:$A$2949,0))</f>
        <v>60000000</v>
      </c>
      <c r="AK2907" s="7" t="n">
        <f aca="false">INDEX($Z$2822:$Z$2949,MATCH($A2907-E2907*8,$A$2822:$A$2949,0))</f>
        <v>174129752.813882</v>
      </c>
      <c r="AL2907" s="7" t="n">
        <f aca="false">INDEX($AA$2822:$AA$2949,MATCH($A2907+(1-F2907)*4,$A$2822:$A$2949,0))</f>
        <v>30000000</v>
      </c>
      <c r="AM2907" s="7" t="n">
        <f aca="false">INDEX($AA$2822:$AA$2949,MATCH($A2907-F2907*4,$A$2822:$A$2949,0))</f>
        <v>197786891.711786</v>
      </c>
      <c r="AN2907" s="7" t="n">
        <f aca="false">INDEX($AB$2822:$AB$2949,MATCH($A2907+(1-G2907)*2,$A$2822:$A$2949,0))</f>
        <v>15000000</v>
      </c>
      <c r="AO2907" s="7" t="n">
        <f aca="false">INDEX($AB$2822:$AB$2949,MATCH($A2907-G2907*2,$A$2822:$A$2949,0))</f>
        <v>362770318.362254</v>
      </c>
      <c r="AP2907" s="7" t="n">
        <f aca="false">INDEX($AC$2822:$AC$2949,MATCH($A2907+(1-H2907)*1,$A$2822:$A$2949,0))</f>
        <v>5000000</v>
      </c>
      <c r="AQ2907" s="7" t="n">
        <f aca="false">INDEX($AC$2822:$AC$2949,MATCH($A2907-H2907*1,$A$2822:$A$2949,0))</f>
        <v>303782815.231527</v>
      </c>
      <c r="AR2907" s="14" t="b">
        <f aca="false">AND(IF(B2907=1,AD2907&gt;=AE2907,AE2907&gt;AD2907),IF(C2907=1,AF2907&gt;=AG2907,AG2907&gt;AF2907),IF(D2907=1,AH2907&gt;=AI2907,AI2907&gt;AH2907),IF(E2907=1,AJ2907&gt;=AK2907,AK2907&gt;AJ2907),IF(F2907=1,AL2907&gt;=AM2907,AM2907&gt;AL2907),IF(G2907=1,AN2907&gt;=AO2907,AO2907&gt;AN2907),IF(H2907=1,AP2907&gt;=AQ2907,AQ2907&gt;AP2907))</f>
        <v>0</v>
      </c>
      <c r="AS2907" s="2"/>
      <c r="AT2907" s="2"/>
      <c r="AU2907" s="2"/>
      <c r="AV2907" s="2"/>
      <c r="AW2907" s="2"/>
      <c r="AX2907" s="2"/>
    </row>
    <row r="2908" customFormat="false" ht="15" hidden="false" customHeight="false" outlineLevel="0" collapsed="false">
      <c r="A2908" s="6" t="n">
        <f aca="false">ROW()-2822</f>
        <v>86</v>
      </c>
      <c r="B2908" s="6" t="n">
        <f aca="false">MOD(INT($A2908/64),2)</f>
        <v>1</v>
      </c>
      <c r="C2908" s="6" t="n">
        <f aca="false">MOD(INT($A2908/32),2)</f>
        <v>0</v>
      </c>
      <c r="D2908" s="6" t="n">
        <f aca="false">MOD(INT($A2908/16),2)</f>
        <v>1</v>
      </c>
      <c r="E2908" s="6" t="n">
        <f aca="false">MOD(INT($A2908/8),2)</f>
        <v>0</v>
      </c>
      <c r="F2908" s="6" t="n">
        <f aca="false">MOD(INT($A2908/4),2)</f>
        <v>1</v>
      </c>
      <c r="G2908" s="6" t="n">
        <f aca="false">MOD(INT($A2908/2),2)</f>
        <v>1</v>
      </c>
      <c r="H2908" s="6" t="n">
        <f aca="false">MOD(INT($A2908/1),2)</f>
        <v>0</v>
      </c>
      <c r="I2908" s="7" t="n">
        <f aca="false">IF(B2908=1,MIN($B$6,$B$2820),0)</f>
        <v>30000000</v>
      </c>
      <c r="J2908" s="7" t="n">
        <f aca="false">IF(C2908=1,MIN($F$786,MAX(0,$B$2820-I2908)),0)</f>
        <v>0</v>
      </c>
      <c r="K2908" s="7" t="n">
        <f aca="false">IF(D2908=1,MIN($F$785,MAX(0,$B$2820-SUM(I2908:J2908))),0)</f>
        <v>100000000</v>
      </c>
      <c r="L2908" s="7" t="n">
        <f aca="false">IF(E2908=1,MIN($F$784,MAX(0,$B$2820-SUM(I2908:K2908))),0)</f>
        <v>0</v>
      </c>
      <c r="M2908" s="7" t="n">
        <f aca="false">IF(F2908=1,MIN($F$783,MAX(0,$B$2820-SUM(I2908:L2908))),0)</f>
        <v>30000000</v>
      </c>
      <c r="N2908" s="7" t="n">
        <f aca="false">IF(G2908=1,MIN($F$782,MAX(0,$B$2820-SUM(I2908:M2908))),0)</f>
        <v>15000000</v>
      </c>
      <c r="O2908" s="7" t="n">
        <f aca="false">IF(H2908=1,MIN($F$781,MAX(0,$B$2820-SUM(I2908:N2908))),0)</f>
        <v>0</v>
      </c>
      <c r="P2908" s="7" t="n">
        <f aca="false">MAX(0,$B$2820-SUM(I2908:O2908))</f>
        <v>1825000000</v>
      </c>
      <c r="Q2908" s="7" t="n">
        <f aca="false">($B$763+$B$764)+$B$22+(1-B2908)*$B$758+(1-C2908)*$E$786+(1-D2908)*$E$785+(1-E2908)*$E$784+(1-F2908)*$E$783+(1-G2908)*$E$782+(1-H2908)*$E$781</f>
        <v>22825941.8837723</v>
      </c>
      <c r="R2908" s="7" t="n">
        <f aca="false">P2908&gt;$B$12*Q2908</f>
        <v>1</v>
      </c>
      <c r="S2908" s="7" t="n">
        <f aca="false">IF(R2908,(P2908+$B$12*$B$13)/(Q2908+$B$13),IF(Q2908&gt;0,P2908/Q2908,0))</f>
        <v>72.1592116252538</v>
      </c>
      <c r="T2908" s="7" t="n">
        <f aca="false">IF(R2908,$B$13*(S2908-$B$12),0)</f>
        <v>177898029.063134</v>
      </c>
      <c r="U2908" s="7" t="n">
        <f aca="false">($B$763+$B$764)*S2908</f>
        <v>20799409.2542167</v>
      </c>
      <c r="V2908" s="7" t="n">
        <f aca="false">$B$22*S2908</f>
        <v>649432904.627284</v>
      </c>
      <c r="W2908" s="7" t="n">
        <f aca="false">IF(B2908=1,I2908,S2908*$B$758)</f>
        <v>30000000</v>
      </c>
      <c r="X2908" s="7" t="n">
        <f aca="false">IF(C2908=1,J2908,S2908*$E$786)</f>
        <v>442891491.028488</v>
      </c>
      <c r="Y2908" s="7" t="n">
        <f aca="false">IF(D2908=1,K2908,S2908*$E$785)</f>
        <v>100000000</v>
      </c>
      <c r="Z2908" s="7" t="n">
        <f aca="false">IF(E2908=1,L2908,S2908*$E$784)</f>
        <v>173182107.900609</v>
      </c>
      <c r="AA2908" s="7" t="n">
        <f aca="false">IF(F2908=1,M2908,S2908*$E$783)</f>
        <v>30000000</v>
      </c>
      <c r="AB2908" s="7" t="n">
        <f aca="false">IF(G2908=1,N2908,S2908*$E$782)</f>
        <v>15000000</v>
      </c>
      <c r="AC2908" s="7" t="n">
        <f aca="false">IF(H2908=1,O2908,S2908*$E$781)</f>
        <v>360796058.126269</v>
      </c>
      <c r="AD2908" s="7" t="n">
        <f aca="false">INDEX($W$2822:$W$2949,MATCH($A2908+(1-B2908)*64,$A$2822:$A$2949,0))</f>
        <v>30000000</v>
      </c>
      <c r="AE2908" s="7" t="n">
        <f aca="false">INDEX($W$2822:$W$2949,MATCH($A2908-B2908*64,$A$2822:$A$2949,0))</f>
        <v>58529342.1452325</v>
      </c>
      <c r="AF2908" s="7" t="n">
        <f aca="false">INDEX($X$2822:$X$2949,MATCH($A2908+(1-C2908)*32,$A$2822:$A$2949,0))</f>
        <v>300000000</v>
      </c>
      <c r="AG2908" s="7" t="n">
        <f aca="false">INDEX($X$2822:$X$2949,MATCH($A2908-C2908*32,$A$2822:$A$2949,0))</f>
        <v>442891491.028488</v>
      </c>
      <c r="AH2908" s="7" t="n">
        <f aca="false">INDEX($Y$2822:$Y$2949,MATCH($A2908+(1-D2908)*16,$A$2822:$A$2949,0))</f>
        <v>100000000</v>
      </c>
      <c r="AI2908" s="7" t="n">
        <f aca="false">INDEX($Y$2822:$Y$2949,MATCH($A2908-D2908*16,$A$2822:$A$2949,0))</f>
        <v>123573357.031045</v>
      </c>
      <c r="AJ2908" s="7" t="n">
        <f aca="false">INDEX($Z$2822:$Z$2949,MATCH($A2908+(1-E2908)*8,$A$2822:$A$2949,0))</f>
        <v>60000000</v>
      </c>
      <c r="AK2908" s="7" t="n">
        <f aca="false">INDEX($Z$2822:$Z$2949,MATCH($A2908-E2908*8,$A$2822:$A$2949,0))</f>
        <v>173182107.900609</v>
      </c>
      <c r="AL2908" s="7" t="n">
        <f aca="false">INDEX($AA$2822:$AA$2949,MATCH($A2908+(1-F2908)*4,$A$2822:$A$2949,0))</f>
        <v>30000000</v>
      </c>
      <c r="AM2908" s="7" t="n">
        <f aca="false">INDEX($AA$2822:$AA$2949,MATCH($A2908-F2908*4,$A$2822:$A$2949,0))</f>
        <v>196727791.890036</v>
      </c>
      <c r="AN2908" s="7" t="n">
        <f aca="false">INDEX($AB$2822:$AB$2949,MATCH($A2908+(1-G2908)*2,$A$2822:$A$2949,0))</f>
        <v>15000000</v>
      </c>
      <c r="AO2908" s="7" t="n">
        <f aca="false">INDEX($AB$2822:$AB$2949,MATCH($A2908-G2908*2,$A$2822:$A$2949,0))</f>
        <v>303782815.231527</v>
      </c>
      <c r="AP2908" s="7" t="n">
        <f aca="false">INDEX($AC$2822:$AC$2949,MATCH($A2908+(1-H2908)*1,$A$2822:$A$2949,0))</f>
        <v>5000000</v>
      </c>
      <c r="AQ2908" s="7" t="n">
        <f aca="false">INDEX($AC$2822:$AC$2949,MATCH($A2908-H2908*1,$A$2822:$A$2949,0))</f>
        <v>360796058.126269</v>
      </c>
      <c r="AR2908" s="14" t="b">
        <f aca="false">AND(IF(B2908=1,AD2908&gt;=AE2908,AE2908&gt;AD2908),IF(C2908=1,AF2908&gt;=AG2908,AG2908&gt;AF2908),IF(D2908=1,AH2908&gt;=AI2908,AI2908&gt;AH2908),IF(E2908=1,AJ2908&gt;=AK2908,AK2908&gt;AJ2908),IF(F2908=1,AL2908&gt;=AM2908,AM2908&gt;AL2908),IF(G2908=1,AN2908&gt;=AO2908,AO2908&gt;AN2908),IF(H2908=1,AP2908&gt;=AQ2908,AQ2908&gt;AP2908))</f>
        <v>0</v>
      </c>
      <c r="AS2908" s="2"/>
      <c r="AT2908" s="2"/>
      <c r="AU2908" s="2"/>
      <c r="AV2908" s="2"/>
      <c r="AW2908" s="2"/>
      <c r="AX2908" s="2"/>
    </row>
    <row r="2909" customFormat="false" ht="15" hidden="false" customHeight="false" outlineLevel="0" collapsed="false">
      <c r="A2909" s="6" t="n">
        <f aca="false">ROW()-2822</f>
        <v>87</v>
      </c>
      <c r="B2909" s="6" t="n">
        <f aca="false">MOD(INT($A2909/64),2)</f>
        <v>1</v>
      </c>
      <c r="C2909" s="6" t="n">
        <f aca="false">MOD(INT($A2909/32),2)</f>
        <v>0</v>
      </c>
      <c r="D2909" s="6" t="n">
        <f aca="false">MOD(INT($A2909/16),2)</f>
        <v>1</v>
      </c>
      <c r="E2909" s="6" t="n">
        <f aca="false">MOD(INT($A2909/8),2)</f>
        <v>0</v>
      </c>
      <c r="F2909" s="6" t="n">
        <f aca="false">MOD(INT($A2909/4),2)</f>
        <v>1</v>
      </c>
      <c r="G2909" s="6" t="n">
        <f aca="false">MOD(INT($A2909/2),2)</f>
        <v>1</v>
      </c>
      <c r="H2909" s="6" t="n">
        <f aca="false">MOD(INT($A2909/1),2)</f>
        <v>1</v>
      </c>
      <c r="I2909" s="7" t="n">
        <f aca="false">IF(B2909=1,MIN($B$6,$B$2820),0)</f>
        <v>30000000</v>
      </c>
      <c r="J2909" s="7" t="n">
        <f aca="false">IF(C2909=1,MIN($F$786,MAX(0,$B$2820-I2909)),0)</f>
        <v>0</v>
      </c>
      <c r="K2909" s="7" t="n">
        <f aca="false">IF(D2909=1,MIN($F$785,MAX(0,$B$2820-SUM(I2909:J2909))),0)</f>
        <v>100000000</v>
      </c>
      <c r="L2909" s="7" t="n">
        <f aca="false">IF(E2909=1,MIN($F$784,MAX(0,$B$2820-SUM(I2909:K2909))),0)</f>
        <v>0</v>
      </c>
      <c r="M2909" s="7" t="n">
        <f aca="false">IF(F2909=1,MIN($F$783,MAX(0,$B$2820-SUM(I2909:L2909))),0)</f>
        <v>30000000</v>
      </c>
      <c r="N2909" s="7" t="n">
        <f aca="false">IF(G2909=1,MIN($F$782,MAX(0,$B$2820-SUM(I2909:M2909))),0)</f>
        <v>15000000</v>
      </c>
      <c r="O2909" s="7" t="n">
        <f aca="false">IF(H2909=1,MIN($F$781,MAX(0,$B$2820-SUM(I2909:N2909))),0)</f>
        <v>5000000</v>
      </c>
      <c r="P2909" s="7" t="n">
        <f aca="false">MAX(0,$B$2820-SUM(I2909:O2909))</f>
        <v>1820000000</v>
      </c>
      <c r="Q2909" s="7" t="n">
        <f aca="false">($B$763+$B$764)+$B$22+(1-B2909)*$B$758+(1-C2909)*$E$786+(1-D2909)*$E$785+(1-E2909)*$E$784+(1-F2909)*$E$783+(1-G2909)*$E$782+(1-H2909)*$E$781</f>
        <v>17825941.8837723</v>
      </c>
      <c r="R2909" s="7" t="n">
        <f aca="false">P2909&gt;$B$12*Q2909</f>
        <v>1</v>
      </c>
      <c r="S2909" s="7" t="n">
        <f aca="false">IF(R2909,(P2909+$B$12*$B$13)/(Q2909+$B$13),IF(Q2909&gt;0,P2909/Q2909,0))</f>
        <v>89.6637415585174</v>
      </c>
      <c r="T2909" s="7" t="n">
        <f aca="false">IF(R2909,$B$13*(S2909-$B$12),0)</f>
        <v>221659353.896293</v>
      </c>
      <c r="U2909" s="7" t="n">
        <f aca="false">($B$763+$B$764)*S2909</f>
        <v>25844972.7198411</v>
      </c>
      <c r="V2909" s="7" t="n">
        <f aca="false">$B$22*S2909</f>
        <v>806973674.026657</v>
      </c>
      <c r="W2909" s="7" t="n">
        <f aca="false">IF(B2909=1,I2909,S2909*$B$758)</f>
        <v>30000000</v>
      </c>
      <c r="X2909" s="7" t="n">
        <f aca="false">IF(C2909=1,J2909,S2909*$E$786)</f>
        <v>550329019.616767</v>
      </c>
      <c r="Y2909" s="7" t="n">
        <f aca="false">IF(D2909=1,K2909,S2909*$E$785)</f>
        <v>100000000</v>
      </c>
      <c r="Z2909" s="7" t="n">
        <f aca="false">IF(E2909=1,L2909,S2909*$E$784)</f>
        <v>215192979.740442</v>
      </c>
      <c r="AA2909" s="7" t="n">
        <f aca="false">IF(F2909=1,M2909,S2909*$E$783)</f>
        <v>30000000</v>
      </c>
      <c r="AB2909" s="7" t="n">
        <f aca="false">IF(G2909=1,N2909,S2909*$E$782)</f>
        <v>15000000</v>
      </c>
      <c r="AC2909" s="7" t="n">
        <f aca="false">IF(H2909=1,O2909,S2909*$E$781)</f>
        <v>5000000</v>
      </c>
      <c r="AD2909" s="7" t="n">
        <f aca="false">INDEX($W$2822:$W$2949,MATCH($A2909+(1-B2909)*64,$A$2822:$A$2949,0))</f>
        <v>30000000</v>
      </c>
      <c r="AE2909" s="7" t="n">
        <f aca="false">INDEX($W$2822:$W$2949,MATCH($A2909-B2909*64,$A$2822:$A$2949,0))</f>
        <v>72171324.627244</v>
      </c>
      <c r="AF2909" s="7" t="n">
        <f aca="false">INDEX($X$2822:$X$2949,MATCH($A2909+(1-C2909)*32,$A$2822:$A$2949,0))</f>
        <v>300000000</v>
      </c>
      <c r="AG2909" s="7" t="n">
        <f aca="false">INDEX($X$2822:$X$2949,MATCH($A2909-C2909*32,$A$2822:$A$2949,0))</f>
        <v>550329019.616767</v>
      </c>
      <c r="AH2909" s="7" t="n">
        <f aca="false">INDEX($Y$2822:$Y$2949,MATCH($A2909+(1-D2909)*16,$A$2822:$A$2949,0))</f>
        <v>100000000</v>
      </c>
      <c r="AI2909" s="7" t="n">
        <f aca="false">INDEX($Y$2822:$Y$2949,MATCH($A2909-D2909*16,$A$2822:$A$2949,0))</f>
        <v>151187564.237994</v>
      </c>
      <c r="AJ2909" s="7" t="n">
        <f aca="false">INDEX($Z$2822:$Z$2949,MATCH($A2909+(1-E2909)*8,$A$2822:$A$2949,0))</f>
        <v>60000000</v>
      </c>
      <c r="AK2909" s="7" t="n">
        <f aca="false">INDEX($Z$2822:$Z$2949,MATCH($A2909-E2909*8,$A$2822:$A$2949,0))</f>
        <v>215192979.740442</v>
      </c>
      <c r="AL2909" s="7" t="n">
        <f aca="false">INDEX($AA$2822:$AA$2949,MATCH($A2909+(1-F2909)*4,$A$2822:$A$2949,0))</f>
        <v>30000000</v>
      </c>
      <c r="AM2909" s="7" t="n">
        <f aca="false">INDEX($AA$2822:$AA$2949,MATCH($A2909-F2909*4,$A$2822:$A$2949,0))</f>
        <v>238254044.689459</v>
      </c>
      <c r="AN2909" s="7" t="n">
        <f aca="false">INDEX($AB$2822:$AB$2949,MATCH($A2909+(1-G2909)*2,$A$2822:$A$2949,0))</f>
        <v>15000000</v>
      </c>
      <c r="AO2909" s="7" t="n">
        <f aca="false">INDEX($AB$2822:$AB$2949,MATCH($A2909-G2909*2,$A$2822:$A$2949,0))</f>
        <v>362770318.362254</v>
      </c>
      <c r="AP2909" s="7" t="n">
        <f aca="false">INDEX($AC$2822:$AC$2949,MATCH($A2909+(1-H2909)*1,$A$2822:$A$2949,0))</f>
        <v>5000000</v>
      </c>
      <c r="AQ2909" s="7" t="n">
        <f aca="false">INDEX($AC$2822:$AC$2949,MATCH($A2909-H2909*1,$A$2822:$A$2949,0))</f>
        <v>360796058.126269</v>
      </c>
      <c r="AR2909" s="14" t="b">
        <f aca="false">AND(IF(B2909=1,AD2909&gt;=AE2909,AE2909&gt;AD2909),IF(C2909=1,AF2909&gt;=AG2909,AG2909&gt;AF2909),IF(D2909=1,AH2909&gt;=AI2909,AI2909&gt;AH2909),IF(E2909=1,AJ2909&gt;=AK2909,AK2909&gt;AJ2909),IF(F2909=1,AL2909&gt;=AM2909,AM2909&gt;AL2909),IF(G2909=1,AN2909&gt;=AO2909,AO2909&gt;AN2909),IF(H2909=1,AP2909&gt;=AQ2909,AQ2909&gt;AP2909))</f>
        <v>0</v>
      </c>
      <c r="AS2909" s="2"/>
      <c r="AT2909" s="2"/>
      <c r="AU2909" s="2"/>
      <c r="AV2909" s="2"/>
      <c r="AW2909" s="2"/>
      <c r="AX2909" s="2"/>
    </row>
    <row r="2910" customFormat="false" ht="15" hidden="false" customHeight="false" outlineLevel="0" collapsed="false">
      <c r="A2910" s="6" t="n">
        <f aca="false">ROW()-2822</f>
        <v>88</v>
      </c>
      <c r="B2910" s="6" t="n">
        <f aca="false">MOD(INT($A2910/64),2)</f>
        <v>1</v>
      </c>
      <c r="C2910" s="6" t="n">
        <f aca="false">MOD(INT($A2910/32),2)</f>
        <v>0</v>
      </c>
      <c r="D2910" s="6" t="n">
        <f aca="false">MOD(INT($A2910/16),2)</f>
        <v>1</v>
      </c>
      <c r="E2910" s="6" t="n">
        <f aca="false">MOD(INT($A2910/8),2)</f>
        <v>1</v>
      </c>
      <c r="F2910" s="6" t="n">
        <f aca="false">MOD(INT($A2910/4),2)</f>
        <v>0</v>
      </c>
      <c r="G2910" s="6" t="n">
        <f aca="false">MOD(INT($A2910/2),2)</f>
        <v>0</v>
      </c>
      <c r="H2910" s="6" t="n">
        <f aca="false">MOD(INT($A2910/1),2)</f>
        <v>0</v>
      </c>
      <c r="I2910" s="7" t="n">
        <f aca="false">IF(B2910=1,MIN($B$6,$B$2820),0)</f>
        <v>30000000</v>
      </c>
      <c r="J2910" s="7" t="n">
        <f aca="false">IF(C2910=1,MIN($F$786,MAX(0,$B$2820-I2910)),0)</f>
        <v>0</v>
      </c>
      <c r="K2910" s="7" t="n">
        <f aca="false">IF(D2910=1,MIN($F$785,MAX(0,$B$2820-SUM(I2910:J2910))),0)</f>
        <v>100000000</v>
      </c>
      <c r="L2910" s="7" t="n">
        <f aca="false">IF(E2910=1,MIN($F$784,MAX(0,$B$2820-SUM(I2910:K2910))),0)</f>
        <v>60000000</v>
      </c>
      <c r="M2910" s="7" t="n">
        <f aca="false">IF(F2910=1,MIN($F$783,MAX(0,$B$2820-SUM(I2910:L2910))),0)</f>
        <v>0</v>
      </c>
      <c r="N2910" s="7" t="n">
        <f aca="false">IF(G2910=1,MIN($F$782,MAX(0,$B$2820-SUM(I2910:M2910))),0)</f>
        <v>0</v>
      </c>
      <c r="O2910" s="7" t="n">
        <f aca="false">IF(H2910=1,MIN($F$781,MAX(0,$B$2820-SUM(I2910:N2910))),0)</f>
        <v>0</v>
      </c>
      <c r="P2910" s="7" t="n">
        <f aca="false">MAX(0,$B$2820-SUM(I2910:O2910))</f>
        <v>1810000000</v>
      </c>
      <c r="Q2910" s="7" t="n">
        <f aca="false">($B$763+$B$764)+$B$22+(1-B2910)*$B$758+(1-C2910)*$E$786+(1-D2910)*$E$785+(1-E2910)*$E$784+(1-F2910)*$E$783+(1-G2910)*$E$782+(1-H2910)*$E$781</f>
        <v>28425941.8837723</v>
      </c>
      <c r="R2910" s="7" t="n">
        <f aca="false">P2910&gt;$B$12*Q2910</f>
        <v>1</v>
      </c>
      <c r="S2910" s="7" t="n">
        <f aca="false">IF(R2910,(P2910+$B$12*$B$13)/(Q2910+$B$13),IF(Q2910&gt;0,P2910/Q2910,0))</f>
        <v>58.6077541894066</v>
      </c>
      <c r="T2910" s="7" t="n">
        <f aca="false">IF(R2910,$B$13*(S2910-$B$12),0)</f>
        <v>144019385.473517</v>
      </c>
      <c r="U2910" s="7" t="n">
        <f aca="false">($B$763+$B$764)*S2910</f>
        <v>16893292.448741</v>
      </c>
      <c r="V2910" s="7" t="n">
        <f aca="false">$B$22*S2910</f>
        <v>527469787.70466</v>
      </c>
      <c r="W2910" s="7" t="n">
        <f aca="false">IF(B2910=1,I2910,S2910*$B$758)</f>
        <v>30000000</v>
      </c>
      <c r="X2910" s="7" t="n">
        <f aca="false">IF(C2910=1,J2910,S2910*$E$786)</f>
        <v>359716729.910796</v>
      </c>
      <c r="Y2910" s="7" t="n">
        <f aca="false">IF(D2910=1,K2910,S2910*$E$785)</f>
        <v>100000000</v>
      </c>
      <c r="Z2910" s="7" t="n">
        <f aca="false">IF(E2910=1,L2910,S2910*$E$784)</f>
        <v>60000000</v>
      </c>
      <c r="AA2910" s="7" t="n">
        <f aca="false">IF(F2910=1,M2910,S2910*$E$783)</f>
        <v>175823262.56822</v>
      </c>
      <c r="AB2910" s="7" t="n">
        <f aca="false">IF(G2910=1,N2910,S2910*$E$782)</f>
        <v>293038770.947033</v>
      </c>
      <c r="AC2910" s="7" t="n">
        <f aca="false">IF(H2910=1,O2910,S2910*$E$781)</f>
        <v>293038770.947033</v>
      </c>
      <c r="AD2910" s="7" t="n">
        <f aca="false">INDEX($W$2822:$W$2949,MATCH($A2910+(1-B2910)*64,$A$2822:$A$2949,0))</f>
        <v>30000000</v>
      </c>
      <c r="AE2910" s="7" t="n">
        <f aca="false">INDEX($W$2822:$W$2949,MATCH($A2910-B2910*64,$A$2822:$A$2949,0))</f>
        <v>47816748.7396728</v>
      </c>
      <c r="AF2910" s="7" t="n">
        <f aca="false">INDEX($X$2822:$X$2949,MATCH($A2910+(1-C2910)*32,$A$2822:$A$2949,0))</f>
        <v>300000000</v>
      </c>
      <c r="AG2910" s="7" t="n">
        <f aca="false">INDEX($X$2822:$X$2949,MATCH($A2910-C2910*32,$A$2822:$A$2949,0))</f>
        <v>359716729.910796</v>
      </c>
      <c r="AH2910" s="7" t="n">
        <f aca="false">INDEX($Y$2822:$Y$2949,MATCH($A2910+(1-D2910)*16,$A$2822:$A$2949,0))</f>
        <v>100000000</v>
      </c>
      <c r="AI2910" s="7" t="n">
        <f aca="false">INDEX($Y$2822:$Y$2949,MATCH($A2910-D2910*16,$A$2822:$A$2949,0))</f>
        <v>101588792.702381</v>
      </c>
      <c r="AJ2910" s="7" t="n">
        <f aca="false">INDEX($Z$2822:$Z$2949,MATCH($A2910+(1-E2910)*8,$A$2822:$A$2949,0))</f>
        <v>60000000</v>
      </c>
      <c r="AK2910" s="7" t="n">
        <f aca="false">INDEX($Z$2822:$Z$2949,MATCH($A2910-E2910*8,$A$2822:$A$2949,0))</f>
        <v>134849902.087488</v>
      </c>
      <c r="AL2910" s="7" t="n">
        <f aca="false">INDEX($AA$2822:$AA$2949,MATCH($A2910+(1-F2910)*4,$A$2822:$A$2949,0))</f>
        <v>30000000</v>
      </c>
      <c r="AM2910" s="7" t="n">
        <f aca="false">INDEX($AA$2822:$AA$2949,MATCH($A2910-F2910*4,$A$2822:$A$2949,0))</f>
        <v>175823262.56822</v>
      </c>
      <c r="AN2910" s="7" t="n">
        <f aca="false">INDEX($AB$2822:$AB$2949,MATCH($A2910+(1-G2910)*2,$A$2822:$A$2949,0))</f>
        <v>15000000</v>
      </c>
      <c r="AO2910" s="7" t="n">
        <f aca="false">INDEX($AB$2822:$AB$2949,MATCH($A2910-G2910*2,$A$2822:$A$2949,0))</f>
        <v>293038770.947033</v>
      </c>
      <c r="AP2910" s="7" t="n">
        <f aca="false">INDEX($AC$2822:$AC$2949,MATCH($A2910+(1-H2910)*1,$A$2822:$A$2949,0))</f>
        <v>5000000</v>
      </c>
      <c r="AQ2910" s="7" t="n">
        <f aca="false">INDEX($AC$2822:$AC$2949,MATCH($A2910-H2910*1,$A$2822:$A$2949,0))</f>
        <v>293038770.947033</v>
      </c>
      <c r="AR2910" s="14" t="b">
        <f aca="false">AND(IF(B2910=1,AD2910&gt;=AE2910,AE2910&gt;AD2910),IF(C2910=1,AF2910&gt;=AG2910,AG2910&gt;AF2910),IF(D2910=1,AH2910&gt;=AI2910,AI2910&gt;AH2910),IF(E2910=1,AJ2910&gt;=AK2910,AK2910&gt;AJ2910),IF(F2910=1,AL2910&gt;=AM2910,AM2910&gt;AL2910),IF(G2910=1,AN2910&gt;=AO2910,AO2910&gt;AN2910),IF(H2910=1,AP2910&gt;=AQ2910,AQ2910&gt;AP2910))</f>
        <v>0</v>
      </c>
      <c r="AS2910" s="2"/>
      <c r="AT2910" s="2"/>
      <c r="AU2910" s="2"/>
      <c r="AV2910" s="2"/>
      <c r="AW2910" s="2"/>
      <c r="AX2910" s="2"/>
    </row>
    <row r="2911" customFormat="false" ht="15" hidden="false" customHeight="false" outlineLevel="0" collapsed="false">
      <c r="A2911" s="6" t="n">
        <f aca="false">ROW()-2822</f>
        <v>89</v>
      </c>
      <c r="B2911" s="6" t="n">
        <f aca="false">MOD(INT($A2911/64),2)</f>
        <v>1</v>
      </c>
      <c r="C2911" s="6" t="n">
        <f aca="false">MOD(INT($A2911/32),2)</f>
        <v>0</v>
      </c>
      <c r="D2911" s="6" t="n">
        <f aca="false">MOD(INT($A2911/16),2)</f>
        <v>1</v>
      </c>
      <c r="E2911" s="6" t="n">
        <f aca="false">MOD(INT($A2911/8),2)</f>
        <v>1</v>
      </c>
      <c r="F2911" s="6" t="n">
        <f aca="false">MOD(INT($A2911/4),2)</f>
        <v>0</v>
      </c>
      <c r="G2911" s="6" t="n">
        <f aca="false">MOD(INT($A2911/2),2)</f>
        <v>0</v>
      </c>
      <c r="H2911" s="6" t="n">
        <f aca="false">MOD(INT($A2911/1),2)</f>
        <v>1</v>
      </c>
      <c r="I2911" s="7" t="n">
        <f aca="false">IF(B2911=1,MIN($B$6,$B$2820),0)</f>
        <v>30000000</v>
      </c>
      <c r="J2911" s="7" t="n">
        <f aca="false">IF(C2911=1,MIN($F$786,MAX(0,$B$2820-I2911)),0)</f>
        <v>0</v>
      </c>
      <c r="K2911" s="7" t="n">
        <f aca="false">IF(D2911=1,MIN($F$785,MAX(0,$B$2820-SUM(I2911:J2911))),0)</f>
        <v>100000000</v>
      </c>
      <c r="L2911" s="7" t="n">
        <f aca="false">IF(E2911=1,MIN($F$784,MAX(0,$B$2820-SUM(I2911:K2911))),0)</f>
        <v>60000000</v>
      </c>
      <c r="M2911" s="7" t="n">
        <f aca="false">IF(F2911=1,MIN($F$783,MAX(0,$B$2820-SUM(I2911:L2911))),0)</f>
        <v>0</v>
      </c>
      <c r="N2911" s="7" t="n">
        <f aca="false">IF(G2911=1,MIN($F$782,MAX(0,$B$2820-SUM(I2911:M2911))),0)</f>
        <v>0</v>
      </c>
      <c r="O2911" s="7" t="n">
        <f aca="false">IF(H2911=1,MIN($F$781,MAX(0,$B$2820-SUM(I2911:N2911))),0)</f>
        <v>5000000</v>
      </c>
      <c r="P2911" s="7" t="n">
        <f aca="false">MAX(0,$B$2820-SUM(I2911:O2911))</f>
        <v>1805000000</v>
      </c>
      <c r="Q2911" s="7" t="n">
        <f aca="false">($B$763+$B$764)+$B$22+(1-B2911)*$B$758+(1-C2911)*$E$786+(1-D2911)*$E$785+(1-E2911)*$E$784+(1-F2911)*$E$783+(1-G2911)*$E$782+(1-H2911)*$E$781</f>
        <v>23425941.8837723</v>
      </c>
      <c r="R2911" s="7" t="n">
        <f aca="false">P2911&gt;$B$12*Q2911</f>
        <v>1</v>
      </c>
      <c r="S2911" s="7" t="n">
        <f aca="false">IF(R2911,(P2911+$B$12*$B$13)/(Q2911+$B$13),IF(Q2911&gt;0,P2911/Q2911,0))</f>
        <v>69.7178142303622</v>
      </c>
      <c r="T2911" s="7" t="n">
        <f aca="false">IF(R2911,$B$13*(S2911-$B$12),0)</f>
        <v>171794535.575905</v>
      </c>
      <c r="U2911" s="7" t="n">
        <f aca="false">($B$763+$B$764)*S2911</f>
        <v>20095692.8135183</v>
      </c>
      <c r="V2911" s="7" t="n">
        <f aca="false">$B$22*S2911</f>
        <v>627460328.073259</v>
      </c>
      <c r="W2911" s="7" t="n">
        <f aca="false">IF(B2911=1,I2911,S2911*$B$758)</f>
        <v>30000000</v>
      </c>
      <c r="X2911" s="7" t="n">
        <f aca="false">IF(C2911=1,J2911,S2911*$E$786)</f>
        <v>427906929.69442</v>
      </c>
      <c r="Y2911" s="7" t="n">
        <f aca="false">IF(D2911=1,K2911,S2911*$E$785)</f>
        <v>100000000</v>
      </c>
      <c r="Z2911" s="7" t="n">
        <f aca="false">IF(E2911=1,L2911,S2911*$E$784)</f>
        <v>60000000</v>
      </c>
      <c r="AA2911" s="7" t="n">
        <f aca="false">IF(F2911=1,M2911,S2911*$E$783)</f>
        <v>209153442.691086</v>
      </c>
      <c r="AB2911" s="7" t="n">
        <f aca="false">IF(G2911=1,N2911,S2911*$E$782)</f>
        <v>348589071.151811</v>
      </c>
      <c r="AC2911" s="7" t="n">
        <f aca="false">IF(H2911=1,O2911,S2911*$E$781)</f>
        <v>5000000</v>
      </c>
      <c r="AD2911" s="7" t="n">
        <f aca="false">INDEX($W$2822:$W$2949,MATCH($A2911+(1-B2911)*64,$A$2822:$A$2949,0))</f>
        <v>30000000</v>
      </c>
      <c r="AE2911" s="7" t="n">
        <f aca="false">INDEX($W$2822:$W$2949,MATCH($A2911-B2911*64,$A$2822:$A$2949,0))</f>
        <v>56600470.9496666</v>
      </c>
      <c r="AF2911" s="7" t="n">
        <f aca="false">INDEX($X$2822:$X$2949,MATCH($A2911+(1-C2911)*32,$A$2822:$A$2949,0))</f>
        <v>300000000</v>
      </c>
      <c r="AG2911" s="7" t="n">
        <f aca="false">INDEX($X$2822:$X$2949,MATCH($A2911-C2911*32,$A$2822:$A$2949,0))</f>
        <v>427906929.69442</v>
      </c>
      <c r="AH2911" s="7" t="n">
        <f aca="false">INDEX($Y$2822:$Y$2949,MATCH($A2911+(1-D2911)*16,$A$2822:$A$2949,0))</f>
        <v>100000000</v>
      </c>
      <c r="AI2911" s="7" t="n">
        <f aca="false">INDEX($Y$2822:$Y$2949,MATCH($A2911-D2911*16,$A$2822:$A$2949,0))</f>
        <v>119638486.55394</v>
      </c>
      <c r="AJ2911" s="7" t="n">
        <f aca="false">INDEX($Z$2822:$Z$2949,MATCH($A2911+(1-E2911)*8,$A$2822:$A$2949,0))</f>
        <v>60000000</v>
      </c>
      <c r="AK2911" s="7" t="n">
        <f aca="false">INDEX($Z$2822:$Z$2949,MATCH($A2911-E2911*8,$A$2822:$A$2949,0))</f>
        <v>158229513.369429</v>
      </c>
      <c r="AL2911" s="7" t="n">
        <f aca="false">INDEX($AA$2822:$AA$2949,MATCH($A2911+(1-F2911)*4,$A$2822:$A$2949,0))</f>
        <v>30000000</v>
      </c>
      <c r="AM2911" s="7" t="n">
        <f aca="false">INDEX($AA$2822:$AA$2949,MATCH($A2911-F2911*4,$A$2822:$A$2949,0))</f>
        <v>209153442.691086</v>
      </c>
      <c r="AN2911" s="7" t="n">
        <f aca="false">INDEX($AB$2822:$AB$2949,MATCH($A2911+(1-G2911)*2,$A$2822:$A$2949,0))</f>
        <v>15000000</v>
      </c>
      <c r="AO2911" s="7" t="n">
        <f aca="false">INDEX($AB$2822:$AB$2949,MATCH($A2911-G2911*2,$A$2822:$A$2949,0))</f>
        <v>348589071.151811</v>
      </c>
      <c r="AP2911" s="7" t="n">
        <f aca="false">INDEX($AC$2822:$AC$2949,MATCH($A2911+(1-H2911)*1,$A$2822:$A$2949,0))</f>
        <v>5000000</v>
      </c>
      <c r="AQ2911" s="7" t="n">
        <f aca="false">INDEX($AC$2822:$AC$2949,MATCH($A2911-H2911*1,$A$2822:$A$2949,0))</f>
        <v>293038770.947033</v>
      </c>
      <c r="AR2911" s="14" t="b">
        <f aca="false">AND(IF(B2911=1,AD2911&gt;=AE2911,AE2911&gt;AD2911),IF(C2911=1,AF2911&gt;=AG2911,AG2911&gt;AF2911),IF(D2911=1,AH2911&gt;=AI2911,AI2911&gt;AH2911),IF(E2911=1,AJ2911&gt;=AK2911,AK2911&gt;AJ2911),IF(F2911=1,AL2911&gt;=AM2911,AM2911&gt;AL2911),IF(G2911=1,AN2911&gt;=AO2911,AO2911&gt;AN2911),IF(H2911=1,AP2911&gt;=AQ2911,AQ2911&gt;AP2911))</f>
        <v>0</v>
      </c>
      <c r="AS2911" s="2"/>
      <c r="AT2911" s="2"/>
      <c r="AU2911" s="2"/>
      <c r="AV2911" s="2"/>
      <c r="AW2911" s="2"/>
      <c r="AX2911" s="2"/>
    </row>
    <row r="2912" customFormat="false" ht="15" hidden="false" customHeight="false" outlineLevel="0" collapsed="false">
      <c r="A2912" s="6" t="n">
        <f aca="false">ROW()-2822</f>
        <v>90</v>
      </c>
      <c r="B2912" s="6" t="n">
        <f aca="false">MOD(INT($A2912/64),2)</f>
        <v>1</v>
      </c>
      <c r="C2912" s="6" t="n">
        <f aca="false">MOD(INT($A2912/32),2)</f>
        <v>0</v>
      </c>
      <c r="D2912" s="6" t="n">
        <f aca="false">MOD(INT($A2912/16),2)</f>
        <v>1</v>
      </c>
      <c r="E2912" s="6" t="n">
        <f aca="false">MOD(INT($A2912/8),2)</f>
        <v>1</v>
      </c>
      <c r="F2912" s="6" t="n">
        <f aca="false">MOD(INT($A2912/4),2)</f>
        <v>0</v>
      </c>
      <c r="G2912" s="6" t="n">
        <f aca="false">MOD(INT($A2912/2),2)</f>
        <v>1</v>
      </c>
      <c r="H2912" s="6" t="n">
        <f aca="false">MOD(INT($A2912/1),2)</f>
        <v>0</v>
      </c>
      <c r="I2912" s="7" t="n">
        <f aca="false">IF(B2912=1,MIN($B$6,$B$2820),0)</f>
        <v>30000000</v>
      </c>
      <c r="J2912" s="7" t="n">
        <f aca="false">IF(C2912=1,MIN($F$786,MAX(0,$B$2820-I2912)),0)</f>
        <v>0</v>
      </c>
      <c r="K2912" s="7" t="n">
        <f aca="false">IF(D2912=1,MIN($F$785,MAX(0,$B$2820-SUM(I2912:J2912))),0)</f>
        <v>100000000</v>
      </c>
      <c r="L2912" s="7" t="n">
        <f aca="false">IF(E2912=1,MIN($F$784,MAX(0,$B$2820-SUM(I2912:K2912))),0)</f>
        <v>60000000</v>
      </c>
      <c r="M2912" s="7" t="n">
        <f aca="false">IF(F2912=1,MIN($F$783,MAX(0,$B$2820-SUM(I2912:L2912))),0)</f>
        <v>0</v>
      </c>
      <c r="N2912" s="7" t="n">
        <f aca="false">IF(G2912=1,MIN($F$782,MAX(0,$B$2820-SUM(I2912:M2912))),0)</f>
        <v>15000000</v>
      </c>
      <c r="O2912" s="7" t="n">
        <f aca="false">IF(H2912=1,MIN($F$781,MAX(0,$B$2820-SUM(I2912:N2912))),0)</f>
        <v>0</v>
      </c>
      <c r="P2912" s="7" t="n">
        <f aca="false">MAX(0,$B$2820-SUM(I2912:O2912))</f>
        <v>1795000000</v>
      </c>
      <c r="Q2912" s="7" t="n">
        <f aca="false">($B$763+$B$764)+$B$22+(1-B2912)*$B$758+(1-C2912)*$E$786+(1-D2912)*$E$785+(1-E2912)*$E$784+(1-F2912)*$E$783+(1-G2912)*$E$782+(1-H2912)*$E$781</f>
        <v>23425941.8837723</v>
      </c>
      <c r="R2912" s="7" t="n">
        <f aca="false">P2912&gt;$B$12*Q2912</f>
        <v>1</v>
      </c>
      <c r="S2912" s="7" t="n">
        <f aca="false">IF(R2912,(P2912+$B$12*$B$13)/(Q2912+$B$13),IF(Q2912&gt;0,P2912/Q2912,0))</f>
        <v>69.3321001820614</v>
      </c>
      <c r="T2912" s="7" t="n">
        <f aca="false">IF(R2912,$B$13*(S2912-$B$12),0)</f>
        <v>170830250.455154</v>
      </c>
      <c r="U2912" s="7" t="n">
        <f aca="false">($B$763+$B$764)*S2912</f>
        <v>19984513.3235403</v>
      </c>
      <c r="V2912" s="7" t="n">
        <f aca="false">$B$22*S2912</f>
        <v>623988901.638553</v>
      </c>
      <c r="W2912" s="7" t="n">
        <f aca="false">IF(B2912=1,I2912,S2912*$B$758)</f>
        <v>30000000</v>
      </c>
      <c r="X2912" s="7" t="n">
        <f aca="false">IF(C2912=1,J2912,S2912*$E$786)</f>
        <v>425539533.126263</v>
      </c>
      <c r="Y2912" s="7" t="n">
        <f aca="false">IF(D2912=1,K2912,S2912*$E$785)</f>
        <v>100000000</v>
      </c>
      <c r="Z2912" s="7" t="n">
        <f aca="false">IF(E2912=1,L2912,S2912*$E$784)</f>
        <v>60000000</v>
      </c>
      <c r="AA2912" s="7" t="n">
        <f aca="false">IF(F2912=1,M2912,S2912*$E$783)</f>
        <v>207996300.546184</v>
      </c>
      <c r="AB2912" s="7" t="n">
        <f aca="false">IF(G2912=1,N2912,S2912*$E$782)</f>
        <v>15000000</v>
      </c>
      <c r="AC2912" s="7" t="n">
        <f aca="false">IF(H2912=1,O2912,S2912*$E$781)</f>
        <v>346660500.910307</v>
      </c>
      <c r="AD2912" s="7" t="n">
        <f aca="false">INDEX($W$2822:$W$2949,MATCH($A2912+(1-B2912)*64,$A$2822:$A$2949,0))</f>
        <v>30000000</v>
      </c>
      <c r="AE2912" s="7" t="n">
        <f aca="false">INDEX($W$2822:$W$2949,MATCH($A2912-B2912*64,$A$2822:$A$2949,0))</f>
        <v>56292441.1757909</v>
      </c>
      <c r="AF2912" s="7" t="n">
        <f aca="false">INDEX($X$2822:$X$2949,MATCH($A2912+(1-C2912)*32,$A$2822:$A$2949,0))</f>
        <v>300000000</v>
      </c>
      <c r="AG2912" s="7" t="n">
        <f aca="false">INDEX($X$2822:$X$2949,MATCH($A2912-C2912*32,$A$2822:$A$2949,0))</f>
        <v>425539533.126263</v>
      </c>
      <c r="AH2912" s="7" t="n">
        <f aca="false">INDEX($Y$2822:$Y$2949,MATCH($A2912+(1-D2912)*16,$A$2822:$A$2949,0))</f>
        <v>100000000</v>
      </c>
      <c r="AI2912" s="7" t="n">
        <f aca="false">INDEX($Y$2822:$Y$2949,MATCH($A2912-D2912*16,$A$2822:$A$2949,0))</f>
        <v>119011286.100184</v>
      </c>
      <c r="AJ2912" s="7" t="n">
        <f aca="false">INDEX($Z$2822:$Z$2949,MATCH($A2912+(1-E2912)*8,$A$2822:$A$2949,0))</f>
        <v>60000000</v>
      </c>
      <c r="AK2912" s="7" t="n">
        <f aca="false">INDEX($Z$2822:$Z$2949,MATCH($A2912-E2912*8,$A$2822:$A$2949,0))</f>
        <v>157382233.512029</v>
      </c>
      <c r="AL2912" s="7" t="n">
        <f aca="false">INDEX($AA$2822:$AA$2949,MATCH($A2912+(1-F2912)*4,$A$2822:$A$2949,0))</f>
        <v>30000000</v>
      </c>
      <c r="AM2912" s="7" t="n">
        <f aca="false">INDEX($AA$2822:$AA$2949,MATCH($A2912-F2912*4,$A$2822:$A$2949,0))</f>
        <v>207996300.546184</v>
      </c>
      <c r="AN2912" s="7" t="n">
        <f aca="false">INDEX($AB$2822:$AB$2949,MATCH($A2912+(1-G2912)*2,$A$2822:$A$2949,0))</f>
        <v>15000000</v>
      </c>
      <c r="AO2912" s="7" t="n">
        <f aca="false">INDEX($AB$2822:$AB$2949,MATCH($A2912-G2912*2,$A$2822:$A$2949,0))</f>
        <v>293038770.947033</v>
      </c>
      <c r="AP2912" s="7" t="n">
        <f aca="false">INDEX($AC$2822:$AC$2949,MATCH($A2912+(1-H2912)*1,$A$2822:$A$2949,0))</f>
        <v>5000000</v>
      </c>
      <c r="AQ2912" s="7" t="n">
        <f aca="false">INDEX($AC$2822:$AC$2949,MATCH($A2912-H2912*1,$A$2822:$A$2949,0))</f>
        <v>346660500.910307</v>
      </c>
      <c r="AR2912" s="14" t="b">
        <f aca="false">AND(IF(B2912=1,AD2912&gt;=AE2912,AE2912&gt;AD2912),IF(C2912=1,AF2912&gt;=AG2912,AG2912&gt;AF2912),IF(D2912=1,AH2912&gt;=AI2912,AI2912&gt;AH2912),IF(E2912=1,AJ2912&gt;=AK2912,AK2912&gt;AJ2912),IF(F2912=1,AL2912&gt;=AM2912,AM2912&gt;AL2912),IF(G2912=1,AN2912&gt;=AO2912,AO2912&gt;AN2912),IF(H2912=1,AP2912&gt;=AQ2912,AQ2912&gt;AP2912))</f>
        <v>0</v>
      </c>
      <c r="AS2912" s="2"/>
      <c r="AT2912" s="2"/>
      <c r="AU2912" s="2"/>
      <c r="AV2912" s="2"/>
      <c r="AW2912" s="2"/>
      <c r="AX2912" s="2"/>
    </row>
    <row r="2913" customFormat="false" ht="15" hidden="false" customHeight="false" outlineLevel="0" collapsed="false">
      <c r="A2913" s="6" t="n">
        <f aca="false">ROW()-2822</f>
        <v>91</v>
      </c>
      <c r="B2913" s="6" t="n">
        <f aca="false">MOD(INT($A2913/64),2)</f>
        <v>1</v>
      </c>
      <c r="C2913" s="6" t="n">
        <f aca="false">MOD(INT($A2913/32),2)</f>
        <v>0</v>
      </c>
      <c r="D2913" s="6" t="n">
        <f aca="false">MOD(INT($A2913/16),2)</f>
        <v>1</v>
      </c>
      <c r="E2913" s="6" t="n">
        <f aca="false">MOD(INT($A2913/8),2)</f>
        <v>1</v>
      </c>
      <c r="F2913" s="6" t="n">
        <f aca="false">MOD(INT($A2913/4),2)</f>
        <v>0</v>
      </c>
      <c r="G2913" s="6" t="n">
        <f aca="false">MOD(INT($A2913/2),2)</f>
        <v>1</v>
      </c>
      <c r="H2913" s="6" t="n">
        <f aca="false">MOD(INT($A2913/1),2)</f>
        <v>1</v>
      </c>
      <c r="I2913" s="7" t="n">
        <f aca="false">IF(B2913=1,MIN($B$6,$B$2820),0)</f>
        <v>30000000</v>
      </c>
      <c r="J2913" s="7" t="n">
        <f aca="false">IF(C2913=1,MIN($F$786,MAX(0,$B$2820-I2913)),0)</f>
        <v>0</v>
      </c>
      <c r="K2913" s="7" t="n">
        <f aca="false">IF(D2913=1,MIN($F$785,MAX(0,$B$2820-SUM(I2913:J2913))),0)</f>
        <v>100000000</v>
      </c>
      <c r="L2913" s="7" t="n">
        <f aca="false">IF(E2913=1,MIN($F$784,MAX(0,$B$2820-SUM(I2913:K2913))),0)</f>
        <v>60000000</v>
      </c>
      <c r="M2913" s="7" t="n">
        <f aca="false">IF(F2913=1,MIN($F$783,MAX(0,$B$2820-SUM(I2913:L2913))),0)</f>
        <v>0</v>
      </c>
      <c r="N2913" s="7" t="n">
        <f aca="false">IF(G2913=1,MIN($F$782,MAX(0,$B$2820-SUM(I2913:M2913))),0)</f>
        <v>15000000</v>
      </c>
      <c r="O2913" s="7" t="n">
        <f aca="false">IF(H2913=1,MIN($F$781,MAX(0,$B$2820-SUM(I2913:N2913))),0)</f>
        <v>5000000</v>
      </c>
      <c r="P2913" s="7" t="n">
        <f aca="false">MAX(0,$B$2820-SUM(I2913:O2913))</f>
        <v>1790000000</v>
      </c>
      <c r="Q2913" s="7" t="n">
        <f aca="false">($B$763+$B$764)+$B$22+(1-B2913)*$B$758+(1-C2913)*$E$786+(1-D2913)*$E$785+(1-E2913)*$E$784+(1-F2913)*$E$783+(1-G2913)*$E$782+(1-H2913)*$E$781</f>
        <v>18425941.8837723</v>
      </c>
      <c r="R2913" s="7" t="n">
        <f aca="false">P2913&gt;$B$12*Q2913</f>
        <v>1</v>
      </c>
      <c r="S2913" s="7" t="n">
        <f aca="false">IF(R2913,(P2913+$B$12*$B$13)/(Q2913+$B$13),IF(Q2913&gt;0,P2913/Q2913,0))</f>
        <v>85.6592267127558</v>
      </c>
      <c r="T2913" s="7" t="n">
        <f aca="false">IF(R2913,$B$13*(S2913-$B$12),0)</f>
        <v>211648066.781889</v>
      </c>
      <c r="U2913" s="7" t="n">
        <f aca="false">($B$763+$B$764)*S2913</f>
        <v>24690698.1474671</v>
      </c>
      <c r="V2913" s="7" t="n">
        <f aca="false">$B$22*S2913</f>
        <v>770933040.414802</v>
      </c>
      <c r="W2913" s="7" t="n">
        <f aca="false">IF(B2913=1,I2913,S2913*$B$758)</f>
        <v>30000000</v>
      </c>
      <c r="X2913" s="7" t="n">
        <f aca="false">IF(C2913=1,J2913,S2913*$E$786)</f>
        <v>525750514.517574</v>
      </c>
      <c r="Y2913" s="7" t="n">
        <f aca="false">IF(D2913=1,K2913,S2913*$E$785)</f>
        <v>100000000</v>
      </c>
      <c r="Z2913" s="7" t="n">
        <f aca="false">IF(E2913=1,L2913,S2913*$E$784)</f>
        <v>60000000</v>
      </c>
      <c r="AA2913" s="7" t="n">
        <f aca="false">IF(F2913=1,M2913,S2913*$E$783)</f>
        <v>256977680.138267</v>
      </c>
      <c r="AB2913" s="7" t="n">
        <f aca="false">IF(G2913=1,N2913,S2913*$E$782)</f>
        <v>15000000</v>
      </c>
      <c r="AC2913" s="7" t="n">
        <f aca="false">IF(H2913=1,O2913,S2913*$E$781)</f>
        <v>5000000</v>
      </c>
      <c r="AD2913" s="7" t="n">
        <f aca="false">INDEX($W$2822:$W$2949,MATCH($A2913+(1-B2913)*64,$A$2822:$A$2949,0))</f>
        <v>30000000</v>
      </c>
      <c r="AE2913" s="7" t="n">
        <f aca="false">INDEX($W$2822:$W$2949,MATCH($A2913-B2913*64,$A$2822:$A$2949,0))</f>
        <v>69043859.6835038</v>
      </c>
      <c r="AF2913" s="7" t="n">
        <f aca="false">INDEX($X$2822:$X$2949,MATCH($A2913+(1-C2913)*32,$A$2822:$A$2949,0))</f>
        <v>300000000</v>
      </c>
      <c r="AG2913" s="7" t="n">
        <f aca="false">INDEX($X$2822:$X$2949,MATCH($A2913-C2913*32,$A$2822:$A$2949,0))</f>
        <v>525750514.517574</v>
      </c>
      <c r="AH2913" s="7" t="n">
        <f aca="false">INDEX($Y$2822:$Y$2949,MATCH($A2913+(1-D2913)*16,$A$2822:$A$2949,0))</f>
        <v>100000000</v>
      </c>
      <c r="AI2913" s="7" t="n">
        <f aca="false">INDEX($Y$2822:$Y$2949,MATCH($A2913-D2913*16,$A$2822:$A$2949,0))</f>
        <v>144887742.384357</v>
      </c>
      <c r="AJ2913" s="7" t="n">
        <f aca="false">INDEX($Z$2822:$Z$2949,MATCH($A2913+(1-E2913)*8,$A$2822:$A$2949,0))</f>
        <v>60000000</v>
      </c>
      <c r="AK2913" s="7" t="n">
        <f aca="false">INDEX($Z$2822:$Z$2949,MATCH($A2913-E2913*8,$A$2822:$A$2949,0))</f>
        <v>190603235.751567</v>
      </c>
      <c r="AL2913" s="7" t="n">
        <f aca="false">INDEX($AA$2822:$AA$2949,MATCH($A2913+(1-F2913)*4,$A$2822:$A$2949,0))</f>
        <v>30000000</v>
      </c>
      <c r="AM2913" s="7" t="n">
        <f aca="false">INDEX($AA$2822:$AA$2949,MATCH($A2913-F2913*4,$A$2822:$A$2949,0))</f>
        <v>256977680.138267</v>
      </c>
      <c r="AN2913" s="7" t="n">
        <f aca="false">INDEX($AB$2822:$AB$2949,MATCH($A2913+(1-G2913)*2,$A$2822:$A$2949,0))</f>
        <v>15000000</v>
      </c>
      <c r="AO2913" s="7" t="n">
        <f aca="false">INDEX($AB$2822:$AB$2949,MATCH($A2913-G2913*2,$A$2822:$A$2949,0))</f>
        <v>348589071.151811</v>
      </c>
      <c r="AP2913" s="7" t="n">
        <f aca="false">INDEX($AC$2822:$AC$2949,MATCH($A2913+(1-H2913)*1,$A$2822:$A$2949,0))</f>
        <v>5000000</v>
      </c>
      <c r="AQ2913" s="7" t="n">
        <f aca="false">INDEX($AC$2822:$AC$2949,MATCH($A2913-H2913*1,$A$2822:$A$2949,0))</f>
        <v>346660500.910307</v>
      </c>
      <c r="AR2913" s="14" t="b">
        <f aca="false">AND(IF(B2913=1,AD2913&gt;=AE2913,AE2913&gt;AD2913),IF(C2913=1,AF2913&gt;=AG2913,AG2913&gt;AF2913),IF(D2913=1,AH2913&gt;=AI2913,AI2913&gt;AH2913),IF(E2913=1,AJ2913&gt;=AK2913,AK2913&gt;AJ2913),IF(F2913=1,AL2913&gt;=AM2913,AM2913&gt;AL2913),IF(G2913=1,AN2913&gt;=AO2913,AO2913&gt;AN2913),IF(H2913=1,AP2913&gt;=AQ2913,AQ2913&gt;AP2913))</f>
        <v>0</v>
      </c>
      <c r="AS2913" s="2"/>
      <c r="AT2913" s="2"/>
      <c r="AU2913" s="2"/>
      <c r="AV2913" s="2"/>
      <c r="AW2913" s="2"/>
      <c r="AX2913" s="2"/>
    </row>
    <row r="2914" customFormat="false" ht="15" hidden="false" customHeight="false" outlineLevel="0" collapsed="false">
      <c r="A2914" s="6" t="n">
        <f aca="false">ROW()-2822</f>
        <v>92</v>
      </c>
      <c r="B2914" s="6" t="n">
        <f aca="false">MOD(INT($A2914/64),2)</f>
        <v>1</v>
      </c>
      <c r="C2914" s="6" t="n">
        <f aca="false">MOD(INT($A2914/32),2)</f>
        <v>0</v>
      </c>
      <c r="D2914" s="6" t="n">
        <f aca="false">MOD(INT($A2914/16),2)</f>
        <v>1</v>
      </c>
      <c r="E2914" s="6" t="n">
        <f aca="false">MOD(INT($A2914/8),2)</f>
        <v>1</v>
      </c>
      <c r="F2914" s="6" t="n">
        <f aca="false">MOD(INT($A2914/4),2)</f>
        <v>1</v>
      </c>
      <c r="G2914" s="6" t="n">
        <f aca="false">MOD(INT($A2914/2),2)</f>
        <v>0</v>
      </c>
      <c r="H2914" s="6" t="n">
        <f aca="false">MOD(INT($A2914/1),2)</f>
        <v>0</v>
      </c>
      <c r="I2914" s="7" t="n">
        <f aca="false">IF(B2914=1,MIN($B$6,$B$2820),0)</f>
        <v>30000000</v>
      </c>
      <c r="J2914" s="7" t="n">
        <f aca="false">IF(C2914=1,MIN($F$786,MAX(0,$B$2820-I2914)),0)</f>
        <v>0</v>
      </c>
      <c r="K2914" s="7" t="n">
        <f aca="false">IF(D2914=1,MIN($F$785,MAX(0,$B$2820-SUM(I2914:J2914))),0)</f>
        <v>100000000</v>
      </c>
      <c r="L2914" s="7" t="n">
        <f aca="false">IF(E2914=1,MIN($F$784,MAX(0,$B$2820-SUM(I2914:K2914))),0)</f>
        <v>60000000</v>
      </c>
      <c r="M2914" s="7" t="n">
        <f aca="false">IF(F2914=1,MIN($F$783,MAX(0,$B$2820-SUM(I2914:L2914))),0)</f>
        <v>30000000</v>
      </c>
      <c r="N2914" s="7" t="n">
        <f aca="false">IF(G2914=1,MIN($F$782,MAX(0,$B$2820-SUM(I2914:M2914))),0)</f>
        <v>0</v>
      </c>
      <c r="O2914" s="7" t="n">
        <f aca="false">IF(H2914=1,MIN($F$781,MAX(0,$B$2820-SUM(I2914:N2914))),0)</f>
        <v>0</v>
      </c>
      <c r="P2914" s="7" t="n">
        <f aca="false">MAX(0,$B$2820-SUM(I2914:O2914))</f>
        <v>1780000000</v>
      </c>
      <c r="Q2914" s="7" t="n">
        <f aca="false">($B$763+$B$764)+$B$22+(1-B2914)*$B$758+(1-C2914)*$E$786+(1-D2914)*$E$785+(1-E2914)*$E$784+(1-F2914)*$E$783+(1-G2914)*$E$782+(1-H2914)*$E$781</f>
        <v>25425941.8837723</v>
      </c>
      <c r="R2914" s="7" t="n">
        <f aca="false">P2914&gt;$B$12*Q2914</f>
        <v>1</v>
      </c>
      <c r="S2914" s="7" t="n">
        <f aca="false">IF(R2914,(P2914+$B$12*$B$13)/(Q2914+$B$13),IF(Q2914&gt;0,P2914/Q2914,0))</f>
        <v>63.8295391223961</v>
      </c>
      <c r="T2914" s="7" t="n">
        <f aca="false">IF(R2914,$B$13*(S2914-$B$12),0)</f>
        <v>157073847.80599</v>
      </c>
      <c r="U2914" s="7" t="n">
        <f aca="false">($B$763+$B$764)*S2914</f>
        <v>18398436.9675419</v>
      </c>
      <c r="V2914" s="7" t="n">
        <f aca="false">$B$22*S2914</f>
        <v>574465852.101564</v>
      </c>
      <c r="W2914" s="7" t="n">
        <f aca="false">IF(B2914=1,I2914,S2914*$B$758)</f>
        <v>30000000</v>
      </c>
      <c r="X2914" s="7" t="n">
        <f aca="false">IF(C2914=1,J2914,S2914*$E$786)</f>
        <v>391766471.900943</v>
      </c>
      <c r="Y2914" s="7" t="n">
        <f aca="false">IF(D2914=1,K2914,S2914*$E$785)</f>
        <v>100000000</v>
      </c>
      <c r="Z2914" s="7" t="n">
        <f aca="false">IF(E2914=1,L2914,S2914*$E$784)</f>
        <v>60000000</v>
      </c>
      <c r="AA2914" s="7" t="n">
        <f aca="false">IF(F2914=1,M2914,S2914*$E$783)</f>
        <v>30000000</v>
      </c>
      <c r="AB2914" s="7" t="n">
        <f aca="false">IF(G2914=1,N2914,S2914*$E$782)</f>
        <v>319147695.61198</v>
      </c>
      <c r="AC2914" s="7" t="n">
        <f aca="false">IF(H2914=1,O2914,S2914*$E$781)</f>
        <v>319147695.61198</v>
      </c>
      <c r="AD2914" s="7" t="n">
        <f aca="false">INDEX($W$2822:$W$2949,MATCH($A2914+(1-B2914)*64,$A$2822:$A$2949,0))</f>
        <v>30000000</v>
      </c>
      <c r="AE2914" s="7" t="n">
        <f aca="false">INDEX($W$2822:$W$2949,MATCH($A2914-B2914*64,$A$2822:$A$2949,0))</f>
        <v>51946531.9067218</v>
      </c>
      <c r="AF2914" s="7" t="n">
        <f aca="false">INDEX($X$2822:$X$2949,MATCH($A2914+(1-C2914)*32,$A$2822:$A$2949,0))</f>
        <v>300000000</v>
      </c>
      <c r="AG2914" s="7" t="n">
        <f aca="false">INDEX($X$2822:$X$2949,MATCH($A2914-C2914*32,$A$2822:$A$2949,0))</f>
        <v>391766471.900943</v>
      </c>
      <c r="AH2914" s="7" t="n">
        <f aca="false">INDEX($Y$2822:$Y$2949,MATCH($A2914+(1-D2914)*16,$A$2822:$A$2949,0))</f>
        <v>100000000</v>
      </c>
      <c r="AI2914" s="7" t="n">
        <f aca="false">INDEX($Y$2822:$Y$2949,MATCH($A2914-D2914*16,$A$2822:$A$2949,0))</f>
        <v>110109111.193974</v>
      </c>
      <c r="AJ2914" s="7" t="n">
        <f aca="false">INDEX($Z$2822:$Z$2949,MATCH($A2914+(1-E2914)*8,$A$2822:$A$2949,0))</f>
        <v>60000000</v>
      </c>
      <c r="AK2914" s="7" t="n">
        <f aca="false">INDEX($Z$2822:$Z$2949,MATCH($A2914-E2914*8,$A$2822:$A$2949,0))</f>
        <v>145815751.311133</v>
      </c>
      <c r="AL2914" s="7" t="n">
        <f aca="false">INDEX($AA$2822:$AA$2949,MATCH($A2914+(1-F2914)*4,$A$2822:$A$2949,0))</f>
        <v>30000000</v>
      </c>
      <c r="AM2914" s="7" t="n">
        <f aca="false">INDEX($AA$2822:$AA$2949,MATCH($A2914-F2914*4,$A$2822:$A$2949,0))</f>
        <v>175823262.56822</v>
      </c>
      <c r="AN2914" s="7" t="n">
        <f aca="false">INDEX($AB$2822:$AB$2949,MATCH($A2914+(1-G2914)*2,$A$2822:$A$2949,0))</f>
        <v>15000000</v>
      </c>
      <c r="AO2914" s="7" t="n">
        <f aca="false">INDEX($AB$2822:$AB$2949,MATCH($A2914-G2914*2,$A$2822:$A$2949,0))</f>
        <v>319147695.61198</v>
      </c>
      <c r="AP2914" s="7" t="n">
        <f aca="false">INDEX($AC$2822:$AC$2949,MATCH($A2914+(1-H2914)*1,$A$2822:$A$2949,0))</f>
        <v>5000000</v>
      </c>
      <c r="AQ2914" s="7" t="n">
        <f aca="false">INDEX($AC$2822:$AC$2949,MATCH($A2914-H2914*1,$A$2822:$A$2949,0))</f>
        <v>319147695.61198</v>
      </c>
      <c r="AR2914" s="14" t="b">
        <f aca="false">AND(IF(B2914=1,AD2914&gt;=AE2914,AE2914&gt;AD2914),IF(C2914=1,AF2914&gt;=AG2914,AG2914&gt;AF2914),IF(D2914=1,AH2914&gt;=AI2914,AI2914&gt;AH2914),IF(E2914=1,AJ2914&gt;=AK2914,AK2914&gt;AJ2914),IF(F2914=1,AL2914&gt;=AM2914,AM2914&gt;AL2914),IF(G2914=1,AN2914&gt;=AO2914,AO2914&gt;AN2914),IF(H2914=1,AP2914&gt;=AQ2914,AQ2914&gt;AP2914))</f>
        <v>0</v>
      </c>
      <c r="AS2914" s="2"/>
      <c r="AT2914" s="2"/>
      <c r="AU2914" s="2"/>
      <c r="AV2914" s="2"/>
      <c r="AW2914" s="2"/>
      <c r="AX2914" s="2"/>
    </row>
    <row r="2915" customFormat="false" ht="15" hidden="false" customHeight="false" outlineLevel="0" collapsed="false">
      <c r="A2915" s="6" t="n">
        <f aca="false">ROW()-2822</f>
        <v>93</v>
      </c>
      <c r="B2915" s="6" t="n">
        <f aca="false">MOD(INT($A2915/64),2)</f>
        <v>1</v>
      </c>
      <c r="C2915" s="6" t="n">
        <f aca="false">MOD(INT($A2915/32),2)</f>
        <v>0</v>
      </c>
      <c r="D2915" s="6" t="n">
        <f aca="false">MOD(INT($A2915/16),2)</f>
        <v>1</v>
      </c>
      <c r="E2915" s="6" t="n">
        <f aca="false">MOD(INT($A2915/8),2)</f>
        <v>1</v>
      </c>
      <c r="F2915" s="6" t="n">
        <f aca="false">MOD(INT($A2915/4),2)</f>
        <v>1</v>
      </c>
      <c r="G2915" s="6" t="n">
        <f aca="false">MOD(INT($A2915/2),2)</f>
        <v>0</v>
      </c>
      <c r="H2915" s="6" t="n">
        <f aca="false">MOD(INT($A2915/1),2)</f>
        <v>1</v>
      </c>
      <c r="I2915" s="7" t="n">
        <f aca="false">IF(B2915=1,MIN($B$6,$B$2820),0)</f>
        <v>30000000</v>
      </c>
      <c r="J2915" s="7" t="n">
        <f aca="false">IF(C2915=1,MIN($F$786,MAX(0,$B$2820-I2915)),0)</f>
        <v>0</v>
      </c>
      <c r="K2915" s="7" t="n">
        <f aca="false">IF(D2915=1,MIN($F$785,MAX(0,$B$2820-SUM(I2915:J2915))),0)</f>
        <v>100000000</v>
      </c>
      <c r="L2915" s="7" t="n">
        <f aca="false">IF(E2915=1,MIN($F$784,MAX(0,$B$2820-SUM(I2915:K2915))),0)</f>
        <v>60000000</v>
      </c>
      <c r="M2915" s="7" t="n">
        <f aca="false">IF(F2915=1,MIN($F$783,MAX(0,$B$2820-SUM(I2915:L2915))),0)</f>
        <v>30000000</v>
      </c>
      <c r="N2915" s="7" t="n">
        <f aca="false">IF(G2915=1,MIN($F$782,MAX(0,$B$2820-SUM(I2915:M2915))),0)</f>
        <v>0</v>
      </c>
      <c r="O2915" s="7" t="n">
        <f aca="false">IF(H2915=1,MIN($F$781,MAX(0,$B$2820-SUM(I2915:N2915))),0)</f>
        <v>5000000</v>
      </c>
      <c r="P2915" s="7" t="n">
        <f aca="false">MAX(0,$B$2820-SUM(I2915:O2915))</f>
        <v>1775000000</v>
      </c>
      <c r="Q2915" s="7" t="n">
        <f aca="false">($B$763+$B$764)+$B$22+(1-B2915)*$B$758+(1-C2915)*$E$786+(1-D2915)*$E$785+(1-E2915)*$E$784+(1-F2915)*$E$783+(1-G2915)*$E$782+(1-H2915)*$E$781</f>
        <v>20425941.8837723</v>
      </c>
      <c r="R2915" s="7" t="n">
        <f aca="false">P2915&gt;$B$12*Q2915</f>
        <v>1</v>
      </c>
      <c r="S2915" s="7" t="n">
        <f aca="false">IF(R2915,(P2915+$B$12*$B$13)/(Q2915+$B$13),IF(Q2915&gt;0,P2915/Q2915,0))</f>
        <v>77.5322562105147</v>
      </c>
      <c r="T2915" s="7" t="n">
        <f aca="false">IF(R2915,$B$13*(S2915-$B$12),0)</f>
        <v>191330640.526287</v>
      </c>
      <c r="U2915" s="7" t="n">
        <f aca="false">($B$763+$B$764)*S2915</f>
        <v>22348153.3542823</v>
      </c>
      <c r="V2915" s="7" t="n">
        <f aca="false">$B$22*S2915</f>
        <v>697790305.894632</v>
      </c>
      <c r="W2915" s="7" t="n">
        <f aca="false">IF(B2915=1,I2915,S2915*$B$758)</f>
        <v>30000000</v>
      </c>
      <c r="X2915" s="7" t="n">
        <f aca="false">IF(C2915=1,J2915,S2915*$E$786)</f>
        <v>475869619.172226</v>
      </c>
      <c r="Y2915" s="7" t="n">
        <f aca="false">IF(D2915=1,K2915,S2915*$E$785)</f>
        <v>100000000</v>
      </c>
      <c r="Z2915" s="7" t="n">
        <f aca="false">IF(E2915=1,L2915,S2915*$E$784)</f>
        <v>60000000</v>
      </c>
      <c r="AA2915" s="7" t="n">
        <f aca="false">IF(F2915=1,M2915,S2915*$E$783)</f>
        <v>30000000</v>
      </c>
      <c r="AB2915" s="7" t="n">
        <f aca="false">IF(G2915=1,N2915,S2915*$E$782)</f>
        <v>387661281.052573</v>
      </c>
      <c r="AC2915" s="7" t="n">
        <f aca="false">IF(H2915=1,O2915,S2915*$E$781)</f>
        <v>5000000</v>
      </c>
      <c r="AD2915" s="7" t="n">
        <f aca="false">INDEX($W$2822:$W$2949,MATCH($A2915+(1-B2915)*64,$A$2822:$A$2949,0))</f>
        <v>30000000</v>
      </c>
      <c r="AE2915" s="7" t="n">
        <f aca="false">INDEX($W$2822:$W$2949,MATCH($A2915-B2915*64,$A$2822:$A$2949,0))</f>
        <v>62709211.7037336</v>
      </c>
      <c r="AF2915" s="7" t="n">
        <f aca="false">INDEX($X$2822:$X$2949,MATCH($A2915+(1-C2915)*32,$A$2822:$A$2949,0))</f>
        <v>300000000</v>
      </c>
      <c r="AG2915" s="7" t="n">
        <f aca="false">INDEX($X$2822:$X$2949,MATCH($A2915-C2915*32,$A$2822:$A$2949,0))</f>
        <v>475869619.172226</v>
      </c>
      <c r="AH2915" s="7" t="n">
        <f aca="false">INDEX($Y$2822:$Y$2949,MATCH($A2915+(1-D2915)*16,$A$2822:$A$2949,0))</f>
        <v>100000000</v>
      </c>
      <c r="AI2915" s="7" t="n">
        <f aca="false">INDEX($Y$2822:$Y$2949,MATCH($A2915-D2915*16,$A$2822:$A$2949,0))</f>
        <v>132082057.926843</v>
      </c>
      <c r="AJ2915" s="7" t="n">
        <f aca="false">INDEX($Z$2822:$Z$2949,MATCH($A2915+(1-E2915)*8,$A$2822:$A$2949,0))</f>
        <v>60000000</v>
      </c>
      <c r="AK2915" s="7" t="n">
        <f aca="false">INDEX($Z$2822:$Z$2949,MATCH($A2915-E2915*8,$A$2822:$A$2949,0))</f>
        <v>174129752.813882</v>
      </c>
      <c r="AL2915" s="7" t="n">
        <f aca="false">INDEX($AA$2822:$AA$2949,MATCH($A2915+(1-F2915)*4,$A$2822:$A$2949,0))</f>
        <v>30000000</v>
      </c>
      <c r="AM2915" s="7" t="n">
        <f aca="false">INDEX($AA$2822:$AA$2949,MATCH($A2915-F2915*4,$A$2822:$A$2949,0))</f>
        <v>209153442.691086</v>
      </c>
      <c r="AN2915" s="7" t="n">
        <f aca="false">INDEX($AB$2822:$AB$2949,MATCH($A2915+(1-G2915)*2,$A$2822:$A$2949,0))</f>
        <v>15000000</v>
      </c>
      <c r="AO2915" s="7" t="n">
        <f aca="false">INDEX($AB$2822:$AB$2949,MATCH($A2915-G2915*2,$A$2822:$A$2949,0))</f>
        <v>387661281.052573</v>
      </c>
      <c r="AP2915" s="7" t="n">
        <f aca="false">INDEX($AC$2822:$AC$2949,MATCH($A2915+(1-H2915)*1,$A$2822:$A$2949,0))</f>
        <v>5000000</v>
      </c>
      <c r="AQ2915" s="7" t="n">
        <f aca="false">INDEX($AC$2822:$AC$2949,MATCH($A2915-H2915*1,$A$2822:$A$2949,0))</f>
        <v>319147695.61198</v>
      </c>
      <c r="AR2915" s="14" t="b">
        <f aca="false">AND(IF(B2915=1,AD2915&gt;=AE2915,AE2915&gt;AD2915),IF(C2915=1,AF2915&gt;=AG2915,AG2915&gt;AF2915),IF(D2915=1,AH2915&gt;=AI2915,AI2915&gt;AH2915),IF(E2915=1,AJ2915&gt;=AK2915,AK2915&gt;AJ2915),IF(F2915=1,AL2915&gt;=AM2915,AM2915&gt;AL2915),IF(G2915=1,AN2915&gt;=AO2915,AO2915&gt;AN2915),IF(H2915=1,AP2915&gt;=AQ2915,AQ2915&gt;AP2915))</f>
        <v>0</v>
      </c>
      <c r="AS2915" s="2"/>
      <c r="AT2915" s="2"/>
      <c r="AU2915" s="2"/>
      <c r="AV2915" s="2"/>
      <c r="AW2915" s="2"/>
      <c r="AX2915" s="2"/>
    </row>
    <row r="2916" customFormat="false" ht="15" hidden="false" customHeight="false" outlineLevel="0" collapsed="false">
      <c r="A2916" s="6" t="n">
        <f aca="false">ROW()-2822</f>
        <v>94</v>
      </c>
      <c r="B2916" s="6" t="n">
        <f aca="false">MOD(INT($A2916/64),2)</f>
        <v>1</v>
      </c>
      <c r="C2916" s="6" t="n">
        <f aca="false">MOD(INT($A2916/32),2)</f>
        <v>0</v>
      </c>
      <c r="D2916" s="6" t="n">
        <f aca="false">MOD(INT($A2916/16),2)</f>
        <v>1</v>
      </c>
      <c r="E2916" s="6" t="n">
        <f aca="false">MOD(INT($A2916/8),2)</f>
        <v>1</v>
      </c>
      <c r="F2916" s="6" t="n">
        <f aca="false">MOD(INT($A2916/4),2)</f>
        <v>1</v>
      </c>
      <c r="G2916" s="6" t="n">
        <f aca="false">MOD(INT($A2916/2),2)</f>
        <v>1</v>
      </c>
      <c r="H2916" s="6" t="n">
        <f aca="false">MOD(INT($A2916/1),2)</f>
        <v>0</v>
      </c>
      <c r="I2916" s="7" t="n">
        <f aca="false">IF(B2916=1,MIN($B$6,$B$2820),0)</f>
        <v>30000000</v>
      </c>
      <c r="J2916" s="7" t="n">
        <f aca="false">IF(C2916=1,MIN($F$786,MAX(0,$B$2820-I2916)),0)</f>
        <v>0</v>
      </c>
      <c r="K2916" s="7" t="n">
        <f aca="false">IF(D2916=1,MIN($F$785,MAX(0,$B$2820-SUM(I2916:J2916))),0)</f>
        <v>100000000</v>
      </c>
      <c r="L2916" s="7" t="n">
        <f aca="false">IF(E2916=1,MIN($F$784,MAX(0,$B$2820-SUM(I2916:K2916))),0)</f>
        <v>60000000</v>
      </c>
      <c r="M2916" s="7" t="n">
        <f aca="false">IF(F2916=1,MIN($F$783,MAX(0,$B$2820-SUM(I2916:L2916))),0)</f>
        <v>30000000</v>
      </c>
      <c r="N2916" s="7" t="n">
        <f aca="false">IF(G2916=1,MIN($F$782,MAX(0,$B$2820-SUM(I2916:M2916))),0)</f>
        <v>15000000</v>
      </c>
      <c r="O2916" s="7" t="n">
        <f aca="false">IF(H2916=1,MIN($F$781,MAX(0,$B$2820-SUM(I2916:N2916))),0)</f>
        <v>0</v>
      </c>
      <c r="P2916" s="7" t="n">
        <f aca="false">MAX(0,$B$2820-SUM(I2916:O2916))</f>
        <v>1765000000</v>
      </c>
      <c r="Q2916" s="7" t="n">
        <f aca="false">($B$763+$B$764)+$B$22+(1-B2916)*$B$758+(1-C2916)*$E$786+(1-D2916)*$E$785+(1-E2916)*$E$784+(1-F2916)*$E$783+(1-G2916)*$E$782+(1-H2916)*$E$781</f>
        <v>20425941.8837723</v>
      </c>
      <c r="R2916" s="7" t="n">
        <f aca="false">P2916&gt;$B$12*Q2916</f>
        <v>1</v>
      </c>
      <c r="S2916" s="7" t="n">
        <f aca="false">IF(R2916,(P2916+$B$12*$B$13)/(Q2916+$B$13),IF(Q2916&gt;0,P2916/Q2916,0))</f>
        <v>77.0960691150969</v>
      </c>
      <c r="T2916" s="7" t="n">
        <f aca="false">IF(R2916,$B$13*(S2916-$B$12),0)</f>
        <v>190240172.787742</v>
      </c>
      <c r="U2916" s="7" t="n">
        <f aca="false">($B$763+$B$764)*S2916</f>
        <v>22222425.3466632</v>
      </c>
      <c r="V2916" s="7" t="n">
        <f aca="false">$B$22*S2916</f>
        <v>693864622.035872</v>
      </c>
      <c r="W2916" s="7" t="n">
        <f aca="false">IF(B2916=1,I2916,S2916*$B$758)</f>
        <v>30000000</v>
      </c>
      <c r="X2916" s="7" t="n">
        <f aca="false">IF(C2916=1,J2916,S2916*$E$786)</f>
        <v>473192434.254239</v>
      </c>
      <c r="Y2916" s="7" t="n">
        <f aca="false">IF(D2916=1,K2916,S2916*$E$785)</f>
        <v>100000000</v>
      </c>
      <c r="Z2916" s="7" t="n">
        <f aca="false">IF(E2916=1,L2916,S2916*$E$784)</f>
        <v>60000000</v>
      </c>
      <c r="AA2916" s="7" t="n">
        <f aca="false">IF(F2916=1,M2916,S2916*$E$783)</f>
        <v>30000000</v>
      </c>
      <c r="AB2916" s="7" t="n">
        <f aca="false">IF(G2916=1,N2916,S2916*$E$782)</f>
        <v>15000000</v>
      </c>
      <c r="AC2916" s="7" t="n">
        <f aca="false">IF(H2916=1,O2916,S2916*$E$781)</f>
        <v>385480345.575484</v>
      </c>
      <c r="AD2916" s="7" t="n">
        <f aca="false">INDEX($W$2822:$W$2949,MATCH($A2916+(1-B2916)*64,$A$2822:$A$2949,0))</f>
        <v>30000000</v>
      </c>
      <c r="AE2916" s="7" t="n">
        <f aca="false">INDEX($W$2822:$W$2949,MATCH($A2916-B2916*64,$A$2822:$A$2949,0))</f>
        <v>62362272.7731459</v>
      </c>
      <c r="AF2916" s="7" t="n">
        <f aca="false">INDEX($X$2822:$X$2949,MATCH($A2916+(1-C2916)*32,$A$2822:$A$2949,0))</f>
        <v>300000000</v>
      </c>
      <c r="AG2916" s="7" t="n">
        <f aca="false">INDEX($X$2822:$X$2949,MATCH($A2916-C2916*32,$A$2822:$A$2949,0))</f>
        <v>473192434.254239</v>
      </c>
      <c r="AH2916" s="7" t="n">
        <f aca="false">INDEX($Y$2822:$Y$2949,MATCH($A2916+(1-D2916)*16,$A$2822:$A$2949,0))</f>
        <v>100000000</v>
      </c>
      <c r="AI2916" s="7" t="n">
        <f aca="false">INDEX($Y$2822:$Y$2949,MATCH($A2916-D2916*16,$A$2822:$A$2949,0))</f>
        <v>131378558.28409</v>
      </c>
      <c r="AJ2916" s="7" t="n">
        <f aca="false">INDEX($Z$2822:$Z$2949,MATCH($A2916+(1-E2916)*8,$A$2822:$A$2949,0))</f>
        <v>60000000</v>
      </c>
      <c r="AK2916" s="7" t="n">
        <f aca="false">INDEX($Z$2822:$Z$2949,MATCH($A2916-E2916*8,$A$2822:$A$2949,0))</f>
        <v>173182107.900609</v>
      </c>
      <c r="AL2916" s="7" t="n">
        <f aca="false">INDEX($AA$2822:$AA$2949,MATCH($A2916+(1-F2916)*4,$A$2822:$A$2949,0))</f>
        <v>30000000</v>
      </c>
      <c r="AM2916" s="7" t="n">
        <f aca="false">INDEX($AA$2822:$AA$2949,MATCH($A2916-F2916*4,$A$2822:$A$2949,0))</f>
        <v>207996300.546184</v>
      </c>
      <c r="AN2916" s="7" t="n">
        <f aca="false">INDEX($AB$2822:$AB$2949,MATCH($A2916+(1-G2916)*2,$A$2822:$A$2949,0))</f>
        <v>15000000</v>
      </c>
      <c r="AO2916" s="7" t="n">
        <f aca="false">INDEX($AB$2822:$AB$2949,MATCH($A2916-G2916*2,$A$2822:$A$2949,0))</f>
        <v>319147695.61198</v>
      </c>
      <c r="AP2916" s="7" t="n">
        <f aca="false">INDEX($AC$2822:$AC$2949,MATCH($A2916+(1-H2916)*1,$A$2822:$A$2949,0))</f>
        <v>5000000</v>
      </c>
      <c r="AQ2916" s="7" t="n">
        <f aca="false">INDEX($AC$2822:$AC$2949,MATCH($A2916-H2916*1,$A$2822:$A$2949,0))</f>
        <v>385480345.575484</v>
      </c>
      <c r="AR2916" s="14" t="b">
        <f aca="false">AND(IF(B2916=1,AD2916&gt;=AE2916,AE2916&gt;AD2916),IF(C2916=1,AF2916&gt;=AG2916,AG2916&gt;AF2916),IF(D2916=1,AH2916&gt;=AI2916,AI2916&gt;AH2916),IF(E2916=1,AJ2916&gt;=AK2916,AK2916&gt;AJ2916),IF(F2916=1,AL2916&gt;=AM2916,AM2916&gt;AL2916),IF(G2916=1,AN2916&gt;=AO2916,AO2916&gt;AN2916),IF(H2916=1,AP2916&gt;=AQ2916,AQ2916&gt;AP2916))</f>
        <v>0</v>
      </c>
      <c r="AS2916" s="2"/>
      <c r="AT2916" s="2"/>
      <c r="AU2916" s="2"/>
      <c r="AV2916" s="2"/>
      <c r="AW2916" s="2"/>
      <c r="AX2916" s="2"/>
    </row>
    <row r="2917" customFormat="false" ht="15" hidden="false" customHeight="false" outlineLevel="0" collapsed="false">
      <c r="A2917" s="6" t="n">
        <f aca="false">ROW()-2822</f>
        <v>95</v>
      </c>
      <c r="B2917" s="6" t="n">
        <f aca="false">MOD(INT($A2917/64),2)</f>
        <v>1</v>
      </c>
      <c r="C2917" s="6" t="n">
        <f aca="false">MOD(INT($A2917/32),2)</f>
        <v>0</v>
      </c>
      <c r="D2917" s="6" t="n">
        <f aca="false">MOD(INT($A2917/16),2)</f>
        <v>1</v>
      </c>
      <c r="E2917" s="6" t="n">
        <f aca="false">MOD(INT($A2917/8),2)</f>
        <v>1</v>
      </c>
      <c r="F2917" s="6" t="n">
        <f aca="false">MOD(INT($A2917/4),2)</f>
        <v>1</v>
      </c>
      <c r="G2917" s="6" t="n">
        <f aca="false">MOD(INT($A2917/2),2)</f>
        <v>1</v>
      </c>
      <c r="H2917" s="6" t="n">
        <f aca="false">MOD(INT($A2917/1),2)</f>
        <v>1</v>
      </c>
      <c r="I2917" s="7" t="n">
        <f aca="false">IF(B2917=1,MIN($B$6,$B$2820),0)</f>
        <v>30000000</v>
      </c>
      <c r="J2917" s="7" t="n">
        <f aca="false">IF(C2917=1,MIN($F$786,MAX(0,$B$2820-I2917)),0)</f>
        <v>0</v>
      </c>
      <c r="K2917" s="7" t="n">
        <f aca="false">IF(D2917=1,MIN($F$785,MAX(0,$B$2820-SUM(I2917:J2917))),0)</f>
        <v>100000000</v>
      </c>
      <c r="L2917" s="7" t="n">
        <f aca="false">IF(E2917=1,MIN($F$784,MAX(0,$B$2820-SUM(I2917:K2917))),0)</f>
        <v>60000000</v>
      </c>
      <c r="M2917" s="7" t="n">
        <f aca="false">IF(F2917=1,MIN($F$783,MAX(0,$B$2820-SUM(I2917:L2917))),0)</f>
        <v>30000000</v>
      </c>
      <c r="N2917" s="7" t="n">
        <f aca="false">IF(G2917=1,MIN($F$782,MAX(0,$B$2820-SUM(I2917:M2917))),0)</f>
        <v>15000000</v>
      </c>
      <c r="O2917" s="7" t="n">
        <f aca="false">IF(H2917=1,MIN($F$781,MAX(0,$B$2820-SUM(I2917:N2917))),0)</f>
        <v>5000000</v>
      </c>
      <c r="P2917" s="7" t="n">
        <f aca="false">MAX(0,$B$2820-SUM(I2917:O2917))</f>
        <v>1760000000</v>
      </c>
      <c r="Q2917" s="7" t="n">
        <f aca="false">($B$763+$B$764)+$B$22+(1-B2917)*$B$758+(1-C2917)*$E$786+(1-D2917)*$E$785+(1-E2917)*$E$784+(1-F2917)*$E$783+(1-G2917)*$E$782+(1-H2917)*$E$781</f>
        <v>15425941.8837723</v>
      </c>
      <c r="R2917" s="7" t="n">
        <f aca="false">P2917&gt;$B$12*Q2917</f>
        <v>1</v>
      </c>
      <c r="S2917" s="7" t="n">
        <f aca="false">IF(R2917,(P2917+$B$12*$B$13)/(Q2917+$B$13),IF(Q2917&gt;0,P2917/Q2917,0))</f>
        <v>98.321193465183</v>
      </c>
      <c r="T2917" s="7" t="n">
        <f aca="false">IF(R2917,$B$13*(S2917-$B$12),0)</f>
        <v>243302983.662958</v>
      </c>
      <c r="U2917" s="7" t="n">
        <f aca="false">($B$763+$B$764)*S2917</f>
        <v>28340425.223405</v>
      </c>
      <c r="V2917" s="7" t="n">
        <f aca="false">$B$22*S2917</f>
        <v>884890741.186647</v>
      </c>
      <c r="W2917" s="7" t="n">
        <f aca="false">IF(B2917=1,I2917,S2917*$B$758)</f>
        <v>30000000</v>
      </c>
      <c r="X2917" s="7" t="n">
        <f aca="false">IF(C2917=1,J2917,S2917*$E$786)</f>
        <v>603465849.92699</v>
      </c>
      <c r="Y2917" s="7" t="n">
        <f aca="false">IF(D2917=1,K2917,S2917*$E$785)</f>
        <v>100000000</v>
      </c>
      <c r="Z2917" s="7" t="n">
        <f aca="false">IF(E2917=1,L2917,S2917*$E$784)</f>
        <v>60000000</v>
      </c>
      <c r="AA2917" s="7" t="n">
        <f aca="false">IF(F2917=1,M2917,S2917*$E$783)</f>
        <v>30000000</v>
      </c>
      <c r="AB2917" s="7" t="n">
        <f aca="false">IF(G2917=1,N2917,S2917*$E$782)</f>
        <v>15000000</v>
      </c>
      <c r="AC2917" s="7" t="n">
        <f aca="false">IF(H2917=1,O2917,S2917*$E$781)</f>
        <v>5000000</v>
      </c>
      <c r="AD2917" s="7" t="n">
        <f aca="false">INDEX($W$2822:$W$2949,MATCH($A2917+(1-B2917)*64,$A$2822:$A$2949,0))</f>
        <v>30000000</v>
      </c>
      <c r="AE2917" s="7" t="n">
        <f aca="false">INDEX($W$2822:$W$2949,MATCH($A2917-B2917*64,$A$2822:$A$2949,0))</f>
        <v>78772555.8008671</v>
      </c>
      <c r="AF2917" s="7" t="n">
        <f aca="false">INDEX($X$2822:$X$2949,MATCH($A2917+(1-C2917)*32,$A$2822:$A$2949,0))</f>
        <v>300000000</v>
      </c>
      <c r="AG2917" s="7" t="n">
        <f aca="false">INDEX($X$2822:$X$2949,MATCH($A2917-C2917*32,$A$2822:$A$2949,0))</f>
        <v>603465849.92699</v>
      </c>
      <c r="AH2917" s="7" t="n">
        <f aca="false">INDEX($Y$2822:$Y$2949,MATCH($A2917+(1-D2917)*16,$A$2822:$A$2949,0))</f>
        <v>100000000</v>
      </c>
      <c r="AI2917" s="7" t="n">
        <f aca="false">INDEX($Y$2822:$Y$2949,MATCH($A2917-D2917*16,$A$2822:$A$2949,0))</f>
        <v>164348597.431817</v>
      </c>
      <c r="AJ2917" s="7" t="n">
        <f aca="false">INDEX($Z$2822:$Z$2949,MATCH($A2917+(1-E2917)*8,$A$2822:$A$2949,0))</f>
        <v>60000000</v>
      </c>
      <c r="AK2917" s="7" t="n">
        <f aca="false">INDEX($Z$2822:$Z$2949,MATCH($A2917-E2917*8,$A$2822:$A$2949,0))</f>
        <v>215192979.740442</v>
      </c>
      <c r="AL2917" s="7" t="n">
        <f aca="false">INDEX($AA$2822:$AA$2949,MATCH($A2917+(1-F2917)*4,$A$2822:$A$2949,0))</f>
        <v>30000000</v>
      </c>
      <c r="AM2917" s="7" t="n">
        <f aca="false">INDEX($AA$2822:$AA$2949,MATCH($A2917-F2917*4,$A$2822:$A$2949,0))</f>
        <v>256977680.138267</v>
      </c>
      <c r="AN2917" s="7" t="n">
        <f aca="false">INDEX($AB$2822:$AB$2949,MATCH($A2917+(1-G2917)*2,$A$2822:$A$2949,0))</f>
        <v>15000000</v>
      </c>
      <c r="AO2917" s="7" t="n">
        <f aca="false">INDEX($AB$2822:$AB$2949,MATCH($A2917-G2917*2,$A$2822:$A$2949,0))</f>
        <v>387661281.052573</v>
      </c>
      <c r="AP2917" s="7" t="n">
        <f aca="false">INDEX($AC$2822:$AC$2949,MATCH($A2917+(1-H2917)*1,$A$2822:$A$2949,0))</f>
        <v>5000000</v>
      </c>
      <c r="AQ2917" s="7" t="n">
        <f aca="false">INDEX($AC$2822:$AC$2949,MATCH($A2917-H2917*1,$A$2822:$A$2949,0))</f>
        <v>385480345.575484</v>
      </c>
      <c r="AR2917" s="14" t="b">
        <f aca="false">AND(IF(B2917=1,AD2917&gt;=AE2917,AE2917&gt;AD2917),IF(C2917=1,AF2917&gt;=AG2917,AG2917&gt;AF2917),IF(D2917=1,AH2917&gt;=AI2917,AI2917&gt;AH2917),IF(E2917=1,AJ2917&gt;=AK2917,AK2917&gt;AJ2917),IF(F2917=1,AL2917&gt;=AM2917,AM2917&gt;AL2917),IF(G2917=1,AN2917&gt;=AO2917,AO2917&gt;AN2917),IF(H2917=1,AP2917&gt;=AQ2917,AQ2917&gt;AP2917))</f>
        <v>0</v>
      </c>
      <c r="AS2917" s="2"/>
      <c r="AT2917" s="2"/>
      <c r="AU2917" s="2"/>
      <c r="AV2917" s="2"/>
      <c r="AW2917" s="2"/>
      <c r="AX2917" s="2"/>
    </row>
    <row r="2918" customFormat="false" ht="15" hidden="false" customHeight="false" outlineLevel="0" collapsed="false">
      <c r="A2918" s="6" t="n">
        <f aca="false">ROW()-2822</f>
        <v>96</v>
      </c>
      <c r="B2918" s="6" t="n">
        <f aca="false">MOD(INT($A2918/64),2)</f>
        <v>1</v>
      </c>
      <c r="C2918" s="6" t="n">
        <f aca="false">MOD(INT($A2918/32),2)</f>
        <v>1</v>
      </c>
      <c r="D2918" s="6" t="n">
        <f aca="false">MOD(INT($A2918/16),2)</f>
        <v>0</v>
      </c>
      <c r="E2918" s="6" t="n">
        <f aca="false">MOD(INT($A2918/8),2)</f>
        <v>0</v>
      </c>
      <c r="F2918" s="6" t="n">
        <f aca="false">MOD(INT($A2918/4),2)</f>
        <v>0</v>
      </c>
      <c r="G2918" s="6" t="n">
        <f aca="false">MOD(INT($A2918/2),2)</f>
        <v>0</v>
      </c>
      <c r="H2918" s="6" t="n">
        <f aca="false">MOD(INT($A2918/1),2)</f>
        <v>0</v>
      </c>
      <c r="I2918" s="7" t="n">
        <f aca="false">IF(B2918=1,MIN($B$6,$B$2820),0)</f>
        <v>30000000</v>
      </c>
      <c r="J2918" s="7" t="n">
        <f aca="false">IF(C2918=1,MIN($F$786,MAX(0,$B$2820-I2918)),0)</f>
        <v>300000000</v>
      </c>
      <c r="K2918" s="7" t="n">
        <f aca="false">IF(D2918=1,MIN($F$785,MAX(0,$B$2820-SUM(I2918:J2918))),0)</f>
        <v>0</v>
      </c>
      <c r="L2918" s="7" t="n">
        <f aca="false">IF(E2918=1,MIN($F$784,MAX(0,$B$2820-SUM(I2918:K2918))),0)</f>
        <v>0</v>
      </c>
      <c r="M2918" s="7" t="n">
        <f aca="false">IF(F2918=1,MIN($F$783,MAX(0,$B$2820-SUM(I2918:L2918))),0)</f>
        <v>0</v>
      </c>
      <c r="N2918" s="7" t="n">
        <f aca="false">IF(G2918=1,MIN($F$782,MAX(0,$B$2820-SUM(I2918:M2918))),0)</f>
        <v>0</v>
      </c>
      <c r="O2918" s="7" t="n">
        <f aca="false">IF(H2918=1,MIN($F$781,MAX(0,$B$2820-SUM(I2918:N2918))),0)</f>
        <v>0</v>
      </c>
      <c r="P2918" s="7" t="n">
        <f aca="false">MAX(0,$B$2820-SUM(I2918:O2918))</f>
        <v>1670000000</v>
      </c>
      <c r="Q2918" s="7" t="n">
        <f aca="false">($B$763+$B$764)+$B$22+(1-B2918)*$B$758+(1-C2918)*$E$786+(1-D2918)*$E$785+(1-E2918)*$E$784+(1-F2918)*$E$783+(1-G2918)*$E$782+(1-H2918)*$E$781</f>
        <v>26423131.8388427</v>
      </c>
      <c r="R2918" s="7" t="n">
        <f aca="false">P2918&gt;$B$12*Q2918</f>
        <v>1</v>
      </c>
      <c r="S2918" s="7" t="n">
        <f aca="false">IF(R2918,(P2918+$B$12*$B$13)/(Q2918+$B$13),IF(Q2918&gt;0,P2918/Q2918,0))</f>
        <v>57.8256880796669</v>
      </c>
      <c r="T2918" s="7" t="n">
        <f aca="false">IF(R2918,$B$13*(S2918-$B$12),0)</f>
        <v>142064220.199167</v>
      </c>
      <c r="U2918" s="7" t="n">
        <f aca="false">($B$763+$B$764)*S2918</f>
        <v>16667867.1327771</v>
      </c>
      <c r="V2918" s="7" t="n">
        <f aca="false">$B$22*S2918</f>
        <v>520431192.717002</v>
      </c>
      <c r="W2918" s="7" t="n">
        <f aca="false">IF(B2918=1,I2918,S2918*$B$758)</f>
        <v>30000000</v>
      </c>
      <c r="X2918" s="7" t="n">
        <f aca="false">IF(C2918=1,J2918,S2918*$E$786)</f>
        <v>300000000</v>
      </c>
      <c r="Y2918" s="7" t="n">
        <f aca="false">IF(D2918=1,K2918,S2918*$E$785)</f>
        <v>100321123.524183</v>
      </c>
      <c r="Z2918" s="7" t="n">
        <f aca="false">IF(E2918=1,L2918,S2918*$E$784)</f>
        <v>138781651.391201</v>
      </c>
      <c r="AA2918" s="7" t="n">
        <f aca="false">IF(F2918=1,M2918,S2918*$E$783)</f>
        <v>173477064.239001</v>
      </c>
      <c r="AB2918" s="7" t="n">
        <f aca="false">IF(G2918=1,N2918,S2918*$E$782)</f>
        <v>289128440.398335</v>
      </c>
      <c r="AC2918" s="7" t="n">
        <f aca="false">IF(H2918=1,O2918,S2918*$E$781)</f>
        <v>289128440.398335</v>
      </c>
      <c r="AD2918" s="7" t="n">
        <f aca="false">INDEX($W$2822:$W$2949,MATCH($A2918+(1-B2918)*64,$A$2822:$A$2949,0))</f>
        <v>30000000</v>
      </c>
      <c r="AE2918" s="7" t="n">
        <f aca="false">INDEX($W$2822:$W$2949,MATCH($A2918-B2918*64,$A$2822:$A$2949,0))</f>
        <v>47158233.1011882</v>
      </c>
      <c r="AF2918" s="7" t="n">
        <f aca="false">INDEX($X$2822:$X$2949,MATCH($A2918+(1-C2918)*32,$A$2822:$A$2949,0))</f>
        <v>300000000</v>
      </c>
      <c r="AG2918" s="7" t="n">
        <f aca="false">INDEX($X$2822:$X$2949,MATCH($A2918-C2918*32,$A$2822:$A$2949,0))</f>
        <v>345303015.109399</v>
      </c>
      <c r="AH2918" s="7" t="n">
        <f aca="false">INDEX($Y$2822:$Y$2949,MATCH($A2918+(1-D2918)*16,$A$2822:$A$2949,0))</f>
        <v>100000000</v>
      </c>
      <c r="AI2918" s="7" t="n">
        <f aca="false">INDEX($Y$2822:$Y$2949,MATCH($A2918-D2918*16,$A$2822:$A$2949,0))</f>
        <v>100321123.524183</v>
      </c>
      <c r="AJ2918" s="7" t="n">
        <f aca="false">INDEX($Z$2822:$Z$2949,MATCH($A2918+(1-E2918)*8,$A$2822:$A$2949,0))</f>
        <v>60000000</v>
      </c>
      <c r="AK2918" s="7" t="n">
        <f aca="false">INDEX($Z$2822:$Z$2949,MATCH($A2918-E2918*8,$A$2822:$A$2949,0))</f>
        <v>138781651.391201</v>
      </c>
      <c r="AL2918" s="7" t="n">
        <f aca="false">INDEX($AA$2822:$AA$2949,MATCH($A2918+(1-F2918)*4,$A$2822:$A$2949,0))</f>
        <v>30000000</v>
      </c>
      <c r="AM2918" s="7" t="n">
        <f aca="false">INDEX($AA$2822:$AA$2949,MATCH($A2918-F2918*4,$A$2822:$A$2949,0))</f>
        <v>173477064.239001</v>
      </c>
      <c r="AN2918" s="7" t="n">
        <f aca="false">INDEX($AB$2822:$AB$2949,MATCH($A2918+(1-G2918)*2,$A$2822:$A$2949,0))</f>
        <v>15000000</v>
      </c>
      <c r="AO2918" s="7" t="n">
        <f aca="false">INDEX($AB$2822:$AB$2949,MATCH($A2918-G2918*2,$A$2822:$A$2949,0))</f>
        <v>289128440.398335</v>
      </c>
      <c r="AP2918" s="7" t="n">
        <f aca="false">INDEX($AC$2822:$AC$2949,MATCH($A2918+(1-H2918)*1,$A$2822:$A$2949,0))</f>
        <v>5000000</v>
      </c>
      <c r="AQ2918" s="7" t="n">
        <f aca="false">INDEX($AC$2822:$AC$2949,MATCH($A2918-H2918*1,$A$2822:$A$2949,0))</f>
        <v>289128440.398335</v>
      </c>
      <c r="AR2918" s="14" t="b">
        <f aca="false">AND(IF(B2918=1,AD2918&gt;=AE2918,AE2918&gt;AD2918),IF(C2918=1,AF2918&gt;=AG2918,AG2918&gt;AF2918),IF(D2918=1,AH2918&gt;=AI2918,AI2918&gt;AH2918),IF(E2918=1,AJ2918&gt;=AK2918,AK2918&gt;AJ2918),IF(F2918=1,AL2918&gt;=AM2918,AM2918&gt;AL2918),IF(G2918=1,AN2918&gt;=AO2918,AO2918&gt;AN2918),IF(H2918=1,AP2918&gt;=AQ2918,AQ2918&gt;AP2918))</f>
        <v>0</v>
      </c>
      <c r="AS2918" s="2"/>
      <c r="AT2918" s="2"/>
      <c r="AU2918" s="2"/>
      <c r="AV2918" s="2"/>
      <c r="AW2918" s="2"/>
      <c r="AX2918" s="2"/>
    </row>
    <row r="2919" customFormat="false" ht="15" hidden="false" customHeight="false" outlineLevel="0" collapsed="false">
      <c r="A2919" s="6" t="n">
        <f aca="false">ROW()-2822</f>
        <v>97</v>
      </c>
      <c r="B2919" s="6" t="n">
        <f aca="false">MOD(INT($A2919/64),2)</f>
        <v>1</v>
      </c>
      <c r="C2919" s="6" t="n">
        <f aca="false">MOD(INT($A2919/32),2)</f>
        <v>1</v>
      </c>
      <c r="D2919" s="6" t="n">
        <f aca="false">MOD(INT($A2919/16),2)</f>
        <v>0</v>
      </c>
      <c r="E2919" s="6" t="n">
        <f aca="false">MOD(INT($A2919/8),2)</f>
        <v>0</v>
      </c>
      <c r="F2919" s="6" t="n">
        <f aca="false">MOD(INT($A2919/4),2)</f>
        <v>0</v>
      </c>
      <c r="G2919" s="6" t="n">
        <f aca="false">MOD(INT($A2919/2),2)</f>
        <v>0</v>
      </c>
      <c r="H2919" s="6" t="n">
        <f aca="false">MOD(INT($A2919/1),2)</f>
        <v>1</v>
      </c>
      <c r="I2919" s="7" t="n">
        <f aca="false">IF(B2919=1,MIN($B$6,$B$2820),0)</f>
        <v>30000000</v>
      </c>
      <c r="J2919" s="7" t="n">
        <f aca="false">IF(C2919=1,MIN($F$786,MAX(0,$B$2820-I2919)),0)</f>
        <v>300000000</v>
      </c>
      <c r="K2919" s="7" t="n">
        <f aca="false">IF(D2919=1,MIN($F$785,MAX(0,$B$2820-SUM(I2919:J2919))),0)</f>
        <v>0</v>
      </c>
      <c r="L2919" s="7" t="n">
        <f aca="false">IF(E2919=1,MIN($F$784,MAX(0,$B$2820-SUM(I2919:K2919))),0)</f>
        <v>0</v>
      </c>
      <c r="M2919" s="7" t="n">
        <f aca="false">IF(F2919=1,MIN($F$783,MAX(0,$B$2820-SUM(I2919:L2919))),0)</f>
        <v>0</v>
      </c>
      <c r="N2919" s="7" t="n">
        <f aca="false">IF(G2919=1,MIN($F$782,MAX(0,$B$2820-SUM(I2919:M2919))),0)</f>
        <v>0</v>
      </c>
      <c r="O2919" s="7" t="n">
        <f aca="false">IF(H2919=1,MIN($F$781,MAX(0,$B$2820-SUM(I2919:N2919))),0)</f>
        <v>5000000</v>
      </c>
      <c r="P2919" s="7" t="n">
        <f aca="false">MAX(0,$B$2820-SUM(I2919:O2919))</f>
        <v>1665000000</v>
      </c>
      <c r="Q2919" s="7" t="n">
        <f aca="false">($B$763+$B$764)+$B$22+(1-B2919)*$B$758+(1-C2919)*$E$786+(1-D2919)*$E$785+(1-E2919)*$E$784+(1-F2919)*$E$783+(1-G2919)*$E$782+(1-H2919)*$E$781</f>
        <v>21423131.8388427</v>
      </c>
      <c r="R2919" s="7" t="n">
        <f aca="false">P2919&gt;$B$12*Q2919</f>
        <v>1</v>
      </c>
      <c r="S2919" s="7" t="n">
        <f aca="false">IF(R2919,(P2919+$B$12*$B$13)/(Q2919+$B$13),IF(Q2919&gt;0,P2919/Q2919,0))</f>
        <v>69.7024123443809</v>
      </c>
      <c r="T2919" s="7" t="n">
        <f aca="false">IF(R2919,$B$13*(S2919-$B$12),0)</f>
        <v>171756030.860952</v>
      </c>
      <c r="U2919" s="7" t="n">
        <f aca="false">($B$763+$B$764)*S2919</f>
        <v>20091253.3230832</v>
      </c>
      <c r="V2919" s="7" t="n">
        <f aca="false">$B$22*S2919</f>
        <v>627321711.099428</v>
      </c>
      <c r="W2919" s="7" t="n">
        <f aca="false">IF(B2919=1,I2919,S2919*$B$758)</f>
        <v>30000000</v>
      </c>
      <c r="X2919" s="7" t="n">
        <f aca="false">IF(C2919=1,J2919,S2919*$E$786)</f>
        <v>300000000</v>
      </c>
      <c r="Y2919" s="7" t="n">
        <f aca="false">IF(D2919=1,K2919,S2919*$E$785)</f>
        <v>120925916.334975</v>
      </c>
      <c r="Z2919" s="7" t="n">
        <f aca="false">IF(E2919=1,L2919,S2919*$E$784)</f>
        <v>167285789.626514</v>
      </c>
      <c r="AA2919" s="7" t="n">
        <f aca="false">IF(F2919=1,M2919,S2919*$E$783)</f>
        <v>209107237.033143</v>
      </c>
      <c r="AB2919" s="7" t="n">
        <f aca="false">IF(G2919=1,N2919,S2919*$E$782)</f>
        <v>348512061.721904</v>
      </c>
      <c r="AC2919" s="7" t="n">
        <f aca="false">IF(H2919=1,O2919,S2919*$E$781)</f>
        <v>5000000</v>
      </c>
      <c r="AD2919" s="7" t="n">
        <f aca="false">INDEX($W$2822:$W$2949,MATCH($A2919+(1-B2919)*64,$A$2822:$A$2949,0))</f>
        <v>30000000</v>
      </c>
      <c r="AE2919" s="7" t="n">
        <f aca="false">INDEX($W$2822:$W$2949,MATCH($A2919-B2919*64,$A$2822:$A$2949,0))</f>
        <v>56519782.3570565</v>
      </c>
      <c r="AF2919" s="7" t="n">
        <f aca="false">INDEX($X$2822:$X$2949,MATCH($A2919+(1-C2919)*32,$A$2822:$A$2949,0))</f>
        <v>300000000</v>
      </c>
      <c r="AG2919" s="7" t="n">
        <f aca="false">INDEX($X$2822:$X$2949,MATCH($A2919-C2919*32,$A$2822:$A$2949,0))</f>
        <v>401716179.974159</v>
      </c>
      <c r="AH2919" s="7" t="n">
        <f aca="false">INDEX($Y$2822:$Y$2949,MATCH($A2919+(1-D2919)*16,$A$2822:$A$2949,0))</f>
        <v>100000000</v>
      </c>
      <c r="AI2919" s="7" t="n">
        <f aca="false">INDEX($Y$2822:$Y$2949,MATCH($A2919-D2919*16,$A$2822:$A$2949,0))</f>
        <v>120925916.334975</v>
      </c>
      <c r="AJ2919" s="7" t="n">
        <f aca="false">INDEX($Z$2822:$Z$2949,MATCH($A2919+(1-E2919)*8,$A$2822:$A$2949,0))</f>
        <v>60000000</v>
      </c>
      <c r="AK2919" s="7" t="n">
        <f aca="false">INDEX($Z$2822:$Z$2949,MATCH($A2919-E2919*8,$A$2822:$A$2949,0))</f>
        <v>167285789.626514</v>
      </c>
      <c r="AL2919" s="7" t="n">
        <f aca="false">INDEX($AA$2822:$AA$2949,MATCH($A2919+(1-F2919)*4,$A$2822:$A$2949,0))</f>
        <v>30000000</v>
      </c>
      <c r="AM2919" s="7" t="n">
        <f aca="false">INDEX($AA$2822:$AA$2949,MATCH($A2919-F2919*4,$A$2822:$A$2949,0))</f>
        <v>209107237.033143</v>
      </c>
      <c r="AN2919" s="7" t="n">
        <f aca="false">INDEX($AB$2822:$AB$2949,MATCH($A2919+(1-G2919)*2,$A$2822:$A$2949,0))</f>
        <v>15000000</v>
      </c>
      <c r="AO2919" s="7" t="n">
        <f aca="false">INDEX($AB$2822:$AB$2949,MATCH($A2919-G2919*2,$A$2822:$A$2949,0))</f>
        <v>348512061.721904</v>
      </c>
      <c r="AP2919" s="7" t="n">
        <f aca="false">INDEX($AC$2822:$AC$2949,MATCH($A2919+(1-H2919)*1,$A$2822:$A$2949,0))</f>
        <v>5000000</v>
      </c>
      <c r="AQ2919" s="7" t="n">
        <f aca="false">INDEX($AC$2822:$AC$2949,MATCH($A2919-H2919*1,$A$2822:$A$2949,0))</f>
        <v>289128440.398335</v>
      </c>
      <c r="AR2919" s="14" t="b">
        <f aca="false">AND(IF(B2919=1,AD2919&gt;=AE2919,AE2919&gt;AD2919),IF(C2919=1,AF2919&gt;=AG2919,AG2919&gt;AF2919),IF(D2919=1,AH2919&gt;=AI2919,AI2919&gt;AH2919),IF(E2919=1,AJ2919&gt;=AK2919,AK2919&gt;AJ2919),IF(F2919=1,AL2919&gt;=AM2919,AM2919&gt;AL2919),IF(G2919=1,AN2919&gt;=AO2919,AO2919&gt;AN2919),IF(H2919=1,AP2919&gt;=AQ2919,AQ2919&gt;AP2919))</f>
        <v>0</v>
      </c>
      <c r="AS2919" s="2"/>
      <c r="AT2919" s="2"/>
      <c r="AU2919" s="2"/>
      <c r="AV2919" s="2"/>
      <c r="AW2919" s="2"/>
      <c r="AX2919" s="2"/>
    </row>
    <row r="2920" customFormat="false" ht="15" hidden="false" customHeight="false" outlineLevel="0" collapsed="false">
      <c r="A2920" s="6" t="n">
        <f aca="false">ROW()-2822</f>
        <v>98</v>
      </c>
      <c r="B2920" s="6" t="n">
        <f aca="false">MOD(INT($A2920/64),2)</f>
        <v>1</v>
      </c>
      <c r="C2920" s="6" t="n">
        <f aca="false">MOD(INT($A2920/32),2)</f>
        <v>1</v>
      </c>
      <c r="D2920" s="6" t="n">
        <f aca="false">MOD(INT($A2920/16),2)</f>
        <v>0</v>
      </c>
      <c r="E2920" s="6" t="n">
        <f aca="false">MOD(INT($A2920/8),2)</f>
        <v>0</v>
      </c>
      <c r="F2920" s="6" t="n">
        <f aca="false">MOD(INT($A2920/4),2)</f>
        <v>0</v>
      </c>
      <c r="G2920" s="6" t="n">
        <f aca="false">MOD(INT($A2920/2),2)</f>
        <v>1</v>
      </c>
      <c r="H2920" s="6" t="n">
        <f aca="false">MOD(INT($A2920/1),2)</f>
        <v>0</v>
      </c>
      <c r="I2920" s="7" t="n">
        <f aca="false">IF(B2920=1,MIN($B$6,$B$2820),0)</f>
        <v>30000000</v>
      </c>
      <c r="J2920" s="7" t="n">
        <f aca="false">IF(C2920=1,MIN($F$786,MAX(0,$B$2820-I2920)),0)</f>
        <v>300000000</v>
      </c>
      <c r="K2920" s="7" t="n">
        <f aca="false">IF(D2920=1,MIN($F$785,MAX(0,$B$2820-SUM(I2920:J2920))),0)</f>
        <v>0</v>
      </c>
      <c r="L2920" s="7" t="n">
        <f aca="false">IF(E2920=1,MIN($F$784,MAX(0,$B$2820-SUM(I2920:K2920))),0)</f>
        <v>0</v>
      </c>
      <c r="M2920" s="7" t="n">
        <f aca="false">IF(F2920=1,MIN($F$783,MAX(0,$B$2820-SUM(I2920:L2920))),0)</f>
        <v>0</v>
      </c>
      <c r="N2920" s="7" t="n">
        <f aca="false">IF(G2920=1,MIN($F$782,MAX(0,$B$2820-SUM(I2920:M2920))),0)</f>
        <v>15000000</v>
      </c>
      <c r="O2920" s="7" t="n">
        <f aca="false">IF(H2920=1,MIN($F$781,MAX(0,$B$2820-SUM(I2920:N2920))),0)</f>
        <v>0</v>
      </c>
      <c r="P2920" s="7" t="n">
        <f aca="false">MAX(0,$B$2820-SUM(I2920:O2920))</f>
        <v>1655000000</v>
      </c>
      <c r="Q2920" s="7" t="n">
        <f aca="false">($B$763+$B$764)+$B$22+(1-B2920)*$B$758+(1-C2920)*$E$786+(1-D2920)*$E$785+(1-E2920)*$E$784+(1-F2920)*$E$783+(1-G2920)*$E$782+(1-H2920)*$E$781</f>
        <v>21423131.8388427</v>
      </c>
      <c r="R2920" s="7" t="n">
        <f aca="false">P2920&gt;$B$12*Q2920</f>
        <v>1</v>
      </c>
      <c r="S2920" s="7" t="n">
        <f aca="false">IF(R2920,(P2920+$B$12*$B$13)/(Q2920+$B$13),IF(Q2920&gt;0,P2920/Q2920,0))</f>
        <v>69.2844068730503</v>
      </c>
      <c r="T2920" s="7" t="n">
        <f aca="false">IF(R2920,$B$13*(S2920-$B$12),0)</f>
        <v>170711017.182626</v>
      </c>
      <c r="U2920" s="7" t="n">
        <f aca="false">($B$763+$B$764)*S2920</f>
        <v>19970766.0467829</v>
      </c>
      <c r="V2920" s="7" t="n">
        <f aca="false">$B$22*S2920</f>
        <v>623559661.857453</v>
      </c>
      <c r="W2920" s="7" t="n">
        <f aca="false">IF(B2920=1,I2920,S2920*$B$758)</f>
        <v>30000000</v>
      </c>
      <c r="X2920" s="7" t="n">
        <f aca="false">IF(C2920=1,J2920,S2920*$E$786)</f>
        <v>300000000</v>
      </c>
      <c r="Y2920" s="7" t="n">
        <f aca="false">IF(D2920=1,K2920,S2920*$E$785)</f>
        <v>120200723.433416</v>
      </c>
      <c r="Z2920" s="7" t="n">
        <f aca="false">IF(E2920=1,L2920,S2920*$E$784)</f>
        <v>166282576.495321</v>
      </c>
      <c r="AA2920" s="7" t="n">
        <f aca="false">IF(F2920=1,M2920,S2920*$E$783)</f>
        <v>207853220.619151</v>
      </c>
      <c r="AB2920" s="7" t="n">
        <f aca="false">IF(G2920=1,N2920,S2920*$E$782)</f>
        <v>15000000</v>
      </c>
      <c r="AC2920" s="7" t="n">
        <f aca="false">IF(H2920=1,O2920,S2920*$E$781)</f>
        <v>346422034.365251</v>
      </c>
      <c r="AD2920" s="7" t="n">
        <f aca="false">INDEX($W$2822:$W$2949,MATCH($A2920+(1-B2920)*64,$A$2822:$A$2949,0))</f>
        <v>30000000</v>
      </c>
      <c r="AE2920" s="7" t="n">
        <f aca="false">INDEX($W$2822:$W$2949,MATCH($A2920-B2920*64,$A$2822:$A$2949,0))</f>
        <v>56186823.403554</v>
      </c>
      <c r="AF2920" s="7" t="n">
        <f aca="false">INDEX($X$2822:$X$2949,MATCH($A2920+(1-C2920)*32,$A$2822:$A$2949,0))</f>
        <v>300000000</v>
      </c>
      <c r="AG2920" s="7" t="n">
        <f aca="false">INDEX($X$2822:$X$2949,MATCH($A2920-C2920*32,$A$2822:$A$2949,0))</f>
        <v>399674420.48255</v>
      </c>
      <c r="AH2920" s="7" t="n">
        <f aca="false">INDEX($Y$2822:$Y$2949,MATCH($A2920+(1-D2920)*16,$A$2822:$A$2949,0))</f>
        <v>100000000</v>
      </c>
      <c r="AI2920" s="7" t="n">
        <f aca="false">INDEX($Y$2822:$Y$2949,MATCH($A2920-D2920*16,$A$2822:$A$2949,0))</f>
        <v>120200723.433416</v>
      </c>
      <c r="AJ2920" s="7" t="n">
        <f aca="false">INDEX($Z$2822:$Z$2949,MATCH($A2920+(1-E2920)*8,$A$2822:$A$2949,0))</f>
        <v>60000000</v>
      </c>
      <c r="AK2920" s="7" t="n">
        <f aca="false">INDEX($Z$2822:$Z$2949,MATCH($A2920-E2920*8,$A$2822:$A$2949,0))</f>
        <v>166282576.495321</v>
      </c>
      <c r="AL2920" s="7" t="n">
        <f aca="false">INDEX($AA$2822:$AA$2949,MATCH($A2920+(1-F2920)*4,$A$2822:$A$2949,0))</f>
        <v>30000000</v>
      </c>
      <c r="AM2920" s="7" t="n">
        <f aca="false">INDEX($AA$2822:$AA$2949,MATCH($A2920-F2920*4,$A$2822:$A$2949,0))</f>
        <v>207853220.619151</v>
      </c>
      <c r="AN2920" s="7" t="n">
        <f aca="false">INDEX($AB$2822:$AB$2949,MATCH($A2920+(1-G2920)*2,$A$2822:$A$2949,0))</f>
        <v>15000000</v>
      </c>
      <c r="AO2920" s="7" t="n">
        <f aca="false">INDEX($AB$2822:$AB$2949,MATCH($A2920-G2920*2,$A$2822:$A$2949,0))</f>
        <v>289128440.398335</v>
      </c>
      <c r="AP2920" s="7" t="n">
        <f aca="false">INDEX($AC$2822:$AC$2949,MATCH($A2920+(1-H2920)*1,$A$2822:$A$2949,0))</f>
        <v>5000000</v>
      </c>
      <c r="AQ2920" s="7" t="n">
        <f aca="false">INDEX($AC$2822:$AC$2949,MATCH($A2920-H2920*1,$A$2822:$A$2949,0))</f>
        <v>346422034.365251</v>
      </c>
      <c r="AR2920" s="14" t="b">
        <f aca="false">AND(IF(B2920=1,AD2920&gt;=AE2920,AE2920&gt;AD2920),IF(C2920=1,AF2920&gt;=AG2920,AG2920&gt;AF2920),IF(D2920=1,AH2920&gt;=AI2920,AI2920&gt;AH2920),IF(E2920=1,AJ2920&gt;=AK2920,AK2920&gt;AJ2920),IF(F2920=1,AL2920&gt;=AM2920,AM2920&gt;AL2920),IF(G2920=1,AN2920&gt;=AO2920,AO2920&gt;AN2920),IF(H2920=1,AP2920&gt;=AQ2920,AQ2920&gt;AP2920))</f>
        <v>0</v>
      </c>
      <c r="AS2920" s="2"/>
      <c r="AT2920" s="2"/>
      <c r="AU2920" s="2"/>
      <c r="AV2920" s="2"/>
      <c r="AW2920" s="2"/>
      <c r="AX2920" s="2"/>
    </row>
    <row r="2921" customFormat="false" ht="15" hidden="false" customHeight="false" outlineLevel="0" collapsed="false">
      <c r="A2921" s="6" t="n">
        <f aca="false">ROW()-2822</f>
        <v>99</v>
      </c>
      <c r="B2921" s="6" t="n">
        <f aca="false">MOD(INT($A2921/64),2)</f>
        <v>1</v>
      </c>
      <c r="C2921" s="6" t="n">
        <f aca="false">MOD(INT($A2921/32),2)</f>
        <v>1</v>
      </c>
      <c r="D2921" s="6" t="n">
        <f aca="false">MOD(INT($A2921/16),2)</f>
        <v>0</v>
      </c>
      <c r="E2921" s="6" t="n">
        <f aca="false">MOD(INT($A2921/8),2)</f>
        <v>0</v>
      </c>
      <c r="F2921" s="6" t="n">
        <f aca="false">MOD(INT($A2921/4),2)</f>
        <v>0</v>
      </c>
      <c r="G2921" s="6" t="n">
        <f aca="false">MOD(INT($A2921/2),2)</f>
        <v>1</v>
      </c>
      <c r="H2921" s="6" t="n">
        <f aca="false">MOD(INT($A2921/1),2)</f>
        <v>1</v>
      </c>
      <c r="I2921" s="7" t="n">
        <f aca="false">IF(B2921=1,MIN($B$6,$B$2820),0)</f>
        <v>30000000</v>
      </c>
      <c r="J2921" s="7" t="n">
        <f aca="false">IF(C2921=1,MIN($F$786,MAX(0,$B$2820-I2921)),0)</f>
        <v>300000000</v>
      </c>
      <c r="K2921" s="7" t="n">
        <f aca="false">IF(D2921=1,MIN($F$785,MAX(0,$B$2820-SUM(I2921:J2921))),0)</f>
        <v>0</v>
      </c>
      <c r="L2921" s="7" t="n">
        <f aca="false">IF(E2921=1,MIN($F$784,MAX(0,$B$2820-SUM(I2921:K2921))),0)</f>
        <v>0</v>
      </c>
      <c r="M2921" s="7" t="n">
        <f aca="false">IF(F2921=1,MIN($F$783,MAX(0,$B$2820-SUM(I2921:L2921))),0)</f>
        <v>0</v>
      </c>
      <c r="N2921" s="7" t="n">
        <f aca="false">IF(G2921=1,MIN($F$782,MAX(0,$B$2820-SUM(I2921:M2921))),0)</f>
        <v>15000000</v>
      </c>
      <c r="O2921" s="7" t="n">
        <f aca="false">IF(H2921=1,MIN($F$781,MAX(0,$B$2820-SUM(I2921:N2921))),0)</f>
        <v>5000000</v>
      </c>
      <c r="P2921" s="7" t="n">
        <f aca="false">MAX(0,$B$2820-SUM(I2921:O2921))</f>
        <v>1650000000</v>
      </c>
      <c r="Q2921" s="7" t="n">
        <f aca="false">($B$763+$B$764)+$B$22+(1-B2921)*$B$758+(1-C2921)*$E$786+(1-D2921)*$E$785+(1-E2921)*$E$784+(1-F2921)*$E$783+(1-G2921)*$E$782+(1-H2921)*$E$781</f>
        <v>16423131.8388427</v>
      </c>
      <c r="R2921" s="7" t="n">
        <f aca="false">P2921&gt;$B$12*Q2921</f>
        <v>1</v>
      </c>
      <c r="S2921" s="7" t="n">
        <f aca="false">IF(R2921,(P2921+$B$12*$B$13)/(Q2921+$B$13),IF(Q2921&gt;0,P2921/Q2921,0))</f>
        <v>87.3269823448561</v>
      </c>
      <c r="T2921" s="7" t="n">
        <f aca="false">IF(R2921,$B$13*(S2921-$B$12),0)</f>
        <v>215817455.86214</v>
      </c>
      <c r="U2921" s="7" t="n">
        <f aca="false">($B$763+$B$764)*S2921</f>
        <v>25171417.5337629</v>
      </c>
      <c r="V2921" s="7" t="n">
        <f aca="false">$B$22*S2921</f>
        <v>785942841.103705</v>
      </c>
      <c r="W2921" s="7" t="n">
        <f aca="false">IF(B2921=1,I2921,S2921*$B$758)</f>
        <v>30000000</v>
      </c>
      <c r="X2921" s="7" t="n">
        <f aca="false">IF(C2921=1,J2921,S2921*$E$786)</f>
        <v>300000000</v>
      </c>
      <c r="Y2921" s="7" t="n">
        <f aca="false">IF(D2921=1,K2921,S2921*$E$785)</f>
        <v>151502580.838169</v>
      </c>
      <c r="Z2921" s="7" t="n">
        <f aca="false">IF(E2921=1,L2921,S2921*$E$784)</f>
        <v>209584757.627655</v>
      </c>
      <c r="AA2921" s="7" t="n">
        <f aca="false">IF(F2921=1,M2921,S2921*$E$783)</f>
        <v>261980947.034568</v>
      </c>
      <c r="AB2921" s="7" t="n">
        <f aca="false">IF(G2921=1,N2921,S2921*$E$782)</f>
        <v>15000000</v>
      </c>
      <c r="AC2921" s="7" t="n">
        <f aca="false">IF(H2921=1,O2921,S2921*$E$781)</f>
        <v>5000000</v>
      </c>
      <c r="AD2921" s="7" t="n">
        <f aca="false">INDEX($W$2822:$W$2949,MATCH($A2921+(1-B2921)*64,$A$2822:$A$2949,0))</f>
        <v>30000000</v>
      </c>
      <c r="AE2921" s="7" t="n">
        <f aca="false">INDEX($W$2822:$W$2949,MATCH($A2921-B2921*64,$A$2822:$A$2949,0))</f>
        <v>70204785.8000881</v>
      </c>
      <c r="AF2921" s="7" t="n">
        <f aca="false">INDEX($X$2822:$X$2949,MATCH($A2921+(1-C2921)*32,$A$2822:$A$2949,0))</f>
        <v>300000000</v>
      </c>
      <c r="AG2921" s="7" t="n">
        <f aca="false">INDEX($X$2822:$X$2949,MATCH($A2921-C2921*32,$A$2822:$A$2949,0))</f>
        <v>478190717.679289</v>
      </c>
      <c r="AH2921" s="7" t="n">
        <f aca="false">INDEX($Y$2822:$Y$2949,MATCH($A2921+(1-D2921)*16,$A$2822:$A$2949,0))</f>
        <v>100000000</v>
      </c>
      <c r="AI2921" s="7" t="n">
        <f aca="false">INDEX($Y$2822:$Y$2949,MATCH($A2921-D2921*16,$A$2822:$A$2949,0))</f>
        <v>151502580.838169</v>
      </c>
      <c r="AJ2921" s="7" t="n">
        <f aca="false">INDEX($Z$2822:$Z$2949,MATCH($A2921+(1-E2921)*8,$A$2822:$A$2949,0))</f>
        <v>60000000</v>
      </c>
      <c r="AK2921" s="7" t="n">
        <f aca="false">INDEX($Z$2822:$Z$2949,MATCH($A2921-E2921*8,$A$2822:$A$2949,0))</f>
        <v>209584757.627655</v>
      </c>
      <c r="AL2921" s="7" t="n">
        <f aca="false">INDEX($AA$2822:$AA$2949,MATCH($A2921+(1-F2921)*4,$A$2822:$A$2949,0))</f>
        <v>30000000</v>
      </c>
      <c r="AM2921" s="7" t="n">
        <f aca="false">INDEX($AA$2822:$AA$2949,MATCH($A2921-F2921*4,$A$2822:$A$2949,0))</f>
        <v>261980947.034568</v>
      </c>
      <c r="AN2921" s="7" t="n">
        <f aca="false">INDEX($AB$2822:$AB$2949,MATCH($A2921+(1-G2921)*2,$A$2822:$A$2949,0))</f>
        <v>15000000</v>
      </c>
      <c r="AO2921" s="7" t="n">
        <f aca="false">INDEX($AB$2822:$AB$2949,MATCH($A2921-G2921*2,$A$2822:$A$2949,0))</f>
        <v>348512061.721904</v>
      </c>
      <c r="AP2921" s="7" t="n">
        <f aca="false">INDEX($AC$2822:$AC$2949,MATCH($A2921+(1-H2921)*1,$A$2822:$A$2949,0))</f>
        <v>5000000</v>
      </c>
      <c r="AQ2921" s="7" t="n">
        <f aca="false">INDEX($AC$2822:$AC$2949,MATCH($A2921-H2921*1,$A$2822:$A$2949,0))</f>
        <v>346422034.365251</v>
      </c>
      <c r="AR2921" s="14" t="b">
        <f aca="false">AND(IF(B2921=1,AD2921&gt;=AE2921,AE2921&gt;AD2921),IF(C2921=1,AF2921&gt;=AG2921,AG2921&gt;AF2921),IF(D2921=1,AH2921&gt;=AI2921,AI2921&gt;AH2921),IF(E2921=1,AJ2921&gt;=AK2921,AK2921&gt;AJ2921),IF(F2921=1,AL2921&gt;=AM2921,AM2921&gt;AL2921),IF(G2921=1,AN2921&gt;=AO2921,AO2921&gt;AN2921),IF(H2921=1,AP2921&gt;=AQ2921,AQ2921&gt;AP2921))</f>
        <v>0</v>
      </c>
      <c r="AS2921" s="2"/>
      <c r="AT2921" s="2"/>
      <c r="AU2921" s="2"/>
      <c r="AV2921" s="2"/>
      <c r="AW2921" s="2"/>
      <c r="AX2921" s="2"/>
    </row>
    <row r="2922" customFormat="false" ht="15" hidden="false" customHeight="false" outlineLevel="0" collapsed="false">
      <c r="A2922" s="6" t="n">
        <f aca="false">ROW()-2822</f>
        <v>100</v>
      </c>
      <c r="B2922" s="6" t="n">
        <f aca="false">MOD(INT($A2922/64),2)</f>
        <v>1</v>
      </c>
      <c r="C2922" s="6" t="n">
        <f aca="false">MOD(INT($A2922/32),2)</f>
        <v>1</v>
      </c>
      <c r="D2922" s="6" t="n">
        <f aca="false">MOD(INT($A2922/16),2)</f>
        <v>0</v>
      </c>
      <c r="E2922" s="6" t="n">
        <f aca="false">MOD(INT($A2922/8),2)</f>
        <v>0</v>
      </c>
      <c r="F2922" s="6" t="n">
        <f aca="false">MOD(INT($A2922/4),2)</f>
        <v>1</v>
      </c>
      <c r="G2922" s="6" t="n">
        <f aca="false">MOD(INT($A2922/2),2)</f>
        <v>0</v>
      </c>
      <c r="H2922" s="6" t="n">
        <f aca="false">MOD(INT($A2922/1),2)</f>
        <v>0</v>
      </c>
      <c r="I2922" s="7" t="n">
        <f aca="false">IF(B2922=1,MIN($B$6,$B$2820),0)</f>
        <v>30000000</v>
      </c>
      <c r="J2922" s="7" t="n">
        <f aca="false">IF(C2922=1,MIN($F$786,MAX(0,$B$2820-I2922)),0)</f>
        <v>300000000</v>
      </c>
      <c r="K2922" s="7" t="n">
        <f aca="false">IF(D2922=1,MIN($F$785,MAX(0,$B$2820-SUM(I2922:J2922))),0)</f>
        <v>0</v>
      </c>
      <c r="L2922" s="7" t="n">
        <f aca="false">IF(E2922=1,MIN($F$784,MAX(0,$B$2820-SUM(I2922:K2922))),0)</f>
        <v>0</v>
      </c>
      <c r="M2922" s="7" t="n">
        <f aca="false">IF(F2922=1,MIN($F$783,MAX(0,$B$2820-SUM(I2922:L2922))),0)</f>
        <v>30000000</v>
      </c>
      <c r="N2922" s="7" t="n">
        <f aca="false">IF(G2922=1,MIN($F$782,MAX(0,$B$2820-SUM(I2922:M2922))),0)</f>
        <v>0</v>
      </c>
      <c r="O2922" s="7" t="n">
        <f aca="false">IF(H2922=1,MIN($F$781,MAX(0,$B$2820-SUM(I2922:N2922))),0)</f>
        <v>0</v>
      </c>
      <c r="P2922" s="7" t="n">
        <f aca="false">MAX(0,$B$2820-SUM(I2922:O2922))</f>
        <v>1640000000</v>
      </c>
      <c r="Q2922" s="7" t="n">
        <f aca="false">($B$763+$B$764)+$B$22+(1-B2922)*$B$758+(1-C2922)*$E$786+(1-D2922)*$E$785+(1-E2922)*$E$784+(1-F2922)*$E$783+(1-G2922)*$E$782+(1-H2922)*$E$781</f>
        <v>23423131.8388427</v>
      </c>
      <c r="R2922" s="7" t="n">
        <f aca="false">P2922&gt;$B$12*Q2922</f>
        <v>1</v>
      </c>
      <c r="S2922" s="7" t="n">
        <f aca="false">IF(R2922,(P2922+$B$12*$B$13)/(Q2922+$B$13),IF(Q2922&gt;0,P2922/Q2922,0))</f>
        <v>63.3603999011768</v>
      </c>
      <c r="T2922" s="7" t="n">
        <f aca="false">IF(R2922,$B$13*(S2922-$B$12),0)</f>
        <v>155900999.752942</v>
      </c>
      <c r="U2922" s="7" t="n">
        <f aca="false">($B$763+$B$764)*S2922</f>
        <v>18263210.7304536</v>
      </c>
      <c r="V2922" s="7" t="n">
        <f aca="false">$B$22*S2922</f>
        <v>570243599.110591</v>
      </c>
      <c r="W2922" s="7" t="n">
        <f aca="false">IF(B2922=1,I2922,S2922*$B$758)</f>
        <v>30000000</v>
      </c>
      <c r="X2922" s="7" t="n">
        <f aca="false">IF(C2922=1,J2922,S2922*$E$786)</f>
        <v>300000000</v>
      </c>
      <c r="Y2922" s="7" t="n">
        <f aca="false">IF(D2922=1,K2922,S2922*$E$785)</f>
        <v>109923231.631422</v>
      </c>
      <c r="Z2922" s="7" t="n">
        <f aca="false">IF(E2922=1,L2922,S2922*$E$784)</f>
        <v>152064959.762824</v>
      </c>
      <c r="AA2922" s="7" t="n">
        <f aca="false">IF(F2922=1,M2922,S2922*$E$783)</f>
        <v>30000000</v>
      </c>
      <c r="AB2922" s="7" t="n">
        <f aca="false">IF(G2922=1,N2922,S2922*$E$782)</f>
        <v>316801999.505884</v>
      </c>
      <c r="AC2922" s="7" t="n">
        <f aca="false">IF(H2922=1,O2922,S2922*$E$781)</f>
        <v>316801999.505884</v>
      </c>
      <c r="AD2922" s="7" t="n">
        <f aca="false">INDEX($W$2822:$W$2949,MATCH($A2922+(1-B2922)*64,$A$2822:$A$2949,0))</f>
        <v>30000000</v>
      </c>
      <c r="AE2922" s="7" t="n">
        <f aca="false">INDEX($W$2822:$W$2949,MATCH($A2922-B2922*64,$A$2822:$A$2949,0))</f>
        <v>51523392.1474489</v>
      </c>
      <c r="AF2922" s="7" t="n">
        <f aca="false">INDEX($X$2822:$X$2949,MATCH($A2922+(1-C2922)*32,$A$2822:$A$2949,0))</f>
        <v>300000000</v>
      </c>
      <c r="AG2922" s="7" t="n">
        <f aca="false">INDEX($X$2822:$X$2949,MATCH($A2922-C2922*32,$A$2822:$A$2949,0))</f>
        <v>371870576.727849</v>
      </c>
      <c r="AH2922" s="7" t="n">
        <f aca="false">INDEX($Y$2822:$Y$2949,MATCH($A2922+(1-D2922)*16,$A$2822:$A$2949,0))</f>
        <v>100000000</v>
      </c>
      <c r="AI2922" s="7" t="n">
        <f aca="false">INDEX($Y$2822:$Y$2949,MATCH($A2922-D2922*16,$A$2822:$A$2949,0))</f>
        <v>109923231.631422</v>
      </c>
      <c r="AJ2922" s="7" t="n">
        <f aca="false">INDEX($Z$2822:$Z$2949,MATCH($A2922+(1-E2922)*8,$A$2822:$A$2949,0))</f>
        <v>60000000</v>
      </c>
      <c r="AK2922" s="7" t="n">
        <f aca="false">INDEX($Z$2822:$Z$2949,MATCH($A2922-E2922*8,$A$2822:$A$2949,0))</f>
        <v>152064959.762824</v>
      </c>
      <c r="AL2922" s="7" t="n">
        <f aca="false">INDEX($AA$2822:$AA$2949,MATCH($A2922+(1-F2922)*4,$A$2822:$A$2949,0))</f>
        <v>30000000</v>
      </c>
      <c r="AM2922" s="7" t="n">
        <f aca="false">INDEX($AA$2822:$AA$2949,MATCH($A2922-F2922*4,$A$2822:$A$2949,0))</f>
        <v>173477064.239001</v>
      </c>
      <c r="AN2922" s="7" t="n">
        <f aca="false">INDEX($AB$2822:$AB$2949,MATCH($A2922+(1-G2922)*2,$A$2822:$A$2949,0))</f>
        <v>15000000</v>
      </c>
      <c r="AO2922" s="7" t="n">
        <f aca="false">INDEX($AB$2822:$AB$2949,MATCH($A2922-G2922*2,$A$2822:$A$2949,0))</f>
        <v>316801999.505884</v>
      </c>
      <c r="AP2922" s="7" t="n">
        <f aca="false">INDEX($AC$2822:$AC$2949,MATCH($A2922+(1-H2922)*1,$A$2822:$A$2949,0))</f>
        <v>5000000</v>
      </c>
      <c r="AQ2922" s="7" t="n">
        <f aca="false">INDEX($AC$2822:$AC$2949,MATCH($A2922-H2922*1,$A$2822:$A$2949,0))</f>
        <v>316801999.505884</v>
      </c>
      <c r="AR2922" s="14" t="b">
        <f aca="false">AND(IF(B2922=1,AD2922&gt;=AE2922,AE2922&gt;AD2922),IF(C2922=1,AF2922&gt;=AG2922,AG2922&gt;AF2922),IF(D2922=1,AH2922&gt;=AI2922,AI2922&gt;AH2922),IF(E2922=1,AJ2922&gt;=AK2922,AK2922&gt;AJ2922),IF(F2922=1,AL2922&gt;=AM2922,AM2922&gt;AL2922),IF(G2922=1,AN2922&gt;=AO2922,AO2922&gt;AN2922),IF(H2922=1,AP2922&gt;=AQ2922,AQ2922&gt;AP2922))</f>
        <v>0</v>
      </c>
      <c r="AS2922" s="2"/>
      <c r="AT2922" s="2"/>
      <c r="AU2922" s="2"/>
      <c r="AV2922" s="2"/>
      <c r="AW2922" s="2"/>
      <c r="AX2922" s="2"/>
    </row>
    <row r="2923" customFormat="false" ht="15" hidden="false" customHeight="false" outlineLevel="0" collapsed="false">
      <c r="A2923" s="6" t="n">
        <f aca="false">ROW()-2822</f>
        <v>101</v>
      </c>
      <c r="B2923" s="6" t="n">
        <f aca="false">MOD(INT($A2923/64),2)</f>
        <v>1</v>
      </c>
      <c r="C2923" s="6" t="n">
        <f aca="false">MOD(INT($A2923/32),2)</f>
        <v>1</v>
      </c>
      <c r="D2923" s="6" t="n">
        <f aca="false">MOD(INT($A2923/16),2)</f>
        <v>0</v>
      </c>
      <c r="E2923" s="6" t="n">
        <f aca="false">MOD(INT($A2923/8),2)</f>
        <v>0</v>
      </c>
      <c r="F2923" s="6" t="n">
        <f aca="false">MOD(INT($A2923/4),2)</f>
        <v>1</v>
      </c>
      <c r="G2923" s="6" t="n">
        <f aca="false">MOD(INT($A2923/2),2)</f>
        <v>0</v>
      </c>
      <c r="H2923" s="6" t="n">
        <f aca="false">MOD(INT($A2923/1),2)</f>
        <v>1</v>
      </c>
      <c r="I2923" s="7" t="n">
        <f aca="false">IF(B2923=1,MIN($B$6,$B$2820),0)</f>
        <v>30000000</v>
      </c>
      <c r="J2923" s="7" t="n">
        <f aca="false">IF(C2923=1,MIN($F$786,MAX(0,$B$2820-I2923)),0)</f>
        <v>300000000</v>
      </c>
      <c r="K2923" s="7" t="n">
        <f aca="false">IF(D2923=1,MIN($F$785,MAX(0,$B$2820-SUM(I2923:J2923))),0)</f>
        <v>0</v>
      </c>
      <c r="L2923" s="7" t="n">
        <f aca="false">IF(E2923=1,MIN($F$784,MAX(0,$B$2820-SUM(I2923:K2923))),0)</f>
        <v>0</v>
      </c>
      <c r="M2923" s="7" t="n">
        <f aca="false">IF(F2923=1,MIN($F$783,MAX(0,$B$2820-SUM(I2923:L2923))),0)</f>
        <v>30000000</v>
      </c>
      <c r="N2923" s="7" t="n">
        <f aca="false">IF(G2923=1,MIN($F$782,MAX(0,$B$2820-SUM(I2923:M2923))),0)</f>
        <v>0</v>
      </c>
      <c r="O2923" s="7" t="n">
        <f aca="false">IF(H2923=1,MIN($F$781,MAX(0,$B$2820-SUM(I2923:N2923))),0)</f>
        <v>5000000</v>
      </c>
      <c r="P2923" s="7" t="n">
        <f aca="false">MAX(0,$B$2820-SUM(I2923:O2923))</f>
        <v>1635000000</v>
      </c>
      <c r="Q2923" s="7" t="n">
        <f aca="false">($B$763+$B$764)+$B$22+(1-B2923)*$B$758+(1-C2923)*$E$786+(1-D2923)*$E$785+(1-E2923)*$E$784+(1-F2923)*$E$783+(1-G2923)*$E$782+(1-H2923)*$E$781</f>
        <v>18423131.8388427</v>
      </c>
      <c r="R2923" s="7" t="n">
        <f aca="false">P2923&gt;$B$12*Q2923</f>
        <v>1</v>
      </c>
      <c r="S2923" s="7" t="n">
        <f aca="false">IF(R2923,(P2923+$B$12*$B$13)/(Q2923+$B$13),IF(Q2923&gt;0,P2923/Q2923,0))</f>
        <v>78.2626622349178</v>
      </c>
      <c r="T2923" s="7" t="n">
        <f aca="false">IF(R2923,$B$13*(S2923-$B$12),0)</f>
        <v>193156655.587295</v>
      </c>
      <c r="U2923" s="7" t="n">
        <f aca="false">($B$763+$B$764)*S2923</f>
        <v>22558687.996792</v>
      </c>
      <c r="V2923" s="7" t="n">
        <f aca="false">$B$22*S2923</f>
        <v>704363960.11426</v>
      </c>
      <c r="W2923" s="7" t="n">
        <f aca="false">IF(B2923=1,I2923,S2923*$B$758)</f>
        <v>30000000</v>
      </c>
      <c r="X2923" s="7" t="n">
        <f aca="false">IF(C2923=1,J2923,S2923*$E$786)</f>
        <v>300000000</v>
      </c>
      <c r="Y2923" s="7" t="n">
        <f aca="false">IF(D2923=1,K2923,S2923*$E$785)</f>
        <v>135776995.763261</v>
      </c>
      <c r="Z2923" s="7" t="n">
        <f aca="false">IF(E2923=1,L2923,S2923*$E$784)</f>
        <v>187830389.363803</v>
      </c>
      <c r="AA2923" s="7" t="n">
        <f aca="false">IF(F2923=1,M2923,S2923*$E$783)</f>
        <v>30000000</v>
      </c>
      <c r="AB2923" s="7" t="n">
        <f aca="false">IF(G2923=1,N2923,S2923*$E$782)</f>
        <v>391313311.174589</v>
      </c>
      <c r="AC2923" s="7" t="n">
        <f aca="false">IF(H2923=1,O2923,S2923*$E$781)</f>
        <v>5000000</v>
      </c>
      <c r="AD2923" s="7" t="n">
        <f aca="false">INDEX($W$2822:$W$2949,MATCH($A2923+(1-B2923)*64,$A$2822:$A$2949,0))</f>
        <v>30000000</v>
      </c>
      <c r="AE2923" s="7" t="n">
        <f aca="false">INDEX($W$2822:$W$2949,MATCH($A2923-B2923*64,$A$2822:$A$2949,0))</f>
        <v>63179979.4712219</v>
      </c>
      <c r="AF2923" s="7" t="n">
        <f aca="false">INDEX($X$2822:$X$2949,MATCH($A2923+(1-C2923)*32,$A$2822:$A$2949,0))</f>
        <v>300000000</v>
      </c>
      <c r="AG2923" s="7" t="n">
        <f aca="false">INDEX($X$2822:$X$2949,MATCH($A2923-C2923*32,$A$2822:$A$2949,0))</f>
        <v>439446640.068534</v>
      </c>
      <c r="AH2923" s="7" t="n">
        <f aca="false">INDEX($Y$2822:$Y$2949,MATCH($A2923+(1-D2923)*16,$A$2822:$A$2949,0))</f>
        <v>100000000</v>
      </c>
      <c r="AI2923" s="7" t="n">
        <f aca="false">INDEX($Y$2822:$Y$2949,MATCH($A2923-D2923*16,$A$2822:$A$2949,0))</f>
        <v>135776995.763261</v>
      </c>
      <c r="AJ2923" s="7" t="n">
        <f aca="false">INDEX($Z$2822:$Z$2949,MATCH($A2923+(1-E2923)*8,$A$2822:$A$2949,0))</f>
        <v>60000000</v>
      </c>
      <c r="AK2923" s="7" t="n">
        <f aca="false">INDEX($Z$2822:$Z$2949,MATCH($A2923-E2923*8,$A$2822:$A$2949,0))</f>
        <v>187830389.363803</v>
      </c>
      <c r="AL2923" s="7" t="n">
        <f aca="false">INDEX($AA$2822:$AA$2949,MATCH($A2923+(1-F2923)*4,$A$2822:$A$2949,0))</f>
        <v>30000000</v>
      </c>
      <c r="AM2923" s="7" t="n">
        <f aca="false">INDEX($AA$2822:$AA$2949,MATCH($A2923-F2923*4,$A$2822:$A$2949,0))</f>
        <v>209107237.033143</v>
      </c>
      <c r="AN2923" s="7" t="n">
        <f aca="false">INDEX($AB$2822:$AB$2949,MATCH($A2923+(1-G2923)*2,$A$2822:$A$2949,0))</f>
        <v>15000000</v>
      </c>
      <c r="AO2923" s="7" t="n">
        <f aca="false">INDEX($AB$2822:$AB$2949,MATCH($A2923-G2923*2,$A$2822:$A$2949,0))</f>
        <v>391313311.174589</v>
      </c>
      <c r="AP2923" s="7" t="n">
        <f aca="false">INDEX($AC$2822:$AC$2949,MATCH($A2923+(1-H2923)*1,$A$2822:$A$2949,0))</f>
        <v>5000000</v>
      </c>
      <c r="AQ2923" s="7" t="n">
        <f aca="false">INDEX($AC$2822:$AC$2949,MATCH($A2923-H2923*1,$A$2822:$A$2949,0))</f>
        <v>316801999.505884</v>
      </c>
      <c r="AR2923" s="14" t="b">
        <f aca="false">AND(IF(B2923=1,AD2923&gt;=AE2923,AE2923&gt;AD2923),IF(C2923=1,AF2923&gt;=AG2923,AG2923&gt;AF2923),IF(D2923=1,AH2923&gt;=AI2923,AI2923&gt;AH2923),IF(E2923=1,AJ2923&gt;=AK2923,AK2923&gt;AJ2923),IF(F2923=1,AL2923&gt;=AM2923,AM2923&gt;AL2923),IF(G2923=1,AN2923&gt;=AO2923,AO2923&gt;AN2923),IF(H2923=1,AP2923&gt;=AQ2923,AQ2923&gt;AP2923))</f>
        <v>0</v>
      </c>
      <c r="AS2923" s="2"/>
      <c r="AT2923" s="2"/>
      <c r="AU2923" s="2"/>
      <c r="AV2923" s="2"/>
      <c r="AW2923" s="2"/>
      <c r="AX2923" s="2"/>
    </row>
    <row r="2924" customFormat="false" ht="15" hidden="false" customHeight="false" outlineLevel="0" collapsed="false">
      <c r="A2924" s="6" t="n">
        <f aca="false">ROW()-2822</f>
        <v>102</v>
      </c>
      <c r="B2924" s="6" t="n">
        <f aca="false">MOD(INT($A2924/64),2)</f>
        <v>1</v>
      </c>
      <c r="C2924" s="6" t="n">
        <f aca="false">MOD(INT($A2924/32),2)</f>
        <v>1</v>
      </c>
      <c r="D2924" s="6" t="n">
        <f aca="false">MOD(INT($A2924/16),2)</f>
        <v>0</v>
      </c>
      <c r="E2924" s="6" t="n">
        <f aca="false">MOD(INT($A2924/8),2)</f>
        <v>0</v>
      </c>
      <c r="F2924" s="6" t="n">
        <f aca="false">MOD(INT($A2924/4),2)</f>
        <v>1</v>
      </c>
      <c r="G2924" s="6" t="n">
        <f aca="false">MOD(INT($A2924/2),2)</f>
        <v>1</v>
      </c>
      <c r="H2924" s="6" t="n">
        <f aca="false">MOD(INT($A2924/1),2)</f>
        <v>0</v>
      </c>
      <c r="I2924" s="7" t="n">
        <f aca="false">IF(B2924=1,MIN($B$6,$B$2820),0)</f>
        <v>30000000</v>
      </c>
      <c r="J2924" s="7" t="n">
        <f aca="false">IF(C2924=1,MIN($F$786,MAX(0,$B$2820-I2924)),0)</f>
        <v>300000000</v>
      </c>
      <c r="K2924" s="7" t="n">
        <f aca="false">IF(D2924=1,MIN($F$785,MAX(0,$B$2820-SUM(I2924:J2924))),0)</f>
        <v>0</v>
      </c>
      <c r="L2924" s="7" t="n">
        <f aca="false">IF(E2924=1,MIN($F$784,MAX(0,$B$2820-SUM(I2924:K2924))),0)</f>
        <v>0</v>
      </c>
      <c r="M2924" s="7" t="n">
        <f aca="false">IF(F2924=1,MIN($F$783,MAX(0,$B$2820-SUM(I2924:L2924))),0)</f>
        <v>30000000</v>
      </c>
      <c r="N2924" s="7" t="n">
        <f aca="false">IF(G2924=1,MIN($F$782,MAX(0,$B$2820-SUM(I2924:M2924))),0)</f>
        <v>15000000</v>
      </c>
      <c r="O2924" s="7" t="n">
        <f aca="false">IF(H2924=1,MIN($F$781,MAX(0,$B$2820-SUM(I2924:N2924))),0)</f>
        <v>0</v>
      </c>
      <c r="P2924" s="7" t="n">
        <f aca="false">MAX(0,$B$2820-SUM(I2924:O2924))</f>
        <v>1625000000</v>
      </c>
      <c r="Q2924" s="7" t="n">
        <f aca="false">($B$763+$B$764)+$B$22+(1-B2924)*$B$758+(1-C2924)*$E$786+(1-D2924)*$E$785+(1-E2924)*$E$784+(1-F2924)*$E$783+(1-G2924)*$E$782+(1-H2924)*$E$781</f>
        <v>18423131.8388427</v>
      </c>
      <c r="R2924" s="7" t="n">
        <f aca="false">P2924&gt;$B$12*Q2924</f>
        <v>1</v>
      </c>
      <c r="S2924" s="7" t="n">
        <f aca="false">IF(R2924,(P2924+$B$12*$B$13)/(Q2924+$B$13),IF(Q2924&gt;0,P2924/Q2924,0))</f>
        <v>77.7847223128725</v>
      </c>
      <c r="T2924" s="7" t="n">
        <f aca="false">IF(R2924,$B$13*(S2924-$B$12),0)</f>
        <v>191961805.782181</v>
      </c>
      <c r="U2924" s="7" t="n">
        <f aca="false">($B$763+$B$764)*S2924</f>
        <v>22420925.0166589</v>
      </c>
      <c r="V2924" s="7" t="n">
        <f aca="false">$B$22*S2924</f>
        <v>700062500.815853</v>
      </c>
      <c r="W2924" s="7" t="n">
        <f aca="false">IF(B2924=1,I2924,S2924*$B$758)</f>
        <v>30000000</v>
      </c>
      <c r="X2924" s="7" t="n">
        <f aca="false">IF(C2924=1,J2924,S2924*$E$786)</f>
        <v>300000000</v>
      </c>
      <c r="Y2924" s="7" t="n">
        <f aca="false">IF(D2924=1,K2924,S2924*$E$785)</f>
        <v>134947823.270051</v>
      </c>
      <c r="Z2924" s="7" t="n">
        <f aca="false">IF(E2924=1,L2924,S2924*$E$784)</f>
        <v>186683333.550894</v>
      </c>
      <c r="AA2924" s="7" t="n">
        <f aca="false">IF(F2924=1,M2924,S2924*$E$783)</f>
        <v>30000000</v>
      </c>
      <c r="AB2924" s="7" t="n">
        <f aca="false">IF(G2924=1,N2924,S2924*$E$782)</f>
        <v>15000000</v>
      </c>
      <c r="AC2924" s="7" t="n">
        <f aca="false">IF(H2924=1,O2924,S2924*$E$781)</f>
        <v>388923611.564363</v>
      </c>
      <c r="AD2924" s="7" t="n">
        <f aca="false">INDEX($W$2822:$W$2949,MATCH($A2924+(1-B2924)*64,$A$2822:$A$2949,0))</f>
        <v>30000000</v>
      </c>
      <c r="AE2924" s="7" t="n">
        <f aca="false">INDEX($W$2822:$W$2949,MATCH($A2924-B2924*64,$A$2822:$A$2949,0))</f>
        <v>62801089.0396104</v>
      </c>
      <c r="AF2924" s="7" t="n">
        <f aca="false">INDEX($X$2822:$X$2949,MATCH($A2924+(1-C2924)*32,$A$2822:$A$2949,0))</f>
        <v>300000000</v>
      </c>
      <c r="AG2924" s="7" t="n">
        <f aca="false">INDEX($X$2822:$X$2949,MATCH($A2924-C2924*32,$A$2822:$A$2949,0))</f>
        <v>437178528.377857</v>
      </c>
      <c r="AH2924" s="7" t="n">
        <f aca="false">INDEX($Y$2822:$Y$2949,MATCH($A2924+(1-D2924)*16,$A$2822:$A$2949,0))</f>
        <v>100000000</v>
      </c>
      <c r="AI2924" s="7" t="n">
        <f aca="false">INDEX($Y$2822:$Y$2949,MATCH($A2924-D2924*16,$A$2822:$A$2949,0))</f>
        <v>134947823.270051</v>
      </c>
      <c r="AJ2924" s="7" t="n">
        <f aca="false">INDEX($Z$2822:$Z$2949,MATCH($A2924+(1-E2924)*8,$A$2822:$A$2949,0))</f>
        <v>60000000</v>
      </c>
      <c r="AK2924" s="7" t="n">
        <f aca="false">INDEX($Z$2822:$Z$2949,MATCH($A2924-E2924*8,$A$2822:$A$2949,0))</f>
        <v>186683333.550894</v>
      </c>
      <c r="AL2924" s="7" t="n">
        <f aca="false">INDEX($AA$2822:$AA$2949,MATCH($A2924+(1-F2924)*4,$A$2822:$A$2949,0))</f>
        <v>30000000</v>
      </c>
      <c r="AM2924" s="7" t="n">
        <f aca="false">INDEX($AA$2822:$AA$2949,MATCH($A2924-F2924*4,$A$2822:$A$2949,0))</f>
        <v>207853220.619151</v>
      </c>
      <c r="AN2924" s="7" t="n">
        <f aca="false">INDEX($AB$2822:$AB$2949,MATCH($A2924+(1-G2924)*2,$A$2822:$A$2949,0))</f>
        <v>15000000</v>
      </c>
      <c r="AO2924" s="7" t="n">
        <f aca="false">INDEX($AB$2822:$AB$2949,MATCH($A2924-G2924*2,$A$2822:$A$2949,0))</f>
        <v>316801999.505884</v>
      </c>
      <c r="AP2924" s="7" t="n">
        <f aca="false">INDEX($AC$2822:$AC$2949,MATCH($A2924+(1-H2924)*1,$A$2822:$A$2949,0))</f>
        <v>5000000</v>
      </c>
      <c r="AQ2924" s="7" t="n">
        <f aca="false">INDEX($AC$2822:$AC$2949,MATCH($A2924-H2924*1,$A$2822:$A$2949,0))</f>
        <v>388923611.564363</v>
      </c>
      <c r="AR2924" s="14" t="b">
        <f aca="false">AND(IF(B2924=1,AD2924&gt;=AE2924,AE2924&gt;AD2924),IF(C2924=1,AF2924&gt;=AG2924,AG2924&gt;AF2924),IF(D2924=1,AH2924&gt;=AI2924,AI2924&gt;AH2924),IF(E2924=1,AJ2924&gt;=AK2924,AK2924&gt;AJ2924),IF(F2924=1,AL2924&gt;=AM2924,AM2924&gt;AL2924),IF(G2924=1,AN2924&gt;=AO2924,AO2924&gt;AN2924),IF(H2924=1,AP2924&gt;=AQ2924,AQ2924&gt;AP2924))</f>
        <v>0</v>
      </c>
      <c r="AS2924" s="2"/>
      <c r="AT2924" s="2"/>
      <c r="AU2924" s="2"/>
      <c r="AV2924" s="2"/>
      <c r="AW2924" s="2"/>
      <c r="AX2924" s="2"/>
    </row>
    <row r="2925" customFormat="false" ht="15" hidden="false" customHeight="false" outlineLevel="0" collapsed="false">
      <c r="A2925" s="6" t="n">
        <f aca="false">ROW()-2822</f>
        <v>103</v>
      </c>
      <c r="B2925" s="6" t="n">
        <f aca="false">MOD(INT($A2925/64),2)</f>
        <v>1</v>
      </c>
      <c r="C2925" s="6" t="n">
        <f aca="false">MOD(INT($A2925/32),2)</f>
        <v>1</v>
      </c>
      <c r="D2925" s="6" t="n">
        <f aca="false">MOD(INT($A2925/16),2)</f>
        <v>0</v>
      </c>
      <c r="E2925" s="6" t="n">
        <f aca="false">MOD(INT($A2925/8),2)</f>
        <v>0</v>
      </c>
      <c r="F2925" s="6" t="n">
        <f aca="false">MOD(INT($A2925/4),2)</f>
        <v>1</v>
      </c>
      <c r="G2925" s="6" t="n">
        <f aca="false">MOD(INT($A2925/2),2)</f>
        <v>1</v>
      </c>
      <c r="H2925" s="6" t="n">
        <f aca="false">MOD(INT($A2925/1),2)</f>
        <v>1</v>
      </c>
      <c r="I2925" s="7" t="n">
        <f aca="false">IF(B2925=1,MIN($B$6,$B$2820),0)</f>
        <v>30000000</v>
      </c>
      <c r="J2925" s="7" t="n">
        <f aca="false">IF(C2925=1,MIN($F$786,MAX(0,$B$2820-I2925)),0)</f>
        <v>300000000</v>
      </c>
      <c r="K2925" s="7" t="n">
        <f aca="false">IF(D2925=1,MIN($F$785,MAX(0,$B$2820-SUM(I2925:J2925))),0)</f>
        <v>0</v>
      </c>
      <c r="L2925" s="7" t="n">
        <f aca="false">IF(E2925=1,MIN($F$784,MAX(0,$B$2820-SUM(I2925:K2925))),0)</f>
        <v>0</v>
      </c>
      <c r="M2925" s="7" t="n">
        <f aca="false">IF(F2925=1,MIN($F$783,MAX(0,$B$2820-SUM(I2925:L2925))),0)</f>
        <v>30000000</v>
      </c>
      <c r="N2925" s="7" t="n">
        <f aca="false">IF(G2925=1,MIN($F$782,MAX(0,$B$2820-SUM(I2925:M2925))),0)</f>
        <v>15000000</v>
      </c>
      <c r="O2925" s="7" t="n">
        <f aca="false">IF(H2925=1,MIN($F$781,MAX(0,$B$2820-SUM(I2925:N2925))),0)</f>
        <v>5000000</v>
      </c>
      <c r="P2925" s="7" t="n">
        <f aca="false">MAX(0,$B$2820-SUM(I2925:O2925))</f>
        <v>1620000000</v>
      </c>
      <c r="Q2925" s="7" t="n">
        <f aca="false">($B$763+$B$764)+$B$22+(1-B2925)*$B$758+(1-C2925)*$E$786+(1-D2925)*$E$785+(1-E2925)*$E$784+(1-F2925)*$E$783+(1-G2925)*$E$782+(1-H2925)*$E$781</f>
        <v>13423131.8388427</v>
      </c>
      <c r="R2925" s="7" t="n">
        <f aca="false">P2925&gt;$B$12*Q2925</f>
        <v>1</v>
      </c>
      <c r="S2925" s="7" t="n">
        <f aca="false">IF(R2925,(P2925+$B$12*$B$13)/(Q2925+$B$13),IF(Q2925&gt;0,P2925/Q2925,0))</f>
        <v>101.89578384587</v>
      </c>
      <c r="T2925" s="7" t="n">
        <f aca="false">IF(R2925,$B$13*(S2925-$B$12),0)</f>
        <v>252239459.614674</v>
      </c>
      <c r="U2925" s="7" t="n">
        <f aca="false">($B$763+$B$764)*S2925</f>
        <v>29370776.949394</v>
      </c>
      <c r="V2925" s="7" t="n">
        <f aca="false">$B$22*S2925</f>
        <v>917062054.612827</v>
      </c>
      <c r="W2925" s="7" t="n">
        <f aca="false">IF(B2925=1,I2925,S2925*$B$758)</f>
        <v>30000000</v>
      </c>
      <c r="X2925" s="7" t="n">
        <f aca="false">IF(C2925=1,J2925,S2925*$E$786)</f>
        <v>300000000</v>
      </c>
      <c r="Y2925" s="7" t="n">
        <f aca="false">IF(D2925=1,K2925,S2925*$E$785)</f>
        <v>176777827.593017</v>
      </c>
      <c r="Z2925" s="7" t="n">
        <f aca="false">IF(E2925=1,L2925,S2925*$E$784)</f>
        <v>244549881.230087</v>
      </c>
      <c r="AA2925" s="7" t="n">
        <f aca="false">IF(F2925=1,M2925,S2925*$E$783)</f>
        <v>30000000</v>
      </c>
      <c r="AB2925" s="7" t="n">
        <f aca="false">IF(G2925=1,N2925,S2925*$E$782)</f>
        <v>15000000</v>
      </c>
      <c r="AC2925" s="7" t="n">
        <f aca="false">IF(H2925=1,O2925,S2925*$E$781)</f>
        <v>5000000</v>
      </c>
      <c r="AD2925" s="7" t="n">
        <f aca="false">INDEX($W$2822:$W$2949,MATCH($A2925+(1-B2925)*64,$A$2822:$A$2949,0))</f>
        <v>30000000</v>
      </c>
      <c r="AE2925" s="7" t="n">
        <f aca="false">INDEX($W$2822:$W$2949,MATCH($A2925-B2925*64,$A$2822:$A$2949,0))</f>
        <v>81304913.1699378</v>
      </c>
      <c r="AF2925" s="7" t="n">
        <f aca="false">INDEX($X$2822:$X$2949,MATCH($A2925+(1-C2925)*32,$A$2822:$A$2949,0))</f>
        <v>300000000</v>
      </c>
      <c r="AG2925" s="7" t="n">
        <f aca="false">INDEX($X$2822:$X$2949,MATCH($A2925-C2925*32,$A$2822:$A$2949,0))</f>
        <v>534872228.371958</v>
      </c>
      <c r="AH2925" s="7" t="n">
        <f aca="false">INDEX($Y$2822:$Y$2949,MATCH($A2925+(1-D2925)*16,$A$2822:$A$2949,0))</f>
        <v>100000000</v>
      </c>
      <c r="AI2925" s="7" t="n">
        <f aca="false">INDEX($Y$2822:$Y$2949,MATCH($A2925-D2925*16,$A$2822:$A$2949,0))</f>
        <v>176777827.593017</v>
      </c>
      <c r="AJ2925" s="7" t="n">
        <f aca="false">INDEX($Z$2822:$Z$2949,MATCH($A2925+(1-E2925)*8,$A$2822:$A$2949,0))</f>
        <v>60000000</v>
      </c>
      <c r="AK2925" s="7" t="n">
        <f aca="false">INDEX($Z$2822:$Z$2949,MATCH($A2925-E2925*8,$A$2822:$A$2949,0))</f>
        <v>244549881.230087</v>
      </c>
      <c r="AL2925" s="7" t="n">
        <f aca="false">INDEX($AA$2822:$AA$2949,MATCH($A2925+(1-F2925)*4,$A$2822:$A$2949,0))</f>
        <v>30000000</v>
      </c>
      <c r="AM2925" s="7" t="n">
        <f aca="false">INDEX($AA$2822:$AA$2949,MATCH($A2925-F2925*4,$A$2822:$A$2949,0))</f>
        <v>261980947.034568</v>
      </c>
      <c r="AN2925" s="7" t="n">
        <f aca="false">INDEX($AB$2822:$AB$2949,MATCH($A2925+(1-G2925)*2,$A$2822:$A$2949,0))</f>
        <v>15000000</v>
      </c>
      <c r="AO2925" s="7" t="n">
        <f aca="false">INDEX($AB$2822:$AB$2949,MATCH($A2925-G2925*2,$A$2822:$A$2949,0))</f>
        <v>391313311.174589</v>
      </c>
      <c r="AP2925" s="7" t="n">
        <f aca="false">INDEX($AC$2822:$AC$2949,MATCH($A2925+(1-H2925)*1,$A$2822:$A$2949,0))</f>
        <v>5000000</v>
      </c>
      <c r="AQ2925" s="7" t="n">
        <f aca="false">INDEX($AC$2822:$AC$2949,MATCH($A2925-H2925*1,$A$2822:$A$2949,0))</f>
        <v>388923611.564363</v>
      </c>
      <c r="AR2925" s="14" t="b">
        <f aca="false">AND(IF(B2925=1,AD2925&gt;=AE2925,AE2925&gt;AD2925),IF(C2925=1,AF2925&gt;=AG2925,AG2925&gt;AF2925),IF(D2925=1,AH2925&gt;=AI2925,AI2925&gt;AH2925),IF(E2925=1,AJ2925&gt;=AK2925,AK2925&gt;AJ2925),IF(F2925=1,AL2925&gt;=AM2925,AM2925&gt;AL2925),IF(G2925=1,AN2925&gt;=AO2925,AO2925&gt;AN2925),IF(H2925=1,AP2925&gt;=AQ2925,AQ2925&gt;AP2925))</f>
        <v>0</v>
      </c>
      <c r="AS2925" s="2"/>
      <c r="AT2925" s="2"/>
      <c r="AU2925" s="2"/>
      <c r="AV2925" s="2"/>
      <c r="AW2925" s="2"/>
      <c r="AX2925" s="2"/>
    </row>
    <row r="2926" customFormat="false" ht="15" hidden="false" customHeight="false" outlineLevel="0" collapsed="false">
      <c r="A2926" s="6" t="n">
        <f aca="false">ROW()-2822</f>
        <v>104</v>
      </c>
      <c r="B2926" s="6" t="n">
        <f aca="false">MOD(INT($A2926/64),2)</f>
        <v>1</v>
      </c>
      <c r="C2926" s="6" t="n">
        <f aca="false">MOD(INT($A2926/32),2)</f>
        <v>1</v>
      </c>
      <c r="D2926" s="6" t="n">
        <f aca="false">MOD(INT($A2926/16),2)</f>
        <v>0</v>
      </c>
      <c r="E2926" s="6" t="n">
        <f aca="false">MOD(INT($A2926/8),2)</f>
        <v>1</v>
      </c>
      <c r="F2926" s="6" t="n">
        <f aca="false">MOD(INT($A2926/4),2)</f>
        <v>0</v>
      </c>
      <c r="G2926" s="6" t="n">
        <f aca="false">MOD(INT($A2926/2),2)</f>
        <v>0</v>
      </c>
      <c r="H2926" s="6" t="n">
        <f aca="false">MOD(INT($A2926/1),2)</f>
        <v>0</v>
      </c>
      <c r="I2926" s="7" t="n">
        <f aca="false">IF(B2926=1,MIN($B$6,$B$2820),0)</f>
        <v>30000000</v>
      </c>
      <c r="J2926" s="7" t="n">
        <f aca="false">IF(C2926=1,MIN($F$786,MAX(0,$B$2820-I2926)),0)</f>
        <v>300000000</v>
      </c>
      <c r="K2926" s="7" t="n">
        <f aca="false">IF(D2926=1,MIN($F$785,MAX(0,$B$2820-SUM(I2926:J2926))),0)</f>
        <v>0</v>
      </c>
      <c r="L2926" s="7" t="n">
        <f aca="false">IF(E2926=1,MIN($F$784,MAX(0,$B$2820-SUM(I2926:K2926))),0)</f>
        <v>60000000</v>
      </c>
      <c r="M2926" s="7" t="n">
        <f aca="false">IF(F2926=1,MIN($F$783,MAX(0,$B$2820-SUM(I2926:L2926))),0)</f>
        <v>0</v>
      </c>
      <c r="N2926" s="7" t="n">
        <f aca="false">IF(G2926=1,MIN($F$782,MAX(0,$B$2820-SUM(I2926:M2926))),0)</f>
        <v>0</v>
      </c>
      <c r="O2926" s="7" t="n">
        <f aca="false">IF(H2926=1,MIN($F$781,MAX(0,$B$2820-SUM(I2926:N2926))),0)</f>
        <v>0</v>
      </c>
      <c r="P2926" s="7" t="n">
        <f aca="false">MAX(0,$B$2820-SUM(I2926:O2926))</f>
        <v>1610000000</v>
      </c>
      <c r="Q2926" s="7" t="n">
        <f aca="false">($B$763+$B$764)+$B$22+(1-B2926)*$B$758+(1-C2926)*$E$786+(1-D2926)*$E$785+(1-E2926)*$E$784+(1-F2926)*$E$783+(1-G2926)*$E$782+(1-H2926)*$E$781</f>
        <v>24023131.8388427</v>
      </c>
      <c r="R2926" s="7" t="n">
        <f aca="false">P2926&gt;$B$12*Q2926</f>
        <v>1</v>
      </c>
      <c r="S2926" s="7" t="n">
        <f aca="false">IF(R2926,(P2926+$B$12*$B$13)/(Q2926+$B$13),IF(Q2926&gt;0,P2926/Q2926,0))</f>
        <v>60.7959878116098</v>
      </c>
      <c r="T2926" s="7" t="n">
        <f aca="false">IF(R2926,$B$13*(S2926-$B$12),0)</f>
        <v>149489969.529025</v>
      </c>
      <c r="U2926" s="7" t="n">
        <f aca="false">($B$763+$B$764)*S2926</f>
        <v>17524036.1282647</v>
      </c>
      <c r="V2926" s="7" t="n">
        <f aca="false">$B$22*S2926</f>
        <v>547163890.304488</v>
      </c>
      <c r="W2926" s="7" t="n">
        <f aca="false">IF(B2926=1,I2926,S2926*$B$758)</f>
        <v>30000000</v>
      </c>
      <c r="X2926" s="7" t="n">
        <f aca="false">IF(C2926=1,J2926,S2926*$E$786)</f>
        <v>300000000</v>
      </c>
      <c r="Y2926" s="7" t="n">
        <f aca="false">IF(D2926=1,K2926,S2926*$E$785)</f>
        <v>105474262.487295</v>
      </c>
      <c r="Z2926" s="7" t="n">
        <f aca="false">IF(E2926=1,L2926,S2926*$E$784)</f>
        <v>60000000</v>
      </c>
      <c r="AA2926" s="7" t="n">
        <f aca="false">IF(F2926=1,M2926,S2926*$E$783)</f>
        <v>182387963.434829</v>
      </c>
      <c r="AB2926" s="7" t="n">
        <f aca="false">IF(G2926=1,N2926,S2926*$E$782)</f>
        <v>303979939.058049</v>
      </c>
      <c r="AC2926" s="7" t="n">
        <f aca="false">IF(H2926=1,O2926,S2926*$E$781)</f>
        <v>303979939.058049</v>
      </c>
      <c r="AD2926" s="7" t="n">
        <f aca="false">INDEX($W$2822:$W$2949,MATCH($A2926+(1-B2926)*64,$A$2822:$A$2949,0))</f>
        <v>30000000</v>
      </c>
      <c r="AE2926" s="7" t="n">
        <f aca="false">INDEX($W$2822:$W$2949,MATCH($A2926-B2926*64,$A$2822:$A$2949,0))</f>
        <v>49489050.9729069</v>
      </c>
      <c r="AF2926" s="7" t="n">
        <f aca="false">INDEX($X$2822:$X$2949,MATCH($A2926+(1-C2926)*32,$A$2822:$A$2949,0))</f>
        <v>300000000</v>
      </c>
      <c r="AG2926" s="7" t="n">
        <f aca="false">INDEX($X$2822:$X$2949,MATCH($A2926-C2926*32,$A$2822:$A$2949,0))</f>
        <v>359401411.116089</v>
      </c>
      <c r="AH2926" s="7" t="n">
        <f aca="false">INDEX($Y$2822:$Y$2949,MATCH($A2926+(1-D2926)*16,$A$2822:$A$2949,0))</f>
        <v>100000000</v>
      </c>
      <c r="AI2926" s="7" t="n">
        <f aca="false">INDEX($Y$2822:$Y$2949,MATCH($A2926-D2926*16,$A$2822:$A$2949,0))</f>
        <v>105474262.487295</v>
      </c>
      <c r="AJ2926" s="7" t="n">
        <f aca="false">INDEX($Z$2822:$Z$2949,MATCH($A2926+(1-E2926)*8,$A$2822:$A$2949,0))</f>
        <v>60000000</v>
      </c>
      <c r="AK2926" s="7" t="n">
        <f aca="false">INDEX($Z$2822:$Z$2949,MATCH($A2926-E2926*8,$A$2822:$A$2949,0))</f>
        <v>138781651.391201</v>
      </c>
      <c r="AL2926" s="7" t="n">
        <f aca="false">INDEX($AA$2822:$AA$2949,MATCH($A2926+(1-F2926)*4,$A$2822:$A$2949,0))</f>
        <v>30000000</v>
      </c>
      <c r="AM2926" s="7" t="n">
        <f aca="false">INDEX($AA$2822:$AA$2949,MATCH($A2926-F2926*4,$A$2822:$A$2949,0))</f>
        <v>182387963.434829</v>
      </c>
      <c r="AN2926" s="7" t="n">
        <f aca="false">INDEX($AB$2822:$AB$2949,MATCH($A2926+(1-G2926)*2,$A$2822:$A$2949,0))</f>
        <v>15000000</v>
      </c>
      <c r="AO2926" s="7" t="n">
        <f aca="false">INDEX($AB$2822:$AB$2949,MATCH($A2926-G2926*2,$A$2822:$A$2949,0))</f>
        <v>303979939.058049</v>
      </c>
      <c r="AP2926" s="7" t="n">
        <f aca="false">INDEX($AC$2822:$AC$2949,MATCH($A2926+(1-H2926)*1,$A$2822:$A$2949,0))</f>
        <v>5000000</v>
      </c>
      <c r="AQ2926" s="7" t="n">
        <f aca="false">INDEX($AC$2822:$AC$2949,MATCH($A2926-H2926*1,$A$2822:$A$2949,0))</f>
        <v>303979939.058049</v>
      </c>
      <c r="AR2926" s="14" t="b">
        <f aca="false">AND(IF(B2926=1,AD2926&gt;=AE2926,AE2926&gt;AD2926),IF(C2926=1,AF2926&gt;=AG2926,AG2926&gt;AF2926),IF(D2926=1,AH2926&gt;=AI2926,AI2926&gt;AH2926),IF(E2926=1,AJ2926&gt;=AK2926,AK2926&gt;AJ2926),IF(F2926=1,AL2926&gt;=AM2926,AM2926&gt;AL2926),IF(G2926=1,AN2926&gt;=AO2926,AO2926&gt;AN2926),IF(H2926=1,AP2926&gt;=AQ2926,AQ2926&gt;AP2926))</f>
        <v>0</v>
      </c>
      <c r="AS2926" s="2"/>
      <c r="AT2926" s="2"/>
      <c r="AU2926" s="2"/>
      <c r="AV2926" s="2"/>
      <c r="AW2926" s="2"/>
      <c r="AX2926" s="2"/>
    </row>
    <row r="2927" customFormat="false" ht="15" hidden="false" customHeight="false" outlineLevel="0" collapsed="false">
      <c r="A2927" s="6" t="n">
        <f aca="false">ROW()-2822</f>
        <v>105</v>
      </c>
      <c r="B2927" s="6" t="n">
        <f aca="false">MOD(INT($A2927/64),2)</f>
        <v>1</v>
      </c>
      <c r="C2927" s="6" t="n">
        <f aca="false">MOD(INT($A2927/32),2)</f>
        <v>1</v>
      </c>
      <c r="D2927" s="6" t="n">
        <f aca="false">MOD(INT($A2927/16),2)</f>
        <v>0</v>
      </c>
      <c r="E2927" s="6" t="n">
        <f aca="false">MOD(INT($A2927/8),2)</f>
        <v>1</v>
      </c>
      <c r="F2927" s="6" t="n">
        <f aca="false">MOD(INT($A2927/4),2)</f>
        <v>0</v>
      </c>
      <c r="G2927" s="6" t="n">
        <f aca="false">MOD(INT($A2927/2),2)</f>
        <v>0</v>
      </c>
      <c r="H2927" s="6" t="n">
        <f aca="false">MOD(INT($A2927/1),2)</f>
        <v>1</v>
      </c>
      <c r="I2927" s="7" t="n">
        <f aca="false">IF(B2927=1,MIN($B$6,$B$2820),0)</f>
        <v>30000000</v>
      </c>
      <c r="J2927" s="7" t="n">
        <f aca="false">IF(C2927=1,MIN($F$786,MAX(0,$B$2820-I2927)),0)</f>
        <v>300000000</v>
      </c>
      <c r="K2927" s="7" t="n">
        <f aca="false">IF(D2927=1,MIN($F$785,MAX(0,$B$2820-SUM(I2927:J2927))),0)</f>
        <v>0</v>
      </c>
      <c r="L2927" s="7" t="n">
        <f aca="false">IF(E2927=1,MIN($F$784,MAX(0,$B$2820-SUM(I2927:K2927))),0)</f>
        <v>60000000</v>
      </c>
      <c r="M2927" s="7" t="n">
        <f aca="false">IF(F2927=1,MIN($F$783,MAX(0,$B$2820-SUM(I2927:L2927))),0)</f>
        <v>0</v>
      </c>
      <c r="N2927" s="7" t="n">
        <f aca="false">IF(G2927=1,MIN($F$782,MAX(0,$B$2820-SUM(I2927:M2927))),0)</f>
        <v>0</v>
      </c>
      <c r="O2927" s="7" t="n">
        <f aca="false">IF(H2927=1,MIN($F$781,MAX(0,$B$2820-SUM(I2927:N2927))),0)</f>
        <v>5000000</v>
      </c>
      <c r="P2927" s="7" t="n">
        <f aca="false">MAX(0,$B$2820-SUM(I2927:O2927))</f>
        <v>1605000000</v>
      </c>
      <c r="Q2927" s="7" t="n">
        <f aca="false">($B$763+$B$764)+$B$22+(1-B2927)*$B$758+(1-C2927)*$E$786+(1-D2927)*$E$785+(1-E2927)*$E$784+(1-F2927)*$E$783+(1-G2927)*$E$782+(1-H2927)*$E$781</f>
        <v>19023131.8388427</v>
      </c>
      <c r="R2927" s="7" t="n">
        <f aca="false">P2927&gt;$B$12*Q2927</f>
        <v>1</v>
      </c>
      <c r="S2927" s="7" t="n">
        <f aca="false">IF(R2927,(P2927+$B$12*$B$13)/(Q2927+$B$13),IF(Q2927&gt;0,P2927/Q2927,0))</f>
        <v>74.6870860633281</v>
      </c>
      <c r="T2927" s="7" t="n">
        <f aca="false">IF(R2927,$B$13*(S2927-$B$12),0)</f>
        <v>184217715.15832</v>
      </c>
      <c r="U2927" s="7" t="n">
        <f aca="false">($B$763+$B$764)*S2927</f>
        <v>21528052.1231804</v>
      </c>
      <c r="V2927" s="7" t="n">
        <f aca="false">$B$22*S2927</f>
        <v>672183774.569953</v>
      </c>
      <c r="W2927" s="7" t="n">
        <f aca="false">IF(B2927=1,I2927,S2927*$B$758)</f>
        <v>30000000</v>
      </c>
      <c r="X2927" s="7" t="n">
        <f aca="false">IF(C2927=1,J2927,S2927*$E$786)</f>
        <v>300000000</v>
      </c>
      <c r="Y2927" s="7" t="n">
        <f aca="false">IF(D2927=1,K2927,S2927*$E$785)</f>
        <v>129573769.641922</v>
      </c>
      <c r="Z2927" s="7" t="n">
        <f aca="false">IF(E2927=1,L2927,S2927*$E$784)</f>
        <v>60000000</v>
      </c>
      <c r="AA2927" s="7" t="n">
        <f aca="false">IF(F2927=1,M2927,S2927*$E$783)</f>
        <v>224061258.189984</v>
      </c>
      <c r="AB2927" s="7" t="n">
        <f aca="false">IF(G2927=1,N2927,S2927*$E$782)</f>
        <v>373435430.31664</v>
      </c>
      <c r="AC2927" s="7" t="n">
        <f aca="false">IF(H2927=1,O2927,S2927*$E$781)</f>
        <v>5000000</v>
      </c>
      <c r="AD2927" s="7" t="n">
        <f aca="false">INDEX($W$2822:$W$2949,MATCH($A2927+(1-B2927)*64,$A$2822:$A$2949,0))</f>
        <v>30000000</v>
      </c>
      <c r="AE2927" s="7" t="n">
        <f aca="false">INDEX($W$2822:$W$2949,MATCH($A2927-B2927*64,$A$2822:$A$2949,0))</f>
        <v>60377500.5355646</v>
      </c>
      <c r="AF2927" s="7" t="n">
        <f aca="false">INDEX($X$2822:$X$2949,MATCH($A2927+(1-C2927)*32,$A$2822:$A$2949,0))</f>
        <v>300000000</v>
      </c>
      <c r="AG2927" s="7" t="n">
        <f aca="false">INDEX($X$2822:$X$2949,MATCH($A2927-C2927*32,$A$2822:$A$2949,0))</f>
        <v>423257721.12726</v>
      </c>
      <c r="AH2927" s="7" t="n">
        <f aca="false">INDEX($Y$2822:$Y$2949,MATCH($A2927+(1-D2927)*16,$A$2822:$A$2949,0))</f>
        <v>100000000</v>
      </c>
      <c r="AI2927" s="7" t="n">
        <f aca="false">INDEX($Y$2822:$Y$2949,MATCH($A2927-D2927*16,$A$2822:$A$2949,0))</f>
        <v>129573769.641922</v>
      </c>
      <c r="AJ2927" s="7" t="n">
        <f aca="false">INDEX($Z$2822:$Z$2949,MATCH($A2927+(1-E2927)*8,$A$2822:$A$2949,0))</f>
        <v>60000000</v>
      </c>
      <c r="AK2927" s="7" t="n">
        <f aca="false">INDEX($Z$2822:$Z$2949,MATCH($A2927-E2927*8,$A$2822:$A$2949,0))</f>
        <v>167285789.626514</v>
      </c>
      <c r="AL2927" s="7" t="n">
        <f aca="false">INDEX($AA$2822:$AA$2949,MATCH($A2927+(1-F2927)*4,$A$2822:$A$2949,0))</f>
        <v>30000000</v>
      </c>
      <c r="AM2927" s="7" t="n">
        <f aca="false">INDEX($AA$2822:$AA$2949,MATCH($A2927-F2927*4,$A$2822:$A$2949,0))</f>
        <v>224061258.189984</v>
      </c>
      <c r="AN2927" s="7" t="n">
        <f aca="false">INDEX($AB$2822:$AB$2949,MATCH($A2927+(1-G2927)*2,$A$2822:$A$2949,0))</f>
        <v>15000000</v>
      </c>
      <c r="AO2927" s="7" t="n">
        <f aca="false">INDEX($AB$2822:$AB$2949,MATCH($A2927-G2927*2,$A$2822:$A$2949,0))</f>
        <v>373435430.31664</v>
      </c>
      <c r="AP2927" s="7" t="n">
        <f aca="false">INDEX($AC$2822:$AC$2949,MATCH($A2927+(1-H2927)*1,$A$2822:$A$2949,0))</f>
        <v>5000000</v>
      </c>
      <c r="AQ2927" s="7" t="n">
        <f aca="false">INDEX($AC$2822:$AC$2949,MATCH($A2927-H2927*1,$A$2822:$A$2949,0))</f>
        <v>303979939.058049</v>
      </c>
      <c r="AR2927" s="14" t="b">
        <f aca="false">AND(IF(B2927=1,AD2927&gt;=AE2927,AE2927&gt;AD2927),IF(C2927=1,AF2927&gt;=AG2927,AG2927&gt;AF2927),IF(D2927=1,AH2927&gt;=AI2927,AI2927&gt;AH2927),IF(E2927=1,AJ2927&gt;=AK2927,AK2927&gt;AJ2927),IF(F2927=1,AL2927&gt;=AM2927,AM2927&gt;AL2927),IF(G2927=1,AN2927&gt;=AO2927,AO2927&gt;AN2927),IF(H2927=1,AP2927&gt;=AQ2927,AQ2927&gt;AP2927))</f>
        <v>0</v>
      </c>
      <c r="AS2927" s="2"/>
      <c r="AT2927" s="2"/>
      <c r="AU2927" s="2"/>
      <c r="AV2927" s="2"/>
      <c r="AW2927" s="2"/>
      <c r="AX2927" s="2"/>
    </row>
    <row r="2928" customFormat="false" ht="15" hidden="false" customHeight="false" outlineLevel="0" collapsed="false">
      <c r="A2928" s="6" t="n">
        <f aca="false">ROW()-2822</f>
        <v>106</v>
      </c>
      <c r="B2928" s="6" t="n">
        <f aca="false">MOD(INT($A2928/64),2)</f>
        <v>1</v>
      </c>
      <c r="C2928" s="6" t="n">
        <f aca="false">MOD(INT($A2928/32),2)</f>
        <v>1</v>
      </c>
      <c r="D2928" s="6" t="n">
        <f aca="false">MOD(INT($A2928/16),2)</f>
        <v>0</v>
      </c>
      <c r="E2928" s="6" t="n">
        <f aca="false">MOD(INT($A2928/8),2)</f>
        <v>1</v>
      </c>
      <c r="F2928" s="6" t="n">
        <f aca="false">MOD(INT($A2928/4),2)</f>
        <v>0</v>
      </c>
      <c r="G2928" s="6" t="n">
        <f aca="false">MOD(INT($A2928/2),2)</f>
        <v>1</v>
      </c>
      <c r="H2928" s="6" t="n">
        <f aca="false">MOD(INT($A2928/1),2)</f>
        <v>0</v>
      </c>
      <c r="I2928" s="7" t="n">
        <f aca="false">IF(B2928=1,MIN($B$6,$B$2820),0)</f>
        <v>30000000</v>
      </c>
      <c r="J2928" s="7" t="n">
        <f aca="false">IF(C2928=1,MIN($F$786,MAX(0,$B$2820-I2928)),0)</f>
        <v>300000000</v>
      </c>
      <c r="K2928" s="7" t="n">
        <f aca="false">IF(D2928=1,MIN($F$785,MAX(0,$B$2820-SUM(I2928:J2928))),0)</f>
        <v>0</v>
      </c>
      <c r="L2928" s="7" t="n">
        <f aca="false">IF(E2928=1,MIN($F$784,MAX(0,$B$2820-SUM(I2928:K2928))),0)</f>
        <v>60000000</v>
      </c>
      <c r="M2928" s="7" t="n">
        <f aca="false">IF(F2928=1,MIN($F$783,MAX(0,$B$2820-SUM(I2928:L2928))),0)</f>
        <v>0</v>
      </c>
      <c r="N2928" s="7" t="n">
        <f aca="false">IF(G2928=1,MIN($F$782,MAX(0,$B$2820-SUM(I2928:M2928))),0)</f>
        <v>15000000</v>
      </c>
      <c r="O2928" s="7" t="n">
        <f aca="false">IF(H2928=1,MIN($F$781,MAX(0,$B$2820-SUM(I2928:N2928))),0)</f>
        <v>0</v>
      </c>
      <c r="P2928" s="7" t="n">
        <f aca="false">MAX(0,$B$2820-SUM(I2928:O2928))</f>
        <v>1595000000</v>
      </c>
      <c r="Q2928" s="7" t="n">
        <f aca="false">($B$763+$B$764)+$B$22+(1-B2928)*$B$758+(1-C2928)*$E$786+(1-D2928)*$E$785+(1-E2928)*$E$784+(1-F2928)*$E$783+(1-G2928)*$E$782+(1-H2928)*$E$781</f>
        <v>19023131.8388427</v>
      </c>
      <c r="R2928" s="7" t="n">
        <f aca="false">P2928&gt;$B$12*Q2928</f>
        <v>1</v>
      </c>
      <c r="S2928" s="7" t="n">
        <f aca="false">IF(R2928,(P2928+$B$12*$B$13)/(Q2928+$B$13),IF(Q2928&gt;0,P2928/Q2928,0))</f>
        <v>74.2224696648004</v>
      </c>
      <c r="T2928" s="7" t="n">
        <f aca="false">IF(R2928,$B$13*(S2928-$B$12),0)</f>
        <v>183056174.162001</v>
      </c>
      <c r="U2928" s="7" t="n">
        <f aca="false">($B$763+$B$764)*S2928</f>
        <v>21394129.5594281</v>
      </c>
      <c r="V2928" s="7" t="n">
        <f aca="false">$B$22*S2928</f>
        <v>668002226.983203</v>
      </c>
      <c r="W2928" s="7" t="n">
        <f aca="false">IF(B2928=1,I2928,S2928*$B$758)</f>
        <v>30000000</v>
      </c>
      <c r="X2928" s="7" t="n">
        <f aca="false">IF(C2928=1,J2928,S2928*$E$786)</f>
        <v>300000000</v>
      </c>
      <c r="Y2928" s="7" t="n">
        <f aca="false">IF(D2928=1,K2928,S2928*$E$785)</f>
        <v>128767711.976965</v>
      </c>
      <c r="Z2928" s="7" t="n">
        <f aca="false">IF(E2928=1,L2928,S2928*$E$784)</f>
        <v>60000000</v>
      </c>
      <c r="AA2928" s="7" t="n">
        <f aca="false">IF(F2928=1,M2928,S2928*$E$783)</f>
        <v>222667408.994401</v>
      </c>
      <c r="AB2928" s="7" t="n">
        <f aca="false">IF(G2928=1,N2928,S2928*$E$782)</f>
        <v>15000000</v>
      </c>
      <c r="AC2928" s="7" t="n">
        <f aca="false">IF(H2928=1,O2928,S2928*$E$781)</f>
        <v>371112348.324002</v>
      </c>
      <c r="AD2928" s="7" t="n">
        <f aca="false">INDEX($W$2822:$W$2949,MATCH($A2928+(1-B2928)*64,$A$2822:$A$2949,0))</f>
        <v>30000000</v>
      </c>
      <c r="AE2928" s="7" t="n">
        <f aca="false">INDEX($W$2822:$W$2949,MATCH($A2928-B2928*64,$A$2822:$A$2949,0))</f>
        <v>60008782.975042</v>
      </c>
      <c r="AF2928" s="7" t="n">
        <f aca="false">INDEX($X$2822:$X$2949,MATCH($A2928+(1-C2928)*32,$A$2822:$A$2949,0))</f>
        <v>300000000</v>
      </c>
      <c r="AG2928" s="7" t="n">
        <f aca="false">INDEX($X$2822:$X$2949,MATCH($A2928-C2928*32,$A$2822:$A$2949,0))</f>
        <v>421038807.77928</v>
      </c>
      <c r="AH2928" s="7" t="n">
        <f aca="false">INDEX($Y$2822:$Y$2949,MATCH($A2928+(1-D2928)*16,$A$2822:$A$2949,0))</f>
        <v>100000000</v>
      </c>
      <c r="AI2928" s="7" t="n">
        <f aca="false">INDEX($Y$2822:$Y$2949,MATCH($A2928-D2928*16,$A$2822:$A$2949,0))</f>
        <v>128767711.976965</v>
      </c>
      <c r="AJ2928" s="7" t="n">
        <f aca="false">INDEX($Z$2822:$Z$2949,MATCH($A2928+(1-E2928)*8,$A$2822:$A$2949,0))</f>
        <v>60000000</v>
      </c>
      <c r="AK2928" s="7" t="n">
        <f aca="false">INDEX($Z$2822:$Z$2949,MATCH($A2928-E2928*8,$A$2822:$A$2949,0))</f>
        <v>166282576.495321</v>
      </c>
      <c r="AL2928" s="7" t="n">
        <f aca="false">INDEX($AA$2822:$AA$2949,MATCH($A2928+(1-F2928)*4,$A$2822:$A$2949,0))</f>
        <v>30000000</v>
      </c>
      <c r="AM2928" s="7" t="n">
        <f aca="false">INDEX($AA$2822:$AA$2949,MATCH($A2928-F2928*4,$A$2822:$A$2949,0))</f>
        <v>222667408.994401</v>
      </c>
      <c r="AN2928" s="7" t="n">
        <f aca="false">INDEX($AB$2822:$AB$2949,MATCH($A2928+(1-G2928)*2,$A$2822:$A$2949,0))</f>
        <v>15000000</v>
      </c>
      <c r="AO2928" s="7" t="n">
        <f aca="false">INDEX($AB$2822:$AB$2949,MATCH($A2928-G2928*2,$A$2822:$A$2949,0))</f>
        <v>303979939.058049</v>
      </c>
      <c r="AP2928" s="7" t="n">
        <f aca="false">INDEX($AC$2822:$AC$2949,MATCH($A2928+(1-H2928)*1,$A$2822:$A$2949,0))</f>
        <v>5000000</v>
      </c>
      <c r="AQ2928" s="7" t="n">
        <f aca="false">INDEX($AC$2822:$AC$2949,MATCH($A2928-H2928*1,$A$2822:$A$2949,0))</f>
        <v>371112348.324002</v>
      </c>
      <c r="AR2928" s="14" t="b">
        <f aca="false">AND(IF(B2928=1,AD2928&gt;=AE2928,AE2928&gt;AD2928),IF(C2928=1,AF2928&gt;=AG2928,AG2928&gt;AF2928),IF(D2928=1,AH2928&gt;=AI2928,AI2928&gt;AH2928),IF(E2928=1,AJ2928&gt;=AK2928,AK2928&gt;AJ2928),IF(F2928=1,AL2928&gt;=AM2928,AM2928&gt;AL2928),IF(G2928=1,AN2928&gt;=AO2928,AO2928&gt;AN2928),IF(H2928=1,AP2928&gt;=AQ2928,AQ2928&gt;AP2928))</f>
        <v>0</v>
      </c>
      <c r="AS2928" s="2"/>
      <c r="AT2928" s="2"/>
      <c r="AU2928" s="2"/>
      <c r="AV2928" s="2"/>
      <c r="AW2928" s="2"/>
      <c r="AX2928" s="2"/>
    </row>
    <row r="2929" customFormat="false" ht="15" hidden="false" customHeight="false" outlineLevel="0" collapsed="false">
      <c r="A2929" s="6" t="n">
        <f aca="false">ROW()-2822</f>
        <v>107</v>
      </c>
      <c r="B2929" s="6" t="n">
        <f aca="false">MOD(INT($A2929/64),2)</f>
        <v>1</v>
      </c>
      <c r="C2929" s="6" t="n">
        <f aca="false">MOD(INT($A2929/32),2)</f>
        <v>1</v>
      </c>
      <c r="D2929" s="6" t="n">
        <f aca="false">MOD(INT($A2929/16),2)</f>
        <v>0</v>
      </c>
      <c r="E2929" s="6" t="n">
        <f aca="false">MOD(INT($A2929/8),2)</f>
        <v>1</v>
      </c>
      <c r="F2929" s="6" t="n">
        <f aca="false">MOD(INT($A2929/4),2)</f>
        <v>0</v>
      </c>
      <c r="G2929" s="6" t="n">
        <f aca="false">MOD(INT($A2929/2),2)</f>
        <v>1</v>
      </c>
      <c r="H2929" s="6" t="n">
        <f aca="false">MOD(INT($A2929/1),2)</f>
        <v>1</v>
      </c>
      <c r="I2929" s="7" t="n">
        <f aca="false">IF(B2929=1,MIN($B$6,$B$2820),0)</f>
        <v>30000000</v>
      </c>
      <c r="J2929" s="7" t="n">
        <f aca="false">IF(C2929=1,MIN($F$786,MAX(0,$B$2820-I2929)),0)</f>
        <v>300000000</v>
      </c>
      <c r="K2929" s="7" t="n">
        <f aca="false">IF(D2929=1,MIN($F$785,MAX(0,$B$2820-SUM(I2929:J2929))),0)</f>
        <v>0</v>
      </c>
      <c r="L2929" s="7" t="n">
        <f aca="false">IF(E2929=1,MIN($F$784,MAX(0,$B$2820-SUM(I2929:K2929))),0)</f>
        <v>60000000</v>
      </c>
      <c r="M2929" s="7" t="n">
        <f aca="false">IF(F2929=1,MIN($F$783,MAX(0,$B$2820-SUM(I2929:L2929))),0)</f>
        <v>0</v>
      </c>
      <c r="N2929" s="7" t="n">
        <f aca="false">IF(G2929=1,MIN($F$782,MAX(0,$B$2820-SUM(I2929:M2929))),0)</f>
        <v>15000000</v>
      </c>
      <c r="O2929" s="7" t="n">
        <f aca="false">IF(H2929=1,MIN($F$781,MAX(0,$B$2820-SUM(I2929:N2929))),0)</f>
        <v>5000000</v>
      </c>
      <c r="P2929" s="7" t="n">
        <f aca="false">MAX(0,$B$2820-SUM(I2929:O2929))</f>
        <v>1590000000</v>
      </c>
      <c r="Q2929" s="7" t="n">
        <f aca="false">($B$763+$B$764)+$B$22+(1-B2929)*$B$758+(1-C2929)*$E$786+(1-D2929)*$E$785+(1-E2929)*$E$784+(1-F2929)*$E$783+(1-G2929)*$E$782+(1-H2929)*$E$781</f>
        <v>14023131.8388427</v>
      </c>
      <c r="R2929" s="7" t="n">
        <f aca="false">P2929&gt;$B$12*Q2929</f>
        <v>1</v>
      </c>
      <c r="S2929" s="7" t="n">
        <f aca="false">IF(R2929,(P2929+$B$12*$B$13)/(Q2929+$B$13),IF(Q2929&gt;0,P2929/Q2929,0))</f>
        <v>96.380033490766</v>
      </c>
      <c r="T2929" s="7" t="n">
        <f aca="false">IF(R2929,$B$13*(S2929-$B$12),0)</f>
        <v>238450083.726915</v>
      </c>
      <c r="U2929" s="7" t="n">
        <f aca="false">($B$763+$B$764)*S2929</f>
        <v>27780898.8673593</v>
      </c>
      <c r="V2929" s="7" t="n">
        <f aca="false">$B$22*S2929</f>
        <v>867420301.416894</v>
      </c>
      <c r="W2929" s="7" t="n">
        <f aca="false">IF(B2929=1,I2929,S2929*$B$758)</f>
        <v>30000000</v>
      </c>
      <c r="X2929" s="7" t="n">
        <f aca="false">IF(C2929=1,J2929,S2929*$E$786)</f>
        <v>300000000</v>
      </c>
      <c r="Y2929" s="7" t="n">
        <f aca="false">IF(D2929=1,K2929,S2929*$E$785)</f>
        <v>167208615.516534</v>
      </c>
      <c r="Z2929" s="7" t="n">
        <f aca="false">IF(E2929=1,L2929,S2929*$E$784)</f>
        <v>60000000</v>
      </c>
      <c r="AA2929" s="7" t="n">
        <f aca="false">IF(F2929=1,M2929,S2929*$E$783)</f>
        <v>289140100.472298</v>
      </c>
      <c r="AB2929" s="7" t="n">
        <f aca="false">IF(G2929=1,N2929,S2929*$E$782)</f>
        <v>15000000</v>
      </c>
      <c r="AC2929" s="7" t="n">
        <f aca="false">IF(H2929=1,O2929,S2929*$E$781)</f>
        <v>5000000</v>
      </c>
      <c r="AD2929" s="7" t="n">
        <f aca="false">INDEX($W$2822:$W$2949,MATCH($A2929+(1-B2929)*64,$A$2822:$A$2949,0))</f>
        <v>30000000</v>
      </c>
      <c r="AE2929" s="7" t="n">
        <f aca="false">INDEX($W$2822:$W$2949,MATCH($A2929-B2929*64,$A$2822:$A$2949,0))</f>
        <v>77067765.5000337</v>
      </c>
      <c r="AF2929" s="7" t="n">
        <f aca="false">INDEX($X$2822:$X$2949,MATCH($A2929+(1-C2929)*32,$A$2822:$A$2949,0))</f>
        <v>300000000</v>
      </c>
      <c r="AG2929" s="7" t="n">
        <f aca="false">INDEX($X$2822:$X$2949,MATCH($A2929-C2929*32,$A$2822:$A$2949,0))</f>
        <v>512584682.632437</v>
      </c>
      <c r="AH2929" s="7" t="n">
        <f aca="false">INDEX($Y$2822:$Y$2949,MATCH($A2929+(1-D2929)*16,$A$2822:$A$2949,0))</f>
        <v>100000000</v>
      </c>
      <c r="AI2929" s="7" t="n">
        <f aca="false">INDEX($Y$2822:$Y$2949,MATCH($A2929-D2929*16,$A$2822:$A$2949,0))</f>
        <v>167208615.516534</v>
      </c>
      <c r="AJ2929" s="7" t="n">
        <f aca="false">INDEX($Z$2822:$Z$2949,MATCH($A2929+(1-E2929)*8,$A$2822:$A$2949,0))</f>
        <v>60000000</v>
      </c>
      <c r="AK2929" s="7" t="n">
        <f aca="false">INDEX($Z$2822:$Z$2949,MATCH($A2929-E2929*8,$A$2822:$A$2949,0))</f>
        <v>209584757.627655</v>
      </c>
      <c r="AL2929" s="7" t="n">
        <f aca="false">INDEX($AA$2822:$AA$2949,MATCH($A2929+(1-F2929)*4,$A$2822:$A$2949,0))</f>
        <v>30000000</v>
      </c>
      <c r="AM2929" s="7" t="n">
        <f aca="false">INDEX($AA$2822:$AA$2949,MATCH($A2929-F2929*4,$A$2822:$A$2949,0))</f>
        <v>289140100.472298</v>
      </c>
      <c r="AN2929" s="7" t="n">
        <f aca="false">INDEX($AB$2822:$AB$2949,MATCH($A2929+(1-G2929)*2,$A$2822:$A$2949,0))</f>
        <v>15000000</v>
      </c>
      <c r="AO2929" s="7" t="n">
        <f aca="false">INDEX($AB$2822:$AB$2949,MATCH($A2929-G2929*2,$A$2822:$A$2949,0))</f>
        <v>373435430.31664</v>
      </c>
      <c r="AP2929" s="7" t="n">
        <f aca="false">INDEX($AC$2822:$AC$2949,MATCH($A2929+(1-H2929)*1,$A$2822:$A$2949,0))</f>
        <v>5000000</v>
      </c>
      <c r="AQ2929" s="7" t="n">
        <f aca="false">INDEX($AC$2822:$AC$2949,MATCH($A2929-H2929*1,$A$2822:$A$2949,0))</f>
        <v>371112348.324002</v>
      </c>
      <c r="AR2929" s="14" t="b">
        <f aca="false">AND(IF(B2929=1,AD2929&gt;=AE2929,AE2929&gt;AD2929),IF(C2929=1,AF2929&gt;=AG2929,AG2929&gt;AF2929),IF(D2929=1,AH2929&gt;=AI2929,AI2929&gt;AH2929),IF(E2929=1,AJ2929&gt;=AK2929,AK2929&gt;AJ2929),IF(F2929=1,AL2929&gt;=AM2929,AM2929&gt;AL2929),IF(G2929=1,AN2929&gt;=AO2929,AO2929&gt;AN2929),IF(H2929=1,AP2929&gt;=AQ2929,AQ2929&gt;AP2929))</f>
        <v>0</v>
      </c>
      <c r="AS2929" s="2"/>
      <c r="AT2929" s="2"/>
      <c r="AU2929" s="2"/>
      <c r="AV2929" s="2"/>
      <c r="AW2929" s="2"/>
      <c r="AX2929" s="2"/>
    </row>
    <row r="2930" customFormat="false" ht="15" hidden="false" customHeight="false" outlineLevel="0" collapsed="false">
      <c r="A2930" s="6" t="n">
        <f aca="false">ROW()-2822</f>
        <v>108</v>
      </c>
      <c r="B2930" s="6" t="n">
        <f aca="false">MOD(INT($A2930/64),2)</f>
        <v>1</v>
      </c>
      <c r="C2930" s="6" t="n">
        <f aca="false">MOD(INT($A2930/32),2)</f>
        <v>1</v>
      </c>
      <c r="D2930" s="6" t="n">
        <f aca="false">MOD(INT($A2930/16),2)</f>
        <v>0</v>
      </c>
      <c r="E2930" s="6" t="n">
        <f aca="false">MOD(INT($A2930/8),2)</f>
        <v>1</v>
      </c>
      <c r="F2930" s="6" t="n">
        <f aca="false">MOD(INT($A2930/4),2)</f>
        <v>1</v>
      </c>
      <c r="G2930" s="6" t="n">
        <f aca="false">MOD(INT($A2930/2),2)</f>
        <v>0</v>
      </c>
      <c r="H2930" s="6" t="n">
        <f aca="false">MOD(INT($A2930/1),2)</f>
        <v>0</v>
      </c>
      <c r="I2930" s="7" t="n">
        <f aca="false">IF(B2930=1,MIN($B$6,$B$2820),0)</f>
        <v>30000000</v>
      </c>
      <c r="J2930" s="7" t="n">
        <f aca="false">IF(C2930=1,MIN($F$786,MAX(0,$B$2820-I2930)),0)</f>
        <v>300000000</v>
      </c>
      <c r="K2930" s="7" t="n">
        <f aca="false">IF(D2930=1,MIN($F$785,MAX(0,$B$2820-SUM(I2930:J2930))),0)</f>
        <v>0</v>
      </c>
      <c r="L2930" s="7" t="n">
        <f aca="false">IF(E2930=1,MIN($F$784,MAX(0,$B$2820-SUM(I2930:K2930))),0)</f>
        <v>60000000</v>
      </c>
      <c r="M2930" s="7" t="n">
        <f aca="false">IF(F2930=1,MIN($F$783,MAX(0,$B$2820-SUM(I2930:L2930))),0)</f>
        <v>30000000</v>
      </c>
      <c r="N2930" s="7" t="n">
        <f aca="false">IF(G2930=1,MIN($F$782,MAX(0,$B$2820-SUM(I2930:M2930))),0)</f>
        <v>0</v>
      </c>
      <c r="O2930" s="7" t="n">
        <f aca="false">IF(H2930=1,MIN($F$781,MAX(0,$B$2820-SUM(I2930:N2930))),0)</f>
        <v>0</v>
      </c>
      <c r="P2930" s="7" t="n">
        <f aca="false">MAX(0,$B$2820-SUM(I2930:O2930))</f>
        <v>1580000000</v>
      </c>
      <c r="Q2930" s="7" t="n">
        <f aca="false">($B$763+$B$764)+$B$22+(1-B2930)*$B$758+(1-C2930)*$E$786+(1-D2930)*$E$785+(1-E2930)*$E$784+(1-F2930)*$E$783+(1-G2930)*$E$782+(1-H2930)*$E$781</f>
        <v>21023131.8388427</v>
      </c>
      <c r="R2930" s="7" t="n">
        <f aca="false">P2930&gt;$B$12*Q2930</f>
        <v>1</v>
      </c>
      <c r="S2930" s="7" t="n">
        <f aca="false">IF(R2930,(P2930+$B$12*$B$13)/(Q2930+$B$13),IF(Q2930&gt;0,P2930/Q2930,0))</f>
        <v>67.274205273419</v>
      </c>
      <c r="T2930" s="7" t="n">
        <f aca="false">IF(R2930,$B$13*(S2930-$B$12),0)</f>
        <v>165685513.183547</v>
      </c>
      <c r="U2930" s="7" t="n">
        <f aca="false">($B$763+$B$764)*S2930</f>
        <v>19391338.9048768</v>
      </c>
      <c r="V2930" s="7" t="n">
        <f aca="false">$B$22*S2930</f>
        <v>605467847.460771</v>
      </c>
      <c r="W2930" s="7" t="n">
        <f aca="false">IF(B2930=1,I2930,S2930*$B$758)</f>
        <v>30000000</v>
      </c>
      <c r="X2930" s="7" t="n">
        <f aca="false">IF(C2930=1,J2930,S2930*$E$786)</f>
        <v>300000000</v>
      </c>
      <c r="Y2930" s="7" t="n">
        <f aca="false">IF(D2930=1,K2930,S2930*$E$785)</f>
        <v>116713247.716616</v>
      </c>
      <c r="Z2930" s="7" t="n">
        <f aca="false">IF(E2930=1,L2930,S2930*$E$784)</f>
        <v>60000000</v>
      </c>
      <c r="AA2930" s="7" t="n">
        <f aca="false">IF(F2930=1,M2930,S2930*$E$783)</f>
        <v>30000000</v>
      </c>
      <c r="AB2930" s="7" t="n">
        <f aca="false">IF(G2930=1,N2930,S2930*$E$782)</f>
        <v>336371026.367095</v>
      </c>
      <c r="AC2930" s="7" t="n">
        <f aca="false">IF(H2930=1,O2930,S2930*$E$781)</f>
        <v>336371026.367095</v>
      </c>
      <c r="AD2930" s="7" t="n">
        <f aca="false">INDEX($W$2822:$W$2949,MATCH($A2930+(1-B2930)*64,$A$2822:$A$2949,0))</f>
        <v>30000000</v>
      </c>
      <c r="AE2930" s="7" t="n">
        <f aca="false">INDEX($W$2822:$W$2949,MATCH($A2930-B2930*64,$A$2822:$A$2949,0))</f>
        <v>54571701.1731835</v>
      </c>
      <c r="AF2930" s="7" t="n">
        <f aca="false">INDEX($X$2822:$X$2949,MATCH($A2930+(1-C2930)*32,$A$2822:$A$2949,0))</f>
        <v>300000000</v>
      </c>
      <c r="AG2930" s="7" t="n">
        <f aca="false">INDEX($X$2822:$X$2949,MATCH($A2930-C2930*32,$A$2822:$A$2949,0))</f>
        <v>389544642.545253</v>
      </c>
      <c r="AH2930" s="7" t="n">
        <f aca="false">INDEX($Y$2822:$Y$2949,MATCH($A2930+(1-D2930)*16,$A$2822:$A$2949,0))</f>
        <v>100000000</v>
      </c>
      <c r="AI2930" s="7" t="n">
        <f aca="false">INDEX($Y$2822:$Y$2949,MATCH($A2930-D2930*16,$A$2822:$A$2949,0))</f>
        <v>116713247.716616</v>
      </c>
      <c r="AJ2930" s="7" t="n">
        <f aca="false">INDEX($Z$2822:$Z$2949,MATCH($A2930+(1-E2930)*8,$A$2822:$A$2949,0))</f>
        <v>60000000</v>
      </c>
      <c r="AK2930" s="7" t="n">
        <f aca="false">INDEX($Z$2822:$Z$2949,MATCH($A2930-E2930*8,$A$2822:$A$2949,0))</f>
        <v>152064959.762824</v>
      </c>
      <c r="AL2930" s="7" t="n">
        <f aca="false">INDEX($AA$2822:$AA$2949,MATCH($A2930+(1-F2930)*4,$A$2822:$A$2949,0))</f>
        <v>30000000</v>
      </c>
      <c r="AM2930" s="7" t="n">
        <f aca="false">INDEX($AA$2822:$AA$2949,MATCH($A2930-F2930*4,$A$2822:$A$2949,0))</f>
        <v>182387963.434829</v>
      </c>
      <c r="AN2930" s="7" t="n">
        <f aca="false">INDEX($AB$2822:$AB$2949,MATCH($A2930+(1-G2930)*2,$A$2822:$A$2949,0))</f>
        <v>15000000</v>
      </c>
      <c r="AO2930" s="7" t="n">
        <f aca="false">INDEX($AB$2822:$AB$2949,MATCH($A2930-G2930*2,$A$2822:$A$2949,0))</f>
        <v>336371026.367095</v>
      </c>
      <c r="AP2930" s="7" t="n">
        <f aca="false">INDEX($AC$2822:$AC$2949,MATCH($A2930+(1-H2930)*1,$A$2822:$A$2949,0))</f>
        <v>5000000</v>
      </c>
      <c r="AQ2930" s="7" t="n">
        <f aca="false">INDEX($AC$2822:$AC$2949,MATCH($A2930-H2930*1,$A$2822:$A$2949,0))</f>
        <v>336371026.367095</v>
      </c>
      <c r="AR2930" s="14" t="b">
        <f aca="false">AND(IF(B2930=1,AD2930&gt;=AE2930,AE2930&gt;AD2930),IF(C2930=1,AF2930&gt;=AG2930,AG2930&gt;AF2930),IF(D2930=1,AH2930&gt;=AI2930,AI2930&gt;AH2930),IF(E2930=1,AJ2930&gt;=AK2930,AK2930&gt;AJ2930),IF(F2930=1,AL2930&gt;=AM2930,AM2930&gt;AL2930),IF(G2930=1,AN2930&gt;=AO2930,AO2930&gt;AN2930),IF(H2930=1,AP2930&gt;=AQ2930,AQ2930&gt;AP2930))</f>
        <v>0</v>
      </c>
      <c r="AS2930" s="2"/>
      <c r="AT2930" s="2"/>
      <c r="AU2930" s="2"/>
      <c r="AV2930" s="2"/>
      <c r="AW2930" s="2"/>
      <c r="AX2930" s="2"/>
    </row>
    <row r="2931" customFormat="false" ht="15" hidden="false" customHeight="false" outlineLevel="0" collapsed="false">
      <c r="A2931" s="6" t="n">
        <f aca="false">ROW()-2822</f>
        <v>109</v>
      </c>
      <c r="B2931" s="6" t="n">
        <f aca="false">MOD(INT($A2931/64),2)</f>
        <v>1</v>
      </c>
      <c r="C2931" s="6" t="n">
        <f aca="false">MOD(INT($A2931/32),2)</f>
        <v>1</v>
      </c>
      <c r="D2931" s="6" t="n">
        <f aca="false">MOD(INT($A2931/16),2)</f>
        <v>0</v>
      </c>
      <c r="E2931" s="6" t="n">
        <f aca="false">MOD(INT($A2931/8),2)</f>
        <v>1</v>
      </c>
      <c r="F2931" s="6" t="n">
        <f aca="false">MOD(INT($A2931/4),2)</f>
        <v>1</v>
      </c>
      <c r="G2931" s="6" t="n">
        <f aca="false">MOD(INT($A2931/2),2)</f>
        <v>0</v>
      </c>
      <c r="H2931" s="6" t="n">
        <f aca="false">MOD(INT($A2931/1),2)</f>
        <v>1</v>
      </c>
      <c r="I2931" s="7" t="n">
        <f aca="false">IF(B2931=1,MIN($B$6,$B$2820),0)</f>
        <v>30000000</v>
      </c>
      <c r="J2931" s="7" t="n">
        <f aca="false">IF(C2931=1,MIN($F$786,MAX(0,$B$2820-I2931)),0)</f>
        <v>300000000</v>
      </c>
      <c r="K2931" s="7" t="n">
        <f aca="false">IF(D2931=1,MIN($F$785,MAX(0,$B$2820-SUM(I2931:J2931))),0)</f>
        <v>0</v>
      </c>
      <c r="L2931" s="7" t="n">
        <f aca="false">IF(E2931=1,MIN($F$784,MAX(0,$B$2820-SUM(I2931:K2931))),0)</f>
        <v>60000000</v>
      </c>
      <c r="M2931" s="7" t="n">
        <f aca="false">IF(F2931=1,MIN($F$783,MAX(0,$B$2820-SUM(I2931:L2931))),0)</f>
        <v>30000000</v>
      </c>
      <c r="N2931" s="7" t="n">
        <f aca="false">IF(G2931=1,MIN($F$782,MAX(0,$B$2820-SUM(I2931:M2931))),0)</f>
        <v>0</v>
      </c>
      <c r="O2931" s="7" t="n">
        <f aca="false">IF(H2931=1,MIN($F$781,MAX(0,$B$2820-SUM(I2931:N2931))),0)</f>
        <v>5000000</v>
      </c>
      <c r="P2931" s="7" t="n">
        <f aca="false">MAX(0,$B$2820-SUM(I2931:O2931))</f>
        <v>1575000000</v>
      </c>
      <c r="Q2931" s="7" t="n">
        <f aca="false">($B$763+$B$764)+$B$22+(1-B2931)*$B$758+(1-C2931)*$E$786+(1-D2931)*$E$785+(1-E2931)*$E$784+(1-F2931)*$E$783+(1-G2931)*$E$782+(1-H2931)*$E$781</f>
        <v>16023131.8388427</v>
      </c>
      <c r="R2931" s="7" t="n">
        <f aca="false">P2931&gt;$B$12*Q2931</f>
        <v>1</v>
      </c>
      <c r="S2931" s="7" t="n">
        <f aca="false">IF(R2931,(P2931+$B$12*$B$13)/(Q2931+$B$13),IF(Q2931&gt;0,P2931/Q2931,0))</f>
        <v>85.1637840579426</v>
      </c>
      <c r="T2931" s="7" t="n">
        <f aca="false">IF(R2931,$B$13*(S2931-$B$12),0)</f>
        <v>210409460.144857</v>
      </c>
      <c r="U2931" s="7" t="n">
        <f aca="false">($B$763+$B$764)*S2931</f>
        <v>24547890.1218893</v>
      </c>
      <c r="V2931" s="7" t="n">
        <f aca="false">$B$22*S2931</f>
        <v>766474056.521483</v>
      </c>
      <c r="W2931" s="7" t="n">
        <f aca="false">IF(B2931=1,I2931,S2931*$B$758)</f>
        <v>30000000</v>
      </c>
      <c r="X2931" s="7" t="n">
        <f aca="false">IF(C2931=1,J2931,S2931*$E$786)</f>
        <v>300000000</v>
      </c>
      <c r="Y2931" s="7" t="n">
        <f aca="false">IF(D2931=1,K2931,S2931*$E$785)</f>
        <v>147749672.922058</v>
      </c>
      <c r="Z2931" s="7" t="n">
        <f aca="false">IF(E2931=1,L2931,S2931*$E$784)</f>
        <v>60000000</v>
      </c>
      <c r="AA2931" s="7" t="n">
        <f aca="false">IF(F2931=1,M2931,S2931*$E$783)</f>
        <v>30000000</v>
      </c>
      <c r="AB2931" s="7" t="n">
        <f aca="false">IF(G2931=1,N2931,S2931*$E$782)</f>
        <v>425818920.289713</v>
      </c>
      <c r="AC2931" s="7" t="n">
        <f aca="false">IF(H2931=1,O2931,S2931*$E$781)</f>
        <v>5000000</v>
      </c>
      <c r="AD2931" s="7" t="n">
        <f aca="false">INDEX($W$2822:$W$2949,MATCH($A2931+(1-B2931)*64,$A$2822:$A$2949,0))</f>
        <v>30000000</v>
      </c>
      <c r="AE2931" s="7" t="n">
        <f aca="false">INDEX($W$2822:$W$2949,MATCH($A2931-B2931*64,$A$2822:$A$2949,0))</f>
        <v>68462077.2624034</v>
      </c>
      <c r="AF2931" s="7" t="n">
        <f aca="false">INDEX($X$2822:$X$2949,MATCH($A2931+(1-C2931)*32,$A$2822:$A$2949,0))</f>
        <v>300000000</v>
      </c>
      <c r="AG2931" s="7" t="n">
        <f aca="false">INDEX($X$2822:$X$2949,MATCH($A2931-C2931*32,$A$2822:$A$2949,0))</f>
        <v>467280659.010252</v>
      </c>
      <c r="AH2931" s="7" t="n">
        <f aca="false">INDEX($Y$2822:$Y$2949,MATCH($A2931+(1-D2931)*16,$A$2822:$A$2949,0))</f>
        <v>100000000</v>
      </c>
      <c r="AI2931" s="7" t="n">
        <f aca="false">INDEX($Y$2822:$Y$2949,MATCH($A2931-D2931*16,$A$2822:$A$2949,0))</f>
        <v>147749672.922058</v>
      </c>
      <c r="AJ2931" s="7" t="n">
        <f aca="false">INDEX($Z$2822:$Z$2949,MATCH($A2931+(1-E2931)*8,$A$2822:$A$2949,0))</f>
        <v>60000000</v>
      </c>
      <c r="AK2931" s="7" t="n">
        <f aca="false">INDEX($Z$2822:$Z$2949,MATCH($A2931-E2931*8,$A$2822:$A$2949,0))</f>
        <v>187830389.363803</v>
      </c>
      <c r="AL2931" s="7" t="n">
        <f aca="false">INDEX($AA$2822:$AA$2949,MATCH($A2931+(1-F2931)*4,$A$2822:$A$2949,0))</f>
        <v>30000000</v>
      </c>
      <c r="AM2931" s="7" t="n">
        <f aca="false">INDEX($AA$2822:$AA$2949,MATCH($A2931-F2931*4,$A$2822:$A$2949,0))</f>
        <v>224061258.189984</v>
      </c>
      <c r="AN2931" s="7" t="n">
        <f aca="false">INDEX($AB$2822:$AB$2949,MATCH($A2931+(1-G2931)*2,$A$2822:$A$2949,0))</f>
        <v>15000000</v>
      </c>
      <c r="AO2931" s="7" t="n">
        <f aca="false">INDEX($AB$2822:$AB$2949,MATCH($A2931-G2931*2,$A$2822:$A$2949,0))</f>
        <v>425818920.289713</v>
      </c>
      <c r="AP2931" s="7" t="n">
        <f aca="false">INDEX($AC$2822:$AC$2949,MATCH($A2931+(1-H2931)*1,$A$2822:$A$2949,0))</f>
        <v>5000000</v>
      </c>
      <c r="AQ2931" s="7" t="n">
        <f aca="false">INDEX($AC$2822:$AC$2949,MATCH($A2931-H2931*1,$A$2822:$A$2949,0))</f>
        <v>336371026.367095</v>
      </c>
      <c r="AR2931" s="14" t="b">
        <f aca="false">AND(IF(B2931=1,AD2931&gt;=AE2931,AE2931&gt;AD2931),IF(C2931=1,AF2931&gt;=AG2931,AG2931&gt;AF2931),IF(D2931=1,AH2931&gt;=AI2931,AI2931&gt;AH2931),IF(E2931=1,AJ2931&gt;=AK2931,AK2931&gt;AJ2931),IF(F2931=1,AL2931&gt;=AM2931,AM2931&gt;AL2931),IF(G2931=1,AN2931&gt;=AO2931,AO2931&gt;AN2931),IF(H2931=1,AP2931&gt;=AQ2931,AQ2931&gt;AP2931))</f>
        <v>0</v>
      </c>
      <c r="AS2931" s="2"/>
      <c r="AT2931" s="2"/>
      <c r="AU2931" s="2"/>
      <c r="AV2931" s="2"/>
      <c r="AW2931" s="2"/>
      <c r="AX2931" s="2"/>
    </row>
    <row r="2932" customFormat="false" ht="15" hidden="false" customHeight="false" outlineLevel="0" collapsed="false">
      <c r="A2932" s="6" t="n">
        <f aca="false">ROW()-2822</f>
        <v>110</v>
      </c>
      <c r="B2932" s="6" t="n">
        <f aca="false">MOD(INT($A2932/64),2)</f>
        <v>1</v>
      </c>
      <c r="C2932" s="6" t="n">
        <f aca="false">MOD(INT($A2932/32),2)</f>
        <v>1</v>
      </c>
      <c r="D2932" s="6" t="n">
        <f aca="false">MOD(INT($A2932/16),2)</f>
        <v>0</v>
      </c>
      <c r="E2932" s="6" t="n">
        <f aca="false">MOD(INT($A2932/8),2)</f>
        <v>1</v>
      </c>
      <c r="F2932" s="6" t="n">
        <f aca="false">MOD(INT($A2932/4),2)</f>
        <v>1</v>
      </c>
      <c r="G2932" s="6" t="n">
        <f aca="false">MOD(INT($A2932/2),2)</f>
        <v>1</v>
      </c>
      <c r="H2932" s="6" t="n">
        <f aca="false">MOD(INT($A2932/1),2)</f>
        <v>0</v>
      </c>
      <c r="I2932" s="7" t="n">
        <f aca="false">IF(B2932=1,MIN($B$6,$B$2820),0)</f>
        <v>30000000</v>
      </c>
      <c r="J2932" s="7" t="n">
        <f aca="false">IF(C2932=1,MIN($F$786,MAX(0,$B$2820-I2932)),0)</f>
        <v>300000000</v>
      </c>
      <c r="K2932" s="7" t="n">
        <f aca="false">IF(D2932=1,MIN($F$785,MAX(0,$B$2820-SUM(I2932:J2932))),0)</f>
        <v>0</v>
      </c>
      <c r="L2932" s="7" t="n">
        <f aca="false">IF(E2932=1,MIN($F$784,MAX(0,$B$2820-SUM(I2932:K2932))),0)</f>
        <v>60000000</v>
      </c>
      <c r="M2932" s="7" t="n">
        <f aca="false">IF(F2932=1,MIN($F$783,MAX(0,$B$2820-SUM(I2932:L2932))),0)</f>
        <v>30000000</v>
      </c>
      <c r="N2932" s="7" t="n">
        <f aca="false">IF(G2932=1,MIN($F$782,MAX(0,$B$2820-SUM(I2932:M2932))),0)</f>
        <v>15000000</v>
      </c>
      <c r="O2932" s="7" t="n">
        <f aca="false">IF(H2932=1,MIN($F$781,MAX(0,$B$2820-SUM(I2932:N2932))),0)</f>
        <v>0</v>
      </c>
      <c r="P2932" s="7" t="n">
        <f aca="false">MAX(0,$B$2820-SUM(I2932:O2932))</f>
        <v>1565000000</v>
      </c>
      <c r="Q2932" s="7" t="n">
        <f aca="false">($B$763+$B$764)+$B$22+(1-B2932)*$B$758+(1-C2932)*$E$786+(1-D2932)*$E$785+(1-E2932)*$E$784+(1-F2932)*$E$783+(1-G2932)*$E$782+(1-H2932)*$E$781</f>
        <v>16023131.8388427</v>
      </c>
      <c r="R2932" s="7" t="n">
        <f aca="false">P2932&gt;$B$12*Q2932</f>
        <v>1</v>
      </c>
      <c r="S2932" s="7" t="n">
        <f aca="false">IF(R2932,(P2932+$B$12*$B$13)/(Q2932+$B$13),IF(Q2932&gt;0,P2932/Q2932,0))</f>
        <v>84.623918548859</v>
      </c>
      <c r="T2932" s="7" t="n">
        <f aca="false">IF(R2932,$B$13*(S2932-$B$12),0)</f>
        <v>209059796.372147</v>
      </c>
      <c r="U2932" s="7" t="n">
        <f aca="false">($B$763+$B$764)*S2932</f>
        <v>24392277.5062196</v>
      </c>
      <c r="V2932" s="7" t="n">
        <f aca="false">$B$22*S2932</f>
        <v>761615266.939731</v>
      </c>
      <c r="W2932" s="7" t="n">
        <f aca="false">IF(B2932=1,I2932,S2932*$B$758)</f>
        <v>30000000</v>
      </c>
      <c r="X2932" s="7" t="n">
        <f aca="false">IF(C2932=1,J2932,S2932*$E$786)</f>
        <v>300000000</v>
      </c>
      <c r="Y2932" s="7" t="n">
        <f aca="false">IF(D2932=1,K2932,S2932*$E$785)</f>
        <v>146813066.437607</v>
      </c>
      <c r="Z2932" s="7" t="n">
        <f aca="false">IF(E2932=1,L2932,S2932*$E$784)</f>
        <v>60000000</v>
      </c>
      <c r="AA2932" s="7" t="n">
        <f aca="false">IF(F2932=1,M2932,S2932*$E$783)</f>
        <v>30000000</v>
      </c>
      <c r="AB2932" s="7" t="n">
        <f aca="false">IF(G2932=1,N2932,S2932*$E$782)</f>
        <v>15000000</v>
      </c>
      <c r="AC2932" s="7" t="n">
        <f aca="false">IF(H2932=1,O2932,S2932*$E$781)</f>
        <v>423119592.744295</v>
      </c>
      <c r="AD2932" s="7" t="n">
        <f aca="false">INDEX($W$2822:$W$2949,MATCH($A2932+(1-B2932)*64,$A$2822:$A$2949,0))</f>
        <v>30000000</v>
      </c>
      <c r="AE2932" s="7" t="n">
        <f aca="false">INDEX($W$2822:$W$2949,MATCH($A2932-B2932*64,$A$2822:$A$2949,0))</f>
        <v>68036185.6464631</v>
      </c>
      <c r="AF2932" s="7" t="n">
        <f aca="false">INDEX($X$2822:$X$2949,MATCH($A2932+(1-C2932)*32,$A$2822:$A$2949,0))</f>
        <v>300000000</v>
      </c>
      <c r="AG2932" s="7" t="n">
        <f aca="false">INDEX($X$2822:$X$2949,MATCH($A2932-C2932*32,$A$2822:$A$2949,0))</f>
        <v>464791813.955604</v>
      </c>
      <c r="AH2932" s="7" t="n">
        <f aca="false">INDEX($Y$2822:$Y$2949,MATCH($A2932+(1-D2932)*16,$A$2822:$A$2949,0))</f>
        <v>100000000</v>
      </c>
      <c r="AI2932" s="7" t="n">
        <f aca="false">INDEX($Y$2822:$Y$2949,MATCH($A2932-D2932*16,$A$2822:$A$2949,0))</f>
        <v>146813066.437607</v>
      </c>
      <c r="AJ2932" s="7" t="n">
        <f aca="false">INDEX($Z$2822:$Z$2949,MATCH($A2932+(1-E2932)*8,$A$2822:$A$2949,0))</f>
        <v>60000000</v>
      </c>
      <c r="AK2932" s="7" t="n">
        <f aca="false">INDEX($Z$2822:$Z$2949,MATCH($A2932-E2932*8,$A$2822:$A$2949,0))</f>
        <v>186683333.550894</v>
      </c>
      <c r="AL2932" s="7" t="n">
        <f aca="false">INDEX($AA$2822:$AA$2949,MATCH($A2932+(1-F2932)*4,$A$2822:$A$2949,0))</f>
        <v>30000000</v>
      </c>
      <c r="AM2932" s="7" t="n">
        <f aca="false">INDEX($AA$2822:$AA$2949,MATCH($A2932-F2932*4,$A$2822:$A$2949,0))</f>
        <v>222667408.994401</v>
      </c>
      <c r="AN2932" s="7" t="n">
        <f aca="false">INDEX($AB$2822:$AB$2949,MATCH($A2932+(1-G2932)*2,$A$2822:$A$2949,0))</f>
        <v>15000000</v>
      </c>
      <c r="AO2932" s="7" t="n">
        <f aca="false">INDEX($AB$2822:$AB$2949,MATCH($A2932-G2932*2,$A$2822:$A$2949,0))</f>
        <v>336371026.367095</v>
      </c>
      <c r="AP2932" s="7" t="n">
        <f aca="false">INDEX($AC$2822:$AC$2949,MATCH($A2932+(1-H2932)*1,$A$2822:$A$2949,0))</f>
        <v>5000000</v>
      </c>
      <c r="AQ2932" s="7" t="n">
        <f aca="false">INDEX($AC$2822:$AC$2949,MATCH($A2932-H2932*1,$A$2822:$A$2949,0))</f>
        <v>423119592.744295</v>
      </c>
      <c r="AR2932" s="14" t="b">
        <f aca="false">AND(IF(B2932=1,AD2932&gt;=AE2932,AE2932&gt;AD2932),IF(C2932=1,AF2932&gt;=AG2932,AG2932&gt;AF2932),IF(D2932=1,AH2932&gt;=AI2932,AI2932&gt;AH2932),IF(E2932=1,AJ2932&gt;=AK2932,AK2932&gt;AJ2932),IF(F2932=1,AL2932&gt;=AM2932,AM2932&gt;AL2932),IF(G2932=1,AN2932&gt;=AO2932,AO2932&gt;AN2932),IF(H2932=1,AP2932&gt;=AQ2932,AQ2932&gt;AP2932))</f>
        <v>0</v>
      </c>
      <c r="AS2932" s="2"/>
      <c r="AT2932" s="2"/>
      <c r="AU2932" s="2"/>
      <c r="AV2932" s="2"/>
      <c r="AW2932" s="2"/>
      <c r="AX2932" s="2"/>
    </row>
    <row r="2933" customFormat="false" ht="15" hidden="false" customHeight="false" outlineLevel="0" collapsed="false">
      <c r="A2933" s="6" t="n">
        <f aca="false">ROW()-2822</f>
        <v>111</v>
      </c>
      <c r="B2933" s="6" t="n">
        <f aca="false">MOD(INT($A2933/64),2)</f>
        <v>1</v>
      </c>
      <c r="C2933" s="6" t="n">
        <f aca="false">MOD(INT($A2933/32),2)</f>
        <v>1</v>
      </c>
      <c r="D2933" s="6" t="n">
        <f aca="false">MOD(INT($A2933/16),2)</f>
        <v>0</v>
      </c>
      <c r="E2933" s="6" t="n">
        <f aca="false">MOD(INT($A2933/8),2)</f>
        <v>1</v>
      </c>
      <c r="F2933" s="6" t="n">
        <f aca="false">MOD(INT($A2933/4),2)</f>
        <v>1</v>
      </c>
      <c r="G2933" s="6" t="n">
        <f aca="false">MOD(INT($A2933/2),2)</f>
        <v>1</v>
      </c>
      <c r="H2933" s="6" t="n">
        <f aca="false">MOD(INT($A2933/1),2)</f>
        <v>1</v>
      </c>
      <c r="I2933" s="7" t="n">
        <f aca="false">IF(B2933=1,MIN($B$6,$B$2820),0)</f>
        <v>30000000</v>
      </c>
      <c r="J2933" s="7" t="n">
        <f aca="false">IF(C2933=1,MIN($F$786,MAX(0,$B$2820-I2933)),0)</f>
        <v>300000000</v>
      </c>
      <c r="K2933" s="7" t="n">
        <f aca="false">IF(D2933=1,MIN($F$785,MAX(0,$B$2820-SUM(I2933:J2933))),0)</f>
        <v>0</v>
      </c>
      <c r="L2933" s="7" t="n">
        <f aca="false">IF(E2933=1,MIN($F$784,MAX(0,$B$2820-SUM(I2933:K2933))),0)</f>
        <v>60000000</v>
      </c>
      <c r="M2933" s="7" t="n">
        <f aca="false">IF(F2933=1,MIN($F$783,MAX(0,$B$2820-SUM(I2933:L2933))),0)</f>
        <v>30000000</v>
      </c>
      <c r="N2933" s="7" t="n">
        <f aca="false">IF(G2933=1,MIN($F$782,MAX(0,$B$2820-SUM(I2933:M2933))),0)</f>
        <v>15000000</v>
      </c>
      <c r="O2933" s="7" t="n">
        <f aca="false">IF(H2933=1,MIN($F$781,MAX(0,$B$2820-SUM(I2933:N2933))),0)</f>
        <v>5000000</v>
      </c>
      <c r="P2933" s="7" t="n">
        <f aca="false">MAX(0,$B$2820-SUM(I2933:O2933))</f>
        <v>1560000000</v>
      </c>
      <c r="Q2933" s="7" t="n">
        <f aca="false">($B$763+$B$764)+$B$22+(1-B2933)*$B$758+(1-C2933)*$E$786+(1-D2933)*$E$785+(1-E2933)*$E$784+(1-F2933)*$E$783+(1-G2933)*$E$782+(1-H2933)*$E$781</f>
        <v>11023131.8388427</v>
      </c>
      <c r="R2933" s="7" t="n">
        <f aca="false">P2933&gt;$B$12*Q2933</f>
        <v>1</v>
      </c>
      <c r="S2933" s="7" t="n">
        <f aca="false">IF(R2933,(P2933+$B$12*$B$13)/(Q2933+$B$13),IF(Q2933&gt;0,P2933/Q2933,0))</f>
        <v>115.542761737485</v>
      </c>
      <c r="T2933" s="7" t="n">
        <f aca="false">IF(R2933,$B$13*(S2933-$B$12),0)</f>
        <v>286356904.343713</v>
      </c>
      <c r="U2933" s="7" t="n">
        <f aca="false">($B$763+$B$764)*S2933</f>
        <v>33304426.8862181</v>
      </c>
      <c r="V2933" s="7" t="n">
        <f aca="false">$B$22*S2933</f>
        <v>1039884855.63737</v>
      </c>
      <c r="W2933" s="7" t="n">
        <f aca="false">IF(B2933=1,I2933,S2933*$B$758)</f>
        <v>30000000</v>
      </c>
      <c r="X2933" s="7" t="n">
        <f aca="false">IF(C2933=1,J2933,S2933*$E$786)</f>
        <v>300000000</v>
      </c>
      <c r="Y2933" s="7" t="n">
        <f aca="false">IF(D2933=1,K2933,S2933*$E$785)</f>
        <v>200453813.132702</v>
      </c>
      <c r="Z2933" s="7" t="n">
        <f aca="false">IF(E2933=1,L2933,S2933*$E$784)</f>
        <v>60000000</v>
      </c>
      <c r="AA2933" s="7" t="n">
        <f aca="false">IF(F2933=1,M2933,S2933*$E$783)</f>
        <v>30000000</v>
      </c>
      <c r="AB2933" s="7" t="n">
        <f aca="false">IF(G2933=1,N2933,S2933*$E$782)</f>
        <v>15000000</v>
      </c>
      <c r="AC2933" s="7" t="n">
        <f aca="false">IF(H2933=1,O2933,S2933*$E$781)</f>
        <v>5000000</v>
      </c>
      <c r="AD2933" s="7" t="n">
        <f aca="false">INDEX($W$2822:$W$2949,MATCH($A2933+(1-B2933)*64,$A$2822:$A$2949,0))</f>
        <v>30000000</v>
      </c>
      <c r="AE2933" s="7" t="n">
        <f aca="false">INDEX($W$2822:$W$2949,MATCH($A2933-B2933*64,$A$2822:$A$2949,0))</f>
        <v>91459792.6401028</v>
      </c>
      <c r="AF2933" s="7" t="n">
        <f aca="false">INDEX($X$2822:$X$2949,MATCH($A2933+(1-C2933)*32,$A$2822:$A$2949,0))</f>
        <v>300000000</v>
      </c>
      <c r="AG2933" s="7" t="n">
        <f aca="false">INDEX($X$2822:$X$2949,MATCH($A2933-C2933*32,$A$2822:$A$2949,0))</f>
        <v>581433406.783274</v>
      </c>
      <c r="AH2933" s="7" t="n">
        <f aca="false">INDEX($Y$2822:$Y$2949,MATCH($A2933+(1-D2933)*16,$A$2822:$A$2949,0))</f>
        <v>100000000</v>
      </c>
      <c r="AI2933" s="7" t="n">
        <f aca="false">INDEX($Y$2822:$Y$2949,MATCH($A2933-D2933*16,$A$2822:$A$2949,0))</f>
        <v>200453813.132702</v>
      </c>
      <c r="AJ2933" s="7" t="n">
        <f aca="false">INDEX($Z$2822:$Z$2949,MATCH($A2933+(1-E2933)*8,$A$2822:$A$2949,0))</f>
        <v>60000000</v>
      </c>
      <c r="AK2933" s="7" t="n">
        <f aca="false">INDEX($Z$2822:$Z$2949,MATCH($A2933-E2933*8,$A$2822:$A$2949,0))</f>
        <v>244549881.230087</v>
      </c>
      <c r="AL2933" s="7" t="n">
        <f aca="false">INDEX($AA$2822:$AA$2949,MATCH($A2933+(1-F2933)*4,$A$2822:$A$2949,0))</f>
        <v>30000000</v>
      </c>
      <c r="AM2933" s="7" t="n">
        <f aca="false">INDEX($AA$2822:$AA$2949,MATCH($A2933-F2933*4,$A$2822:$A$2949,0))</f>
        <v>289140100.472298</v>
      </c>
      <c r="AN2933" s="7" t="n">
        <f aca="false">INDEX($AB$2822:$AB$2949,MATCH($A2933+(1-G2933)*2,$A$2822:$A$2949,0))</f>
        <v>15000000</v>
      </c>
      <c r="AO2933" s="7" t="n">
        <f aca="false">INDEX($AB$2822:$AB$2949,MATCH($A2933-G2933*2,$A$2822:$A$2949,0))</f>
        <v>425818920.289713</v>
      </c>
      <c r="AP2933" s="7" t="n">
        <f aca="false">INDEX($AC$2822:$AC$2949,MATCH($A2933+(1-H2933)*1,$A$2822:$A$2949,0))</f>
        <v>5000000</v>
      </c>
      <c r="AQ2933" s="7" t="n">
        <f aca="false">INDEX($AC$2822:$AC$2949,MATCH($A2933-H2933*1,$A$2822:$A$2949,0))</f>
        <v>423119592.744295</v>
      </c>
      <c r="AR2933" s="14" t="b">
        <f aca="false">AND(IF(B2933=1,AD2933&gt;=AE2933,AE2933&gt;AD2933),IF(C2933=1,AF2933&gt;=AG2933,AG2933&gt;AF2933),IF(D2933=1,AH2933&gt;=AI2933,AI2933&gt;AH2933),IF(E2933=1,AJ2933&gt;=AK2933,AK2933&gt;AJ2933),IF(F2933=1,AL2933&gt;=AM2933,AM2933&gt;AL2933),IF(G2933=1,AN2933&gt;=AO2933,AO2933&gt;AN2933),IF(H2933=1,AP2933&gt;=AQ2933,AQ2933&gt;AP2933))</f>
        <v>0</v>
      </c>
      <c r="AS2933" s="2"/>
      <c r="AT2933" s="2"/>
      <c r="AU2933" s="2"/>
      <c r="AV2933" s="2"/>
      <c r="AW2933" s="2"/>
      <c r="AX2933" s="2"/>
    </row>
    <row r="2934" customFormat="false" ht="15" hidden="false" customHeight="false" outlineLevel="0" collapsed="false">
      <c r="A2934" s="6" t="n">
        <f aca="false">ROW()-2822</f>
        <v>112</v>
      </c>
      <c r="B2934" s="6" t="n">
        <f aca="false">MOD(INT($A2934/64),2)</f>
        <v>1</v>
      </c>
      <c r="C2934" s="6" t="n">
        <f aca="false">MOD(INT($A2934/32),2)</f>
        <v>1</v>
      </c>
      <c r="D2934" s="6" t="n">
        <f aca="false">MOD(INT($A2934/16),2)</f>
        <v>1</v>
      </c>
      <c r="E2934" s="6" t="n">
        <f aca="false">MOD(INT($A2934/8),2)</f>
        <v>0</v>
      </c>
      <c r="F2934" s="6" t="n">
        <f aca="false">MOD(INT($A2934/4),2)</f>
        <v>0</v>
      </c>
      <c r="G2934" s="6" t="n">
        <f aca="false">MOD(INT($A2934/2),2)</f>
        <v>0</v>
      </c>
      <c r="H2934" s="6" t="n">
        <f aca="false">MOD(INT($A2934/1),2)</f>
        <v>0</v>
      </c>
      <c r="I2934" s="7" t="n">
        <f aca="false">IF(B2934=1,MIN($B$6,$B$2820),0)</f>
        <v>30000000</v>
      </c>
      <c r="J2934" s="7" t="n">
        <f aca="false">IF(C2934=1,MIN($F$786,MAX(0,$B$2820-I2934)),0)</f>
        <v>300000000</v>
      </c>
      <c r="K2934" s="7" t="n">
        <f aca="false">IF(D2934=1,MIN($F$785,MAX(0,$B$2820-SUM(I2934:J2934))),0)</f>
        <v>100000000</v>
      </c>
      <c r="L2934" s="7" t="n">
        <f aca="false">IF(E2934=1,MIN($F$784,MAX(0,$B$2820-SUM(I2934:K2934))),0)</f>
        <v>0</v>
      </c>
      <c r="M2934" s="7" t="n">
        <f aca="false">IF(F2934=1,MIN($F$783,MAX(0,$B$2820-SUM(I2934:L2934))),0)</f>
        <v>0</v>
      </c>
      <c r="N2934" s="7" t="n">
        <f aca="false">IF(G2934=1,MIN($F$782,MAX(0,$B$2820-SUM(I2934:M2934))),0)</f>
        <v>0</v>
      </c>
      <c r="O2934" s="7" t="n">
        <f aca="false">IF(H2934=1,MIN($F$781,MAX(0,$B$2820-SUM(I2934:N2934))),0)</f>
        <v>0</v>
      </c>
      <c r="P2934" s="7" t="n">
        <f aca="false">MAX(0,$B$2820-SUM(I2934:O2934))</f>
        <v>1570000000</v>
      </c>
      <c r="Q2934" s="7" t="n">
        <f aca="false">($B$763+$B$764)+$B$22+(1-B2934)*$B$758+(1-C2934)*$E$786+(1-D2934)*$E$785+(1-E2934)*$E$784+(1-F2934)*$E$783+(1-G2934)*$E$782+(1-H2934)*$E$781</f>
        <v>24688243.2995836</v>
      </c>
      <c r="R2934" s="7" t="n">
        <f aca="false">P2934&gt;$B$12*Q2934</f>
        <v>1</v>
      </c>
      <c r="S2934" s="7" t="n">
        <f aca="false">IF(R2934,(P2934+$B$12*$B$13)/(Q2934+$B$13),IF(Q2934&gt;0,P2934/Q2934,0))</f>
        <v>57.8374991967238</v>
      </c>
      <c r="T2934" s="7" t="n">
        <f aca="false">IF(R2934,$B$13*(S2934-$B$12),0)</f>
        <v>142093747.99181</v>
      </c>
      <c r="U2934" s="7" t="n">
        <f aca="false">($B$763+$B$764)*S2934</f>
        <v>16671271.6081293</v>
      </c>
      <c r="V2934" s="7" t="n">
        <f aca="false">$B$22*S2934</f>
        <v>520537492.770514</v>
      </c>
      <c r="W2934" s="7" t="n">
        <f aca="false">IF(B2934=1,I2934,S2934*$B$758)</f>
        <v>30000000</v>
      </c>
      <c r="X2934" s="7" t="n">
        <f aca="false">IF(C2934=1,J2934,S2934*$E$786)</f>
        <v>300000000</v>
      </c>
      <c r="Y2934" s="7" t="n">
        <f aca="false">IF(D2934=1,K2934,S2934*$E$785)</f>
        <v>100000000</v>
      </c>
      <c r="Z2934" s="7" t="n">
        <f aca="false">IF(E2934=1,L2934,S2934*$E$784)</f>
        <v>138809998.072137</v>
      </c>
      <c r="AA2934" s="7" t="n">
        <f aca="false">IF(F2934=1,M2934,S2934*$E$783)</f>
        <v>173512497.590171</v>
      </c>
      <c r="AB2934" s="7" t="n">
        <f aca="false">IF(G2934=1,N2934,S2934*$E$782)</f>
        <v>289187495.983619</v>
      </c>
      <c r="AC2934" s="7" t="n">
        <f aca="false">IF(H2934=1,O2934,S2934*$E$781)</f>
        <v>289187495.983619</v>
      </c>
      <c r="AD2934" s="7" t="n">
        <f aca="false">INDEX($W$2822:$W$2949,MATCH($A2934+(1-B2934)*64,$A$2822:$A$2949,0))</f>
        <v>30000000</v>
      </c>
      <c r="AE2934" s="7" t="n">
        <f aca="false">INDEX($W$2822:$W$2949,MATCH($A2934-B2934*64,$A$2822:$A$2949,0))</f>
        <v>47137405.1565671</v>
      </c>
      <c r="AF2934" s="7" t="n">
        <f aca="false">INDEX($X$2822:$X$2949,MATCH($A2934+(1-C2934)*32,$A$2822:$A$2949,0))</f>
        <v>300000000</v>
      </c>
      <c r="AG2934" s="7" t="n">
        <f aca="false">INDEX($X$2822:$X$2949,MATCH($A2934-C2934*32,$A$2822:$A$2949,0))</f>
        <v>344861688.800146</v>
      </c>
      <c r="AH2934" s="7" t="n">
        <f aca="false">INDEX($Y$2822:$Y$2949,MATCH($A2934+(1-D2934)*16,$A$2822:$A$2949,0))</f>
        <v>100000000</v>
      </c>
      <c r="AI2934" s="7" t="n">
        <f aca="false">INDEX($Y$2822:$Y$2949,MATCH($A2934-D2934*16,$A$2822:$A$2949,0))</f>
        <v>100321123.524183</v>
      </c>
      <c r="AJ2934" s="7" t="n">
        <f aca="false">INDEX($Z$2822:$Z$2949,MATCH($A2934+(1-E2934)*8,$A$2822:$A$2949,0))</f>
        <v>60000000</v>
      </c>
      <c r="AK2934" s="7" t="n">
        <f aca="false">INDEX($Z$2822:$Z$2949,MATCH($A2934-E2934*8,$A$2822:$A$2949,0))</f>
        <v>138809998.072137</v>
      </c>
      <c r="AL2934" s="7" t="n">
        <f aca="false">INDEX($AA$2822:$AA$2949,MATCH($A2934+(1-F2934)*4,$A$2822:$A$2949,0))</f>
        <v>30000000</v>
      </c>
      <c r="AM2934" s="7" t="n">
        <f aca="false">INDEX($AA$2822:$AA$2949,MATCH($A2934-F2934*4,$A$2822:$A$2949,0))</f>
        <v>173512497.590171</v>
      </c>
      <c r="AN2934" s="7" t="n">
        <f aca="false">INDEX($AB$2822:$AB$2949,MATCH($A2934+(1-G2934)*2,$A$2822:$A$2949,0))</f>
        <v>15000000</v>
      </c>
      <c r="AO2934" s="7" t="n">
        <f aca="false">INDEX($AB$2822:$AB$2949,MATCH($A2934-G2934*2,$A$2822:$A$2949,0))</f>
        <v>289187495.983619</v>
      </c>
      <c r="AP2934" s="7" t="n">
        <f aca="false">INDEX($AC$2822:$AC$2949,MATCH($A2934+(1-H2934)*1,$A$2822:$A$2949,0))</f>
        <v>5000000</v>
      </c>
      <c r="AQ2934" s="7" t="n">
        <f aca="false">INDEX($AC$2822:$AC$2949,MATCH($A2934-H2934*1,$A$2822:$A$2949,0))</f>
        <v>289187495.983619</v>
      </c>
      <c r="AR2934" s="14" t="b">
        <f aca="false">AND(IF(B2934=1,AD2934&gt;=AE2934,AE2934&gt;AD2934),IF(C2934=1,AF2934&gt;=AG2934,AG2934&gt;AF2934),IF(D2934=1,AH2934&gt;=AI2934,AI2934&gt;AH2934),IF(E2934=1,AJ2934&gt;=AK2934,AK2934&gt;AJ2934),IF(F2934=1,AL2934&gt;=AM2934,AM2934&gt;AL2934),IF(G2934=1,AN2934&gt;=AO2934,AO2934&gt;AN2934),IF(H2934=1,AP2934&gt;=AQ2934,AQ2934&gt;AP2934))</f>
        <v>0</v>
      </c>
      <c r="AS2934" s="2"/>
      <c r="AT2934" s="2"/>
      <c r="AU2934" s="2"/>
      <c r="AV2934" s="2"/>
      <c r="AW2934" s="2"/>
      <c r="AX2934" s="2"/>
    </row>
    <row r="2935" customFormat="false" ht="15" hidden="false" customHeight="false" outlineLevel="0" collapsed="false">
      <c r="A2935" s="6" t="n">
        <f aca="false">ROW()-2822</f>
        <v>113</v>
      </c>
      <c r="B2935" s="6" t="n">
        <f aca="false">MOD(INT($A2935/64),2)</f>
        <v>1</v>
      </c>
      <c r="C2935" s="6" t="n">
        <f aca="false">MOD(INT($A2935/32),2)</f>
        <v>1</v>
      </c>
      <c r="D2935" s="6" t="n">
        <f aca="false">MOD(INT($A2935/16),2)</f>
        <v>1</v>
      </c>
      <c r="E2935" s="6" t="n">
        <f aca="false">MOD(INT($A2935/8),2)</f>
        <v>0</v>
      </c>
      <c r="F2935" s="6" t="n">
        <f aca="false">MOD(INT($A2935/4),2)</f>
        <v>0</v>
      </c>
      <c r="G2935" s="6" t="n">
        <f aca="false">MOD(INT($A2935/2),2)</f>
        <v>0</v>
      </c>
      <c r="H2935" s="6" t="n">
        <f aca="false">MOD(INT($A2935/1),2)</f>
        <v>1</v>
      </c>
      <c r="I2935" s="7" t="n">
        <f aca="false">IF(B2935=1,MIN($B$6,$B$2820),0)</f>
        <v>30000000</v>
      </c>
      <c r="J2935" s="7" t="n">
        <f aca="false">IF(C2935=1,MIN($F$786,MAX(0,$B$2820-I2935)),0)</f>
        <v>300000000</v>
      </c>
      <c r="K2935" s="7" t="n">
        <f aca="false">IF(D2935=1,MIN($F$785,MAX(0,$B$2820-SUM(I2935:J2935))),0)</f>
        <v>100000000</v>
      </c>
      <c r="L2935" s="7" t="n">
        <f aca="false">IF(E2935=1,MIN($F$784,MAX(0,$B$2820-SUM(I2935:K2935))),0)</f>
        <v>0</v>
      </c>
      <c r="M2935" s="7" t="n">
        <f aca="false">IF(F2935=1,MIN($F$783,MAX(0,$B$2820-SUM(I2935:L2935))),0)</f>
        <v>0</v>
      </c>
      <c r="N2935" s="7" t="n">
        <f aca="false">IF(G2935=1,MIN($F$782,MAX(0,$B$2820-SUM(I2935:M2935))),0)</f>
        <v>0</v>
      </c>
      <c r="O2935" s="7" t="n">
        <f aca="false">IF(H2935=1,MIN($F$781,MAX(0,$B$2820-SUM(I2935:N2935))),0)</f>
        <v>5000000</v>
      </c>
      <c r="P2935" s="7" t="n">
        <f aca="false">MAX(0,$B$2820-SUM(I2935:O2935))</f>
        <v>1565000000</v>
      </c>
      <c r="Q2935" s="7" t="n">
        <f aca="false">($B$763+$B$764)+$B$22+(1-B2935)*$B$758+(1-C2935)*$E$786+(1-D2935)*$E$785+(1-E2935)*$E$784+(1-F2935)*$E$783+(1-G2935)*$E$782+(1-H2935)*$E$781</f>
        <v>19688243.2995836</v>
      </c>
      <c r="R2935" s="7" t="n">
        <f aca="false">P2935&gt;$B$12*Q2935</f>
        <v>1</v>
      </c>
      <c r="S2935" s="7" t="n">
        <f aca="false">IF(R2935,(P2935+$B$12*$B$13)/(Q2935+$B$13),IF(Q2935&gt;0,P2935/Q2935,0))</f>
        <v>70.6455206406275</v>
      </c>
      <c r="T2935" s="7" t="n">
        <f aca="false">IF(R2935,$B$13*(S2935-$B$12),0)</f>
        <v>174113801.601569</v>
      </c>
      <c r="U2935" s="7" t="n">
        <f aca="false">($B$763+$B$764)*S2935</f>
        <v>20363097.970258</v>
      </c>
      <c r="V2935" s="7" t="n">
        <f aca="false">$B$22*S2935</f>
        <v>635809685.765647</v>
      </c>
      <c r="W2935" s="7" t="n">
        <f aca="false">IF(B2935=1,I2935,S2935*$B$758)</f>
        <v>30000000</v>
      </c>
      <c r="X2935" s="7" t="n">
        <f aca="false">IF(C2935=1,J2935,S2935*$E$786)</f>
        <v>300000000</v>
      </c>
      <c r="Y2935" s="7" t="n">
        <f aca="false">IF(D2935=1,K2935,S2935*$E$785)</f>
        <v>100000000</v>
      </c>
      <c r="Z2935" s="7" t="n">
        <f aca="false">IF(E2935=1,L2935,S2935*$E$784)</f>
        <v>169549249.537506</v>
      </c>
      <c r="AA2935" s="7" t="n">
        <f aca="false">IF(F2935=1,M2935,S2935*$E$783)</f>
        <v>211936561.921882</v>
      </c>
      <c r="AB2935" s="7" t="n">
        <f aca="false">IF(G2935=1,N2935,S2935*$E$782)</f>
        <v>353227603.203137</v>
      </c>
      <c r="AC2935" s="7" t="n">
        <f aca="false">IF(H2935=1,O2935,S2935*$E$781)</f>
        <v>5000000</v>
      </c>
      <c r="AD2935" s="7" t="n">
        <f aca="false">INDEX($W$2822:$W$2949,MATCH($A2935+(1-B2935)*64,$A$2822:$A$2949,0))</f>
        <v>30000000</v>
      </c>
      <c r="AE2935" s="7" t="n">
        <f aca="false">INDEX($W$2822:$W$2949,MATCH($A2935-B2935*64,$A$2822:$A$2949,0))</f>
        <v>57200195.0782441</v>
      </c>
      <c r="AF2935" s="7" t="n">
        <f aca="false">INDEX($X$2822:$X$2949,MATCH($A2935+(1-C2935)*32,$A$2822:$A$2949,0))</f>
        <v>300000000</v>
      </c>
      <c r="AG2935" s="7" t="n">
        <f aca="false">INDEX($X$2822:$X$2949,MATCH($A2935-C2935*32,$A$2822:$A$2949,0))</f>
        <v>404652108.410166</v>
      </c>
      <c r="AH2935" s="7" t="n">
        <f aca="false">INDEX($Y$2822:$Y$2949,MATCH($A2935+(1-D2935)*16,$A$2822:$A$2949,0))</f>
        <v>100000000</v>
      </c>
      <c r="AI2935" s="7" t="n">
        <f aca="false">INDEX($Y$2822:$Y$2949,MATCH($A2935-D2935*16,$A$2822:$A$2949,0))</f>
        <v>120925916.334975</v>
      </c>
      <c r="AJ2935" s="7" t="n">
        <f aca="false">INDEX($Z$2822:$Z$2949,MATCH($A2935+(1-E2935)*8,$A$2822:$A$2949,0))</f>
        <v>60000000</v>
      </c>
      <c r="AK2935" s="7" t="n">
        <f aca="false">INDEX($Z$2822:$Z$2949,MATCH($A2935-E2935*8,$A$2822:$A$2949,0))</f>
        <v>169549249.537506</v>
      </c>
      <c r="AL2935" s="7" t="n">
        <f aca="false">INDEX($AA$2822:$AA$2949,MATCH($A2935+(1-F2935)*4,$A$2822:$A$2949,0))</f>
        <v>30000000</v>
      </c>
      <c r="AM2935" s="7" t="n">
        <f aca="false">INDEX($AA$2822:$AA$2949,MATCH($A2935-F2935*4,$A$2822:$A$2949,0))</f>
        <v>211936561.921882</v>
      </c>
      <c r="AN2935" s="7" t="n">
        <f aca="false">INDEX($AB$2822:$AB$2949,MATCH($A2935+(1-G2935)*2,$A$2822:$A$2949,0))</f>
        <v>15000000</v>
      </c>
      <c r="AO2935" s="7" t="n">
        <f aca="false">INDEX($AB$2822:$AB$2949,MATCH($A2935-G2935*2,$A$2822:$A$2949,0))</f>
        <v>353227603.203137</v>
      </c>
      <c r="AP2935" s="7" t="n">
        <f aca="false">INDEX($AC$2822:$AC$2949,MATCH($A2935+(1-H2935)*1,$A$2822:$A$2949,0))</f>
        <v>5000000</v>
      </c>
      <c r="AQ2935" s="7" t="n">
        <f aca="false">INDEX($AC$2822:$AC$2949,MATCH($A2935-H2935*1,$A$2822:$A$2949,0))</f>
        <v>289187495.983619</v>
      </c>
      <c r="AR2935" s="14" t="b">
        <f aca="false">AND(IF(B2935=1,AD2935&gt;=AE2935,AE2935&gt;AD2935),IF(C2935=1,AF2935&gt;=AG2935,AG2935&gt;AF2935),IF(D2935=1,AH2935&gt;=AI2935,AI2935&gt;AH2935),IF(E2935=1,AJ2935&gt;=AK2935,AK2935&gt;AJ2935),IF(F2935=1,AL2935&gt;=AM2935,AM2935&gt;AL2935),IF(G2935=1,AN2935&gt;=AO2935,AO2935&gt;AN2935),IF(H2935=1,AP2935&gt;=AQ2935,AQ2935&gt;AP2935))</f>
        <v>0</v>
      </c>
      <c r="AS2935" s="2"/>
      <c r="AT2935" s="2"/>
      <c r="AU2935" s="2"/>
      <c r="AV2935" s="2"/>
      <c r="AW2935" s="2"/>
      <c r="AX2935" s="2"/>
    </row>
    <row r="2936" customFormat="false" ht="15" hidden="false" customHeight="false" outlineLevel="0" collapsed="false">
      <c r="A2936" s="6" t="n">
        <f aca="false">ROW()-2822</f>
        <v>114</v>
      </c>
      <c r="B2936" s="6" t="n">
        <f aca="false">MOD(INT($A2936/64),2)</f>
        <v>1</v>
      </c>
      <c r="C2936" s="6" t="n">
        <f aca="false">MOD(INT($A2936/32),2)</f>
        <v>1</v>
      </c>
      <c r="D2936" s="6" t="n">
        <f aca="false">MOD(INT($A2936/16),2)</f>
        <v>1</v>
      </c>
      <c r="E2936" s="6" t="n">
        <f aca="false">MOD(INT($A2936/8),2)</f>
        <v>0</v>
      </c>
      <c r="F2936" s="6" t="n">
        <f aca="false">MOD(INT($A2936/4),2)</f>
        <v>0</v>
      </c>
      <c r="G2936" s="6" t="n">
        <f aca="false">MOD(INT($A2936/2),2)</f>
        <v>1</v>
      </c>
      <c r="H2936" s="6" t="n">
        <f aca="false">MOD(INT($A2936/1),2)</f>
        <v>0</v>
      </c>
      <c r="I2936" s="7" t="n">
        <f aca="false">IF(B2936=1,MIN($B$6,$B$2820),0)</f>
        <v>30000000</v>
      </c>
      <c r="J2936" s="7" t="n">
        <f aca="false">IF(C2936=1,MIN($F$786,MAX(0,$B$2820-I2936)),0)</f>
        <v>300000000</v>
      </c>
      <c r="K2936" s="7" t="n">
        <f aca="false">IF(D2936=1,MIN($F$785,MAX(0,$B$2820-SUM(I2936:J2936))),0)</f>
        <v>100000000</v>
      </c>
      <c r="L2936" s="7" t="n">
        <f aca="false">IF(E2936=1,MIN($F$784,MAX(0,$B$2820-SUM(I2936:K2936))),0)</f>
        <v>0</v>
      </c>
      <c r="M2936" s="7" t="n">
        <f aca="false">IF(F2936=1,MIN($F$783,MAX(0,$B$2820-SUM(I2936:L2936))),0)</f>
        <v>0</v>
      </c>
      <c r="N2936" s="7" t="n">
        <f aca="false">IF(G2936=1,MIN($F$782,MAX(0,$B$2820-SUM(I2936:M2936))),0)</f>
        <v>15000000</v>
      </c>
      <c r="O2936" s="7" t="n">
        <f aca="false">IF(H2936=1,MIN($F$781,MAX(0,$B$2820-SUM(I2936:N2936))),0)</f>
        <v>0</v>
      </c>
      <c r="P2936" s="7" t="n">
        <f aca="false">MAX(0,$B$2820-SUM(I2936:O2936))</f>
        <v>1555000000</v>
      </c>
      <c r="Q2936" s="7" t="n">
        <f aca="false">($B$763+$B$764)+$B$22+(1-B2936)*$B$758+(1-C2936)*$E$786+(1-D2936)*$E$785+(1-E2936)*$E$784+(1-F2936)*$E$783+(1-G2936)*$E$782+(1-H2936)*$E$781</f>
        <v>19688243.2995836</v>
      </c>
      <c r="R2936" s="7" t="n">
        <f aca="false">P2936&gt;$B$12*Q2936</f>
        <v>1</v>
      </c>
      <c r="S2936" s="7" t="n">
        <f aca="false">IF(R2936,(P2936+$B$12*$B$13)/(Q2936+$B$13),IF(Q2936&gt;0,P2936/Q2936,0))</f>
        <v>70.1948315137335</v>
      </c>
      <c r="T2936" s="7" t="n">
        <f aca="false">IF(R2936,$B$13*(S2936-$B$12),0)</f>
        <v>172987078.784334</v>
      </c>
      <c r="U2936" s="7" t="n">
        <f aca="false">($B$763+$B$764)*S2936</f>
        <v>20233189.8492356</v>
      </c>
      <c r="V2936" s="7" t="n">
        <f aca="false">$B$22*S2936</f>
        <v>631753483.623602</v>
      </c>
      <c r="W2936" s="7" t="n">
        <f aca="false">IF(B2936=1,I2936,S2936*$B$758)</f>
        <v>30000000</v>
      </c>
      <c r="X2936" s="7" t="n">
        <f aca="false">IF(C2936=1,J2936,S2936*$E$786)</f>
        <v>300000000</v>
      </c>
      <c r="Y2936" s="7" t="n">
        <f aca="false">IF(D2936=1,K2936,S2936*$E$785)</f>
        <v>100000000</v>
      </c>
      <c r="Z2936" s="7" t="n">
        <f aca="false">IF(E2936=1,L2936,S2936*$E$784)</f>
        <v>168467595.63296</v>
      </c>
      <c r="AA2936" s="7" t="n">
        <f aca="false">IF(F2936=1,M2936,S2936*$E$783)</f>
        <v>210584494.541201</v>
      </c>
      <c r="AB2936" s="7" t="n">
        <f aca="false">IF(G2936=1,N2936,S2936*$E$782)</f>
        <v>15000000</v>
      </c>
      <c r="AC2936" s="7" t="n">
        <f aca="false">IF(H2936=1,O2936,S2936*$E$781)</f>
        <v>350974157.568668</v>
      </c>
      <c r="AD2936" s="7" t="n">
        <f aca="false">INDEX($W$2822:$W$2949,MATCH($A2936+(1-B2936)*64,$A$2822:$A$2949,0))</f>
        <v>30000000</v>
      </c>
      <c r="AE2936" s="7" t="n">
        <f aca="false">INDEX($W$2822:$W$2949,MATCH($A2936-B2936*64,$A$2822:$A$2949,0))</f>
        <v>56842134.3891784</v>
      </c>
      <c r="AF2936" s="7" t="n">
        <f aca="false">INDEX($X$2822:$X$2949,MATCH($A2936+(1-C2936)*32,$A$2822:$A$2949,0))</f>
        <v>300000000</v>
      </c>
      <c r="AG2936" s="7" t="n">
        <f aca="false">INDEX($X$2822:$X$2949,MATCH($A2936-C2936*32,$A$2822:$A$2949,0))</f>
        <v>402485296.584676</v>
      </c>
      <c r="AH2936" s="7" t="n">
        <f aca="false">INDEX($Y$2822:$Y$2949,MATCH($A2936+(1-D2936)*16,$A$2822:$A$2949,0))</f>
        <v>100000000</v>
      </c>
      <c r="AI2936" s="7" t="n">
        <f aca="false">INDEX($Y$2822:$Y$2949,MATCH($A2936-D2936*16,$A$2822:$A$2949,0))</f>
        <v>120200723.433416</v>
      </c>
      <c r="AJ2936" s="7" t="n">
        <f aca="false">INDEX($Z$2822:$Z$2949,MATCH($A2936+(1-E2936)*8,$A$2822:$A$2949,0))</f>
        <v>60000000</v>
      </c>
      <c r="AK2936" s="7" t="n">
        <f aca="false">INDEX($Z$2822:$Z$2949,MATCH($A2936-E2936*8,$A$2822:$A$2949,0))</f>
        <v>168467595.63296</v>
      </c>
      <c r="AL2936" s="7" t="n">
        <f aca="false">INDEX($AA$2822:$AA$2949,MATCH($A2936+(1-F2936)*4,$A$2822:$A$2949,0))</f>
        <v>30000000</v>
      </c>
      <c r="AM2936" s="7" t="n">
        <f aca="false">INDEX($AA$2822:$AA$2949,MATCH($A2936-F2936*4,$A$2822:$A$2949,0))</f>
        <v>210584494.541201</v>
      </c>
      <c r="AN2936" s="7" t="n">
        <f aca="false">INDEX($AB$2822:$AB$2949,MATCH($A2936+(1-G2936)*2,$A$2822:$A$2949,0))</f>
        <v>15000000</v>
      </c>
      <c r="AO2936" s="7" t="n">
        <f aca="false">INDEX($AB$2822:$AB$2949,MATCH($A2936-G2936*2,$A$2822:$A$2949,0))</f>
        <v>289187495.983619</v>
      </c>
      <c r="AP2936" s="7" t="n">
        <f aca="false">INDEX($AC$2822:$AC$2949,MATCH($A2936+(1-H2936)*1,$A$2822:$A$2949,0))</f>
        <v>5000000</v>
      </c>
      <c r="AQ2936" s="7" t="n">
        <f aca="false">INDEX($AC$2822:$AC$2949,MATCH($A2936-H2936*1,$A$2822:$A$2949,0))</f>
        <v>350974157.568668</v>
      </c>
      <c r="AR2936" s="14" t="b">
        <f aca="false">AND(IF(B2936=1,AD2936&gt;=AE2936,AE2936&gt;AD2936),IF(C2936=1,AF2936&gt;=AG2936,AG2936&gt;AF2936),IF(D2936=1,AH2936&gt;=AI2936,AI2936&gt;AH2936),IF(E2936=1,AJ2936&gt;=AK2936,AK2936&gt;AJ2936),IF(F2936=1,AL2936&gt;=AM2936,AM2936&gt;AL2936),IF(G2936=1,AN2936&gt;=AO2936,AO2936&gt;AN2936),IF(H2936=1,AP2936&gt;=AQ2936,AQ2936&gt;AP2936))</f>
        <v>0</v>
      </c>
      <c r="AS2936" s="2"/>
      <c r="AT2936" s="2"/>
      <c r="AU2936" s="2"/>
      <c r="AV2936" s="2"/>
      <c r="AW2936" s="2"/>
      <c r="AX2936" s="2"/>
    </row>
    <row r="2937" customFormat="false" ht="15" hidden="false" customHeight="false" outlineLevel="0" collapsed="false">
      <c r="A2937" s="6" t="n">
        <f aca="false">ROW()-2822</f>
        <v>115</v>
      </c>
      <c r="B2937" s="6" t="n">
        <f aca="false">MOD(INT($A2937/64),2)</f>
        <v>1</v>
      </c>
      <c r="C2937" s="6" t="n">
        <f aca="false">MOD(INT($A2937/32),2)</f>
        <v>1</v>
      </c>
      <c r="D2937" s="6" t="n">
        <f aca="false">MOD(INT($A2937/16),2)</f>
        <v>1</v>
      </c>
      <c r="E2937" s="6" t="n">
        <f aca="false">MOD(INT($A2937/8),2)</f>
        <v>0</v>
      </c>
      <c r="F2937" s="6" t="n">
        <f aca="false">MOD(INT($A2937/4),2)</f>
        <v>0</v>
      </c>
      <c r="G2937" s="6" t="n">
        <f aca="false">MOD(INT($A2937/2),2)</f>
        <v>1</v>
      </c>
      <c r="H2937" s="6" t="n">
        <f aca="false">MOD(INT($A2937/1),2)</f>
        <v>1</v>
      </c>
      <c r="I2937" s="7" t="n">
        <f aca="false">IF(B2937=1,MIN($B$6,$B$2820),0)</f>
        <v>30000000</v>
      </c>
      <c r="J2937" s="7" t="n">
        <f aca="false">IF(C2937=1,MIN($F$786,MAX(0,$B$2820-I2937)),0)</f>
        <v>300000000</v>
      </c>
      <c r="K2937" s="7" t="n">
        <f aca="false">IF(D2937=1,MIN($F$785,MAX(0,$B$2820-SUM(I2937:J2937))),0)</f>
        <v>100000000</v>
      </c>
      <c r="L2937" s="7" t="n">
        <f aca="false">IF(E2937=1,MIN($F$784,MAX(0,$B$2820-SUM(I2937:K2937))),0)</f>
        <v>0</v>
      </c>
      <c r="M2937" s="7" t="n">
        <f aca="false">IF(F2937=1,MIN($F$783,MAX(0,$B$2820-SUM(I2937:L2937))),0)</f>
        <v>0</v>
      </c>
      <c r="N2937" s="7" t="n">
        <f aca="false">IF(G2937=1,MIN($F$782,MAX(0,$B$2820-SUM(I2937:M2937))),0)</f>
        <v>15000000</v>
      </c>
      <c r="O2937" s="7" t="n">
        <f aca="false">IF(H2937=1,MIN($F$781,MAX(0,$B$2820-SUM(I2937:N2937))),0)</f>
        <v>5000000</v>
      </c>
      <c r="P2937" s="7" t="n">
        <f aca="false">MAX(0,$B$2820-SUM(I2937:O2937))</f>
        <v>1550000000</v>
      </c>
      <c r="Q2937" s="7" t="n">
        <f aca="false">($B$763+$B$764)+$B$22+(1-B2937)*$B$758+(1-C2937)*$E$786+(1-D2937)*$E$785+(1-E2937)*$E$784+(1-F2937)*$E$783+(1-G2937)*$E$782+(1-H2937)*$E$781</f>
        <v>14688243.2995836</v>
      </c>
      <c r="R2937" s="7" t="n">
        <f aca="false">P2937&gt;$B$12*Q2937</f>
        <v>1</v>
      </c>
      <c r="S2937" s="7" t="n">
        <f aca="false">IF(R2937,(P2937+$B$12*$B$13)/(Q2937+$B$13),IF(Q2937&gt;0,P2937/Q2937,0))</f>
        <v>90.3233665558834</v>
      </c>
      <c r="T2937" s="7" t="n">
        <f aca="false">IF(R2937,$B$13*(S2937-$B$12),0)</f>
        <v>223308416.389709</v>
      </c>
      <c r="U2937" s="7" t="n">
        <f aca="false">($B$763+$B$764)*S2937</f>
        <v>26035105.2055697</v>
      </c>
      <c r="V2937" s="7" t="n">
        <f aca="false">$B$22*S2937</f>
        <v>812910299.002951</v>
      </c>
      <c r="W2937" s="7" t="n">
        <f aca="false">IF(B2937=1,I2937,S2937*$B$758)</f>
        <v>30000000</v>
      </c>
      <c r="X2937" s="7" t="n">
        <f aca="false">IF(C2937=1,J2937,S2937*$E$786)</f>
        <v>300000000</v>
      </c>
      <c r="Y2937" s="7" t="n">
        <f aca="false">IF(D2937=1,K2937,S2937*$E$785)</f>
        <v>100000000</v>
      </c>
      <c r="Z2937" s="7" t="n">
        <f aca="false">IF(E2937=1,L2937,S2937*$E$784)</f>
        <v>216776079.73412</v>
      </c>
      <c r="AA2937" s="7" t="n">
        <f aca="false">IF(F2937=1,M2937,S2937*$E$783)</f>
        <v>270970099.66765</v>
      </c>
      <c r="AB2937" s="7" t="n">
        <f aca="false">IF(G2937=1,N2937,S2937*$E$782)</f>
        <v>15000000</v>
      </c>
      <c r="AC2937" s="7" t="n">
        <f aca="false">IF(H2937=1,O2937,S2937*$E$781)</f>
        <v>5000000</v>
      </c>
      <c r="AD2937" s="7" t="n">
        <f aca="false">INDEX($W$2822:$W$2949,MATCH($A2937+(1-B2937)*64,$A$2822:$A$2949,0))</f>
        <v>30000000</v>
      </c>
      <c r="AE2937" s="7" t="n">
        <f aca="false">INDEX($W$2822:$W$2949,MATCH($A2937-B2937*64,$A$2822:$A$2949,0))</f>
        <v>72392176.4817783</v>
      </c>
      <c r="AF2937" s="7" t="n">
        <f aca="false">INDEX($X$2822:$X$2949,MATCH($A2937+(1-C2937)*32,$A$2822:$A$2949,0))</f>
        <v>300000000</v>
      </c>
      <c r="AG2937" s="7" t="n">
        <f aca="false">INDEX($X$2822:$X$2949,MATCH($A2937-C2937*32,$A$2822:$A$2949,0))</f>
        <v>487443837.589236</v>
      </c>
      <c r="AH2937" s="7" t="n">
        <f aca="false">INDEX($Y$2822:$Y$2949,MATCH($A2937+(1-D2937)*16,$A$2822:$A$2949,0))</f>
        <v>100000000</v>
      </c>
      <c r="AI2937" s="7" t="n">
        <f aca="false">INDEX($Y$2822:$Y$2949,MATCH($A2937-D2937*16,$A$2822:$A$2949,0))</f>
        <v>151502580.838169</v>
      </c>
      <c r="AJ2937" s="7" t="n">
        <f aca="false">INDEX($Z$2822:$Z$2949,MATCH($A2937+(1-E2937)*8,$A$2822:$A$2949,0))</f>
        <v>60000000</v>
      </c>
      <c r="AK2937" s="7" t="n">
        <f aca="false">INDEX($Z$2822:$Z$2949,MATCH($A2937-E2937*8,$A$2822:$A$2949,0))</f>
        <v>216776079.73412</v>
      </c>
      <c r="AL2937" s="7" t="n">
        <f aca="false">INDEX($AA$2822:$AA$2949,MATCH($A2937+(1-F2937)*4,$A$2822:$A$2949,0))</f>
        <v>30000000</v>
      </c>
      <c r="AM2937" s="7" t="n">
        <f aca="false">INDEX($AA$2822:$AA$2949,MATCH($A2937-F2937*4,$A$2822:$A$2949,0))</f>
        <v>270970099.66765</v>
      </c>
      <c r="AN2937" s="7" t="n">
        <f aca="false">INDEX($AB$2822:$AB$2949,MATCH($A2937+(1-G2937)*2,$A$2822:$A$2949,0))</f>
        <v>15000000</v>
      </c>
      <c r="AO2937" s="7" t="n">
        <f aca="false">INDEX($AB$2822:$AB$2949,MATCH($A2937-G2937*2,$A$2822:$A$2949,0))</f>
        <v>353227603.203137</v>
      </c>
      <c r="AP2937" s="7" t="n">
        <f aca="false">INDEX($AC$2822:$AC$2949,MATCH($A2937+(1-H2937)*1,$A$2822:$A$2949,0))</f>
        <v>5000000</v>
      </c>
      <c r="AQ2937" s="7" t="n">
        <f aca="false">INDEX($AC$2822:$AC$2949,MATCH($A2937-H2937*1,$A$2822:$A$2949,0))</f>
        <v>350974157.568668</v>
      </c>
      <c r="AR2937" s="14" t="b">
        <f aca="false">AND(IF(B2937=1,AD2937&gt;=AE2937,AE2937&gt;AD2937),IF(C2937=1,AF2937&gt;=AG2937,AG2937&gt;AF2937),IF(D2937=1,AH2937&gt;=AI2937,AI2937&gt;AH2937),IF(E2937=1,AJ2937&gt;=AK2937,AK2937&gt;AJ2937),IF(F2937=1,AL2937&gt;=AM2937,AM2937&gt;AL2937),IF(G2937=1,AN2937&gt;=AO2937,AO2937&gt;AN2937),IF(H2937=1,AP2937&gt;=AQ2937,AQ2937&gt;AP2937))</f>
        <v>0</v>
      </c>
      <c r="AS2937" s="2"/>
      <c r="AT2937" s="2"/>
      <c r="AU2937" s="2"/>
      <c r="AV2937" s="2"/>
      <c r="AW2937" s="2"/>
      <c r="AX2937" s="2"/>
    </row>
    <row r="2938" customFormat="false" ht="15" hidden="false" customHeight="false" outlineLevel="0" collapsed="false">
      <c r="A2938" s="6" t="n">
        <f aca="false">ROW()-2822</f>
        <v>116</v>
      </c>
      <c r="B2938" s="6" t="n">
        <f aca="false">MOD(INT($A2938/64),2)</f>
        <v>1</v>
      </c>
      <c r="C2938" s="6" t="n">
        <f aca="false">MOD(INT($A2938/32),2)</f>
        <v>1</v>
      </c>
      <c r="D2938" s="6" t="n">
        <f aca="false">MOD(INT($A2938/16),2)</f>
        <v>1</v>
      </c>
      <c r="E2938" s="6" t="n">
        <f aca="false">MOD(INT($A2938/8),2)</f>
        <v>0</v>
      </c>
      <c r="F2938" s="6" t="n">
        <f aca="false">MOD(INT($A2938/4),2)</f>
        <v>1</v>
      </c>
      <c r="G2938" s="6" t="n">
        <f aca="false">MOD(INT($A2938/2),2)</f>
        <v>0</v>
      </c>
      <c r="H2938" s="6" t="n">
        <f aca="false">MOD(INT($A2938/1),2)</f>
        <v>0</v>
      </c>
      <c r="I2938" s="7" t="n">
        <f aca="false">IF(B2938=1,MIN($B$6,$B$2820),0)</f>
        <v>30000000</v>
      </c>
      <c r="J2938" s="7" t="n">
        <f aca="false">IF(C2938=1,MIN($F$786,MAX(0,$B$2820-I2938)),0)</f>
        <v>300000000</v>
      </c>
      <c r="K2938" s="7" t="n">
        <f aca="false">IF(D2938=1,MIN($F$785,MAX(0,$B$2820-SUM(I2938:J2938))),0)</f>
        <v>100000000</v>
      </c>
      <c r="L2938" s="7" t="n">
        <f aca="false">IF(E2938=1,MIN($F$784,MAX(0,$B$2820-SUM(I2938:K2938))),0)</f>
        <v>0</v>
      </c>
      <c r="M2938" s="7" t="n">
        <f aca="false">IF(F2938=1,MIN($F$783,MAX(0,$B$2820-SUM(I2938:L2938))),0)</f>
        <v>30000000</v>
      </c>
      <c r="N2938" s="7" t="n">
        <f aca="false">IF(G2938=1,MIN($F$782,MAX(0,$B$2820-SUM(I2938:M2938))),0)</f>
        <v>0</v>
      </c>
      <c r="O2938" s="7" t="n">
        <f aca="false">IF(H2938=1,MIN($F$781,MAX(0,$B$2820-SUM(I2938:N2938))),0)</f>
        <v>0</v>
      </c>
      <c r="P2938" s="7" t="n">
        <f aca="false">MAX(0,$B$2820-SUM(I2938:O2938))</f>
        <v>1540000000</v>
      </c>
      <c r="Q2938" s="7" t="n">
        <f aca="false">($B$763+$B$764)+$B$22+(1-B2938)*$B$758+(1-C2938)*$E$786+(1-D2938)*$E$785+(1-E2938)*$E$784+(1-F2938)*$E$783+(1-G2938)*$E$782+(1-H2938)*$E$781</f>
        <v>21688243.2995836</v>
      </c>
      <c r="R2938" s="7" t="n">
        <f aca="false">P2938&gt;$B$12*Q2938</f>
        <v>1</v>
      </c>
      <c r="S2938" s="7" t="n">
        <f aca="false">IF(R2938,(P2938+$B$12*$B$13)/(Q2938+$B$13),IF(Q2938&gt;0,P2938/Q2938,0))</f>
        <v>63.7706501003548</v>
      </c>
      <c r="T2938" s="7" t="n">
        <f aca="false">IF(R2938,$B$13*(S2938-$B$12),0)</f>
        <v>156926625.250887</v>
      </c>
      <c r="U2938" s="7" t="n">
        <f aca="false">($B$763+$B$764)*S2938</f>
        <v>18381462.6015195</v>
      </c>
      <c r="V2938" s="7" t="n">
        <f aca="false">$B$22*S2938</f>
        <v>573935850.903194</v>
      </c>
      <c r="W2938" s="7" t="n">
        <f aca="false">IF(B2938=1,I2938,S2938*$B$758)</f>
        <v>30000000</v>
      </c>
      <c r="X2938" s="7" t="n">
        <f aca="false">IF(C2938=1,J2938,S2938*$E$786)</f>
        <v>300000000</v>
      </c>
      <c r="Y2938" s="7" t="n">
        <f aca="false">IF(D2938=1,K2938,S2938*$E$785)</f>
        <v>100000000</v>
      </c>
      <c r="Z2938" s="7" t="n">
        <f aca="false">IF(E2938=1,L2938,S2938*$E$784)</f>
        <v>153049560.240852</v>
      </c>
      <c r="AA2938" s="7" t="n">
        <f aca="false">IF(F2938=1,M2938,S2938*$E$783)</f>
        <v>30000000</v>
      </c>
      <c r="AB2938" s="7" t="n">
        <f aca="false">IF(G2938=1,N2938,S2938*$E$782)</f>
        <v>318853250.501774</v>
      </c>
      <c r="AC2938" s="7" t="n">
        <f aca="false">IF(H2938=1,O2938,S2938*$E$781)</f>
        <v>318853250.501774</v>
      </c>
      <c r="AD2938" s="7" t="n">
        <f aca="false">INDEX($W$2822:$W$2949,MATCH($A2938+(1-B2938)*64,$A$2822:$A$2949,0))</f>
        <v>30000000</v>
      </c>
      <c r="AE2938" s="7" t="n">
        <f aca="false">INDEX($W$2822:$W$2949,MATCH($A2938-B2938*64,$A$2822:$A$2949,0))</f>
        <v>51802840.6449906</v>
      </c>
      <c r="AF2938" s="7" t="n">
        <f aca="false">INDEX($X$2822:$X$2949,MATCH($A2938+(1-C2938)*32,$A$2822:$A$2949,0))</f>
        <v>300000000</v>
      </c>
      <c r="AG2938" s="7" t="n">
        <f aca="false">INDEX($X$2822:$X$2949,MATCH($A2938-C2938*32,$A$2822:$A$2949,0))</f>
        <v>372905470.989475</v>
      </c>
      <c r="AH2938" s="7" t="n">
        <f aca="false">INDEX($Y$2822:$Y$2949,MATCH($A2938+(1-D2938)*16,$A$2822:$A$2949,0))</f>
        <v>100000000</v>
      </c>
      <c r="AI2938" s="7" t="n">
        <f aca="false">INDEX($Y$2822:$Y$2949,MATCH($A2938-D2938*16,$A$2822:$A$2949,0))</f>
        <v>109923231.631422</v>
      </c>
      <c r="AJ2938" s="7" t="n">
        <f aca="false">INDEX($Z$2822:$Z$2949,MATCH($A2938+(1-E2938)*8,$A$2822:$A$2949,0))</f>
        <v>60000000</v>
      </c>
      <c r="AK2938" s="7" t="n">
        <f aca="false">INDEX($Z$2822:$Z$2949,MATCH($A2938-E2938*8,$A$2822:$A$2949,0))</f>
        <v>153049560.240852</v>
      </c>
      <c r="AL2938" s="7" t="n">
        <f aca="false">INDEX($AA$2822:$AA$2949,MATCH($A2938+(1-F2938)*4,$A$2822:$A$2949,0))</f>
        <v>30000000</v>
      </c>
      <c r="AM2938" s="7" t="n">
        <f aca="false">INDEX($AA$2822:$AA$2949,MATCH($A2938-F2938*4,$A$2822:$A$2949,0))</f>
        <v>173512497.590171</v>
      </c>
      <c r="AN2938" s="7" t="n">
        <f aca="false">INDEX($AB$2822:$AB$2949,MATCH($A2938+(1-G2938)*2,$A$2822:$A$2949,0))</f>
        <v>15000000</v>
      </c>
      <c r="AO2938" s="7" t="n">
        <f aca="false">INDEX($AB$2822:$AB$2949,MATCH($A2938-G2938*2,$A$2822:$A$2949,0))</f>
        <v>318853250.501774</v>
      </c>
      <c r="AP2938" s="7" t="n">
        <f aca="false">INDEX($AC$2822:$AC$2949,MATCH($A2938+(1-H2938)*1,$A$2822:$A$2949,0))</f>
        <v>5000000</v>
      </c>
      <c r="AQ2938" s="7" t="n">
        <f aca="false">INDEX($AC$2822:$AC$2949,MATCH($A2938-H2938*1,$A$2822:$A$2949,0))</f>
        <v>318853250.501774</v>
      </c>
      <c r="AR2938" s="14" t="b">
        <f aca="false">AND(IF(B2938=1,AD2938&gt;=AE2938,AE2938&gt;AD2938),IF(C2938=1,AF2938&gt;=AG2938,AG2938&gt;AF2938),IF(D2938=1,AH2938&gt;=AI2938,AI2938&gt;AH2938),IF(E2938=1,AJ2938&gt;=AK2938,AK2938&gt;AJ2938),IF(F2938=1,AL2938&gt;=AM2938,AM2938&gt;AL2938),IF(G2938=1,AN2938&gt;=AO2938,AO2938&gt;AN2938),IF(H2938=1,AP2938&gt;=AQ2938,AQ2938&gt;AP2938))</f>
        <v>0</v>
      </c>
      <c r="AS2938" s="2"/>
      <c r="AT2938" s="2"/>
      <c r="AU2938" s="2"/>
      <c r="AV2938" s="2"/>
      <c r="AW2938" s="2"/>
      <c r="AX2938" s="2"/>
    </row>
    <row r="2939" customFormat="false" ht="15" hidden="false" customHeight="false" outlineLevel="0" collapsed="false">
      <c r="A2939" s="6" t="n">
        <f aca="false">ROW()-2822</f>
        <v>117</v>
      </c>
      <c r="B2939" s="6" t="n">
        <f aca="false">MOD(INT($A2939/64),2)</f>
        <v>1</v>
      </c>
      <c r="C2939" s="6" t="n">
        <f aca="false">MOD(INT($A2939/32),2)</f>
        <v>1</v>
      </c>
      <c r="D2939" s="6" t="n">
        <f aca="false">MOD(INT($A2939/16),2)</f>
        <v>1</v>
      </c>
      <c r="E2939" s="6" t="n">
        <f aca="false">MOD(INT($A2939/8),2)</f>
        <v>0</v>
      </c>
      <c r="F2939" s="6" t="n">
        <f aca="false">MOD(INT($A2939/4),2)</f>
        <v>1</v>
      </c>
      <c r="G2939" s="6" t="n">
        <f aca="false">MOD(INT($A2939/2),2)</f>
        <v>0</v>
      </c>
      <c r="H2939" s="6" t="n">
        <f aca="false">MOD(INT($A2939/1),2)</f>
        <v>1</v>
      </c>
      <c r="I2939" s="7" t="n">
        <f aca="false">IF(B2939=1,MIN($B$6,$B$2820),0)</f>
        <v>30000000</v>
      </c>
      <c r="J2939" s="7" t="n">
        <f aca="false">IF(C2939=1,MIN($F$786,MAX(0,$B$2820-I2939)),0)</f>
        <v>300000000</v>
      </c>
      <c r="K2939" s="7" t="n">
        <f aca="false">IF(D2939=1,MIN($F$785,MAX(0,$B$2820-SUM(I2939:J2939))),0)</f>
        <v>100000000</v>
      </c>
      <c r="L2939" s="7" t="n">
        <f aca="false">IF(E2939=1,MIN($F$784,MAX(0,$B$2820-SUM(I2939:K2939))),0)</f>
        <v>0</v>
      </c>
      <c r="M2939" s="7" t="n">
        <f aca="false">IF(F2939=1,MIN($F$783,MAX(0,$B$2820-SUM(I2939:L2939))),0)</f>
        <v>30000000</v>
      </c>
      <c r="N2939" s="7" t="n">
        <f aca="false">IF(G2939=1,MIN($F$782,MAX(0,$B$2820-SUM(I2939:M2939))),0)</f>
        <v>0</v>
      </c>
      <c r="O2939" s="7" t="n">
        <f aca="false">IF(H2939=1,MIN($F$781,MAX(0,$B$2820-SUM(I2939:N2939))),0)</f>
        <v>5000000</v>
      </c>
      <c r="P2939" s="7" t="n">
        <f aca="false">MAX(0,$B$2820-SUM(I2939:O2939))</f>
        <v>1535000000</v>
      </c>
      <c r="Q2939" s="7" t="n">
        <f aca="false">($B$763+$B$764)+$B$22+(1-B2939)*$B$758+(1-C2939)*$E$786+(1-D2939)*$E$785+(1-E2939)*$E$784+(1-F2939)*$E$783+(1-G2939)*$E$782+(1-H2939)*$E$781</f>
        <v>16688243.2995836</v>
      </c>
      <c r="R2939" s="7" t="n">
        <f aca="false">P2939&gt;$B$12*Q2939</f>
        <v>1</v>
      </c>
      <c r="S2939" s="7" t="n">
        <f aca="false">IF(R2939,(P2939+$B$12*$B$13)/(Q2939+$B$13),IF(Q2939&gt;0,P2939/Q2939,0))</f>
        <v>80.1271891332211</v>
      </c>
      <c r="T2939" s="7" t="n">
        <f aca="false">IF(R2939,$B$13*(S2939-$B$12),0)</f>
        <v>197817972.833053</v>
      </c>
      <c r="U2939" s="7" t="n">
        <f aca="false">($B$763+$B$764)*S2939</f>
        <v>23096125.3821214</v>
      </c>
      <c r="V2939" s="7" t="n">
        <f aca="false">$B$22*S2939</f>
        <v>721144702.19899</v>
      </c>
      <c r="W2939" s="7" t="n">
        <f aca="false">IF(B2939=1,I2939,S2939*$B$758)</f>
        <v>30000000</v>
      </c>
      <c r="X2939" s="7" t="n">
        <f aca="false">IF(C2939=1,J2939,S2939*$E$786)</f>
        <v>300000000</v>
      </c>
      <c r="Y2939" s="7" t="n">
        <f aca="false">IF(D2939=1,K2939,S2939*$E$785)</f>
        <v>100000000</v>
      </c>
      <c r="Z2939" s="7" t="n">
        <f aca="false">IF(E2939=1,L2939,S2939*$E$784)</f>
        <v>192305253.919731</v>
      </c>
      <c r="AA2939" s="7" t="n">
        <f aca="false">IF(F2939=1,M2939,S2939*$E$783)</f>
        <v>30000000</v>
      </c>
      <c r="AB2939" s="7" t="n">
        <f aca="false">IF(G2939=1,N2939,S2939*$E$782)</f>
        <v>400635945.666105</v>
      </c>
      <c r="AC2939" s="7" t="n">
        <f aca="false">IF(H2939=1,O2939,S2939*$E$781)</f>
        <v>5000000</v>
      </c>
      <c r="AD2939" s="7" t="n">
        <f aca="false">INDEX($W$2822:$W$2949,MATCH($A2939+(1-B2939)*64,$A$2822:$A$2949,0))</f>
        <v>30000000</v>
      </c>
      <c r="AE2939" s="7" t="n">
        <f aca="false">INDEX($W$2822:$W$2949,MATCH($A2939-B2939*64,$A$2822:$A$2949,0))</f>
        <v>64539773.9651419</v>
      </c>
      <c r="AF2939" s="7" t="n">
        <f aca="false">INDEX($X$2822:$X$2949,MATCH($A2939+(1-C2939)*32,$A$2822:$A$2949,0))</f>
        <v>300000000</v>
      </c>
      <c r="AG2939" s="7" t="n">
        <f aca="false">INDEX($X$2822:$X$2949,MATCH($A2939-C2939*32,$A$2822:$A$2949,0))</f>
        <v>445314973.879533</v>
      </c>
      <c r="AH2939" s="7" t="n">
        <f aca="false">INDEX($Y$2822:$Y$2949,MATCH($A2939+(1-D2939)*16,$A$2822:$A$2949,0))</f>
        <v>100000000</v>
      </c>
      <c r="AI2939" s="7" t="n">
        <f aca="false">INDEX($Y$2822:$Y$2949,MATCH($A2939-D2939*16,$A$2822:$A$2949,0))</f>
        <v>135776995.763261</v>
      </c>
      <c r="AJ2939" s="7" t="n">
        <f aca="false">INDEX($Z$2822:$Z$2949,MATCH($A2939+(1-E2939)*8,$A$2822:$A$2949,0))</f>
        <v>60000000</v>
      </c>
      <c r="AK2939" s="7" t="n">
        <f aca="false">INDEX($Z$2822:$Z$2949,MATCH($A2939-E2939*8,$A$2822:$A$2949,0))</f>
        <v>192305253.919731</v>
      </c>
      <c r="AL2939" s="7" t="n">
        <f aca="false">INDEX($AA$2822:$AA$2949,MATCH($A2939+(1-F2939)*4,$A$2822:$A$2949,0))</f>
        <v>30000000</v>
      </c>
      <c r="AM2939" s="7" t="n">
        <f aca="false">INDEX($AA$2822:$AA$2949,MATCH($A2939-F2939*4,$A$2822:$A$2949,0))</f>
        <v>211936561.921882</v>
      </c>
      <c r="AN2939" s="7" t="n">
        <f aca="false">INDEX($AB$2822:$AB$2949,MATCH($A2939+(1-G2939)*2,$A$2822:$A$2949,0))</f>
        <v>15000000</v>
      </c>
      <c r="AO2939" s="7" t="n">
        <f aca="false">INDEX($AB$2822:$AB$2949,MATCH($A2939-G2939*2,$A$2822:$A$2949,0))</f>
        <v>400635945.666105</v>
      </c>
      <c r="AP2939" s="7" t="n">
        <f aca="false">INDEX($AC$2822:$AC$2949,MATCH($A2939+(1-H2939)*1,$A$2822:$A$2949,0))</f>
        <v>5000000</v>
      </c>
      <c r="AQ2939" s="7" t="n">
        <f aca="false">INDEX($AC$2822:$AC$2949,MATCH($A2939-H2939*1,$A$2822:$A$2949,0))</f>
        <v>318853250.501774</v>
      </c>
      <c r="AR2939" s="14" t="b">
        <f aca="false">AND(IF(B2939=1,AD2939&gt;=AE2939,AE2939&gt;AD2939),IF(C2939=1,AF2939&gt;=AG2939,AG2939&gt;AF2939),IF(D2939=1,AH2939&gt;=AI2939,AI2939&gt;AH2939),IF(E2939=1,AJ2939&gt;=AK2939,AK2939&gt;AJ2939),IF(F2939=1,AL2939&gt;=AM2939,AM2939&gt;AL2939),IF(G2939=1,AN2939&gt;=AO2939,AO2939&gt;AN2939),IF(H2939=1,AP2939&gt;=AQ2939,AQ2939&gt;AP2939))</f>
        <v>0</v>
      </c>
      <c r="AS2939" s="2"/>
      <c r="AT2939" s="2"/>
      <c r="AU2939" s="2"/>
      <c r="AV2939" s="2"/>
      <c r="AW2939" s="2"/>
      <c r="AX2939" s="2"/>
    </row>
    <row r="2940" customFormat="false" ht="15" hidden="false" customHeight="false" outlineLevel="0" collapsed="false">
      <c r="A2940" s="6" t="n">
        <f aca="false">ROW()-2822</f>
        <v>118</v>
      </c>
      <c r="B2940" s="6" t="n">
        <f aca="false">MOD(INT($A2940/64),2)</f>
        <v>1</v>
      </c>
      <c r="C2940" s="6" t="n">
        <f aca="false">MOD(INT($A2940/32),2)</f>
        <v>1</v>
      </c>
      <c r="D2940" s="6" t="n">
        <f aca="false">MOD(INT($A2940/16),2)</f>
        <v>1</v>
      </c>
      <c r="E2940" s="6" t="n">
        <f aca="false">MOD(INT($A2940/8),2)</f>
        <v>0</v>
      </c>
      <c r="F2940" s="6" t="n">
        <f aca="false">MOD(INT($A2940/4),2)</f>
        <v>1</v>
      </c>
      <c r="G2940" s="6" t="n">
        <f aca="false">MOD(INT($A2940/2),2)</f>
        <v>1</v>
      </c>
      <c r="H2940" s="6" t="n">
        <f aca="false">MOD(INT($A2940/1),2)</f>
        <v>0</v>
      </c>
      <c r="I2940" s="7" t="n">
        <f aca="false">IF(B2940=1,MIN($B$6,$B$2820),0)</f>
        <v>30000000</v>
      </c>
      <c r="J2940" s="7" t="n">
        <f aca="false">IF(C2940=1,MIN($F$786,MAX(0,$B$2820-I2940)),0)</f>
        <v>300000000</v>
      </c>
      <c r="K2940" s="7" t="n">
        <f aca="false">IF(D2940=1,MIN($F$785,MAX(0,$B$2820-SUM(I2940:J2940))),0)</f>
        <v>100000000</v>
      </c>
      <c r="L2940" s="7" t="n">
        <f aca="false">IF(E2940=1,MIN($F$784,MAX(0,$B$2820-SUM(I2940:K2940))),0)</f>
        <v>0</v>
      </c>
      <c r="M2940" s="7" t="n">
        <f aca="false">IF(F2940=1,MIN($F$783,MAX(0,$B$2820-SUM(I2940:L2940))),0)</f>
        <v>30000000</v>
      </c>
      <c r="N2940" s="7" t="n">
        <f aca="false">IF(G2940=1,MIN($F$782,MAX(0,$B$2820-SUM(I2940:M2940))),0)</f>
        <v>15000000</v>
      </c>
      <c r="O2940" s="7" t="n">
        <f aca="false">IF(H2940=1,MIN($F$781,MAX(0,$B$2820-SUM(I2940:N2940))),0)</f>
        <v>0</v>
      </c>
      <c r="P2940" s="7" t="n">
        <f aca="false">MAX(0,$B$2820-SUM(I2940:O2940))</f>
        <v>1525000000</v>
      </c>
      <c r="Q2940" s="7" t="n">
        <f aca="false">($B$763+$B$764)+$B$22+(1-B2940)*$B$758+(1-C2940)*$E$786+(1-D2940)*$E$785+(1-E2940)*$E$784+(1-F2940)*$E$783+(1-G2940)*$E$782+(1-H2940)*$E$781</f>
        <v>16688243.2995836</v>
      </c>
      <c r="R2940" s="7" t="n">
        <f aca="false">P2940&gt;$B$12*Q2940</f>
        <v>1</v>
      </c>
      <c r="S2940" s="7" t="n">
        <f aca="false">IF(R2940,(P2940+$B$12*$B$13)/(Q2940+$B$13),IF(Q2940&gt;0,P2940/Q2940,0))</f>
        <v>79.6060366835741</v>
      </c>
      <c r="T2940" s="7" t="n">
        <f aca="false">IF(R2940,$B$13*(S2940-$B$12),0)</f>
        <v>196515091.708935</v>
      </c>
      <c r="U2940" s="7" t="n">
        <f aca="false">($B$763+$B$764)*S2940</f>
        <v>22945906.680449</v>
      </c>
      <c r="V2940" s="7" t="n">
        <f aca="false">$B$22*S2940</f>
        <v>716454330.152167</v>
      </c>
      <c r="W2940" s="7" t="n">
        <f aca="false">IF(B2940=1,I2940,S2940*$B$758)</f>
        <v>30000000</v>
      </c>
      <c r="X2940" s="7" t="n">
        <f aca="false">IF(C2940=1,J2940,S2940*$E$786)</f>
        <v>300000000</v>
      </c>
      <c r="Y2940" s="7" t="n">
        <f aca="false">IF(D2940=1,K2940,S2940*$E$785)</f>
        <v>100000000</v>
      </c>
      <c r="Z2940" s="7" t="n">
        <f aca="false">IF(E2940=1,L2940,S2940*$E$784)</f>
        <v>191054488.040578</v>
      </c>
      <c r="AA2940" s="7" t="n">
        <f aca="false">IF(F2940=1,M2940,S2940*$E$783)</f>
        <v>30000000</v>
      </c>
      <c r="AB2940" s="7" t="n">
        <f aca="false">IF(G2940=1,N2940,S2940*$E$782)</f>
        <v>15000000</v>
      </c>
      <c r="AC2940" s="7" t="n">
        <f aca="false">IF(H2940=1,O2940,S2940*$E$781)</f>
        <v>398030183.417871</v>
      </c>
      <c r="AD2940" s="7" t="n">
        <f aca="false">INDEX($W$2822:$W$2949,MATCH($A2940+(1-B2940)*64,$A$2822:$A$2949,0))</f>
        <v>30000000</v>
      </c>
      <c r="AE2940" s="7" t="n">
        <f aca="false">INDEX($W$2822:$W$2949,MATCH($A2940-B2940*64,$A$2822:$A$2949,0))</f>
        <v>64128036.970149</v>
      </c>
      <c r="AF2940" s="7" t="n">
        <f aca="false">INDEX($X$2822:$X$2949,MATCH($A2940+(1-C2940)*32,$A$2822:$A$2949,0))</f>
        <v>300000000</v>
      </c>
      <c r="AG2940" s="7" t="n">
        <f aca="false">INDEX($X$2822:$X$2949,MATCH($A2940-C2940*32,$A$2822:$A$2949,0))</f>
        <v>442891491.028488</v>
      </c>
      <c r="AH2940" s="7" t="n">
        <f aca="false">INDEX($Y$2822:$Y$2949,MATCH($A2940+(1-D2940)*16,$A$2822:$A$2949,0))</f>
        <v>100000000</v>
      </c>
      <c r="AI2940" s="7" t="n">
        <f aca="false">INDEX($Y$2822:$Y$2949,MATCH($A2940-D2940*16,$A$2822:$A$2949,0))</f>
        <v>134947823.270051</v>
      </c>
      <c r="AJ2940" s="7" t="n">
        <f aca="false">INDEX($Z$2822:$Z$2949,MATCH($A2940+(1-E2940)*8,$A$2822:$A$2949,0))</f>
        <v>60000000</v>
      </c>
      <c r="AK2940" s="7" t="n">
        <f aca="false">INDEX($Z$2822:$Z$2949,MATCH($A2940-E2940*8,$A$2822:$A$2949,0))</f>
        <v>191054488.040578</v>
      </c>
      <c r="AL2940" s="7" t="n">
        <f aca="false">INDEX($AA$2822:$AA$2949,MATCH($A2940+(1-F2940)*4,$A$2822:$A$2949,0))</f>
        <v>30000000</v>
      </c>
      <c r="AM2940" s="7" t="n">
        <f aca="false">INDEX($AA$2822:$AA$2949,MATCH($A2940-F2940*4,$A$2822:$A$2949,0))</f>
        <v>210584494.541201</v>
      </c>
      <c r="AN2940" s="7" t="n">
        <f aca="false">INDEX($AB$2822:$AB$2949,MATCH($A2940+(1-G2940)*2,$A$2822:$A$2949,0))</f>
        <v>15000000</v>
      </c>
      <c r="AO2940" s="7" t="n">
        <f aca="false">INDEX($AB$2822:$AB$2949,MATCH($A2940-G2940*2,$A$2822:$A$2949,0))</f>
        <v>318853250.501774</v>
      </c>
      <c r="AP2940" s="7" t="n">
        <f aca="false">INDEX($AC$2822:$AC$2949,MATCH($A2940+(1-H2940)*1,$A$2822:$A$2949,0))</f>
        <v>5000000</v>
      </c>
      <c r="AQ2940" s="7" t="n">
        <f aca="false">INDEX($AC$2822:$AC$2949,MATCH($A2940-H2940*1,$A$2822:$A$2949,0))</f>
        <v>398030183.417871</v>
      </c>
      <c r="AR2940" s="14" t="b">
        <f aca="false">AND(IF(B2940=1,AD2940&gt;=AE2940,AE2940&gt;AD2940),IF(C2940=1,AF2940&gt;=AG2940,AG2940&gt;AF2940),IF(D2940=1,AH2940&gt;=AI2940,AI2940&gt;AH2940),IF(E2940=1,AJ2940&gt;=AK2940,AK2940&gt;AJ2940),IF(F2940=1,AL2940&gt;=AM2940,AM2940&gt;AL2940),IF(G2940=1,AN2940&gt;=AO2940,AO2940&gt;AN2940),IF(H2940=1,AP2940&gt;=AQ2940,AQ2940&gt;AP2940))</f>
        <v>0</v>
      </c>
      <c r="AS2940" s="2"/>
      <c r="AT2940" s="2"/>
      <c r="AU2940" s="2"/>
      <c r="AV2940" s="2"/>
      <c r="AW2940" s="2"/>
      <c r="AX2940" s="2"/>
    </row>
    <row r="2941" customFormat="false" ht="15" hidden="false" customHeight="false" outlineLevel="0" collapsed="false">
      <c r="A2941" s="6" t="n">
        <f aca="false">ROW()-2822</f>
        <v>119</v>
      </c>
      <c r="B2941" s="6" t="n">
        <f aca="false">MOD(INT($A2941/64),2)</f>
        <v>1</v>
      </c>
      <c r="C2941" s="6" t="n">
        <f aca="false">MOD(INT($A2941/32),2)</f>
        <v>1</v>
      </c>
      <c r="D2941" s="6" t="n">
        <f aca="false">MOD(INT($A2941/16),2)</f>
        <v>1</v>
      </c>
      <c r="E2941" s="6" t="n">
        <f aca="false">MOD(INT($A2941/8),2)</f>
        <v>0</v>
      </c>
      <c r="F2941" s="6" t="n">
        <f aca="false">MOD(INT($A2941/4),2)</f>
        <v>1</v>
      </c>
      <c r="G2941" s="6" t="n">
        <f aca="false">MOD(INT($A2941/2),2)</f>
        <v>1</v>
      </c>
      <c r="H2941" s="6" t="n">
        <f aca="false">MOD(INT($A2941/1),2)</f>
        <v>1</v>
      </c>
      <c r="I2941" s="7" t="n">
        <f aca="false">IF(B2941=1,MIN($B$6,$B$2820),0)</f>
        <v>30000000</v>
      </c>
      <c r="J2941" s="7" t="n">
        <f aca="false">IF(C2941=1,MIN($F$786,MAX(0,$B$2820-I2941)),0)</f>
        <v>300000000</v>
      </c>
      <c r="K2941" s="7" t="n">
        <f aca="false">IF(D2941=1,MIN($F$785,MAX(0,$B$2820-SUM(I2941:J2941))),0)</f>
        <v>100000000</v>
      </c>
      <c r="L2941" s="7" t="n">
        <f aca="false">IF(E2941=1,MIN($F$784,MAX(0,$B$2820-SUM(I2941:K2941))),0)</f>
        <v>0</v>
      </c>
      <c r="M2941" s="7" t="n">
        <f aca="false">IF(F2941=1,MIN($F$783,MAX(0,$B$2820-SUM(I2941:L2941))),0)</f>
        <v>30000000</v>
      </c>
      <c r="N2941" s="7" t="n">
        <f aca="false">IF(G2941=1,MIN($F$782,MAX(0,$B$2820-SUM(I2941:M2941))),0)</f>
        <v>15000000</v>
      </c>
      <c r="O2941" s="7" t="n">
        <f aca="false">IF(H2941=1,MIN($F$781,MAX(0,$B$2820-SUM(I2941:N2941))),0)</f>
        <v>5000000</v>
      </c>
      <c r="P2941" s="7" t="n">
        <f aca="false">MAX(0,$B$2820-SUM(I2941:O2941))</f>
        <v>1520000000</v>
      </c>
      <c r="Q2941" s="7" t="n">
        <f aca="false">($B$763+$B$764)+$B$22+(1-B2941)*$B$758+(1-C2941)*$E$786+(1-D2941)*$E$785+(1-E2941)*$E$784+(1-F2941)*$E$783+(1-G2941)*$E$782+(1-H2941)*$E$781</f>
        <v>11688243.2995836</v>
      </c>
      <c r="R2941" s="7" t="n">
        <f aca="false">P2941&gt;$B$12*Q2941</f>
        <v>1</v>
      </c>
      <c r="S2941" s="7" t="n">
        <f aca="false">IF(R2941,(P2941+$B$12*$B$13)/(Q2941+$B$13),IF(Q2941&gt;0,P2941/Q2941,0))</f>
        <v>107.307153384146</v>
      </c>
      <c r="T2941" s="7" t="n">
        <f aca="false">IF(R2941,$B$13*(S2941-$B$12),0)</f>
        <v>265767883.460365</v>
      </c>
      <c r="U2941" s="7" t="n">
        <f aca="false">($B$763+$B$764)*S2941</f>
        <v>30930567.9603731</v>
      </c>
      <c r="V2941" s="7" t="n">
        <f aca="false">$B$22*S2941</f>
        <v>965764380.457312</v>
      </c>
      <c r="W2941" s="7" t="n">
        <f aca="false">IF(B2941=1,I2941,S2941*$B$758)</f>
        <v>30000000</v>
      </c>
      <c r="X2941" s="7" t="n">
        <f aca="false">IF(C2941=1,J2941,S2941*$E$786)</f>
        <v>300000000</v>
      </c>
      <c r="Y2941" s="7" t="n">
        <f aca="false">IF(D2941=1,K2941,S2941*$E$785)</f>
        <v>100000000</v>
      </c>
      <c r="Z2941" s="7" t="n">
        <f aca="false">IF(E2941=1,L2941,S2941*$E$784)</f>
        <v>257537168.12195</v>
      </c>
      <c r="AA2941" s="7" t="n">
        <f aca="false">IF(F2941=1,M2941,S2941*$E$783)</f>
        <v>30000000</v>
      </c>
      <c r="AB2941" s="7" t="n">
        <f aca="false">IF(G2941=1,N2941,S2941*$E$782)</f>
        <v>15000000</v>
      </c>
      <c r="AC2941" s="7" t="n">
        <f aca="false">IF(H2941=1,O2941,S2941*$E$781)</f>
        <v>5000000</v>
      </c>
      <c r="AD2941" s="7" t="n">
        <f aca="false">INDEX($W$2822:$W$2949,MATCH($A2941+(1-B2941)*64,$A$2822:$A$2949,0))</f>
        <v>30000000</v>
      </c>
      <c r="AE2941" s="7" t="n">
        <f aca="false">INDEX($W$2822:$W$2949,MATCH($A2941-B2941*64,$A$2822:$A$2949,0))</f>
        <v>85212213.0341549</v>
      </c>
      <c r="AF2941" s="7" t="n">
        <f aca="false">INDEX($X$2822:$X$2949,MATCH($A2941+(1-C2941)*32,$A$2822:$A$2949,0))</f>
        <v>300000000</v>
      </c>
      <c r="AG2941" s="7" t="n">
        <f aca="false">INDEX($X$2822:$X$2949,MATCH($A2941-C2941*32,$A$2822:$A$2949,0))</f>
        <v>550329019.616767</v>
      </c>
      <c r="AH2941" s="7" t="n">
        <f aca="false">INDEX($Y$2822:$Y$2949,MATCH($A2941+(1-D2941)*16,$A$2822:$A$2949,0))</f>
        <v>100000000</v>
      </c>
      <c r="AI2941" s="7" t="n">
        <f aca="false">INDEX($Y$2822:$Y$2949,MATCH($A2941-D2941*16,$A$2822:$A$2949,0))</f>
        <v>176777827.593017</v>
      </c>
      <c r="AJ2941" s="7" t="n">
        <f aca="false">INDEX($Z$2822:$Z$2949,MATCH($A2941+(1-E2941)*8,$A$2822:$A$2949,0))</f>
        <v>60000000</v>
      </c>
      <c r="AK2941" s="7" t="n">
        <f aca="false">INDEX($Z$2822:$Z$2949,MATCH($A2941-E2941*8,$A$2822:$A$2949,0))</f>
        <v>257537168.12195</v>
      </c>
      <c r="AL2941" s="7" t="n">
        <f aca="false">INDEX($AA$2822:$AA$2949,MATCH($A2941+(1-F2941)*4,$A$2822:$A$2949,0))</f>
        <v>30000000</v>
      </c>
      <c r="AM2941" s="7" t="n">
        <f aca="false">INDEX($AA$2822:$AA$2949,MATCH($A2941-F2941*4,$A$2822:$A$2949,0))</f>
        <v>270970099.66765</v>
      </c>
      <c r="AN2941" s="7" t="n">
        <f aca="false">INDEX($AB$2822:$AB$2949,MATCH($A2941+(1-G2941)*2,$A$2822:$A$2949,0))</f>
        <v>15000000</v>
      </c>
      <c r="AO2941" s="7" t="n">
        <f aca="false">INDEX($AB$2822:$AB$2949,MATCH($A2941-G2941*2,$A$2822:$A$2949,0))</f>
        <v>400635945.666105</v>
      </c>
      <c r="AP2941" s="7" t="n">
        <f aca="false">INDEX($AC$2822:$AC$2949,MATCH($A2941+(1-H2941)*1,$A$2822:$A$2949,0))</f>
        <v>5000000</v>
      </c>
      <c r="AQ2941" s="7" t="n">
        <f aca="false">INDEX($AC$2822:$AC$2949,MATCH($A2941-H2941*1,$A$2822:$A$2949,0))</f>
        <v>398030183.417871</v>
      </c>
      <c r="AR2941" s="14" t="b">
        <f aca="false">AND(IF(B2941=1,AD2941&gt;=AE2941,AE2941&gt;AD2941),IF(C2941=1,AF2941&gt;=AG2941,AG2941&gt;AF2941),IF(D2941=1,AH2941&gt;=AI2941,AI2941&gt;AH2941),IF(E2941=1,AJ2941&gt;=AK2941,AK2941&gt;AJ2941),IF(F2941=1,AL2941&gt;=AM2941,AM2941&gt;AL2941),IF(G2941=1,AN2941&gt;=AO2941,AO2941&gt;AN2941),IF(H2941=1,AP2941&gt;=AQ2941,AQ2941&gt;AP2941))</f>
        <v>0</v>
      </c>
      <c r="AS2941" s="2"/>
      <c r="AT2941" s="2"/>
      <c r="AU2941" s="2"/>
      <c r="AV2941" s="2"/>
      <c r="AW2941" s="2"/>
      <c r="AX2941" s="2"/>
    </row>
    <row r="2942" customFormat="false" ht="15" hidden="false" customHeight="false" outlineLevel="0" collapsed="false">
      <c r="A2942" s="6" t="n">
        <f aca="false">ROW()-2822</f>
        <v>120</v>
      </c>
      <c r="B2942" s="6" t="n">
        <f aca="false">MOD(INT($A2942/64),2)</f>
        <v>1</v>
      </c>
      <c r="C2942" s="6" t="n">
        <f aca="false">MOD(INT($A2942/32),2)</f>
        <v>1</v>
      </c>
      <c r="D2942" s="6" t="n">
        <f aca="false">MOD(INT($A2942/16),2)</f>
        <v>1</v>
      </c>
      <c r="E2942" s="6" t="n">
        <f aca="false">MOD(INT($A2942/8),2)</f>
        <v>1</v>
      </c>
      <c r="F2942" s="6" t="n">
        <f aca="false">MOD(INT($A2942/4),2)</f>
        <v>0</v>
      </c>
      <c r="G2942" s="6" t="n">
        <f aca="false">MOD(INT($A2942/2),2)</f>
        <v>0</v>
      </c>
      <c r="H2942" s="6" t="n">
        <f aca="false">MOD(INT($A2942/1),2)</f>
        <v>0</v>
      </c>
      <c r="I2942" s="7" t="n">
        <f aca="false">IF(B2942=1,MIN($B$6,$B$2820),0)</f>
        <v>30000000</v>
      </c>
      <c r="J2942" s="7" t="n">
        <f aca="false">IF(C2942=1,MIN($F$786,MAX(0,$B$2820-I2942)),0)</f>
        <v>300000000</v>
      </c>
      <c r="K2942" s="7" t="n">
        <f aca="false">IF(D2942=1,MIN($F$785,MAX(0,$B$2820-SUM(I2942:J2942))),0)</f>
        <v>100000000</v>
      </c>
      <c r="L2942" s="7" t="n">
        <f aca="false">IF(E2942=1,MIN($F$784,MAX(0,$B$2820-SUM(I2942:K2942))),0)</f>
        <v>60000000</v>
      </c>
      <c r="M2942" s="7" t="n">
        <f aca="false">IF(F2942=1,MIN($F$783,MAX(0,$B$2820-SUM(I2942:L2942))),0)</f>
        <v>0</v>
      </c>
      <c r="N2942" s="7" t="n">
        <f aca="false">IF(G2942=1,MIN($F$782,MAX(0,$B$2820-SUM(I2942:M2942))),0)</f>
        <v>0</v>
      </c>
      <c r="O2942" s="7" t="n">
        <f aca="false">IF(H2942=1,MIN($F$781,MAX(0,$B$2820-SUM(I2942:N2942))),0)</f>
        <v>0</v>
      </c>
      <c r="P2942" s="7" t="n">
        <f aca="false">MAX(0,$B$2820-SUM(I2942:O2942))</f>
        <v>1510000000</v>
      </c>
      <c r="Q2942" s="7" t="n">
        <f aca="false">($B$763+$B$764)+$B$22+(1-B2942)*$B$758+(1-C2942)*$E$786+(1-D2942)*$E$785+(1-E2942)*$E$784+(1-F2942)*$E$783+(1-G2942)*$E$782+(1-H2942)*$E$781</f>
        <v>22288243.2995836</v>
      </c>
      <c r="R2942" s="7" t="n">
        <f aca="false">P2942&gt;$B$12*Q2942</f>
        <v>1</v>
      </c>
      <c r="S2942" s="7" t="n">
        <f aca="false">IF(R2942,(P2942+$B$12*$B$13)/(Q2942+$B$13),IF(Q2942&gt;0,P2942/Q2942,0))</f>
        <v>61.0168288942608</v>
      </c>
      <c r="T2942" s="7" t="n">
        <f aca="false">IF(R2942,$B$13*(S2942-$B$12),0)</f>
        <v>150042072.235652</v>
      </c>
      <c r="U2942" s="7" t="n">
        <f aca="false">($B$763+$B$764)*S2942</f>
        <v>17587692.0906116</v>
      </c>
      <c r="V2942" s="7" t="n">
        <f aca="false">$B$22*S2942</f>
        <v>549151460.048347</v>
      </c>
      <c r="W2942" s="7" t="n">
        <f aca="false">IF(B2942=1,I2942,S2942*$B$758)</f>
        <v>30000000</v>
      </c>
      <c r="X2942" s="7" t="n">
        <f aca="false">IF(C2942=1,J2942,S2942*$E$786)</f>
        <v>300000000</v>
      </c>
      <c r="Y2942" s="7" t="n">
        <f aca="false">IF(D2942=1,K2942,S2942*$E$785)</f>
        <v>100000000</v>
      </c>
      <c r="Z2942" s="7" t="n">
        <f aca="false">IF(E2942=1,L2942,S2942*$E$784)</f>
        <v>60000000</v>
      </c>
      <c r="AA2942" s="7" t="n">
        <f aca="false">IF(F2942=1,M2942,S2942*$E$783)</f>
        <v>183050486.682782</v>
      </c>
      <c r="AB2942" s="7" t="n">
        <f aca="false">IF(G2942=1,N2942,S2942*$E$782)</f>
        <v>305084144.471304</v>
      </c>
      <c r="AC2942" s="7" t="n">
        <f aca="false">IF(H2942=1,O2942,S2942*$E$781)</f>
        <v>305084144.471304</v>
      </c>
      <c r="AD2942" s="7" t="n">
        <f aca="false">INDEX($W$2822:$W$2949,MATCH($A2942+(1-B2942)*64,$A$2822:$A$2949,0))</f>
        <v>30000000</v>
      </c>
      <c r="AE2942" s="7" t="n">
        <f aca="false">INDEX($W$2822:$W$2949,MATCH($A2942-B2942*64,$A$2822:$A$2949,0))</f>
        <v>49624153.3644835</v>
      </c>
      <c r="AF2942" s="7" t="n">
        <f aca="false">INDEX($X$2822:$X$2949,MATCH($A2942+(1-C2942)*32,$A$2822:$A$2949,0))</f>
        <v>300000000</v>
      </c>
      <c r="AG2942" s="7" t="n">
        <f aca="false">INDEX($X$2822:$X$2949,MATCH($A2942-C2942*32,$A$2822:$A$2949,0))</f>
        <v>359716729.910796</v>
      </c>
      <c r="AH2942" s="7" t="n">
        <f aca="false">INDEX($Y$2822:$Y$2949,MATCH($A2942+(1-D2942)*16,$A$2822:$A$2949,0))</f>
        <v>100000000</v>
      </c>
      <c r="AI2942" s="7" t="n">
        <f aca="false">INDEX($Y$2822:$Y$2949,MATCH($A2942-D2942*16,$A$2822:$A$2949,0))</f>
        <v>105474262.487295</v>
      </c>
      <c r="AJ2942" s="7" t="n">
        <f aca="false">INDEX($Z$2822:$Z$2949,MATCH($A2942+(1-E2942)*8,$A$2822:$A$2949,0))</f>
        <v>60000000</v>
      </c>
      <c r="AK2942" s="7" t="n">
        <f aca="false">INDEX($Z$2822:$Z$2949,MATCH($A2942-E2942*8,$A$2822:$A$2949,0))</f>
        <v>138809998.072137</v>
      </c>
      <c r="AL2942" s="7" t="n">
        <f aca="false">INDEX($AA$2822:$AA$2949,MATCH($A2942+(1-F2942)*4,$A$2822:$A$2949,0))</f>
        <v>30000000</v>
      </c>
      <c r="AM2942" s="7" t="n">
        <f aca="false">INDEX($AA$2822:$AA$2949,MATCH($A2942-F2942*4,$A$2822:$A$2949,0))</f>
        <v>183050486.682782</v>
      </c>
      <c r="AN2942" s="7" t="n">
        <f aca="false">INDEX($AB$2822:$AB$2949,MATCH($A2942+(1-G2942)*2,$A$2822:$A$2949,0))</f>
        <v>15000000</v>
      </c>
      <c r="AO2942" s="7" t="n">
        <f aca="false">INDEX($AB$2822:$AB$2949,MATCH($A2942-G2942*2,$A$2822:$A$2949,0))</f>
        <v>305084144.471304</v>
      </c>
      <c r="AP2942" s="7" t="n">
        <f aca="false">INDEX($AC$2822:$AC$2949,MATCH($A2942+(1-H2942)*1,$A$2822:$A$2949,0))</f>
        <v>5000000</v>
      </c>
      <c r="AQ2942" s="7" t="n">
        <f aca="false">INDEX($AC$2822:$AC$2949,MATCH($A2942-H2942*1,$A$2822:$A$2949,0))</f>
        <v>305084144.471304</v>
      </c>
      <c r="AR2942" s="14" t="b">
        <f aca="false">AND(IF(B2942=1,AD2942&gt;=AE2942,AE2942&gt;AD2942),IF(C2942=1,AF2942&gt;=AG2942,AG2942&gt;AF2942),IF(D2942=1,AH2942&gt;=AI2942,AI2942&gt;AH2942),IF(E2942=1,AJ2942&gt;=AK2942,AK2942&gt;AJ2942),IF(F2942=1,AL2942&gt;=AM2942,AM2942&gt;AL2942),IF(G2942=1,AN2942&gt;=AO2942,AO2942&gt;AN2942),IF(H2942=1,AP2942&gt;=AQ2942,AQ2942&gt;AP2942))</f>
        <v>0</v>
      </c>
      <c r="AS2942" s="2"/>
      <c r="AT2942" s="2"/>
      <c r="AU2942" s="2"/>
      <c r="AV2942" s="2"/>
      <c r="AW2942" s="2"/>
      <c r="AX2942" s="2"/>
    </row>
    <row r="2943" customFormat="false" ht="15" hidden="false" customHeight="false" outlineLevel="0" collapsed="false">
      <c r="A2943" s="6" t="n">
        <f aca="false">ROW()-2822</f>
        <v>121</v>
      </c>
      <c r="B2943" s="6" t="n">
        <f aca="false">MOD(INT($A2943/64),2)</f>
        <v>1</v>
      </c>
      <c r="C2943" s="6" t="n">
        <f aca="false">MOD(INT($A2943/32),2)</f>
        <v>1</v>
      </c>
      <c r="D2943" s="6" t="n">
        <f aca="false">MOD(INT($A2943/16),2)</f>
        <v>1</v>
      </c>
      <c r="E2943" s="6" t="n">
        <f aca="false">MOD(INT($A2943/8),2)</f>
        <v>1</v>
      </c>
      <c r="F2943" s="6" t="n">
        <f aca="false">MOD(INT($A2943/4),2)</f>
        <v>0</v>
      </c>
      <c r="G2943" s="6" t="n">
        <f aca="false">MOD(INT($A2943/2),2)</f>
        <v>0</v>
      </c>
      <c r="H2943" s="6" t="n">
        <f aca="false">MOD(INT($A2943/1),2)</f>
        <v>1</v>
      </c>
      <c r="I2943" s="7" t="n">
        <f aca="false">IF(B2943=1,MIN($B$6,$B$2820),0)</f>
        <v>30000000</v>
      </c>
      <c r="J2943" s="7" t="n">
        <f aca="false">IF(C2943=1,MIN($F$786,MAX(0,$B$2820-I2943)),0)</f>
        <v>300000000</v>
      </c>
      <c r="K2943" s="7" t="n">
        <f aca="false">IF(D2943=1,MIN($F$785,MAX(0,$B$2820-SUM(I2943:J2943))),0)</f>
        <v>100000000</v>
      </c>
      <c r="L2943" s="7" t="n">
        <f aca="false">IF(E2943=1,MIN($F$784,MAX(0,$B$2820-SUM(I2943:K2943))),0)</f>
        <v>60000000</v>
      </c>
      <c r="M2943" s="7" t="n">
        <f aca="false">IF(F2943=1,MIN($F$783,MAX(0,$B$2820-SUM(I2943:L2943))),0)</f>
        <v>0</v>
      </c>
      <c r="N2943" s="7" t="n">
        <f aca="false">IF(G2943=1,MIN($F$782,MAX(0,$B$2820-SUM(I2943:M2943))),0)</f>
        <v>0</v>
      </c>
      <c r="O2943" s="7" t="n">
        <f aca="false">IF(H2943=1,MIN($F$781,MAX(0,$B$2820-SUM(I2943:N2943))),0)</f>
        <v>5000000</v>
      </c>
      <c r="P2943" s="7" t="n">
        <f aca="false">MAX(0,$B$2820-SUM(I2943:O2943))</f>
        <v>1505000000</v>
      </c>
      <c r="Q2943" s="7" t="n">
        <f aca="false">($B$763+$B$764)+$B$22+(1-B2943)*$B$758+(1-C2943)*$E$786+(1-D2943)*$E$785+(1-E2943)*$E$784+(1-F2943)*$E$783+(1-G2943)*$E$782+(1-H2943)*$E$781</f>
        <v>17288243.2995836</v>
      </c>
      <c r="R2943" s="7" t="n">
        <f aca="false">P2943&gt;$B$12*Q2943</f>
        <v>1</v>
      </c>
      <c r="S2943" s="7" t="n">
        <f aca="false">IF(R2943,(P2943+$B$12*$B$13)/(Q2943+$B$13),IF(Q2943&gt;0,P2943/Q2943,0))</f>
        <v>76.1815981932929</v>
      </c>
      <c r="T2943" s="7" t="n">
        <f aca="false">IF(R2943,$B$13*(S2943-$B$12),0)</f>
        <v>187953995.483232</v>
      </c>
      <c r="U2943" s="7" t="n">
        <f aca="false">($B$763+$B$764)*S2943</f>
        <v>21958835.2307892</v>
      </c>
      <c r="V2943" s="7" t="n">
        <f aca="false">$B$22*S2943</f>
        <v>685634383.739636</v>
      </c>
      <c r="W2943" s="7" t="n">
        <f aca="false">IF(B2943=1,I2943,S2943*$B$758)</f>
        <v>30000000</v>
      </c>
      <c r="X2943" s="7" t="n">
        <f aca="false">IF(C2943=1,J2943,S2943*$E$786)</f>
        <v>300000000</v>
      </c>
      <c r="Y2943" s="7" t="n">
        <f aca="false">IF(D2943=1,K2943,S2943*$E$785)</f>
        <v>100000000</v>
      </c>
      <c r="Z2943" s="7" t="n">
        <f aca="false">IF(E2943=1,L2943,S2943*$E$784)</f>
        <v>60000000</v>
      </c>
      <c r="AA2943" s="7" t="n">
        <f aca="false">IF(F2943=1,M2943,S2943*$E$783)</f>
        <v>228544794.579879</v>
      </c>
      <c r="AB2943" s="7" t="n">
        <f aca="false">IF(G2943=1,N2943,S2943*$E$782)</f>
        <v>380907990.966464</v>
      </c>
      <c r="AC2943" s="7" t="n">
        <f aca="false">IF(H2943=1,O2943,S2943*$E$781)</f>
        <v>5000000</v>
      </c>
      <c r="AD2943" s="7" t="n">
        <f aca="false">INDEX($W$2822:$W$2949,MATCH($A2943+(1-B2943)*64,$A$2822:$A$2949,0))</f>
        <v>30000000</v>
      </c>
      <c r="AE2943" s="7" t="n">
        <f aca="false">INDEX($W$2822:$W$2949,MATCH($A2943-B2943*64,$A$2822:$A$2949,0))</f>
        <v>61461833.9117991</v>
      </c>
      <c r="AF2943" s="7" t="n">
        <f aca="false">INDEX($X$2822:$X$2949,MATCH($A2943+(1-C2943)*32,$A$2822:$A$2949,0))</f>
        <v>300000000</v>
      </c>
      <c r="AG2943" s="7" t="n">
        <f aca="false">INDEX($X$2822:$X$2949,MATCH($A2943-C2943*32,$A$2822:$A$2949,0))</f>
        <v>427906929.69442</v>
      </c>
      <c r="AH2943" s="7" t="n">
        <f aca="false">INDEX($Y$2822:$Y$2949,MATCH($A2943+(1-D2943)*16,$A$2822:$A$2949,0))</f>
        <v>100000000</v>
      </c>
      <c r="AI2943" s="7" t="n">
        <f aca="false">INDEX($Y$2822:$Y$2949,MATCH($A2943-D2943*16,$A$2822:$A$2949,0))</f>
        <v>129573769.641922</v>
      </c>
      <c r="AJ2943" s="7" t="n">
        <f aca="false">INDEX($Z$2822:$Z$2949,MATCH($A2943+(1-E2943)*8,$A$2822:$A$2949,0))</f>
        <v>60000000</v>
      </c>
      <c r="AK2943" s="7" t="n">
        <f aca="false">INDEX($Z$2822:$Z$2949,MATCH($A2943-E2943*8,$A$2822:$A$2949,0))</f>
        <v>169549249.537506</v>
      </c>
      <c r="AL2943" s="7" t="n">
        <f aca="false">INDEX($AA$2822:$AA$2949,MATCH($A2943+(1-F2943)*4,$A$2822:$A$2949,0))</f>
        <v>30000000</v>
      </c>
      <c r="AM2943" s="7" t="n">
        <f aca="false">INDEX($AA$2822:$AA$2949,MATCH($A2943-F2943*4,$A$2822:$A$2949,0))</f>
        <v>228544794.579879</v>
      </c>
      <c r="AN2943" s="7" t="n">
        <f aca="false">INDEX($AB$2822:$AB$2949,MATCH($A2943+(1-G2943)*2,$A$2822:$A$2949,0))</f>
        <v>15000000</v>
      </c>
      <c r="AO2943" s="7" t="n">
        <f aca="false">INDEX($AB$2822:$AB$2949,MATCH($A2943-G2943*2,$A$2822:$A$2949,0))</f>
        <v>380907990.966464</v>
      </c>
      <c r="AP2943" s="7" t="n">
        <f aca="false">INDEX($AC$2822:$AC$2949,MATCH($A2943+(1-H2943)*1,$A$2822:$A$2949,0))</f>
        <v>5000000</v>
      </c>
      <c r="AQ2943" s="7" t="n">
        <f aca="false">INDEX($AC$2822:$AC$2949,MATCH($A2943-H2943*1,$A$2822:$A$2949,0))</f>
        <v>305084144.471304</v>
      </c>
      <c r="AR2943" s="14" t="b">
        <f aca="false">AND(IF(B2943=1,AD2943&gt;=AE2943,AE2943&gt;AD2943),IF(C2943=1,AF2943&gt;=AG2943,AG2943&gt;AF2943),IF(D2943=1,AH2943&gt;=AI2943,AI2943&gt;AH2943),IF(E2943=1,AJ2943&gt;=AK2943,AK2943&gt;AJ2943),IF(F2943=1,AL2943&gt;=AM2943,AM2943&gt;AL2943),IF(G2943=1,AN2943&gt;=AO2943,AO2943&gt;AN2943),IF(H2943=1,AP2943&gt;=AQ2943,AQ2943&gt;AP2943))</f>
        <v>0</v>
      </c>
      <c r="AS2943" s="2"/>
      <c r="AT2943" s="2"/>
      <c r="AU2943" s="2"/>
      <c r="AV2943" s="2"/>
      <c r="AW2943" s="2"/>
      <c r="AX2943" s="2"/>
    </row>
    <row r="2944" customFormat="false" ht="15" hidden="false" customHeight="false" outlineLevel="0" collapsed="false">
      <c r="A2944" s="6" t="n">
        <f aca="false">ROW()-2822</f>
        <v>122</v>
      </c>
      <c r="B2944" s="6" t="n">
        <f aca="false">MOD(INT($A2944/64),2)</f>
        <v>1</v>
      </c>
      <c r="C2944" s="6" t="n">
        <f aca="false">MOD(INT($A2944/32),2)</f>
        <v>1</v>
      </c>
      <c r="D2944" s="6" t="n">
        <f aca="false">MOD(INT($A2944/16),2)</f>
        <v>1</v>
      </c>
      <c r="E2944" s="6" t="n">
        <f aca="false">MOD(INT($A2944/8),2)</f>
        <v>1</v>
      </c>
      <c r="F2944" s="6" t="n">
        <f aca="false">MOD(INT($A2944/4),2)</f>
        <v>0</v>
      </c>
      <c r="G2944" s="6" t="n">
        <f aca="false">MOD(INT($A2944/2),2)</f>
        <v>1</v>
      </c>
      <c r="H2944" s="6" t="n">
        <f aca="false">MOD(INT($A2944/1),2)</f>
        <v>0</v>
      </c>
      <c r="I2944" s="7" t="n">
        <f aca="false">IF(B2944=1,MIN($B$6,$B$2820),0)</f>
        <v>30000000</v>
      </c>
      <c r="J2944" s="7" t="n">
        <f aca="false">IF(C2944=1,MIN($F$786,MAX(0,$B$2820-I2944)),0)</f>
        <v>300000000</v>
      </c>
      <c r="K2944" s="7" t="n">
        <f aca="false">IF(D2944=1,MIN($F$785,MAX(0,$B$2820-SUM(I2944:J2944))),0)</f>
        <v>100000000</v>
      </c>
      <c r="L2944" s="7" t="n">
        <f aca="false">IF(E2944=1,MIN($F$784,MAX(0,$B$2820-SUM(I2944:K2944))),0)</f>
        <v>60000000</v>
      </c>
      <c r="M2944" s="7" t="n">
        <f aca="false">IF(F2944=1,MIN($F$783,MAX(0,$B$2820-SUM(I2944:L2944))),0)</f>
        <v>0</v>
      </c>
      <c r="N2944" s="7" t="n">
        <f aca="false">IF(G2944=1,MIN($F$782,MAX(0,$B$2820-SUM(I2944:M2944))),0)</f>
        <v>15000000</v>
      </c>
      <c r="O2944" s="7" t="n">
        <f aca="false">IF(H2944=1,MIN($F$781,MAX(0,$B$2820-SUM(I2944:N2944))),0)</f>
        <v>0</v>
      </c>
      <c r="P2944" s="7" t="n">
        <f aca="false">MAX(0,$B$2820-SUM(I2944:O2944))</f>
        <v>1495000000</v>
      </c>
      <c r="Q2944" s="7" t="n">
        <f aca="false">($B$763+$B$764)+$B$22+(1-B2944)*$B$758+(1-C2944)*$E$786+(1-D2944)*$E$785+(1-E2944)*$E$784+(1-F2944)*$E$783+(1-G2944)*$E$782+(1-H2944)*$E$781</f>
        <v>17288243.2995836</v>
      </c>
      <c r="R2944" s="7" t="n">
        <f aca="false">P2944&gt;$B$12*Q2944</f>
        <v>1</v>
      </c>
      <c r="S2944" s="7" t="n">
        <f aca="false">IF(R2944,(P2944+$B$12*$B$13)/(Q2944+$B$13),IF(Q2944&gt;0,P2944/Q2944,0))</f>
        <v>75.6762476248465</v>
      </c>
      <c r="T2944" s="7" t="n">
        <f aca="false">IF(R2944,$B$13*(S2944-$B$12),0)</f>
        <v>186690619.062116</v>
      </c>
      <c r="U2944" s="7" t="n">
        <f aca="false">($B$763+$B$764)*S2944</f>
        <v>21813171.3154937</v>
      </c>
      <c r="V2944" s="7" t="n">
        <f aca="false">$B$22*S2944</f>
        <v>681086228.623618</v>
      </c>
      <c r="W2944" s="7" t="n">
        <f aca="false">IF(B2944=1,I2944,S2944*$B$758)</f>
        <v>30000000</v>
      </c>
      <c r="X2944" s="7" t="n">
        <f aca="false">IF(C2944=1,J2944,S2944*$E$786)</f>
        <v>300000000</v>
      </c>
      <c r="Y2944" s="7" t="n">
        <f aca="false">IF(D2944=1,K2944,S2944*$E$785)</f>
        <v>100000000</v>
      </c>
      <c r="Z2944" s="7" t="n">
        <f aca="false">IF(E2944=1,L2944,S2944*$E$784)</f>
        <v>60000000</v>
      </c>
      <c r="AA2944" s="7" t="n">
        <f aca="false">IF(F2944=1,M2944,S2944*$E$783)</f>
        <v>227028742.874539</v>
      </c>
      <c r="AB2944" s="7" t="n">
        <f aca="false">IF(G2944=1,N2944,S2944*$E$782)</f>
        <v>15000000</v>
      </c>
      <c r="AC2944" s="7" t="n">
        <f aca="false">IF(H2944=1,O2944,S2944*$E$781)</f>
        <v>378381238.124232</v>
      </c>
      <c r="AD2944" s="7" t="n">
        <f aca="false">INDEX($W$2822:$W$2949,MATCH($A2944+(1-B2944)*64,$A$2822:$A$2949,0))</f>
        <v>30000000</v>
      </c>
      <c r="AE2944" s="7" t="n">
        <f aca="false">INDEX($W$2822:$W$2949,MATCH($A2944-B2944*64,$A$2822:$A$2949,0))</f>
        <v>61062082.1465192</v>
      </c>
      <c r="AF2944" s="7" t="n">
        <f aca="false">INDEX($X$2822:$X$2949,MATCH($A2944+(1-C2944)*32,$A$2822:$A$2949,0))</f>
        <v>300000000</v>
      </c>
      <c r="AG2944" s="7" t="n">
        <f aca="false">INDEX($X$2822:$X$2949,MATCH($A2944-C2944*32,$A$2822:$A$2949,0))</f>
        <v>425539533.126263</v>
      </c>
      <c r="AH2944" s="7" t="n">
        <f aca="false">INDEX($Y$2822:$Y$2949,MATCH($A2944+(1-D2944)*16,$A$2822:$A$2949,0))</f>
        <v>100000000</v>
      </c>
      <c r="AI2944" s="7" t="n">
        <f aca="false">INDEX($Y$2822:$Y$2949,MATCH($A2944-D2944*16,$A$2822:$A$2949,0))</f>
        <v>128767711.976965</v>
      </c>
      <c r="AJ2944" s="7" t="n">
        <f aca="false">INDEX($Z$2822:$Z$2949,MATCH($A2944+(1-E2944)*8,$A$2822:$A$2949,0))</f>
        <v>60000000</v>
      </c>
      <c r="AK2944" s="7" t="n">
        <f aca="false">INDEX($Z$2822:$Z$2949,MATCH($A2944-E2944*8,$A$2822:$A$2949,0))</f>
        <v>168467595.63296</v>
      </c>
      <c r="AL2944" s="7" t="n">
        <f aca="false">INDEX($AA$2822:$AA$2949,MATCH($A2944+(1-F2944)*4,$A$2822:$A$2949,0))</f>
        <v>30000000</v>
      </c>
      <c r="AM2944" s="7" t="n">
        <f aca="false">INDEX($AA$2822:$AA$2949,MATCH($A2944-F2944*4,$A$2822:$A$2949,0))</f>
        <v>227028742.874539</v>
      </c>
      <c r="AN2944" s="7" t="n">
        <f aca="false">INDEX($AB$2822:$AB$2949,MATCH($A2944+(1-G2944)*2,$A$2822:$A$2949,0))</f>
        <v>15000000</v>
      </c>
      <c r="AO2944" s="7" t="n">
        <f aca="false">INDEX($AB$2822:$AB$2949,MATCH($A2944-G2944*2,$A$2822:$A$2949,0))</f>
        <v>305084144.471304</v>
      </c>
      <c r="AP2944" s="7" t="n">
        <f aca="false">INDEX($AC$2822:$AC$2949,MATCH($A2944+(1-H2944)*1,$A$2822:$A$2949,0))</f>
        <v>5000000</v>
      </c>
      <c r="AQ2944" s="7" t="n">
        <f aca="false">INDEX($AC$2822:$AC$2949,MATCH($A2944-H2944*1,$A$2822:$A$2949,0))</f>
        <v>378381238.124232</v>
      </c>
      <c r="AR2944" s="14" t="b">
        <f aca="false">AND(IF(B2944=1,AD2944&gt;=AE2944,AE2944&gt;AD2944),IF(C2944=1,AF2944&gt;=AG2944,AG2944&gt;AF2944),IF(D2944=1,AH2944&gt;=AI2944,AI2944&gt;AH2944),IF(E2944=1,AJ2944&gt;=AK2944,AK2944&gt;AJ2944),IF(F2944=1,AL2944&gt;=AM2944,AM2944&gt;AL2944),IF(G2944=1,AN2944&gt;=AO2944,AO2944&gt;AN2944),IF(H2944=1,AP2944&gt;=AQ2944,AQ2944&gt;AP2944))</f>
        <v>0</v>
      </c>
      <c r="AS2944" s="2"/>
      <c r="AT2944" s="2"/>
      <c r="AU2944" s="2"/>
      <c r="AV2944" s="2"/>
      <c r="AW2944" s="2"/>
      <c r="AX2944" s="2"/>
    </row>
    <row r="2945" customFormat="false" ht="15" hidden="false" customHeight="false" outlineLevel="0" collapsed="false">
      <c r="A2945" s="6" t="n">
        <f aca="false">ROW()-2822</f>
        <v>123</v>
      </c>
      <c r="B2945" s="6" t="n">
        <f aca="false">MOD(INT($A2945/64),2)</f>
        <v>1</v>
      </c>
      <c r="C2945" s="6" t="n">
        <f aca="false">MOD(INT($A2945/32),2)</f>
        <v>1</v>
      </c>
      <c r="D2945" s="6" t="n">
        <f aca="false">MOD(INT($A2945/16),2)</f>
        <v>1</v>
      </c>
      <c r="E2945" s="6" t="n">
        <f aca="false">MOD(INT($A2945/8),2)</f>
        <v>1</v>
      </c>
      <c r="F2945" s="6" t="n">
        <f aca="false">MOD(INT($A2945/4),2)</f>
        <v>0</v>
      </c>
      <c r="G2945" s="6" t="n">
        <f aca="false">MOD(INT($A2945/2),2)</f>
        <v>1</v>
      </c>
      <c r="H2945" s="6" t="n">
        <f aca="false">MOD(INT($A2945/1),2)</f>
        <v>1</v>
      </c>
      <c r="I2945" s="7" t="n">
        <f aca="false">IF(B2945=1,MIN($B$6,$B$2820),0)</f>
        <v>30000000</v>
      </c>
      <c r="J2945" s="7" t="n">
        <f aca="false">IF(C2945=1,MIN($F$786,MAX(0,$B$2820-I2945)),0)</f>
        <v>300000000</v>
      </c>
      <c r="K2945" s="7" t="n">
        <f aca="false">IF(D2945=1,MIN($F$785,MAX(0,$B$2820-SUM(I2945:J2945))),0)</f>
        <v>100000000</v>
      </c>
      <c r="L2945" s="7" t="n">
        <f aca="false">IF(E2945=1,MIN($F$784,MAX(0,$B$2820-SUM(I2945:K2945))),0)</f>
        <v>60000000</v>
      </c>
      <c r="M2945" s="7" t="n">
        <f aca="false">IF(F2945=1,MIN($F$783,MAX(0,$B$2820-SUM(I2945:L2945))),0)</f>
        <v>0</v>
      </c>
      <c r="N2945" s="7" t="n">
        <f aca="false">IF(G2945=1,MIN($F$782,MAX(0,$B$2820-SUM(I2945:M2945))),0)</f>
        <v>15000000</v>
      </c>
      <c r="O2945" s="7" t="n">
        <f aca="false">IF(H2945=1,MIN($F$781,MAX(0,$B$2820-SUM(I2945:N2945))),0)</f>
        <v>5000000</v>
      </c>
      <c r="P2945" s="7" t="n">
        <f aca="false">MAX(0,$B$2820-SUM(I2945:O2945))</f>
        <v>1490000000</v>
      </c>
      <c r="Q2945" s="7" t="n">
        <f aca="false">($B$763+$B$764)+$B$22+(1-B2945)*$B$758+(1-C2945)*$E$786+(1-D2945)*$E$785+(1-E2945)*$E$784+(1-F2945)*$E$783+(1-G2945)*$E$782+(1-H2945)*$E$781</f>
        <v>12288243.2995836</v>
      </c>
      <c r="R2945" s="7" t="n">
        <f aca="false">P2945&gt;$B$12*Q2945</f>
        <v>1</v>
      </c>
      <c r="S2945" s="7" t="n">
        <f aca="false">IF(R2945,(P2945+$B$12*$B$13)/(Q2945+$B$13),IF(Q2945&gt;0,P2945/Q2945,0))</f>
        <v>100.924766367755</v>
      </c>
      <c r="T2945" s="7" t="n">
        <f aca="false">IF(R2945,$B$13*(S2945-$B$12),0)</f>
        <v>249811915.919388</v>
      </c>
      <c r="U2945" s="7" t="n">
        <f aca="false">($B$763+$B$764)*S2945</f>
        <v>29090887.6675489</v>
      </c>
      <c r="V2945" s="7" t="n">
        <f aca="false">$B$22*S2945</f>
        <v>908322897.309797</v>
      </c>
      <c r="W2945" s="7" t="n">
        <f aca="false">IF(B2945=1,I2945,S2945*$B$758)</f>
        <v>30000000</v>
      </c>
      <c r="X2945" s="7" t="n">
        <f aca="false">IF(C2945=1,J2945,S2945*$E$786)</f>
        <v>300000000</v>
      </c>
      <c r="Y2945" s="7" t="n">
        <f aca="false">IF(D2945=1,K2945,S2945*$E$785)</f>
        <v>100000000</v>
      </c>
      <c r="Z2945" s="7" t="n">
        <f aca="false">IF(E2945=1,L2945,S2945*$E$784)</f>
        <v>60000000</v>
      </c>
      <c r="AA2945" s="7" t="n">
        <f aca="false">IF(F2945=1,M2945,S2945*$E$783)</f>
        <v>302774299.103266</v>
      </c>
      <c r="AB2945" s="7" t="n">
        <f aca="false">IF(G2945=1,N2945,S2945*$E$782)</f>
        <v>15000000</v>
      </c>
      <c r="AC2945" s="7" t="n">
        <f aca="false">IF(H2945=1,O2945,S2945*$E$781)</f>
        <v>5000000</v>
      </c>
      <c r="AD2945" s="7" t="n">
        <f aca="false">INDEX($W$2822:$W$2949,MATCH($A2945+(1-B2945)*64,$A$2822:$A$2949,0))</f>
        <v>30000000</v>
      </c>
      <c r="AE2945" s="7" t="n">
        <f aca="false">INDEX($W$2822:$W$2949,MATCH($A2945-B2945*64,$A$2822:$A$2949,0))</f>
        <v>80354054.478529</v>
      </c>
      <c r="AF2945" s="7" t="n">
        <f aca="false">INDEX($X$2822:$X$2949,MATCH($A2945+(1-C2945)*32,$A$2822:$A$2949,0))</f>
        <v>300000000</v>
      </c>
      <c r="AG2945" s="7" t="n">
        <f aca="false">INDEX($X$2822:$X$2949,MATCH($A2945-C2945*32,$A$2822:$A$2949,0))</f>
        <v>525750514.517574</v>
      </c>
      <c r="AH2945" s="7" t="n">
        <f aca="false">INDEX($Y$2822:$Y$2949,MATCH($A2945+(1-D2945)*16,$A$2822:$A$2949,0))</f>
        <v>100000000</v>
      </c>
      <c r="AI2945" s="7" t="n">
        <f aca="false">INDEX($Y$2822:$Y$2949,MATCH($A2945-D2945*16,$A$2822:$A$2949,0))</f>
        <v>167208615.516534</v>
      </c>
      <c r="AJ2945" s="7" t="n">
        <f aca="false">INDEX($Z$2822:$Z$2949,MATCH($A2945+(1-E2945)*8,$A$2822:$A$2949,0))</f>
        <v>60000000</v>
      </c>
      <c r="AK2945" s="7" t="n">
        <f aca="false">INDEX($Z$2822:$Z$2949,MATCH($A2945-E2945*8,$A$2822:$A$2949,0))</f>
        <v>216776079.73412</v>
      </c>
      <c r="AL2945" s="7" t="n">
        <f aca="false">INDEX($AA$2822:$AA$2949,MATCH($A2945+(1-F2945)*4,$A$2822:$A$2949,0))</f>
        <v>30000000</v>
      </c>
      <c r="AM2945" s="7" t="n">
        <f aca="false">INDEX($AA$2822:$AA$2949,MATCH($A2945-F2945*4,$A$2822:$A$2949,0))</f>
        <v>302774299.103266</v>
      </c>
      <c r="AN2945" s="7" t="n">
        <f aca="false">INDEX($AB$2822:$AB$2949,MATCH($A2945+(1-G2945)*2,$A$2822:$A$2949,0))</f>
        <v>15000000</v>
      </c>
      <c r="AO2945" s="7" t="n">
        <f aca="false">INDEX($AB$2822:$AB$2949,MATCH($A2945-G2945*2,$A$2822:$A$2949,0))</f>
        <v>380907990.966464</v>
      </c>
      <c r="AP2945" s="7" t="n">
        <f aca="false">INDEX($AC$2822:$AC$2949,MATCH($A2945+(1-H2945)*1,$A$2822:$A$2949,0))</f>
        <v>5000000</v>
      </c>
      <c r="AQ2945" s="7" t="n">
        <f aca="false">INDEX($AC$2822:$AC$2949,MATCH($A2945-H2945*1,$A$2822:$A$2949,0))</f>
        <v>378381238.124232</v>
      </c>
      <c r="AR2945" s="14" t="b">
        <f aca="false">AND(IF(B2945=1,AD2945&gt;=AE2945,AE2945&gt;AD2945),IF(C2945=1,AF2945&gt;=AG2945,AG2945&gt;AF2945),IF(D2945=1,AH2945&gt;=AI2945,AI2945&gt;AH2945),IF(E2945=1,AJ2945&gt;=AK2945,AK2945&gt;AJ2945),IF(F2945=1,AL2945&gt;=AM2945,AM2945&gt;AL2945),IF(G2945=1,AN2945&gt;=AO2945,AO2945&gt;AN2945),IF(H2945=1,AP2945&gt;=AQ2945,AQ2945&gt;AP2945))</f>
        <v>0</v>
      </c>
      <c r="AS2945" s="2"/>
      <c r="AT2945" s="2"/>
      <c r="AU2945" s="2"/>
      <c r="AV2945" s="2"/>
      <c r="AW2945" s="2"/>
      <c r="AX2945" s="2"/>
    </row>
    <row r="2946" customFormat="false" ht="15" hidden="false" customHeight="false" outlineLevel="0" collapsed="false">
      <c r="A2946" s="6" t="n">
        <f aca="false">ROW()-2822</f>
        <v>124</v>
      </c>
      <c r="B2946" s="6" t="n">
        <f aca="false">MOD(INT($A2946/64),2)</f>
        <v>1</v>
      </c>
      <c r="C2946" s="6" t="n">
        <f aca="false">MOD(INT($A2946/32),2)</f>
        <v>1</v>
      </c>
      <c r="D2946" s="6" t="n">
        <f aca="false">MOD(INT($A2946/16),2)</f>
        <v>1</v>
      </c>
      <c r="E2946" s="6" t="n">
        <f aca="false">MOD(INT($A2946/8),2)</f>
        <v>1</v>
      </c>
      <c r="F2946" s="6" t="n">
        <f aca="false">MOD(INT($A2946/4),2)</f>
        <v>1</v>
      </c>
      <c r="G2946" s="6" t="n">
        <f aca="false">MOD(INT($A2946/2),2)</f>
        <v>0</v>
      </c>
      <c r="H2946" s="6" t="n">
        <f aca="false">MOD(INT($A2946/1),2)</f>
        <v>0</v>
      </c>
      <c r="I2946" s="7" t="n">
        <f aca="false">IF(B2946=1,MIN($B$6,$B$2820),0)</f>
        <v>30000000</v>
      </c>
      <c r="J2946" s="7" t="n">
        <f aca="false">IF(C2946=1,MIN($F$786,MAX(0,$B$2820-I2946)),0)</f>
        <v>300000000</v>
      </c>
      <c r="K2946" s="7" t="n">
        <f aca="false">IF(D2946=1,MIN($F$785,MAX(0,$B$2820-SUM(I2946:J2946))),0)</f>
        <v>100000000</v>
      </c>
      <c r="L2946" s="7" t="n">
        <f aca="false">IF(E2946=1,MIN($F$784,MAX(0,$B$2820-SUM(I2946:K2946))),0)</f>
        <v>60000000</v>
      </c>
      <c r="M2946" s="7" t="n">
        <f aca="false">IF(F2946=1,MIN($F$783,MAX(0,$B$2820-SUM(I2946:L2946))),0)</f>
        <v>30000000</v>
      </c>
      <c r="N2946" s="7" t="n">
        <f aca="false">IF(G2946=1,MIN($F$782,MAX(0,$B$2820-SUM(I2946:M2946))),0)</f>
        <v>0</v>
      </c>
      <c r="O2946" s="7" t="n">
        <f aca="false">IF(H2946=1,MIN($F$781,MAX(0,$B$2820-SUM(I2946:N2946))),0)</f>
        <v>0</v>
      </c>
      <c r="P2946" s="7" t="n">
        <f aca="false">MAX(0,$B$2820-SUM(I2946:O2946))</f>
        <v>1480000000</v>
      </c>
      <c r="Q2946" s="7" t="n">
        <f aca="false">($B$763+$B$764)+$B$22+(1-B2946)*$B$758+(1-C2946)*$E$786+(1-D2946)*$E$785+(1-E2946)*$E$784+(1-F2946)*$E$783+(1-G2946)*$E$782+(1-H2946)*$E$781</f>
        <v>19288243.2995836</v>
      </c>
      <c r="R2946" s="7" t="n">
        <f aca="false">P2946&gt;$B$12*Q2946</f>
        <v>1</v>
      </c>
      <c r="S2946" s="7" t="n">
        <f aca="false">IF(R2946,(P2946+$B$12*$B$13)/(Q2946+$B$13),IF(Q2946&gt;0,P2946/Q2946,0))</f>
        <v>68.0412816956349</v>
      </c>
      <c r="T2946" s="7" t="n">
        <f aca="false">IF(R2946,$B$13*(S2946-$B$12),0)</f>
        <v>167603204.239087</v>
      </c>
      <c r="U2946" s="7" t="n">
        <f aca="false">($B$763+$B$764)*S2946</f>
        <v>19612443.5438492</v>
      </c>
      <c r="V2946" s="7" t="n">
        <f aca="false">$B$22*S2946</f>
        <v>612371535.260714</v>
      </c>
      <c r="W2946" s="7" t="n">
        <f aca="false">IF(B2946=1,I2946,S2946*$B$758)</f>
        <v>30000000</v>
      </c>
      <c r="X2946" s="7" t="n">
        <f aca="false">IF(C2946=1,J2946,S2946*$E$786)</f>
        <v>300000000</v>
      </c>
      <c r="Y2946" s="7" t="n">
        <f aca="false">IF(D2946=1,K2946,S2946*$E$785)</f>
        <v>100000000</v>
      </c>
      <c r="Z2946" s="7" t="n">
        <f aca="false">IF(E2946=1,L2946,S2946*$E$784)</f>
        <v>60000000</v>
      </c>
      <c r="AA2946" s="7" t="n">
        <f aca="false">IF(F2946=1,M2946,S2946*$E$783)</f>
        <v>30000000</v>
      </c>
      <c r="AB2946" s="7" t="n">
        <f aca="false">IF(G2946=1,N2946,S2946*$E$782)</f>
        <v>340206408.478175</v>
      </c>
      <c r="AC2946" s="7" t="n">
        <f aca="false">IF(H2946=1,O2946,S2946*$E$781)</f>
        <v>340206408.478175</v>
      </c>
      <c r="AD2946" s="7" t="n">
        <f aca="false">INDEX($W$2822:$W$2949,MATCH($A2946+(1-B2946)*64,$A$2822:$A$2949,0))</f>
        <v>30000000</v>
      </c>
      <c r="AE2946" s="7" t="n">
        <f aca="false">INDEX($W$2822:$W$2949,MATCH($A2946-B2946*64,$A$2822:$A$2949,0))</f>
        <v>55114686.4958658</v>
      </c>
      <c r="AF2946" s="7" t="n">
        <f aca="false">INDEX($X$2822:$X$2949,MATCH($A2946+(1-C2946)*32,$A$2822:$A$2949,0))</f>
        <v>300000000</v>
      </c>
      <c r="AG2946" s="7" t="n">
        <f aca="false">INDEX($X$2822:$X$2949,MATCH($A2946-C2946*32,$A$2822:$A$2949,0))</f>
        <v>391766471.900943</v>
      </c>
      <c r="AH2946" s="7" t="n">
        <f aca="false">INDEX($Y$2822:$Y$2949,MATCH($A2946+(1-D2946)*16,$A$2822:$A$2949,0))</f>
        <v>100000000</v>
      </c>
      <c r="AI2946" s="7" t="n">
        <f aca="false">INDEX($Y$2822:$Y$2949,MATCH($A2946-D2946*16,$A$2822:$A$2949,0))</f>
        <v>116713247.716616</v>
      </c>
      <c r="AJ2946" s="7" t="n">
        <f aca="false">INDEX($Z$2822:$Z$2949,MATCH($A2946+(1-E2946)*8,$A$2822:$A$2949,0))</f>
        <v>60000000</v>
      </c>
      <c r="AK2946" s="7" t="n">
        <f aca="false">INDEX($Z$2822:$Z$2949,MATCH($A2946-E2946*8,$A$2822:$A$2949,0))</f>
        <v>153049560.240852</v>
      </c>
      <c r="AL2946" s="7" t="n">
        <f aca="false">INDEX($AA$2822:$AA$2949,MATCH($A2946+(1-F2946)*4,$A$2822:$A$2949,0))</f>
        <v>30000000</v>
      </c>
      <c r="AM2946" s="7" t="n">
        <f aca="false">INDEX($AA$2822:$AA$2949,MATCH($A2946-F2946*4,$A$2822:$A$2949,0))</f>
        <v>183050486.682782</v>
      </c>
      <c r="AN2946" s="7" t="n">
        <f aca="false">INDEX($AB$2822:$AB$2949,MATCH($A2946+(1-G2946)*2,$A$2822:$A$2949,0))</f>
        <v>15000000</v>
      </c>
      <c r="AO2946" s="7" t="n">
        <f aca="false">INDEX($AB$2822:$AB$2949,MATCH($A2946-G2946*2,$A$2822:$A$2949,0))</f>
        <v>340206408.478175</v>
      </c>
      <c r="AP2946" s="7" t="n">
        <f aca="false">INDEX($AC$2822:$AC$2949,MATCH($A2946+(1-H2946)*1,$A$2822:$A$2949,0))</f>
        <v>5000000</v>
      </c>
      <c r="AQ2946" s="7" t="n">
        <f aca="false">INDEX($AC$2822:$AC$2949,MATCH($A2946-H2946*1,$A$2822:$A$2949,0))</f>
        <v>340206408.478175</v>
      </c>
      <c r="AR2946" s="14" t="b">
        <f aca="false">AND(IF(B2946=1,AD2946&gt;=AE2946,AE2946&gt;AD2946),IF(C2946=1,AF2946&gt;=AG2946,AG2946&gt;AF2946),IF(D2946=1,AH2946&gt;=AI2946,AI2946&gt;AH2946),IF(E2946=1,AJ2946&gt;=AK2946,AK2946&gt;AJ2946),IF(F2946=1,AL2946&gt;=AM2946,AM2946&gt;AL2946),IF(G2946=1,AN2946&gt;=AO2946,AO2946&gt;AN2946),IF(H2946=1,AP2946&gt;=AQ2946,AQ2946&gt;AP2946))</f>
        <v>0</v>
      </c>
      <c r="AS2946" s="2"/>
      <c r="AT2946" s="2"/>
      <c r="AU2946" s="2"/>
      <c r="AV2946" s="2"/>
      <c r="AW2946" s="2"/>
      <c r="AX2946" s="2"/>
    </row>
    <row r="2947" customFormat="false" ht="15" hidden="false" customHeight="false" outlineLevel="0" collapsed="false">
      <c r="A2947" s="6" t="n">
        <f aca="false">ROW()-2822</f>
        <v>125</v>
      </c>
      <c r="B2947" s="6" t="n">
        <f aca="false">MOD(INT($A2947/64),2)</f>
        <v>1</v>
      </c>
      <c r="C2947" s="6" t="n">
        <f aca="false">MOD(INT($A2947/32),2)</f>
        <v>1</v>
      </c>
      <c r="D2947" s="6" t="n">
        <f aca="false">MOD(INT($A2947/16),2)</f>
        <v>1</v>
      </c>
      <c r="E2947" s="6" t="n">
        <f aca="false">MOD(INT($A2947/8),2)</f>
        <v>1</v>
      </c>
      <c r="F2947" s="6" t="n">
        <f aca="false">MOD(INT($A2947/4),2)</f>
        <v>1</v>
      </c>
      <c r="G2947" s="6" t="n">
        <f aca="false">MOD(INT($A2947/2),2)</f>
        <v>0</v>
      </c>
      <c r="H2947" s="6" t="n">
        <f aca="false">MOD(INT($A2947/1),2)</f>
        <v>1</v>
      </c>
      <c r="I2947" s="7" t="n">
        <f aca="false">IF(B2947=1,MIN($B$6,$B$2820),0)</f>
        <v>30000000</v>
      </c>
      <c r="J2947" s="7" t="n">
        <f aca="false">IF(C2947=1,MIN($F$786,MAX(0,$B$2820-I2947)),0)</f>
        <v>300000000</v>
      </c>
      <c r="K2947" s="7" t="n">
        <f aca="false">IF(D2947=1,MIN($F$785,MAX(0,$B$2820-SUM(I2947:J2947))),0)</f>
        <v>100000000</v>
      </c>
      <c r="L2947" s="7" t="n">
        <f aca="false">IF(E2947=1,MIN($F$784,MAX(0,$B$2820-SUM(I2947:K2947))),0)</f>
        <v>60000000</v>
      </c>
      <c r="M2947" s="7" t="n">
        <f aca="false">IF(F2947=1,MIN($F$783,MAX(0,$B$2820-SUM(I2947:L2947))),0)</f>
        <v>30000000</v>
      </c>
      <c r="N2947" s="7" t="n">
        <f aca="false">IF(G2947=1,MIN($F$782,MAX(0,$B$2820-SUM(I2947:M2947))),0)</f>
        <v>0</v>
      </c>
      <c r="O2947" s="7" t="n">
        <f aca="false">IF(H2947=1,MIN($F$781,MAX(0,$B$2820-SUM(I2947:N2947))),0)</f>
        <v>5000000</v>
      </c>
      <c r="P2947" s="7" t="n">
        <f aca="false">MAX(0,$B$2820-SUM(I2947:O2947))</f>
        <v>1475000000</v>
      </c>
      <c r="Q2947" s="7" t="n">
        <f aca="false">($B$763+$B$764)+$B$22+(1-B2947)*$B$758+(1-C2947)*$E$786+(1-D2947)*$E$785+(1-E2947)*$E$784+(1-F2947)*$E$783+(1-G2947)*$E$782+(1-H2947)*$E$781</f>
        <v>14288243.2995836</v>
      </c>
      <c r="R2947" s="7" t="n">
        <f aca="false">P2947&gt;$B$12*Q2947</f>
        <v>1</v>
      </c>
      <c r="S2947" s="7" t="n">
        <f aca="false">IF(R2947,(P2947+$B$12*$B$13)/(Q2947+$B$13),IF(Q2947&gt;0,P2947/Q2947,0))</f>
        <v>88.0080168981494</v>
      </c>
      <c r="T2947" s="7" t="n">
        <f aca="false">IF(R2947,$B$13*(S2947-$B$12),0)</f>
        <v>217520042.245374</v>
      </c>
      <c r="U2947" s="7" t="n">
        <f aca="false">($B$763+$B$764)*S2947</f>
        <v>25367721.1805346</v>
      </c>
      <c r="V2947" s="7" t="n">
        <f aca="false">$B$22*S2947</f>
        <v>792072152.083345</v>
      </c>
      <c r="W2947" s="7" t="n">
        <f aca="false">IF(B2947=1,I2947,S2947*$B$758)</f>
        <v>30000000</v>
      </c>
      <c r="X2947" s="7" t="n">
        <f aca="false">IF(C2947=1,J2947,S2947*$E$786)</f>
        <v>300000000</v>
      </c>
      <c r="Y2947" s="7" t="n">
        <f aca="false">IF(D2947=1,K2947,S2947*$E$785)</f>
        <v>100000000</v>
      </c>
      <c r="Z2947" s="7" t="n">
        <f aca="false">IF(E2947=1,L2947,S2947*$E$784)</f>
        <v>60000000</v>
      </c>
      <c r="AA2947" s="7" t="n">
        <f aca="false">IF(F2947=1,M2947,S2947*$E$783)</f>
        <v>30000000</v>
      </c>
      <c r="AB2947" s="7" t="n">
        <f aca="false">IF(G2947=1,N2947,S2947*$E$782)</f>
        <v>440040084.490747</v>
      </c>
      <c r="AC2947" s="7" t="n">
        <f aca="false">IF(H2947=1,O2947,S2947*$E$781)</f>
        <v>5000000</v>
      </c>
      <c r="AD2947" s="7" t="n">
        <f aca="false">INDEX($W$2822:$W$2949,MATCH($A2947+(1-B2947)*64,$A$2822:$A$2949,0))</f>
        <v>30000000</v>
      </c>
      <c r="AE2947" s="7" t="n">
        <f aca="false">INDEX($W$2822:$W$2949,MATCH($A2947-B2947*64,$A$2822:$A$2949,0))</f>
        <v>70527481.6901382</v>
      </c>
      <c r="AF2947" s="7" t="n">
        <f aca="false">INDEX($X$2822:$X$2949,MATCH($A2947+(1-C2947)*32,$A$2822:$A$2949,0))</f>
        <v>300000000</v>
      </c>
      <c r="AG2947" s="7" t="n">
        <f aca="false">INDEX($X$2822:$X$2949,MATCH($A2947-C2947*32,$A$2822:$A$2949,0))</f>
        <v>475869619.172226</v>
      </c>
      <c r="AH2947" s="7" t="n">
        <f aca="false">INDEX($Y$2822:$Y$2949,MATCH($A2947+(1-D2947)*16,$A$2822:$A$2949,0))</f>
        <v>100000000</v>
      </c>
      <c r="AI2947" s="7" t="n">
        <f aca="false">INDEX($Y$2822:$Y$2949,MATCH($A2947-D2947*16,$A$2822:$A$2949,0))</f>
        <v>147749672.922058</v>
      </c>
      <c r="AJ2947" s="7" t="n">
        <f aca="false">INDEX($Z$2822:$Z$2949,MATCH($A2947+(1-E2947)*8,$A$2822:$A$2949,0))</f>
        <v>60000000</v>
      </c>
      <c r="AK2947" s="7" t="n">
        <f aca="false">INDEX($Z$2822:$Z$2949,MATCH($A2947-E2947*8,$A$2822:$A$2949,0))</f>
        <v>192305253.919731</v>
      </c>
      <c r="AL2947" s="7" t="n">
        <f aca="false">INDEX($AA$2822:$AA$2949,MATCH($A2947+(1-F2947)*4,$A$2822:$A$2949,0))</f>
        <v>30000000</v>
      </c>
      <c r="AM2947" s="7" t="n">
        <f aca="false">INDEX($AA$2822:$AA$2949,MATCH($A2947-F2947*4,$A$2822:$A$2949,0))</f>
        <v>228544794.579879</v>
      </c>
      <c r="AN2947" s="7" t="n">
        <f aca="false">INDEX($AB$2822:$AB$2949,MATCH($A2947+(1-G2947)*2,$A$2822:$A$2949,0))</f>
        <v>15000000</v>
      </c>
      <c r="AO2947" s="7" t="n">
        <f aca="false">INDEX($AB$2822:$AB$2949,MATCH($A2947-G2947*2,$A$2822:$A$2949,0))</f>
        <v>440040084.490747</v>
      </c>
      <c r="AP2947" s="7" t="n">
        <f aca="false">INDEX($AC$2822:$AC$2949,MATCH($A2947+(1-H2947)*1,$A$2822:$A$2949,0))</f>
        <v>5000000</v>
      </c>
      <c r="AQ2947" s="7" t="n">
        <f aca="false">INDEX($AC$2822:$AC$2949,MATCH($A2947-H2947*1,$A$2822:$A$2949,0))</f>
        <v>340206408.478175</v>
      </c>
      <c r="AR2947" s="14" t="b">
        <f aca="false">AND(IF(B2947=1,AD2947&gt;=AE2947,AE2947&gt;AD2947),IF(C2947=1,AF2947&gt;=AG2947,AG2947&gt;AF2947),IF(D2947=1,AH2947&gt;=AI2947,AI2947&gt;AH2947),IF(E2947=1,AJ2947&gt;=AK2947,AK2947&gt;AJ2947),IF(F2947=1,AL2947&gt;=AM2947,AM2947&gt;AL2947),IF(G2947=1,AN2947&gt;=AO2947,AO2947&gt;AN2947),IF(H2947=1,AP2947&gt;=AQ2947,AQ2947&gt;AP2947))</f>
        <v>0</v>
      </c>
      <c r="AS2947" s="2"/>
      <c r="AT2947" s="2"/>
      <c r="AU2947" s="2"/>
      <c r="AV2947" s="2"/>
      <c r="AW2947" s="2"/>
      <c r="AX2947" s="2"/>
    </row>
    <row r="2948" customFormat="false" ht="15" hidden="false" customHeight="false" outlineLevel="0" collapsed="false">
      <c r="A2948" s="6" t="n">
        <f aca="false">ROW()-2822</f>
        <v>126</v>
      </c>
      <c r="B2948" s="6" t="n">
        <f aca="false">MOD(INT($A2948/64),2)</f>
        <v>1</v>
      </c>
      <c r="C2948" s="6" t="n">
        <f aca="false">MOD(INT($A2948/32),2)</f>
        <v>1</v>
      </c>
      <c r="D2948" s="6" t="n">
        <f aca="false">MOD(INT($A2948/16),2)</f>
        <v>1</v>
      </c>
      <c r="E2948" s="6" t="n">
        <f aca="false">MOD(INT($A2948/8),2)</f>
        <v>1</v>
      </c>
      <c r="F2948" s="6" t="n">
        <f aca="false">MOD(INT($A2948/4),2)</f>
        <v>1</v>
      </c>
      <c r="G2948" s="6" t="n">
        <f aca="false">MOD(INT($A2948/2),2)</f>
        <v>1</v>
      </c>
      <c r="H2948" s="6" t="n">
        <f aca="false">MOD(INT($A2948/1),2)</f>
        <v>0</v>
      </c>
      <c r="I2948" s="7" t="n">
        <f aca="false">IF(B2948=1,MIN($B$6,$B$2820),0)</f>
        <v>30000000</v>
      </c>
      <c r="J2948" s="7" t="n">
        <f aca="false">IF(C2948=1,MIN($F$786,MAX(0,$B$2820-I2948)),0)</f>
        <v>300000000</v>
      </c>
      <c r="K2948" s="7" t="n">
        <f aca="false">IF(D2948=1,MIN($F$785,MAX(0,$B$2820-SUM(I2948:J2948))),0)</f>
        <v>100000000</v>
      </c>
      <c r="L2948" s="7" t="n">
        <f aca="false">IF(E2948=1,MIN($F$784,MAX(0,$B$2820-SUM(I2948:K2948))),0)</f>
        <v>60000000</v>
      </c>
      <c r="M2948" s="7" t="n">
        <f aca="false">IF(F2948=1,MIN($F$783,MAX(0,$B$2820-SUM(I2948:L2948))),0)</f>
        <v>30000000</v>
      </c>
      <c r="N2948" s="7" t="n">
        <f aca="false">IF(G2948=1,MIN($F$782,MAX(0,$B$2820-SUM(I2948:M2948))),0)</f>
        <v>15000000</v>
      </c>
      <c r="O2948" s="7" t="n">
        <f aca="false">IF(H2948=1,MIN($F$781,MAX(0,$B$2820-SUM(I2948:N2948))),0)</f>
        <v>0</v>
      </c>
      <c r="P2948" s="7" t="n">
        <f aca="false">MAX(0,$B$2820-SUM(I2948:O2948))</f>
        <v>1465000000</v>
      </c>
      <c r="Q2948" s="7" t="n">
        <f aca="false">($B$763+$B$764)+$B$22+(1-B2948)*$B$758+(1-C2948)*$E$786+(1-D2948)*$E$785+(1-E2948)*$E$784+(1-F2948)*$E$783+(1-G2948)*$E$782+(1-H2948)*$E$781</f>
        <v>14288243.2995836</v>
      </c>
      <c r="R2948" s="7" t="n">
        <f aca="false">P2948&gt;$B$12*Q2948</f>
        <v>1</v>
      </c>
      <c r="S2948" s="7" t="n">
        <f aca="false">IF(R2948,(P2948+$B$12*$B$13)/(Q2948+$B$13),IF(Q2948&gt;0,P2948/Q2948,0))</f>
        <v>87.4123619614445</v>
      </c>
      <c r="T2948" s="7" t="n">
        <f aca="false">IF(R2948,$B$13*(S2948-$B$12),0)</f>
        <v>216030904.903611</v>
      </c>
      <c r="U2948" s="7" t="n">
        <f aca="false">($B$763+$B$764)*S2948</f>
        <v>25196027.6361655</v>
      </c>
      <c r="V2948" s="7" t="n">
        <f aca="false">$B$22*S2948</f>
        <v>786711257.653001</v>
      </c>
      <c r="W2948" s="7" t="n">
        <f aca="false">IF(B2948=1,I2948,S2948*$B$758)</f>
        <v>30000000</v>
      </c>
      <c r="X2948" s="7" t="n">
        <f aca="false">IF(C2948=1,J2948,S2948*$E$786)</f>
        <v>300000000</v>
      </c>
      <c r="Y2948" s="7" t="n">
        <f aca="false">IF(D2948=1,K2948,S2948*$E$785)</f>
        <v>100000000</v>
      </c>
      <c r="Z2948" s="7" t="n">
        <f aca="false">IF(E2948=1,L2948,S2948*$E$784)</f>
        <v>60000000</v>
      </c>
      <c r="AA2948" s="7" t="n">
        <f aca="false">IF(F2948=1,M2948,S2948*$E$783)</f>
        <v>30000000</v>
      </c>
      <c r="AB2948" s="7" t="n">
        <f aca="false">IF(G2948=1,N2948,S2948*$E$782)</f>
        <v>15000000</v>
      </c>
      <c r="AC2948" s="7" t="n">
        <f aca="false">IF(H2948=1,O2948,S2948*$E$781)</f>
        <v>437061809.807223</v>
      </c>
      <c r="AD2948" s="7" t="n">
        <f aca="false">INDEX($W$2822:$W$2949,MATCH($A2948+(1-B2948)*64,$A$2822:$A$2949,0))</f>
        <v>30000000</v>
      </c>
      <c r="AE2948" s="7" t="n">
        <f aca="false">INDEX($W$2822:$W$2949,MATCH($A2948-B2948*64,$A$2822:$A$2949,0))</f>
        <v>70059637.6988272</v>
      </c>
      <c r="AF2948" s="7" t="n">
        <f aca="false">INDEX($X$2822:$X$2949,MATCH($A2948+(1-C2948)*32,$A$2822:$A$2949,0))</f>
        <v>300000000</v>
      </c>
      <c r="AG2948" s="7" t="n">
        <f aca="false">INDEX($X$2822:$X$2949,MATCH($A2948-C2948*32,$A$2822:$A$2949,0))</f>
        <v>473192434.254239</v>
      </c>
      <c r="AH2948" s="7" t="n">
        <f aca="false">INDEX($Y$2822:$Y$2949,MATCH($A2948+(1-D2948)*16,$A$2822:$A$2949,0))</f>
        <v>100000000</v>
      </c>
      <c r="AI2948" s="7" t="n">
        <f aca="false">INDEX($Y$2822:$Y$2949,MATCH($A2948-D2948*16,$A$2822:$A$2949,0))</f>
        <v>146813066.437607</v>
      </c>
      <c r="AJ2948" s="7" t="n">
        <f aca="false">INDEX($Z$2822:$Z$2949,MATCH($A2948+(1-E2948)*8,$A$2822:$A$2949,0))</f>
        <v>60000000</v>
      </c>
      <c r="AK2948" s="7" t="n">
        <f aca="false">INDEX($Z$2822:$Z$2949,MATCH($A2948-E2948*8,$A$2822:$A$2949,0))</f>
        <v>191054488.040578</v>
      </c>
      <c r="AL2948" s="7" t="n">
        <f aca="false">INDEX($AA$2822:$AA$2949,MATCH($A2948+(1-F2948)*4,$A$2822:$A$2949,0))</f>
        <v>30000000</v>
      </c>
      <c r="AM2948" s="7" t="n">
        <f aca="false">INDEX($AA$2822:$AA$2949,MATCH($A2948-F2948*4,$A$2822:$A$2949,0))</f>
        <v>227028742.874539</v>
      </c>
      <c r="AN2948" s="7" t="n">
        <f aca="false">INDEX($AB$2822:$AB$2949,MATCH($A2948+(1-G2948)*2,$A$2822:$A$2949,0))</f>
        <v>15000000</v>
      </c>
      <c r="AO2948" s="7" t="n">
        <f aca="false">INDEX($AB$2822:$AB$2949,MATCH($A2948-G2948*2,$A$2822:$A$2949,0))</f>
        <v>340206408.478175</v>
      </c>
      <c r="AP2948" s="7" t="n">
        <f aca="false">INDEX($AC$2822:$AC$2949,MATCH($A2948+(1-H2948)*1,$A$2822:$A$2949,0))</f>
        <v>5000000</v>
      </c>
      <c r="AQ2948" s="7" t="n">
        <f aca="false">INDEX($AC$2822:$AC$2949,MATCH($A2948-H2948*1,$A$2822:$A$2949,0))</f>
        <v>437061809.807223</v>
      </c>
      <c r="AR2948" s="14" t="b">
        <f aca="false">AND(IF(B2948=1,AD2948&gt;=AE2948,AE2948&gt;AD2948),IF(C2948=1,AF2948&gt;=AG2948,AG2948&gt;AF2948),IF(D2948=1,AH2948&gt;=AI2948,AI2948&gt;AH2948),IF(E2948=1,AJ2948&gt;=AK2948,AK2948&gt;AJ2948),IF(F2948=1,AL2948&gt;=AM2948,AM2948&gt;AL2948),IF(G2948=1,AN2948&gt;=AO2948,AO2948&gt;AN2948),IF(H2948=1,AP2948&gt;=AQ2948,AQ2948&gt;AP2948))</f>
        <v>0</v>
      </c>
      <c r="AS2948" s="2"/>
      <c r="AT2948" s="2"/>
      <c r="AU2948" s="2"/>
      <c r="AV2948" s="2"/>
      <c r="AW2948" s="2"/>
      <c r="AX2948" s="2"/>
    </row>
    <row r="2949" customFormat="false" ht="15" hidden="false" customHeight="false" outlineLevel="0" collapsed="false">
      <c r="A2949" s="6" t="n">
        <f aca="false">ROW()-2822</f>
        <v>127</v>
      </c>
      <c r="B2949" s="6" t="n">
        <f aca="false">MOD(INT($A2949/64),2)</f>
        <v>1</v>
      </c>
      <c r="C2949" s="6" t="n">
        <f aca="false">MOD(INT($A2949/32),2)</f>
        <v>1</v>
      </c>
      <c r="D2949" s="6" t="n">
        <f aca="false">MOD(INT($A2949/16),2)</f>
        <v>1</v>
      </c>
      <c r="E2949" s="6" t="n">
        <f aca="false">MOD(INT($A2949/8),2)</f>
        <v>1</v>
      </c>
      <c r="F2949" s="6" t="n">
        <f aca="false">MOD(INT($A2949/4),2)</f>
        <v>1</v>
      </c>
      <c r="G2949" s="6" t="n">
        <f aca="false">MOD(INT($A2949/2),2)</f>
        <v>1</v>
      </c>
      <c r="H2949" s="6" t="n">
        <f aca="false">MOD(INT($A2949/1),2)</f>
        <v>1</v>
      </c>
      <c r="I2949" s="7" t="n">
        <f aca="false">IF(B2949=1,MIN($B$6,$B$2820),0)</f>
        <v>30000000</v>
      </c>
      <c r="J2949" s="7" t="n">
        <f aca="false">IF(C2949=1,MIN($F$786,MAX(0,$B$2820-I2949)),0)</f>
        <v>300000000</v>
      </c>
      <c r="K2949" s="7" t="n">
        <f aca="false">IF(D2949=1,MIN($F$785,MAX(0,$B$2820-SUM(I2949:J2949))),0)</f>
        <v>100000000</v>
      </c>
      <c r="L2949" s="7" t="n">
        <f aca="false">IF(E2949=1,MIN($F$784,MAX(0,$B$2820-SUM(I2949:K2949))),0)</f>
        <v>60000000</v>
      </c>
      <c r="M2949" s="7" t="n">
        <f aca="false">IF(F2949=1,MIN($F$783,MAX(0,$B$2820-SUM(I2949:L2949))),0)</f>
        <v>30000000</v>
      </c>
      <c r="N2949" s="7" t="n">
        <f aca="false">IF(G2949=1,MIN($F$782,MAX(0,$B$2820-SUM(I2949:M2949))),0)</f>
        <v>15000000</v>
      </c>
      <c r="O2949" s="7" t="n">
        <f aca="false">IF(H2949=1,MIN($F$781,MAX(0,$B$2820-SUM(I2949:N2949))),0)</f>
        <v>5000000</v>
      </c>
      <c r="P2949" s="7" t="n">
        <f aca="false">MAX(0,$B$2820-SUM(I2949:O2949))</f>
        <v>1460000000</v>
      </c>
      <c r="Q2949" s="7" t="n">
        <f aca="false">($B$763+$B$764)+$B$22+(1-B2949)*$B$758+(1-C2949)*$E$786+(1-D2949)*$E$785+(1-E2949)*$E$784+(1-F2949)*$E$783+(1-G2949)*$E$782+(1-H2949)*$E$781</f>
        <v>9288243.29958363</v>
      </c>
      <c r="R2949" s="7" t="n">
        <f aca="false">P2949&gt;$B$12*Q2949</f>
        <v>1</v>
      </c>
      <c r="S2949" s="7" t="n">
        <f aca="false">IF(R2949,(P2949+$B$12*$B$13)/(Q2949+$B$13),IF(Q2949&gt;0,P2949/Q2949,0))</f>
        <v>124.064287004634</v>
      </c>
      <c r="T2949" s="7" t="n">
        <f aca="false">IF(R2949,$B$13*(S2949-$B$12),0)</f>
        <v>307660717.511586</v>
      </c>
      <c r="U2949" s="7" t="n">
        <f aca="false">($B$763+$B$764)*S2949</f>
        <v>35760699.4467064</v>
      </c>
      <c r="V2949" s="7" t="n">
        <f aca="false">$B$22*S2949</f>
        <v>1116578583.04171</v>
      </c>
      <c r="W2949" s="7" t="n">
        <f aca="false">IF(B2949=1,I2949,S2949*$B$758)</f>
        <v>30000000</v>
      </c>
      <c r="X2949" s="7" t="n">
        <f aca="false">IF(C2949=1,J2949,S2949*$E$786)</f>
        <v>300000000</v>
      </c>
      <c r="Y2949" s="7" t="n">
        <f aca="false">IF(D2949=1,K2949,S2949*$E$785)</f>
        <v>100000000</v>
      </c>
      <c r="Z2949" s="7" t="n">
        <f aca="false">IF(E2949=1,L2949,S2949*$E$784)</f>
        <v>60000000</v>
      </c>
      <c r="AA2949" s="7" t="n">
        <f aca="false">IF(F2949=1,M2949,S2949*$E$783)</f>
        <v>30000000</v>
      </c>
      <c r="AB2949" s="7" t="n">
        <f aca="false">IF(G2949=1,N2949,S2949*$E$782)</f>
        <v>15000000</v>
      </c>
      <c r="AC2949" s="7" t="n">
        <f aca="false">IF(H2949=1,O2949,S2949*$E$781)</f>
        <v>5000000</v>
      </c>
      <c r="AD2949" s="7" t="n">
        <f aca="false">INDEX($W$2822:$W$2949,MATCH($A2949+(1-B2949)*64,$A$2822:$A$2949,0))</f>
        <v>30000000</v>
      </c>
      <c r="AE2949" s="7" t="n">
        <f aca="false">INDEX($W$2822:$W$2949,MATCH($A2949-B2949*64,$A$2822:$A$2949,0))</f>
        <v>97507485.1330335</v>
      </c>
      <c r="AF2949" s="7" t="n">
        <f aca="false">INDEX($X$2822:$X$2949,MATCH($A2949+(1-C2949)*32,$A$2822:$A$2949,0))</f>
        <v>300000000</v>
      </c>
      <c r="AG2949" s="7" t="n">
        <f aca="false">INDEX($X$2822:$X$2949,MATCH($A2949-C2949*32,$A$2822:$A$2949,0))</f>
        <v>603465849.92699</v>
      </c>
      <c r="AH2949" s="7" t="n">
        <f aca="false">INDEX($Y$2822:$Y$2949,MATCH($A2949+(1-D2949)*16,$A$2822:$A$2949,0))</f>
        <v>100000000</v>
      </c>
      <c r="AI2949" s="7" t="n">
        <f aca="false">INDEX($Y$2822:$Y$2949,MATCH($A2949-D2949*16,$A$2822:$A$2949,0))</f>
        <v>200453813.132702</v>
      </c>
      <c r="AJ2949" s="7" t="n">
        <f aca="false">INDEX($Z$2822:$Z$2949,MATCH($A2949+(1-E2949)*8,$A$2822:$A$2949,0))</f>
        <v>60000000</v>
      </c>
      <c r="AK2949" s="7" t="n">
        <f aca="false">INDEX($Z$2822:$Z$2949,MATCH($A2949-E2949*8,$A$2822:$A$2949,0))</f>
        <v>257537168.12195</v>
      </c>
      <c r="AL2949" s="7" t="n">
        <f aca="false">INDEX($AA$2822:$AA$2949,MATCH($A2949+(1-F2949)*4,$A$2822:$A$2949,0))</f>
        <v>30000000</v>
      </c>
      <c r="AM2949" s="7" t="n">
        <f aca="false">INDEX($AA$2822:$AA$2949,MATCH($A2949-F2949*4,$A$2822:$A$2949,0))</f>
        <v>302774299.103266</v>
      </c>
      <c r="AN2949" s="7" t="n">
        <f aca="false">INDEX($AB$2822:$AB$2949,MATCH($A2949+(1-G2949)*2,$A$2822:$A$2949,0))</f>
        <v>15000000</v>
      </c>
      <c r="AO2949" s="7" t="n">
        <f aca="false">INDEX($AB$2822:$AB$2949,MATCH($A2949-G2949*2,$A$2822:$A$2949,0))</f>
        <v>440040084.490747</v>
      </c>
      <c r="AP2949" s="7" t="n">
        <f aca="false">INDEX($AC$2822:$AC$2949,MATCH($A2949+(1-H2949)*1,$A$2822:$A$2949,0))</f>
        <v>5000000</v>
      </c>
      <c r="AQ2949" s="7" t="n">
        <f aca="false">INDEX($AC$2822:$AC$2949,MATCH($A2949-H2949*1,$A$2822:$A$2949,0))</f>
        <v>437061809.807223</v>
      </c>
      <c r="AR2949" s="14" t="b">
        <f aca="false">AND(IF(B2949=1,AD2949&gt;=AE2949,AE2949&gt;AD2949),IF(C2949=1,AF2949&gt;=AG2949,AG2949&gt;AF2949),IF(D2949=1,AH2949&gt;=AI2949,AI2949&gt;AH2949),IF(E2949=1,AJ2949&gt;=AK2949,AK2949&gt;AJ2949),IF(F2949=1,AL2949&gt;=AM2949,AM2949&gt;AL2949),IF(G2949=1,AN2949&gt;=AO2949,AO2949&gt;AN2949),IF(H2949=1,AP2949&gt;=AQ2949,AQ2949&gt;AP2949))</f>
        <v>0</v>
      </c>
      <c r="AS2949" s="2"/>
      <c r="AT2949" s="2"/>
      <c r="AU2949" s="2"/>
      <c r="AV2949" s="2"/>
      <c r="AW2949" s="2"/>
      <c r="AX2949" s="2"/>
    </row>
    <row r="2950" customFormat="false" ht="15" hidden="false" customHeight="false" outlineLevel="0" collapsed="false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</row>
    <row r="2951" customFormat="false" ht="15" hidden="false" customHeight="false" outlineLevel="0" collapsed="false">
      <c r="A2951" s="6" t="s">
        <v>320</v>
      </c>
      <c r="B2951" s="6" t="n">
        <f aca="false">MATCH(TRUE(),AR2822:AR2949,0)</f>
        <v>17</v>
      </c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</row>
    <row r="2952" customFormat="false" ht="15" hidden="false" customHeight="false" outlineLevel="0" collapsed="false">
      <c r="A2952" s="6" t="s">
        <v>321</v>
      </c>
      <c r="B2952" s="6" t="n">
        <f aca="false">INDEX(A2822:A2949,B2951)</f>
        <v>16</v>
      </c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</row>
    <row r="2953" customFormat="false" ht="15" hidden="false" customHeight="false" outlineLevel="0" collapsed="false">
      <c r="A2953" s="6" t="s">
        <v>298</v>
      </c>
      <c r="B2953" s="7" t="n">
        <f aca="false">INDEX(W2822:W2949,$B$2951)</f>
        <v>45903960.3714404</v>
      </c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</row>
    <row r="2954" customFormat="false" ht="15" hidden="false" customHeight="false" outlineLevel="0" collapsed="false">
      <c r="A2954" s="6" t="s">
        <v>299</v>
      </c>
      <c r="B2954" s="7" t="n">
        <f aca="false">INDEX(X2822:X2949,$B$2951)</f>
        <v>341932627.848314</v>
      </c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</row>
    <row r="2955" customFormat="false" ht="15" hidden="false" customHeight="false" outlineLevel="0" collapsed="false">
      <c r="A2955" s="6" t="s">
        <v>300</v>
      </c>
      <c r="B2955" s="7" t="n">
        <f aca="false">INDEX(Y2822:Y2949,$B$2951)</f>
        <v>100000000</v>
      </c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</row>
    <row r="2956" customFormat="false" ht="15" hidden="false" customHeight="false" outlineLevel="0" collapsed="false">
      <c r="A2956" s="6" t="s">
        <v>301</v>
      </c>
      <c r="B2956" s="7" t="n">
        <f aca="false">INDEX(Z2822:Z2949,$B$2951)</f>
        <v>133704562.969254</v>
      </c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</row>
    <row r="2957" customFormat="false" ht="15" hidden="false" customHeight="false" outlineLevel="0" collapsed="false">
      <c r="A2957" s="6" t="s">
        <v>302</v>
      </c>
      <c r="B2957" s="7" t="n">
        <f aca="false">INDEX(AA2822:AA2949,$B$2951)</f>
        <v>167130703.711568</v>
      </c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</row>
    <row r="2958" customFormat="false" ht="15" hidden="false" customHeight="false" outlineLevel="0" collapsed="false">
      <c r="A2958" s="6" t="s">
        <v>303</v>
      </c>
      <c r="B2958" s="7" t="n">
        <f aca="false">INDEX(AB2822:AB2949,$B$2951)</f>
        <v>278551172.852613</v>
      </c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</row>
    <row r="2959" customFormat="false" ht="15" hidden="false" customHeight="false" outlineLevel="0" collapsed="false">
      <c r="A2959" s="6" t="s">
        <v>304</v>
      </c>
      <c r="B2959" s="7" t="n">
        <f aca="false">INDEX(AC2822:AC2949,$B$2951)</f>
        <v>278551172.852613</v>
      </c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</row>
    <row r="2960" customFormat="false" ht="15" hidden="false" customHeight="false" outlineLevel="0" collapsed="false">
      <c r="A2960" s="6" t="s">
        <v>296</v>
      </c>
      <c r="B2960" s="7" t="n">
        <f aca="false">INDEX(U2822:U2949,$B$2951)</f>
        <v>16058101.8331856</v>
      </c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</row>
    <row r="2961" customFormat="false" ht="15" hidden="false" customHeight="false" outlineLevel="0" collapsed="false">
      <c r="A2961" s="6" t="s">
        <v>322</v>
      </c>
      <c r="B2961" s="7" t="n">
        <f aca="false">INDEX(V2822:V2949,$B$2951)</f>
        <v>501392111.134704</v>
      </c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</row>
    <row r="2962" customFormat="false" ht="15" hidden="false" customHeight="false" outlineLevel="0" collapsed="false">
      <c r="A2962" s="6" t="s">
        <v>323</v>
      </c>
      <c r="B2962" s="7" t="n">
        <f aca="false">INDEX(T2822:T2949,$B$2951)</f>
        <v>136775586.426307</v>
      </c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</row>
    <row r="2963" customFormat="false" ht="15" hidden="false" customHeight="false" outlineLevel="0" collapsed="false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</row>
    <row r="2964" customFormat="false" ht="15" hidden="false" customHeight="false" outlineLevel="0" collapsed="false">
      <c r="A2964" s="6" t="s">
        <v>324</v>
      </c>
      <c r="B2964" s="6" t="n">
        <f aca="false">INDEX(B2822:B2949,$B$2951)</f>
        <v>0</v>
      </c>
      <c r="C2964" s="7" t="n">
        <f aca="false">INDEX(AD2822:AD2949,$B$2951)</f>
        <v>30000000</v>
      </c>
      <c r="D2964" s="7" t="n">
        <f aca="false">INDEX(AE2822:AE2949,$B$2951)</f>
        <v>45903960.3714404</v>
      </c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</row>
    <row r="2965" customFormat="false" ht="15" hidden="false" customHeight="false" outlineLevel="0" collapsed="false">
      <c r="A2965" s="6" t="s">
        <v>325</v>
      </c>
      <c r="B2965" s="6" t="n">
        <f aca="false">INDEX(C2822:C2949,$B$2951)</f>
        <v>0</v>
      </c>
      <c r="C2965" s="7" t="n">
        <f aca="false">INDEX(AF2822:AF2949,$B$2951)</f>
        <v>300000000</v>
      </c>
      <c r="D2965" s="7" t="n">
        <f aca="false">INDEX(AG2822:AG2949,$B$2951)</f>
        <v>341932627.848314</v>
      </c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</row>
    <row r="2966" customFormat="false" ht="15" hidden="false" customHeight="false" outlineLevel="0" collapsed="false">
      <c r="A2966" s="6" t="s">
        <v>326</v>
      </c>
      <c r="B2966" s="6" t="n">
        <f aca="false">INDEX(D2822:D2949,$B$2951)</f>
        <v>1</v>
      </c>
      <c r="C2966" s="7" t="n">
        <f aca="false">INDEX(AH2822:AH2949,$B$2951)</f>
        <v>100000000</v>
      </c>
      <c r="D2966" s="7" t="n">
        <f aca="false">INDEX(AI2822:AI2949,$B$2951)</f>
        <v>96812956.0868991</v>
      </c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</row>
    <row r="2967" customFormat="false" ht="15" hidden="false" customHeight="false" outlineLevel="0" collapsed="false">
      <c r="A2967" s="6" t="s">
        <v>327</v>
      </c>
      <c r="B2967" s="6" t="n">
        <f aca="false">INDEX(E2822:E2949,$B$2951)</f>
        <v>0</v>
      </c>
      <c r="C2967" s="7" t="n">
        <f aca="false">INDEX(AJ2822:AJ2949,$B$2951)</f>
        <v>60000000</v>
      </c>
      <c r="D2967" s="7" t="n">
        <f aca="false">INDEX(AK2822:AK2949,$B$2951)</f>
        <v>133704562.969254</v>
      </c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</row>
    <row r="2968" customFormat="false" ht="15" hidden="false" customHeight="false" outlineLevel="0" collapsed="false">
      <c r="A2968" s="6" t="s">
        <v>328</v>
      </c>
      <c r="B2968" s="6" t="n">
        <f aca="false">INDEX(F2822:F2949,$B$2951)</f>
        <v>0</v>
      </c>
      <c r="C2968" s="7" t="n">
        <f aca="false">INDEX(AL2822:AL2949,$B$2951)</f>
        <v>30000000</v>
      </c>
      <c r="D2968" s="7" t="n">
        <f aca="false">INDEX(AM2822:AM2949,$B$2951)</f>
        <v>167130703.711568</v>
      </c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</row>
    <row r="2969" customFormat="false" ht="15" hidden="false" customHeight="false" outlineLevel="0" collapsed="false">
      <c r="A2969" s="6" t="s">
        <v>329</v>
      </c>
      <c r="B2969" s="6" t="n">
        <f aca="false">INDEX(G2822:G2949,$B$2951)</f>
        <v>0</v>
      </c>
      <c r="C2969" s="7" t="n">
        <f aca="false">INDEX(AN2822:AN2949,$B$2951)</f>
        <v>15000000</v>
      </c>
      <c r="D2969" s="7" t="n">
        <f aca="false">INDEX(AO2822:AO2949,$B$2951)</f>
        <v>278551172.852613</v>
      </c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</row>
    <row r="2970" customFormat="false" ht="15" hidden="false" customHeight="false" outlineLevel="0" collapsed="false">
      <c r="A2970" s="6" t="s">
        <v>330</v>
      </c>
      <c r="B2970" s="6" t="n">
        <f aca="false">INDEX(H2822:H2949,$B$2951)</f>
        <v>0</v>
      </c>
      <c r="C2970" s="7" t="n">
        <f aca="false">INDEX(AP2822:AP2949,$B$2951)</f>
        <v>5000000</v>
      </c>
      <c r="D2970" s="7" t="n">
        <f aca="false">INDEX(AQ2822:AQ2949,$B$2951)</f>
        <v>278551172.852613</v>
      </c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</row>
    <row r="2971" customFormat="false" ht="15" hidden="false" customHeight="false" outlineLevel="0" collapsed="false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</row>
    <row r="2972" customFormat="false" ht="15" hidden="false" customHeight="false" outlineLevel="0" collapsed="false">
      <c r="A2972" s="6" t="s">
        <v>190</v>
      </c>
      <c r="B2972" s="7" t="n">
        <f aca="false">SUM(B2953:B2962)</f>
        <v>2000000000</v>
      </c>
      <c r="C2972" s="7" t="n">
        <f aca="false">$B$2820-$B$2972</f>
        <v>0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</row>
    <row r="2973" customFormat="false" ht="15" hidden="false" customHeight="false" outlineLevel="0" collapsed="false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</row>
    <row r="2974" customFormat="false" ht="15" hidden="false" customHeight="false" outlineLevel="0" collapsed="false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</row>
    <row r="2975" customFormat="false" ht="15" hidden="false" customHeight="false" outlineLevel="0" collapsed="false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</row>
    <row r="2976" customFormat="false" ht="15" hidden="false" customHeight="false" outlineLevel="0" collapsed="false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</row>
    <row r="2977" customFormat="false" ht="15" hidden="false" customHeight="false" outlineLevel="0" collapsed="false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</row>
    <row r="2978" customFormat="false" ht="15" hidden="false" customHeight="false" outlineLevel="0" collapsed="false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</row>
    <row r="2979" customFormat="false" ht="15" hidden="false" customHeight="false" outlineLevel="0" collapsed="false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</row>
    <row r="2980" customFormat="false" ht="15" hidden="false" customHeight="false" outlineLevel="0" collapsed="false">
      <c r="A2980" s="3" t="s">
        <v>343</v>
      </c>
      <c r="B2980" s="15" t="n">
        <f aca="false">$B$32</f>
        <v>2000000000</v>
      </c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</row>
    <row r="2981" customFormat="false" ht="15" hidden="false" customHeight="false" outlineLevel="0" collapsed="false">
      <c r="A2981" s="5" t="s">
        <v>283</v>
      </c>
      <c r="B2981" s="5" t="s">
        <v>205</v>
      </c>
      <c r="C2981" s="5" t="s">
        <v>89</v>
      </c>
      <c r="D2981" s="5" t="s">
        <v>88</v>
      </c>
      <c r="E2981" s="5" t="s">
        <v>87</v>
      </c>
      <c r="F2981" s="5" t="s">
        <v>86</v>
      </c>
      <c r="G2981" s="5" t="s">
        <v>85</v>
      </c>
      <c r="H2981" s="5" t="s">
        <v>82</v>
      </c>
      <c r="I2981" s="5" t="s">
        <v>284</v>
      </c>
      <c r="J2981" s="5" t="s">
        <v>285</v>
      </c>
      <c r="K2981" s="5" t="s">
        <v>286</v>
      </c>
      <c r="L2981" s="5" t="s">
        <v>287</v>
      </c>
      <c r="M2981" s="5" t="s">
        <v>288</v>
      </c>
      <c r="N2981" s="5" t="s">
        <v>289</v>
      </c>
      <c r="O2981" s="5" t="s">
        <v>290</v>
      </c>
      <c r="P2981" s="5" t="s">
        <v>291</v>
      </c>
      <c r="Q2981" s="5" t="s">
        <v>292</v>
      </c>
      <c r="R2981" s="5" t="s">
        <v>293</v>
      </c>
      <c r="S2981" s="5" t="s">
        <v>294</v>
      </c>
      <c r="T2981" s="5" t="s">
        <v>295</v>
      </c>
      <c r="U2981" s="5" t="s">
        <v>296</v>
      </c>
      <c r="V2981" s="5" t="s">
        <v>297</v>
      </c>
      <c r="W2981" s="5" t="s">
        <v>298</v>
      </c>
      <c r="X2981" s="5" t="s">
        <v>299</v>
      </c>
      <c r="Y2981" s="5" t="s">
        <v>300</v>
      </c>
      <c r="Z2981" s="5" t="s">
        <v>301</v>
      </c>
      <c r="AA2981" s="5" t="s">
        <v>302</v>
      </c>
      <c r="AB2981" s="5" t="s">
        <v>303</v>
      </c>
      <c r="AC2981" s="5" t="s">
        <v>304</v>
      </c>
      <c r="AD2981" s="5" t="s">
        <v>305</v>
      </c>
      <c r="AE2981" s="5" t="s">
        <v>306</v>
      </c>
      <c r="AF2981" s="5" t="s">
        <v>307</v>
      </c>
      <c r="AG2981" s="5" t="s">
        <v>308</v>
      </c>
      <c r="AH2981" s="5" t="s">
        <v>309</v>
      </c>
      <c r="AI2981" s="5" t="s">
        <v>310</v>
      </c>
      <c r="AJ2981" s="5" t="s">
        <v>311</v>
      </c>
      <c r="AK2981" s="5" t="s">
        <v>312</v>
      </c>
      <c r="AL2981" s="5" t="s">
        <v>313</v>
      </c>
      <c r="AM2981" s="5" t="s">
        <v>314</v>
      </c>
      <c r="AN2981" s="5" t="s">
        <v>315</v>
      </c>
      <c r="AO2981" s="5" t="s">
        <v>316</v>
      </c>
      <c r="AP2981" s="5" t="s">
        <v>317</v>
      </c>
      <c r="AQ2981" s="5" t="s">
        <v>318</v>
      </c>
      <c r="AR2981" s="5" t="s">
        <v>319</v>
      </c>
      <c r="AS2981" s="2"/>
      <c r="AT2981" s="2"/>
      <c r="AU2981" s="2"/>
      <c r="AV2981" s="2"/>
      <c r="AW2981" s="2"/>
      <c r="AX2981" s="2"/>
    </row>
    <row r="2982" customFormat="false" ht="15" hidden="false" customHeight="false" outlineLevel="0" collapsed="false">
      <c r="A2982" s="6" t="n">
        <f aca="false">ROW()-2982</f>
        <v>0</v>
      </c>
      <c r="B2982" s="6" t="n">
        <f aca="false">MOD(INT($A2982/64),2)</f>
        <v>0</v>
      </c>
      <c r="C2982" s="6" t="n">
        <f aca="false">MOD(INT($A2982/32),2)</f>
        <v>0</v>
      </c>
      <c r="D2982" s="6" t="n">
        <f aca="false">MOD(INT($A2982/16),2)</f>
        <v>0</v>
      </c>
      <c r="E2982" s="6" t="n">
        <f aca="false">MOD(INT($A2982/8),2)</f>
        <v>0</v>
      </c>
      <c r="F2982" s="6" t="n">
        <f aca="false">MOD(INT($A2982/4),2)</f>
        <v>0</v>
      </c>
      <c r="G2982" s="6" t="n">
        <f aca="false">MOD(INT($A2982/2),2)</f>
        <v>0</v>
      </c>
      <c r="H2982" s="6" t="n">
        <f aca="false">MOD(INT($A2982/1),2)</f>
        <v>0</v>
      </c>
      <c r="I2982" s="7" t="n">
        <f aca="false">IF(B2982=1,MIN($B$6,$B$2980),0)</f>
        <v>0</v>
      </c>
      <c r="J2982" s="7" t="n">
        <f aca="false">IF(C2982=1,MIN($F$856,MAX(0,$B$2980-I2982)),0)</f>
        <v>0</v>
      </c>
      <c r="K2982" s="7" t="n">
        <f aca="false">IF(D2982=1,MIN($F$855,MAX(0,$B$2980-SUM(I2982:J2982))),0)</f>
        <v>0</v>
      </c>
      <c r="L2982" s="7" t="n">
        <f aca="false">IF(E2982=1,MIN($F$854,MAX(0,$B$2980-SUM(I2982:K2982))),0)</f>
        <v>0</v>
      </c>
      <c r="M2982" s="7" t="n">
        <f aca="false">IF(F2982=1,MIN($F$853,MAX(0,$B$2980-SUM(I2982:L2982))),0)</f>
        <v>0</v>
      </c>
      <c r="N2982" s="7" t="n">
        <f aca="false">IF(G2982=1,MIN($F$852,MAX(0,$B$2980-SUM(I2982:M2982))),0)</f>
        <v>0</v>
      </c>
      <c r="O2982" s="7" t="n">
        <f aca="false">IF(H2982=1,MIN($F$851,MAX(0,$B$2980-SUM(I2982:N2982))),0)</f>
        <v>0</v>
      </c>
      <c r="P2982" s="7" t="n">
        <f aca="false">MAX(0,$B$2980-SUM(I2982:O2982))</f>
        <v>2000000000</v>
      </c>
      <c r="Q2982" s="7" t="n">
        <f aca="false">($B$833+$B$834)+$B$22+(1-B2982)*$B$828+(1-C2982)*$E$856+(1-D2982)*$E$855+(1-E2982)*$E$854+(1-F2982)*$E$853+(1-G2982)*$E$852+(1-H2982)*$E$851</f>
        <v>33138825.7464214</v>
      </c>
      <c r="R2982" s="7" t="n">
        <f aca="false">P2982&gt;$B$12*Q2982</f>
        <v>1</v>
      </c>
      <c r="S2982" s="7" t="n">
        <f aca="false">IF(R2982,(P2982+$B$12*$B$13)/(Q2982+$B$13),IF(Q2982&gt;0,P2982/Q2982,0))</f>
        <v>56.1887199720961</v>
      </c>
      <c r="T2982" s="7" t="n">
        <f aca="false">IF(R2982,$B$13*(S2982-$B$12),0)</f>
        <v>137971799.93024</v>
      </c>
      <c r="U2982" s="7" t="n">
        <f aca="false">($B$833+$B$834)*S2982</f>
        <v>14944868.9419159</v>
      </c>
      <c r="V2982" s="7" t="n">
        <f aca="false">$B$22*S2982</f>
        <v>505698479.748865</v>
      </c>
      <c r="W2982" s="7" t="n">
        <f aca="false">IF(B2982=1,I2982,S2982*$B$828)</f>
        <v>35911826.4237176</v>
      </c>
      <c r="X2982" s="7" t="n">
        <f aca="false">IF(C2982=1,J2982,S2982*$E$856)</f>
        <v>343166829.212757</v>
      </c>
      <c r="Y2982" s="7" t="n">
        <f aca="false">IF(D2982=1,K2982,S2982*$E$855)</f>
        <v>96999908.1722231</v>
      </c>
      <c r="Z2982" s="7" t="n">
        <f aca="false">IF(E2982=1,L2982,S2982*$E$854)</f>
        <v>134852927.933031</v>
      </c>
      <c r="AA2982" s="7" t="n">
        <f aca="false">IF(F2982=1,M2982,S2982*$E$853)</f>
        <v>168566159.916288</v>
      </c>
      <c r="AB2982" s="7" t="n">
        <f aca="false">IF(G2982=1,N2982,S2982*$E$852)</f>
        <v>280943599.860481</v>
      </c>
      <c r="AC2982" s="7" t="n">
        <f aca="false">IF(H2982=1,O2982,S2982*$E$851)</f>
        <v>280943599.860481</v>
      </c>
      <c r="AD2982" s="7" t="n">
        <f aca="false">INDEX($W$2982:$W$3109,MATCH($A2982+(1-B2982)*64,$A$2982:$A$3109,0))</f>
        <v>30000000</v>
      </c>
      <c r="AE2982" s="7" t="n">
        <f aca="false">INDEX($W$2982:$W$3109,MATCH($A2982-B2982*64,$A$2982:$A$3109,0))</f>
        <v>35911826.4237176</v>
      </c>
      <c r="AF2982" s="7" t="n">
        <f aca="false">INDEX($X$2982:$X$3109,MATCH($A2982+(1-C2982)*32,$A$2982:$A$3109,0))</f>
        <v>300000000</v>
      </c>
      <c r="AG2982" s="7" t="n">
        <f aca="false">INDEX($X$2982:$X$3109,MATCH($A2982-C2982*32,$A$2982:$A$3109,0))</f>
        <v>343166829.212757</v>
      </c>
      <c r="AH2982" s="7" t="n">
        <f aca="false">INDEX($Y$2982:$Y$3109,MATCH($A2982+(1-D2982)*16,$A$2982:$A$3109,0))</f>
        <v>100000000</v>
      </c>
      <c r="AI2982" s="7" t="n">
        <f aca="false">INDEX($Y$2982:$Y$3109,MATCH($A2982-D2982*16,$A$2982:$A$3109,0))</f>
        <v>96999908.1722231</v>
      </c>
      <c r="AJ2982" s="7" t="n">
        <f aca="false">INDEX($Z$2982:$Z$3109,MATCH($A2982+(1-E2982)*8,$A$2982:$A$3109,0))</f>
        <v>60000000</v>
      </c>
      <c r="AK2982" s="7" t="n">
        <f aca="false">INDEX($Z$2982:$Z$3109,MATCH($A2982-E2982*8,$A$2982:$A$3109,0))</f>
        <v>134852927.933031</v>
      </c>
      <c r="AL2982" s="7" t="n">
        <f aca="false">INDEX($AA$2982:$AA$3109,MATCH($A2982+(1-F2982)*4,$A$2982:$A$3109,0))</f>
        <v>30000000</v>
      </c>
      <c r="AM2982" s="7" t="n">
        <f aca="false">INDEX($AA$2982:$AA$3109,MATCH($A2982-F2982*4,$A$2982:$A$3109,0))</f>
        <v>168566159.916288</v>
      </c>
      <c r="AN2982" s="7" t="n">
        <f aca="false">INDEX($AB$2982:$AB$3109,MATCH($A2982+(1-G2982)*2,$A$2982:$A$3109,0))</f>
        <v>15000000</v>
      </c>
      <c r="AO2982" s="7" t="n">
        <f aca="false">INDEX($AB$2982:$AB$3109,MATCH($A2982-G2982*2,$A$2982:$A$3109,0))</f>
        <v>280943599.860481</v>
      </c>
      <c r="AP2982" s="7" t="n">
        <f aca="false">INDEX($AC$2982:$AC$3109,MATCH($A2982+(1-H2982)*1,$A$2982:$A$3109,0))</f>
        <v>5000000</v>
      </c>
      <c r="AQ2982" s="7" t="n">
        <f aca="false">INDEX($AC$2982:$AC$3109,MATCH($A2982-H2982*1,$A$2982:$A$3109,0))</f>
        <v>280943599.860481</v>
      </c>
      <c r="AR2982" s="14" t="b">
        <f aca="false">AND(IF(B2982=1,AD2982&gt;=AE2982,AE2982&gt;AD2982),IF(C2982=1,AF2982&gt;=AG2982,AG2982&gt;AF2982),IF(D2982=1,AH2982&gt;=AI2982,AI2982&gt;AH2982),IF(E2982=1,AJ2982&gt;=AK2982,AK2982&gt;AJ2982),IF(F2982=1,AL2982&gt;=AM2982,AM2982&gt;AL2982),IF(G2982=1,AN2982&gt;=AO2982,AO2982&gt;AN2982),IF(H2982=1,AP2982&gt;=AQ2982,AQ2982&gt;AP2982))</f>
        <v>0</v>
      </c>
      <c r="AS2982" s="2"/>
      <c r="AT2982" s="2"/>
      <c r="AU2982" s="2"/>
      <c r="AV2982" s="2"/>
      <c r="AW2982" s="2"/>
      <c r="AX2982" s="2"/>
    </row>
    <row r="2983" customFormat="false" ht="15" hidden="false" customHeight="false" outlineLevel="0" collapsed="false">
      <c r="A2983" s="6" t="n">
        <f aca="false">ROW()-2982</f>
        <v>1</v>
      </c>
      <c r="B2983" s="6" t="n">
        <f aca="false">MOD(INT($A2983/64),2)</f>
        <v>0</v>
      </c>
      <c r="C2983" s="6" t="n">
        <f aca="false">MOD(INT($A2983/32),2)</f>
        <v>0</v>
      </c>
      <c r="D2983" s="6" t="n">
        <f aca="false">MOD(INT($A2983/16),2)</f>
        <v>0</v>
      </c>
      <c r="E2983" s="6" t="n">
        <f aca="false">MOD(INT($A2983/8),2)</f>
        <v>0</v>
      </c>
      <c r="F2983" s="6" t="n">
        <f aca="false">MOD(INT($A2983/4),2)</f>
        <v>0</v>
      </c>
      <c r="G2983" s="6" t="n">
        <f aca="false">MOD(INT($A2983/2),2)</f>
        <v>0</v>
      </c>
      <c r="H2983" s="6" t="n">
        <f aca="false">MOD(INT($A2983/1),2)</f>
        <v>1</v>
      </c>
      <c r="I2983" s="7" t="n">
        <f aca="false">IF(B2983=1,MIN($B$6,$B$2980),0)</f>
        <v>0</v>
      </c>
      <c r="J2983" s="7" t="n">
        <f aca="false">IF(C2983=1,MIN($F$856,MAX(0,$B$2980-I2983)),0)</f>
        <v>0</v>
      </c>
      <c r="K2983" s="7" t="n">
        <f aca="false">IF(D2983=1,MIN($F$855,MAX(0,$B$2980-SUM(I2983:J2983))),0)</f>
        <v>0</v>
      </c>
      <c r="L2983" s="7" t="n">
        <f aca="false">IF(E2983=1,MIN($F$854,MAX(0,$B$2980-SUM(I2983:K2983))),0)</f>
        <v>0</v>
      </c>
      <c r="M2983" s="7" t="n">
        <f aca="false">IF(F2983=1,MIN($F$853,MAX(0,$B$2980-SUM(I2983:L2983))),0)</f>
        <v>0</v>
      </c>
      <c r="N2983" s="7" t="n">
        <f aca="false">IF(G2983=1,MIN($F$852,MAX(0,$B$2980-SUM(I2983:M2983))),0)</f>
        <v>0</v>
      </c>
      <c r="O2983" s="7" t="n">
        <f aca="false">IF(H2983=1,MIN($F$851,MAX(0,$B$2980-SUM(I2983:N2983))),0)</f>
        <v>5000000</v>
      </c>
      <c r="P2983" s="7" t="n">
        <f aca="false">MAX(0,$B$2980-SUM(I2983:O2983))</f>
        <v>1995000000</v>
      </c>
      <c r="Q2983" s="7" t="n">
        <f aca="false">($B$833+$B$834)+$B$22+(1-B2983)*$B$828+(1-C2983)*$E$856+(1-D2983)*$E$855+(1-E2983)*$E$854+(1-F2983)*$E$853+(1-G2983)*$E$852+(1-H2983)*$E$851</f>
        <v>28138825.7464214</v>
      </c>
      <c r="R2983" s="7" t="n">
        <f aca="false">P2983&gt;$B$12*Q2983</f>
        <v>1</v>
      </c>
      <c r="S2983" s="7" t="n">
        <f aca="false">IF(R2983,(P2983+$B$12*$B$13)/(Q2983+$B$13),IF(Q2983&gt;0,P2983/Q2983,0))</f>
        <v>65.195057295344</v>
      </c>
      <c r="T2983" s="7" t="n">
        <f aca="false">IF(R2983,$B$13*(S2983-$B$12),0)</f>
        <v>160487643.23836</v>
      </c>
      <c r="U2983" s="7" t="n">
        <f aca="false">($B$833+$B$834)*S2983</f>
        <v>17340341.3963421</v>
      </c>
      <c r="V2983" s="7" t="n">
        <f aca="false">$B$22*S2983</f>
        <v>586755515.658096</v>
      </c>
      <c r="W2983" s="7" t="n">
        <f aca="false">IF(B2983=1,I2983,S2983*$B$828)</f>
        <v>41668035.549438</v>
      </c>
      <c r="X2983" s="7" t="n">
        <f aca="false">IF(C2983=1,J2983,S2983*$E$856)</f>
        <v>398172108.271869</v>
      </c>
      <c r="Y2983" s="7" t="n">
        <f aca="false">IF(D2983=1,K2983,S2983*$E$855)</f>
        <v>112547760.014318</v>
      </c>
      <c r="Z2983" s="7" t="n">
        <f aca="false">IF(E2983=1,L2983,S2983*$E$854)</f>
        <v>156468137.508826</v>
      </c>
      <c r="AA2983" s="7" t="n">
        <f aca="false">IF(F2983=1,M2983,S2983*$E$853)</f>
        <v>195585171.886032</v>
      </c>
      <c r="AB2983" s="7" t="n">
        <f aca="false">IF(G2983=1,N2983,S2983*$E$852)</f>
        <v>325975286.47672</v>
      </c>
      <c r="AC2983" s="7" t="n">
        <f aca="false">IF(H2983=1,O2983,S2983*$E$851)</f>
        <v>5000000</v>
      </c>
      <c r="AD2983" s="7" t="n">
        <f aca="false">INDEX($W$2982:$W$3109,MATCH($A2983+(1-B2983)*64,$A$2982:$A$3109,0))</f>
        <v>30000000</v>
      </c>
      <c r="AE2983" s="7" t="n">
        <f aca="false">INDEX($W$2982:$W$3109,MATCH($A2983-B2983*64,$A$2982:$A$3109,0))</f>
        <v>41668035.549438</v>
      </c>
      <c r="AF2983" s="7" t="n">
        <f aca="false">INDEX($X$2982:$X$3109,MATCH($A2983+(1-C2983)*32,$A$2982:$A$3109,0))</f>
        <v>300000000</v>
      </c>
      <c r="AG2983" s="7" t="n">
        <f aca="false">INDEX($X$2982:$X$3109,MATCH($A2983-C2983*32,$A$2982:$A$3109,0))</f>
        <v>398172108.271869</v>
      </c>
      <c r="AH2983" s="7" t="n">
        <f aca="false">INDEX($Y$2982:$Y$3109,MATCH($A2983+(1-D2983)*16,$A$2982:$A$3109,0))</f>
        <v>100000000</v>
      </c>
      <c r="AI2983" s="7" t="n">
        <f aca="false">INDEX($Y$2982:$Y$3109,MATCH($A2983-D2983*16,$A$2982:$A$3109,0))</f>
        <v>112547760.014318</v>
      </c>
      <c r="AJ2983" s="7" t="n">
        <f aca="false">INDEX($Z$2982:$Z$3109,MATCH($A2983+(1-E2983)*8,$A$2982:$A$3109,0))</f>
        <v>60000000</v>
      </c>
      <c r="AK2983" s="7" t="n">
        <f aca="false">INDEX($Z$2982:$Z$3109,MATCH($A2983-E2983*8,$A$2982:$A$3109,0))</f>
        <v>156468137.508826</v>
      </c>
      <c r="AL2983" s="7" t="n">
        <f aca="false">INDEX($AA$2982:$AA$3109,MATCH($A2983+(1-F2983)*4,$A$2982:$A$3109,0))</f>
        <v>30000000</v>
      </c>
      <c r="AM2983" s="7" t="n">
        <f aca="false">INDEX($AA$2982:$AA$3109,MATCH($A2983-F2983*4,$A$2982:$A$3109,0))</f>
        <v>195585171.886032</v>
      </c>
      <c r="AN2983" s="7" t="n">
        <f aca="false">INDEX($AB$2982:$AB$3109,MATCH($A2983+(1-G2983)*2,$A$2982:$A$3109,0))</f>
        <v>15000000</v>
      </c>
      <c r="AO2983" s="7" t="n">
        <f aca="false">INDEX($AB$2982:$AB$3109,MATCH($A2983-G2983*2,$A$2982:$A$3109,0))</f>
        <v>325975286.47672</v>
      </c>
      <c r="AP2983" s="7" t="n">
        <f aca="false">INDEX($AC$2982:$AC$3109,MATCH($A2983+(1-H2983)*1,$A$2982:$A$3109,0))</f>
        <v>5000000</v>
      </c>
      <c r="AQ2983" s="7" t="n">
        <f aca="false">INDEX($AC$2982:$AC$3109,MATCH($A2983-H2983*1,$A$2982:$A$3109,0))</f>
        <v>280943599.860481</v>
      </c>
      <c r="AR2983" s="14" t="b">
        <f aca="false">AND(IF(B2983=1,AD2983&gt;=AE2983,AE2983&gt;AD2983),IF(C2983=1,AF2983&gt;=AG2983,AG2983&gt;AF2983),IF(D2983=1,AH2983&gt;=AI2983,AI2983&gt;AH2983),IF(E2983=1,AJ2983&gt;=AK2983,AK2983&gt;AJ2983),IF(F2983=1,AL2983&gt;=AM2983,AM2983&gt;AL2983),IF(G2983=1,AN2983&gt;=AO2983,AO2983&gt;AN2983),IF(H2983=1,AP2983&gt;=AQ2983,AQ2983&gt;AP2983))</f>
        <v>0</v>
      </c>
      <c r="AS2983" s="2"/>
      <c r="AT2983" s="2"/>
      <c r="AU2983" s="2"/>
      <c r="AV2983" s="2"/>
      <c r="AW2983" s="2"/>
      <c r="AX2983" s="2"/>
    </row>
    <row r="2984" customFormat="false" ht="15" hidden="false" customHeight="false" outlineLevel="0" collapsed="false">
      <c r="A2984" s="6" t="n">
        <f aca="false">ROW()-2982</f>
        <v>2</v>
      </c>
      <c r="B2984" s="6" t="n">
        <f aca="false">MOD(INT($A2984/64),2)</f>
        <v>0</v>
      </c>
      <c r="C2984" s="6" t="n">
        <f aca="false">MOD(INT($A2984/32),2)</f>
        <v>0</v>
      </c>
      <c r="D2984" s="6" t="n">
        <f aca="false">MOD(INT($A2984/16),2)</f>
        <v>0</v>
      </c>
      <c r="E2984" s="6" t="n">
        <f aca="false">MOD(INT($A2984/8),2)</f>
        <v>0</v>
      </c>
      <c r="F2984" s="6" t="n">
        <f aca="false">MOD(INT($A2984/4),2)</f>
        <v>0</v>
      </c>
      <c r="G2984" s="6" t="n">
        <f aca="false">MOD(INT($A2984/2),2)</f>
        <v>1</v>
      </c>
      <c r="H2984" s="6" t="n">
        <f aca="false">MOD(INT($A2984/1),2)</f>
        <v>0</v>
      </c>
      <c r="I2984" s="7" t="n">
        <f aca="false">IF(B2984=1,MIN($B$6,$B$2980),0)</f>
        <v>0</v>
      </c>
      <c r="J2984" s="7" t="n">
        <f aca="false">IF(C2984=1,MIN($F$856,MAX(0,$B$2980-I2984)),0)</f>
        <v>0</v>
      </c>
      <c r="K2984" s="7" t="n">
        <f aca="false">IF(D2984=1,MIN($F$855,MAX(0,$B$2980-SUM(I2984:J2984))),0)</f>
        <v>0</v>
      </c>
      <c r="L2984" s="7" t="n">
        <f aca="false">IF(E2984=1,MIN($F$854,MAX(0,$B$2980-SUM(I2984:K2984))),0)</f>
        <v>0</v>
      </c>
      <c r="M2984" s="7" t="n">
        <f aca="false">IF(F2984=1,MIN($F$853,MAX(0,$B$2980-SUM(I2984:L2984))),0)</f>
        <v>0</v>
      </c>
      <c r="N2984" s="7" t="n">
        <f aca="false">IF(G2984=1,MIN($F$852,MAX(0,$B$2980-SUM(I2984:M2984))),0)</f>
        <v>15000000</v>
      </c>
      <c r="O2984" s="7" t="n">
        <f aca="false">IF(H2984=1,MIN($F$851,MAX(0,$B$2980-SUM(I2984:N2984))),0)</f>
        <v>0</v>
      </c>
      <c r="P2984" s="7" t="n">
        <f aca="false">MAX(0,$B$2980-SUM(I2984:O2984))</f>
        <v>1985000000</v>
      </c>
      <c r="Q2984" s="7" t="n">
        <f aca="false">($B$833+$B$834)+$B$22+(1-B2984)*$B$828+(1-C2984)*$E$856+(1-D2984)*$E$855+(1-E2984)*$E$854+(1-F2984)*$E$853+(1-G2984)*$E$852+(1-H2984)*$E$851</f>
        <v>28138825.7464214</v>
      </c>
      <c r="R2984" s="7" t="n">
        <f aca="false">P2984&gt;$B$12*Q2984</f>
        <v>1</v>
      </c>
      <c r="S2984" s="7" t="n">
        <f aca="false">IF(R2984,(P2984+$B$12*$B$13)/(Q2984+$B$13),IF(Q2984&gt;0,P2984/Q2984,0))</f>
        <v>64.8686740297853</v>
      </c>
      <c r="T2984" s="7" t="n">
        <f aca="false">IF(R2984,$B$13*(S2984-$B$12),0)</f>
        <v>159671685.074463</v>
      </c>
      <c r="U2984" s="7" t="n">
        <f aca="false">($B$833+$B$834)*S2984</f>
        <v>17253531.1765857</v>
      </c>
      <c r="V2984" s="7" t="n">
        <f aca="false">$B$22*S2984</f>
        <v>583818066.268068</v>
      </c>
      <c r="W2984" s="7" t="n">
        <f aca="false">IF(B2984=1,I2984,S2984*$B$828)</f>
        <v>41459434.6205297</v>
      </c>
      <c r="X2984" s="7" t="n">
        <f aca="false">IF(C2984=1,J2984,S2984*$E$856)</f>
        <v>396178756.04022</v>
      </c>
      <c r="Y2984" s="7" t="n">
        <f aca="false">IF(D2984=1,K2984,S2984*$E$855)</f>
        <v>111984316.910366</v>
      </c>
      <c r="Z2984" s="7" t="n">
        <f aca="false">IF(E2984=1,L2984,S2984*$E$854)</f>
        <v>155684817.671485</v>
      </c>
      <c r="AA2984" s="7" t="n">
        <f aca="false">IF(F2984=1,M2984,S2984*$E$853)</f>
        <v>194606022.089356</v>
      </c>
      <c r="AB2984" s="7" t="n">
        <f aca="false">IF(G2984=1,N2984,S2984*$E$852)</f>
        <v>15000000</v>
      </c>
      <c r="AC2984" s="7" t="n">
        <f aca="false">IF(H2984=1,O2984,S2984*$E$851)</f>
        <v>324343370.148926</v>
      </c>
      <c r="AD2984" s="7" t="n">
        <f aca="false">INDEX($W$2982:$W$3109,MATCH($A2984+(1-B2984)*64,$A$2982:$A$3109,0))</f>
        <v>30000000</v>
      </c>
      <c r="AE2984" s="7" t="n">
        <f aca="false">INDEX($W$2982:$W$3109,MATCH($A2984-B2984*64,$A$2982:$A$3109,0))</f>
        <v>41459434.6205297</v>
      </c>
      <c r="AF2984" s="7" t="n">
        <f aca="false">INDEX($X$2982:$X$3109,MATCH($A2984+(1-C2984)*32,$A$2982:$A$3109,0))</f>
        <v>300000000</v>
      </c>
      <c r="AG2984" s="7" t="n">
        <f aca="false">INDEX($X$2982:$X$3109,MATCH($A2984-C2984*32,$A$2982:$A$3109,0))</f>
        <v>396178756.04022</v>
      </c>
      <c r="AH2984" s="7" t="n">
        <f aca="false">INDEX($Y$2982:$Y$3109,MATCH($A2984+(1-D2984)*16,$A$2982:$A$3109,0))</f>
        <v>100000000</v>
      </c>
      <c r="AI2984" s="7" t="n">
        <f aca="false">INDEX($Y$2982:$Y$3109,MATCH($A2984-D2984*16,$A$2982:$A$3109,0))</f>
        <v>111984316.910366</v>
      </c>
      <c r="AJ2984" s="7" t="n">
        <f aca="false">INDEX($Z$2982:$Z$3109,MATCH($A2984+(1-E2984)*8,$A$2982:$A$3109,0))</f>
        <v>60000000</v>
      </c>
      <c r="AK2984" s="7" t="n">
        <f aca="false">INDEX($Z$2982:$Z$3109,MATCH($A2984-E2984*8,$A$2982:$A$3109,0))</f>
        <v>155684817.671485</v>
      </c>
      <c r="AL2984" s="7" t="n">
        <f aca="false">INDEX($AA$2982:$AA$3109,MATCH($A2984+(1-F2984)*4,$A$2982:$A$3109,0))</f>
        <v>30000000</v>
      </c>
      <c r="AM2984" s="7" t="n">
        <f aca="false">INDEX($AA$2982:$AA$3109,MATCH($A2984-F2984*4,$A$2982:$A$3109,0))</f>
        <v>194606022.089356</v>
      </c>
      <c r="AN2984" s="7" t="n">
        <f aca="false">INDEX($AB$2982:$AB$3109,MATCH($A2984+(1-G2984)*2,$A$2982:$A$3109,0))</f>
        <v>15000000</v>
      </c>
      <c r="AO2984" s="7" t="n">
        <f aca="false">INDEX($AB$2982:$AB$3109,MATCH($A2984-G2984*2,$A$2982:$A$3109,0))</f>
        <v>280943599.860481</v>
      </c>
      <c r="AP2984" s="7" t="n">
        <f aca="false">INDEX($AC$2982:$AC$3109,MATCH($A2984+(1-H2984)*1,$A$2982:$A$3109,0))</f>
        <v>5000000</v>
      </c>
      <c r="AQ2984" s="7" t="n">
        <f aca="false">INDEX($AC$2982:$AC$3109,MATCH($A2984-H2984*1,$A$2982:$A$3109,0))</f>
        <v>324343370.148926</v>
      </c>
      <c r="AR2984" s="14" t="b">
        <f aca="false">AND(IF(B2984=1,AD2984&gt;=AE2984,AE2984&gt;AD2984),IF(C2984=1,AF2984&gt;=AG2984,AG2984&gt;AF2984),IF(D2984=1,AH2984&gt;=AI2984,AI2984&gt;AH2984),IF(E2984=1,AJ2984&gt;=AK2984,AK2984&gt;AJ2984),IF(F2984=1,AL2984&gt;=AM2984,AM2984&gt;AL2984),IF(G2984=1,AN2984&gt;=AO2984,AO2984&gt;AN2984),IF(H2984=1,AP2984&gt;=AQ2984,AQ2984&gt;AP2984))</f>
        <v>0</v>
      </c>
      <c r="AS2984" s="2"/>
      <c r="AT2984" s="2"/>
      <c r="AU2984" s="2"/>
      <c r="AV2984" s="2"/>
      <c r="AW2984" s="2"/>
      <c r="AX2984" s="2"/>
    </row>
    <row r="2985" customFormat="false" ht="15" hidden="false" customHeight="false" outlineLevel="0" collapsed="false">
      <c r="A2985" s="6" t="n">
        <f aca="false">ROW()-2982</f>
        <v>3</v>
      </c>
      <c r="B2985" s="6" t="n">
        <f aca="false">MOD(INT($A2985/64),2)</f>
        <v>0</v>
      </c>
      <c r="C2985" s="6" t="n">
        <f aca="false">MOD(INT($A2985/32),2)</f>
        <v>0</v>
      </c>
      <c r="D2985" s="6" t="n">
        <f aca="false">MOD(INT($A2985/16),2)</f>
        <v>0</v>
      </c>
      <c r="E2985" s="6" t="n">
        <f aca="false">MOD(INT($A2985/8),2)</f>
        <v>0</v>
      </c>
      <c r="F2985" s="6" t="n">
        <f aca="false">MOD(INT($A2985/4),2)</f>
        <v>0</v>
      </c>
      <c r="G2985" s="6" t="n">
        <f aca="false">MOD(INT($A2985/2),2)</f>
        <v>1</v>
      </c>
      <c r="H2985" s="6" t="n">
        <f aca="false">MOD(INT($A2985/1),2)</f>
        <v>1</v>
      </c>
      <c r="I2985" s="7" t="n">
        <f aca="false">IF(B2985=1,MIN($B$6,$B$2980),0)</f>
        <v>0</v>
      </c>
      <c r="J2985" s="7" t="n">
        <f aca="false">IF(C2985=1,MIN($F$856,MAX(0,$B$2980-I2985)),0)</f>
        <v>0</v>
      </c>
      <c r="K2985" s="7" t="n">
        <f aca="false">IF(D2985=1,MIN($F$855,MAX(0,$B$2980-SUM(I2985:J2985))),0)</f>
        <v>0</v>
      </c>
      <c r="L2985" s="7" t="n">
        <f aca="false">IF(E2985=1,MIN($F$854,MAX(0,$B$2980-SUM(I2985:K2985))),0)</f>
        <v>0</v>
      </c>
      <c r="M2985" s="7" t="n">
        <f aca="false">IF(F2985=1,MIN($F$853,MAX(0,$B$2980-SUM(I2985:L2985))),0)</f>
        <v>0</v>
      </c>
      <c r="N2985" s="7" t="n">
        <f aca="false">IF(G2985=1,MIN($F$852,MAX(0,$B$2980-SUM(I2985:M2985))),0)</f>
        <v>15000000</v>
      </c>
      <c r="O2985" s="7" t="n">
        <f aca="false">IF(H2985=1,MIN($F$851,MAX(0,$B$2980-SUM(I2985:N2985))),0)</f>
        <v>5000000</v>
      </c>
      <c r="P2985" s="7" t="n">
        <f aca="false">MAX(0,$B$2980-SUM(I2985:O2985))</f>
        <v>1980000000</v>
      </c>
      <c r="Q2985" s="7" t="n">
        <f aca="false">($B$833+$B$834)+$B$22+(1-B2985)*$B$828+(1-C2985)*$E$856+(1-D2985)*$E$855+(1-E2985)*$E$854+(1-F2985)*$E$853+(1-G2985)*$E$852+(1-H2985)*$E$851</f>
        <v>23138825.7464214</v>
      </c>
      <c r="R2985" s="7" t="n">
        <f aca="false">P2985&gt;$B$12*Q2985</f>
        <v>1</v>
      </c>
      <c r="S2985" s="7" t="n">
        <f aca="false">IF(R2985,(P2985+$B$12*$B$13)/(Q2985+$B$13),IF(Q2985&gt;0,P2985/Q2985,0))</f>
        <v>77.3241340928695</v>
      </c>
      <c r="T2985" s="7" t="n">
        <f aca="false">IF(R2985,$B$13*(S2985-$B$12),0)</f>
        <v>190810335.232174</v>
      </c>
      <c r="U2985" s="7" t="n">
        <f aca="false">($B$833+$B$834)*S2985</f>
        <v>20566388.6032454</v>
      </c>
      <c r="V2985" s="7" t="n">
        <f aca="false">$B$22*S2985</f>
        <v>695917206.835825</v>
      </c>
      <c r="W2985" s="7" t="n">
        <f aca="false">IF(B2985=1,I2985,S2985*$B$828)</f>
        <v>49420077.2554778</v>
      </c>
      <c r="X2985" s="7" t="n">
        <f aca="false">IF(C2985=1,J2985,S2985*$E$856)</f>
        <v>472249197.551566</v>
      </c>
      <c r="Y2985" s="7" t="n">
        <f aca="false">IF(D2985=1,K2985,S2985*$E$855)</f>
        <v>133486470.420216</v>
      </c>
      <c r="Z2985" s="7" t="n">
        <f aca="false">IF(E2985=1,L2985,S2985*$E$854)</f>
        <v>185577921.822887</v>
      </c>
      <c r="AA2985" s="7" t="n">
        <f aca="false">IF(F2985=1,M2985,S2985*$E$853)</f>
        <v>231972402.278609</v>
      </c>
      <c r="AB2985" s="7" t="n">
        <f aca="false">IF(G2985=1,N2985,S2985*$E$852)</f>
        <v>15000000</v>
      </c>
      <c r="AC2985" s="7" t="n">
        <f aca="false">IF(H2985=1,O2985,S2985*$E$851)</f>
        <v>5000000</v>
      </c>
      <c r="AD2985" s="7" t="n">
        <f aca="false">INDEX($W$2982:$W$3109,MATCH($A2985+(1-B2985)*64,$A$2982:$A$3109,0))</f>
        <v>30000000</v>
      </c>
      <c r="AE2985" s="7" t="n">
        <f aca="false">INDEX($W$2982:$W$3109,MATCH($A2985-B2985*64,$A$2982:$A$3109,0))</f>
        <v>49420077.2554778</v>
      </c>
      <c r="AF2985" s="7" t="n">
        <f aca="false">INDEX($X$2982:$X$3109,MATCH($A2985+(1-C2985)*32,$A$2982:$A$3109,0))</f>
        <v>300000000</v>
      </c>
      <c r="AG2985" s="7" t="n">
        <f aca="false">INDEX($X$2982:$X$3109,MATCH($A2985-C2985*32,$A$2982:$A$3109,0))</f>
        <v>472249197.551566</v>
      </c>
      <c r="AH2985" s="7" t="n">
        <f aca="false">INDEX($Y$2982:$Y$3109,MATCH($A2985+(1-D2985)*16,$A$2982:$A$3109,0))</f>
        <v>100000000</v>
      </c>
      <c r="AI2985" s="7" t="n">
        <f aca="false">INDEX($Y$2982:$Y$3109,MATCH($A2985-D2985*16,$A$2982:$A$3109,0))</f>
        <v>133486470.420216</v>
      </c>
      <c r="AJ2985" s="7" t="n">
        <f aca="false">INDEX($Z$2982:$Z$3109,MATCH($A2985+(1-E2985)*8,$A$2982:$A$3109,0))</f>
        <v>60000000</v>
      </c>
      <c r="AK2985" s="7" t="n">
        <f aca="false">INDEX($Z$2982:$Z$3109,MATCH($A2985-E2985*8,$A$2982:$A$3109,0))</f>
        <v>185577921.822887</v>
      </c>
      <c r="AL2985" s="7" t="n">
        <f aca="false">INDEX($AA$2982:$AA$3109,MATCH($A2985+(1-F2985)*4,$A$2982:$A$3109,0))</f>
        <v>30000000</v>
      </c>
      <c r="AM2985" s="7" t="n">
        <f aca="false">INDEX($AA$2982:$AA$3109,MATCH($A2985-F2985*4,$A$2982:$A$3109,0))</f>
        <v>231972402.278609</v>
      </c>
      <c r="AN2985" s="7" t="n">
        <f aca="false">INDEX($AB$2982:$AB$3109,MATCH($A2985+(1-G2985)*2,$A$2982:$A$3109,0))</f>
        <v>15000000</v>
      </c>
      <c r="AO2985" s="7" t="n">
        <f aca="false">INDEX($AB$2982:$AB$3109,MATCH($A2985-G2985*2,$A$2982:$A$3109,0))</f>
        <v>325975286.47672</v>
      </c>
      <c r="AP2985" s="7" t="n">
        <f aca="false">INDEX($AC$2982:$AC$3109,MATCH($A2985+(1-H2985)*1,$A$2982:$A$3109,0))</f>
        <v>5000000</v>
      </c>
      <c r="AQ2985" s="7" t="n">
        <f aca="false">INDEX($AC$2982:$AC$3109,MATCH($A2985-H2985*1,$A$2982:$A$3109,0))</f>
        <v>324343370.148926</v>
      </c>
      <c r="AR2985" s="14" t="b">
        <f aca="false">AND(IF(B2985=1,AD2985&gt;=AE2985,AE2985&gt;AD2985),IF(C2985=1,AF2985&gt;=AG2985,AG2985&gt;AF2985),IF(D2985=1,AH2985&gt;=AI2985,AI2985&gt;AH2985),IF(E2985=1,AJ2985&gt;=AK2985,AK2985&gt;AJ2985),IF(F2985=1,AL2985&gt;=AM2985,AM2985&gt;AL2985),IF(G2985=1,AN2985&gt;=AO2985,AO2985&gt;AN2985),IF(H2985=1,AP2985&gt;=AQ2985,AQ2985&gt;AP2985))</f>
        <v>0</v>
      </c>
      <c r="AS2985" s="2"/>
      <c r="AT2985" s="2"/>
      <c r="AU2985" s="2"/>
      <c r="AV2985" s="2"/>
      <c r="AW2985" s="2"/>
      <c r="AX2985" s="2"/>
    </row>
    <row r="2986" customFormat="false" ht="15" hidden="false" customHeight="false" outlineLevel="0" collapsed="false">
      <c r="A2986" s="6" t="n">
        <f aca="false">ROW()-2982</f>
        <v>4</v>
      </c>
      <c r="B2986" s="6" t="n">
        <f aca="false">MOD(INT($A2986/64),2)</f>
        <v>0</v>
      </c>
      <c r="C2986" s="6" t="n">
        <f aca="false">MOD(INT($A2986/32),2)</f>
        <v>0</v>
      </c>
      <c r="D2986" s="6" t="n">
        <f aca="false">MOD(INT($A2986/16),2)</f>
        <v>0</v>
      </c>
      <c r="E2986" s="6" t="n">
        <f aca="false">MOD(INT($A2986/8),2)</f>
        <v>0</v>
      </c>
      <c r="F2986" s="6" t="n">
        <f aca="false">MOD(INT($A2986/4),2)</f>
        <v>1</v>
      </c>
      <c r="G2986" s="6" t="n">
        <f aca="false">MOD(INT($A2986/2),2)</f>
        <v>0</v>
      </c>
      <c r="H2986" s="6" t="n">
        <f aca="false">MOD(INT($A2986/1),2)</f>
        <v>0</v>
      </c>
      <c r="I2986" s="7" t="n">
        <f aca="false">IF(B2986=1,MIN($B$6,$B$2980),0)</f>
        <v>0</v>
      </c>
      <c r="J2986" s="7" t="n">
        <f aca="false">IF(C2986=1,MIN($F$856,MAX(0,$B$2980-I2986)),0)</f>
        <v>0</v>
      </c>
      <c r="K2986" s="7" t="n">
        <f aca="false">IF(D2986=1,MIN($F$855,MAX(0,$B$2980-SUM(I2986:J2986))),0)</f>
        <v>0</v>
      </c>
      <c r="L2986" s="7" t="n">
        <f aca="false">IF(E2986=1,MIN($F$854,MAX(0,$B$2980-SUM(I2986:K2986))),0)</f>
        <v>0</v>
      </c>
      <c r="M2986" s="7" t="n">
        <f aca="false">IF(F2986=1,MIN($F$853,MAX(0,$B$2980-SUM(I2986:L2986))),0)</f>
        <v>30000000</v>
      </c>
      <c r="N2986" s="7" t="n">
        <f aca="false">IF(G2986=1,MIN($F$852,MAX(0,$B$2980-SUM(I2986:M2986))),0)</f>
        <v>0</v>
      </c>
      <c r="O2986" s="7" t="n">
        <f aca="false">IF(H2986=1,MIN($F$851,MAX(0,$B$2980-SUM(I2986:N2986))),0)</f>
        <v>0</v>
      </c>
      <c r="P2986" s="7" t="n">
        <f aca="false">MAX(0,$B$2980-SUM(I2986:O2986))</f>
        <v>1970000000</v>
      </c>
      <c r="Q2986" s="7" t="n">
        <f aca="false">($B$833+$B$834)+$B$22+(1-B2986)*$B$828+(1-C2986)*$E$856+(1-D2986)*$E$855+(1-E2986)*$E$854+(1-F2986)*$E$853+(1-G2986)*$E$852+(1-H2986)*$E$851</f>
        <v>30138825.7464214</v>
      </c>
      <c r="R2986" s="7" t="n">
        <f aca="false">P2986&gt;$B$12*Q2986</f>
        <v>1</v>
      </c>
      <c r="S2986" s="7" t="n">
        <f aca="false">IF(R2986,(P2986+$B$12*$B$13)/(Q2986+$B$13),IF(Q2986&gt;0,P2986/Q2986,0))</f>
        <v>60.4341594677704</v>
      </c>
      <c r="T2986" s="7" t="n">
        <f aca="false">IF(R2986,$B$13*(S2986-$B$12),0)</f>
        <v>148585398.669426</v>
      </c>
      <c r="U2986" s="7" t="n">
        <f aca="false">($B$833+$B$834)*S2986</f>
        <v>16074055.3141129</v>
      </c>
      <c r="V2986" s="7" t="n">
        <f aca="false">$B$22*S2986</f>
        <v>543907435.209934</v>
      </c>
      <c r="W2986" s="7" t="n">
        <f aca="false">IF(B2986=1,I2986,S2986*$B$828)</f>
        <v>38625208.866613</v>
      </c>
      <c r="X2986" s="7" t="n">
        <f aca="false">IF(C2986=1,J2986,S2986*$E$856)</f>
        <v>369095414.364166</v>
      </c>
      <c r="Y2986" s="7" t="n">
        <f aca="false">IF(D2986=1,K2986,S2986*$E$855)</f>
        <v>104328910.175395</v>
      </c>
      <c r="Z2986" s="7" t="n">
        <f aca="false">IF(E2986=1,L2986,S2986*$E$854)</f>
        <v>145041982.722649</v>
      </c>
      <c r="AA2986" s="7" t="n">
        <f aca="false">IF(F2986=1,M2986,S2986*$E$853)</f>
        <v>30000000</v>
      </c>
      <c r="AB2986" s="7" t="n">
        <f aca="false">IF(G2986=1,N2986,S2986*$E$852)</f>
        <v>302170797.338852</v>
      </c>
      <c r="AC2986" s="7" t="n">
        <f aca="false">IF(H2986=1,O2986,S2986*$E$851)</f>
        <v>302170797.338852</v>
      </c>
      <c r="AD2986" s="7" t="n">
        <f aca="false">INDEX($W$2982:$W$3109,MATCH($A2986+(1-B2986)*64,$A$2982:$A$3109,0))</f>
        <v>30000000</v>
      </c>
      <c r="AE2986" s="7" t="n">
        <f aca="false">INDEX($W$2982:$W$3109,MATCH($A2986-B2986*64,$A$2982:$A$3109,0))</f>
        <v>38625208.866613</v>
      </c>
      <c r="AF2986" s="7" t="n">
        <f aca="false">INDEX($X$2982:$X$3109,MATCH($A2986+(1-C2986)*32,$A$2982:$A$3109,0))</f>
        <v>300000000</v>
      </c>
      <c r="AG2986" s="7" t="n">
        <f aca="false">INDEX($X$2982:$X$3109,MATCH($A2986-C2986*32,$A$2982:$A$3109,0))</f>
        <v>369095414.364166</v>
      </c>
      <c r="AH2986" s="7" t="n">
        <f aca="false">INDEX($Y$2982:$Y$3109,MATCH($A2986+(1-D2986)*16,$A$2982:$A$3109,0))</f>
        <v>100000000</v>
      </c>
      <c r="AI2986" s="7" t="n">
        <f aca="false">INDEX($Y$2982:$Y$3109,MATCH($A2986-D2986*16,$A$2982:$A$3109,0))</f>
        <v>104328910.175395</v>
      </c>
      <c r="AJ2986" s="7" t="n">
        <f aca="false">INDEX($Z$2982:$Z$3109,MATCH($A2986+(1-E2986)*8,$A$2982:$A$3109,0))</f>
        <v>60000000</v>
      </c>
      <c r="AK2986" s="7" t="n">
        <f aca="false">INDEX($Z$2982:$Z$3109,MATCH($A2986-E2986*8,$A$2982:$A$3109,0))</f>
        <v>145041982.722649</v>
      </c>
      <c r="AL2986" s="7" t="n">
        <f aca="false">INDEX($AA$2982:$AA$3109,MATCH($A2986+(1-F2986)*4,$A$2982:$A$3109,0))</f>
        <v>30000000</v>
      </c>
      <c r="AM2986" s="7" t="n">
        <f aca="false">INDEX($AA$2982:$AA$3109,MATCH($A2986-F2986*4,$A$2982:$A$3109,0))</f>
        <v>168566159.916288</v>
      </c>
      <c r="AN2986" s="7" t="n">
        <f aca="false">INDEX($AB$2982:$AB$3109,MATCH($A2986+(1-G2986)*2,$A$2982:$A$3109,0))</f>
        <v>15000000</v>
      </c>
      <c r="AO2986" s="7" t="n">
        <f aca="false">INDEX($AB$2982:$AB$3109,MATCH($A2986-G2986*2,$A$2982:$A$3109,0))</f>
        <v>302170797.338852</v>
      </c>
      <c r="AP2986" s="7" t="n">
        <f aca="false">INDEX($AC$2982:$AC$3109,MATCH($A2986+(1-H2986)*1,$A$2982:$A$3109,0))</f>
        <v>5000000</v>
      </c>
      <c r="AQ2986" s="7" t="n">
        <f aca="false">INDEX($AC$2982:$AC$3109,MATCH($A2986-H2986*1,$A$2982:$A$3109,0))</f>
        <v>302170797.338852</v>
      </c>
      <c r="AR2986" s="14" t="b">
        <f aca="false">AND(IF(B2986=1,AD2986&gt;=AE2986,AE2986&gt;AD2986),IF(C2986=1,AF2986&gt;=AG2986,AG2986&gt;AF2986),IF(D2986=1,AH2986&gt;=AI2986,AI2986&gt;AH2986),IF(E2986=1,AJ2986&gt;=AK2986,AK2986&gt;AJ2986),IF(F2986=1,AL2986&gt;=AM2986,AM2986&gt;AL2986),IF(G2986=1,AN2986&gt;=AO2986,AO2986&gt;AN2986),IF(H2986=1,AP2986&gt;=AQ2986,AQ2986&gt;AP2986))</f>
        <v>0</v>
      </c>
      <c r="AS2986" s="2"/>
      <c r="AT2986" s="2"/>
      <c r="AU2986" s="2"/>
      <c r="AV2986" s="2"/>
      <c r="AW2986" s="2"/>
      <c r="AX2986" s="2"/>
    </row>
    <row r="2987" customFormat="false" ht="15" hidden="false" customHeight="false" outlineLevel="0" collapsed="false">
      <c r="A2987" s="6" t="n">
        <f aca="false">ROW()-2982</f>
        <v>5</v>
      </c>
      <c r="B2987" s="6" t="n">
        <f aca="false">MOD(INT($A2987/64),2)</f>
        <v>0</v>
      </c>
      <c r="C2987" s="6" t="n">
        <f aca="false">MOD(INT($A2987/32),2)</f>
        <v>0</v>
      </c>
      <c r="D2987" s="6" t="n">
        <f aca="false">MOD(INT($A2987/16),2)</f>
        <v>0</v>
      </c>
      <c r="E2987" s="6" t="n">
        <f aca="false">MOD(INT($A2987/8),2)</f>
        <v>0</v>
      </c>
      <c r="F2987" s="6" t="n">
        <f aca="false">MOD(INT($A2987/4),2)</f>
        <v>1</v>
      </c>
      <c r="G2987" s="6" t="n">
        <f aca="false">MOD(INT($A2987/2),2)</f>
        <v>0</v>
      </c>
      <c r="H2987" s="6" t="n">
        <f aca="false">MOD(INT($A2987/1),2)</f>
        <v>1</v>
      </c>
      <c r="I2987" s="7" t="n">
        <f aca="false">IF(B2987=1,MIN($B$6,$B$2980),0)</f>
        <v>0</v>
      </c>
      <c r="J2987" s="7" t="n">
        <f aca="false">IF(C2987=1,MIN($F$856,MAX(0,$B$2980-I2987)),0)</f>
        <v>0</v>
      </c>
      <c r="K2987" s="7" t="n">
        <f aca="false">IF(D2987=1,MIN($F$855,MAX(0,$B$2980-SUM(I2987:J2987))),0)</f>
        <v>0</v>
      </c>
      <c r="L2987" s="7" t="n">
        <f aca="false">IF(E2987=1,MIN($F$854,MAX(0,$B$2980-SUM(I2987:K2987))),0)</f>
        <v>0</v>
      </c>
      <c r="M2987" s="7" t="n">
        <f aca="false">IF(F2987=1,MIN($F$853,MAX(0,$B$2980-SUM(I2987:L2987))),0)</f>
        <v>30000000</v>
      </c>
      <c r="N2987" s="7" t="n">
        <f aca="false">IF(G2987=1,MIN($F$852,MAX(0,$B$2980-SUM(I2987:M2987))),0)</f>
        <v>0</v>
      </c>
      <c r="O2987" s="7" t="n">
        <f aca="false">IF(H2987=1,MIN($F$851,MAX(0,$B$2980-SUM(I2987:N2987))),0)</f>
        <v>5000000</v>
      </c>
      <c r="P2987" s="7" t="n">
        <f aca="false">MAX(0,$B$2980-SUM(I2987:O2987))</f>
        <v>1965000000</v>
      </c>
      <c r="Q2987" s="7" t="n">
        <f aca="false">($B$833+$B$834)+$B$22+(1-B2987)*$B$828+(1-C2987)*$E$856+(1-D2987)*$E$855+(1-E2987)*$E$854+(1-F2987)*$E$853+(1-G2987)*$E$852+(1-H2987)*$E$851</f>
        <v>25138825.7464214</v>
      </c>
      <c r="R2987" s="7" t="n">
        <f aca="false">P2987&gt;$B$12*Q2987</f>
        <v>1</v>
      </c>
      <c r="S2987" s="7" t="n">
        <f aca="false">IF(R2987,(P2987+$B$12*$B$13)/(Q2987+$B$13),IF(Q2987&gt;0,P2987/Q2987,0))</f>
        <v>71.1860922765414</v>
      </c>
      <c r="T2987" s="7" t="n">
        <f aca="false">IF(R2987,$B$13*(S2987-$B$12),0)</f>
        <v>175465230.691354</v>
      </c>
      <c r="U2987" s="7" t="n">
        <f aca="false">($B$833+$B$834)*S2987</f>
        <v>18933814.8313108</v>
      </c>
      <c r="V2987" s="7" t="n">
        <f aca="false">$B$22*S2987</f>
        <v>640674830.488873</v>
      </c>
      <c r="W2987" s="7" t="n">
        <f aca="false">IF(B2987=1,I2987,S2987*$B$828)</f>
        <v>45497078.2549851</v>
      </c>
      <c r="X2987" s="7" t="n">
        <f aca="false">IF(C2987=1,J2987,S2987*$E$856)</f>
        <v>434761738.347465</v>
      </c>
      <c r="Y2987" s="7" t="n">
        <f aca="false">IF(D2987=1,K2987,S2987*$E$855)</f>
        <v>122890224.539606</v>
      </c>
      <c r="Z2987" s="7" t="n">
        <f aca="false">IF(E2987=1,L2987,S2987*$E$854)</f>
        <v>170846621.463699</v>
      </c>
      <c r="AA2987" s="7" t="n">
        <f aca="false">IF(F2987=1,M2987,S2987*$E$853)</f>
        <v>30000000</v>
      </c>
      <c r="AB2987" s="7" t="n">
        <f aca="false">IF(G2987=1,N2987,S2987*$E$852)</f>
        <v>355930461.382707</v>
      </c>
      <c r="AC2987" s="7" t="n">
        <f aca="false">IF(H2987=1,O2987,S2987*$E$851)</f>
        <v>5000000</v>
      </c>
      <c r="AD2987" s="7" t="n">
        <f aca="false">INDEX($W$2982:$W$3109,MATCH($A2987+(1-B2987)*64,$A$2982:$A$3109,0))</f>
        <v>30000000</v>
      </c>
      <c r="AE2987" s="7" t="n">
        <f aca="false">INDEX($W$2982:$W$3109,MATCH($A2987-B2987*64,$A$2982:$A$3109,0))</f>
        <v>45497078.2549851</v>
      </c>
      <c r="AF2987" s="7" t="n">
        <f aca="false">INDEX($X$2982:$X$3109,MATCH($A2987+(1-C2987)*32,$A$2982:$A$3109,0))</f>
        <v>300000000</v>
      </c>
      <c r="AG2987" s="7" t="n">
        <f aca="false">INDEX($X$2982:$X$3109,MATCH($A2987-C2987*32,$A$2982:$A$3109,0))</f>
        <v>434761738.347465</v>
      </c>
      <c r="AH2987" s="7" t="n">
        <f aca="false">INDEX($Y$2982:$Y$3109,MATCH($A2987+(1-D2987)*16,$A$2982:$A$3109,0))</f>
        <v>100000000</v>
      </c>
      <c r="AI2987" s="7" t="n">
        <f aca="false">INDEX($Y$2982:$Y$3109,MATCH($A2987-D2987*16,$A$2982:$A$3109,0))</f>
        <v>122890224.539606</v>
      </c>
      <c r="AJ2987" s="7" t="n">
        <f aca="false">INDEX($Z$2982:$Z$3109,MATCH($A2987+(1-E2987)*8,$A$2982:$A$3109,0))</f>
        <v>60000000</v>
      </c>
      <c r="AK2987" s="7" t="n">
        <f aca="false">INDEX($Z$2982:$Z$3109,MATCH($A2987-E2987*8,$A$2982:$A$3109,0))</f>
        <v>170846621.463699</v>
      </c>
      <c r="AL2987" s="7" t="n">
        <f aca="false">INDEX($AA$2982:$AA$3109,MATCH($A2987+(1-F2987)*4,$A$2982:$A$3109,0))</f>
        <v>30000000</v>
      </c>
      <c r="AM2987" s="7" t="n">
        <f aca="false">INDEX($AA$2982:$AA$3109,MATCH($A2987-F2987*4,$A$2982:$A$3109,0))</f>
        <v>195585171.886032</v>
      </c>
      <c r="AN2987" s="7" t="n">
        <f aca="false">INDEX($AB$2982:$AB$3109,MATCH($A2987+(1-G2987)*2,$A$2982:$A$3109,0))</f>
        <v>15000000</v>
      </c>
      <c r="AO2987" s="7" t="n">
        <f aca="false">INDEX($AB$2982:$AB$3109,MATCH($A2987-G2987*2,$A$2982:$A$3109,0))</f>
        <v>355930461.382707</v>
      </c>
      <c r="AP2987" s="7" t="n">
        <f aca="false">INDEX($AC$2982:$AC$3109,MATCH($A2987+(1-H2987)*1,$A$2982:$A$3109,0))</f>
        <v>5000000</v>
      </c>
      <c r="AQ2987" s="7" t="n">
        <f aca="false">INDEX($AC$2982:$AC$3109,MATCH($A2987-H2987*1,$A$2982:$A$3109,0))</f>
        <v>302170797.338852</v>
      </c>
      <c r="AR2987" s="14" t="b">
        <f aca="false">AND(IF(B2987=1,AD2987&gt;=AE2987,AE2987&gt;AD2987),IF(C2987=1,AF2987&gt;=AG2987,AG2987&gt;AF2987),IF(D2987=1,AH2987&gt;=AI2987,AI2987&gt;AH2987),IF(E2987=1,AJ2987&gt;=AK2987,AK2987&gt;AJ2987),IF(F2987=1,AL2987&gt;=AM2987,AM2987&gt;AL2987),IF(G2987=1,AN2987&gt;=AO2987,AO2987&gt;AN2987),IF(H2987=1,AP2987&gt;=AQ2987,AQ2987&gt;AP2987))</f>
        <v>0</v>
      </c>
      <c r="AS2987" s="2"/>
      <c r="AT2987" s="2"/>
      <c r="AU2987" s="2"/>
      <c r="AV2987" s="2"/>
      <c r="AW2987" s="2"/>
      <c r="AX2987" s="2"/>
    </row>
    <row r="2988" customFormat="false" ht="15" hidden="false" customHeight="false" outlineLevel="0" collapsed="false">
      <c r="A2988" s="6" t="n">
        <f aca="false">ROW()-2982</f>
        <v>6</v>
      </c>
      <c r="B2988" s="6" t="n">
        <f aca="false">MOD(INT($A2988/64),2)</f>
        <v>0</v>
      </c>
      <c r="C2988" s="6" t="n">
        <f aca="false">MOD(INT($A2988/32),2)</f>
        <v>0</v>
      </c>
      <c r="D2988" s="6" t="n">
        <f aca="false">MOD(INT($A2988/16),2)</f>
        <v>0</v>
      </c>
      <c r="E2988" s="6" t="n">
        <f aca="false">MOD(INT($A2988/8),2)</f>
        <v>0</v>
      </c>
      <c r="F2988" s="6" t="n">
        <f aca="false">MOD(INT($A2988/4),2)</f>
        <v>1</v>
      </c>
      <c r="G2988" s="6" t="n">
        <f aca="false">MOD(INT($A2988/2),2)</f>
        <v>1</v>
      </c>
      <c r="H2988" s="6" t="n">
        <f aca="false">MOD(INT($A2988/1),2)</f>
        <v>0</v>
      </c>
      <c r="I2988" s="7" t="n">
        <f aca="false">IF(B2988=1,MIN($B$6,$B$2980),0)</f>
        <v>0</v>
      </c>
      <c r="J2988" s="7" t="n">
        <f aca="false">IF(C2988=1,MIN($F$856,MAX(0,$B$2980-I2988)),0)</f>
        <v>0</v>
      </c>
      <c r="K2988" s="7" t="n">
        <f aca="false">IF(D2988=1,MIN($F$855,MAX(0,$B$2980-SUM(I2988:J2988))),0)</f>
        <v>0</v>
      </c>
      <c r="L2988" s="7" t="n">
        <f aca="false">IF(E2988=1,MIN($F$854,MAX(0,$B$2980-SUM(I2988:K2988))),0)</f>
        <v>0</v>
      </c>
      <c r="M2988" s="7" t="n">
        <f aca="false">IF(F2988=1,MIN($F$853,MAX(0,$B$2980-SUM(I2988:L2988))),0)</f>
        <v>30000000</v>
      </c>
      <c r="N2988" s="7" t="n">
        <f aca="false">IF(G2988=1,MIN($F$852,MAX(0,$B$2980-SUM(I2988:M2988))),0)</f>
        <v>15000000</v>
      </c>
      <c r="O2988" s="7" t="n">
        <f aca="false">IF(H2988=1,MIN($F$851,MAX(0,$B$2980-SUM(I2988:N2988))),0)</f>
        <v>0</v>
      </c>
      <c r="P2988" s="7" t="n">
        <f aca="false">MAX(0,$B$2980-SUM(I2988:O2988))</f>
        <v>1955000000</v>
      </c>
      <c r="Q2988" s="7" t="n">
        <f aca="false">($B$833+$B$834)+$B$22+(1-B2988)*$B$828+(1-C2988)*$E$856+(1-D2988)*$E$855+(1-E2988)*$E$854+(1-F2988)*$E$853+(1-G2988)*$E$852+(1-H2988)*$E$851</f>
        <v>25138825.7464214</v>
      </c>
      <c r="R2988" s="7" t="n">
        <f aca="false">P2988&gt;$B$12*Q2988</f>
        <v>1</v>
      </c>
      <c r="S2988" s="7" t="n">
        <f aca="false">IF(R2988,(P2988+$B$12*$B$13)/(Q2988+$B$13),IF(Q2988&gt;0,P2988/Q2988,0))</f>
        <v>70.824282404742</v>
      </c>
      <c r="T2988" s="7" t="n">
        <f aca="false">IF(R2988,$B$13*(S2988-$B$12),0)</f>
        <v>174560706.011855</v>
      </c>
      <c r="U2988" s="7" t="n">
        <f aca="false">($B$833+$B$834)*S2988</f>
        <v>18837581.9732101</v>
      </c>
      <c r="V2988" s="7" t="n">
        <f aca="false">$B$22*S2988</f>
        <v>637418541.642678</v>
      </c>
      <c r="W2988" s="7" t="n">
        <f aca="false">IF(B2988=1,I2988,S2988*$B$828)</f>
        <v>45265835.1634731</v>
      </c>
      <c r="X2988" s="7" t="n">
        <f aca="false">IF(C2988=1,J2988,S2988*$E$856)</f>
        <v>432552021.761201</v>
      </c>
      <c r="Y2988" s="7" t="n">
        <f aca="false">IF(D2988=1,K2988,S2988*$E$855)</f>
        <v>122265623.652492</v>
      </c>
      <c r="Z2988" s="7" t="n">
        <f aca="false">IF(E2988=1,L2988,S2988*$E$854)</f>
        <v>169978277.771381</v>
      </c>
      <c r="AA2988" s="7" t="n">
        <f aca="false">IF(F2988=1,M2988,S2988*$E$853)</f>
        <v>30000000</v>
      </c>
      <c r="AB2988" s="7" t="n">
        <f aca="false">IF(G2988=1,N2988,S2988*$E$852)</f>
        <v>15000000</v>
      </c>
      <c r="AC2988" s="7" t="n">
        <f aca="false">IF(H2988=1,O2988,S2988*$E$851)</f>
        <v>354121412.02371</v>
      </c>
      <c r="AD2988" s="7" t="n">
        <f aca="false">INDEX($W$2982:$W$3109,MATCH($A2988+(1-B2988)*64,$A$2982:$A$3109,0))</f>
        <v>30000000</v>
      </c>
      <c r="AE2988" s="7" t="n">
        <f aca="false">INDEX($W$2982:$W$3109,MATCH($A2988-B2988*64,$A$2982:$A$3109,0))</f>
        <v>45265835.1634731</v>
      </c>
      <c r="AF2988" s="7" t="n">
        <f aca="false">INDEX($X$2982:$X$3109,MATCH($A2988+(1-C2988)*32,$A$2982:$A$3109,0))</f>
        <v>300000000</v>
      </c>
      <c r="AG2988" s="7" t="n">
        <f aca="false">INDEX($X$2982:$X$3109,MATCH($A2988-C2988*32,$A$2982:$A$3109,0))</f>
        <v>432552021.761201</v>
      </c>
      <c r="AH2988" s="7" t="n">
        <f aca="false">INDEX($Y$2982:$Y$3109,MATCH($A2988+(1-D2988)*16,$A$2982:$A$3109,0))</f>
        <v>100000000</v>
      </c>
      <c r="AI2988" s="7" t="n">
        <f aca="false">INDEX($Y$2982:$Y$3109,MATCH($A2988-D2988*16,$A$2982:$A$3109,0))</f>
        <v>122265623.652492</v>
      </c>
      <c r="AJ2988" s="7" t="n">
        <f aca="false">INDEX($Z$2982:$Z$3109,MATCH($A2988+(1-E2988)*8,$A$2982:$A$3109,0))</f>
        <v>60000000</v>
      </c>
      <c r="AK2988" s="7" t="n">
        <f aca="false">INDEX($Z$2982:$Z$3109,MATCH($A2988-E2988*8,$A$2982:$A$3109,0))</f>
        <v>169978277.771381</v>
      </c>
      <c r="AL2988" s="7" t="n">
        <f aca="false">INDEX($AA$2982:$AA$3109,MATCH($A2988+(1-F2988)*4,$A$2982:$A$3109,0))</f>
        <v>30000000</v>
      </c>
      <c r="AM2988" s="7" t="n">
        <f aca="false">INDEX($AA$2982:$AA$3109,MATCH($A2988-F2988*4,$A$2982:$A$3109,0))</f>
        <v>194606022.089356</v>
      </c>
      <c r="AN2988" s="7" t="n">
        <f aca="false">INDEX($AB$2982:$AB$3109,MATCH($A2988+(1-G2988)*2,$A$2982:$A$3109,0))</f>
        <v>15000000</v>
      </c>
      <c r="AO2988" s="7" t="n">
        <f aca="false">INDEX($AB$2982:$AB$3109,MATCH($A2988-G2988*2,$A$2982:$A$3109,0))</f>
        <v>302170797.338852</v>
      </c>
      <c r="AP2988" s="7" t="n">
        <f aca="false">INDEX($AC$2982:$AC$3109,MATCH($A2988+(1-H2988)*1,$A$2982:$A$3109,0))</f>
        <v>5000000</v>
      </c>
      <c r="AQ2988" s="7" t="n">
        <f aca="false">INDEX($AC$2982:$AC$3109,MATCH($A2988-H2988*1,$A$2982:$A$3109,0))</f>
        <v>354121412.02371</v>
      </c>
      <c r="AR2988" s="14" t="b">
        <f aca="false">AND(IF(B2988=1,AD2988&gt;=AE2988,AE2988&gt;AD2988),IF(C2988=1,AF2988&gt;=AG2988,AG2988&gt;AF2988),IF(D2988=1,AH2988&gt;=AI2988,AI2988&gt;AH2988),IF(E2988=1,AJ2988&gt;=AK2988,AK2988&gt;AJ2988),IF(F2988=1,AL2988&gt;=AM2988,AM2988&gt;AL2988),IF(G2988=1,AN2988&gt;=AO2988,AO2988&gt;AN2988),IF(H2988=1,AP2988&gt;=AQ2988,AQ2988&gt;AP2988))</f>
        <v>0</v>
      </c>
      <c r="AS2988" s="2"/>
      <c r="AT2988" s="2"/>
      <c r="AU2988" s="2"/>
      <c r="AV2988" s="2"/>
      <c r="AW2988" s="2"/>
      <c r="AX2988" s="2"/>
    </row>
    <row r="2989" customFormat="false" ht="15" hidden="false" customHeight="false" outlineLevel="0" collapsed="false">
      <c r="A2989" s="6" t="n">
        <f aca="false">ROW()-2982</f>
        <v>7</v>
      </c>
      <c r="B2989" s="6" t="n">
        <f aca="false">MOD(INT($A2989/64),2)</f>
        <v>0</v>
      </c>
      <c r="C2989" s="6" t="n">
        <f aca="false">MOD(INT($A2989/32),2)</f>
        <v>0</v>
      </c>
      <c r="D2989" s="6" t="n">
        <f aca="false">MOD(INT($A2989/16),2)</f>
        <v>0</v>
      </c>
      <c r="E2989" s="6" t="n">
        <f aca="false">MOD(INT($A2989/8),2)</f>
        <v>0</v>
      </c>
      <c r="F2989" s="6" t="n">
        <f aca="false">MOD(INT($A2989/4),2)</f>
        <v>1</v>
      </c>
      <c r="G2989" s="6" t="n">
        <f aca="false">MOD(INT($A2989/2),2)</f>
        <v>1</v>
      </c>
      <c r="H2989" s="6" t="n">
        <f aca="false">MOD(INT($A2989/1),2)</f>
        <v>1</v>
      </c>
      <c r="I2989" s="7" t="n">
        <f aca="false">IF(B2989=1,MIN($B$6,$B$2980),0)</f>
        <v>0</v>
      </c>
      <c r="J2989" s="7" t="n">
        <f aca="false">IF(C2989=1,MIN($F$856,MAX(0,$B$2980-I2989)),0)</f>
        <v>0</v>
      </c>
      <c r="K2989" s="7" t="n">
        <f aca="false">IF(D2989=1,MIN($F$855,MAX(0,$B$2980-SUM(I2989:J2989))),0)</f>
        <v>0</v>
      </c>
      <c r="L2989" s="7" t="n">
        <f aca="false">IF(E2989=1,MIN($F$854,MAX(0,$B$2980-SUM(I2989:K2989))),0)</f>
        <v>0</v>
      </c>
      <c r="M2989" s="7" t="n">
        <f aca="false">IF(F2989=1,MIN($F$853,MAX(0,$B$2980-SUM(I2989:L2989))),0)</f>
        <v>30000000</v>
      </c>
      <c r="N2989" s="7" t="n">
        <f aca="false">IF(G2989=1,MIN($F$852,MAX(0,$B$2980-SUM(I2989:M2989))),0)</f>
        <v>15000000</v>
      </c>
      <c r="O2989" s="7" t="n">
        <f aca="false">IF(H2989=1,MIN($F$851,MAX(0,$B$2980-SUM(I2989:N2989))),0)</f>
        <v>5000000</v>
      </c>
      <c r="P2989" s="7" t="n">
        <f aca="false">MAX(0,$B$2980-SUM(I2989:O2989))</f>
        <v>1950000000</v>
      </c>
      <c r="Q2989" s="7" t="n">
        <f aca="false">($B$833+$B$834)+$B$22+(1-B2989)*$B$828+(1-C2989)*$E$856+(1-D2989)*$E$855+(1-E2989)*$E$854+(1-F2989)*$E$853+(1-G2989)*$E$852+(1-H2989)*$E$851</f>
        <v>20138825.7464214</v>
      </c>
      <c r="R2989" s="7" t="n">
        <f aca="false">P2989&gt;$B$12*Q2989</f>
        <v>1</v>
      </c>
      <c r="S2989" s="7" t="n">
        <f aca="false">IF(R2989,(P2989+$B$12*$B$13)/(Q2989+$B$13),IF(Q2989&gt;0,P2989/Q2989,0))</f>
        <v>86.2456393220237</v>
      </c>
      <c r="T2989" s="7" t="n">
        <f aca="false">IF(R2989,$B$13*(S2989-$B$12),0)</f>
        <v>213114098.305059</v>
      </c>
      <c r="U2989" s="7" t="n">
        <f aca="false">($B$833+$B$834)*S2989</f>
        <v>22939297.7294995</v>
      </c>
      <c r="V2989" s="7" t="n">
        <f aca="false">$B$22*S2989</f>
        <v>776210753.898213</v>
      </c>
      <c r="W2989" s="7" t="n">
        <f aca="false">IF(B2989=1,I2989,S2989*$B$828)</f>
        <v>55122067.7508438</v>
      </c>
      <c r="X2989" s="7" t="n">
        <f aca="false">IF(C2989=1,J2989,S2989*$E$856)</f>
        <v>526736373.319483</v>
      </c>
      <c r="Y2989" s="7" t="n">
        <f aca="false">IF(D2989=1,K2989,S2989*$E$855)</f>
        <v>148887874.624044</v>
      </c>
      <c r="Z2989" s="7" t="n">
        <f aca="false">IF(E2989=1,L2989,S2989*$E$854)</f>
        <v>206989534.372857</v>
      </c>
      <c r="AA2989" s="7" t="n">
        <f aca="false">IF(F2989=1,M2989,S2989*$E$853)</f>
        <v>30000000</v>
      </c>
      <c r="AB2989" s="7" t="n">
        <f aca="false">IF(G2989=1,N2989,S2989*$E$852)</f>
        <v>15000000</v>
      </c>
      <c r="AC2989" s="7" t="n">
        <f aca="false">IF(H2989=1,O2989,S2989*$E$851)</f>
        <v>5000000</v>
      </c>
      <c r="AD2989" s="7" t="n">
        <f aca="false">INDEX($W$2982:$W$3109,MATCH($A2989+(1-B2989)*64,$A$2982:$A$3109,0))</f>
        <v>30000000</v>
      </c>
      <c r="AE2989" s="7" t="n">
        <f aca="false">INDEX($W$2982:$W$3109,MATCH($A2989-B2989*64,$A$2982:$A$3109,0))</f>
        <v>55122067.7508438</v>
      </c>
      <c r="AF2989" s="7" t="n">
        <f aca="false">INDEX($X$2982:$X$3109,MATCH($A2989+(1-C2989)*32,$A$2982:$A$3109,0))</f>
        <v>300000000</v>
      </c>
      <c r="AG2989" s="7" t="n">
        <f aca="false">INDEX($X$2982:$X$3109,MATCH($A2989-C2989*32,$A$2982:$A$3109,0))</f>
        <v>526736373.319483</v>
      </c>
      <c r="AH2989" s="7" t="n">
        <f aca="false">INDEX($Y$2982:$Y$3109,MATCH($A2989+(1-D2989)*16,$A$2982:$A$3109,0))</f>
        <v>100000000</v>
      </c>
      <c r="AI2989" s="7" t="n">
        <f aca="false">INDEX($Y$2982:$Y$3109,MATCH($A2989-D2989*16,$A$2982:$A$3109,0))</f>
        <v>148887874.624044</v>
      </c>
      <c r="AJ2989" s="7" t="n">
        <f aca="false">INDEX($Z$2982:$Z$3109,MATCH($A2989+(1-E2989)*8,$A$2982:$A$3109,0))</f>
        <v>60000000</v>
      </c>
      <c r="AK2989" s="7" t="n">
        <f aca="false">INDEX($Z$2982:$Z$3109,MATCH($A2989-E2989*8,$A$2982:$A$3109,0))</f>
        <v>206989534.372857</v>
      </c>
      <c r="AL2989" s="7" t="n">
        <f aca="false">INDEX($AA$2982:$AA$3109,MATCH($A2989+(1-F2989)*4,$A$2982:$A$3109,0))</f>
        <v>30000000</v>
      </c>
      <c r="AM2989" s="7" t="n">
        <f aca="false">INDEX($AA$2982:$AA$3109,MATCH($A2989-F2989*4,$A$2982:$A$3109,0))</f>
        <v>231972402.278609</v>
      </c>
      <c r="AN2989" s="7" t="n">
        <f aca="false">INDEX($AB$2982:$AB$3109,MATCH($A2989+(1-G2989)*2,$A$2982:$A$3109,0))</f>
        <v>15000000</v>
      </c>
      <c r="AO2989" s="7" t="n">
        <f aca="false">INDEX($AB$2982:$AB$3109,MATCH($A2989-G2989*2,$A$2982:$A$3109,0))</f>
        <v>355930461.382707</v>
      </c>
      <c r="AP2989" s="7" t="n">
        <f aca="false">INDEX($AC$2982:$AC$3109,MATCH($A2989+(1-H2989)*1,$A$2982:$A$3109,0))</f>
        <v>5000000</v>
      </c>
      <c r="AQ2989" s="7" t="n">
        <f aca="false">INDEX($AC$2982:$AC$3109,MATCH($A2989-H2989*1,$A$2982:$A$3109,0))</f>
        <v>354121412.02371</v>
      </c>
      <c r="AR2989" s="14" t="b">
        <f aca="false">AND(IF(B2989=1,AD2989&gt;=AE2989,AE2989&gt;AD2989),IF(C2989=1,AF2989&gt;=AG2989,AG2989&gt;AF2989),IF(D2989=1,AH2989&gt;=AI2989,AI2989&gt;AH2989),IF(E2989=1,AJ2989&gt;=AK2989,AK2989&gt;AJ2989),IF(F2989=1,AL2989&gt;=AM2989,AM2989&gt;AL2989),IF(G2989=1,AN2989&gt;=AO2989,AO2989&gt;AN2989),IF(H2989=1,AP2989&gt;=AQ2989,AQ2989&gt;AP2989))</f>
        <v>0</v>
      </c>
      <c r="AS2989" s="2"/>
      <c r="AT2989" s="2"/>
      <c r="AU2989" s="2"/>
      <c r="AV2989" s="2"/>
      <c r="AW2989" s="2"/>
      <c r="AX2989" s="2"/>
    </row>
    <row r="2990" customFormat="false" ht="15" hidden="false" customHeight="false" outlineLevel="0" collapsed="false">
      <c r="A2990" s="6" t="n">
        <f aca="false">ROW()-2982</f>
        <v>8</v>
      </c>
      <c r="B2990" s="6" t="n">
        <f aca="false">MOD(INT($A2990/64),2)</f>
        <v>0</v>
      </c>
      <c r="C2990" s="6" t="n">
        <f aca="false">MOD(INT($A2990/32),2)</f>
        <v>0</v>
      </c>
      <c r="D2990" s="6" t="n">
        <f aca="false">MOD(INT($A2990/16),2)</f>
        <v>0</v>
      </c>
      <c r="E2990" s="6" t="n">
        <f aca="false">MOD(INT($A2990/8),2)</f>
        <v>1</v>
      </c>
      <c r="F2990" s="6" t="n">
        <f aca="false">MOD(INT($A2990/4),2)</f>
        <v>0</v>
      </c>
      <c r="G2990" s="6" t="n">
        <f aca="false">MOD(INT($A2990/2),2)</f>
        <v>0</v>
      </c>
      <c r="H2990" s="6" t="n">
        <f aca="false">MOD(INT($A2990/1),2)</f>
        <v>0</v>
      </c>
      <c r="I2990" s="7" t="n">
        <f aca="false">IF(B2990=1,MIN($B$6,$B$2980),0)</f>
        <v>0</v>
      </c>
      <c r="J2990" s="7" t="n">
        <f aca="false">IF(C2990=1,MIN($F$856,MAX(0,$B$2980-I2990)),0)</f>
        <v>0</v>
      </c>
      <c r="K2990" s="7" t="n">
        <f aca="false">IF(D2990=1,MIN($F$855,MAX(0,$B$2980-SUM(I2990:J2990))),0)</f>
        <v>0</v>
      </c>
      <c r="L2990" s="7" t="n">
        <f aca="false">IF(E2990=1,MIN($F$854,MAX(0,$B$2980-SUM(I2990:K2990))),0)</f>
        <v>60000000</v>
      </c>
      <c r="M2990" s="7" t="n">
        <f aca="false">IF(F2990=1,MIN($F$853,MAX(0,$B$2980-SUM(I2990:L2990))),0)</f>
        <v>0</v>
      </c>
      <c r="N2990" s="7" t="n">
        <f aca="false">IF(G2990=1,MIN($F$852,MAX(0,$B$2980-SUM(I2990:M2990))),0)</f>
        <v>0</v>
      </c>
      <c r="O2990" s="7" t="n">
        <f aca="false">IF(H2990=1,MIN($F$851,MAX(0,$B$2980-SUM(I2990:N2990))),0)</f>
        <v>0</v>
      </c>
      <c r="P2990" s="7" t="n">
        <f aca="false">MAX(0,$B$2980-SUM(I2990:O2990))</f>
        <v>1940000000</v>
      </c>
      <c r="Q2990" s="7" t="n">
        <f aca="false">($B$833+$B$834)+$B$22+(1-B2990)*$B$828+(1-C2990)*$E$856+(1-D2990)*$E$855+(1-E2990)*$E$854+(1-F2990)*$E$853+(1-G2990)*$E$852+(1-H2990)*$E$851</f>
        <v>30738825.7464214</v>
      </c>
      <c r="R2990" s="7" t="n">
        <f aca="false">P2990&gt;$B$12*Q2990</f>
        <v>1</v>
      </c>
      <c r="S2990" s="7" t="n">
        <f aca="false">IF(R2990,(P2990+$B$12*$B$13)/(Q2990+$B$13),IF(Q2990&gt;0,P2990/Q2990,0))</f>
        <v>58.4406926652377</v>
      </c>
      <c r="T2990" s="7" t="n">
        <f aca="false">IF(R2990,$B$13*(S2990-$B$12),0)</f>
        <v>143601731.663094</v>
      </c>
      <c r="U2990" s="7" t="n">
        <f aca="false">($B$833+$B$834)*S2990</f>
        <v>15543840.3507055</v>
      </c>
      <c r="V2990" s="7" t="n">
        <f aca="false">$B$22*S2990</f>
        <v>525966233.987139</v>
      </c>
      <c r="W2990" s="7" t="n">
        <f aca="false">IF(B2990=1,I2990,S2990*$B$828)</f>
        <v>37351126.9186784</v>
      </c>
      <c r="X2990" s="7" t="n">
        <f aca="false">IF(C2990=1,J2990,S2990*$E$856)</f>
        <v>356920520.860527</v>
      </c>
      <c r="Y2990" s="7" t="n">
        <f aca="false">IF(D2990=1,K2990,S2990*$E$855)</f>
        <v>100887541.571766</v>
      </c>
      <c r="Z2990" s="7" t="n">
        <f aca="false">IF(E2990=1,L2990,S2990*$E$854)</f>
        <v>60000000</v>
      </c>
      <c r="AA2990" s="7" t="n">
        <f aca="false">IF(F2990=1,M2990,S2990*$E$853)</f>
        <v>175322077.995713</v>
      </c>
      <c r="AB2990" s="7" t="n">
        <f aca="false">IF(G2990=1,N2990,S2990*$E$852)</f>
        <v>292203463.326188</v>
      </c>
      <c r="AC2990" s="7" t="n">
        <f aca="false">IF(H2990=1,O2990,S2990*$E$851)</f>
        <v>292203463.326188</v>
      </c>
      <c r="AD2990" s="7" t="n">
        <f aca="false">INDEX($W$2982:$W$3109,MATCH($A2990+(1-B2990)*64,$A$2982:$A$3109,0))</f>
        <v>30000000</v>
      </c>
      <c r="AE2990" s="7" t="n">
        <f aca="false">INDEX($W$2982:$W$3109,MATCH($A2990-B2990*64,$A$2982:$A$3109,0))</f>
        <v>37351126.9186784</v>
      </c>
      <c r="AF2990" s="7" t="n">
        <f aca="false">INDEX($X$2982:$X$3109,MATCH($A2990+(1-C2990)*32,$A$2982:$A$3109,0))</f>
        <v>300000000</v>
      </c>
      <c r="AG2990" s="7" t="n">
        <f aca="false">INDEX($X$2982:$X$3109,MATCH($A2990-C2990*32,$A$2982:$A$3109,0))</f>
        <v>356920520.860527</v>
      </c>
      <c r="AH2990" s="7" t="n">
        <f aca="false">INDEX($Y$2982:$Y$3109,MATCH($A2990+(1-D2990)*16,$A$2982:$A$3109,0))</f>
        <v>100000000</v>
      </c>
      <c r="AI2990" s="7" t="n">
        <f aca="false">INDEX($Y$2982:$Y$3109,MATCH($A2990-D2990*16,$A$2982:$A$3109,0))</f>
        <v>100887541.571766</v>
      </c>
      <c r="AJ2990" s="7" t="n">
        <f aca="false">INDEX($Z$2982:$Z$3109,MATCH($A2990+(1-E2990)*8,$A$2982:$A$3109,0))</f>
        <v>60000000</v>
      </c>
      <c r="AK2990" s="7" t="n">
        <f aca="false">INDEX($Z$2982:$Z$3109,MATCH($A2990-E2990*8,$A$2982:$A$3109,0))</f>
        <v>134852927.933031</v>
      </c>
      <c r="AL2990" s="7" t="n">
        <f aca="false">INDEX($AA$2982:$AA$3109,MATCH($A2990+(1-F2990)*4,$A$2982:$A$3109,0))</f>
        <v>30000000</v>
      </c>
      <c r="AM2990" s="7" t="n">
        <f aca="false">INDEX($AA$2982:$AA$3109,MATCH($A2990-F2990*4,$A$2982:$A$3109,0))</f>
        <v>175322077.995713</v>
      </c>
      <c r="AN2990" s="7" t="n">
        <f aca="false">INDEX($AB$2982:$AB$3109,MATCH($A2990+(1-G2990)*2,$A$2982:$A$3109,0))</f>
        <v>15000000</v>
      </c>
      <c r="AO2990" s="7" t="n">
        <f aca="false">INDEX($AB$2982:$AB$3109,MATCH($A2990-G2990*2,$A$2982:$A$3109,0))</f>
        <v>292203463.326188</v>
      </c>
      <c r="AP2990" s="7" t="n">
        <f aca="false">INDEX($AC$2982:$AC$3109,MATCH($A2990+(1-H2990)*1,$A$2982:$A$3109,0))</f>
        <v>5000000</v>
      </c>
      <c r="AQ2990" s="7" t="n">
        <f aca="false">INDEX($AC$2982:$AC$3109,MATCH($A2990-H2990*1,$A$2982:$A$3109,0))</f>
        <v>292203463.326188</v>
      </c>
      <c r="AR2990" s="14" t="b">
        <f aca="false">AND(IF(B2990=1,AD2990&gt;=AE2990,AE2990&gt;AD2990),IF(C2990=1,AF2990&gt;=AG2990,AG2990&gt;AF2990),IF(D2990=1,AH2990&gt;=AI2990,AI2990&gt;AH2990),IF(E2990=1,AJ2990&gt;=AK2990,AK2990&gt;AJ2990),IF(F2990=1,AL2990&gt;=AM2990,AM2990&gt;AL2990),IF(G2990=1,AN2990&gt;=AO2990,AO2990&gt;AN2990),IF(H2990=1,AP2990&gt;=AQ2990,AQ2990&gt;AP2990))</f>
        <v>0</v>
      </c>
      <c r="AS2990" s="2"/>
      <c r="AT2990" s="2"/>
      <c r="AU2990" s="2"/>
      <c r="AV2990" s="2"/>
      <c r="AW2990" s="2"/>
      <c r="AX2990" s="2"/>
    </row>
    <row r="2991" customFormat="false" ht="15" hidden="false" customHeight="false" outlineLevel="0" collapsed="false">
      <c r="A2991" s="6" t="n">
        <f aca="false">ROW()-2982</f>
        <v>9</v>
      </c>
      <c r="B2991" s="6" t="n">
        <f aca="false">MOD(INT($A2991/64),2)</f>
        <v>0</v>
      </c>
      <c r="C2991" s="6" t="n">
        <f aca="false">MOD(INT($A2991/32),2)</f>
        <v>0</v>
      </c>
      <c r="D2991" s="6" t="n">
        <f aca="false">MOD(INT($A2991/16),2)</f>
        <v>0</v>
      </c>
      <c r="E2991" s="6" t="n">
        <f aca="false">MOD(INT($A2991/8),2)</f>
        <v>1</v>
      </c>
      <c r="F2991" s="6" t="n">
        <f aca="false">MOD(INT($A2991/4),2)</f>
        <v>0</v>
      </c>
      <c r="G2991" s="6" t="n">
        <f aca="false">MOD(INT($A2991/2),2)</f>
        <v>0</v>
      </c>
      <c r="H2991" s="6" t="n">
        <f aca="false">MOD(INT($A2991/1),2)</f>
        <v>1</v>
      </c>
      <c r="I2991" s="7" t="n">
        <f aca="false">IF(B2991=1,MIN($B$6,$B$2980),0)</f>
        <v>0</v>
      </c>
      <c r="J2991" s="7" t="n">
        <f aca="false">IF(C2991=1,MIN($F$856,MAX(0,$B$2980-I2991)),0)</f>
        <v>0</v>
      </c>
      <c r="K2991" s="7" t="n">
        <f aca="false">IF(D2991=1,MIN($F$855,MAX(0,$B$2980-SUM(I2991:J2991))),0)</f>
        <v>0</v>
      </c>
      <c r="L2991" s="7" t="n">
        <f aca="false">IF(E2991=1,MIN($F$854,MAX(0,$B$2980-SUM(I2991:K2991))),0)</f>
        <v>60000000</v>
      </c>
      <c r="M2991" s="7" t="n">
        <f aca="false">IF(F2991=1,MIN($F$853,MAX(0,$B$2980-SUM(I2991:L2991))),0)</f>
        <v>0</v>
      </c>
      <c r="N2991" s="7" t="n">
        <f aca="false">IF(G2991=1,MIN($F$852,MAX(0,$B$2980-SUM(I2991:M2991))),0)</f>
        <v>0</v>
      </c>
      <c r="O2991" s="7" t="n">
        <f aca="false">IF(H2991=1,MIN($F$851,MAX(0,$B$2980-SUM(I2991:N2991))),0)</f>
        <v>5000000</v>
      </c>
      <c r="P2991" s="7" t="n">
        <f aca="false">MAX(0,$B$2980-SUM(I2991:O2991))</f>
        <v>1935000000</v>
      </c>
      <c r="Q2991" s="7" t="n">
        <f aca="false">($B$833+$B$834)+$B$22+(1-B2991)*$B$828+(1-C2991)*$E$856+(1-D2991)*$E$855+(1-E2991)*$E$854+(1-F2991)*$E$853+(1-G2991)*$E$852+(1-H2991)*$E$851</f>
        <v>25738825.7464214</v>
      </c>
      <c r="R2991" s="7" t="n">
        <f aca="false">P2991&gt;$B$12*Q2991</f>
        <v>1</v>
      </c>
      <c r="S2991" s="7" t="n">
        <f aca="false">IF(R2991,(P2991+$B$12*$B$13)/(Q2991+$B$13),IF(Q2991&gt;0,P2991/Q2991,0))</f>
        <v>68.6112098781422</v>
      </c>
      <c r="T2991" s="7" t="n">
        <f aca="false">IF(R2991,$B$13*(S2991-$B$12),0)</f>
        <v>169028024.695355</v>
      </c>
      <c r="U2991" s="7" t="n">
        <f aca="false">($B$833+$B$834)*S2991</f>
        <v>18248957.0875495</v>
      </c>
      <c r="V2991" s="7" t="n">
        <f aca="false">$B$22*S2991</f>
        <v>617500888.903279</v>
      </c>
      <c r="W2991" s="7" t="n">
        <f aca="false">IF(B2991=1,I2991,S2991*$B$828)</f>
        <v>43851396.8833731</v>
      </c>
      <c r="X2991" s="7" t="n">
        <f aca="false">IF(C2991=1,J2991,S2991*$E$856)</f>
        <v>419035908.88039</v>
      </c>
      <c r="Y2991" s="7" t="n">
        <f aca="false">IF(D2991=1,K2991,S2991*$E$855)</f>
        <v>118445144.524915</v>
      </c>
      <c r="Z2991" s="7" t="n">
        <f aca="false">IF(E2991=1,L2991,S2991*$E$854)</f>
        <v>60000000</v>
      </c>
      <c r="AA2991" s="7" t="n">
        <f aca="false">IF(F2991=1,M2991,S2991*$E$853)</f>
        <v>205833629.634426</v>
      </c>
      <c r="AB2991" s="7" t="n">
        <f aca="false">IF(G2991=1,N2991,S2991*$E$852)</f>
        <v>343056049.390711</v>
      </c>
      <c r="AC2991" s="7" t="n">
        <f aca="false">IF(H2991=1,O2991,S2991*$E$851)</f>
        <v>5000000</v>
      </c>
      <c r="AD2991" s="7" t="n">
        <f aca="false">INDEX($W$2982:$W$3109,MATCH($A2991+(1-B2991)*64,$A$2982:$A$3109,0))</f>
        <v>30000000</v>
      </c>
      <c r="AE2991" s="7" t="n">
        <f aca="false">INDEX($W$2982:$W$3109,MATCH($A2991-B2991*64,$A$2982:$A$3109,0))</f>
        <v>43851396.8833731</v>
      </c>
      <c r="AF2991" s="7" t="n">
        <f aca="false">INDEX($X$2982:$X$3109,MATCH($A2991+(1-C2991)*32,$A$2982:$A$3109,0))</f>
        <v>300000000</v>
      </c>
      <c r="AG2991" s="7" t="n">
        <f aca="false">INDEX($X$2982:$X$3109,MATCH($A2991-C2991*32,$A$2982:$A$3109,0))</f>
        <v>419035908.88039</v>
      </c>
      <c r="AH2991" s="7" t="n">
        <f aca="false">INDEX($Y$2982:$Y$3109,MATCH($A2991+(1-D2991)*16,$A$2982:$A$3109,0))</f>
        <v>100000000</v>
      </c>
      <c r="AI2991" s="7" t="n">
        <f aca="false">INDEX($Y$2982:$Y$3109,MATCH($A2991-D2991*16,$A$2982:$A$3109,0))</f>
        <v>118445144.524915</v>
      </c>
      <c r="AJ2991" s="7" t="n">
        <f aca="false">INDEX($Z$2982:$Z$3109,MATCH($A2991+(1-E2991)*8,$A$2982:$A$3109,0))</f>
        <v>60000000</v>
      </c>
      <c r="AK2991" s="7" t="n">
        <f aca="false">INDEX($Z$2982:$Z$3109,MATCH($A2991-E2991*8,$A$2982:$A$3109,0))</f>
        <v>156468137.508826</v>
      </c>
      <c r="AL2991" s="7" t="n">
        <f aca="false">INDEX($AA$2982:$AA$3109,MATCH($A2991+(1-F2991)*4,$A$2982:$A$3109,0))</f>
        <v>30000000</v>
      </c>
      <c r="AM2991" s="7" t="n">
        <f aca="false">INDEX($AA$2982:$AA$3109,MATCH($A2991-F2991*4,$A$2982:$A$3109,0))</f>
        <v>205833629.634426</v>
      </c>
      <c r="AN2991" s="7" t="n">
        <f aca="false">INDEX($AB$2982:$AB$3109,MATCH($A2991+(1-G2991)*2,$A$2982:$A$3109,0))</f>
        <v>15000000</v>
      </c>
      <c r="AO2991" s="7" t="n">
        <f aca="false">INDEX($AB$2982:$AB$3109,MATCH($A2991-G2991*2,$A$2982:$A$3109,0))</f>
        <v>343056049.390711</v>
      </c>
      <c r="AP2991" s="7" t="n">
        <f aca="false">INDEX($AC$2982:$AC$3109,MATCH($A2991+(1-H2991)*1,$A$2982:$A$3109,0))</f>
        <v>5000000</v>
      </c>
      <c r="AQ2991" s="7" t="n">
        <f aca="false">INDEX($AC$2982:$AC$3109,MATCH($A2991-H2991*1,$A$2982:$A$3109,0))</f>
        <v>292203463.326188</v>
      </c>
      <c r="AR2991" s="14" t="b">
        <f aca="false">AND(IF(B2991=1,AD2991&gt;=AE2991,AE2991&gt;AD2991),IF(C2991=1,AF2991&gt;=AG2991,AG2991&gt;AF2991),IF(D2991=1,AH2991&gt;=AI2991,AI2991&gt;AH2991),IF(E2991=1,AJ2991&gt;=AK2991,AK2991&gt;AJ2991),IF(F2991=1,AL2991&gt;=AM2991,AM2991&gt;AL2991),IF(G2991=1,AN2991&gt;=AO2991,AO2991&gt;AN2991),IF(H2991=1,AP2991&gt;=AQ2991,AQ2991&gt;AP2991))</f>
        <v>0</v>
      </c>
      <c r="AS2991" s="2"/>
      <c r="AT2991" s="2"/>
      <c r="AU2991" s="2"/>
      <c r="AV2991" s="2"/>
      <c r="AW2991" s="2"/>
      <c r="AX2991" s="2"/>
    </row>
    <row r="2992" customFormat="false" ht="15" hidden="false" customHeight="false" outlineLevel="0" collapsed="false">
      <c r="A2992" s="6" t="n">
        <f aca="false">ROW()-2982</f>
        <v>10</v>
      </c>
      <c r="B2992" s="6" t="n">
        <f aca="false">MOD(INT($A2992/64),2)</f>
        <v>0</v>
      </c>
      <c r="C2992" s="6" t="n">
        <f aca="false">MOD(INT($A2992/32),2)</f>
        <v>0</v>
      </c>
      <c r="D2992" s="6" t="n">
        <f aca="false">MOD(INT($A2992/16),2)</f>
        <v>0</v>
      </c>
      <c r="E2992" s="6" t="n">
        <f aca="false">MOD(INT($A2992/8),2)</f>
        <v>1</v>
      </c>
      <c r="F2992" s="6" t="n">
        <f aca="false">MOD(INT($A2992/4),2)</f>
        <v>0</v>
      </c>
      <c r="G2992" s="6" t="n">
        <f aca="false">MOD(INT($A2992/2),2)</f>
        <v>1</v>
      </c>
      <c r="H2992" s="6" t="n">
        <f aca="false">MOD(INT($A2992/1),2)</f>
        <v>0</v>
      </c>
      <c r="I2992" s="7" t="n">
        <f aca="false">IF(B2992=1,MIN($B$6,$B$2980),0)</f>
        <v>0</v>
      </c>
      <c r="J2992" s="7" t="n">
        <f aca="false">IF(C2992=1,MIN($F$856,MAX(0,$B$2980-I2992)),0)</f>
        <v>0</v>
      </c>
      <c r="K2992" s="7" t="n">
        <f aca="false">IF(D2992=1,MIN($F$855,MAX(0,$B$2980-SUM(I2992:J2992))),0)</f>
        <v>0</v>
      </c>
      <c r="L2992" s="7" t="n">
        <f aca="false">IF(E2992=1,MIN($F$854,MAX(0,$B$2980-SUM(I2992:K2992))),0)</f>
        <v>60000000</v>
      </c>
      <c r="M2992" s="7" t="n">
        <f aca="false">IF(F2992=1,MIN($F$853,MAX(0,$B$2980-SUM(I2992:L2992))),0)</f>
        <v>0</v>
      </c>
      <c r="N2992" s="7" t="n">
        <f aca="false">IF(G2992=1,MIN($F$852,MAX(0,$B$2980-SUM(I2992:M2992))),0)</f>
        <v>15000000</v>
      </c>
      <c r="O2992" s="7" t="n">
        <f aca="false">IF(H2992=1,MIN($F$851,MAX(0,$B$2980-SUM(I2992:N2992))),0)</f>
        <v>0</v>
      </c>
      <c r="P2992" s="7" t="n">
        <f aca="false">MAX(0,$B$2980-SUM(I2992:O2992))</f>
        <v>1925000000</v>
      </c>
      <c r="Q2992" s="7" t="n">
        <f aca="false">($B$833+$B$834)+$B$22+(1-B2992)*$B$828+(1-C2992)*$E$856+(1-D2992)*$E$855+(1-E2992)*$E$854+(1-F2992)*$E$853+(1-G2992)*$E$852+(1-H2992)*$E$851</f>
        <v>25738825.7464214</v>
      </c>
      <c r="R2992" s="7" t="n">
        <f aca="false">P2992&gt;$B$12*Q2992</f>
        <v>1</v>
      </c>
      <c r="S2992" s="7" t="n">
        <f aca="false">IF(R2992,(P2992+$B$12*$B$13)/(Q2992+$B$13),IF(Q2992&gt;0,P2992/Q2992,0))</f>
        <v>68.2570875045775</v>
      </c>
      <c r="T2992" s="7" t="n">
        <f aca="false">IF(R2992,$B$13*(S2992-$B$12),0)</f>
        <v>168142718.761444</v>
      </c>
      <c r="U2992" s="7" t="n">
        <f aca="false">($B$833+$B$834)*S2992</f>
        <v>18154768.9219363</v>
      </c>
      <c r="V2992" s="7" t="n">
        <f aca="false">$B$22*S2992</f>
        <v>614313787.541198</v>
      </c>
      <c r="W2992" s="7" t="n">
        <f aca="false">IF(B2992=1,I2992,S2992*$B$828)</f>
        <v>43625067.0930073</v>
      </c>
      <c r="X2992" s="7" t="n">
        <f aca="false">IF(C2992=1,J2992,S2992*$E$856)</f>
        <v>416873142.899072</v>
      </c>
      <c r="Y2992" s="7" t="n">
        <f aca="false">IF(D2992=1,K2992,S2992*$E$855)</f>
        <v>117833814.746722</v>
      </c>
      <c r="Z2992" s="7" t="n">
        <f aca="false">IF(E2992=1,L2992,S2992*$E$854)</f>
        <v>60000000</v>
      </c>
      <c r="AA2992" s="7" t="n">
        <f aca="false">IF(F2992=1,M2992,S2992*$E$853)</f>
        <v>204771262.513733</v>
      </c>
      <c r="AB2992" s="7" t="n">
        <f aca="false">IF(G2992=1,N2992,S2992*$E$852)</f>
        <v>15000000</v>
      </c>
      <c r="AC2992" s="7" t="n">
        <f aca="false">IF(H2992=1,O2992,S2992*$E$851)</f>
        <v>341285437.522888</v>
      </c>
      <c r="AD2992" s="7" t="n">
        <f aca="false">INDEX($W$2982:$W$3109,MATCH($A2992+(1-B2992)*64,$A$2982:$A$3109,0))</f>
        <v>30000000</v>
      </c>
      <c r="AE2992" s="7" t="n">
        <f aca="false">INDEX($W$2982:$W$3109,MATCH($A2992-B2992*64,$A$2982:$A$3109,0))</f>
        <v>43625067.0930073</v>
      </c>
      <c r="AF2992" s="7" t="n">
        <f aca="false">INDEX($X$2982:$X$3109,MATCH($A2992+(1-C2992)*32,$A$2982:$A$3109,0))</f>
        <v>300000000</v>
      </c>
      <c r="AG2992" s="7" t="n">
        <f aca="false">INDEX($X$2982:$X$3109,MATCH($A2992-C2992*32,$A$2982:$A$3109,0))</f>
        <v>416873142.899072</v>
      </c>
      <c r="AH2992" s="7" t="n">
        <f aca="false">INDEX($Y$2982:$Y$3109,MATCH($A2992+(1-D2992)*16,$A$2982:$A$3109,0))</f>
        <v>100000000</v>
      </c>
      <c r="AI2992" s="7" t="n">
        <f aca="false">INDEX($Y$2982:$Y$3109,MATCH($A2992-D2992*16,$A$2982:$A$3109,0))</f>
        <v>117833814.746722</v>
      </c>
      <c r="AJ2992" s="7" t="n">
        <f aca="false">INDEX($Z$2982:$Z$3109,MATCH($A2992+(1-E2992)*8,$A$2982:$A$3109,0))</f>
        <v>60000000</v>
      </c>
      <c r="AK2992" s="7" t="n">
        <f aca="false">INDEX($Z$2982:$Z$3109,MATCH($A2992-E2992*8,$A$2982:$A$3109,0))</f>
        <v>155684817.671485</v>
      </c>
      <c r="AL2992" s="7" t="n">
        <f aca="false">INDEX($AA$2982:$AA$3109,MATCH($A2992+(1-F2992)*4,$A$2982:$A$3109,0))</f>
        <v>30000000</v>
      </c>
      <c r="AM2992" s="7" t="n">
        <f aca="false">INDEX($AA$2982:$AA$3109,MATCH($A2992-F2992*4,$A$2982:$A$3109,0))</f>
        <v>204771262.513733</v>
      </c>
      <c r="AN2992" s="7" t="n">
        <f aca="false">INDEX($AB$2982:$AB$3109,MATCH($A2992+(1-G2992)*2,$A$2982:$A$3109,0))</f>
        <v>15000000</v>
      </c>
      <c r="AO2992" s="7" t="n">
        <f aca="false">INDEX($AB$2982:$AB$3109,MATCH($A2992-G2992*2,$A$2982:$A$3109,0))</f>
        <v>292203463.326188</v>
      </c>
      <c r="AP2992" s="7" t="n">
        <f aca="false">INDEX($AC$2982:$AC$3109,MATCH($A2992+(1-H2992)*1,$A$2982:$A$3109,0))</f>
        <v>5000000</v>
      </c>
      <c r="AQ2992" s="7" t="n">
        <f aca="false">INDEX($AC$2982:$AC$3109,MATCH($A2992-H2992*1,$A$2982:$A$3109,0))</f>
        <v>341285437.522888</v>
      </c>
      <c r="AR2992" s="14" t="b">
        <f aca="false">AND(IF(B2992=1,AD2992&gt;=AE2992,AE2992&gt;AD2992),IF(C2992=1,AF2992&gt;=AG2992,AG2992&gt;AF2992),IF(D2992=1,AH2992&gt;=AI2992,AI2992&gt;AH2992),IF(E2992=1,AJ2992&gt;=AK2992,AK2992&gt;AJ2992),IF(F2992=1,AL2992&gt;=AM2992,AM2992&gt;AL2992),IF(G2992=1,AN2992&gt;=AO2992,AO2992&gt;AN2992),IF(H2992=1,AP2992&gt;=AQ2992,AQ2992&gt;AP2992))</f>
        <v>0</v>
      </c>
      <c r="AS2992" s="2"/>
      <c r="AT2992" s="2"/>
      <c r="AU2992" s="2"/>
      <c r="AV2992" s="2"/>
      <c r="AW2992" s="2"/>
      <c r="AX2992" s="2"/>
    </row>
    <row r="2993" customFormat="false" ht="15" hidden="false" customHeight="false" outlineLevel="0" collapsed="false">
      <c r="A2993" s="6" t="n">
        <f aca="false">ROW()-2982</f>
        <v>11</v>
      </c>
      <c r="B2993" s="6" t="n">
        <f aca="false">MOD(INT($A2993/64),2)</f>
        <v>0</v>
      </c>
      <c r="C2993" s="6" t="n">
        <f aca="false">MOD(INT($A2993/32),2)</f>
        <v>0</v>
      </c>
      <c r="D2993" s="6" t="n">
        <f aca="false">MOD(INT($A2993/16),2)</f>
        <v>0</v>
      </c>
      <c r="E2993" s="6" t="n">
        <f aca="false">MOD(INT($A2993/8),2)</f>
        <v>1</v>
      </c>
      <c r="F2993" s="6" t="n">
        <f aca="false">MOD(INT($A2993/4),2)</f>
        <v>0</v>
      </c>
      <c r="G2993" s="6" t="n">
        <f aca="false">MOD(INT($A2993/2),2)</f>
        <v>1</v>
      </c>
      <c r="H2993" s="6" t="n">
        <f aca="false">MOD(INT($A2993/1),2)</f>
        <v>1</v>
      </c>
      <c r="I2993" s="7" t="n">
        <f aca="false">IF(B2993=1,MIN($B$6,$B$2980),0)</f>
        <v>0</v>
      </c>
      <c r="J2993" s="7" t="n">
        <f aca="false">IF(C2993=1,MIN($F$856,MAX(0,$B$2980-I2993)),0)</f>
        <v>0</v>
      </c>
      <c r="K2993" s="7" t="n">
        <f aca="false">IF(D2993=1,MIN($F$855,MAX(0,$B$2980-SUM(I2993:J2993))),0)</f>
        <v>0</v>
      </c>
      <c r="L2993" s="7" t="n">
        <f aca="false">IF(E2993=1,MIN($F$854,MAX(0,$B$2980-SUM(I2993:K2993))),0)</f>
        <v>60000000</v>
      </c>
      <c r="M2993" s="7" t="n">
        <f aca="false">IF(F2993=1,MIN($F$853,MAX(0,$B$2980-SUM(I2993:L2993))),0)</f>
        <v>0</v>
      </c>
      <c r="N2993" s="7" t="n">
        <f aca="false">IF(G2993=1,MIN($F$852,MAX(0,$B$2980-SUM(I2993:M2993))),0)</f>
        <v>15000000</v>
      </c>
      <c r="O2993" s="7" t="n">
        <f aca="false">IF(H2993=1,MIN($F$851,MAX(0,$B$2980-SUM(I2993:N2993))),0)</f>
        <v>5000000</v>
      </c>
      <c r="P2993" s="7" t="n">
        <f aca="false">MAX(0,$B$2980-SUM(I2993:O2993))</f>
        <v>1920000000</v>
      </c>
      <c r="Q2993" s="7" t="n">
        <f aca="false">($B$833+$B$834)+$B$22+(1-B2993)*$B$828+(1-C2993)*$E$856+(1-D2993)*$E$855+(1-E2993)*$E$854+(1-F2993)*$E$853+(1-G2993)*$E$852+(1-H2993)*$E$851</f>
        <v>20738825.7464214</v>
      </c>
      <c r="R2993" s="7" t="n">
        <f aca="false">P2993&gt;$B$12*Q2993</f>
        <v>1</v>
      </c>
      <c r="S2993" s="7" t="n">
        <f aca="false">IF(R2993,(P2993+$B$12*$B$13)/(Q2993+$B$13),IF(Q2993&gt;0,P2993/Q2993,0))</f>
        <v>82.7279321674011</v>
      </c>
      <c r="T2993" s="7" t="n">
        <f aca="false">IF(R2993,$B$13*(S2993-$B$12),0)</f>
        <v>204319830.418503</v>
      </c>
      <c r="U2993" s="7" t="n">
        <f aca="false">($B$833+$B$834)*S2993</f>
        <v>22003670.9270384</v>
      </c>
      <c r="V2993" s="7" t="n">
        <f aca="false">$B$22*S2993</f>
        <v>744551389.50661</v>
      </c>
      <c r="W2993" s="7" t="n">
        <f aca="false">IF(B2993=1,I2993,S2993*$B$828)</f>
        <v>52873799.9702463</v>
      </c>
      <c r="X2993" s="7" t="n">
        <f aca="false">IF(C2993=1,J2993,S2993*$E$856)</f>
        <v>505252338.606638</v>
      </c>
      <c r="Y2993" s="7" t="n">
        <f aca="false">IF(D2993=1,K2993,S2993*$E$855)</f>
        <v>142815174.068762</v>
      </c>
      <c r="Z2993" s="7" t="n">
        <f aca="false">IF(E2993=1,L2993,S2993*$E$854)</f>
        <v>60000000</v>
      </c>
      <c r="AA2993" s="7" t="n">
        <f aca="false">IF(F2993=1,M2993,S2993*$E$853)</f>
        <v>248183796.502203</v>
      </c>
      <c r="AB2993" s="7" t="n">
        <f aca="false">IF(G2993=1,N2993,S2993*$E$852)</f>
        <v>15000000</v>
      </c>
      <c r="AC2993" s="7" t="n">
        <f aca="false">IF(H2993=1,O2993,S2993*$E$851)</f>
        <v>5000000</v>
      </c>
      <c r="AD2993" s="7" t="n">
        <f aca="false">INDEX($W$2982:$W$3109,MATCH($A2993+(1-B2993)*64,$A$2982:$A$3109,0))</f>
        <v>30000000</v>
      </c>
      <c r="AE2993" s="7" t="n">
        <f aca="false">INDEX($W$2982:$W$3109,MATCH($A2993-B2993*64,$A$2982:$A$3109,0))</f>
        <v>52873799.9702463</v>
      </c>
      <c r="AF2993" s="7" t="n">
        <f aca="false">INDEX($X$2982:$X$3109,MATCH($A2993+(1-C2993)*32,$A$2982:$A$3109,0))</f>
        <v>300000000</v>
      </c>
      <c r="AG2993" s="7" t="n">
        <f aca="false">INDEX($X$2982:$X$3109,MATCH($A2993-C2993*32,$A$2982:$A$3109,0))</f>
        <v>505252338.606638</v>
      </c>
      <c r="AH2993" s="7" t="n">
        <f aca="false">INDEX($Y$2982:$Y$3109,MATCH($A2993+(1-D2993)*16,$A$2982:$A$3109,0))</f>
        <v>100000000</v>
      </c>
      <c r="AI2993" s="7" t="n">
        <f aca="false">INDEX($Y$2982:$Y$3109,MATCH($A2993-D2993*16,$A$2982:$A$3109,0))</f>
        <v>142815174.068762</v>
      </c>
      <c r="AJ2993" s="7" t="n">
        <f aca="false">INDEX($Z$2982:$Z$3109,MATCH($A2993+(1-E2993)*8,$A$2982:$A$3109,0))</f>
        <v>60000000</v>
      </c>
      <c r="AK2993" s="7" t="n">
        <f aca="false">INDEX($Z$2982:$Z$3109,MATCH($A2993-E2993*8,$A$2982:$A$3109,0))</f>
        <v>185577921.822887</v>
      </c>
      <c r="AL2993" s="7" t="n">
        <f aca="false">INDEX($AA$2982:$AA$3109,MATCH($A2993+(1-F2993)*4,$A$2982:$A$3109,0))</f>
        <v>30000000</v>
      </c>
      <c r="AM2993" s="7" t="n">
        <f aca="false">INDEX($AA$2982:$AA$3109,MATCH($A2993-F2993*4,$A$2982:$A$3109,0))</f>
        <v>248183796.502203</v>
      </c>
      <c r="AN2993" s="7" t="n">
        <f aca="false">INDEX($AB$2982:$AB$3109,MATCH($A2993+(1-G2993)*2,$A$2982:$A$3109,0))</f>
        <v>15000000</v>
      </c>
      <c r="AO2993" s="7" t="n">
        <f aca="false">INDEX($AB$2982:$AB$3109,MATCH($A2993-G2993*2,$A$2982:$A$3109,0))</f>
        <v>343056049.390711</v>
      </c>
      <c r="AP2993" s="7" t="n">
        <f aca="false">INDEX($AC$2982:$AC$3109,MATCH($A2993+(1-H2993)*1,$A$2982:$A$3109,0))</f>
        <v>5000000</v>
      </c>
      <c r="AQ2993" s="7" t="n">
        <f aca="false">INDEX($AC$2982:$AC$3109,MATCH($A2993-H2993*1,$A$2982:$A$3109,0))</f>
        <v>341285437.522888</v>
      </c>
      <c r="AR2993" s="14" t="b">
        <f aca="false">AND(IF(B2993=1,AD2993&gt;=AE2993,AE2993&gt;AD2993),IF(C2993=1,AF2993&gt;=AG2993,AG2993&gt;AF2993),IF(D2993=1,AH2993&gt;=AI2993,AI2993&gt;AH2993),IF(E2993=1,AJ2993&gt;=AK2993,AK2993&gt;AJ2993),IF(F2993=1,AL2993&gt;=AM2993,AM2993&gt;AL2993),IF(G2993=1,AN2993&gt;=AO2993,AO2993&gt;AN2993),IF(H2993=1,AP2993&gt;=AQ2993,AQ2993&gt;AP2993))</f>
        <v>0</v>
      </c>
      <c r="AS2993" s="2"/>
      <c r="AT2993" s="2"/>
      <c r="AU2993" s="2"/>
      <c r="AV2993" s="2"/>
      <c r="AW2993" s="2"/>
      <c r="AX2993" s="2"/>
    </row>
    <row r="2994" customFormat="false" ht="15" hidden="false" customHeight="false" outlineLevel="0" collapsed="false">
      <c r="A2994" s="6" t="n">
        <f aca="false">ROW()-2982</f>
        <v>12</v>
      </c>
      <c r="B2994" s="6" t="n">
        <f aca="false">MOD(INT($A2994/64),2)</f>
        <v>0</v>
      </c>
      <c r="C2994" s="6" t="n">
        <f aca="false">MOD(INT($A2994/32),2)</f>
        <v>0</v>
      </c>
      <c r="D2994" s="6" t="n">
        <f aca="false">MOD(INT($A2994/16),2)</f>
        <v>0</v>
      </c>
      <c r="E2994" s="6" t="n">
        <f aca="false">MOD(INT($A2994/8),2)</f>
        <v>1</v>
      </c>
      <c r="F2994" s="6" t="n">
        <f aca="false">MOD(INT($A2994/4),2)</f>
        <v>1</v>
      </c>
      <c r="G2994" s="6" t="n">
        <f aca="false">MOD(INT($A2994/2),2)</f>
        <v>0</v>
      </c>
      <c r="H2994" s="6" t="n">
        <f aca="false">MOD(INT($A2994/1),2)</f>
        <v>0</v>
      </c>
      <c r="I2994" s="7" t="n">
        <f aca="false">IF(B2994=1,MIN($B$6,$B$2980),0)</f>
        <v>0</v>
      </c>
      <c r="J2994" s="7" t="n">
        <f aca="false">IF(C2994=1,MIN($F$856,MAX(0,$B$2980-I2994)),0)</f>
        <v>0</v>
      </c>
      <c r="K2994" s="7" t="n">
        <f aca="false">IF(D2994=1,MIN($F$855,MAX(0,$B$2980-SUM(I2994:J2994))),0)</f>
        <v>0</v>
      </c>
      <c r="L2994" s="7" t="n">
        <f aca="false">IF(E2994=1,MIN($F$854,MAX(0,$B$2980-SUM(I2994:K2994))),0)</f>
        <v>60000000</v>
      </c>
      <c r="M2994" s="7" t="n">
        <f aca="false">IF(F2994=1,MIN($F$853,MAX(0,$B$2980-SUM(I2994:L2994))),0)</f>
        <v>30000000</v>
      </c>
      <c r="N2994" s="7" t="n">
        <f aca="false">IF(G2994=1,MIN($F$852,MAX(0,$B$2980-SUM(I2994:M2994))),0)</f>
        <v>0</v>
      </c>
      <c r="O2994" s="7" t="n">
        <f aca="false">IF(H2994=1,MIN($F$851,MAX(0,$B$2980-SUM(I2994:N2994))),0)</f>
        <v>0</v>
      </c>
      <c r="P2994" s="7" t="n">
        <f aca="false">MAX(0,$B$2980-SUM(I2994:O2994))</f>
        <v>1910000000</v>
      </c>
      <c r="Q2994" s="7" t="n">
        <f aca="false">($B$833+$B$834)+$B$22+(1-B2994)*$B$828+(1-C2994)*$E$856+(1-D2994)*$E$855+(1-E2994)*$E$854+(1-F2994)*$E$853+(1-G2994)*$E$852+(1-H2994)*$E$851</f>
        <v>27738825.7464214</v>
      </c>
      <c r="R2994" s="7" t="n">
        <f aca="false">P2994&gt;$B$12*Q2994</f>
        <v>1</v>
      </c>
      <c r="S2994" s="7" t="n">
        <f aca="false">IF(R2994,(P2994+$B$12*$B$13)/(Q2994+$B$13),IF(Q2994&gt;0,P2994/Q2994,0))</f>
        <v>63.246503552683</v>
      </c>
      <c r="T2994" s="7" t="n">
        <f aca="false">IF(R2994,$B$13*(S2994-$B$12),0)</f>
        <v>155616258.881707</v>
      </c>
      <c r="U2994" s="7" t="n">
        <f aca="false">($B$833+$B$834)*S2994</f>
        <v>16822072.2433019</v>
      </c>
      <c r="V2994" s="7" t="n">
        <f aca="false">$B$22*S2994</f>
        <v>569218531.974147</v>
      </c>
      <c r="W2994" s="7" t="n">
        <f aca="false">IF(B2994=1,I2994,S2994*$B$828)</f>
        <v>40422658.829369</v>
      </c>
      <c r="X2994" s="7" t="n">
        <f aca="false">IF(C2994=1,J2994,S2994*$E$856)</f>
        <v>386271516.662883</v>
      </c>
      <c r="Y2994" s="7" t="n">
        <f aca="false">IF(D2994=1,K2994,S2994*$E$855)</f>
        <v>109183925.881762</v>
      </c>
      <c r="Z2994" s="7" t="n">
        <f aca="false">IF(E2994=1,L2994,S2994*$E$854)</f>
        <v>60000000</v>
      </c>
      <c r="AA2994" s="7" t="n">
        <f aca="false">IF(F2994=1,M2994,S2994*$E$853)</f>
        <v>30000000</v>
      </c>
      <c r="AB2994" s="7" t="n">
        <f aca="false">IF(G2994=1,N2994,S2994*$E$852)</f>
        <v>316232517.763415</v>
      </c>
      <c r="AC2994" s="7" t="n">
        <f aca="false">IF(H2994=1,O2994,S2994*$E$851)</f>
        <v>316232517.763415</v>
      </c>
      <c r="AD2994" s="7" t="n">
        <f aca="false">INDEX($W$2982:$W$3109,MATCH($A2994+(1-B2994)*64,$A$2982:$A$3109,0))</f>
        <v>30000000</v>
      </c>
      <c r="AE2994" s="7" t="n">
        <f aca="false">INDEX($W$2982:$W$3109,MATCH($A2994-B2994*64,$A$2982:$A$3109,0))</f>
        <v>40422658.829369</v>
      </c>
      <c r="AF2994" s="7" t="n">
        <f aca="false">INDEX($X$2982:$X$3109,MATCH($A2994+(1-C2994)*32,$A$2982:$A$3109,0))</f>
        <v>300000000</v>
      </c>
      <c r="AG2994" s="7" t="n">
        <f aca="false">INDEX($X$2982:$X$3109,MATCH($A2994-C2994*32,$A$2982:$A$3109,0))</f>
        <v>386271516.662883</v>
      </c>
      <c r="AH2994" s="7" t="n">
        <f aca="false">INDEX($Y$2982:$Y$3109,MATCH($A2994+(1-D2994)*16,$A$2982:$A$3109,0))</f>
        <v>100000000</v>
      </c>
      <c r="AI2994" s="7" t="n">
        <f aca="false">INDEX($Y$2982:$Y$3109,MATCH($A2994-D2994*16,$A$2982:$A$3109,0))</f>
        <v>109183925.881762</v>
      </c>
      <c r="AJ2994" s="7" t="n">
        <f aca="false">INDEX($Z$2982:$Z$3109,MATCH($A2994+(1-E2994)*8,$A$2982:$A$3109,0))</f>
        <v>60000000</v>
      </c>
      <c r="AK2994" s="7" t="n">
        <f aca="false">INDEX($Z$2982:$Z$3109,MATCH($A2994-E2994*8,$A$2982:$A$3109,0))</f>
        <v>145041982.722649</v>
      </c>
      <c r="AL2994" s="7" t="n">
        <f aca="false">INDEX($AA$2982:$AA$3109,MATCH($A2994+(1-F2994)*4,$A$2982:$A$3109,0))</f>
        <v>30000000</v>
      </c>
      <c r="AM2994" s="7" t="n">
        <f aca="false">INDEX($AA$2982:$AA$3109,MATCH($A2994-F2994*4,$A$2982:$A$3109,0))</f>
        <v>175322077.995713</v>
      </c>
      <c r="AN2994" s="7" t="n">
        <f aca="false">INDEX($AB$2982:$AB$3109,MATCH($A2994+(1-G2994)*2,$A$2982:$A$3109,0))</f>
        <v>15000000</v>
      </c>
      <c r="AO2994" s="7" t="n">
        <f aca="false">INDEX($AB$2982:$AB$3109,MATCH($A2994-G2994*2,$A$2982:$A$3109,0))</f>
        <v>316232517.763415</v>
      </c>
      <c r="AP2994" s="7" t="n">
        <f aca="false">INDEX($AC$2982:$AC$3109,MATCH($A2994+(1-H2994)*1,$A$2982:$A$3109,0))</f>
        <v>5000000</v>
      </c>
      <c r="AQ2994" s="7" t="n">
        <f aca="false">INDEX($AC$2982:$AC$3109,MATCH($A2994-H2994*1,$A$2982:$A$3109,0))</f>
        <v>316232517.763415</v>
      </c>
      <c r="AR2994" s="14" t="b">
        <f aca="false">AND(IF(B2994=1,AD2994&gt;=AE2994,AE2994&gt;AD2994),IF(C2994=1,AF2994&gt;=AG2994,AG2994&gt;AF2994),IF(D2994=1,AH2994&gt;=AI2994,AI2994&gt;AH2994),IF(E2994=1,AJ2994&gt;=AK2994,AK2994&gt;AJ2994),IF(F2994=1,AL2994&gt;=AM2994,AM2994&gt;AL2994),IF(G2994=1,AN2994&gt;=AO2994,AO2994&gt;AN2994),IF(H2994=1,AP2994&gt;=AQ2994,AQ2994&gt;AP2994))</f>
        <v>0</v>
      </c>
      <c r="AS2994" s="2"/>
      <c r="AT2994" s="2"/>
      <c r="AU2994" s="2"/>
      <c r="AV2994" s="2"/>
      <c r="AW2994" s="2"/>
      <c r="AX2994" s="2"/>
    </row>
    <row r="2995" customFormat="false" ht="15" hidden="false" customHeight="false" outlineLevel="0" collapsed="false">
      <c r="A2995" s="6" t="n">
        <f aca="false">ROW()-2982</f>
        <v>13</v>
      </c>
      <c r="B2995" s="6" t="n">
        <f aca="false">MOD(INT($A2995/64),2)</f>
        <v>0</v>
      </c>
      <c r="C2995" s="6" t="n">
        <f aca="false">MOD(INT($A2995/32),2)</f>
        <v>0</v>
      </c>
      <c r="D2995" s="6" t="n">
        <f aca="false">MOD(INT($A2995/16),2)</f>
        <v>0</v>
      </c>
      <c r="E2995" s="6" t="n">
        <f aca="false">MOD(INT($A2995/8),2)</f>
        <v>1</v>
      </c>
      <c r="F2995" s="6" t="n">
        <f aca="false">MOD(INT($A2995/4),2)</f>
        <v>1</v>
      </c>
      <c r="G2995" s="6" t="n">
        <f aca="false">MOD(INT($A2995/2),2)</f>
        <v>0</v>
      </c>
      <c r="H2995" s="6" t="n">
        <f aca="false">MOD(INT($A2995/1),2)</f>
        <v>1</v>
      </c>
      <c r="I2995" s="7" t="n">
        <f aca="false">IF(B2995=1,MIN($B$6,$B$2980),0)</f>
        <v>0</v>
      </c>
      <c r="J2995" s="7" t="n">
        <f aca="false">IF(C2995=1,MIN($F$856,MAX(0,$B$2980-I2995)),0)</f>
        <v>0</v>
      </c>
      <c r="K2995" s="7" t="n">
        <f aca="false">IF(D2995=1,MIN($F$855,MAX(0,$B$2980-SUM(I2995:J2995))),0)</f>
        <v>0</v>
      </c>
      <c r="L2995" s="7" t="n">
        <f aca="false">IF(E2995=1,MIN($F$854,MAX(0,$B$2980-SUM(I2995:K2995))),0)</f>
        <v>60000000</v>
      </c>
      <c r="M2995" s="7" t="n">
        <f aca="false">IF(F2995=1,MIN($F$853,MAX(0,$B$2980-SUM(I2995:L2995))),0)</f>
        <v>30000000</v>
      </c>
      <c r="N2995" s="7" t="n">
        <f aca="false">IF(G2995=1,MIN($F$852,MAX(0,$B$2980-SUM(I2995:M2995))),0)</f>
        <v>0</v>
      </c>
      <c r="O2995" s="7" t="n">
        <f aca="false">IF(H2995=1,MIN($F$851,MAX(0,$B$2980-SUM(I2995:N2995))),0)</f>
        <v>5000000</v>
      </c>
      <c r="P2995" s="7" t="n">
        <f aca="false">MAX(0,$B$2980-SUM(I2995:O2995))</f>
        <v>1905000000</v>
      </c>
      <c r="Q2995" s="7" t="n">
        <f aca="false">($B$833+$B$834)+$B$22+(1-B2995)*$B$828+(1-C2995)*$E$856+(1-D2995)*$E$855+(1-E2995)*$E$854+(1-F2995)*$E$853+(1-G2995)*$E$852+(1-H2995)*$E$851</f>
        <v>22738825.7464214</v>
      </c>
      <c r="R2995" s="7" t="n">
        <f aca="false">P2995&gt;$B$12*Q2995</f>
        <v>1</v>
      </c>
      <c r="S2995" s="7" t="n">
        <f aca="false">IF(R2995,(P2995+$B$12*$B$13)/(Q2995+$B$13),IF(Q2995&gt;0,P2995/Q2995,0))</f>
        <v>75.5780010989801</v>
      </c>
      <c r="T2995" s="7" t="n">
        <f aca="false">IF(R2995,$B$13*(S2995-$B$12),0)</f>
        <v>186445002.74745</v>
      </c>
      <c r="U2995" s="7" t="n">
        <f aca="false">($B$833+$B$834)*S2995</f>
        <v>20101958.5759767</v>
      </c>
      <c r="V2995" s="7" t="n">
        <f aca="false">$B$22*S2995</f>
        <v>680202009.890821</v>
      </c>
      <c r="W2995" s="7" t="n">
        <f aca="false">IF(B2995=1,I2995,S2995*$B$828)</f>
        <v>48304073.4557752</v>
      </c>
      <c r="X2995" s="7" t="n">
        <f aca="false">IF(C2995=1,J2995,S2995*$E$856)</f>
        <v>461584869.850306</v>
      </c>
      <c r="Y2995" s="7" t="n">
        <f aca="false">IF(D2995=1,K2995,S2995*$E$855)</f>
        <v>130472079.984771</v>
      </c>
      <c r="Z2995" s="7" t="n">
        <f aca="false">IF(E2995=1,L2995,S2995*$E$854)</f>
        <v>60000000</v>
      </c>
      <c r="AA2995" s="7" t="n">
        <f aca="false">IF(F2995=1,M2995,S2995*$E$853)</f>
        <v>30000000</v>
      </c>
      <c r="AB2995" s="7" t="n">
        <f aca="false">IF(G2995=1,N2995,S2995*$E$852)</f>
        <v>377890005.4949</v>
      </c>
      <c r="AC2995" s="7" t="n">
        <f aca="false">IF(H2995=1,O2995,S2995*$E$851)</f>
        <v>5000000</v>
      </c>
      <c r="AD2995" s="7" t="n">
        <f aca="false">INDEX($W$2982:$W$3109,MATCH($A2995+(1-B2995)*64,$A$2982:$A$3109,0))</f>
        <v>30000000</v>
      </c>
      <c r="AE2995" s="7" t="n">
        <f aca="false">INDEX($W$2982:$W$3109,MATCH($A2995-B2995*64,$A$2982:$A$3109,0))</f>
        <v>48304073.4557752</v>
      </c>
      <c r="AF2995" s="7" t="n">
        <f aca="false">INDEX($X$2982:$X$3109,MATCH($A2995+(1-C2995)*32,$A$2982:$A$3109,0))</f>
        <v>300000000</v>
      </c>
      <c r="AG2995" s="7" t="n">
        <f aca="false">INDEX($X$2982:$X$3109,MATCH($A2995-C2995*32,$A$2982:$A$3109,0))</f>
        <v>461584869.850306</v>
      </c>
      <c r="AH2995" s="7" t="n">
        <f aca="false">INDEX($Y$2982:$Y$3109,MATCH($A2995+(1-D2995)*16,$A$2982:$A$3109,0))</f>
        <v>100000000</v>
      </c>
      <c r="AI2995" s="7" t="n">
        <f aca="false">INDEX($Y$2982:$Y$3109,MATCH($A2995-D2995*16,$A$2982:$A$3109,0))</f>
        <v>130472079.984771</v>
      </c>
      <c r="AJ2995" s="7" t="n">
        <f aca="false">INDEX($Z$2982:$Z$3109,MATCH($A2995+(1-E2995)*8,$A$2982:$A$3109,0))</f>
        <v>60000000</v>
      </c>
      <c r="AK2995" s="7" t="n">
        <f aca="false">INDEX($Z$2982:$Z$3109,MATCH($A2995-E2995*8,$A$2982:$A$3109,0))</f>
        <v>170846621.463699</v>
      </c>
      <c r="AL2995" s="7" t="n">
        <f aca="false">INDEX($AA$2982:$AA$3109,MATCH($A2995+(1-F2995)*4,$A$2982:$A$3109,0))</f>
        <v>30000000</v>
      </c>
      <c r="AM2995" s="7" t="n">
        <f aca="false">INDEX($AA$2982:$AA$3109,MATCH($A2995-F2995*4,$A$2982:$A$3109,0))</f>
        <v>205833629.634426</v>
      </c>
      <c r="AN2995" s="7" t="n">
        <f aca="false">INDEX($AB$2982:$AB$3109,MATCH($A2995+(1-G2995)*2,$A$2982:$A$3109,0))</f>
        <v>15000000</v>
      </c>
      <c r="AO2995" s="7" t="n">
        <f aca="false">INDEX($AB$2982:$AB$3109,MATCH($A2995-G2995*2,$A$2982:$A$3109,0))</f>
        <v>377890005.4949</v>
      </c>
      <c r="AP2995" s="7" t="n">
        <f aca="false">INDEX($AC$2982:$AC$3109,MATCH($A2995+(1-H2995)*1,$A$2982:$A$3109,0))</f>
        <v>5000000</v>
      </c>
      <c r="AQ2995" s="7" t="n">
        <f aca="false">INDEX($AC$2982:$AC$3109,MATCH($A2995-H2995*1,$A$2982:$A$3109,0))</f>
        <v>316232517.763415</v>
      </c>
      <c r="AR2995" s="14" t="b">
        <f aca="false">AND(IF(B2995=1,AD2995&gt;=AE2995,AE2995&gt;AD2995),IF(C2995=1,AF2995&gt;=AG2995,AG2995&gt;AF2995),IF(D2995=1,AH2995&gt;=AI2995,AI2995&gt;AH2995),IF(E2995=1,AJ2995&gt;=AK2995,AK2995&gt;AJ2995),IF(F2995=1,AL2995&gt;=AM2995,AM2995&gt;AL2995),IF(G2995=1,AN2995&gt;=AO2995,AO2995&gt;AN2995),IF(H2995=1,AP2995&gt;=AQ2995,AQ2995&gt;AP2995))</f>
        <v>0</v>
      </c>
      <c r="AS2995" s="2"/>
      <c r="AT2995" s="2"/>
      <c r="AU2995" s="2"/>
      <c r="AV2995" s="2"/>
      <c r="AW2995" s="2"/>
      <c r="AX2995" s="2"/>
    </row>
    <row r="2996" customFormat="false" ht="15" hidden="false" customHeight="false" outlineLevel="0" collapsed="false">
      <c r="A2996" s="6" t="n">
        <f aca="false">ROW()-2982</f>
        <v>14</v>
      </c>
      <c r="B2996" s="6" t="n">
        <f aca="false">MOD(INT($A2996/64),2)</f>
        <v>0</v>
      </c>
      <c r="C2996" s="6" t="n">
        <f aca="false">MOD(INT($A2996/32),2)</f>
        <v>0</v>
      </c>
      <c r="D2996" s="6" t="n">
        <f aca="false">MOD(INT($A2996/16),2)</f>
        <v>0</v>
      </c>
      <c r="E2996" s="6" t="n">
        <f aca="false">MOD(INT($A2996/8),2)</f>
        <v>1</v>
      </c>
      <c r="F2996" s="6" t="n">
        <f aca="false">MOD(INT($A2996/4),2)</f>
        <v>1</v>
      </c>
      <c r="G2996" s="6" t="n">
        <f aca="false">MOD(INT($A2996/2),2)</f>
        <v>1</v>
      </c>
      <c r="H2996" s="6" t="n">
        <f aca="false">MOD(INT($A2996/1),2)</f>
        <v>0</v>
      </c>
      <c r="I2996" s="7" t="n">
        <f aca="false">IF(B2996=1,MIN($B$6,$B$2980),0)</f>
        <v>0</v>
      </c>
      <c r="J2996" s="7" t="n">
        <f aca="false">IF(C2996=1,MIN($F$856,MAX(0,$B$2980-I2996)),0)</f>
        <v>0</v>
      </c>
      <c r="K2996" s="7" t="n">
        <f aca="false">IF(D2996=1,MIN($F$855,MAX(0,$B$2980-SUM(I2996:J2996))),0)</f>
        <v>0</v>
      </c>
      <c r="L2996" s="7" t="n">
        <f aca="false">IF(E2996=1,MIN($F$854,MAX(0,$B$2980-SUM(I2996:K2996))),0)</f>
        <v>60000000</v>
      </c>
      <c r="M2996" s="7" t="n">
        <f aca="false">IF(F2996=1,MIN($F$853,MAX(0,$B$2980-SUM(I2996:L2996))),0)</f>
        <v>30000000</v>
      </c>
      <c r="N2996" s="7" t="n">
        <f aca="false">IF(G2996=1,MIN($F$852,MAX(0,$B$2980-SUM(I2996:M2996))),0)</f>
        <v>15000000</v>
      </c>
      <c r="O2996" s="7" t="n">
        <f aca="false">IF(H2996=1,MIN($F$851,MAX(0,$B$2980-SUM(I2996:N2996))),0)</f>
        <v>0</v>
      </c>
      <c r="P2996" s="7" t="n">
        <f aca="false">MAX(0,$B$2980-SUM(I2996:O2996))</f>
        <v>1895000000</v>
      </c>
      <c r="Q2996" s="7" t="n">
        <f aca="false">($B$833+$B$834)+$B$22+(1-B2996)*$B$828+(1-C2996)*$E$856+(1-D2996)*$E$855+(1-E2996)*$E$854+(1-F2996)*$E$853+(1-G2996)*$E$852+(1-H2996)*$E$851</f>
        <v>22738825.7464214</v>
      </c>
      <c r="R2996" s="7" t="n">
        <f aca="false">P2996&gt;$B$12*Q2996</f>
        <v>1</v>
      </c>
      <c r="S2996" s="7" t="n">
        <f aca="false">IF(R2996,(P2996+$B$12*$B$13)/(Q2996+$B$13),IF(Q2996&gt;0,P2996/Q2996,0))</f>
        <v>75.1817861521964</v>
      </c>
      <c r="T2996" s="7" t="n">
        <f aca="false">IF(R2996,$B$13*(S2996-$B$12),0)</f>
        <v>185454465.380491</v>
      </c>
      <c r="U2996" s="7" t="n">
        <f aca="false">($B$833+$B$834)*S2996</f>
        <v>19996574.7826557</v>
      </c>
      <c r="V2996" s="7" t="n">
        <f aca="false">$B$22*S2996</f>
        <v>676636075.369768</v>
      </c>
      <c r="W2996" s="7" t="n">
        <f aca="false">IF(B2996=1,I2996,S2996*$B$828)</f>
        <v>48050841.0916558</v>
      </c>
      <c r="X2996" s="7" t="n">
        <f aca="false">IF(C2996=1,J2996,S2996*$E$856)</f>
        <v>459165027.806529</v>
      </c>
      <c r="Y2996" s="7" t="n">
        <f aca="false">IF(D2996=1,K2996,S2996*$E$855)</f>
        <v>129788084.807918</v>
      </c>
      <c r="Z2996" s="7" t="n">
        <f aca="false">IF(E2996=1,L2996,S2996*$E$854)</f>
        <v>60000000</v>
      </c>
      <c r="AA2996" s="7" t="n">
        <f aca="false">IF(F2996=1,M2996,S2996*$E$853)</f>
        <v>30000000</v>
      </c>
      <c r="AB2996" s="7" t="n">
        <f aca="false">IF(G2996=1,N2996,S2996*$E$852)</f>
        <v>15000000</v>
      </c>
      <c r="AC2996" s="7" t="n">
        <f aca="false">IF(H2996=1,O2996,S2996*$E$851)</f>
        <v>375908930.760982</v>
      </c>
      <c r="AD2996" s="7" t="n">
        <f aca="false">INDEX($W$2982:$W$3109,MATCH($A2996+(1-B2996)*64,$A$2982:$A$3109,0))</f>
        <v>30000000</v>
      </c>
      <c r="AE2996" s="7" t="n">
        <f aca="false">INDEX($W$2982:$W$3109,MATCH($A2996-B2996*64,$A$2982:$A$3109,0))</f>
        <v>48050841.0916558</v>
      </c>
      <c r="AF2996" s="7" t="n">
        <f aca="false">INDEX($X$2982:$X$3109,MATCH($A2996+(1-C2996)*32,$A$2982:$A$3109,0))</f>
        <v>300000000</v>
      </c>
      <c r="AG2996" s="7" t="n">
        <f aca="false">INDEX($X$2982:$X$3109,MATCH($A2996-C2996*32,$A$2982:$A$3109,0))</f>
        <v>459165027.806529</v>
      </c>
      <c r="AH2996" s="7" t="n">
        <f aca="false">INDEX($Y$2982:$Y$3109,MATCH($A2996+(1-D2996)*16,$A$2982:$A$3109,0))</f>
        <v>100000000</v>
      </c>
      <c r="AI2996" s="7" t="n">
        <f aca="false">INDEX($Y$2982:$Y$3109,MATCH($A2996-D2996*16,$A$2982:$A$3109,0))</f>
        <v>129788084.807918</v>
      </c>
      <c r="AJ2996" s="7" t="n">
        <f aca="false">INDEX($Z$2982:$Z$3109,MATCH($A2996+(1-E2996)*8,$A$2982:$A$3109,0))</f>
        <v>60000000</v>
      </c>
      <c r="AK2996" s="7" t="n">
        <f aca="false">INDEX($Z$2982:$Z$3109,MATCH($A2996-E2996*8,$A$2982:$A$3109,0))</f>
        <v>169978277.771381</v>
      </c>
      <c r="AL2996" s="7" t="n">
        <f aca="false">INDEX($AA$2982:$AA$3109,MATCH($A2996+(1-F2996)*4,$A$2982:$A$3109,0))</f>
        <v>30000000</v>
      </c>
      <c r="AM2996" s="7" t="n">
        <f aca="false">INDEX($AA$2982:$AA$3109,MATCH($A2996-F2996*4,$A$2982:$A$3109,0))</f>
        <v>204771262.513733</v>
      </c>
      <c r="AN2996" s="7" t="n">
        <f aca="false">INDEX($AB$2982:$AB$3109,MATCH($A2996+(1-G2996)*2,$A$2982:$A$3109,0))</f>
        <v>15000000</v>
      </c>
      <c r="AO2996" s="7" t="n">
        <f aca="false">INDEX($AB$2982:$AB$3109,MATCH($A2996-G2996*2,$A$2982:$A$3109,0))</f>
        <v>316232517.763415</v>
      </c>
      <c r="AP2996" s="7" t="n">
        <f aca="false">INDEX($AC$2982:$AC$3109,MATCH($A2996+(1-H2996)*1,$A$2982:$A$3109,0))</f>
        <v>5000000</v>
      </c>
      <c r="AQ2996" s="7" t="n">
        <f aca="false">INDEX($AC$2982:$AC$3109,MATCH($A2996-H2996*1,$A$2982:$A$3109,0))</f>
        <v>375908930.760982</v>
      </c>
      <c r="AR2996" s="14" t="b">
        <f aca="false">AND(IF(B2996=1,AD2996&gt;=AE2996,AE2996&gt;AD2996),IF(C2996=1,AF2996&gt;=AG2996,AG2996&gt;AF2996),IF(D2996=1,AH2996&gt;=AI2996,AI2996&gt;AH2996),IF(E2996=1,AJ2996&gt;=AK2996,AK2996&gt;AJ2996),IF(F2996=1,AL2996&gt;=AM2996,AM2996&gt;AL2996),IF(G2996=1,AN2996&gt;=AO2996,AO2996&gt;AN2996),IF(H2996=1,AP2996&gt;=AQ2996,AQ2996&gt;AP2996))</f>
        <v>0</v>
      </c>
      <c r="AS2996" s="2"/>
      <c r="AT2996" s="2"/>
      <c r="AU2996" s="2"/>
      <c r="AV2996" s="2"/>
      <c r="AW2996" s="2"/>
      <c r="AX2996" s="2"/>
    </row>
    <row r="2997" customFormat="false" ht="15" hidden="false" customHeight="false" outlineLevel="0" collapsed="false">
      <c r="A2997" s="6" t="n">
        <f aca="false">ROW()-2982</f>
        <v>15</v>
      </c>
      <c r="B2997" s="6" t="n">
        <f aca="false">MOD(INT($A2997/64),2)</f>
        <v>0</v>
      </c>
      <c r="C2997" s="6" t="n">
        <f aca="false">MOD(INT($A2997/32),2)</f>
        <v>0</v>
      </c>
      <c r="D2997" s="6" t="n">
        <f aca="false">MOD(INT($A2997/16),2)</f>
        <v>0</v>
      </c>
      <c r="E2997" s="6" t="n">
        <f aca="false">MOD(INT($A2997/8),2)</f>
        <v>1</v>
      </c>
      <c r="F2997" s="6" t="n">
        <f aca="false">MOD(INT($A2997/4),2)</f>
        <v>1</v>
      </c>
      <c r="G2997" s="6" t="n">
        <f aca="false">MOD(INT($A2997/2),2)</f>
        <v>1</v>
      </c>
      <c r="H2997" s="6" t="n">
        <f aca="false">MOD(INT($A2997/1),2)</f>
        <v>1</v>
      </c>
      <c r="I2997" s="7" t="n">
        <f aca="false">IF(B2997=1,MIN($B$6,$B$2980),0)</f>
        <v>0</v>
      </c>
      <c r="J2997" s="7" t="n">
        <f aca="false">IF(C2997=1,MIN($F$856,MAX(0,$B$2980-I2997)),0)</f>
        <v>0</v>
      </c>
      <c r="K2997" s="7" t="n">
        <f aca="false">IF(D2997=1,MIN($F$855,MAX(0,$B$2980-SUM(I2997:J2997))),0)</f>
        <v>0</v>
      </c>
      <c r="L2997" s="7" t="n">
        <f aca="false">IF(E2997=1,MIN($F$854,MAX(0,$B$2980-SUM(I2997:K2997))),0)</f>
        <v>60000000</v>
      </c>
      <c r="M2997" s="7" t="n">
        <f aca="false">IF(F2997=1,MIN($F$853,MAX(0,$B$2980-SUM(I2997:L2997))),0)</f>
        <v>30000000</v>
      </c>
      <c r="N2997" s="7" t="n">
        <f aca="false">IF(G2997=1,MIN($F$852,MAX(0,$B$2980-SUM(I2997:M2997))),0)</f>
        <v>15000000</v>
      </c>
      <c r="O2997" s="7" t="n">
        <f aca="false">IF(H2997=1,MIN($F$851,MAX(0,$B$2980-SUM(I2997:N2997))),0)</f>
        <v>5000000</v>
      </c>
      <c r="P2997" s="7" t="n">
        <f aca="false">MAX(0,$B$2980-SUM(I2997:O2997))</f>
        <v>1890000000</v>
      </c>
      <c r="Q2997" s="7" t="n">
        <f aca="false">($B$833+$B$834)+$B$22+(1-B2997)*$B$828+(1-C2997)*$E$856+(1-D2997)*$E$855+(1-E2997)*$E$854+(1-F2997)*$E$853+(1-G2997)*$E$852+(1-H2997)*$E$851</f>
        <v>17738825.7464214</v>
      </c>
      <c r="R2997" s="7" t="n">
        <f aca="false">P2997&gt;$B$12*Q2997</f>
        <v>1</v>
      </c>
      <c r="S2997" s="7" t="n">
        <f aca="false">IF(R2997,(P2997+$B$12*$B$13)/(Q2997+$B$13),IF(Q2997&gt;0,P2997/Q2997,0))</f>
        <v>93.5083894545924</v>
      </c>
      <c r="T2997" s="7" t="n">
        <f aca="false">IF(R2997,$B$13*(S2997-$B$12),0)</f>
        <v>231270973.636481</v>
      </c>
      <c r="U2997" s="7" t="n">
        <f aca="false">($B$833+$B$834)*S2997</f>
        <v>24871017.2800254</v>
      </c>
      <c r="V2997" s="7" t="n">
        <f aca="false">$B$22*S2997</f>
        <v>841575505.091332</v>
      </c>
      <c r="W2997" s="7" t="n">
        <f aca="false">IF(B2997=1,I2997,S2997*$B$828)</f>
        <v>59763900.172888</v>
      </c>
      <c r="X2997" s="7" t="n">
        <f aca="false">IF(C2997=1,J2997,S2997*$E$856)</f>
        <v>571092872.908651</v>
      </c>
      <c r="Y2997" s="7" t="n">
        <f aca="false">IF(D2997=1,K2997,S2997*$E$855)</f>
        <v>161425730.910623</v>
      </c>
      <c r="Z2997" s="7" t="n">
        <f aca="false">IF(E2997=1,L2997,S2997*$E$854)</f>
        <v>60000000</v>
      </c>
      <c r="AA2997" s="7" t="n">
        <f aca="false">IF(F2997=1,M2997,S2997*$E$853)</f>
        <v>30000000</v>
      </c>
      <c r="AB2997" s="7" t="n">
        <f aca="false">IF(G2997=1,N2997,S2997*$E$852)</f>
        <v>15000000</v>
      </c>
      <c r="AC2997" s="7" t="n">
        <f aca="false">IF(H2997=1,O2997,S2997*$E$851)</f>
        <v>5000000</v>
      </c>
      <c r="AD2997" s="7" t="n">
        <f aca="false">INDEX($W$2982:$W$3109,MATCH($A2997+(1-B2997)*64,$A$2982:$A$3109,0))</f>
        <v>30000000</v>
      </c>
      <c r="AE2997" s="7" t="n">
        <f aca="false">INDEX($W$2982:$W$3109,MATCH($A2997-B2997*64,$A$2982:$A$3109,0))</f>
        <v>59763900.172888</v>
      </c>
      <c r="AF2997" s="7" t="n">
        <f aca="false">INDEX($X$2982:$X$3109,MATCH($A2997+(1-C2997)*32,$A$2982:$A$3109,0))</f>
        <v>300000000</v>
      </c>
      <c r="AG2997" s="7" t="n">
        <f aca="false">INDEX($X$2982:$X$3109,MATCH($A2997-C2997*32,$A$2982:$A$3109,0))</f>
        <v>571092872.908651</v>
      </c>
      <c r="AH2997" s="7" t="n">
        <f aca="false">INDEX($Y$2982:$Y$3109,MATCH($A2997+(1-D2997)*16,$A$2982:$A$3109,0))</f>
        <v>100000000</v>
      </c>
      <c r="AI2997" s="7" t="n">
        <f aca="false">INDEX($Y$2982:$Y$3109,MATCH($A2997-D2997*16,$A$2982:$A$3109,0))</f>
        <v>161425730.910623</v>
      </c>
      <c r="AJ2997" s="7" t="n">
        <f aca="false">INDEX($Z$2982:$Z$3109,MATCH($A2997+(1-E2997)*8,$A$2982:$A$3109,0))</f>
        <v>60000000</v>
      </c>
      <c r="AK2997" s="7" t="n">
        <f aca="false">INDEX($Z$2982:$Z$3109,MATCH($A2997-E2997*8,$A$2982:$A$3109,0))</f>
        <v>206989534.372857</v>
      </c>
      <c r="AL2997" s="7" t="n">
        <f aca="false">INDEX($AA$2982:$AA$3109,MATCH($A2997+(1-F2997)*4,$A$2982:$A$3109,0))</f>
        <v>30000000</v>
      </c>
      <c r="AM2997" s="7" t="n">
        <f aca="false">INDEX($AA$2982:$AA$3109,MATCH($A2997-F2997*4,$A$2982:$A$3109,0))</f>
        <v>248183796.502203</v>
      </c>
      <c r="AN2997" s="7" t="n">
        <f aca="false">INDEX($AB$2982:$AB$3109,MATCH($A2997+(1-G2997)*2,$A$2982:$A$3109,0))</f>
        <v>15000000</v>
      </c>
      <c r="AO2997" s="7" t="n">
        <f aca="false">INDEX($AB$2982:$AB$3109,MATCH($A2997-G2997*2,$A$2982:$A$3109,0))</f>
        <v>377890005.4949</v>
      </c>
      <c r="AP2997" s="7" t="n">
        <f aca="false">INDEX($AC$2982:$AC$3109,MATCH($A2997+(1-H2997)*1,$A$2982:$A$3109,0))</f>
        <v>5000000</v>
      </c>
      <c r="AQ2997" s="7" t="n">
        <f aca="false">INDEX($AC$2982:$AC$3109,MATCH($A2997-H2997*1,$A$2982:$A$3109,0))</f>
        <v>375908930.760982</v>
      </c>
      <c r="AR2997" s="14" t="b">
        <f aca="false">AND(IF(B2997=1,AD2997&gt;=AE2997,AE2997&gt;AD2997),IF(C2997=1,AF2997&gt;=AG2997,AG2997&gt;AF2997),IF(D2997=1,AH2997&gt;=AI2997,AI2997&gt;AH2997),IF(E2997=1,AJ2997&gt;=AK2997,AK2997&gt;AJ2997),IF(F2997=1,AL2997&gt;=AM2997,AM2997&gt;AL2997),IF(G2997=1,AN2997&gt;=AO2997,AO2997&gt;AN2997),IF(H2997=1,AP2997&gt;=AQ2997,AQ2997&gt;AP2997))</f>
        <v>0</v>
      </c>
      <c r="AS2997" s="2"/>
      <c r="AT2997" s="2"/>
      <c r="AU2997" s="2"/>
      <c r="AV2997" s="2"/>
      <c r="AW2997" s="2"/>
      <c r="AX2997" s="2"/>
    </row>
    <row r="2998" customFormat="false" ht="15" hidden="false" customHeight="false" outlineLevel="0" collapsed="false">
      <c r="A2998" s="6" t="n">
        <f aca="false">ROW()-2982</f>
        <v>16</v>
      </c>
      <c r="B2998" s="6" t="n">
        <f aca="false">MOD(INT($A2998/64),2)</f>
        <v>0</v>
      </c>
      <c r="C2998" s="6" t="n">
        <f aca="false">MOD(INT($A2998/32),2)</f>
        <v>0</v>
      </c>
      <c r="D2998" s="6" t="n">
        <f aca="false">MOD(INT($A2998/16),2)</f>
        <v>1</v>
      </c>
      <c r="E2998" s="6" t="n">
        <f aca="false">MOD(INT($A2998/8),2)</f>
        <v>0</v>
      </c>
      <c r="F2998" s="6" t="n">
        <f aca="false">MOD(INT($A2998/4),2)</f>
        <v>0</v>
      </c>
      <c r="G2998" s="6" t="n">
        <f aca="false">MOD(INT($A2998/2),2)</f>
        <v>0</v>
      </c>
      <c r="H2998" s="6" t="n">
        <f aca="false">MOD(INT($A2998/1),2)</f>
        <v>0</v>
      </c>
      <c r="I2998" s="7" t="n">
        <f aca="false">IF(B2998=1,MIN($B$6,$B$2980),0)</f>
        <v>0</v>
      </c>
      <c r="J2998" s="7" t="n">
        <f aca="false">IF(C2998=1,MIN($F$856,MAX(0,$B$2980-I2998)),0)</f>
        <v>0</v>
      </c>
      <c r="K2998" s="7" t="n">
        <f aca="false">IF(D2998=1,MIN($F$855,MAX(0,$B$2980-SUM(I2998:J2998))),0)</f>
        <v>100000000</v>
      </c>
      <c r="L2998" s="7" t="n">
        <f aca="false">IF(E2998=1,MIN($F$854,MAX(0,$B$2980-SUM(I2998:K2998))),0)</f>
        <v>0</v>
      </c>
      <c r="M2998" s="7" t="n">
        <f aca="false">IF(F2998=1,MIN($F$853,MAX(0,$B$2980-SUM(I2998:L2998))),0)</f>
        <v>0</v>
      </c>
      <c r="N2998" s="7" t="n">
        <f aca="false">IF(G2998=1,MIN($F$852,MAX(0,$B$2980-SUM(I2998:M2998))),0)</f>
        <v>0</v>
      </c>
      <c r="O2998" s="7" t="n">
        <f aca="false">IF(H2998=1,MIN($F$851,MAX(0,$B$2980-SUM(I2998:N2998))),0)</f>
        <v>0</v>
      </c>
      <c r="P2998" s="7" t="n">
        <f aca="false">MAX(0,$B$2980-SUM(I2998:O2998))</f>
        <v>1900000000</v>
      </c>
      <c r="Q2998" s="7" t="n">
        <f aca="false">($B$833+$B$834)+$B$22+(1-B2998)*$B$828+(1-C2998)*$E$856+(1-D2998)*$E$855+(1-E2998)*$E$854+(1-F2998)*$E$853+(1-G2998)*$E$852+(1-H2998)*$E$851</f>
        <v>31412502.238422</v>
      </c>
      <c r="R2998" s="7" t="n">
        <f aca="false">P2998&gt;$B$12*Q2998</f>
        <v>1</v>
      </c>
      <c r="S2998" s="7" t="n">
        <f aca="false">IF(R2998,(P2998+$B$12*$B$13)/(Q2998+$B$13),IF(Q2998&gt;0,P2998/Q2998,0))</f>
        <v>56.1002543140127</v>
      </c>
      <c r="T2998" s="7" t="n">
        <f aca="false">IF(R2998,$B$13*(S2998-$B$12),0)</f>
        <v>137750635.785032</v>
      </c>
      <c r="U2998" s="7" t="n">
        <f aca="false">($B$833+$B$834)*S2998</f>
        <v>14921339.1717667</v>
      </c>
      <c r="V2998" s="7" t="n">
        <f aca="false">$B$22*S2998</f>
        <v>504902288.826115</v>
      </c>
      <c r="W2998" s="7" t="n">
        <f aca="false">IF(B2998=1,I2998,S2998*$B$828)</f>
        <v>35855285.4781483</v>
      </c>
      <c r="X2998" s="7" t="n">
        <f aca="false">IF(C2998=1,J2998,S2998*$E$856)</f>
        <v>342626534.303142</v>
      </c>
      <c r="Y2998" s="7" t="n">
        <f aca="false">IF(D2998=1,K2998,S2998*$E$855)</f>
        <v>100000000</v>
      </c>
      <c r="Z2998" s="7" t="n">
        <f aca="false">IF(E2998=1,L2998,S2998*$E$854)</f>
        <v>134640610.353631</v>
      </c>
      <c r="AA2998" s="7" t="n">
        <f aca="false">IF(F2998=1,M2998,S2998*$E$853)</f>
        <v>168300762.942038</v>
      </c>
      <c r="AB2998" s="7" t="n">
        <f aca="false">IF(G2998=1,N2998,S2998*$E$852)</f>
        <v>280501271.570064</v>
      </c>
      <c r="AC2998" s="7" t="n">
        <f aca="false">IF(H2998=1,O2998,S2998*$E$851)</f>
        <v>280501271.570064</v>
      </c>
      <c r="AD2998" s="7" t="n">
        <f aca="false">INDEX($W$2982:$W$3109,MATCH($A2998+(1-B2998)*64,$A$2982:$A$3109,0))</f>
        <v>30000000</v>
      </c>
      <c r="AE2998" s="7" t="n">
        <f aca="false">INDEX($W$2982:$W$3109,MATCH($A2998-B2998*64,$A$2982:$A$3109,0))</f>
        <v>35855285.4781483</v>
      </c>
      <c r="AF2998" s="7" t="n">
        <f aca="false">INDEX($X$2982:$X$3109,MATCH($A2998+(1-C2998)*32,$A$2982:$A$3109,0))</f>
        <v>300000000</v>
      </c>
      <c r="AG2998" s="7" t="n">
        <f aca="false">INDEX($X$2982:$X$3109,MATCH($A2998-C2998*32,$A$2982:$A$3109,0))</f>
        <v>342626534.303142</v>
      </c>
      <c r="AH2998" s="7" t="n">
        <f aca="false">INDEX($Y$2982:$Y$3109,MATCH($A2998+(1-D2998)*16,$A$2982:$A$3109,0))</f>
        <v>100000000</v>
      </c>
      <c r="AI2998" s="7" t="n">
        <f aca="false">INDEX($Y$2982:$Y$3109,MATCH($A2998-D2998*16,$A$2982:$A$3109,0))</f>
        <v>96999908.1722231</v>
      </c>
      <c r="AJ2998" s="7" t="n">
        <f aca="false">INDEX($Z$2982:$Z$3109,MATCH($A2998+(1-E2998)*8,$A$2982:$A$3109,0))</f>
        <v>60000000</v>
      </c>
      <c r="AK2998" s="7" t="n">
        <f aca="false">INDEX($Z$2982:$Z$3109,MATCH($A2998-E2998*8,$A$2982:$A$3109,0))</f>
        <v>134640610.353631</v>
      </c>
      <c r="AL2998" s="7" t="n">
        <f aca="false">INDEX($AA$2982:$AA$3109,MATCH($A2998+(1-F2998)*4,$A$2982:$A$3109,0))</f>
        <v>30000000</v>
      </c>
      <c r="AM2998" s="7" t="n">
        <f aca="false">INDEX($AA$2982:$AA$3109,MATCH($A2998-F2998*4,$A$2982:$A$3109,0))</f>
        <v>168300762.942038</v>
      </c>
      <c r="AN2998" s="7" t="n">
        <f aca="false">INDEX($AB$2982:$AB$3109,MATCH($A2998+(1-G2998)*2,$A$2982:$A$3109,0))</f>
        <v>15000000</v>
      </c>
      <c r="AO2998" s="7" t="n">
        <f aca="false">INDEX($AB$2982:$AB$3109,MATCH($A2998-G2998*2,$A$2982:$A$3109,0))</f>
        <v>280501271.570064</v>
      </c>
      <c r="AP2998" s="7" t="n">
        <f aca="false">INDEX($AC$2982:$AC$3109,MATCH($A2998+(1-H2998)*1,$A$2982:$A$3109,0))</f>
        <v>5000000</v>
      </c>
      <c r="AQ2998" s="7" t="n">
        <f aca="false">INDEX($AC$2982:$AC$3109,MATCH($A2998-H2998*1,$A$2982:$A$3109,0))</f>
        <v>280501271.570064</v>
      </c>
      <c r="AR2998" s="14" t="b">
        <f aca="false">AND(IF(B2998=1,AD2998&gt;=AE2998,AE2998&gt;AD2998),IF(C2998=1,AF2998&gt;=AG2998,AG2998&gt;AF2998),IF(D2998=1,AH2998&gt;=AI2998,AI2998&gt;AH2998),IF(E2998=1,AJ2998&gt;=AK2998,AK2998&gt;AJ2998),IF(F2998=1,AL2998&gt;=AM2998,AM2998&gt;AL2998),IF(G2998=1,AN2998&gt;=AO2998,AO2998&gt;AN2998),IF(H2998=1,AP2998&gt;=AQ2998,AQ2998&gt;AP2998))</f>
        <v>1</v>
      </c>
      <c r="AS2998" s="2"/>
      <c r="AT2998" s="2"/>
      <c r="AU2998" s="2"/>
      <c r="AV2998" s="2"/>
      <c r="AW2998" s="2"/>
      <c r="AX2998" s="2"/>
    </row>
    <row r="2999" customFormat="false" ht="15" hidden="false" customHeight="false" outlineLevel="0" collapsed="false">
      <c r="A2999" s="6" t="n">
        <f aca="false">ROW()-2982</f>
        <v>17</v>
      </c>
      <c r="B2999" s="6" t="n">
        <f aca="false">MOD(INT($A2999/64),2)</f>
        <v>0</v>
      </c>
      <c r="C2999" s="6" t="n">
        <f aca="false">MOD(INT($A2999/32),2)</f>
        <v>0</v>
      </c>
      <c r="D2999" s="6" t="n">
        <f aca="false">MOD(INT($A2999/16),2)</f>
        <v>1</v>
      </c>
      <c r="E2999" s="6" t="n">
        <f aca="false">MOD(INT($A2999/8),2)</f>
        <v>0</v>
      </c>
      <c r="F2999" s="6" t="n">
        <f aca="false">MOD(INT($A2999/4),2)</f>
        <v>0</v>
      </c>
      <c r="G2999" s="6" t="n">
        <f aca="false">MOD(INT($A2999/2),2)</f>
        <v>0</v>
      </c>
      <c r="H2999" s="6" t="n">
        <f aca="false">MOD(INT($A2999/1),2)</f>
        <v>1</v>
      </c>
      <c r="I2999" s="7" t="n">
        <f aca="false">IF(B2999=1,MIN($B$6,$B$2980),0)</f>
        <v>0</v>
      </c>
      <c r="J2999" s="7" t="n">
        <f aca="false">IF(C2999=1,MIN($F$856,MAX(0,$B$2980-I2999)),0)</f>
        <v>0</v>
      </c>
      <c r="K2999" s="7" t="n">
        <f aca="false">IF(D2999=1,MIN($F$855,MAX(0,$B$2980-SUM(I2999:J2999))),0)</f>
        <v>100000000</v>
      </c>
      <c r="L2999" s="7" t="n">
        <f aca="false">IF(E2999=1,MIN($F$854,MAX(0,$B$2980-SUM(I2999:K2999))),0)</f>
        <v>0</v>
      </c>
      <c r="M2999" s="7" t="n">
        <f aca="false">IF(F2999=1,MIN($F$853,MAX(0,$B$2980-SUM(I2999:L2999))),0)</f>
        <v>0</v>
      </c>
      <c r="N2999" s="7" t="n">
        <f aca="false">IF(G2999=1,MIN($F$852,MAX(0,$B$2980-SUM(I2999:M2999))),0)</f>
        <v>0</v>
      </c>
      <c r="O2999" s="7" t="n">
        <f aca="false">IF(H2999=1,MIN($F$851,MAX(0,$B$2980-SUM(I2999:N2999))),0)</f>
        <v>5000000</v>
      </c>
      <c r="P2999" s="7" t="n">
        <f aca="false">MAX(0,$B$2980-SUM(I2999:O2999))</f>
        <v>1895000000</v>
      </c>
      <c r="Q2999" s="7" t="n">
        <f aca="false">($B$833+$B$834)+$B$22+(1-B2999)*$B$828+(1-C2999)*$E$856+(1-D2999)*$E$855+(1-E2999)*$E$854+(1-F2999)*$E$853+(1-G2999)*$E$852+(1-H2999)*$E$851</f>
        <v>26412502.238422</v>
      </c>
      <c r="R2999" s="7" t="n">
        <f aca="false">P2999&gt;$B$12*Q2999</f>
        <v>1</v>
      </c>
      <c r="S2999" s="7" t="n">
        <f aca="false">IF(R2999,(P2999+$B$12*$B$13)/(Q2999+$B$13),IF(Q2999&gt;0,P2999/Q2999,0))</f>
        <v>65.6290480966535</v>
      </c>
      <c r="T2999" s="7" t="n">
        <f aca="false">IF(R2999,$B$13*(S2999-$B$12),0)</f>
        <v>161572620.241634</v>
      </c>
      <c r="U2999" s="7" t="n">
        <f aca="false">($B$833+$B$834)*S2999</f>
        <v>17455772.6724201</v>
      </c>
      <c r="V2999" s="7" t="n">
        <f aca="false">$B$22*S2999</f>
        <v>590661432.869882</v>
      </c>
      <c r="W2999" s="7" t="n">
        <f aca="false">IF(B2999=1,I2999,S2999*$B$828)</f>
        <v>41945411.5482837</v>
      </c>
      <c r="X2999" s="7" t="n">
        <f aca="false">IF(C2999=1,J2999,S2999*$E$856)</f>
        <v>400822662.462584</v>
      </c>
      <c r="Y2999" s="7" t="n">
        <f aca="false">IF(D2999=1,K2999,S2999*$E$855)</f>
        <v>100000000</v>
      </c>
      <c r="Z2999" s="7" t="n">
        <f aca="false">IF(E2999=1,L2999,S2999*$E$854)</f>
        <v>157509715.431968</v>
      </c>
      <c r="AA2999" s="7" t="n">
        <f aca="false">IF(F2999=1,M2999,S2999*$E$853)</f>
        <v>196887144.289961</v>
      </c>
      <c r="AB2999" s="7" t="n">
        <f aca="false">IF(G2999=1,N2999,S2999*$E$852)</f>
        <v>328145240.483268</v>
      </c>
      <c r="AC2999" s="7" t="n">
        <f aca="false">IF(H2999=1,O2999,S2999*$E$851)</f>
        <v>5000000</v>
      </c>
      <c r="AD2999" s="7" t="n">
        <f aca="false">INDEX($W$2982:$W$3109,MATCH($A2999+(1-B2999)*64,$A$2982:$A$3109,0))</f>
        <v>30000000</v>
      </c>
      <c r="AE2999" s="7" t="n">
        <f aca="false">INDEX($W$2982:$W$3109,MATCH($A2999-B2999*64,$A$2982:$A$3109,0))</f>
        <v>41945411.5482837</v>
      </c>
      <c r="AF2999" s="7" t="n">
        <f aca="false">INDEX($X$2982:$X$3109,MATCH($A2999+(1-C2999)*32,$A$2982:$A$3109,0))</f>
        <v>300000000</v>
      </c>
      <c r="AG2999" s="7" t="n">
        <f aca="false">INDEX($X$2982:$X$3109,MATCH($A2999-C2999*32,$A$2982:$A$3109,0))</f>
        <v>400822662.462584</v>
      </c>
      <c r="AH2999" s="7" t="n">
        <f aca="false">INDEX($Y$2982:$Y$3109,MATCH($A2999+(1-D2999)*16,$A$2982:$A$3109,0))</f>
        <v>100000000</v>
      </c>
      <c r="AI2999" s="7" t="n">
        <f aca="false">INDEX($Y$2982:$Y$3109,MATCH($A2999-D2999*16,$A$2982:$A$3109,0))</f>
        <v>112547760.014318</v>
      </c>
      <c r="AJ2999" s="7" t="n">
        <f aca="false">INDEX($Z$2982:$Z$3109,MATCH($A2999+(1-E2999)*8,$A$2982:$A$3109,0))</f>
        <v>60000000</v>
      </c>
      <c r="AK2999" s="7" t="n">
        <f aca="false">INDEX($Z$2982:$Z$3109,MATCH($A2999-E2999*8,$A$2982:$A$3109,0))</f>
        <v>157509715.431968</v>
      </c>
      <c r="AL2999" s="7" t="n">
        <f aca="false">INDEX($AA$2982:$AA$3109,MATCH($A2999+(1-F2999)*4,$A$2982:$A$3109,0))</f>
        <v>30000000</v>
      </c>
      <c r="AM2999" s="7" t="n">
        <f aca="false">INDEX($AA$2982:$AA$3109,MATCH($A2999-F2999*4,$A$2982:$A$3109,0))</f>
        <v>196887144.289961</v>
      </c>
      <c r="AN2999" s="7" t="n">
        <f aca="false">INDEX($AB$2982:$AB$3109,MATCH($A2999+(1-G2999)*2,$A$2982:$A$3109,0))</f>
        <v>15000000</v>
      </c>
      <c r="AO2999" s="7" t="n">
        <f aca="false">INDEX($AB$2982:$AB$3109,MATCH($A2999-G2999*2,$A$2982:$A$3109,0))</f>
        <v>328145240.483268</v>
      </c>
      <c r="AP2999" s="7" t="n">
        <f aca="false">INDEX($AC$2982:$AC$3109,MATCH($A2999+(1-H2999)*1,$A$2982:$A$3109,0))</f>
        <v>5000000</v>
      </c>
      <c r="AQ2999" s="7" t="n">
        <f aca="false">INDEX($AC$2982:$AC$3109,MATCH($A2999-H2999*1,$A$2982:$A$3109,0))</f>
        <v>280501271.570064</v>
      </c>
      <c r="AR2999" s="14" t="b">
        <f aca="false">AND(IF(B2999=1,AD2999&gt;=AE2999,AE2999&gt;AD2999),IF(C2999=1,AF2999&gt;=AG2999,AG2999&gt;AF2999),IF(D2999=1,AH2999&gt;=AI2999,AI2999&gt;AH2999),IF(E2999=1,AJ2999&gt;=AK2999,AK2999&gt;AJ2999),IF(F2999=1,AL2999&gt;=AM2999,AM2999&gt;AL2999),IF(G2999=1,AN2999&gt;=AO2999,AO2999&gt;AN2999),IF(H2999=1,AP2999&gt;=AQ2999,AQ2999&gt;AP2999))</f>
        <v>0</v>
      </c>
      <c r="AS2999" s="2"/>
      <c r="AT2999" s="2"/>
      <c r="AU2999" s="2"/>
      <c r="AV2999" s="2"/>
      <c r="AW2999" s="2"/>
      <c r="AX2999" s="2"/>
    </row>
    <row r="3000" customFormat="false" ht="15" hidden="false" customHeight="false" outlineLevel="0" collapsed="false">
      <c r="A3000" s="6" t="n">
        <f aca="false">ROW()-2982</f>
        <v>18</v>
      </c>
      <c r="B3000" s="6" t="n">
        <f aca="false">MOD(INT($A3000/64),2)</f>
        <v>0</v>
      </c>
      <c r="C3000" s="6" t="n">
        <f aca="false">MOD(INT($A3000/32),2)</f>
        <v>0</v>
      </c>
      <c r="D3000" s="6" t="n">
        <f aca="false">MOD(INT($A3000/16),2)</f>
        <v>1</v>
      </c>
      <c r="E3000" s="6" t="n">
        <f aca="false">MOD(INT($A3000/8),2)</f>
        <v>0</v>
      </c>
      <c r="F3000" s="6" t="n">
        <f aca="false">MOD(INT($A3000/4),2)</f>
        <v>0</v>
      </c>
      <c r="G3000" s="6" t="n">
        <f aca="false">MOD(INT($A3000/2),2)</f>
        <v>1</v>
      </c>
      <c r="H3000" s="6" t="n">
        <f aca="false">MOD(INT($A3000/1),2)</f>
        <v>0</v>
      </c>
      <c r="I3000" s="7" t="n">
        <f aca="false">IF(B3000=1,MIN($B$6,$B$2980),0)</f>
        <v>0</v>
      </c>
      <c r="J3000" s="7" t="n">
        <f aca="false">IF(C3000=1,MIN($F$856,MAX(0,$B$2980-I3000)),0)</f>
        <v>0</v>
      </c>
      <c r="K3000" s="7" t="n">
        <f aca="false">IF(D3000=1,MIN($F$855,MAX(0,$B$2980-SUM(I3000:J3000))),0)</f>
        <v>100000000</v>
      </c>
      <c r="L3000" s="7" t="n">
        <f aca="false">IF(E3000=1,MIN($F$854,MAX(0,$B$2980-SUM(I3000:K3000))),0)</f>
        <v>0</v>
      </c>
      <c r="M3000" s="7" t="n">
        <f aca="false">IF(F3000=1,MIN($F$853,MAX(0,$B$2980-SUM(I3000:L3000))),0)</f>
        <v>0</v>
      </c>
      <c r="N3000" s="7" t="n">
        <f aca="false">IF(G3000=1,MIN($F$852,MAX(0,$B$2980-SUM(I3000:M3000))),0)</f>
        <v>15000000</v>
      </c>
      <c r="O3000" s="7" t="n">
        <f aca="false">IF(H3000=1,MIN($F$851,MAX(0,$B$2980-SUM(I3000:N3000))),0)</f>
        <v>0</v>
      </c>
      <c r="P3000" s="7" t="n">
        <f aca="false">MAX(0,$B$2980-SUM(I3000:O3000))</f>
        <v>1885000000</v>
      </c>
      <c r="Q3000" s="7" t="n">
        <f aca="false">($B$833+$B$834)+$B$22+(1-B3000)*$B$828+(1-C3000)*$E$856+(1-D3000)*$E$855+(1-E3000)*$E$854+(1-F3000)*$E$853+(1-G3000)*$E$852+(1-H3000)*$E$851</f>
        <v>26412502.238422</v>
      </c>
      <c r="R3000" s="7" t="n">
        <f aca="false">P3000&gt;$B$12*Q3000</f>
        <v>1</v>
      </c>
      <c r="S3000" s="7" t="n">
        <f aca="false">IF(R3000,(P3000+$B$12*$B$13)/(Q3000+$B$13),IF(Q3000&gt;0,P3000/Q3000,0))</f>
        <v>65.2831769604393</v>
      </c>
      <c r="T3000" s="7" t="n">
        <f aca="false">IF(R3000,$B$13*(S3000-$B$12),0)</f>
        <v>160707942.401098</v>
      </c>
      <c r="U3000" s="7" t="n">
        <f aca="false">($B$833+$B$834)*S3000</f>
        <v>17363779.1405496</v>
      </c>
      <c r="V3000" s="7" t="n">
        <f aca="false">$B$22*S3000</f>
        <v>587548592.643954</v>
      </c>
      <c r="W3000" s="7" t="n">
        <f aca="false">IF(B3000=1,I3000,S3000*$B$828)</f>
        <v>41724355.3609409</v>
      </c>
      <c r="X3000" s="7" t="n">
        <f aca="false">IF(C3000=1,J3000,S3000*$E$856)</f>
        <v>398710290.064889</v>
      </c>
      <c r="Y3000" s="7" t="n">
        <f aca="false">IF(D3000=1,K3000,S3000*$E$855)</f>
        <v>100000000</v>
      </c>
      <c r="Z3000" s="7" t="n">
        <f aca="false">IF(E3000=1,L3000,S3000*$E$854)</f>
        <v>156679624.705054</v>
      </c>
      <c r="AA3000" s="7" t="n">
        <f aca="false">IF(F3000=1,M3000,S3000*$E$853)</f>
        <v>195849530.881318</v>
      </c>
      <c r="AB3000" s="7" t="n">
        <f aca="false">IF(G3000=1,N3000,S3000*$E$852)</f>
        <v>15000000</v>
      </c>
      <c r="AC3000" s="7" t="n">
        <f aca="false">IF(H3000=1,O3000,S3000*$E$851)</f>
        <v>326415884.802196</v>
      </c>
      <c r="AD3000" s="7" t="n">
        <f aca="false">INDEX($W$2982:$W$3109,MATCH($A3000+(1-B3000)*64,$A$2982:$A$3109,0))</f>
        <v>30000000</v>
      </c>
      <c r="AE3000" s="7" t="n">
        <f aca="false">INDEX($W$2982:$W$3109,MATCH($A3000-B3000*64,$A$2982:$A$3109,0))</f>
        <v>41724355.3609409</v>
      </c>
      <c r="AF3000" s="7" t="n">
        <f aca="false">INDEX($X$2982:$X$3109,MATCH($A3000+(1-C3000)*32,$A$2982:$A$3109,0))</f>
        <v>300000000</v>
      </c>
      <c r="AG3000" s="7" t="n">
        <f aca="false">INDEX($X$2982:$X$3109,MATCH($A3000-C3000*32,$A$2982:$A$3109,0))</f>
        <v>398710290.064889</v>
      </c>
      <c r="AH3000" s="7" t="n">
        <f aca="false">INDEX($Y$2982:$Y$3109,MATCH($A3000+(1-D3000)*16,$A$2982:$A$3109,0))</f>
        <v>100000000</v>
      </c>
      <c r="AI3000" s="7" t="n">
        <f aca="false">INDEX($Y$2982:$Y$3109,MATCH($A3000-D3000*16,$A$2982:$A$3109,0))</f>
        <v>111984316.910366</v>
      </c>
      <c r="AJ3000" s="7" t="n">
        <f aca="false">INDEX($Z$2982:$Z$3109,MATCH($A3000+(1-E3000)*8,$A$2982:$A$3109,0))</f>
        <v>60000000</v>
      </c>
      <c r="AK3000" s="7" t="n">
        <f aca="false">INDEX($Z$2982:$Z$3109,MATCH($A3000-E3000*8,$A$2982:$A$3109,0))</f>
        <v>156679624.705054</v>
      </c>
      <c r="AL3000" s="7" t="n">
        <f aca="false">INDEX($AA$2982:$AA$3109,MATCH($A3000+(1-F3000)*4,$A$2982:$A$3109,0))</f>
        <v>30000000</v>
      </c>
      <c r="AM3000" s="7" t="n">
        <f aca="false">INDEX($AA$2982:$AA$3109,MATCH($A3000-F3000*4,$A$2982:$A$3109,0))</f>
        <v>195849530.881318</v>
      </c>
      <c r="AN3000" s="7" t="n">
        <f aca="false">INDEX($AB$2982:$AB$3109,MATCH($A3000+(1-G3000)*2,$A$2982:$A$3109,0))</f>
        <v>15000000</v>
      </c>
      <c r="AO3000" s="7" t="n">
        <f aca="false">INDEX($AB$2982:$AB$3109,MATCH($A3000-G3000*2,$A$2982:$A$3109,0))</f>
        <v>280501271.570064</v>
      </c>
      <c r="AP3000" s="7" t="n">
        <f aca="false">INDEX($AC$2982:$AC$3109,MATCH($A3000+(1-H3000)*1,$A$2982:$A$3109,0))</f>
        <v>5000000</v>
      </c>
      <c r="AQ3000" s="7" t="n">
        <f aca="false">INDEX($AC$2982:$AC$3109,MATCH($A3000-H3000*1,$A$2982:$A$3109,0))</f>
        <v>326415884.802196</v>
      </c>
      <c r="AR3000" s="14" t="b">
        <f aca="false">AND(IF(B3000=1,AD3000&gt;=AE3000,AE3000&gt;AD3000),IF(C3000=1,AF3000&gt;=AG3000,AG3000&gt;AF3000),IF(D3000=1,AH3000&gt;=AI3000,AI3000&gt;AH3000),IF(E3000=1,AJ3000&gt;=AK3000,AK3000&gt;AJ3000),IF(F3000=1,AL3000&gt;=AM3000,AM3000&gt;AL3000),IF(G3000=1,AN3000&gt;=AO3000,AO3000&gt;AN3000),IF(H3000=1,AP3000&gt;=AQ3000,AQ3000&gt;AP3000))</f>
        <v>0</v>
      </c>
      <c r="AS3000" s="2"/>
      <c r="AT3000" s="2"/>
      <c r="AU3000" s="2"/>
      <c r="AV3000" s="2"/>
      <c r="AW3000" s="2"/>
      <c r="AX3000" s="2"/>
    </row>
    <row r="3001" customFormat="false" ht="15" hidden="false" customHeight="false" outlineLevel="0" collapsed="false">
      <c r="A3001" s="6" t="n">
        <f aca="false">ROW()-2982</f>
        <v>19</v>
      </c>
      <c r="B3001" s="6" t="n">
        <f aca="false">MOD(INT($A3001/64),2)</f>
        <v>0</v>
      </c>
      <c r="C3001" s="6" t="n">
        <f aca="false">MOD(INT($A3001/32),2)</f>
        <v>0</v>
      </c>
      <c r="D3001" s="6" t="n">
        <f aca="false">MOD(INT($A3001/16),2)</f>
        <v>1</v>
      </c>
      <c r="E3001" s="6" t="n">
        <f aca="false">MOD(INT($A3001/8),2)</f>
        <v>0</v>
      </c>
      <c r="F3001" s="6" t="n">
        <f aca="false">MOD(INT($A3001/4),2)</f>
        <v>0</v>
      </c>
      <c r="G3001" s="6" t="n">
        <f aca="false">MOD(INT($A3001/2),2)</f>
        <v>1</v>
      </c>
      <c r="H3001" s="6" t="n">
        <f aca="false">MOD(INT($A3001/1),2)</f>
        <v>1</v>
      </c>
      <c r="I3001" s="7" t="n">
        <f aca="false">IF(B3001=1,MIN($B$6,$B$2980),0)</f>
        <v>0</v>
      </c>
      <c r="J3001" s="7" t="n">
        <f aca="false">IF(C3001=1,MIN($F$856,MAX(0,$B$2980-I3001)),0)</f>
        <v>0</v>
      </c>
      <c r="K3001" s="7" t="n">
        <f aca="false">IF(D3001=1,MIN($F$855,MAX(0,$B$2980-SUM(I3001:J3001))),0)</f>
        <v>100000000</v>
      </c>
      <c r="L3001" s="7" t="n">
        <f aca="false">IF(E3001=1,MIN($F$854,MAX(0,$B$2980-SUM(I3001:K3001))),0)</f>
        <v>0</v>
      </c>
      <c r="M3001" s="7" t="n">
        <f aca="false">IF(F3001=1,MIN($F$853,MAX(0,$B$2980-SUM(I3001:L3001))),0)</f>
        <v>0</v>
      </c>
      <c r="N3001" s="7" t="n">
        <f aca="false">IF(G3001=1,MIN($F$852,MAX(0,$B$2980-SUM(I3001:M3001))),0)</f>
        <v>15000000</v>
      </c>
      <c r="O3001" s="7" t="n">
        <f aca="false">IF(H3001=1,MIN($F$851,MAX(0,$B$2980-SUM(I3001:N3001))),0)</f>
        <v>5000000</v>
      </c>
      <c r="P3001" s="7" t="n">
        <f aca="false">MAX(0,$B$2980-SUM(I3001:O3001))</f>
        <v>1880000000</v>
      </c>
      <c r="Q3001" s="7" t="n">
        <f aca="false">($B$833+$B$834)+$B$22+(1-B3001)*$B$828+(1-C3001)*$E$856+(1-D3001)*$E$855+(1-E3001)*$E$854+(1-F3001)*$E$853+(1-G3001)*$E$852+(1-H3001)*$E$851</f>
        <v>21412502.238422</v>
      </c>
      <c r="R3001" s="7" t="n">
        <f aca="false">P3001&gt;$B$12*Q3001</f>
        <v>1</v>
      </c>
      <c r="S3001" s="7" t="n">
        <f aca="false">IF(R3001,(P3001+$B$12*$B$13)/(Q3001+$B$13),IF(Q3001&gt;0,P3001/Q3001,0))</f>
        <v>78.7245090969714</v>
      </c>
      <c r="T3001" s="7" t="n">
        <f aca="false">IF(R3001,$B$13*(S3001-$B$12),0)</f>
        <v>194311272.742428</v>
      </c>
      <c r="U3001" s="7" t="n">
        <f aca="false">($B$833+$B$834)*S3001</f>
        <v>20938855.1929137</v>
      </c>
      <c r="V3001" s="7" t="n">
        <f aca="false">$B$22*S3001</f>
        <v>708520581.872742</v>
      </c>
      <c r="W3001" s="7" t="n">
        <f aca="false">IF(B3001=1,I3001,S3001*$B$828)</f>
        <v>50315097.182972</v>
      </c>
      <c r="X3001" s="7" t="n">
        <f aca="false">IF(C3001=1,J3001,S3001*$E$856)</f>
        <v>480801843.885298</v>
      </c>
      <c r="Y3001" s="7" t="n">
        <f aca="false">IF(D3001=1,K3001,S3001*$E$855)</f>
        <v>100000000</v>
      </c>
      <c r="Z3001" s="7" t="n">
        <f aca="false">IF(E3001=1,L3001,S3001*$E$854)</f>
        <v>188938821.832731</v>
      </c>
      <c r="AA3001" s="7" t="n">
        <f aca="false">IF(F3001=1,M3001,S3001*$E$853)</f>
        <v>236173527.290914</v>
      </c>
      <c r="AB3001" s="7" t="n">
        <f aca="false">IF(G3001=1,N3001,S3001*$E$852)</f>
        <v>15000000</v>
      </c>
      <c r="AC3001" s="7" t="n">
        <f aca="false">IF(H3001=1,O3001,S3001*$E$851)</f>
        <v>5000000</v>
      </c>
      <c r="AD3001" s="7" t="n">
        <f aca="false">INDEX($W$2982:$W$3109,MATCH($A3001+(1-B3001)*64,$A$2982:$A$3109,0))</f>
        <v>30000000</v>
      </c>
      <c r="AE3001" s="7" t="n">
        <f aca="false">INDEX($W$2982:$W$3109,MATCH($A3001-B3001*64,$A$2982:$A$3109,0))</f>
        <v>50315097.182972</v>
      </c>
      <c r="AF3001" s="7" t="n">
        <f aca="false">INDEX($X$2982:$X$3109,MATCH($A3001+(1-C3001)*32,$A$2982:$A$3109,0))</f>
        <v>300000000</v>
      </c>
      <c r="AG3001" s="7" t="n">
        <f aca="false">INDEX($X$2982:$X$3109,MATCH($A3001-C3001*32,$A$2982:$A$3109,0))</f>
        <v>480801843.885298</v>
      </c>
      <c r="AH3001" s="7" t="n">
        <f aca="false">INDEX($Y$2982:$Y$3109,MATCH($A3001+(1-D3001)*16,$A$2982:$A$3109,0))</f>
        <v>100000000</v>
      </c>
      <c r="AI3001" s="7" t="n">
        <f aca="false">INDEX($Y$2982:$Y$3109,MATCH($A3001-D3001*16,$A$2982:$A$3109,0))</f>
        <v>133486470.420216</v>
      </c>
      <c r="AJ3001" s="7" t="n">
        <f aca="false">INDEX($Z$2982:$Z$3109,MATCH($A3001+(1-E3001)*8,$A$2982:$A$3109,0))</f>
        <v>60000000</v>
      </c>
      <c r="AK3001" s="7" t="n">
        <f aca="false">INDEX($Z$2982:$Z$3109,MATCH($A3001-E3001*8,$A$2982:$A$3109,0))</f>
        <v>188938821.832731</v>
      </c>
      <c r="AL3001" s="7" t="n">
        <f aca="false">INDEX($AA$2982:$AA$3109,MATCH($A3001+(1-F3001)*4,$A$2982:$A$3109,0))</f>
        <v>30000000</v>
      </c>
      <c r="AM3001" s="7" t="n">
        <f aca="false">INDEX($AA$2982:$AA$3109,MATCH($A3001-F3001*4,$A$2982:$A$3109,0))</f>
        <v>236173527.290914</v>
      </c>
      <c r="AN3001" s="7" t="n">
        <f aca="false">INDEX($AB$2982:$AB$3109,MATCH($A3001+(1-G3001)*2,$A$2982:$A$3109,0))</f>
        <v>15000000</v>
      </c>
      <c r="AO3001" s="7" t="n">
        <f aca="false">INDEX($AB$2982:$AB$3109,MATCH($A3001-G3001*2,$A$2982:$A$3109,0))</f>
        <v>328145240.483268</v>
      </c>
      <c r="AP3001" s="7" t="n">
        <f aca="false">INDEX($AC$2982:$AC$3109,MATCH($A3001+(1-H3001)*1,$A$2982:$A$3109,0))</f>
        <v>5000000</v>
      </c>
      <c r="AQ3001" s="7" t="n">
        <f aca="false">INDEX($AC$2982:$AC$3109,MATCH($A3001-H3001*1,$A$2982:$A$3109,0))</f>
        <v>326415884.802196</v>
      </c>
      <c r="AR3001" s="14" t="b">
        <f aca="false">AND(IF(B3001=1,AD3001&gt;=AE3001,AE3001&gt;AD3001),IF(C3001=1,AF3001&gt;=AG3001,AG3001&gt;AF3001),IF(D3001=1,AH3001&gt;=AI3001,AI3001&gt;AH3001),IF(E3001=1,AJ3001&gt;=AK3001,AK3001&gt;AJ3001),IF(F3001=1,AL3001&gt;=AM3001,AM3001&gt;AL3001),IF(G3001=1,AN3001&gt;=AO3001,AO3001&gt;AN3001),IF(H3001=1,AP3001&gt;=AQ3001,AQ3001&gt;AP3001))</f>
        <v>0</v>
      </c>
      <c r="AS3001" s="2"/>
      <c r="AT3001" s="2"/>
      <c r="AU3001" s="2"/>
      <c r="AV3001" s="2"/>
      <c r="AW3001" s="2"/>
      <c r="AX3001" s="2"/>
    </row>
    <row r="3002" customFormat="false" ht="15" hidden="false" customHeight="false" outlineLevel="0" collapsed="false">
      <c r="A3002" s="6" t="n">
        <f aca="false">ROW()-2982</f>
        <v>20</v>
      </c>
      <c r="B3002" s="6" t="n">
        <f aca="false">MOD(INT($A3002/64),2)</f>
        <v>0</v>
      </c>
      <c r="C3002" s="6" t="n">
        <f aca="false">MOD(INT($A3002/32),2)</f>
        <v>0</v>
      </c>
      <c r="D3002" s="6" t="n">
        <f aca="false">MOD(INT($A3002/16),2)</f>
        <v>1</v>
      </c>
      <c r="E3002" s="6" t="n">
        <f aca="false">MOD(INT($A3002/8),2)</f>
        <v>0</v>
      </c>
      <c r="F3002" s="6" t="n">
        <f aca="false">MOD(INT($A3002/4),2)</f>
        <v>1</v>
      </c>
      <c r="G3002" s="6" t="n">
        <f aca="false">MOD(INT($A3002/2),2)</f>
        <v>0</v>
      </c>
      <c r="H3002" s="6" t="n">
        <f aca="false">MOD(INT($A3002/1),2)</f>
        <v>0</v>
      </c>
      <c r="I3002" s="7" t="n">
        <f aca="false">IF(B3002=1,MIN($B$6,$B$2980),0)</f>
        <v>0</v>
      </c>
      <c r="J3002" s="7" t="n">
        <f aca="false">IF(C3002=1,MIN($F$856,MAX(0,$B$2980-I3002)),0)</f>
        <v>0</v>
      </c>
      <c r="K3002" s="7" t="n">
        <f aca="false">IF(D3002=1,MIN($F$855,MAX(0,$B$2980-SUM(I3002:J3002))),0)</f>
        <v>100000000</v>
      </c>
      <c r="L3002" s="7" t="n">
        <f aca="false">IF(E3002=1,MIN($F$854,MAX(0,$B$2980-SUM(I3002:K3002))),0)</f>
        <v>0</v>
      </c>
      <c r="M3002" s="7" t="n">
        <f aca="false">IF(F3002=1,MIN($F$853,MAX(0,$B$2980-SUM(I3002:L3002))),0)</f>
        <v>30000000</v>
      </c>
      <c r="N3002" s="7" t="n">
        <f aca="false">IF(G3002=1,MIN($F$852,MAX(0,$B$2980-SUM(I3002:M3002))),0)</f>
        <v>0</v>
      </c>
      <c r="O3002" s="7" t="n">
        <f aca="false">IF(H3002=1,MIN($F$851,MAX(0,$B$2980-SUM(I3002:N3002))),0)</f>
        <v>0</v>
      </c>
      <c r="P3002" s="7" t="n">
        <f aca="false">MAX(0,$B$2980-SUM(I3002:O3002))</f>
        <v>1870000000</v>
      </c>
      <c r="Q3002" s="7" t="n">
        <f aca="false">($B$833+$B$834)+$B$22+(1-B3002)*$B$828+(1-C3002)*$E$856+(1-D3002)*$E$855+(1-E3002)*$E$854+(1-F3002)*$E$853+(1-G3002)*$E$852+(1-H3002)*$E$851</f>
        <v>28412502.238422</v>
      </c>
      <c r="R3002" s="7" t="n">
        <f aca="false">P3002&gt;$B$12*Q3002</f>
        <v>1</v>
      </c>
      <c r="S3002" s="7" t="n">
        <f aca="false">IF(R3002,(P3002+$B$12*$B$13)/(Q3002+$B$13),IF(Q3002&gt;0,P3002/Q3002,0))</f>
        <v>60.574196988577</v>
      </c>
      <c r="T3002" s="7" t="n">
        <f aca="false">IF(R3002,$B$13*(S3002-$B$12),0)</f>
        <v>148935492.471442</v>
      </c>
      <c r="U3002" s="7" t="n">
        <f aca="false">($B$833+$B$834)*S3002</f>
        <v>16111301.9785047</v>
      </c>
      <c r="V3002" s="7" t="n">
        <f aca="false">$B$22*S3002</f>
        <v>545167772.897193</v>
      </c>
      <c r="W3002" s="7" t="n">
        <f aca="false">IF(B3002=1,I3002,S3002*$B$828)</f>
        <v>38714710.8723983</v>
      </c>
      <c r="X3002" s="7" t="n">
        <f aca="false">IF(C3002=1,J3002,S3002*$E$856)</f>
        <v>369950679.122108</v>
      </c>
      <c r="Y3002" s="7" t="n">
        <f aca="false">IF(D3002=1,K3002,S3002*$E$855)</f>
        <v>100000000</v>
      </c>
      <c r="Z3002" s="7" t="n">
        <f aca="false">IF(E3002=1,L3002,S3002*$E$854)</f>
        <v>145378072.772585</v>
      </c>
      <c r="AA3002" s="7" t="n">
        <f aca="false">IF(F3002=1,M3002,S3002*$E$853)</f>
        <v>30000000</v>
      </c>
      <c r="AB3002" s="7" t="n">
        <f aca="false">IF(G3002=1,N3002,S3002*$E$852)</f>
        <v>302870984.942885</v>
      </c>
      <c r="AC3002" s="7" t="n">
        <f aca="false">IF(H3002=1,O3002,S3002*$E$851)</f>
        <v>302870984.942885</v>
      </c>
      <c r="AD3002" s="7" t="n">
        <f aca="false">INDEX($W$2982:$W$3109,MATCH($A3002+(1-B3002)*64,$A$2982:$A$3109,0))</f>
        <v>30000000</v>
      </c>
      <c r="AE3002" s="7" t="n">
        <f aca="false">INDEX($W$2982:$W$3109,MATCH($A3002-B3002*64,$A$2982:$A$3109,0))</f>
        <v>38714710.8723983</v>
      </c>
      <c r="AF3002" s="7" t="n">
        <f aca="false">INDEX($X$2982:$X$3109,MATCH($A3002+(1-C3002)*32,$A$2982:$A$3109,0))</f>
        <v>300000000</v>
      </c>
      <c r="AG3002" s="7" t="n">
        <f aca="false">INDEX($X$2982:$X$3109,MATCH($A3002-C3002*32,$A$2982:$A$3109,0))</f>
        <v>369950679.122108</v>
      </c>
      <c r="AH3002" s="7" t="n">
        <f aca="false">INDEX($Y$2982:$Y$3109,MATCH($A3002+(1-D3002)*16,$A$2982:$A$3109,0))</f>
        <v>100000000</v>
      </c>
      <c r="AI3002" s="7" t="n">
        <f aca="false">INDEX($Y$2982:$Y$3109,MATCH($A3002-D3002*16,$A$2982:$A$3109,0))</f>
        <v>104328910.175395</v>
      </c>
      <c r="AJ3002" s="7" t="n">
        <f aca="false">INDEX($Z$2982:$Z$3109,MATCH($A3002+(1-E3002)*8,$A$2982:$A$3109,0))</f>
        <v>60000000</v>
      </c>
      <c r="AK3002" s="7" t="n">
        <f aca="false">INDEX($Z$2982:$Z$3109,MATCH($A3002-E3002*8,$A$2982:$A$3109,0))</f>
        <v>145378072.772585</v>
      </c>
      <c r="AL3002" s="7" t="n">
        <f aca="false">INDEX($AA$2982:$AA$3109,MATCH($A3002+(1-F3002)*4,$A$2982:$A$3109,0))</f>
        <v>30000000</v>
      </c>
      <c r="AM3002" s="7" t="n">
        <f aca="false">INDEX($AA$2982:$AA$3109,MATCH($A3002-F3002*4,$A$2982:$A$3109,0))</f>
        <v>168300762.942038</v>
      </c>
      <c r="AN3002" s="7" t="n">
        <f aca="false">INDEX($AB$2982:$AB$3109,MATCH($A3002+(1-G3002)*2,$A$2982:$A$3109,0))</f>
        <v>15000000</v>
      </c>
      <c r="AO3002" s="7" t="n">
        <f aca="false">INDEX($AB$2982:$AB$3109,MATCH($A3002-G3002*2,$A$2982:$A$3109,0))</f>
        <v>302870984.942885</v>
      </c>
      <c r="AP3002" s="7" t="n">
        <f aca="false">INDEX($AC$2982:$AC$3109,MATCH($A3002+(1-H3002)*1,$A$2982:$A$3109,0))</f>
        <v>5000000</v>
      </c>
      <c r="AQ3002" s="7" t="n">
        <f aca="false">INDEX($AC$2982:$AC$3109,MATCH($A3002-H3002*1,$A$2982:$A$3109,0))</f>
        <v>302870984.942885</v>
      </c>
      <c r="AR3002" s="14" t="b">
        <f aca="false">AND(IF(B3002=1,AD3002&gt;=AE3002,AE3002&gt;AD3002),IF(C3002=1,AF3002&gt;=AG3002,AG3002&gt;AF3002),IF(D3002=1,AH3002&gt;=AI3002,AI3002&gt;AH3002),IF(E3002=1,AJ3002&gt;=AK3002,AK3002&gt;AJ3002),IF(F3002=1,AL3002&gt;=AM3002,AM3002&gt;AL3002),IF(G3002=1,AN3002&gt;=AO3002,AO3002&gt;AN3002),IF(H3002=1,AP3002&gt;=AQ3002,AQ3002&gt;AP3002))</f>
        <v>0</v>
      </c>
      <c r="AS3002" s="2"/>
      <c r="AT3002" s="2"/>
      <c r="AU3002" s="2"/>
      <c r="AV3002" s="2"/>
      <c r="AW3002" s="2"/>
      <c r="AX3002" s="2"/>
    </row>
    <row r="3003" customFormat="false" ht="15" hidden="false" customHeight="false" outlineLevel="0" collapsed="false">
      <c r="A3003" s="6" t="n">
        <f aca="false">ROW()-2982</f>
        <v>21</v>
      </c>
      <c r="B3003" s="6" t="n">
        <f aca="false">MOD(INT($A3003/64),2)</f>
        <v>0</v>
      </c>
      <c r="C3003" s="6" t="n">
        <f aca="false">MOD(INT($A3003/32),2)</f>
        <v>0</v>
      </c>
      <c r="D3003" s="6" t="n">
        <f aca="false">MOD(INT($A3003/16),2)</f>
        <v>1</v>
      </c>
      <c r="E3003" s="6" t="n">
        <f aca="false">MOD(INT($A3003/8),2)</f>
        <v>0</v>
      </c>
      <c r="F3003" s="6" t="n">
        <f aca="false">MOD(INT($A3003/4),2)</f>
        <v>1</v>
      </c>
      <c r="G3003" s="6" t="n">
        <f aca="false">MOD(INT($A3003/2),2)</f>
        <v>0</v>
      </c>
      <c r="H3003" s="6" t="n">
        <f aca="false">MOD(INT($A3003/1),2)</f>
        <v>1</v>
      </c>
      <c r="I3003" s="7" t="n">
        <f aca="false">IF(B3003=1,MIN($B$6,$B$2980),0)</f>
        <v>0</v>
      </c>
      <c r="J3003" s="7" t="n">
        <f aca="false">IF(C3003=1,MIN($F$856,MAX(0,$B$2980-I3003)),0)</f>
        <v>0</v>
      </c>
      <c r="K3003" s="7" t="n">
        <f aca="false">IF(D3003=1,MIN($F$855,MAX(0,$B$2980-SUM(I3003:J3003))),0)</f>
        <v>100000000</v>
      </c>
      <c r="L3003" s="7" t="n">
        <f aca="false">IF(E3003=1,MIN($F$854,MAX(0,$B$2980-SUM(I3003:K3003))),0)</f>
        <v>0</v>
      </c>
      <c r="M3003" s="7" t="n">
        <f aca="false">IF(F3003=1,MIN($F$853,MAX(0,$B$2980-SUM(I3003:L3003))),0)</f>
        <v>30000000</v>
      </c>
      <c r="N3003" s="7" t="n">
        <f aca="false">IF(G3003=1,MIN($F$852,MAX(0,$B$2980-SUM(I3003:M3003))),0)</f>
        <v>0</v>
      </c>
      <c r="O3003" s="7" t="n">
        <f aca="false">IF(H3003=1,MIN($F$851,MAX(0,$B$2980-SUM(I3003:N3003))),0)</f>
        <v>5000000</v>
      </c>
      <c r="P3003" s="7" t="n">
        <f aca="false">MAX(0,$B$2980-SUM(I3003:O3003))</f>
        <v>1865000000</v>
      </c>
      <c r="Q3003" s="7" t="n">
        <f aca="false">($B$833+$B$834)+$B$22+(1-B3003)*$B$828+(1-C3003)*$E$856+(1-D3003)*$E$855+(1-E3003)*$E$854+(1-F3003)*$E$853+(1-G3003)*$E$852+(1-H3003)*$E$851</f>
        <v>23412502.238422</v>
      </c>
      <c r="R3003" s="7" t="n">
        <f aca="false">P3003&gt;$B$12*Q3003</f>
        <v>1</v>
      </c>
      <c r="S3003" s="7" t="n">
        <f aca="false">IF(R3003,(P3003+$B$12*$B$13)/(Q3003+$B$13),IF(Q3003&gt;0,P3003/Q3003,0))</f>
        <v>72.0694583185003</v>
      </c>
      <c r="T3003" s="7" t="n">
        <f aca="false">IF(R3003,$B$13*(S3003-$B$12),0)</f>
        <v>177673645.796251</v>
      </c>
      <c r="U3003" s="7" t="n">
        <f aca="false">($B$833+$B$834)*S3003</f>
        <v>19168769.2800216</v>
      </c>
      <c r="V3003" s="7" t="n">
        <f aca="false">$B$22*S3003</f>
        <v>648625124.866503</v>
      </c>
      <c r="W3003" s="7" t="n">
        <f aca="false">IF(B3003=1,I3003,S3003*$B$828)</f>
        <v>46061662.8901786</v>
      </c>
      <c r="X3003" s="7" t="n">
        <f aca="false">IF(C3003=1,J3003,S3003*$E$856)</f>
        <v>440156805.610144</v>
      </c>
      <c r="Y3003" s="7" t="n">
        <f aca="false">IF(D3003=1,K3003,S3003*$E$855)</f>
        <v>100000000</v>
      </c>
      <c r="Z3003" s="7" t="n">
        <f aca="false">IF(E3003=1,L3003,S3003*$E$854)</f>
        <v>172966699.964401</v>
      </c>
      <c r="AA3003" s="7" t="n">
        <f aca="false">IF(F3003=1,M3003,S3003*$E$853)</f>
        <v>30000000</v>
      </c>
      <c r="AB3003" s="7" t="n">
        <f aca="false">IF(G3003=1,N3003,S3003*$E$852)</f>
        <v>360347291.592502</v>
      </c>
      <c r="AC3003" s="7" t="n">
        <f aca="false">IF(H3003=1,O3003,S3003*$E$851)</f>
        <v>5000000</v>
      </c>
      <c r="AD3003" s="7" t="n">
        <f aca="false">INDEX($W$2982:$W$3109,MATCH($A3003+(1-B3003)*64,$A$2982:$A$3109,0))</f>
        <v>30000000</v>
      </c>
      <c r="AE3003" s="7" t="n">
        <f aca="false">INDEX($W$2982:$W$3109,MATCH($A3003-B3003*64,$A$2982:$A$3109,0))</f>
        <v>46061662.8901786</v>
      </c>
      <c r="AF3003" s="7" t="n">
        <f aca="false">INDEX($X$2982:$X$3109,MATCH($A3003+(1-C3003)*32,$A$2982:$A$3109,0))</f>
        <v>300000000</v>
      </c>
      <c r="AG3003" s="7" t="n">
        <f aca="false">INDEX($X$2982:$X$3109,MATCH($A3003-C3003*32,$A$2982:$A$3109,0))</f>
        <v>440156805.610144</v>
      </c>
      <c r="AH3003" s="7" t="n">
        <f aca="false">INDEX($Y$2982:$Y$3109,MATCH($A3003+(1-D3003)*16,$A$2982:$A$3109,0))</f>
        <v>100000000</v>
      </c>
      <c r="AI3003" s="7" t="n">
        <f aca="false">INDEX($Y$2982:$Y$3109,MATCH($A3003-D3003*16,$A$2982:$A$3109,0))</f>
        <v>122890224.539606</v>
      </c>
      <c r="AJ3003" s="7" t="n">
        <f aca="false">INDEX($Z$2982:$Z$3109,MATCH($A3003+(1-E3003)*8,$A$2982:$A$3109,0))</f>
        <v>60000000</v>
      </c>
      <c r="AK3003" s="7" t="n">
        <f aca="false">INDEX($Z$2982:$Z$3109,MATCH($A3003-E3003*8,$A$2982:$A$3109,0))</f>
        <v>172966699.964401</v>
      </c>
      <c r="AL3003" s="7" t="n">
        <f aca="false">INDEX($AA$2982:$AA$3109,MATCH($A3003+(1-F3003)*4,$A$2982:$A$3109,0))</f>
        <v>30000000</v>
      </c>
      <c r="AM3003" s="7" t="n">
        <f aca="false">INDEX($AA$2982:$AA$3109,MATCH($A3003-F3003*4,$A$2982:$A$3109,0))</f>
        <v>196887144.289961</v>
      </c>
      <c r="AN3003" s="7" t="n">
        <f aca="false">INDEX($AB$2982:$AB$3109,MATCH($A3003+(1-G3003)*2,$A$2982:$A$3109,0))</f>
        <v>15000000</v>
      </c>
      <c r="AO3003" s="7" t="n">
        <f aca="false">INDEX($AB$2982:$AB$3109,MATCH($A3003-G3003*2,$A$2982:$A$3109,0))</f>
        <v>360347291.592502</v>
      </c>
      <c r="AP3003" s="7" t="n">
        <f aca="false">INDEX($AC$2982:$AC$3109,MATCH($A3003+(1-H3003)*1,$A$2982:$A$3109,0))</f>
        <v>5000000</v>
      </c>
      <c r="AQ3003" s="7" t="n">
        <f aca="false">INDEX($AC$2982:$AC$3109,MATCH($A3003-H3003*1,$A$2982:$A$3109,0))</f>
        <v>302870984.942885</v>
      </c>
      <c r="AR3003" s="14" t="b">
        <f aca="false">AND(IF(B3003=1,AD3003&gt;=AE3003,AE3003&gt;AD3003),IF(C3003=1,AF3003&gt;=AG3003,AG3003&gt;AF3003),IF(D3003=1,AH3003&gt;=AI3003,AI3003&gt;AH3003),IF(E3003=1,AJ3003&gt;=AK3003,AK3003&gt;AJ3003),IF(F3003=1,AL3003&gt;=AM3003,AM3003&gt;AL3003),IF(G3003=1,AN3003&gt;=AO3003,AO3003&gt;AN3003),IF(H3003=1,AP3003&gt;=AQ3003,AQ3003&gt;AP3003))</f>
        <v>0</v>
      </c>
      <c r="AS3003" s="2"/>
      <c r="AT3003" s="2"/>
      <c r="AU3003" s="2"/>
      <c r="AV3003" s="2"/>
      <c r="AW3003" s="2"/>
      <c r="AX3003" s="2"/>
    </row>
    <row r="3004" customFormat="false" ht="15" hidden="false" customHeight="false" outlineLevel="0" collapsed="false">
      <c r="A3004" s="6" t="n">
        <f aca="false">ROW()-2982</f>
        <v>22</v>
      </c>
      <c r="B3004" s="6" t="n">
        <f aca="false">MOD(INT($A3004/64),2)</f>
        <v>0</v>
      </c>
      <c r="C3004" s="6" t="n">
        <f aca="false">MOD(INT($A3004/32),2)</f>
        <v>0</v>
      </c>
      <c r="D3004" s="6" t="n">
        <f aca="false">MOD(INT($A3004/16),2)</f>
        <v>1</v>
      </c>
      <c r="E3004" s="6" t="n">
        <f aca="false">MOD(INT($A3004/8),2)</f>
        <v>0</v>
      </c>
      <c r="F3004" s="6" t="n">
        <f aca="false">MOD(INT($A3004/4),2)</f>
        <v>1</v>
      </c>
      <c r="G3004" s="6" t="n">
        <f aca="false">MOD(INT($A3004/2),2)</f>
        <v>1</v>
      </c>
      <c r="H3004" s="6" t="n">
        <f aca="false">MOD(INT($A3004/1),2)</f>
        <v>0</v>
      </c>
      <c r="I3004" s="7" t="n">
        <f aca="false">IF(B3004=1,MIN($B$6,$B$2980),0)</f>
        <v>0</v>
      </c>
      <c r="J3004" s="7" t="n">
        <f aca="false">IF(C3004=1,MIN($F$856,MAX(0,$B$2980-I3004)),0)</f>
        <v>0</v>
      </c>
      <c r="K3004" s="7" t="n">
        <f aca="false">IF(D3004=1,MIN($F$855,MAX(0,$B$2980-SUM(I3004:J3004))),0)</f>
        <v>100000000</v>
      </c>
      <c r="L3004" s="7" t="n">
        <f aca="false">IF(E3004=1,MIN($F$854,MAX(0,$B$2980-SUM(I3004:K3004))),0)</f>
        <v>0</v>
      </c>
      <c r="M3004" s="7" t="n">
        <f aca="false">IF(F3004=1,MIN($F$853,MAX(0,$B$2980-SUM(I3004:L3004))),0)</f>
        <v>30000000</v>
      </c>
      <c r="N3004" s="7" t="n">
        <f aca="false">IF(G3004=1,MIN($F$852,MAX(0,$B$2980-SUM(I3004:M3004))),0)</f>
        <v>15000000</v>
      </c>
      <c r="O3004" s="7" t="n">
        <f aca="false">IF(H3004=1,MIN($F$851,MAX(0,$B$2980-SUM(I3004:N3004))),0)</f>
        <v>0</v>
      </c>
      <c r="P3004" s="7" t="n">
        <f aca="false">MAX(0,$B$2980-SUM(I3004:O3004))</f>
        <v>1855000000</v>
      </c>
      <c r="Q3004" s="7" t="n">
        <f aca="false">($B$833+$B$834)+$B$22+(1-B3004)*$B$828+(1-C3004)*$E$856+(1-D3004)*$E$855+(1-E3004)*$E$854+(1-F3004)*$E$853+(1-G3004)*$E$852+(1-H3004)*$E$851</f>
        <v>23412502.238422</v>
      </c>
      <c r="R3004" s="7" t="n">
        <f aca="false">P3004&gt;$B$12*Q3004</f>
        <v>1</v>
      </c>
      <c r="S3004" s="7" t="n">
        <f aca="false">IF(R3004,(P3004+$B$12*$B$13)/(Q3004+$B$13),IF(Q3004&gt;0,P3004/Q3004,0))</f>
        <v>71.6835442177319</v>
      </c>
      <c r="T3004" s="7" t="n">
        <f aca="false">IF(R3004,$B$13*(S3004-$B$12),0)</f>
        <v>176708860.54433</v>
      </c>
      <c r="U3004" s="7" t="n">
        <f aca="false">($B$833+$B$834)*S3004</f>
        <v>19066125.2678127</v>
      </c>
      <c r="V3004" s="7" t="n">
        <f aca="false">$B$22*S3004</f>
        <v>645151897.959587</v>
      </c>
      <c r="W3004" s="7" t="n">
        <f aca="false">IF(B3004=1,I3004,S3004*$B$828)</f>
        <v>45815014.0929086</v>
      </c>
      <c r="X3004" s="7" t="n">
        <f aca="false">IF(C3004=1,J3004,S3004*$E$856)</f>
        <v>437799874.924146</v>
      </c>
      <c r="Y3004" s="7" t="n">
        <f aca="false">IF(D3004=1,K3004,S3004*$E$855)</f>
        <v>100000000</v>
      </c>
      <c r="Z3004" s="7" t="n">
        <f aca="false">IF(E3004=1,L3004,S3004*$E$854)</f>
        <v>172040506.122557</v>
      </c>
      <c r="AA3004" s="7" t="n">
        <f aca="false">IF(F3004=1,M3004,S3004*$E$853)</f>
        <v>30000000</v>
      </c>
      <c r="AB3004" s="7" t="n">
        <f aca="false">IF(G3004=1,N3004,S3004*$E$852)</f>
        <v>15000000</v>
      </c>
      <c r="AC3004" s="7" t="n">
        <f aca="false">IF(H3004=1,O3004,S3004*$E$851)</f>
        <v>358417721.08866</v>
      </c>
      <c r="AD3004" s="7" t="n">
        <f aca="false">INDEX($W$2982:$W$3109,MATCH($A3004+(1-B3004)*64,$A$2982:$A$3109,0))</f>
        <v>30000000</v>
      </c>
      <c r="AE3004" s="7" t="n">
        <f aca="false">INDEX($W$2982:$W$3109,MATCH($A3004-B3004*64,$A$2982:$A$3109,0))</f>
        <v>45815014.0929086</v>
      </c>
      <c r="AF3004" s="7" t="n">
        <f aca="false">INDEX($X$2982:$X$3109,MATCH($A3004+(1-C3004)*32,$A$2982:$A$3109,0))</f>
        <v>300000000</v>
      </c>
      <c r="AG3004" s="7" t="n">
        <f aca="false">INDEX($X$2982:$X$3109,MATCH($A3004-C3004*32,$A$2982:$A$3109,0))</f>
        <v>437799874.924146</v>
      </c>
      <c r="AH3004" s="7" t="n">
        <f aca="false">INDEX($Y$2982:$Y$3109,MATCH($A3004+(1-D3004)*16,$A$2982:$A$3109,0))</f>
        <v>100000000</v>
      </c>
      <c r="AI3004" s="7" t="n">
        <f aca="false">INDEX($Y$2982:$Y$3109,MATCH($A3004-D3004*16,$A$2982:$A$3109,0))</f>
        <v>122265623.652492</v>
      </c>
      <c r="AJ3004" s="7" t="n">
        <f aca="false">INDEX($Z$2982:$Z$3109,MATCH($A3004+(1-E3004)*8,$A$2982:$A$3109,0))</f>
        <v>60000000</v>
      </c>
      <c r="AK3004" s="7" t="n">
        <f aca="false">INDEX($Z$2982:$Z$3109,MATCH($A3004-E3004*8,$A$2982:$A$3109,0))</f>
        <v>172040506.122557</v>
      </c>
      <c r="AL3004" s="7" t="n">
        <f aca="false">INDEX($AA$2982:$AA$3109,MATCH($A3004+(1-F3004)*4,$A$2982:$A$3109,0))</f>
        <v>30000000</v>
      </c>
      <c r="AM3004" s="7" t="n">
        <f aca="false">INDEX($AA$2982:$AA$3109,MATCH($A3004-F3004*4,$A$2982:$A$3109,0))</f>
        <v>195849530.881318</v>
      </c>
      <c r="AN3004" s="7" t="n">
        <f aca="false">INDEX($AB$2982:$AB$3109,MATCH($A3004+(1-G3004)*2,$A$2982:$A$3109,0))</f>
        <v>15000000</v>
      </c>
      <c r="AO3004" s="7" t="n">
        <f aca="false">INDEX($AB$2982:$AB$3109,MATCH($A3004-G3004*2,$A$2982:$A$3109,0))</f>
        <v>302870984.942885</v>
      </c>
      <c r="AP3004" s="7" t="n">
        <f aca="false">INDEX($AC$2982:$AC$3109,MATCH($A3004+(1-H3004)*1,$A$2982:$A$3109,0))</f>
        <v>5000000</v>
      </c>
      <c r="AQ3004" s="7" t="n">
        <f aca="false">INDEX($AC$2982:$AC$3109,MATCH($A3004-H3004*1,$A$2982:$A$3109,0))</f>
        <v>358417721.08866</v>
      </c>
      <c r="AR3004" s="14" t="b">
        <f aca="false">AND(IF(B3004=1,AD3004&gt;=AE3004,AE3004&gt;AD3004),IF(C3004=1,AF3004&gt;=AG3004,AG3004&gt;AF3004),IF(D3004=1,AH3004&gt;=AI3004,AI3004&gt;AH3004),IF(E3004=1,AJ3004&gt;=AK3004,AK3004&gt;AJ3004),IF(F3004=1,AL3004&gt;=AM3004,AM3004&gt;AL3004),IF(G3004=1,AN3004&gt;=AO3004,AO3004&gt;AN3004),IF(H3004=1,AP3004&gt;=AQ3004,AQ3004&gt;AP3004))</f>
        <v>0</v>
      </c>
      <c r="AS3004" s="2"/>
      <c r="AT3004" s="2"/>
      <c r="AU3004" s="2"/>
      <c r="AV3004" s="2"/>
      <c r="AW3004" s="2"/>
      <c r="AX3004" s="2"/>
    </row>
    <row r="3005" customFormat="false" ht="15" hidden="false" customHeight="false" outlineLevel="0" collapsed="false">
      <c r="A3005" s="6" t="n">
        <f aca="false">ROW()-2982</f>
        <v>23</v>
      </c>
      <c r="B3005" s="6" t="n">
        <f aca="false">MOD(INT($A3005/64),2)</f>
        <v>0</v>
      </c>
      <c r="C3005" s="6" t="n">
        <f aca="false">MOD(INT($A3005/32),2)</f>
        <v>0</v>
      </c>
      <c r="D3005" s="6" t="n">
        <f aca="false">MOD(INT($A3005/16),2)</f>
        <v>1</v>
      </c>
      <c r="E3005" s="6" t="n">
        <f aca="false">MOD(INT($A3005/8),2)</f>
        <v>0</v>
      </c>
      <c r="F3005" s="6" t="n">
        <f aca="false">MOD(INT($A3005/4),2)</f>
        <v>1</v>
      </c>
      <c r="G3005" s="6" t="n">
        <f aca="false">MOD(INT($A3005/2),2)</f>
        <v>1</v>
      </c>
      <c r="H3005" s="6" t="n">
        <f aca="false">MOD(INT($A3005/1),2)</f>
        <v>1</v>
      </c>
      <c r="I3005" s="7" t="n">
        <f aca="false">IF(B3005=1,MIN($B$6,$B$2980),0)</f>
        <v>0</v>
      </c>
      <c r="J3005" s="7" t="n">
        <f aca="false">IF(C3005=1,MIN($F$856,MAX(0,$B$2980-I3005)),0)</f>
        <v>0</v>
      </c>
      <c r="K3005" s="7" t="n">
        <f aca="false">IF(D3005=1,MIN($F$855,MAX(0,$B$2980-SUM(I3005:J3005))),0)</f>
        <v>100000000</v>
      </c>
      <c r="L3005" s="7" t="n">
        <f aca="false">IF(E3005=1,MIN($F$854,MAX(0,$B$2980-SUM(I3005:K3005))),0)</f>
        <v>0</v>
      </c>
      <c r="M3005" s="7" t="n">
        <f aca="false">IF(F3005=1,MIN($F$853,MAX(0,$B$2980-SUM(I3005:L3005))),0)</f>
        <v>30000000</v>
      </c>
      <c r="N3005" s="7" t="n">
        <f aca="false">IF(G3005=1,MIN($F$852,MAX(0,$B$2980-SUM(I3005:M3005))),0)</f>
        <v>15000000</v>
      </c>
      <c r="O3005" s="7" t="n">
        <f aca="false">IF(H3005=1,MIN($F$851,MAX(0,$B$2980-SUM(I3005:N3005))),0)</f>
        <v>5000000</v>
      </c>
      <c r="P3005" s="7" t="n">
        <f aca="false">MAX(0,$B$2980-SUM(I3005:O3005))</f>
        <v>1850000000</v>
      </c>
      <c r="Q3005" s="7" t="n">
        <f aca="false">($B$833+$B$834)+$B$22+(1-B3005)*$B$828+(1-C3005)*$E$856+(1-D3005)*$E$855+(1-E3005)*$E$854+(1-F3005)*$E$853+(1-G3005)*$E$852+(1-H3005)*$E$851</f>
        <v>18412502.238422</v>
      </c>
      <c r="R3005" s="7" t="n">
        <f aca="false">P3005&gt;$B$12*Q3005</f>
        <v>1</v>
      </c>
      <c r="S3005" s="7" t="n">
        <f aca="false">IF(R3005,(P3005+$B$12*$B$13)/(Q3005+$B$13),IF(Q3005&gt;0,P3005/Q3005,0))</f>
        <v>88.5833736623086</v>
      </c>
      <c r="T3005" s="7" t="n">
        <f aca="false">IF(R3005,$B$13*(S3005-$B$12),0)</f>
        <v>218958434.155771</v>
      </c>
      <c r="U3005" s="7" t="n">
        <f aca="false">($B$833+$B$834)*S3005</f>
        <v>23561079.7055603</v>
      </c>
      <c r="V3005" s="7" t="n">
        <f aca="false">$B$22*S3005</f>
        <v>797250362.960777</v>
      </c>
      <c r="W3005" s="7" t="n">
        <f aca="false">IF(B3005=1,I3005,S3005*$B$828)</f>
        <v>56616180.9802387</v>
      </c>
      <c r="X3005" s="7" t="n">
        <f aca="false">IF(C3005=1,J3005,S3005*$E$856)</f>
        <v>541013845.408112</v>
      </c>
      <c r="Y3005" s="7" t="n">
        <f aca="false">IF(D3005=1,K3005,S3005*$E$855)</f>
        <v>100000000</v>
      </c>
      <c r="Z3005" s="7" t="n">
        <f aca="false">IF(E3005=1,L3005,S3005*$E$854)</f>
        <v>212600096.789541</v>
      </c>
      <c r="AA3005" s="7" t="n">
        <f aca="false">IF(F3005=1,M3005,S3005*$E$853)</f>
        <v>30000000</v>
      </c>
      <c r="AB3005" s="7" t="n">
        <f aca="false">IF(G3005=1,N3005,S3005*$E$852)</f>
        <v>15000000</v>
      </c>
      <c r="AC3005" s="7" t="n">
        <f aca="false">IF(H3005=1,O3005,S3005*$E$851)</f>
        <v>5000000</v>
      </c>
      <c r="AD3005" s="7" t="n">
        <f aca="false">INDEX($W$2982:$W$3109,MATCH($A3005+(1-B3005)*64,$A$2982:$A$3109,0))</f>
        <v>30000000</v>
      </c>
      <c r="AE3005" s="7" t="n">
        <f aca="false">INDEX($W$2982:$W$3109,MATCH($A3005-B3005*64,$A$2982:$A$3109,0))</f>
        <v>56616180.9802387</v>
      </c>
      <c r="AF3005" s="7" t="n">
        <f aca="false">INDEX($X$2982:$X$3109,MATCH($A3005+(1-C3005)*32,$A$2982:$A$3109,0))</f>
        <v>300000000</v>
      </c>
      <c r="AG3005" s="7" t="n">
        <f aca="false">INDEX($X$2982:$X$3109,MATCH($A3005-C3005*32,$A$2982:$A$3109,0))</f>
        <v>541013845.408112</v>
      </c>
      <c r="AH3005" s="7" t="n">
        <f aca="false">INDEX($Y$2982:$Y$3109,MATCH($A3005+(1-D3005)*16,$A$2982:$A$3109,0))</f>
        <v>100000000</v>
      </c>
      <c r="AI3005" s="7" t="n">
        <f aca="false">INDEX($Y$2982:$Y$3109,MATCH($A3005-D3005*16,$A$2982:$A$3109,0))</f>
        <v>148887874.624044</v>
      </c>
      <c r="AJ3005" s="7" t="n">
        <f aca="false">INDEX($Z$2982:$Z$3109,MATCH($A3005+(1-E3005)*8,$A$2982:$A$3109,0))</f>
        <v>60000000</v>
      </c>
      <c r="AK3005" s="7" t="n">
        <f aca="false">INDEX($Z$2982:$Z$3109,MATCH($A3005-E3005*8,$A$2982:$A$3109,0))</f>
        <v>212600096.789541</v>
      </c>
      <c r="AL3005" s="7" t="n">
        <f aca="false">INDEX($AA$2982:$AA$3109,MATCH($A3005+(1-F3005)*4,$A$2982:$A$3109,0))</f>
        <v>30000000</v>
      </c>
      <c r="AM3005" s="7" t="n">
        <f aca="false">INDEX($AA$2982:$AA$3109,MATCH($A3005-F3005*4,$A$2982:$A$3109,0))</f>
        <v>236173527.290914</v>
      </c>
      <c r="AN3005" s="7" t="n">
        <f aca="false">INDEX($AB$2982:$AB$3109,MATCH($A3005+(1-G3005)*2,$A$2982:$A$3109,0))</f>
        <v>15000000</v>
      </c>
      <c r="AO3005" s="7" t="n">
        <f aca="false">INDEX($AB$2982:$AB$3109,MATCH($A3005-G3005*2,$A$2982:$A$3109,0))</f>
        <v>360347291.592502</v>
      </c>
      <c r="AP3005" s="7" t="n">
        <f aca="false">INDEX($AC$2982:$AC$3109,MATCH($A3005+(1-H3005)*1,$A$2982:$A$3109,0))</f>
        <v>5000000</v>
      </c>
      <c r="AQ3005" s="7" t="n">
        <f aca="false">INDEX($AC$2982:$AC$3109,MATCH($A3005-H3005*1,$A$2982:$A$3109,0))</f>
        <v>358417721.08866</v>
      </c>
      <c r="AR3005" s="14" t="b">
        <f aca="false">AND(IF(B3005=1,AD3005&gt;=AE3005,AE3005&gt;AD3005),IF(C3005=1,AF3005&gt;=AG3005,AG3005&gt;AF3005),IF(D3005=1,AH3005&gt;=AI3005,AI3005&gt;AH3005),IF(E3005=1,AJ3005&gt;=AK3005,AK3005&gt;AJ3005),IF(F3005=1,AL3005&gt;=AM3005,AM3005&gt;AL3005),IF(G3005=1,AN3005&gt;=AO3005,AO3005&gt;AN3005),IF(H3005=1,AP3005&gt;=AQ3005,AQ3005&gt;AP3005))</f>
        <v>0</v>
      </c>
      <c r="AS3005" s="2"/>
      <c r="AT3005" s="2"/>
      <c r="AU3005" s="2"/>
      <c r="AV3005" s="2"/>
      <c r="AW3005" s="2"/>
      <c r="AX3005" s="2"/>
    </row>
    <row r="3006" customFormat="false" ht="15" hidden="false" customHeight="false" outlineLevel="0" collapsed="false">
      <c r="A3006" s="6" t="n">
        <f aca="false">ROW()-2982</f>
        <v>24</v>
      </c>
      <c r="B3006" s="6" t="n">
        <f aca="false">MOD(INT($A3006/64),2)</f>
        <v>0</v>
      </c>
      <c r="C3006" s="6" t="n">
        <f aca="false">MOD(INT($A3006/32),2)</f>
        <v>0</v>
      </c>
      <c r="D3006" s="6" t="n">
        <f aca="false">MOD(INT($A3006/16),2)</f>
        <v>1</v>
      </c>
      <c r="E3006" s="6" t="n">
        <f aca="false">MOD(INT($A3006/8),2)</f>
        <v>1</v>
      </c>
      <c r="F3006" s="6" t="n">
        <f aca="false">MOD(INT($A3006/4),2)</f>
        <v>0</v>
      </c>
      <c r="G3006" s="6" t="n">
        <f aca="false">MOD(INT($A3006/2),2)</f>
        <v>0</v>
      </c>
      <c r="H3006" s="6" t="n">
        <f aca="false">MOD(INT($A3006/1),2)</f>
        <v>0</v>
      </c>
      <c r="I3006" s="7" t="n">
        <f aca="false">IF(B3006=1,MIN($B$6,$B$2980),0)</f>
        <v>0</v>
      </c>
      <c r="J3006" s="7" t="n">
        <f aca="false">IF(C3006=1,MIN($F$856,MAX(0,$B$2980-I3006)),0)</f>
        <v>0</v>
      </c>
      <c r="K3006" s="7" t="n">
        <f aca="false">IF(D3006=1,MIN($F$855,MAX(0,$B$2980-SUM(I3006:J3006))),0)</f>
        <v>100000000</v>
      </c>
      <c r="L3006" s="7" t="n">
        <f aca="false">IF(E3006=1,MIN($F$854,MAX(0,$B$2980-SUM(I3006:K3006))),0)</f>
        <v>60000000</v>
      </c>
      <c r="M3006" s="7" t="n">
        <f aca="false">IF(F3006=1,MIN($F$853,MAX(0,$B$2980-SUM(I3006:L3006))),0)</f>
        <v>0</v>
      </c>
      <c r="N3006" s="7" t="n">
        <f aca="false">IF(G3006=1,MIN($F$852,MAX(0,$B$2980-SUM(I3006:M3006))),0)</f>
        <v>0</v>
      </c>
      <c r="O3006" s="7" t="n">
        <f aca="false">IF(H3006=1,MIN($F$851,MAX(0,$B$2980-SUM(I3006:N3006))),0)</f>
        <v>0</v>
      </c>
      <c r="P3006" s="7" t="n">
        <f aca="false">MAX(0,$B$2980-SUM(I3006:O3006))</f>
        <v>1840000000</v>
      </c>
      <c r="Q3006" s="7" t="n">
        <f aca="false">($B$833+$B$834)+$B$22+(1-B3006)*$B$828+(1-C3006)*$E$856+(1-D3006)*$E$855+(1-E3006)*$E$854+(1-F3006)*$E$853+(1-G3006)*$E$852+(1-H3006)*$E$851</f>
        <v>29012502.238422</v>
      </c>
      <c r="R3006" s="7" t="n">
        <f aca="false">P3006&gt;$B$12*Q3006</f>
        <v>1</v>
      </c>
      <c r="S3006" s="7" t="n">
        <f aca="false">IF(R3006,(P3006+$B$12*$B$13)/(Q3006+$B$13),IF(Q3006&gt;0,P3006/Q3006,0))</f>
        <v>58.4688574096636</v>
      </c>
      <c r="T3006" s="7" t="n">
        <f aca="false">IF(R3006,$B$13*(S3006-$B$12),0)</f>
        <v>143672143.524159</v>
      </c>
      <c r="U3006" s="7" t="n">
        <f aca="false">($B$833+$B$834)*S3006</f>
        <v>15551331.5057707</v>
      </c>
      <c r="V3006" s="7" t="n">
        <f aca="false">$B$22*S3006</f>
        <v>526219716.686972</v>
      </c>
      <c r="W3006" s="7" t="n">
        <f aca="false">IF(B3006=1,I3006,S3006*$B$828)</f>
        <v>37369127.8166094</v>
      </c>
      <c r="X3006" s="7" t="n">
        <f aca="false">IF(C3006=1,J3006,S3006*$E$856)</f>
        <v>357092534.140862</v>
      </c>
      <c r="Y3006" s="7" t="n">
        <f aca="false">IF(D3006=1,K3006,S3006*$E$855)</f>
        <v>100000000</v>
      </c>
      <c r="Z3006" s="7" t="n">
        <f aca="false">IF(E3006=1,L3006,S3006*$E$854)</f>
        <v>60000000</v>
      </c>
      <c r="AA3006" s="7" t="n">
        <f aca="false">IF(F3006=1,M3006,S3006*$E$853)</f>
        <v>175406572.228991</v>
      </c>
      <c r="AB3006" s="7" t="n">
        <f aca="false">IF(G3006=1,N3006,S3006*$E$852)</f>
        <v>292344287.048318</v>
      </c>
      <c r="AC3006" s="7" t="n">
        <f aca="false">IF(H3006=1,O3006,S3006*$E$851)</f>
        <v>292344287.048318</v>
      </c>
      <c r="AD3006" s="7" t="n">
        <f aca="false">INDEX($W$2982:$W$3109,MATCH($A3006+(1-B3006)*64,$A$2982:$A$3109,0))</f>
        <v>30000000</v>
      </c>
      <c r="AE3006" s="7" t="n">
        <f aca="false">INDEX($W$2982:$W$3109,MATCH($A3006-B3006*64,$A$2982:$A$3109,0))</f>
        <v>37369127.8166094</v>
      </c>
      <c r="AF3006" s="7" t="n">
        <f aca="false">INDEX($X$2982:$X$3109,MATCH($A3006+(1-C3006)*32,$A$2982:$A$3109,0))</f>
        <v>300000000</v>
      </c>
      <c r="AG3006" s="7" t="n">
        <f aca="false">INDEX($X$2982:$X$3109,MATCH($A3006-C3006*32,$A$2982:$A$3109,0))</f>
        <v>357092534.140862</v>
      </c>
      <c r="AH3006" s="7" t="n">
        <f aca="false">INDEX($Y$2982:$Y$3109,MATCH($A3006+(1-D3006)*16,$A$2982:$A$3109,0))</f>
        <v>100000000</v>
      </c>
      <c r="AI3006" s="7" t="n">
        <f aca="false">INDEX($Y$2982:$Y$3109,MATCH($A3006-D3006*16,$A$2982:$A$3109,0))</f>
        <v>100887541.571766</v>
      </c>
      <c r="AJ3006" s="7" t="n">
        <f aca="false">INDEX($Z$2982:$Z$3109,MATCH($A3006+(1-E3006)*8,$A$2982:$A$3109,0))</f>
        <v>60000000</v>
      </c>
      <c r="AK3006" s="7" t="n">
        <f aca="false">INDEX($Z$2982:$Z$3109,MATCH($A3006-E3006*8,$A$2982:$A$3109,0))</f>
        <v>134640610.353631</v>
      </c>
      <c r="AL3006" s="7" t="n">
        <f aca="false">INDEX($AA$2982:$AA$3109,MATCH($A3006+(1-F3006)*4,$A$2982:$A$3109,0))</f>
        <v>30000000</v>
      </c>
      <c r="AM3006" s="7" t="n">
        <f aca="false">INDEX($AA$2982:$AA$3109,MATCH($A3006-F3006*4,$A$2982:$A$3109,0))</f>
        <v>175406572.228991</v>
      </c>
      <c r="AN3006" s="7" t="n">
        <f aca="false">INDEX($AB$2982:$AB$3109,MATCH($A3006+(1-G3006)*2,$A$2982:$A$3109,0))</f>
        <v>15000000</v>
      </c>
      <c r="AO3006" s="7" t="n">
        <f aca="false">INDEX($AB$2982:$AB$3109,MATCH($A3006-G3006*2,$A$2982:$A$3109,0))</f>
        <v>292344287.048318</v>
      </c>
      <c r="AP3006" s="7" t="n">
        <f aca="false">INDEX($AC$2982:$AC$3109,MATCH($A3006+(1-H3006)*1,$A$2982:$A$3109,0))</f>
        <v>5000000</v>
      </c>
      <c r="AQ3006" s="7" t="n">
        <f aca="false">INDEX($AC$2982:$AC$3109,MATCH($A3006-H3006*1,$A$2982:$A$3109,0))</f>
        <v>292344287.048318</v>
      </c>
      <c r="AR3006" s="14" t="b">
        <f aca="false">AND(IF(B3006=1,AD3006&gt;=AE3006,AE3006&gt;AD3006),IF(C3006=1,AF3006&gt;=AG3006,AG3006&gt;AF3006),IF(D3006=1,AH3006&gt;=AI3006,AI3006&gt;AH3006),IF(E3006=1,AJ3006&gt;=AK3006,AK3006&gt;AJ3006),IF(F3006=1,AL3006&gt;=AM3006,AM3006&gt;AL3006),IF(G3006=1,AN3006&gt;=AO3006,AO3006&gt;AN3006),IF(H3006=1,AP3006&gt;=AQ3006,AQ3006&gt;AP3006))</f>
        <v>0</v>
      </c>
      <c r="AS3006" s="2"/>
      <c r="AT3006" s="2"/>
      <c r="AU3006" s="2"/>
      <c r="AV3006" s="2"/>
      <c r="AW3006" s="2"/>
      <c r="AX3006" s="2"/>
    </row>
    <row r="3007" customFormat="false" ht="15" hidden="false" customHeight="false" outlineLevel="0" collapsed="false">
      <c r="A3007" s="6" t="n">
        <f aca="false">ROW()-2982</f>
        <v>25</v>
      </c>
      <c r="B3007" s="6" t="n">
        <f aca="false">MOD(INT($A3007/64),2)</f>
        <v>0</v>
      </c>
      <c r="C3007" s="6" t="n">
        <f aca="false">MOD(INT($A3007/32),2)</f>
        <v>0</v>
      </c>
      <c r="D3007" s="6" t="n">
        <f aca="false">MOD(INT($A3007/16),2)</f>
        <v>1</v>
      </c>
      <c r="E3007" s="6" t="n">
        <f aca="false">MOD(INT($A3007/8),2)</f>
        <v>1</v>
      </c>
      <c r="F3007" s="6" t="n">
        <f aca="false">MOD(INT($A3007/4),2)</f>
        <v>0</v>
      </c>
      <c r="G3007" s="6" t="n">
        <f aca="false">MOD(INT($A3007/2),2)</f>
        <v>0</v>
      </c>
      <c r="H3007" s="6" t="n">
        <f aca="false">MOD(INT($A3007/1),2)</f>
        <v>1</v>
      </c>
      <c r="I3007" s="7" t="n">
        <f aca="false">IF(B3007=1,MIN($B$6,$B$2980),0)</f>
        <v>0</v>
      </c>
      <c r="J3007" s="7" t="n">
        <f aca="false">IF(C3007=1,MIN($F$856,MAX(0,$B$2980-I3007)),0)</f>
        <v>0</v>
      </c>
      <c r="K3007" s="7" t="n">
        <f aca="false">IF(D3007=1,MIN($F$855,MAX(0,$B$2980-SUM(I3007:J3007))),0)</f>
        <v>100000000</v>
      </c>
      <c r="L3007" s="7" t="n">
        <f aca="false">IF(E3007=1,MIN($F$854,MAX(0,$B$2980-SUM(I3007:K3007))),0)</f>
        <v>60000000</v>
      </c>
      <c r="M3007" s="7" t="n">
        <f aca="false">IF(F3007=1,MIN($F$853,MAX(0,$B$2980-SUM(I3007:L3007))),0)</f>
        <v>0</v>
      </c>
      <c r="N3007" s="7" t="n">
        <f aca="false">IF(G3007=1,MIN($F$852,MAX(0,$B$2980-SUM(I3007:M3007))),0)</f>
        <v>0</v>
      </c>
      <c r="O3007" s="7" t="n">
        <f aca="false">IF(H3007=1,MIN($F$851,MAX(0,$B$2980-SUM(I3007:N3007))),0)</f>
        <v>5000000</v>
      </c>
      <c r="P3007" s="7" t="n">
        <f aca="false">MAX(0,$B$2980-SUM(I3007:O3007))</f>
        <v>1835000000</v>
      </c>
      <c r="Q3007" s="7" t="n">
        <f aca="false">($B$833+$B$834)+$B$22+(1-B3007)*$B$828+(1-C3007)*$E$856+(1-D3007)*$E$855+(1-E3007)*$E$854+(1-F3007)*$E$853+(1-G3007)*$E$852+(1-H3007)*$E$851</f>
        <v>24012502.238422</v>
      </c>
      <c r="R3007" s="7" t="n">
        <f aca="false">P3007&gt;$B$12*Q3007</f>
        <v>1</v>
      </c>
      <c r="S3007" s="7" t="n">
        <f aca="false">IF(R3007,(P3007+$B$12*$B$13)/(Q3007+$B$13),IF(Q3007&gt;0,P3007/Q3007,0))</f>
        <v>69.3069248415598</v>
      </c>
      <c r="T3007" s="7" t="n">
        <f aca="false">IF(R3007,$B$13*(S3007-$B$12),0)</f>
        <v>170767312.1039</v>
      </c>
      <c r="U3007" s="7" t="n">
        <f aca="false">($B$833+$B$834)*S3007</f>
        <v>18434000.7930187</v>
      </c>
      <c r="V3007" s="7" t="n">
        <f aca="false">$B$22*S3007</f>
        <v>623762323.574039</v>
      </c>
      <c r="W3007" s="7" t="n">
        <f aca="false">IF(B3007=1,I3007,S3007*$B$828)</f>
        <v>44296048.3190892</v>
      </c>
      <c r="X3007" s="7" t="n">
        <f aca="false">IF(C3007=1,J3007,S3007*$E$856)</f>
        <v>423284916.477475</v>
      </c>
      <c r="Y3007" s="7" t="n">
        <f aca="false">IF(D3007=1,K3007,S3007*$E$855)</f>
        <v>100000000</v>
      </c>
      <c r="Z3007" s="7" t="n">
        <f aca="false">IF(E3007=1,L3007,S3007*$E$854)</f>
        <v>60000000</v>
      </c>
      <c r="AA3007" s="7" t="n">
        <f aca="false">IF(F3007=1,M3007,S3007*$E$853)</f>
        <v>207920774.52468</v>
      </c>
      <c r="AB3007" s="7" t="n">
        <f aca="false">IF(G3007=1,N3007,S3007*$E$852)</f>
        <v>346534624.207799</v>
      </c>
      <c r="AC3007" s="7" t="n">
        <f aca="false">IF(H3007=1,O3007,S3007*$E$851)</f>
        <v>5000000</v>
      </c>
      <c r="AD3007" s="7" t="n">
        <f aca="false">INDEX($W$2982:$W$3109,MATCH($A3007+(1-B3007)*64,$A$2982:$A$3109,0))</f>
        <v>30000000</v>
      </c>
      <c r="AE3007" s="7" t="n">
        <f aca="false">INDEX($W$2982:$W$3109,MATCH($A3007-B3007*64,$A$2982:$A$3109,0))</f>
        <v>44296048.3190892</v>
      </c>
      <c r="AF3007" s="7" t="n">
        <f aca="false">INDEX($X$2982:$X$3109,MATCH($A3007+(1-C3007)*32,$A$2982:$A$3109,0))</f>
        <v>300000000</v>
      </c>
      <c r="AG3007" s="7" t="n">
        <f aca="false">INDEX($X$2982:$X$3109,MATCH($A3007-C3007*32,$A$2982:$A$3109,0))</f>
        <v>423284916.477475</v>
      </c>
      <c r="AH3007" s="7" t="n">
        <f aca="false">INDEX($Y$2982:$Y$3109,MATCH($A3007+(1-D3007)*16,$A$2982:$A$3109,0))</f>
        <v>100000000</v>
      </c>
      <c r="AI3007" s="7" t="n">
        <f aca="false">INDEX($Y$2982:$Y$3109,MATCH($A3007-D3007*16,$A$2982:$A$3109,0))</f>
        <v>118445144.524915</v>
      </c>
      <c r="AJ3007" s="7" t="n">
        <f aca="false">INDEX($Z$2982:$Z$3109,MATCH($A3007+(1-E3007)*8,$A$2982:$A$3109,0))</f>
        <v>60000000</v>
      </c>
      <c r="AK3007" s="7" t="n">
        <f aca="false">INDEX($Z$2982:$Z$3109,MATCH($A3007-E3007*8,$A$2982:$A$3109,0))</f>
        <v>157509715.431968</v>
      </c>
      <c r="AL3007" s="7" t="n">
        <f aca="false">INDEX($AA$2982:$AA$3109,MATCH($A3007+(1-F3007)*4,$A$2982:$A$3109,0))</f>
        <v>30000000</v>
      </c>
      <c r="AM3007" s="7" t="n">
        <f aca="false">INDEX($AA$2982:$AA$3109,MATCH($A3007-F3007*4,$A$2982:$A$3109,0))</f>
        <v>207920774.52468</v>
      </c>
      <c r="AN3007" s="7" t="n">
        <f aca="false">INDEX($AB$2982:$AB$3109,MATCH($A3007+(1-G3007)*2,$A$2982:$A$3109,0))</f>
        <v>15000000</v>
      </c>
      <c r="AO3007" s="7" t="n">
        <f aca="false">INDEX($AB$2982:$AB$3109,MATCH($A3007-G3007*2,$A$2982:$A$3109,0))</f>
        <v>346534624.207799</v>
      </c>
      <c r="AP3007" s="7" t="n">
        <f aca="false">INDEX($AC$2982:$AC$3109,MATCH($A3007+(1-H3007)*1,$A$2982:$A$3109,0))</f>
        <v>5000000</v>
      </c>
      <c r="AQ3007" s="7" t="n">
        <f aca="false">INDEX($AC$2982:$AC$3109,MATCH($A3007-H3007*1,$A$2982:$A$3109,0))</f>
        <v>292344287.048318</v>
      </c>
      <c r="AR3007" s="14" t="b">
        <f aca="false">AND(IF(B3007=1,AD3007&gt;=AE3007,AE3007&gt;AD3007),IF(C3007=1,AF3007&gt;=AG3007,AG3007&gt;AF3007),IF(D3007=1,AH3007&gt;=AI3007,AI3007&gt;AH3007),IF(E3007=1,AJ3007&gt;=AK3007,AK3007&gt;AJ3007),IF(F3007=1,AL3007&gt;=AM3007,AM3007&gt;AL3007),IF(G3007=1,AN3007&gt;=AO3007,AO3007&gt;AN3007),IF(H3007=1,AP3007&gt;=AQ3007,AQ3007&gt;AP3007))</f>
        <v>0</v>
      </c>
      <c r="AS3007" s="2"/>
      <c r="AT3007" s="2"/>
      <c r="AU3007" s="2"/>
      <c r="AV3007" s="2"/>
      <c r="AW3007" s="2"/>
      <c r="AX3007" s="2"/>
    </row>
    <row r="3008" customFormat="false" ht="15" hidden="false" customHeight="false" outlineLevel="0" collapsed="false">
      <c r="A3008" s="6" t="n">
        <f aca="false">ROW()-2982</f>
        <v>26</v>
      </c>
      <c r="B3008" s="6" t="n">
        <f aca="false">MOD(INT($A3008/64),2)</f>
        <v>0</v>
      </c>
      <c r="C3008" s="6" t="n">
        <f aca="false">MOD(INT($A3008/32),2)</f>
        <v>0</v>
      </c>
      <c r="D3008" s="6" t="n">
        <f aca="false">MOD(INT($A3008/16),2)</f>
        <v>1</v>
      </c>
      <c r="E3008" s="6" t="n">
        <f aca="false">MOD(INT($A3008/8),2)</f>
        <v>1</v>
      </c>
      <c r="F3008" s="6" t="n">
        <f aca="false">MOD(INT($A3008/4),2)</f>
        <v>0</v>
      </c>
      <c r="G3008" s="6" t="n">
        <f aca="false">MOD(INT($A3008/2),2)</f>
        <v>1</v>
      </c>
      <c r="H3008" s="6" t="n">
        <f aca="false">MOD(INT($A3008/1),2)</f>
        <v>0</v>
      </c>
      <c r="I3008" s="7" t="n">
        <f aca="false">IF(B3008=1,MIN($B$6,$B$2980),0)</f>
        <v>0</v>
      </c>
      <c r="J3008" s="7" t="n">
        <f aca="false">IF(C3008=1,MIN($F$856,MAX(0,$B$2980-I3008)),0)</f>
        <v>0</v>
      </c>
      <c r="K3008" s="7" t="n">
        <f aca="false">IF(D3008=1,MIN($F$855,MAX(0,$B$2980-SUM(I3008:J3008))),0)</f>
        <v>100000000</v>
      </c>
      <c r="L3008" s="7" t="n">
        <f aca="false">IF(E3008=1,MIN($F$854,MAX(0,$B$2980-SUM(I3008:K3008))),0)</f>
        <v>60000000</v>
      </c>
      <c r="M3008" s="7" t="n">
        <f aca="false">IF(F3008=1,MIN($F$853,MAX(0,$B$2980-SUM(I3008:L3008))),0)</f>
        <v>0</v>
      </c>
      <c r="N3008" s="7" t="n">
        <f aca="false">IF(G3008=1,MIN($F$852,MAX(0,$B$2980-SUM(I3008:M3008))),0)</f>
        <v>15000000</v>
      </c>
      <c r="O3008" s="7" t="n">
        <f aca="false">IF(H3008=1,MIN($F$851,MAX(0,$B$2980-SUM(I3008:N3008))),0)</f>
        <v>0</v>
      </c>
      <c r="P3008" s="7" t="n">
        <f aca="false">MAX(0,$B$2980-SUM(I3008:O3008))</f>
        <v>1825000000</v>
      </c>
      <c r="Q3008" s="7" t="n">
        <f aca="false">($B$833+$B$834)+$B$22+(1-B3008)*$B$828+(1-C3008)*$E$856+(1-D3008)*$E$855+(1-E3008)*$E$854+(1-F3008)*$E$853+(1-G3008)*$E$852+(1-H3008)*$E$851</f>
        <v>24012502.238422</v>
      </c>
      <c r="R3008" s="7" t="n">
        <f aca="false">P3008&gt;$B$12*Q3008</f>
        <v>1</v>
      </c>
      <c r="S3008" s="7" t="n">
        <f aca="false">IF(R3008,(P3008+$B$12*$B$13)/(Q3008+$B$13),IF(Q3008&gt;0,P3008/Q3008,0))</f>
        <v>68.9297442982044</v>
      </c>
      <c r="T3008" s="7" t="n">
        <f aca="false">IF(R3008,$B$13*(S3008-$B$12),0)</f>
        <v>169824360.745511</v>
      </c>
      <c r="U3008" s="7" t="n">
        <f aca="false">($B$833+$B$834)*S3008</f>
        <v>18333679.7002676</v>
      </c>
      <c r="V3008" s="7" t="n">
        <f aca="false">$B$22*S3008</f>
        <v>620367698.68384</v>
      </c>
      <c r="W3008" s="7" t="n">
        <f aca="false">IF(B3008=1,I3008,S3008*$B$828)</f>
        <v>44054981.3894615</v>
      </c>
      <c r="X3008" s="7" t="n">
        <f aca="false">IF(C3008=1,J3008,S3008*$E$856)</f>
        <v>420981325.095285</v>
      </c>
      <c r="Y3008" s="7" t="n">
        <f aca="false">IF(D3008=1,K3008,S3008*$E$855)</f>
        <v>100000000</v>
      </c>
      <c r="Z3008" s="7" t="n">
        <f aca="false">IF(E3008=1,L3008,S3008*$E$854)</f>
        <v>60000000</v>
      </c>
      <c r="AA3008" s="7" t="n">
        <f aca="false">IF(F3008=1,M3008,S3008*$E$853)</f>
        <v>206789232.894613</v>
      </c>
      <c r="AB3008" s="7" t="n">
        <f aca="false">IF(G3008=1,N3008,S3008*$E$852)</f>
        <v>15000000</v>
      </c>
      <c r="AC3008" s="7" t="n">
        <f aca="false">IF(H3008=1,O3008,S3008*$E$851)</f>
        <v>344648721.491022</v>
      </c>
      <c r="AD3008" s="7" t="n">
        <f aca="false">INDEX($W$2982:$W$3109,MATCH($A3008+(1-B3008)*64,$A$2982:$A$3109,0))</f>
        <v>30000000</v>
      </c>
      <c r="AE3008" s="7" t="n">
        <f aca="false">INDEX($W$2982:$W$3109,MATCH($A3008-B3008*64,$A$2982:$A$3109,0))</f>
        <v>44054981.3894615</v>
      </c>
      <c r="AF3008" s="7" t="n">
        <f aca="false">INDEX($X$2982:$X$3109,MATCH($A3008+(1-C3008)*32,$A$2982:$A$3109,0))</f>
        <v>300000000</v>
      </c>
      <c r="AG3008" s="7" t="n">
        <f aca="false">INDEX($X$2982:$X$3109,MATCH($A3008-C3008*32,$A$2982:$A$3109,0))</f>
        <v>420981325.095285</v>
      </c>
      <c r="AH3008" s="7" t="n">
        <f aca="false">INDEX($Y$2982:$Y$3109,MATCH($A3008+(1-D3008)*16,$A$2982:$A$3109,0))</f>
        <v>100000000</v>
      </c>
      <c r="AI3008" s="7" t="n">
        <f aca="false">INDEX($Y$2982:$Y$3109,MATCH($A3008-D3008*16,$A$2982:$A$3109,0))</f>
        <v>117833814.746722</v>
      </c>
      <c r="AJ3008" s="7" t="n">
        <f aca="false">INDEX($Z$2982:$Z$3109,MATCH($A3008+(1-E3008)*8,$A$2982:$A$3109,0))</f>
        <v>60000000</v>
      </c>
      <c r="AK3008" s="7" t="n">
        <f aca="false">INDEX($Z$2982:$Z$3109,MATCH($A3008-E3008*8,$A$2982:$A$3109,0))</f>
        <v>156679624.705054</v>
      </c>
      <c r="AL3008" s="7" t="n">
        <f aca="false">INDEX($AA$2982:$AA$3109,MATCH($A3008+(1-F3008)*4,$A$2982:$A$3109,0))</f>
        <v>30000000</v>
      </c>
      <c r="AM3008" s="7" t="n">
        <f aca="false">INDEX($AA$2982:$AA$3109,MATCH($A3008-F3008*4,$A$2982:$A$3109,0))</f>
        <v>206789232.894613</v>
      </c>
      <c r="AN3008" s="7" t="n">
        <f aca="false">INDEX($AB$2982:$AB$3109,MATCH($A3008+(1-G3008)*2,$A$2982:$A$3109,0))</f>
        <v>15000000</v>
      </c>
      <c r="AO3008" s="7" t="n">
        <f aca="false">INDEX($AB$2982:$AB$3109,MATCH($A3008-G3008*2,$A$2982:$A$3109,0))</f>
        <v>292344287.048318</v>
      </c>
      <c r="AP3008" s="7" t="n">
        <f aca="false">INDEX($AC$2982:$AC$3109,MATCH($A3008+(1-H3008)*1,$A$2982:$A$3109,0))</f>
        <v>5000000</v>
      </c>
      <c r="AQ3008" s="7" t="n">
        <f aca="false">INDEX($AC$2982:$AC$3109,MATCH($A3008-H3008*1,$A$2982:$A$3109,0))</f>
        <v>344648721.491022</v>
      </c>
      <c r="AR3008" s="14" t="b">
        <f aca="false">AND(IF(B3008=1,AD3008&gt;=AE3008,AE3008&gt;AD3008),IF(C3008=1,AF3008&gt;=AG3008,AG3008&gt;AF3008),IF(D3008=1,AH3008&gt;=AI3008,AI3008&gt;AH3008),IF(E3008=1,AJ3008&gt;=AK3008,AK3008&gt;AJ3008),IF(F3008=1,AL3008&gt;=AM3008,AM3008&gt;AL3008),IF(G3008=1,AN3008&gt;=AO3008,AO3008&gt;AN3008),IF(H3008=1,AP3008&gt;=AQ3008,AQ3008&gt;AP3008))</f>
        <v>0</v>
      </c>
      <c r="AS3008" s="2"/>
      <c r="AT3008" s="2"/>
      <c r="AU3008" s="2"/>
      <c r="AV3008" s="2"/>
      <c r="AW3008" s="2"/>
      <c r="AX3008" s="2"/>
    </row>
    <row r="3009" customFormat="false" ht="15" hidden="false" customHeight="false" outlineLevel="0" collapsed="false">
      <c r="A3009" s="6" t="n">
        <f aca="false">ROW()-2982</f>
        <v>27</v>
      </c>
      <c r="B3009" s="6" t="n">
        <f aca="false">MOD(INT($A3009/64),2)</f>
        <v>0</v>
      </c>
      <c r="C3009" s="6" t="n">
        <f aca="false">MOD(INT($A3009/32),2)</f>
        <v>0</v>
      </c>
      <c r="D3009" s="6" t="n">
        <f aca="false">MOD(INT($A3009/16),2)</f>
        <v>1</v>
      </c>
      <c r="E3009" s="6" t="n">
        <f aca="false">MOD(INT($A3009/8),2)</f>
        <v>1</v>
      </c>
      <c r="F3009" s="6" t="n">
        <f aca="false">MOD(INT($A3009/4),2)</f>
        <v>0</v>
      </c>
      <c r="G3009" s="6" t="n">
        <f aca="false">MOD(INT($A3009/2),2)</f>
        <v>1</v>
      </c>
      <c r="H3009" s="6" t="n">
        <f aca="false">MOD(INT($A3009/1),2)</f>
        <v>1</v>
      </c>
      <c r="I3009" s="7" t="n">
        <f aca="false">IF(B3009=1,MIN($B$6,$B$2980),0)</f>
        <v>0</v>
      </c>
      <c r="J3009" s="7" t="n">
        <f aca="false">IF(C3009=1,MIN($F$856,MAX(0,$B$2980-I3009)),0)</f>
        <v>0</v>
      </c>
      <c r="K3009" s="7" t="n">
        <f aca="false">IF(D3009=1,MIN($F$855,MAX(0,$B$2980-SUM(I3009:J3009))),0)</f>
        <v>100000000</v>
      </c>
      <c r="L3009" s="7" t="n">
        <f aca="false">IF(E3009=1,MIN($F$854,MAX(0,$B$2980-SUM(I3009:K3009))),0)</f>
        <v>60000000</v>
      </c>
      <c r="M3009" s="7" t="n">
        <f aca="false">IF(F3009=1,MIN($F$853,MAX(0,$B$2980-SUM(I3009:L3009))),0)</f>
        <v>0</v>
      </c>
      <c r="N3009" s="7" t="n">
        <f aca="false">IF(G3009=1,MIN($F$852,MAX(0,$B$2980-SUM(I3009:M3009))),0)</f>
        <v>15000000</v>
      </c>
      <c r="O3009" s="7" t="n">
        <f aca="false">IF(H3009=1,MIN($F$851,MAX(0,$B$2980-SUM(I3009:N3009))),0)</f>
        <v>5000000</v>
      </c>
      <c r="P3009" s="7" t="n">
        <f aca="false">MAX(0,$B$2980-SUM(I3009:O3009))</f>
        <v>1820000000</v>
      </c>
      <c r="Q3009" s="7" t="n">
        <f aca="false">($B$833+$B$834)+$B$22+(1-B3009)*$B$828+(1-C3009)*$E$856+(1-D3009)*$E$855+(1-E3009)*$E$854+(1-F3009)*$E$853+(1-G3009)*$E$852+(1-H3009)*$E$851</f>
        <v>19012502.238422</v>
      </c>
      <c r="R3009" s="7" t="n">
        <f aca="false">P3009&gt;$B$12*Q3009</f>
        <v>1</v>
      </c>
      <c r="S3009" s="7" t="n">
        <f aca="false">IF(R3009,(P3009+$B$12*$B$13)/(Q3009+$B$13),IF(Q3009&gt;0,P3009/Q3009,0))</f>
        <v>84.7181782854139</v>
      </c>
      <c r="T3009" s="7" t="n">
        <f aca="false">IF(R3009,$B$13*(S3009-$B$12),0)</f>
        <v>209295445.713535</v>
      </c>
      <c r="U3009" s="7" t="n">
        <f aca="false">($B$833+$B$834)*S3009</f>
        <v>22533029.2646305</v>
      </c>
      <c r="V3009" s="7" t="n">
        <f aca="false">$B$22*S3009</f>
        <v>762463604.568725</v>
      </c>
      <c r="W3009" s="7" t="n">
        <f aca="false">IF(B3009=1,I3009,S3009*$B$828)</f>
        <v>54145823.4861059</v>
      </c>
      <c r="X3009" s="7" t="n">
        <f aca="false">IF(C3009=1,J3009,S3009*$E$856)</f>
        <v>517407562.110762</v>
      </c>
      <c r="Y3009" s="7" t="n">
        <f aca="false">IF(D3009=1,K3009,S3009*$E$855)</f>
        <v>100000000</v>
      </c>
      <c r="Z3009" s="7" t="n">
        <f aca="false">IF(E3009=1,L3009,S3009*$E$854)</f>
        <v>60000000</v>
      </c>
      <c r="AA3009" s="7" t="n">
        <f aca="false">IF(F3009=1,M3009,S3009*$E$853)</f>
        <v>254154534.856242</v>
      </c>
      <c r="AB3009" s="7" t="n">
        <f aca="false">IF(G3009=1,N3009,S3009*$E$852)</f>
        <v>15000000</v>
      </c>
      <c r="AC3009" s="7" t="n">
        <f aca="false">IF(H3009=1,O3009,S3009*$E$851)</f>
        <v>5000000</v>
      </c>
      <c r="AD3009" s="7" t="n">
        <f aca="false">INDEX($W$2982:$W$3109,MATCH($A3009+(1-B3009)*64,$A$2982:$A$3109,0))</f>
        <v>30000000</v>
      </c>
      <c r="AE3009" s="7" t="n">
        <f aca="false">INDEX($W$2982:$W$3109,MATCH($A3009-B3009*64,$A$2982:$A$3109,0))</f>
        <v>54145823.4861059</v>
      </c>
      <c r="AF3009" s="7" t="n">
        <f aca="false">INDEX($X$2982:$X$3109,MATCH($A3009+(1-C3009)*32,$A$2982:$A$3109,0))</f>
        <v>300000000</v>
      </c>
      <c r="AG3009" s="7" t="n">
        <f aca="false">INDEX($X$2982:$X$3109,MATCH($A3009-C3009*32,$A$2982:$A$3109,0))</f>
        <v>517407562.110762</v>
      </c>
      <c r="AH3009" s="7" t="n">
        <f aca="false">INDEX($Y$2982:$Y$3109,MATCH($A3009+(1-D3009)*16,$A$2982:$A$3109,0))</f>
        <v>100000000</v>
      </c>
      <c r="AI3009" s="7" t="n">
        <f aca="false">INDEX($Y$2982:$Y$3109,MATCH($A3009-D3009*16,$A$2982:$A$3109,0))</f>
        <v>142815174.068762</v>
      </c>
      <c r="AJ3009" s="7" t="n">
        <f aca="false">INDEX($Z$2982:$Z$3109,MATCH($A3009+(1-E3009)*8,$A$2982:$A$3109,0))</f>
        <v>60000000</v>
      </c>
      <c r="AK3009" s="7" t="n">
        <f aca="false">INDEX($Z$2982:$Z$3109,MATCH($A3009-E3009*8,$A$2982:$A$3109,0))</f>
        <v>188938821.832731</v>
      </c>
      <c r="AL3009" s="7" t="n">
        <f aca="false">INDEX($AA$2982:$AA$3109,MATCH($A3009+(1-F3009)*4,$A$2982:$A$3109,0))</f>
        <v>30000000</v>
      </c>
      <c r="AM3009" s="7" t="n">
        <f aca="false">INDEX($AA$2982:$AA$3109,MATCH($A3009-F3009*4,$A$2982:$A$3109,0))</f>
        <v>254154534.856242</v>
      </c>
      <c r="AN3009" s="7" t="n">
        <f aca="false">INDEX($AB$2982:$AB$3109,MATCH($A3009+(1-G3009)*2,$A$2982:$A$3109,0))</f>
        <v>15000000</v>
      </c>
      <c r="AO3009" s="7" t="n">
        <f aca="false">INDEX($AB$2982:$AB$3109,MATCH($A3009-G3009*2,$A$2982:$A$3109,0))</f>
        <v>346534624.207799</v>
      </c>
      <c r="AP3009" s="7" t="n">
        <f aca="false">INDEX($AC$2982:$AC$3109,MATCH($A3009+(1-H3009)*1,$A$2982:$A$3109,0))</f>
        <v>5000000</v>
      </c>
      <c r="AQ3009" s="7" t="n">
        <f aca="false">INDEX($AC$2982:$AC$3109,MATCH($A3009-H3009*1,$A$2982:$A$3109,0))</f>
        <v>344648721.491022</v>
      </c>
      <c r="AR3009" s="14" t="b">
        <f aca="false">AND(IF(B3009=1,AD3009&gt;=AE3009,AE3009&gt;AD3009),IF(C3009=1,AF3009&gt;=AG3009,AG3009&gt;AF3009),IF(D3009=1,AH3009&gt;=AI3009,AI3009&gt;AH3009),IF(E3009=1,AJ3009&gt;=AK3009,AK3009&gt;AJ3009),IF(F3009=1,AL3009&gt;=AM3009,AM3009&gt;AL3009),IF(G3009=1,AN3009&gt;=AO3009,AO3009&gt;AN3009),IF(H3009=1,AP3009&gt;=AQ3009,AQ3009&gt;AP3009))</f>
        <v>0</v>
      </c>
      <c r="AS3009" s="2"/>
      <c r="AT3009" s="2"/>
      <c r="AU3009" s="2"/>
      <c r="AV3009" s="2"/>
      <c r="AW3009" s="2"/>
      <c r="AX3009" s="2"/>
    </row>
    <row r="3010" customFormat="false" ht="15" hidden="false" customHeight="false" outlineLevel="0" collapsed="false">
      <c r="A3010" s="6" t="n">
        <f aca="false">ROW()-2982</f>
        <v>28</v>
      </c>
      <c r="B3010" s="6" t="n">
        <f aca="false">MOD(INT($A3010/64),2)</f>
        <v>0</v>
      </c>
      <c r="C3010" s="6" t="n">
        <f aca="false">MOD(INT($A3010/32),2)</f>
        <v>0</v>
      </c>
      <c r="D3010" s="6" t="n">
        <f aca="false">MOD(INT($A3010/16),2)</f>
        <v>1</v>
      </c>
      <c r="E3010" s="6" t="n">
        <f aca="false">MOD(INT($A3010/8),2)</f>
        <v>1</v>
      </c>
      <c r="F3010" s="6" t="n">
        <f aca="false">MOD(INT($A3010/4),2)</f>
        <v>1</v>
      </c>
      <c r="G3010" s="6" t="n">
        <f aca="false">MOD(INT($A3010/2),2)</f>
        <v>0</v>
      </c>
      <c r="H3010" s="6" t="n">
        <f aca="false">MOD(INT($A3010/1),2)</f>
        <v>0</v>
      </c>
      <c r="I3010" s="7" t="n">
        <f aca="false">IF(B3010=1,MIN($B$6,$B$2980),0)</f>
        <v>0</v>
      </c>
      <c r="J3010" s="7" t="n">
        <f aca="false">IF(C3010=1,MIN($F$856,MAX(0,$B$2980-I3010)),0)</f>
        <v>0</v>
      </c>
      <c r="K3010" s="7" t="n">
        <f aca="false">IF(D3010=1,MIN($F$855,MAX(0,$B$2980-SUM(I3010:J3010))),0)</f>
        <v>100000000</v>
      </c>
      <c r="L3010" s="7" t="n">
        <f aca="false">IF(E3010=1,MIN($F$854,MAX(0,$B$2980-SUM(I3010:K3010))),0)</f>
        <v>60000000</v>
      </c>
      <c r="M3010" s="7" t="n">
        <f aca="false">IF(F3010=1,MIN($F$853,MAX(0,$B$2980-SUM(I3010:L3010))),0)</f>
        <v>30000000</v>
      </c>
      <c r="N3010" s="7" t="n">
        <f aca="false">IF(G3010=1,MIN($F$852,MAX(0,$B$2980-SUM(I3010:M3010))),0)</f>
        <v>0</v>
      </c>
      <c r="O3010" s="7" t="n">
        <f aca="false">IF(H3010=1,MIN($F$851,MAX(0,$B$2980-SUM(I3010:N3010))),0)</f>
        <v>0</v>
      </c>
      <c r="P3010" s="7" t="n">
        <f aca="false">MAX(0,$B$2980-SUM(I3010:O3010))</f>
        <v>1810000000</v>
      </c>
      <c r="Q3010" s="7" t="n">
        <f aca="false">($B$833+$B$834)+$B$22+(1-B3010)*$B$828+(1-C3010)*$E$856+(1-D3010)*$E$855+(1-E3010)*$E$854+(1-F3010)*$E$853+(1-G3010)*$E$852+(1-H3010)*$E$851</f>
        <v>26012502.238422</v>
      </c>
      <c r="R3010" s="7" t="n">
        <f aca="false">P3010&gt;$B$12*Q3010</f>
        <v>1</v>
      </c>
      <c r="S3010" s="7" t="n">
        <f aca="false">IF(R3010,(P3010+$B$12*$B$13)/(Q3010+$B$13),IF(Q3010&gt;0,P3010/Q3010,0))</f>
        <v>63.5686052680977</v>
      </c>
      <c r="T3010" s="7" t="n">
        <f aca="false">IF(R3010,$B$13*(S3010-$B$12),0)</f>
        <v>156421513.170244</v>
      </c>
      <c r="U3010" s="7" t="n">
        <f aca="false">($B$833+$B$834)*S3010</f>
        <v>16907743.6721088</v>
      </c>
      <c r="V3010" s="7" t="n">
        <f aca="false">$B$22*S3010</f>
        <v>572117447.41288</v>
      </c>
      <c r="W3010" s="7" t="n">
        <f aca="false">IF(B3010=1,I3010,S3010*$B$828)</f>
        <v>40628523.2964809</v>
      </c>
      <c r="X3010" s="7" t="n">
        <f aca="false">IF(C3010=1,J3010,S3010*$E$856)</f>
        <v>388238719.76731</v>
      </c>
      <c r="Y3010" s="7" t="n">
        <f aca="false">IF(D3010=1,K3010,S3010*$E$855)</f>
        <v>100000000</v>
      </c>
      <c r="Z3010" s="7" t="n">
        <f aca="false">IF(E3010=1,L3010,S3010*$E$854)</f>
        <v>60000000</v>
      </c>
      <c r="AA3010" s="7" t="n">
        <f aca="false">IF(F3010=1,M3010,S3010*$E$853)</f>
        <v>30000000</v>
      </c>
      <c r="AB3010" s="7" t="n">
        <f aca="false">IF(G3010=1,N3010,S3010*$E$852)</f>
        <v>317843026.340489</v>
      </c>
      <c r="AC3010" s="7" t="n">
        <f aca="false">IF(H3010=1,O3010,S3010*$E$851)</f>
        <v>317843026.340489</v>
      </c>
      <c r="AD3010" s="7" t="n">
        <f aca="false">INDEX($W$2982:$W$3109,MATCH($A3010+(1-B3010)*64,$A$2982:$A$3109,0))</f>
        <v>30000000</v>
      </c>
      <c r="AE3010" s="7" t="n">
        <f aca="false">INDEX($W$2982:$W$3109,MATCH($A3010-B3010*64,$A$2982:$A$3109,0))</f>
        <v>40628523.2964809</v>
      </c>
      <c r="AF3010" s="7" t="n">
        <f aca="false">INDEX($X$2982:$X$3109,MATCH($A3010+(1-C3010)*32,$A$2982:$A$3109,0))</f>
        <v>300000000</v>
      </c>
      <c r="AG3010" s="7" t="n">
        <f aca="false">INDEX($X$2982:$X$3109,MATCH($A3010-C3010*32,$A$2982:$A$3109,0))</f>
        <v>388238719.76731</v>
      </c>
      <c r="AH3010" s="7" t="n">
        <f aca="false">INDEX($Y$2982:$Y$3109,MATCH($A3010+(1-D3010)*16,$A$2982:$A$3109,0))</f>
        <v>100000000</v>
      </c>
      <c r="AI3010" s="7" t="n">
        <f aca="false">INDEX($Y$2982:$Y$3109,MATCH($A3010-D3010*16,$A$2982:$A$3109,0))</f>
        <v>109183925.881762</v>
      </c>
      <c r="AJ3010" s="7" t="n">
        <f aca="false">INDEX($Z$2982:$Z$3109,MATCH($A3010+(1-E3010)*8,$A$2982:$A$3109,0))</f>
        <v>60000000</v>
      </c>
      <c r="AK3010" s="7" t="n">
        <f aca="false">INDEX($Z$2982:$Z$3109,MATCH($A3010-E3010*8,$A$2982:$A$3109,0))</f>
        <v>145378072.772585</v>
      </c>
      <c r="AL3010" s="7" t="n">
        <f aca="false">INDEX($AA$2982:$AA$3109,MATCH($A3010+(1-F3010)*4,$A$2982:$A$3109,0))</f>
        <v>30000000</v>
      </c>
      <c r="AM3010" s="7" t="n">
        <f aca="false">INDEX($AA$2982:$AA$3109,MATCH($A3010-F3010*4,$A$2982:$A$3109,0))</f>
        <v>175406572.228991</v>
      </c>
      <c r="AN3010" s="7" t="n">
        <f aca="false">INDEX($AB$2982:$AB$3109,MATCH($A3010+(1-G3010)*2,$A$2982:$A$3109,0))</f>
        <v>15000000</v>
      </c>
      <c r="AO3010" s="7" t="n">
        <f aca="false">INDEX($AB$2982:$AB$3109,MATCH($A3010-G3010*2,$A$2982:$A$3109,0))</f>
        <v>317843026.340489</v>
      </c>
      <c r="AP3010" s="7" t="n">
        <f aca="false">INDEX($AC$2982:$AC$3109,MATCH($A3010+(1-H3010)*1,$A$2982:$A$3109,0))</f>
        <v>5000000</v>
      </c>
      <c r="AQ3010" s="7" t="n">
        <f aca="false">INDEX($AC$2982:$AC$3109,MATCH($A3010-H3010*1,$A$2982:$A$3109,0))</f>
        <v>317843026.340489</v>
      </c>
      <c r="AR3010" s="14" t="b">
        <f aca="false">AND(IF(B3010=1,AD3010&gt;=AE3010,AE3010&gt;AD3010),IF(C3010=1,AF3010&gt;=AG3010,AG3010&gt;AF3010),IF(D3010=1,AH3010&gt;=AI3010,AI3010&gt;AH3010),IF(E3010=1,AJ3010&gt;=AK3010,AK3010&gt;AJ3010),IF(F3010=1,AL3010&gt;=AM3010,AM3010&gt;AL3010),IF(G3010=1,AN3010&gt;=AO3010,AO3010&gt;AN3010),IF(H3010=1,AP3010&gt;=AQ3010,AQ3010&gt;AP3010))</f>
        <v>0</v>
      </c>
      <c r="AS3010" s="2"/>
      <c r="AT3010" s="2"/>
      <c r="AU3010" s="2"/>
      <c r="AV3010" s="2"/>
      <c r="AW3010" s="2"/>
      <c r="AX3010" s="2"/>
    </row>
    <row r="3011" customFormat="false" ht="15" hidden="false" customHeight="false" outlineLevel="0" collapsed="false">
      <c r="A3011" s="6" t="n">
        <f aca="false">ROW()-2982</f>
        <v>29</v>
      </c>
      <c r="B3011" s="6" t="n">
        <f aca="false">MOD(INT($A3011/64),2)</f>
        <v>0</v>
      </c>
      <c r="C3011" s="6" t="n">
        <f aca="false">MOD(INT($A3011/32),2)</f>
        <v>0</v>
      </c>
      <c r="D3011" s="6" t="n">
        <f aca="false">MOD(INT($A3011/16),2)</f>
        <v>1</v>
      </c>
      <c r="E3011" s="6" t="n">
        <f aca="false">MOD(INT($A3011/8),2)</f>
        <v>1</v>
      </c>
      <c r="F3011" s="6" t="n">
        <f aca="false">MOD(INT($A3011/4),2)</f>
        <v>1</v>
      </c>
      <c r="G3011" s="6" t="n">
        <f aca="false">MOD(INT($A3011/2),2)</f>
        <v>0</v>
      </c>
      <c r="H3011" s="6" t="n">
        <f aca="false">MOD(INT($A3011/1),2)</f>
        <v>1</v>
      </c>
      <c r="I3011" s="7" t="n">
        <f aca="false">IF(B3011=1,MIN($B$6,$B$2980),0)</f>
        <v>0</v>
      </c>
      <c r="J3011" s="7" t="n">
        <f aca="false">IF(C3011=1,MIN($F$856,MAX(0,$B$2980-I3011)),0)</f>
        <v>0</v>
      </c>
      <c r="K3011" s="7" t="n">
        <f aca="false">IF(D3011=1,MIN($F$855,MAX(0,$B$2980-SUM(I3011:J3011))),0)</f>
        <v>100000000</v>
      </c>
      <c r="L3011" s="7" t="n">
        <f aca="false">IF(E3011=1,MIN($F$854,MAX(0,$B$2980-SUM(I3011:K3011))),0)</f>
        <v>60000000</v>
      </c>
      <c r="M3011" s="7" t="n">
        <f aca="false">IF(F3011=1,MIN($F$853,MAX(0,$B$2980-SUM(I3011:L3011))),0)</f>
        <v>30000000</v>
      </c>
      <c r="N3011" s="7" t="n">
        <f aca="false">IF(G3011=1,MIN($F$852,MAX(0,$B$2980-SUM(I3011:M3011))),0)</f>
        <v>0</v>
      </c>
      <c r="O3011" s="7" t="n">
        <f aca="false">IF(H3011=1,MIN($F$851,MAX(0,$B$2980-SUM(I3011:N3011))),0)</f>
        <v>5000000</v>
      </c>
      <c r="P3011" s="7" t="n">
        <f aca="false">MAX(0,$B$2980-SUM(I3011:O3011))</f>
        <v>1805000000</v>
      </c>
      <c r="Q3011" s="7" t="n">
        <f aca="false">($B$833+$B$834)+$B$22+(1-B3011)*$B$828+(1-C3011)*$E$856+(1-D3011)*$E$855+(1-E3011)*$E$854+(1-F3011)*$E$853+(1-G3011)*$E$852+(1-H3011)*$E$851</f>
        <v>21012502.238422</v>
      </c>
      <c r="R3011" s="7" t="n">
        <f aca="false">P3011&gt;$B$12*Q3011</f>
        <v>1</v>
      </c>
      <c r="S3011" s="7" t="n">
        <f aca="false">IF(R3011,(P3011+$B$12*$B$13)/(Q3011+$B$13),IF(Q3011&gt;0,P3011/Q3011,0))</f>
        <v>76.8739958712837</v>
      </c>
      <c r="T3011" s="7" t="n">
        <f aca="false">IF(R3011,$B$13*(S3011-$B$12),0)</f>
        <v>189684989.678209</v>
      </c>
      <c r="U3011" s="7" t="n">
        <f aca="false">($B$833+$B$834)*S3011</f>
        <v>20446662.495751</v>
      </c>
      <c r="V3011" s="7" t="n">
        <f aca="false">$B$22*S3011</f>
        <v>691865962.841553</v>
      </c>
      <c r="W3011" s="7" t="n">
        <f aca="false">IF(B3011=1,I3011,S3011*$B$828)</f>
        <v>49132380.9760768</v>
      </c>
      <c r="X3011" s="7" t="n">
        <f aca="false">IF(C3011=1,J3011,S3011*$E$856)</f>
        <v>469500024.651992</v>
      </c>
      <c r="Y3011" s="7" t="n">
        <f aca="false">IF(D3011=1,K3011,S3011*$E$855)</f>
        <v>100000000</v>
      </c>
      <c r="Z3011" s="7" t="n">
        <f aca="false">IF(E3011=1,L3011,S3011*$E$854)</f>
        <v>60000000</v>
      </c>
      <c r="AA3011" s="7" t="n">
        <f aca="false">IF(F3011=1,M3011,S3011*$E$853)</f>
        <v>30000000</v>
      </c>
      <c r="AB3011" s="7" t="n">
        <f aca="false">IF(G3011=1,N3011,S3011*$E$852)</f>
        <v>384369979.356418</v>
      </c>
      <c r="AC3011" s="7" t="n">
        <f aca="false">IF(H3011=1,O3011,S3011*$E$851)</f>
        <v>5000000</v>
      </c>
      <c r="AD3011" s="7" t="n">
        <f aca="false">INDEX($W$2982:$W$3109,MATCH($A3011+(1-B3011)*64,$A$2982:$A$3109,0))</f>
        <v>30000000</v>
      </c>
      <c r="AE3011" s="7" t="n">
        <f aca="false">INDEX($W$2982:$W$3109,MATCH($A3011-B3011*64,$A$2982:$A$3109,0))</f>
        <v>49132380.9760768</v>
      </c>
      <c r="AF3011" s="7" t="n">
        <f aca="false">INDEX($X$2982:$X$3109,MATCH($A3011+(1-C3011)*32,$A$2982:$A$3109,0))</f>
        <v>300000000</v>
      </c>
      <c r="AG3011" s="7" t="n">
        <f aca="false">INDEX($X$2982:$X$3109,MATCH($A3011-C3011*32,$A$2982:$A$3109,0))</f>
        <v>469500024.651992</v>
      </c>
      <c r="AH3011" s="7" t="n">
        <f aca="false">INDEX($Y$2982:$Y$3109,MATCH($A3011+(1-D3011)*16,$A$2982:$A$3109,0))</f>
        <v>100000000</v>
      </c>
      <c r="AI3011" s="7" t="n">
        <f aca="false">INDEX($Y$2982:$Y$3109,MATCH($A3011-D3011*16,$A$2982:$A$3109,0))</f>
        <v>130472079.984771</v>
      </c>
      <c r="AJ3011" s="7" t="n">
        <f aca="false">INDEX($Z$2982:$Z$3109,MATCH($A3011+(1-E3011)*8,$A$2982:$A$3109,0))</f>
        <v>60000000</v>
      </c>
      <c r="AK3011" s="7" t="n">
        <f aca="false">INDEX($Z$2982:$Z$3109,MATCH($A3011-E3011*8,$A$2982:$A$3109,0))</f>
        <v>172966699.964401</v>
      </c>
      <c r="AL3011" s="7" t="n">
        <f aca="false">INDEX($AA$2982:$AA$3109,MATCH($A3011+(1-F3011)*4,$A$2982:$A$3109,0))</f>
        <v>30000000</v>
      </c>
      <c r="AM3011" s="7" t="n">
        <f aca="false">INDEX($AA$2982:$AA$3109,MATCH($A3011-F3011*4,$A$2982:$A$3109,0))</f>
        <v>207920774.52468</v>
      </c>
      <c r="AN3011" s="7" t="n">
        <f aca="false">INDEX($AB$2982:$AB$3109,MATCH($A3011+(1-G3011)*2,$A$2982:$A$3109,0))</f>
        <v>15000000</v>
      </c>
      <c r="AO3011" s="7" t="n">
        <f aca="false">INDEX($AB$2982:$AB$3109,MATCH($A3011-G3011*2,$A$2982:$A$3109,0))</f>
        <v>384369979.356418</v>
      </c>
      <c r="AP3011" s="7" t="n">
        <f aca="false">INDEX($AC$2982:$AC$3109,MATCH($A3011+(1-H3011)*1,$A$2982:$A$3109,0))</f>
        <v>5000000</v>
      </c>
      <c r="AQ3011" s="7" t="n">
        <f aca="false">INDEX($AC$2982:$AC$3109,MATCH($A3011-H3011*1,$A$2982:$A$3109,0))</f>
        <v>317843026.340489</v>
      </c>
      <c r="AR3011" s="14" t="b">
        <f aca="false">AND(IF(B3011=1,AD3011&gt;=AE3011,AE3011&gt;AD3011),IF(C3011=1,AF3011&gt;=AG3011,AG3011&gt;AF3011),IF(D3011=1,AH3011&gt;=AI3011,AI3011&gt;AH3011),IF(E3011=1,AJ3011&gt;=AK3011,AK3011&gt;AJ3011),IF(F3011=1,AL3011&gt;=AM3011,AM3011&gt;AL3011),IF(G3011=1,AN3011&gt;=AO3011,AO3011&gt;AN3011),IF(H3011=1,AP3011&gt;=AQ3011,AQ3011&gt;AP3011))</f>
        <v>0</v>
      </c>
      <c r="AS3011" s="2"/>
      <c r="AT3011" s="2"/>
      <c r="AU3011" s="2"/>
      <c r="AV3011" s="2"/>
      <c r="AW3011" s="2"/>
      <c r="AX3011" s="2"/>
    </row>
    <row r="3012" customFormat="false" ht="15" hidden="false" customHeight="false" outlineLevel="0" collapsed="false">
      <c r="A3012" s="6" t="n">
        <f aca="false">ROW()-2982</f>
        <v>30</v>
      </c>
      <c r="B3012" s="6" t="n">
        <f aca="false">MOD(INT($A3012/64),2)</f>
        <v>0</v>
      </c>
      <c r="C3012" s="6" t="n">
        <f aca="false">MOD(INT($A3012/32),2)</f>
        <v>0</v>
      </c>
      <c r="D3012" s="6" t="n">
        <f aca="false">MOD(INT($A3012/16),2)</f>
        <v>1</v>
      </c>
      <c r="E3012" s="6" t="n">
        <f aca="false">MOD(INT($A3012/8),2)</f>
        <v>1</v>
      </c>
      <c r="F3012" s="6" t="n">
        <f aca="false">MOD(INT($A3012/4),2)</f>
        <v>1</v>
      </c>
      <c r="G3012" s="6" t="n">
        <f aca="false">MOD(INT($A3012/2),2)</f>
        <v>1</v>
      </c>
      <c r="H3012" s="6" t="n">
        <f aca="false">MOD(INT($A3012/1),2)</f>
        <v>0</v>
      </c>
      <c r="I3012" s="7" t="n">
        <f aca="false">IF(B3012=1,MIN($B$6,$B$2980),0)</f>
        <v>0</v>
      </c>
      <c r="J3012" s="7" t="n">
        <f aca="false">IF(C3012=1,MIN($F$856,MAX(0,$B$2980-I3012)),0)</f>
        <v>0</v>
      </c>
      <c r="K3012" s="7" t="n">
        <f aca="false">IF(D3012=1,MIN($F$855,MAX(0,$B$2980-SUM(I3012:J3012))),0)</f>
        <v>100000000</v>
      </c>
      <c r="L3012" s="7" t="n">
        <f aca="false">IF(E3012=1,MIN($F$854,MAX(0,$B$2980-SUM(I3012:K3012))),0)</f>
        <v>60000000</v>
      </c>
      <c r="M3012" s="7" t="n">
        <f aca="false">IF(F3012=1,MIN($F$853,MAX(0,$B$2980-SUM(I3012:L3012))),0)</f>
        <v>30000000</v>
      </c>
      <c r="N3012" s="7" t="n">
        <f aca="false">IF(G3012=1,MIN($F$852,MAX(0,$B$2980-SUM(I3012:M3012))),0)</f>
        <v>15000000</v>
      </c>
      <c r="O3012" s="7" t="n">
        <f aca="false">IF(H3012=1,MIN($F$851,MAX(0,$B$2980-SUM(I3012:N3012))),0)</f>
        <v>0</v>
      </c>
      <c r="P3012" s="7" t="n">
        <f aca="false">MAX(0,$B$2980-SUM(I3012:O3012))</f>
        <v>1795000000</v>
      </c>
      <c r="Q3012" s="7" t="n">
        <f aca="false">($B$833+$B$834)+$B$22+(1-B3012)*$B$828+(1-C3012)*$E$856+(1-D3012)*$E$855+(1-E3012)*$E$854+(1-F3012)*$E$853+(1-G3012)*$E$852+(1-H3012)*$E$851</f>
        <v>21012502.238422</v>
      </c>
      <c r="R3012" s="7" t="n">
        <f aca="false">P3012&gt;$B$12*Q3012</f>
        <v>1</v>
      </c>
      <c r="S3012" s="7" t="n">
        <f aca="false">IF(R3012,(P3012+$B$12*$B$13)/(Q3012+$B$13),IF(Q3012&gt;0,P3012/Q3012,0))</f>
        <v>76.4486902233098</v>
      </c>
      <c r="T3012" s="7" t="n">
        <f aca="false">IF(R3012,$B$13*(S3012-$B$12),0)</f>
        <v>188621725.558274</v>
      </c>
      <c r="U3012" s="7" t="n">
        <f aca="false">($B$833+$B$834)*S3012</f>
        <v>20333541.2647925</v>
      </c>
      <c r="V3012" s="7" t="n">
        <f aca="false">$B$22*S3012</f>
        <v>688038212.009788</v>
      </c>
      <c r="W3012" s="7" t="n">
        <f aca="false">IF(B3012=1,I3012,S3012*$B$828)</f>
        <v>48860555.908436</v>
      </c>
      <c r="X3012" s="7" t="n">
        <f aca="false">IF(C3012=1,J3012,S3012*$E$856)</f>
        <v>466902514.142161</v>
      </c>
      <c r="Y3012" s="7" t="n">
        <f aca="false">IF(D3012=1,K3012,S3012*$E$855)</f>
        <v>100000000</v>
      </c>
      <c r="Z3012" s="7" t="n">
        <f aca="false">IF(E3012=1,L3012,S3012*$E$854)</f>
        <v>60000000</v>
      </c>
      <c r="AA3012" s="7" t="n">
        <f aca="false">IF(F3012=1,M3012,S3012*$E$853)</f>
        <v>30000000</v>
      </c>
      <c r="AB3012" s="7" t="n">
        <f aca="false">IF(G3012=1,N3012,S3012*$E$852)</f>
        <v>15000000</v>
      </c>
      <c r="AC3012" s="7" t="n">
        <f aca="false">IF(H3012=1,O3012,S3012*$E$851)</f>
        <v>382243451.116549</v>
      </c>
      <c r="AD3012" s="7" t="n">
        <f aca="false">INDEX($W$2982:$W$3109,MATCH($A3012+(1-B3012)*64,$A$2982:$A$3109,0))</f>
        <v>30000000</v>
      </c>
      <c r="AE3012" s="7" t="n">
        <f aca="false">INDEX($W$2982:$W$3109,MATCH($A3012-B3012*64,$A$2982:$A$3109,0))</f>
        <v>48860555.908436</v>
      </c>
      <c r="AF3012" s="7" t="n">
        <f aca="false">INDEX($X$2982:$X$3109,MATCH($A3012+(1-C3012)*32,$A$2982:$A$3109,0))</f>
        <v>300000000</v>
      </c>
      <c r="AG3012" s="7" t="n">
        <f aca="false">INDEX($X$2982:$X$3109,MATCH($A3012-C3012*32,$A$2982:$A$3109,0))</f>
        <v>466902514.142161</v>
      </c>
      <c r="AH3012" s="7" t="n">
        <f aca="false">INDEX($Y$2982:$Y$3109,MATCH($A3012+(1-D3012)*16,$A$2982:$A$3109,0))</f>
        <v>100000000</v>
      </c>
      <c r="AI3012" s="7" t="n">
        <f aca="false">INDEX($Y$2982:$Y$3109,MATCH($A3012-D3012*16,$A$2982:$A$3109,0))</f>
        <v>129788084.807918</v>
      </c>
      <c r="AJ3012" s="7" t="n">
        <f aca="false">INDEX($Z$2982:$Z$3109,MATCH($A3012+(1-E3012)*8,$A$2982:$A$3109,0))</f>
        <v>60000000</v>
      </c>
      <c r="AK3012" s="7" t="n">
        <f aca="false">INDEX($Z$2982:$Z$3109,MATCH($A3012-E3012*8,$A$2982:$A$3109,0))</f>
        <v>172040506.122557</v>
      </c>
      <c r="AL3012" s="7" t="n">
        <f aca="false">INDEX($AA$2982:$AA$3109,MATCH($A3012+(1-F3012)*4,$A$2982:$A$3109,0))</f>
        <v>30000000</v>
      </c>
      <c r="AM3012" s="7" t="n">
        <f aca="false">INDEX($AA$2982:$AA$3109,MATCH($A3012-F3012*4,$A$2982:$A$3109,0))</f>
        <v>206789232.894613</v>
      </c>
      <c r="AN3012" s="7" t="n">
        <f aca="false">INDEX($AB$2982:$AB$3109,MATCH($A3012+(1-G3012)*2,$A$2982:$A$3109,0))</f>
        <v>15000000</v>
      </c>
      <c r="AO3012" s="7" t="n">
        <f aca="false">INDEX($AB$2982:$AB$3109,MATCH($A3012-G3012*2,$A$2982:$A$3109,0))</f>
        <v>317843026.340489</v>
      </c>
      <c r="AP3012" s="7" t="n">
        <f aca="false">INDEX($AC$2982:$AC$3109,MATCH($A3012+(1-H3012)*1,$A$2982:$A$3109,0))</f>
        <v>5000000</v>
      </c>
      <c r="AQ3012" s="7" t="n">
        <f aca="false">INDEX($AC$2982:$AC$3109,MATCH($A3012-H3012*1,$A$2982:$A$3109,0))</f>
        <v>382243451.116549</v>
      </c>
      <c r="AR3012" s="14" t="b">
        <f aca="false">AND(IF(B3012=1,AD3012&gt;=AE3012,AE3012&gt;AD3012),IF(C3012=1,AF3012&gt;=AG3012,AG3012&gt;AF3012),IF(D3012=1,AH3012&gt;=AI3012,AI3012&gt;AH3012),IF(E3012=1,AJ3012&gt;=AK3012,AK3012&gt;AJ3012),IF(F3012=1,AL3012&gt;=AM3012,AM3012&gt;AL3012),IF(G3012=1,AN3012&gt;=AO3012,AO3012&gt;AN3012),IF(H3012=1,AP3012&gt;=AQ3012,AQ3012&gt;AP3012))</f>
        <v>0</v>
      </c>
      <c r="AS3012" s="2"/>
      <c r="AT3012" s="2"/>
      <c r="AU3012" s="2"/>
      <c r="AV3012" s="2"/>
      <c r="AW3012" s="2"/>
      <c r="AX3012" s="2"/>
    </row>
    <row r="3013" customFormat="false" ht="15" hidden="false" customHeight="false" outlineLevel="0" collapsed="false">
      <c r="A3013" s="6" t="n">
        <f aca="false">ROW()-2982</f>
        <v>31</v>
      </c>
      <c r="B3013" s="6" t="n">
        <f aca="false">MOD(INT($A3013/64),2)</f>
        <v>0</v>
      </c>
      <c r="C3013" s="6" t="n">
        <f aca="false">MOD(INT($A3013/32),2)</f>
        <v>0</v>
      </c>
      <c r="D3013" s="6" t="n">
        <f aca="false">MOD(INT($A3013/16),2)</f>
        <v>1</v>
      </c>
      <c r="E3013" s="6" t="n">
        <f aca="false">MOD(INT($A3013/8),2)</f>
        <v>1</v>
      </c>
      <c r="F3013" s="6" t="n">
        <f aca="false">MOD(INT($A3013/4),2)</f>
        <v>1</v>
      </c>
      <c r="G3013" s="6" t="n">
        <f aca="false">MOD(INT($A3013/2),2)</f>
        <v>1</v>
      </c>
      <c r="H3013" s="6" t="n">
        <f aca="false">MOD(INT($A3013/1),2)</f>
        <v>1</v>
      </c>
      <c r="I3013" s="7" t="n">
        <f aca="false">IF(B3013=1,MIN($B$6,$B$2980),0)</f>
        <v>0</v>
      </c>
      <c r="J3013" s="7" t="n">
        <f aca="false">IF(C3013=1,MIN($F$856,MAX(0,$B$2980-I3013)),0)</f>
        <v>0</v>
      </c>
      <c r="K3013" s="7" t="n">
        <f aca="false">IF(D3013=1,MIN($F$855,MAX(0,$B$2980-SUM(I3013:J3013))),0)</f>
        <v>100000000</v>
      </c>
      <c r="L3013" s="7" t="n">
        <f aca="false">IF(E3013=1,MIN($F$854,MAX(0,$B$2980-SUM(I3013:K3013))),0)</f>
        <v>60000000</v>
      </c>
      <c r="M3013" s="7" t="n">
        <f aca="false">IF(F3013=1,MIN($F$853,MAX(0,$B$2980-SUM(I3013:L3013))),0)</f>
        <v>30000000</v>
      </c>
      <c r="N3013" s="7" t="n">
        <f aca="false">IF(G3013=1,MIN($F$852,MAX(0,$B$2980-SUM(I3013:M3013))),0)</f>
        <v>15000000</v>
      </c>
      <c r="O3013" s="7" t="n">
        <f aca="false">IF(H3013=1,MIN($F$851,MAX(0,$B$2980-SUM(I3013:N3013))),0)</f>
        <v>5000000</v>
      </c>
      <c r="P3013" s="7" t="n">
        <f aca="false">MAX(0,$B$2980-SUM(I3013:O3013))</f>
        <v>1790000000</v>
      </c>
      <c r="Q3013" s="7" t="n">
        <f aca="false">($B$833+$B$834)+$B$22+(1-B3013)*$B$828+(1-C3013)*$E$856+(1-D3013)*$E$855+(1-E3013)*$E$854+(1-F3013)*$E$853+(1-G3013)*$E$852+(1-H3013)*$E$851</f>
        <v>16012502.238422</v>
      </c>
      <c r="R3013" s="7" t="n">
        <f aca="false">P3013&gt;$B$12*Q3013</f>
        <v>1</v>
      </c>
      <c r="S3013" s="7" t="n">
        <f aca="false">IF(R3013,(P3013+$B$12*$B$13)/(Q3013+$B$13),IF(Q3013&gt;0,P3013/Q3013,0))</f>
        <v>96.8264568946133</v>
      </c>
      <c r="T3013" s="7" t="n">
        <f aca="false">IF(R3013,$B$13*(S3013-$B$12),0)</f>
        <v>239566142.236533</v>
      </c>
      <c r="U3013" s="7" t="n">
        <f aca="false">($B$833+$B$834)*S3013</f>
        <v>25753544.6459482</v>
      </c>
      <c r="V3013" s="7" t="n">
        <f aca="false">$B$22*S3013</f>
        <v>871438112.05152</v>
      </c>
      <c r="W3013" s="7" t="n">
        <f aca="false">IF(B3013=1,I3013,S3013*$B$828)</f>
        <v>61884572.4720149</v>
      </c>
      <c r="X3013" s="7" t="n">
        <f aca="false">IF(C3013=1,J3013,S3013*$E$856)</f>
        <v>591357628.593983</v>
      </c>
      <c r="Y3013" s="7" t="n">
        <f aca="false">IF(D3013=1,K3013,S3013*$E$855)</f>
        <v>100000000</v>
      </c>
      <c r="Z3013" s="7" t="n">
        <f aca="false">IF(E3013=1,L3013,S3013*$E$854)</f>
        <v>60000000</v>
      </c>
      <c r="AA3013" s="7" t="n">
        <f aca="false">IF(F3013=1,M3013,S3013*$E$853)</f>
        <v>30000000</v>
      </c>
      <c r="AB3013" s="7" t="n">
        <f aca="false">IF(G3013=1,N3013,S3013*$E$852)</f>
        <v>15000000</v>
      </c>
      <c r="AC3013" s="7" t="n">
        <f aca="false">IF(H3013=1,O3013,S3013*$E$851)</f>
        <v>5000000</v>
      </c>
      <c r="AD3013" s="7" t="n">
        <f aca="false">INDEX($W$2982:$W$3109,MATCH($A3013+(1-B3013)*64,$A$2982:$A$3109,0))</f>
        <v>30000000</v>
      </c>
      <c r="AE3013" s="7" t="n">
        <f aca="false">INDEX($W$2982:$W$3109,MATCH($A3013-B3013*64,$A$2982:$A$3109,0))</f>
        <v>61884572.4720149</v>
      </c>
      <c r="AF3013" s="7" t="n">
        <f aca="false">INDEX($X$2982:$X$3109,MATCH($A3013+(1-C3013)*32,$A$2982:$A$3109,0))</f>
        <v>300000000</v>
      </c>
      <c r="AG3013" s="7" t="n">
        <f aca="false">INDEX($X$2982:$X$3109,MATCH($A3013-C3013*32,$A$2982:$A$3109,0))</f>
        <v>591357628.593983</v>
      </c>
      <c r="AH3013" s="7" t="n">
        <f aca="false">INDEX($Y$2982:$Y$3109,MATCH($A3013+(1-D3013)*16,$A$2982:$A$3109,0))</f>
        <v>100000000</v>
      </c>
      <c r="AI3013" s="7" t="n">
        <f aca="false">INDEX($Y$2982:$Y$3109,MATCH($A3013-D3013*16,$A$2982:$A$3109,0))</f>
        <v>161425730.910623</v>
      </c>
      <c r="AJ3013" s="7" t="n">
        <f aca="false">INDEX($Z$2982:$Z$3109,MATCH($A3013+(1-E3013)*8,$A$2982:$A$3109,0))</f>
        <v>60000000</v>
      </c>
      <c r="AK3013" s="7" t="n">
        <f aca="false">INDEX($Z$2982:$Z$3109,MATCH($A3013-E3013*8,$A$2982:$A$3109,0))</f>
        <v>212600096.789541</v>
      </c>
      <c r="AL3013" s="7" t="n">
        <f aca="false">INDEX($AA$2982:$AA$3109,MATCH($A3013+(1-F3013)*4,$A$2982:$A$3109,0))</f>
        <v>30000000</v>
      </c>
      <c r="AM3013" s="7" t="n">
        <f aca="false">INDEX($AA$2982:$AA$3109,MATCH($A3013-F3013*4,$A$2982:$A$3109,0))</f>
        <v>254154534.856242</v>
      </c>
      <c r="AN3013" s="7" t="n">
        <f aca="false">INDEX($AB$2982:$AB$3109,MATCH($A3013+(1-G3013)*2,$A$2982:$A$3109,0))</f>
        <v>15000000</v>
      </c>
      <c r="AO3013" s="7" t="n">
        <f aca="false">INDEX($AB$2982:$AB$3109,MATCH($A3013-G3013*2,$A$2982:$A$3109,0))</f>
        <v>384369979.356418</v>
      </c>
      <c r="AP3013" s="7" t="n">
        <f aca="false">INDEX($AC$2982:$AC$3109,MATCH($A3013+(1-H3013)*1,$A$2982:$A$3109,0))</f>
        <v>5000000</v>
      </c>
      <c r="AQ3013" s="7" t="n">
        <f aca="false">INDEX($AC$2982:$AC$3109,MATCH($A3013-H3013*1,$A$2982:$A$3109,0))</f>
        <v>382243451.116549</v>
      </c>
      <c r="AR3013" s="14" t="b">
        <f aca="false">AND(IF(B3013=1,AD3013&gt;=AE3013,AE3013&gt;AD3013),IF(C3013=1,AF3013&gt;=AG3013,AG3013&gt;AF3013),IF(D3013=1,AH3013&gt;=AI3013,AI3013&gt;AH3013),IF(E3013=1,AJ3013&gt;=AK3013,AK3013&gt;AJ3013),IF(F3013=1,AL3013&gt;=AM3013,AM3013&gt;AL3013),IF(G3013=1,AN3013&gt;=AO3013,AO3013&gt;AN3013),IF(H3013=1,AP3013&gt;=AQ3013,AQ3013&gt;AP3013))</f>
        <v>0</v>
      </c>
      <c r="AS3013" s="2"/>
      <c r="AT3013" s="2"/>
      <c r="AU3013" s="2"/>
      <c r="AV3013" s="2"/>
      <c r="AW3013" s="2"/>
      <c r="AX3013" s="2"/>
    </row>
    <row r="3014" customFormat="false" ht="15" hidden="false" customHeight="false" outlineLevel="0" collapsed="false">
      <c r="A3014" s="6" t="n">
        <f aca="false">ROW()-2982</f>
        <v>32</v>
      </c>
      <c r="B3014" s="6" t="n">
        <f aca="false">MOD(INT($A3014/64),2)</f>
        <v>0</v>
      </c>
      <c r="C3014" s="6" t="n">
        <f aca="false">MOD(INT($A3014/32),2)</f>
        <v>1</v>
      </c>
      <c r="D3014" s="6" t="n">
        <f aca="false">MOD(INT($A3014/16),2)</f>
        <v>0</v>
      </c>
      <c r="E3014" s="6" t="n">
        <f aca="false">MOD(INT($A3014/8),2)</f>
        <v>0</v>
      </c>
      <c r="F3014" s="6" t="n">
        <f aca="false">MOD(INT($A3014/4),2)</f>
        <v>0</v>
      </c>
      <c r="G3014" s="6" t="n">
        <f aca="false">MOD(INT($A3014/2),2)</f>
        <v>0</v>
      </c>
      <c r="H3014" s="6" t="n">
        <f aca="false">MOD(INT($A3014/1),2)</f>
        <v>0</v>
      </c>
      <c r="I3014" s="7" t="n">
        <f aca="false">IF(B3014=1,MIN($B$6,$B$2980),0)</f>
        <v>0</v>
      </c>
      <c r="J3014" s="7" t="n">
        <f aca="false">IF(C3014=1,MIN($F$856,MAX(0,$B$2980-I3014)),0)</f>
        <v>300000000</v>
      </c>
      <c r="K3014" s="7" t="n">
        <f aca="false">IF(D3014=1,MIN($F$855,MAX(0,$B$2980-SUM(I3014:J3014))),0)</f>
        <v>0</v>
      </c>
      <c r="L3014" s="7" t="n">
        <f aca="false">IF(E3014=1,MIN($F$854,MAX(0,$B$2980-SUM(I3014:K3014))),0)</f>
        <v>0</v>
      </c>
      <c r="M3014" s="7" t="n">
        <f aca="false">IF(F3014=1,MIN($F$853,MAX(0,$B$2980-SUM(I3014:L3014))),0)</f>
        <v>0</v>
      </c>
      <c r="N3014" s="7" t="n">
        <f aca="false">IF(G3014=1,MIN($F$852,MAX(0,$B$2980-SUM(I3014:M3014))),0)</f>
        <v>0</v>
      </c>
      <c r="O3014" s="7" t="n">
        <f aca="false">IF(H3014=1,MIN($F$851,MAX(0,$B$2980-SUM(I3014:N3014))),0)</f>
        <v>0</v>
      </c>
      <c r="P3014" s="7" t="n">
        <f aca="false">MAX(0,$B$2980-SUM(I3014:O3014))</f>
        <v>1700000000</v>
      </c>
      <c r="Q3014" s="7" t="n">
        <f aca="false">($B$833+$B$834)+$B$22+(1-B3014)*$B$828+(1-C3014)*$E$856+(1-D3014)*$E$855+(1-E3014)*$E$854+(1-F3014)*$E$853+(1-G3014)*$E$852+(1-H3014)*$E$851</f>
        <v>27031428.5787483</v>
      </c>
      <c r="R3014" s="7" t="n">
        <f aca="false">P3014&gt;$B$12*Q3014</f>
        <v>1</v>
      </c>
      <c r="S3014" s="7" t="n">
        <f aca="false">IF(R3014,(P3014+$B$12*$B$13)/(Q3014+$B$13),IF(Q3014&gt;0,P3014/Q3014,0))</f>
        <v>57.6504450321503</v>
      </c>
      <c r="T3014" s="7" t="n">
        <f aca="false">IF(R3014,$B$13*(S3014-$B$12),0)</f>
        <v>141626112.580376</v>
      </c>
      <c r="U3014" s="7" t="n">
        <f aca="false">($B$833+$B$834)*S3014</f>
        <v>15333653.1936744</v>
      </c>
      <c r="V3014" s="7" t="n">
        <f aca="false">$B$22*S3014</f>
        <v>518854005.289353</v>
      </c>
      <c r="W3014" s="7" t="n">
        <f aca="false">IF(B3014=1,I3014,S3014*$B$828)</f>
        <v>36846056.9358548</v>
      </c>
      <c r="X3014" s="7" t="n">
        <f aca="false">IF(C3014=1,J3014,S3014*$E$856)</f>
        <v>300000000</v>
      </c>
      <c r="Y3014" s="7" t="n">
        <f aca="false">IF(D3014=1,K3014,S3014*$E$855)</f>
        <v>99523318.5056265</v>
      </c>
      <c r="Z3014" s="7" t="n">
        <f aca="false">IF(E3014=1,L3014,S3014*$E$854)</f>
        <v>138361068.077161</v>
      </c>
      <c r="AA3014" s="7" t="n">
        <f aca="false">IF(F3014=1,M3014,S3014*$E$853)</f>
        <v>172951335.096451</v>
      </c>
      <c r="AB3014" s="7" t="n">
        <f aca="false">IF(G3014=1,N3014,S3014*$E$852)</f>
        <v>288252225.160752</v>
      </c>
      <c r="AC3014" s="7" t="n">
        <f aca="false">IF(H3014=1,O3014,S3014*$E$851)</f>
        <v>288252225.160752</v>
      </c>
      <c r="AD3014" s="7" t="n">
        <f aca="false">INDEX($W$2982:$W$3109,MATCH($A3014+(1-B3014)*64,$A$2982:$A$3109,0))</f>
        <v>30000000</v>
      </c>
      <c r="AE3014" s="7" t="n">
        <f aca="false">INDEX($W$2982:$W$3109,MATCH($A3014-B3014*64,$A$2982:$A$3109,0))</f>
        <v>36846056.9358548</v>
      </c>
      <c r="AF3014" s="7" t="n">
        <f aca="false">INDEX($X$2982:$X$3109,MATCH($A3014+(1-C3014)*32,$A$2982:$A$3109,0))</f>
        <v>300000000</v>
      </c>
      <c r="AG3014" s="7" t="n">
        <f aca="false">INDEX($X$2982:$X$3109,MATCH($A3014-C3014*32,$A$2982:$A$3109,0))</f>
        <v>343166829.212757</v>
      </c>
      <c r="AH3014" s="7" t="n">
        <f aca="false">INDEX($Y$2982:$Y$3109,MATCH($A3014+(1-D3014)*16,$A$2982:$A$3109,0))</f>
        <v>100000000</v>
      </c>
      <c r="AI3014" s="7" t="n">
        <f aca="false">INDEX($Y$2982:$Y$3109,MATCH($A3014-D3014*16,$A$2982:$A$3109,0))</f>
        <v>99523318.5056265</v>
      </c>
      <c r="AJ3014" s="7" t="n">
        <f aca="false">INDEX($Z$2982:$Z$3109,MATCH($A3014+(1-E3014)*8,$A$2982:$A$3109,0))</f>
        <v>60000000</v>
      </c>
      <c r="AK3014" s="7" t="n">
        <f aca="false">INDEX($Z$2982:$Z$3109,MATCH($A3014-E3014*8,$A$2982:$A$3109,0))</f>
        <v>138361068.077161</v>
      </c>
      <c r="AL3014" s="7" t="n">
        <f aca="false">INDEX($AA$2982:$AA$3109,MATCH($A3014+(1-F3014)*4,$A$2982:$A$3109,0))</f>
        <v>30000000</v>
      </c>
      <c r="AM3014" s="7" t="n">
        <f aca="false">INDEX($AA$2982:$AA$3109,MATCH($A3014-F3014*4,$A$2982:$A$3109,0))</f>
        <v>172951335.096451</v>
      </c>
      <c r="AN3014" s="7" t="n">
        <f aca="false">INDEX($AB$2982:$AB$3109,MATCH($A3014+(1-G3014)*2,$A$2982:$A$3109,0))</f>
        <v>15000000</v>
      </c>
      <c r="AO3014" s="7" t="n">
        <f aca="false">INDEX($AB$2982:$AB$3109,MATCH($A3014-G3014*2,$A$2982:$A$3109,0))</f>
        <v>288252225.160752</v>
      </c>
      <c r="AP3014" s="7" t="n">
        <f aca="false">INDEX($AC$2982:$AC$3109,MATCH($A3014+(1-H3014)*1,$A$2982:$A$3109,0))</f>
        <v>5000000</v>
      </c>
      <c r="AQ3014" s="7" t="n">
        <f aca="false">INDEX($AC$2982:$AC$3109,MATCH($A3014-H3014*1,$A$2982:$A$3109,0))</f>
        <v>288252225.160752</v>
      </c>
      <c r="AR3014" s="14" t="b">
        <f aca="false">AND(IF(B3014=1,AD3014&gt;=AE3014,AE3014&gt;AD3014),IF(C3014=1,AF3014&gt;=AG3014,AG3014&gt;AF3014),IF(D3014=1,AH3014&gt;=AI3014,AI3014&gt;AH3014),IF(E3014=1,AJ3014&gt;=AK3014,AK3014&gt;AJ3014),IF(F3014=1,AL3014&gt;=AM3014,AM3014&gt;AL3014),IF(G3014=1,AN3014&gt;=AO3014,AO3014&gt;AN3014),IF(H3014=1,AP3014&gt;=AQ3014,AQ3014&gt;AP3014))</f>
        <v>0</v>
      </c>
      <c r="AS3014" s="2"/>
      <c r="AT3014" s="2"/>
      <c r="AU3014" s="2"/>
      <c r="AV3014" s="2"/>
      <c r="AW3014" s="2"/>
      <c r="AX3014" s="2"/>
    </row>
    <row r="3015" customFormat="false" ht="15" hidden="false" customHeight="false" outlineLevel="0" collapsed="false">
      <c r="A3015" s="6" t="n">
        <f aca="false">ROW()-2982</f>
        <v>33</v>
      </c>
      <c r="B3015" s="6" t="n">
        <f aca="false">MOD(INT($A3015/64),2)</f>
        <v>0</v>
      </c>
      <c r="C3015" s="6" t="n">
        <f aca="false">MOD(INT($A3015/32),2)</f>
        <v>1</v>
      </c>
      <c r="D3015" s="6" t="n">
        <f aca="false">MOD(INT($A3015/16),2)</f>
        <v>0</v>
      </c>
      <c r="E3015" s="6" t="n">
        <f aca="false">MOD(INT($A3015/8),2)</f>
        <v>0</v>
      </c>
      <c r="F3015" s="6" t="n">
        <f aca="false">MOD(INT($A3015/4),2)</f>
        <v>0</v>
      </c>
      <c r="G3015" s="6" t="n">
        <f aca="false">MOD(INT($A3015/2),2)</f>
        <v>0</v>
      </c>
      <c r="H3015" s="6" t="n">
        <f aca="false">MOD(INT($A3015/1),2)</f>
        <v>1</v>
      </c>
      <c r="I3015" s="7" t="n">
        <f aca="false">IF(B3015=1,MIN($B$6,$B$2980),0)</f>
        <v>0</v>
      </c>
      <c r="J3015" s="7" t="n">
        <f aca="false">IF(C3015=1,MIN($F$856,MAX(0,$B$2980-I3015)),0)</f>
        <v>300000000</v>
      </c>
      <c r="K3015" s="7" t="n">
        <f aca="false">IF(D3015=1,MIN($F$855,MAX(0,$B$2980-SUM(I3015:J3015))),0)</f>
        <v>0</v>
      </c>
      <c r="L3015" s="7" t="n">
        <f aca="false">IF(E3015=1,MIN($F$854,MAX(0,$B$2980-SUM(I3015:K3015))),0)</f>
        <v>0</v>
      </c>
      <c r="M3015" s="7" t="n">
        <f aca="false">IF(F3015=1,MIN($F$853,MAX(0,$B$2980-SUM(I3015:L3015))),0)</f>
        <v>0</v>
      </c>
      <c r="N3015" s="7" t="n">
        <f aca="false">IF(G3015=1,MIN($F$852,MAX(0,$B$2980-SUM(I3015:M3015))),0)</f>
        <v>0</v>
      </c>
      <c r="O3015" s="7" t="n">
        <f aca="false">IF(H3015=1,MIN($F$851,MAX(0,$B$2980-SUM(I3015:N3015))),0)</f>
        <v>5000000</v>
      </c>
      <c r="P3015" s="7" t="n">
        <f aca="false">MAX(0,$B$2980-SUM(I3015:O3015))</f>
        <v>1695000000</v>
      </c>
      <c r="Q3015" s="7" t="n">
        <f aca="false">($B$833+$B$834)+$B$22+(1-B3015)*$B$828+(1-C3015)*$E$856+(1-D3015)*$E$855+(1-E3015)*$E$854+(1-F3015)*$E$853+(1-G3015)*$E$852+(1-H3015)*$E$851</f>
        <v>22031428.5787483</v>
      </c>
      <c r="R3015" s="7" t="n">
        <f aca="false">P3015&gt;$B$12*Q3015</f>
        <v>1</v>
      </c>
      <c r="S3015" s="7" t="n">
        <f aca="false">IF(R3015,(P3015+$B$12*$B$13)/(Q3015+$B$13),IF(Q3015&gt;0,P3015/Q3015,0))</f>
        <v>69.1969485002009</v>
      </c>
      <c r="T3015" s="7" t="n">
        <f aca="false">IF(R3015,$B$13*(S3015-$B$12),0)</f>
        <v>170492371.250502</v>
      </c>
      <c r="U3015" s="7" t="n">
        <f aca="false">($B$833+$B$834)*S3015</f>
        <v>18404749.6904996</v>
      </c>
      <c r="V3015" s="7" t="n">
        <f aca="false">$B$22*S3015</f>
        <v>622772536.501808</v>
      </c>
      <c r="W3015" s="7" t="n">
        <f aca="false">IF(B3015=1,I3015,S3015*$B$828)</f>
        <v>44225759.2773819</v>
      </c>
      <c r="X3015" s="7" t="n">
        <f aca="false">IF(C3015=1,J3015,S3015*$E$856)</f>
        <v>300000000</v>
      </c>
      <c r="Y3015" s="7" t="n">
        <f aca="false">IF(D3015=1,K3015,S3015*$E$855)</f>
        <v>119456318.877718</v>
      </c>
      <c r="Z3015" s="7" t="n">
        <f aca="false">IF(E3015=1,L3015,S3015*$E$854)</f>
        <v>166072676.400482</v>
      </c>
      <c r="AA3015" s="7" t="n">
        <f aca="false">IF(F3015=1,M3015,S3015*$E$853)</f>
        <v>207590845.500603</v>
      </c>
      <c r="AB3015" s="7" t="n">
        <f aca="false">IF(G3015=1,N3015,S3015*$E$852)</f>
        <v>345984742.501005</v>
      </c>
      <c r="AC3015" s="7" t="n">
        <f aca="false">IF(H3015=1,O3015,S3015*$E$851)</f>
        <v>5000000</v>
      </c>
      <c r="AD3015" s="7" t="n">
        <f aca="false">INDEX($W$2982:$W$3109,MATCH($A3015+(1-B3015)*64,$A$2982:$A$3109,0))</f>
        <v>30000000</v>
      </c>
      <c r="AE3015" s="7" t="n">
        <f aca="false">INDEX($W$2982:$W$3109,MATCH($A3015-B3015*64,$A$2982:$A$3109,0))</f>
        <v>44225759.2773819</v>
      </c>
      <c r="AF3015" s="7" t="n">
        <f aca="false">INDEX($X$2982:$X$3109,MATCH($A3015+(1-C3015)*32,$A$2982:$A$3109,0))</f>
        <v>300000000</v>
      </c>
      <c r="AG3015" s="7" t="n">
        <f aca="false">INDEX($X$2982:$X$3109,MATCH($A3015-C3015*32,$A$2982:$A$3109,0))</f>
        <v>398172108.271869</v>
      </c>
      <c r="AH3015" s="7" t="n">
        <f aca="false">INDEX($Y$2982:$Y$3109,MATCH($A3015+(1-D3015)*16,$A$2982:$A$3109,0))</f>
        <v>100000000</v>
      </c>
      <c r="AI3015" s="7" t="n">
        <f aca="false">INDEX($Y$2982:$Y$3109,MATCH($A3015-D3015*16,$A$2982:$A$3109,0))</f>
        <v>119456318.877718</v>
      </c>
      <c r="AJ3015" s="7" t="n">
        <f aca="false">INDEX($Z$2982:$Z$3109,MATCH($A3015+(1-E3015)*8,$A$2982:$A$3109,0))</f>
        <v>60000000</v>
      </c>
      <c r="AK3015" s="7" t="n">
        <f aca="false">INDEX($Z$2982:$Z$3109,MATCH($A3015-E3015*8,$A$2982:$A$3109,0))</f>
        <v>166072676.400482</v>
      </c>
      <c r="AL3015" s="7" t="n">
        <f aca="false">INDEX($AA$2982:$AA$3109,MATCH($A3015+(1-F3015)*4,$A$2982:$A$3109,0))</f>
        <v>30000000</v>
      </c>
      <c r="AM3015" s="7" t="n">
        <f aca="false">INDEX($AA$2982:$AA$3109,MATCH($A3015-F3015*4,$A$2982:$A$3109,0))</f>
        <v>207590845.500603</v>
      </c>
      <c r="AN3015" s="7" t="n">
        <f aca="false">INDEX($AB$2982:$AB$3109,MATCH($A3015+(1-G3015)*2,$A$2982:$A$3109,0))</f>
        <v>15000000</v>
      </c>
      <c r="AO3015" s="7" t="n">
        <f aca="false">INDEX($AB$2982:$AB$3109,MATCH($A3015-G3015*2,$A$2982:$A$3109,0))</f>
        <v>345984742.501005</v>
      </c>
      <c r="AP3015" s="7" t="n">
        <f aca="false">INDEX($AC$2982:$AC$3109,MATCH($A3015+(1-H3015)*1,$A$2982:$A$3109,0))</f>
        <v>5000000</v>
      </c>
      <c r="AQ3015" s="7" t="n">
        <f aca="false">INDEX($AC$2982:$AC$3109,MATCH($A3015-H3015*1,$A$2982:$A$3109,0))</f>
        <v>288252225.160752</v>
      </c>
      <c r="AR3015" s="14" t="b">
        <f aca="false">AND(IF(B3015=1,AD3015&gt;=AE3015,AE3015&gt;AD3015),IF(C3015=1,AF3015&gt;=AG3015,AG3015&gt;AF3015),IF(D3015=1,AH3015&gt;=AI3015,AI3015&gt;AH3015),IF(E3015=1,AJ3015&gt;=AK3015,AK3015&gt;AJ3015),IF(F3015=1,AL3015&gt;=AM3015,AM3015&gt;AL3015),IF(G3015=1,AN3015&gt;=AO3015,AO3015&gt;AN3015),IF(H3015=1,AP3015&gt;=AQ3015,AQ3015&gt;AP3015))</f>
        <v>0</v>
      </c>
      <c r="AS3015" s="2"/>
      <c r="AT3015" s="2"/>
      <c r="AU3015" s="2"/>
      <c r="AV3015" s="2"/>
      <c r="AW3015" s="2"/>
      <c r="AX3015" s="2"/>
    </row>
    <row r="3016" customFormat="false" ht="15" hidden="false" customHeight="false" outlineLevel="0" collapsed="false">
      <c r="A3016" s="6" t="n">
        <f aca="false">ROW()-2982</f>
        <v>34</v>
      </c>
      <c r="B3016" s="6" t="n">
        <f aca="false">MOD(INT($A3016/64),2)</f>
        <v>0</v>
      </c>
      <c r="C3016" s="6" t="n">
        <f aca="false">MOD(INT($A3016/32),2)</f>
        <v>1</v>
      </c>
      <c r="D3016" s="6" t="n">
        <f aca="false">MOD(INT($A3016/16),2)</f>
        <v>0</v>
      </c>
      <c r="E3016" s="6" t="n">
        <f aca="false">MOD(INT($A3016/8),2)</f>
        <v>0</v>
      </c>
      <c r="F3016" s="6" t="n">
        <f aca="false">MOD(INT($A3016/4),2)</f>
        <v>0</v>
      </c>
      <c r="G3016" s="6" t="n">
        <f aca="false">MOD(INT($A3016/2),2)</f>
        <v>1</v>
      </c>
      <c r="H3016" s="6" t="n">
        <f aca="false">MOD(INT($A3016/1),2)</f>
        <v>0</v>
      </c>
      <c r="I3016" s="7" t="n">
        <f aca="false">IF(B3016=1,MIN($B$6,$B$2980),0)</f>
        <v>0</v>
      </c>
      <c r="J3016" s="7" t="n">
        <f aca="false">IF(C3016=1,MIN($F$856,MAX(0,$B$2980-I3016)),0)</f>
        <v>300000000</v>
      </c>
      <c r="K3016" s="7" t="n">
        <f aca="false">IF(D3016=1,MIN($F$855,MAX(0,$B$2980-SUM(I3016:J3016))),0)</f>
        <v>0</v>
      </c>
      <c r="L3016" s="7" t="n">
        <f aca="false">IF(E3016=1,MIN($F$854,MAX(0,$B$2980-SUM(I3016:K3016))),0)</f>
        <v>0</v>
      </c>
      <c r="M3016" s="7" t="n">
        <f aca="false">IF(F3016=1,MIN($F$853,MAX(0,$B$2980-SUM(I3016:L3016))),0)</f>
        <v>0</v>
      </c>
      <c r="N3016" s="7" t="n">
        <f aca="false">IF(G3016=1,MIN($F$852,MAX(0,$B$2980-SUM(I3016:M3016))),0)</f>
        <v>15000000</v>
      </c>
      <c r="O3016" s="7" t="n">
        <f aca="false">IF(H3016=1,MIN($F$851,MAX(0,$B$2980-SUM(I3016:N3016))),0)</f>
        <v>0</v>
      </c>
      <c r="P3016" s="7" t="n">
        <f aca="false">MAX(0,$B$2980-SUM(I3016:O3016))</f>
        <v>1685000000</v>
      </c>
      <c r="Q3016" s="7" t="n">
        <f aca="false">($B$833+$B$834)+$B$22+(1-B3016)*$B$828+(1-C3016)*$E$856+(1-D3016)*$E$855+(1-E3016)*$E$854+(1-F3016)*$E$853+(1-G3016)*$E$852+(1-H3016)*$E$851</f>
        <v>22031428.5787483</v>
      </c>
      <c r="R3016" s="7" t="n">
        <f aca="false">P3016&gt;$B$12*Q3016</f>
        <v>1</v>
      </c>
      <c r="S3016" s="7" t="n">
        <f aca="false">IF(R3016,(P3016+$B$12*$B$13)/(Q3016+$B$13),IF(Q3016&gt;0,P3016/Q3016,0))</f>
        <v>68.7893081555753</v>
      </c>
      <c r="T3016" s="7" t="n">
        <f aca="false">IF(R3016,$B$13*(S3016-$B$12),0)</f>
        <v>169473270.388938</v>
      </c>
      <c r="U3016" s="7" t="n">
        <f aca="false">($B$833+$B$834)*S3016</f>
        <v>18296327.0119105</v>
      </c>
      <c r="V3016" s="7" t="n">
        <f aca="false">$B$22*S3016</f>
        <v>619103773.400178</v>
      </c>
      <c r="W3016" s="7" t="n">
        <f aca="false">IF(B3016=1,I3016,S3016*$B$828)</f>
        <v>43965224.6130085</v>
      </c>
      <c r="X3016" s="7" t="n">
        <f aca="false">IF(C3016=1,J3016,S3016*$E$856)</f>
        <v>300000000</v>
      </c>
      <c r="Y3016" s="7" t="n">
        <f aca="false">IF(D3016=1,K3016,S3016*$E$855)</f>
        <v>118752599.767982</v>
      </c>
      <c r="Z3016" s="7" t="n">
        <f aca="false">IF(E3016=1,L3016,S3016*$E$854)</f>
        <v>165094339.573381</v>
      </c>
      <c r="AA3016" s="7" t="n">
        <f aca="false">IF(F3016=1,M3016,S3016*$E$853)</f>
        <v>206367924.466726</v>
      </c>
      <c r="AB3016" s="7" t="n">
        <f aca="false">IF(G3016=1,N3016,S3016*$E$852)</f>
        <v>15000000</v>
      </c>
      <c r="AC3016" s="7" t="n">
        <f aca="false">IF(H3016=1,O3016,S3016*$E$851)</f>
        <v>343946540.777876</v>
      </c>
      <c r="AD3016" s="7" t="n">
        <f aca="false">INDEX($W$2982:$W$3109,MATCH($A3016+(1-B3016)*64,$A$2982:$A$3109,0))</f>
        <v>30000000</v>
      </c>
      <c r="AE3016" s="7" t="n">
        <f aca="false">INDEX($W$2982:$W$3109,MATCH($A3016-B3016*64,$A$2982:$A$3109,0))</f>
        <v>43965224.6130085</v>
      </c>
      <c r="AF3016" s="7" t="n">
        <f aca="false">INDEX($X$2982:$X$3109,MATCH($A3016+(1-C3016)*32,$A$2982:$A$3109,0))</f>
        <v>300000000</v>
      </c>
      <c r="AG3016" s="7" t="n">
        <f aca="false">INDEX($X$2982:$X$3109,MATCH($A3016-C3016*32,$A$2982:$A$3109,0))</f>
        <v>396178756.04022</v>
      </c>
      <c r="AH3016" s="7" t="n">
        <f aca="false">INDEX($Y$2982:$Y$3109,MATCH($A3016+(1-D3016)*16,$A$2982:$A$3109,0))</f>
        <v>100000000</v>
      </c>
      <c r="AI3016" s="7" t="n">
        <f aca="false">INDEX($Y$2982:$Y$3109,MATCH($A3016-D3016*16,$A$2982:$A$3109,0))</f>
        <v>118752599.767982</v>
      </c>
      <c r="AJ3016" s="7" t="n">
        <f aca="false">INDEX($Z$2982:$Z$3109,MATCH($A3016+(1-E3016)*8,$A$2982:$A$3109,0))</f>
        <v>60000000</v>
      </c>
      <c r="AK3016" s="7" t="n">
        <f aca="false">INDEX($Z$2982:$Z$3109,MATCH($A3016-E3016*8,$A$2982:$A$3109,0))</f>
        <v>165094339.573381</v>
      </c>
      <c r="AL3016" s="7" t="n">
        <f aca="false">INDEX($AA$2982:$AA$3109,MATCH($A3016+(1-F3016)*4,$A$2982:$A$3109,0))</f>
        <v>30000000</v>
      </c>
      <c r="AM3016" s="7" t="n">
        <f aca="false">INDEX($AA$2982:$AA$3109,MATCH($A3016-F3016*4,$A$2982:$A$3109,0))</f>
        <v>206367924.466726</v>
      </c>
      <c r="AN3016" s="7" t="n">
        <f aca="false">INDEX($AB$2982:$AB$3109,MATCH($A3016+(1-G3016)*2,$A$2982:$A$3109,0))</f>
        <v>15000000</v>
      </c>
      <c r="AO3016" s="7" t="n">
        <f aca="false">INDEX($AB$2982:$AB$3109,MATCH($A3016-G3016*2,$A$2982:$A$3109,0))</f>
        <v>288252225.160752</v>
      </c>
      <c r="AP3016" s="7" t="n">
        <f aca="false">INDEX($AC$2982:$AC$3109,MATCH($A3016+(1-H3016)*1,$A$2982:$A$3109,0))</f>
        <v>5000000</v>
      </c>
      <c r="AQ3016" s="7" t="n">
        <f aca="false">INDEX($AC$2982:$AC$3109,MATCH($A3016-H3016*1,$A$2982:$A$3109,0))</f>
        <v>343946540.777876</v>
      </c>
      <c r="AR3016" s="14" t="b">
        <f aca="false">AND(IF(B3016=1,AD3016&gt;=AE3016,AE3016&gt;AD3016),IF(C3016=1,AF3016&gt;=AG3016,AG3016&gt;AF3016),IF(D3016=1,AH3016&gt;=AI3016,AI3016&gt;AH3016),IF(E3016=1,AJ3016&gt;=AK3016,AK3016&gt;AJ3016),IF(F3016=1,AL3016&gt;=AM3016,AM3016&gt;AL3016),IF(G3016=1,AN3016&gt;=AO3016,AO3016&gt;AN3016),IF(H3016=1,AP3016&gt;=AQ3016,AQ3016&gt;AP3016))</f>
        <v>0</v>
      </c>
      <c r="AS3016" s="2"/>
      <c r="AT3016" s="2"/>
      <c r="AU3016" s="2"/>
      <c r="AV3016" s="2"/>
      <c r="AW3016" s="2"/>
      <c r="AX3016" s="2"/>
    </row>
    <row r="3017" customFormat="false" ht="15" hidden="false" customHeight="false" outlineLevel="0" collapsed="false">
      <c r="A3017" s="6" t="n">
        <f aca="false">ROW()-2982</f>
        <v>35</v>
      </c>
      <c r="B3017" s="6" t="n">
        <f aca="false">MOD(INT($A3017/64),2)</f>
        <v>0</v>
      </c>
      <c r="C3017" s="6" t="n">
        <f aca="false">MOD(INT($A3017/32),2)</f>
        <v>1</v>
      </c>
      <c r="D3017" s="6" t="n">
        <f aca="false">MOD(INT($A3017/16),2)</f>
        <v>0</v>
      </c>
      <c r="E3017" s="6" t="n">
        <f aca="false">MOD(INT($A3017/8),2)</f>
        <v>0</v>
      </c>
      <c r="F3017" s="6" t="n">
        <f aca="false">MOD(INT($A3017/4),2)</f>
        <v>0</v>
      </c>
      <c r="G3017" s="6" t="n">
        <f aca="false">MOD(INT($A3017/2),2)</f>
        <v>1</v>
      </c>
      <c r="H3017" s="6" t="n">
        <f aca="false">MOD(INT($A3017/1),2)</f>
        <v>1</v>
      </c>
      <c r="I3017" s="7" t="n">
        <f aca="false">IF(B3017=1,MIN($B$6,$B$2980),0)</f>
        <v>0</v>
      </c>
      <c r="J3017" s="7" t="n">
        <f aca="false">IF(C3017=1,MIN($F$856,MAX(0,$B$2980-I3017)),0)</f>
        <v>300000000</v>
      </c>
      <c r="K3017" s="7" t="n">
        <f aca="false">IF(D3017=1,MIN($F$855,MAX(0,$B$2980-SUM(I3017:J3017))),0)</f>
        <v>0</v>
      </c>
      <c r="L3017" s="7" t="n">
        <f aca="false">IF(E3017=1,MIN($F$854,MAX(0,$B$2980-SUM(I3017:K3017))),0)</f>
        <v>0</v>
      </c>
      <c r="M3017" s="7" t="n">
        <f aca="false">IF(F3017=1,MIN($F$853,MAX(0,$B$2980-SUM(I3017:L3017))),0)</f>
        <v>0</v>
      </c>
      <c r="N3017" s="7" t="n">
        <f aca="false">IF(G3017=1,MIN($F$852,MAX(0,$B$2980-SUM(I3017:M3017))),0)</f>
        <v>15000000</v>
      </c>
      <c r="O3017" s="7" t="n">
        <f aca="false">IF(H3017=1,MIN($F$851,MAX(0,$B$2980-SUM(I3017:N3017))),0)</f>
        <v>5000000</v>
      </c>
      <c r="P3017" s="7" t="n">
        <f aca="false">MAX(0,$B$2980-SUM(I3017:O3017))</f>
        <v>1680000000</v>
      </c>
      <c r="Q3017" s="7" t="n">
        <f aca="false">($B$833+$B$834)+$B$22+(1-B3017)*$B$828+(1-C3017)*$E$856+(1-D3017)*$E$855+(1-E3017)*$E$854+(1-F3017)*$E$853+(1-G3017)*$E$852+(1-H3017)*$E$851</f>
        <v>17031428.5787483</v>
      </c>
      <c r="R3017" s="7" t="n">
        <f aca="false">P3017&gt;$B$12*Q3017</f>
        <v>1</v>
      </c>
      <c r="S3017" s="7" t="n">
        <f aca="false">IF(R3017,(P3017+$B$12*$B$13)/(Q3017+$B$13),IF(Q3017&gt;0,P3017/Q3017,0))</f>
        <v>86.1432123726317</v>
      </c>
      <c r="T3017" s="7" t="n">
        <f aca="false">IF(R3017,$B$13*(S3017-$B$12),0)</f>
        <v>212858030.931579</v>
      </c>
      <c r="U3017" s="7" t="n">
        <f aca="false">($B$833+$B$834)*S3017</f>
        <v>22912054.5864711</v>
      </c>
      <c r="V3017" s="7" t="n">
        <f aca="false">$B$22*S3017</f>
        <v>775288911.353686</v>
      </c>
      <c r="W3017" s="7" t="n">
        <f aca="false">IF(B3017=1,I3017,S3017*$B$828)</f>
        <v>55056603.7425962</v>
      </c>
      <c r="X3017" s="7" t="n">
        <f aca="false">IF(C3017=1,J3017,S3017*$E$856)</f>
        <v>300000000</v>
      </c>
      <c r="Y3017" s="7" t="n">
        <f aca="false">IF(D3017=1,K3017,S3017*$E$855)</f>
        <v>148711052.573456</v>
      </c>
      <c r="Z3017" s="7" t="n">
        <f aca="false">IF(E3017=1,L3017,S3017*$E$854)</f>
        <v>206743709.694316</v>
      </c>
      <c r="AA3017" s="7" t="n">
        <f aca="false">IF(F3017=1,M3017,S3017*$E$853)</f>
        <v>258429637.117895</v>
      </c>
      <c r="AB3017" s="7" t="n">
        <f aca="false">IF(G3017=1,N3017,S3017*$E$852)</f>
        <v>15000000</v>
      </c>
      <c r="AC3017" s="7" t="n">
        <f aca="false">IF(H3017=1,O3017,S3017*$E$851)</f>
        <v>5000000</v>
      </c>
      <c r="AD3017" s="7" t="n">
        <f aca="false">INDEX($W$2982:$W$3109,MATCH($A3017+(1-B3017)*64,$A$2982:$A$3109,0))</f>
        <v>30000000</v>
      </c>
      <c r="AE3017" s="7" t="n">
        <f aca="false">INDEX($W$2982:$W$3109,MATCH($A3017-B3017*64,$A$2982:$A$3109,0))</f>
        <v>55056603.7425962</v>
      </c>
      <c r="AF3017" s="7" t="n">
        <f aca="false">INDEX($X$2982:$X$3109,MATCH($A3017+(1-C3017)*32,$A$2982:$A$3109,0))</f>
        <v>300000000</v>
      </c>
      <c r="AG3017" s="7" t="n">
        <f aca="false">INDEX($X$2982:$X$3109,MATCH($A3017-C3017*32,$A$2982:$A$3109,0))</f>
        <v>472249197.551566</v>
      </c>
      <c r="AH3017" s="7" t="n">
        <f aca="false">INDEX($Y$2982:$Y$3109,MATCH($A3017+(1-D3017)*16,$A$2982:$A$3109,0))</f>
        <v>100000000</v>
      </c>
      <c r="AI3017" s="7" t="n">
        <f aca="false">INDEX($Y$2982:$Y$3109,MATCH($A3017-D3017*16,$A$2982:$A$3109,0))</f>
        <v>148711052.573456</v>
      </c>
      <c r="AJ3017" s="7" t="n">
        <f aca="false">INDEX($Z$2982:$Z$3109,MATCH($A3017+(1-E3017)*8,$A$2982:$A$3109,0))</f>
        <v>60000000</v>
      </c>
      <c r="AK3017" s="7" t="n">
        <f aca="false">INDEX($Z$2982:$Z$3109,MATCH($A3017-E3017*8,$A$2982:$A$3109,0))</f>
        <v>206743709.694316</v>
      </c>
      <c r="AL3017" s="7" t="n">
        <f aca="false">INDEX($AA$2982:$AA$3109,MATCH($A3017+(1-F3017)*4,$A$2982:$A$3109,0))</f>
        <v>30000000</v>
      </c>
      <c r="AM3017" s="7" t="n">
        <f aca="false">INDEX($AA$2982:$AA$3109,MATCH($A3017-F3017*4,$A$2982:$A$3109,0))</f>
        <v>258429637.117895</v>
      </c>
      <c r="AN3017" s="7" t="n">
        <f aca="false">INDEX($AB$2982:$AB$3109,MATCH($A3017+(1-G3017)*2,$A$2982:$A$3109,0))</f>
        <v>15000000</v>
      </c>
      <c r="AO3017" s="7" t="n">
        <f aca="false">INDEX($AB$2982:$AB$3109,MATCH($A3017-G3017*2,$A$2982:$A$3109,0))</f>
        <v>345984742.501005</v>
      </c>
      <c r="AP3017" s="7" t="n">
        <f aca="false">INDEX($AC$2982:$AC$3109,MATCH($A3017+(1-H3017)*1,$A$2982:$A$3109,0))</f>
        <v>5000000</v>
      </c>
      <c r="AQ3017" s="7" t="n">
        <f aca="false">INDEX($AC$2982:$AC$3109,MATCH($A3017-H3017*1,$A$2982:$A$3109,0))</f>
        <v>343946540.777876</v>
      </c>
      <c r="AR3017" s="14" t="b">
        <f aca="false">AND(IF(B3017=1,AD3017&gt;=AE3017,AE3017&gt;AD3017),IF(C3017=1,AF3017&gt;=AG3017,AG3017&gt;AF3017),IF(D3017=1,AH3017&gt;=AI3017,AI3017&gt;AH3017),IF(E3017=1,AJ3017&gt;=AK3017,AK3017&gt;AJ3017),IF(F3017=1,AL3017&gt;=AM3017,AM3017&gt;AL3017),IF(G3017=1,AN3017&gt;=AO3017,AO3017&gt;AN3017),IF(H3017=1,AP3017&gt;=AQ3017,AQ3017&gt;AP3017))</f>
        <v>0</v>
      </c>
      <c r="AS3017" s="2"/>
      <c r="AT3017" s="2"/>
      <c r="AU3017" s="2"/>
      <c r="AV3017" s="2"/>
      <c r="AW3017" s="2"/>
      <c r="AX3017" s="2"/>
    </row>
    <row r="3018" customFormat="false" ht="15" hidden="false" customHeight="false" outlineLevel="0" collapsed="false">
      <c r="A3018" s="6" t="n">
        <f aca="false">ROW()-2982</f>
        <v>36</v>
      </c>
      <c r="B3018" s="6" t="n">
        <f aca="false">MOD(INT($A3018/64),2)</f>
        <v>0</v>
      </c>
      <c r="C3018" s="6" t="n">
        <f aca="false">MOD(INT($A3018/32),2)</f>
        <v>1</v>
      </c>
      <c r="D3018" s="6" t="n">
        <f aca="false">MOD(INT($A3018/16),2)</f>
        <v>0</v>
      </c>
      <c r="E3018" s="6" t="n">
        <f aca="false">MOD(INT($A3018/8),2)</f>
        <v>0</v>
      </c>
      <c r="F3018" s="6" t="n">
        <f aca="false">MOD(INT($A3018/4),2)</f>
        <v>1</v>
      </c>
      <c r="G3018" s="6" t="n">
        <f aca="false">MOD(INT($A3018/2),2)</f>
        <v>0</v>
      </c>
      <c r="H3018" s="6" t="n">
        <f aca="false">MOD(INT($A3018/1),2)</f>
        <v>0</v>
      </c>
      <c r="I3018" s="7" t="n">
        <f aca="false">IF(B3018=1,MIN($B$6,$B$2980),0)</f>
        <v>0</v>
      </c>
      <c r="J3018" s="7" t="n">
        <f aca="false">IF(C3018=1,MIN($F$856,MAX(0,$B$2980-I3018)),0)</f>
        <v>300000000</v>
      </c>
      <c r="K3018" s="7" t="n">
        <f aca="false">IF(D3018=1,MIN($F$855,MAX(0,$B$2980-SUM(I3018:J3018))),0)</f>
        <v>0</v>
      </c>
      <c r="L3018" s="7" t="n">
        <f aca="false">IF(E3018=1,MIN($F$854,MAX(0,$B$2980-SUM(I3018:K3018))),0)</f>
        <v>0</v>
      </c>
      <c r="M3018" s="7" t="n">
        <f aca="false">IF(F3018=1,MIN($F$853,MAX(0,$B$2980-SUM(I3018:L3018))),0)</f>
        <v>30000000</v>
      </c>
      <c r="N3018" s="7" t="n">
        <f aca="false">IF(G3018=1,MIN($F$852,MAX(0,$B$2980-SUM(I3018:M3018))),0)</f>
        <v>0</v>
      </c>
      <c r="O3018" s="7" t="n">
        <f aca="false">IF(H3018=1,MIN($F$851,MAX(0,$B$2980-SUM(I3018:N3018))),0)</f>
        <v>0</v>
      </c>
      <c r="P3018" s="7" t="n">
        <f aca="false">MAX(0,$B$2980-SUM(I3018:O3018))</f>
        <v>1670000000</v>
      </c>
      <c r="Q3018" s="7" t="n">
        <f aca="false">($B$833+$B$834)+$B$22+(1-B3018)*$B$828+(1-C3018)*$E$856+(1-D3018)*$E$855+(1-E3018)*$E$854+(1-F3018)*$E$853+(1-G3018)*$E$852+(1-H3018)*$E$851</f>
        <v>24031428.5787483</v>
      </c>
      <c r="R3018" s="7" t="n">
        <f aca="false">P3018&gt;$B$12*Q3018</f>
        <v>1</v>
      </c>
      <c r="S3018" s="7" t="n">
        <f aca="false">IF(R3018,(P3018+$B$12*$B$13)/(Q3018+$B$13),IF(Q3018&gt;0,P3018/Q3018,0))</f>
        <v>63.0384449535325</v>
      </c>
      <c r="T3018" s="7" t="n">
        <f aca="false">IF(R3018,$B$13*(S3018-$B$12),0)</f>
        <v>155096112.383831</v>
      </c>
      <c r="U3018" s="7" t="n">
        <f aca="false">($B$833+$B$834)*S3018</f>
        <v>16766733.5828361</v>
      </c>
      <c r="V3018" s="7" t="n">
        <f aca="false">$B$22*S3018</f>
        <v>567346004.581792</v>
      </c>
      <c r="W3018" s="7" t="n">
        <f aca="false">IF(B3018=1,I3018,S3018*$B$828)</f>
        <v>40289682.5967307</v>
      </c>
      <c r="X3018" s="7" t="n">
        <f aca="false">IF(C3018=1,J3018,S3018*$E$856)</f>
        <v>300000000</v>
      </c>
      <c r="Y3018" s="7" t="n">
        <f aca="false">IF(D3018=1,K3018,S3018*$E$855)</f>
        <v>108824749.431007</v>
      </c>
      <c r="Z3018" s="7" t="n">
        <f aca="false">IF(E3018=1,L3018,S3018*$E$854)</f>
        <v>151292267.888478</v>
      </c>
      <c r="AA3018" s="7" t="n">
        <f aca="false">IF(F3018=1,M3018,S3018*$E$853)</f>
        <v>30000000</v>
      </c>
      <c r="AB3018" s="7" t="n">
        <f aca="false">IF(G3018=1,N3018,S3018*$E$852)</f>
        <v>315192224.767662</v>
      </c>
      <c r="AC3018" s="7" t="n">
        <f aca="false">IF(H3018=1,O3018,S3018*$E$851)</f>
        <v>315192224.767662</v>
      </c>
      <c r="AD3018" s="7" t="n">
        <f aca="false">INDEX($W$2982:$W$3109,MATCH($A3018+(1-B3018)*64,$A$2982:$A$3109,0))</f>
        <v>30000000</v>
      </c>
      <c r="AE3018" s="7" t="n">
        <f aca="false">INDEX($W$2982:$W$3109,MATCH($A3018-B3018*64,$A$2982:$A$3109,0))</f>
        <v>40289682.5967307</v>
      </c>
      <c r="AF3018" s="7" t="n">
        <f aca="false">INDEX($X$2982:$X$3109,MATCH($A3018+(1-C3018)*32,$A$2982:$A$3109,0))</f>
        <v>300000000</v>
      </c>
      <c r="AG3018" s="7" t="n">
        <f aca="false">INDEX($X$2982:$X$3109,MATCH($A3018-C3018*32,$A$2982:$A$3109,0))</f>
        <v>369095414.364166</v>
      </c>
      <c r="AH3018" s="7" t="n">
        <f aca="false">INDEX($Y$2982:$Y$3109,MATCH($A3018+(1-D3018)*16,$A$2982:$A$3109,0))</f>
        <v>100000000</v>
      </c>
      <c r="AI3018" s="7" t="n">
        <f aca="false">INDEX($Y$2982:$Y$3109,MATCH($A3018-D3018*16,$A$2982:$A$3109,0))</f>
        <v>108824749.431007</v>
      </c>
      <c r="AJ3018" s="7" t="n">
        <f aca="false">INDEX($Z$2982:$Z$3109,MATCH($A3018+(1-E3018)*8,$A$2982:$A$3109,0))</f>
        <v>60000000</v>
      </c>
      <c r="AK3018" s="7" t="n">
        <f aca="false">INDEX($Z$2982:$Z$3109,MATCH($A3018-E3018*8,$A$2982:$A$3109,0))</f>
        <v>151292267.888478</v>
      </c>
      <c r="AL3018" s="7" t="n">
        <f aca="false">INDEX($AA$2982:$AA$3109,MATCH($A3018+(1-F3018)*4,$A$2982:$A$3109,0))</f>
        <v>30000000</v>
      </c>
      <c r="AM3018" s="7" t="n">
        <f aca="false">INDEX($AA$2982:$AA$3109,MATCH($A3018-F3018*4,$A$2982:$A$3109,0))</f>
        <v>172951335.096451</v>
      </c>
      <c r="AN3018" s="7" t="n">
        <f aca="false">INDEX($AB$2982:$AB$3109,MATCH($A3018+(1-G3018)*2,$A$2982:$A$3109,0))</f>
        <v>15000000</v>
      </c>
      <c r="AO3018" s="7" t="n">
        <f aca="false">INDEX($AB$2982:$AB$3109,MATCH($A3018-G3018*2,$A$2982:$A$3109,0))</f>
        <v>315192224.767662</v>
      </c>
      <c r="AP3018" s="7" t="n">
        <f aca="false">INDEX($AC$2982:$AC$3109,MATCH($A3018+(1-H3018)*1,$A$2982:$A$3109,0))</f>
        <v>5000000</v>
      </c>
      <c r="AQ3018" s="7" t="n">
        <f aca="false">INDEX($AC$2982:$AC$3109,MATCH($A3018-H3018*1,$A$2982:$A$3109,0))</f>
        <v>315192224.767662</v>
      </c>
      <c r="AR3018" s="14" t="b">
        <f aca="false">AND(IF(B3018=1,AD3018&gt;=AE3018,AE3018&gt;AD3018),IF(C3018=1,AF3018&gt;=AG3018,AG3018&gt;AF3018),IF(D3018=1,AH3018&gt;=AI3018,AI3018&gt;AH3018),IF(E3018=1,AJ3018&gt;=AK3018,AK3018&gt;AJ3018),IF(F3018=1,AL3018&gt;=AM3018,AM3018&gt;AL3018),IF(G3018=1,AN3018&gt;=AO3018,AO3018&gt;AN3018),IF(H3018=1,AP3018&gt;=AQ3018,AQ3018&gt;AP3018))</f>
        <v>0</v>
      </c>
      <c r="AS3018" s="2"/>
      <c r="AT3018" s="2"/>
      <c r="AU3018" s="2"/>
      <c r="AV3018" s="2"/>
      <c r="AW3018" s="2"/>
      <c r="AX3018" s="2"/>
    </row>
    <row r="3019" customFormat="false" ht="15" hidden="false" customHeight="false" outlineLevel="0" collapsed="false">
      <c r="A3019" s="6" t="n">
        <f aca="false">ROW()-2982</f>
        <v>37</v>
      </c>
      <c r="B3019" s="6" t="n">
        <f aca="false">MOD(INT($A3019/64),2)</f>
        <v>0</v>
      </c>
      <c r="C3019" s="6" t="n">
        <f aca="false">MOD(INT($A3019/32),2)</f>
        <v>1</v>
      </c>
      <c r="D3019" s="6" t="n">
        <f aca="false">MOD(INT($A3019/16),2)</f>
        <v>0</v>
      </c>
      <c r="E3019" s="6" t="n">
        <f aca="false">MOD(INT($A3019/8),2)</f>
        <v>0</v>
      </c>
      <c r="F3019" s="6" t="n">
        <f aca="false">MOD(INT($A3019/4),2)</f>
        <v>1</v>
      </c>
      <c r="G3019" s="6" t="n">
        <f aca="false">MOD(INT($A3019/2),2)</f>
        <v>0</v>
      </c>
      <c r="H3019" s="6" t="n">
        <f aca="false">MOD(INT($A3019/1),2)</f>
        <v>1</v>
      </c>
      <c r="I3019" s="7" t="n">
        <f aca="false">IF(B3019=1,MIN($B$6,$B$2980),0)</f>
        <v>0</v>
      </c>
      <c r="J3019" s="7" t="n">
        <f aca="false">IF(C3019=1,MIN($F$856,MAX(0,$B$2980-I3019)),0)</f>
        <v>300000000</v>
      </c>
      <c r="K3019" s="7" t="n">
        <f aca="false">IF(D3019=1,MIN($F$855,MAX(0,$B$2980-SUM(I3019:J3019))),0)</f>
        <v>0</v>
      </c>
      <c r="L3019" s="7" t="n">
        <f aca="false">IF(E3019=1,MIN($F$854,MAX(0,$B$2980-SUM(I3019:K3019))),0)</f>
        <v>0</v>
      </c>
      <c r="M3019" s="7" t="n">
        <f aca="false">IF(F3019=1,MIN($F$853,MAX(0,$B$2980-SUM(I3019:L3019))),0)</f>
        <v>30000000</v>
      </c>
      <c r="N3019" s="7" t="n">
        <f aca="false">IF(G3019=1,MIN($F$852,MAX(0,$B$2980-SUM(I3019:M3019))),0)</f>
        <v>0</v>
      </c>
      <c r="O3019" s="7" t="n">
        <f aca="false">IF(H3019=1,MIN($F$851,MAX(0,$B$2980-SUM(I3019:N3019))),0)</f>
        <v>5000000</v>
      </c>
      <c r="P3019" s="7" t="n">
        <f aca="false">MAX(0,$B$2980-SUM(I3019:O3019))</f>
        <v>1665000000</v>
      </c>
      <c r="Q3019" s="7" t="n">
        <f aca="false">($B$833+$B$834)+$B$22+(1-B3019)*$B$828+(1-C3019)*$E$856+(1-D3019)*$E$855+(1-E3019)*$E$854+(1-F3019)*$E$853+(1-G3019)*$E$852+(1-H3019)*$E$851</f>
        <v>19031428.5787483</v>
      </c>
      <c r="R3019" s="7" t="n">
        <f aca="false">P3019&gt;$B$12*Q3019</f>
        <v>1</v>
      </c>
      <c r="S3019" s="7" t="n">
        <f aca="false">IF(R3019,(P3019+$B$12*$B$13)/(Q3019+$B$13),IF(Q3019&gt;0,P3019/Q3019,0))</f>
        <v>77.4449309715492</v>
      </c>
      <c r="T3019" s="7" t="n">
        <f aca="false">IF(R3019,$B$13*(S3019-$B$12),0)</f>
        <v>191112327.428873</v>
      </c>
      <c r="U3019" s="7" t="n">
        <f aca="false">($B$833+$B$834)*S3019</f>
        <v>20598517.7124573</v>
      </c>
      <c r="V3019" s="7" t="n">
        <f aca="false">$B$22*S3019</f>
        <v>697004378.743943</v>
      </c>
      <c r="W3019" s="7" t="n">
        <f aca="false">IF(B3019=1,I3019,S3019*$B$828)</f>
        <v>49497282.0136895</v>
      </c>
      <c r="X3019" s="7" t="n">
        <f aca="false">IF(C3019=1,J3019,S3019*$E$856)</f>
        <v>300000000</v>
      </c>
      <c r="Y3019" s="7" t="n">
        <f aca="false">IF(D3019=1,K3019,S3019*$E$855)</f>
        <v>133695004.911574</v>
      </c>
      <c r="Z3019" s="7" t="n">
        <f aca="false">IF(E3019=1,L3019,S3019*$E$854)</f>
        <v>185867834.331718</v>
      </c>
      <c r="AA3019" s="7" t="n">
        <f aca="false">IF(F3019=1,M3019,S3019*$E$853)</f>
        <v>30000000</v>
      </c>
      <c r="AB3019" s="7" t="n">
        <f aca="false">IF(G3019=1,N3019,S3019*$E$852)</f>
        <v>387224654.857746</v>
      </c>
      <c r="AC3019" s="7" t="n">
        <f aca="false">IF(H3019=1,O3019,S3019*$E$851)</f>
        <v>5000000</v>
      </c>
      <c r="AD3019" s="7" t="n">
        <f aca="false">INDEX($W$2982:$W$3109,MATCH($A3019+(1-B3019)*64,$A$2982:$A$3109,0))</f>
        <v>30000000</v>
      </c>
      <c r="AE3019" s="7" t="n">
        <f aca="false">INDEX($W$2982:$W$3109,MATCH($A3019-B3019*64,$A$2982:$A$3109,0))</f>
        <v>49497282.0136895</v>
      </c>
      <c r="AF3019" s="7" t="n">
        <f aca="false">INDEX($X$2982:$X$3109,MATCH($A3019+(1-C3019)*32,$A$2982:$A$3109,0))</f>
        <v>300000000</v>
      </c>
      <c r="AG3019" s="7" t="n">
        <f aca="false">INDEX($X$2982:$X$3109,MATCH($A3019-C3019*32,$A$2982:$A$3109,0))</f>
        <v>434761738.347465</v>
      </c>
      <c r="AH3019" s="7" t="n">
        <f aca="false">INDEX($Y$2982:$Y$3109,MATCH($A3019+(1-D3019)*16,$A$2982:$A$3109,0))</f>
        <v>100000000</v>
      </c>
      <c r="AI3019" s="7" t="n">
        <f aca="false">INDEX($Y$2982:$Y$3109,MATCH($A3019-D3019*16,$A$2982:$A$3109,0))</f>
        <v>133695004.911574</v>
      </c>
      <c r="AJ3019" s="7" t="n">
        <f aca="false">INDEX($Z$2982:$Z$3109,MATCH($A3019+(1-E3019)*8,$A$2982:$A$3109,0))</f>
        <v>60000000</v>
      </c>
      <c r="AK3019" s="7" t="n">
        <f aca="false">INDEX($Z$2982:$Z$3109,MATCH($A3019-E3019*8,$A$2982:$A$3109,0))</f>
        <v>185867834.331718</v>
      </c>
      <c r="AL3019" s="7" t="n">
        <f aca="false">INDEX($AA$2982:$AA$3109,MATCH($A3019+(1-F3019)*4,$A$2982:$A$3109,0))</f>
        <v>30000000</v>
      </c>
      <c r="AM3019" s="7" t="n">
        <f aca="false">INDEX($AA$2982:$AA$3109,MATCH($A3019-F3019*4,$A$2982:$A$3109,0))</f>
        <v>207590845.500603</v>
      </c>
      <c r="AN3019" s="7" t="n">
        <f aca="false">INDEX($AB$2982:$AB$3109,MATCH($A3019+(1-G3019)*2,$A$2982:$A$3109,0))</f>
        <v>15000000</v>
      </c>
      <c r="AO3019" s="7" t="n">
        <f aca="false">INDEX($AB$2982:$AB$3109,MATCH($A3019-G3019*2,$A$2982:$A$3109,0))</f>
        <v>387224654.857746</v>
      </c>
      <c r="AP3019" s="7" t="n">
        <f aca="false">INDEX($AC$2982:$AC$3109,MATCH($A3019+(1-H3019)*1,$A$2982:$A$3109,0))</f>
        <v>5000000</v>
      </c>
      <c r="AQ3019" s="7" t="n">
        <f aca="false">INDEX($AC$2982:$AC$3109,MATCH($A3019-H3019*1,$A$2982:$A$3109,0))</f>
        <v>315192224.767662</v>
      </c>
      <c r="AR3019" s="14" t="b">
        <f aca="false">AND(IF(B3019=1,AD3019&gt;=AE3019,AE3019&gt;AD3019),IF(C3019=1,AF3019&gt;=AG3019,AG3019&gt;AF3019),IF(D3019=1,AH3019&gt;=AI3019,AI3019&gt;AH3019),IF(E3019=1,AJ3019&gt;=AK3019,AK3019&gt;AJ3019),IF(F3019=1,AL3019&gt;=AM3019,AM3019&gt;AL3019),IF(G3019=1,AN3019&gt;=AO3019,AO3019&gt;AN3019),IF(H3019=1,AP3019&gt;=AQ3019,AQ3019&gt;AP3019))</f>
        <v>0</v>
      </c>
      <c r="AS3019" s="2"/>
      <c r="AT3019" s="2"/>
      <c r="AU3019" s="2"/>
      <c r="AV3019" s="2"/>
      <c r="AW3019" s="2"/>
      <c r="AX3019" s="2"/>
    </row>
    <row r="3020" customFormat="false" ht="15" hidden="false" customHeight="false" outlineLevel="0" collapsed="false">
      <c r="A3020" s="6" t="n">
        <f aca="false">ROW()-2982</f>
        <v>38</v>
      </c>
      <c r="B3020" s="6" t="n">
        <f aca="false">MOD(INT($A3020/64),2)</f>
        <v>0</v>
      </c>
      <c r="C3020" s="6" t="n">
        <f aca="false">MOD(INT($A3020/32),2)</f>
        <v>1</v>
      </c>
      <c r="D3020" s="6" t="n">
        <f aca="false">MOD(INT($A3020/16),2)</f>
        <v>0</v>
      </c>
      <c r="E3020" s="6" t="n">
        <f aca="false">MOD(INT($A3020/8),2)</f>
        <v>0</v>
      </c>
      <c r="F3020" s="6" t="n">
        <f aca="false">MOD(INT($A3020/4),2)</f>
        <v>1</v>
      </c>
      <c r="G3020" s="6" t="n">
        <f aca="false">MOD(INT($A3020/2),2)</f>
        <v>1</v>
      </c>
      <c r="H3020" s="6" t="n">
        <f aca="false">MOD(INT($A3020/1),2)</f>
        <v>0</v>
      </c>
      <c r="I3020" s="7" t="n">
        <f aca="false">IF(B3020=1,MIN($B$6,$B$2980),0)</f>
        <v>0</v>
      </c>
      <c r="J3020" s="7" t="n">
        <f aca="false">IF(C3020=1,MIN($F$856,MAX(0,$B$2980-I3020)),0)</f>
        <v>300000000</v>
      </c>
      <c r="K3020" s="7" t="n">
        <f aca="false">IF(D3020=1,MIN($F$855,MAX(0,$B$2980-SUM(I3020:J3020))),0)</f>
        <v>0</v>
      </c>
      <c r="L3020" s="7" t="n">
        <f aca="false">IF(E3020=1,MIN($F$854,MAX(0,$B$2980-SUM(I3020:K3020))),0)</f>
        <v>0</v>
      </c>
      <c r="M3020" s="7" t="n">
        <f aca="false">IF(F3020=1,MIN($F$853,MAX(0,$B$2980-SUM(I3020:L3020))),0)</f>
        <v>30000000</v>
      </c>
      <c r="N3020" s="7" t="n">
        <f aca="false">IF(G3020=1,MIN($F$852,MAX(0,$B$2980-SUM(I3020:M3020))),0)</f>
        <v>15000000</v>
      </c>
      <c r="O3020" s="7" t="n">
        <f aca="false">IF(H3020=1,MIN($F$851,MAX(0,$B$2980-SUM(I3020:N3020))),0)</f>
        <v>0</v>
      </c>
      <c r="P3020" s="7" t="n">
        <f aca="false">MAX(0,$B$2980-SUM(I3020:O3020))</f>
        <v>1655000000</v>
      </c>
      <c r="Q3020" s="7" t="n">
        <f aca="false">($B$833+$B$834)+$B$22+(1-B3020)*$B$828+(1-C3020)*$E$856+(1-D3020)*$E$855+(1-E3020)*$E$854+(1-F3020)*$E$853+(1-G3020)*$E$852+(1-H3020)*$E$851</f>
        <v>19031428.5787483</v>
      </c>
      <c r="R3020" s="7" t="n">
        <f aca="false">P3020&gt;$B$12*Q3020</f>
        <v>1</v>
      </c>
      <c r="S3020" s="7" t="n">
        <f aca="false">IF(R3020,(P3020+$B$12*$B$13)/(Q3020+$B$13),IF(Q3020&gt;0,P3020/Q3020,0))</f>
        <v>76.9804936044035</v>
      </c>
      <c r="T3020" s="7" t="n">
        <f aca="false">IF(R3020,$B$13*(S3020-$B$12),0)</f>
        <v>189951234.011009</v>
      </c>
      <c r="U3020" s="7" t="n">
        <f aca="false">($B$833+$B$834)*S3020</f>
        <v>20474988.3708533</v>
      </c>
      <c r="V3020" s="7" t="n">
        <f aca="false">$B$22*S3020</f>
        <v>692824442.439631</v>
      </c>
      <c r="W3020" s="7" t="n">
        <f aca="false">IF(B3020=1,I3020,S3020*$B$828)</f>
        <v>49200446.7392446</v>
      </c>
      <c r="X3020" s="7" t="n">
        <f aca="false">IF(C3020=1,J3020,S3020*$E$856)</f>
        <v>300000000</v>
      </c>
      <c r="Y3020" s="7" t="n">
        <f aca="false">IF(D3020=1,K3020,S3020*$E$855)</f>
        <v>132893235.766677</v>
      </c>
      <c r="Z3020" s="7" t="n">
        <f aca="false">IF(E3020=1,L3020,S3020*$E$854)</f>
        <v>184753184.650568</v>
      </c>
      <c r="AA3020" s="7" t="n">
        <f aca="false">IF(F3020=1,M3020,S3020*$E$853)</f>
        <v>30000000</v>
      </c>
      <c r="AB3020" s="7" t="n">
        <f aca="false">IF(G3020=1,N3020,S3020*$E$852)</f>
        <v>15000000</v>
      </c>
      <c r="AC3020" s="7" t="n">
        <f aca="false">IF(H3020=1,O3020,S3020*$E$851)</f>
        <v>384902468.022017</v>
      </c>
      <c r="AD3020" s="7" t="n">
        <f aca="false">INDEX($W$2982:$W$3109,MATCH($A3020+(1-B3020)*64,$A$2982:$A$3109,0))</f>
        <v>30000000</v>
      </c>
      <c r="AE3020" s="7" t="n">
        <f aca="false">INDEX($W$2982:$W$3109,MATCH($A3020-B3020*64,$A$2982:$A$3109,0))</f>
        <v>49200446.7392446</v>
      </c>
      <c r="AF3020" s="7" t="n">
        <f aca="false">INDEX($X$2982:$X$3109,MATCH($A3020+(1-C3020)*32,$A$2982:$A$3109,0))</f>
        <v>300000000</v>
      </c>
      <c r="AG3020" s="7" t="n">
        <f aca="false">INDEX($X$2982:$X$3109,MATCH($A3020-C3020*32,$A$2982:$A$3109,0))</f>
        <v>432552021.761201</v>
      </c>
      <c r="AH3020" s="7" t="n">
        <f aca="false">INDEX($Y$2982:$Y$3109,MATCH($A3020+(1-D3020)*16,$A$2982:$A$3109,0))</f>
        <v>100000000</v>
      </c>
      <c r="AI3020" s="7" t="n">
        <f aca="false">INDEX($Y$2982:$Y$3109,MATCH($A3020-D3020*16,$A$2982:$A$3109,0))</f>
        <v>132893235.766677</v>
      </c>
      <c r="AJ3020" s="7" t="n">
        <f aca="false">INDEX($Z$2982:$Z$3109,MATCH($A3020+(1-E3020)*8,$A$2982:$A$3109,0))</f>
        <v>60000000</v>
      </c>
      <c r="AK3020" s="7" t="n">
        <f aca="false">INDEX($Z$2982:$Z$3109,MATCH($A3020-E3020*8,$A$2982:$A$3109,0))</f>
        <v>184753184.650568</v>
      </c>
      <c r="AL3020" s="7" t="n">
        <f aca="false">INDEX($AA$2982:$AA$3109,MATCH($A3020+(1-F3020)*4,$A$2982:$A$3109,0))</f>
        <v>30000000</v>
      </c>
      <c r="AM3020" s="7" t="n">
        <f aca="false">INDEX($AA$2982:$AA$3109,MATCH($A3020-F3020*4,$A$2982:$A$3109,0))</f>
        <v>206367924.466726</v>
      </c>
      <c r="AN3020" s="7" t="n">
        <f aca="false">INDEX($AB$2982:$AB$3109,MATCH($A3020+(1-G3020)*2,$A$2982:$A$3109,0))</f>
        <v>15000000</v>
      </c>
      <c r="AO3020" s="7" t="n">
        <f aca="false">INDEX($AB$2982:$AB$3109,MATCH($A3020-G3020*2,$A$2982:$A$3109,0))</f>
        <v>315192224.767662</v>
      </c>
      <c r="AP3020" s="7" t="n">
        <f aca="false">INDEX($AC$2982:$AC$3109,MATCH($A3020+(1-H3020)*1,$A$2982:$A$3109,0))</f>
        <v>5000000</v>
      </c>
      <c r="AQ3020" s="7" t="n">
        <f aca="false">INDEX($AC$2982:$AC$3109,MATCH($A3020-H3020*1,$A$2982:$A$3109,0))</f>
        <v>384902468.022017</v>
      </c>
      <c r="AR3020" s="14" t="b">
        <f aca="false">AND(IF(B3020=1,AD3020&gt;=AE3020,AE3020&gt;AD3020),IF(C3020=1,AF3020&gt;=AG3020,AG3020&gt;AF3020),IF(D3020=1,AH3020&gt;=AI3020,AI3020&gt;AH3020),IF(E3020=1,AJ3020&gt;=AK3020,AK3020&gt;AJ3020),IF(F3020=1,AL3020&gt;=AM3020,AM3020&gt;AL3020),IF(G3020=1,AN3020&gt;=AO3020,AO3020&gt;AN3020),IF(H3020=1,AP3020&gt;=AQ3020,AQ3020&gt;AP3020))</f>
        <v>0</v>
      </c>
      <c r="AS3020" s="2"/>
      <c r="AT3020" s="2"/>
      <c r="AU3020" s="2"/>
      <c r="AV3020" s="2"/>
      <c r="AW3020" s="2"/>
      <c r="AX3020" s="2"/>
    </row>
    <row r="3021" customFormat="false" ht="15" hidden="false" customHeight="false" outlineLevel="0" collapsed="false">
      <c r="A3021" s="6" t="n">
        <f aca="false">ROW()-2982</f>
        <v>39</v>
      </c>
      <c r="B3021" s="6" t="n">
        <f aca="false">MOD(INT($A3021/64),2)</f>
        <v>0</v>
      </c>
      <c r="C3021" s="6" t="n">
        <f aca="false">MOD(INT($A3021/32),2)</f>
        <v>1</v>
      </c>
      <c r="D3021" s="6" t="n">
        <f aca="false">MOD(INT($A3021/16),2)</f>
        <v>0</v>
      </c>
      <c r="E3021" s="6" t="n">
        <f aca="false">MOD(INT($A3021/8),2)</f>
        <v>0</v>
      </c>
      <c r="F3021" s="6" t="n">
        <f aca="false">MOD(INT($A3021/4),2)</f>
        <v>1</v>
      </c>
      <c r="G3021" s="6" t="n">
        <f aca="false">MOD(INT($A3021/2),2)</f>
        <v>1</v>
      </c>
      <c r="H3021" s="6" t="n">
        <f aca="false">MOD(INT($A3021/1),2)</f>
        <v>1</v>
      </c>
      <c r="I3021" s="7" t="n">
        <f aca="false">IF(B3021=1,MIN($B$6,$B$2980),0)</f>
        <v>0</v>
      </c>
      <c r="J3021" s="7" t="n">
        <f aca="false">IF(C3021=1,MIN($F$856,MAX(0,$B$2980-I3021)),0)</f>
        <v>300000000</v>
      </c>
      <c r="K3021" s="7" t="n">
        <f aca="false">IF(D3021=1,MIN($F$855,MAX(0,$B$2980-SUM(I3021:J3021))),0)</f>
        <v>0</v>
      </c>
      <c r="L3021" s="7" t="n">
        <f aca="false">IF(E3021=1,MIN($F$854,MAX(0,$B$2980-SUM(I3021:K3021))),0)</f>
        <v>0</v>
      </c>
      <c r="M3021" s="7" t="n">
        <f aca="false">IF(F3021=1,MIN($F$853,MAX(0,$B$2980-SUM(I3021:L3021))),0)</f>
        <v>30000000</v>
      </c>
      <c r="N3021" s="7" t="n">
        <f aca="false">IF(G3021=1,MIN($F$852,MAX(0,$B$2980-SUM(I3021:M3021))),0)</f>
        <v>15000000</v>
      </c>
      <c r="O3021" s="7" t="n">
        <f aca="false">IF(H3021=1,MIN($F$851,MAX(0,$B$2980-SUM(I3021:N3021))),0)</f>
        <v>5000000</v>
      </c>
      <c r="P3021" s="7" t="n">
        <f aca="false">MAX(0,$B$2980-SUM(I3021:O3021))</f>
        <v>1650000000</v>
      </c>
      <c r="Q3021" s="7" t="n">
        <f aca="false">($B$833+$B$834)+$B$22+(1-B3021)*$B$828+(1-C3021)*$E$856+(1-D3021)*$E$855+(1-E3021)*$E$854+(1-F3021)*$E$853+(1-G3021)*$E$852+(1-H3021)*$E$851</f>
        <v>14031428.5787483</v>
      </c>
      <c r="R3021" s="7" t="n">
        <f aca="false">P3021&gt;$B$12*Q3021</f>
        <v>1</v>
      </c>
      <c r="S3021" s="7" t="n">
        <f aca="false">IF(R3021,(P3021+$B$12*$B$13)/(Q3021+$B$13),IF(Q3021&gt;0,P3021/Q3021,0))</f>
        <v>99.9611129871951</v>
      </c>
      <c r="T3021" s="7" t="n">
        <f aca="false">IF(R3021,$B$13*(S3021-$B$12),0)</f>
        <v>247402782.467988</v>
      </c>
      <c r="U3021" s="7" t="n">
        <f aca="false">($B$833+$B$834)*S3021</f>
        <v>26587288.9367041</v>
      </c>
      <c r="V3021" s="7" t="n">
        <f aca="false">$B$22*S3021</f>
        <v>899650016.884756</v>
      </c>
      <c r="W3021" s="7" t="n">
        <f aca="false">IF(B3021=1,I3021,S3021*$B$828)</f>
        <v>63888021.3057087</v>
      </c>
      <c r="X3021" s="7" t="n">
        <f aca="false">IF(C3021=1,J3021,S3021*$E$856)</f>
        <v>300000000</v>
      </c>
      <c r="Y3021" s="7" t="n">
        <f aca="false">IF(D3021=1,K3021,S3021*$E$855)</f>
        <v>172565219.235576</v>
      </c>
      <c r="Z3021" s="7" t="n">
        <f aca="false">IF(E3021=1,L3021,S3021*$E$854)</f>
        <v>239906671.169268</v>
      </c>
      <c r="AA3021" s="7" t="n">
        <f aca="false">IF(F3021=1,M3021,S3021*$E$853)</f>
        <v>30000000</v>
      </c>
      <c r="AB3021" s="7" t="n">
        <f aca="false">IF(G3021=1,N3021,S3021*$E$852)</f>
        <v>15000000</v>
      </c>
      <c r="AC3021" s="7" t="n">
        <f aca="false">IF(H3021=1,O3021,S3021*$E$851)</f>
        <v>5000000</v>
      </c>
      <c r="AD3021" s="7" t="n">
        <f aca="false">INDEX($W$2982:$W$3109,MATCH($A3021+(1-B3021)*64,$A$2982:$A$3109,0))</f>
        <v>30000000</v>
      </c>
      <c r="AE3021" s="7" t="n">
        <f aca="false">INDEX($W$2982:$W$3109,MATCH($A3021-B3021*64,$A$2982:$A$3109,0))</f>
        <v>63888021.3057087</v>
      </c>
      <c r="AF3021" s="7" t="n">
        <f aca="false">INDEX($X$2982:$X$3109,MATCH($A3021+(1-C3021)*32,$A$2982:$A$3109,0))</f>
        <v>300000000</v>
      </c>
      <c r="AG3021" s="7" t="n">
        <f aca="false">INDEX($X$2982:$X$3109,MATCH($A3021-C3021*32,$A$2982:$A$3109,0))</f>
        <v>526736373.319483</v>
      </c>
      <c r="AH3021" s="7" t="n">
        <f aca="false">INDEX($Y$2982:$Y$3109,MATCH($A3021+(1-D3021)*16,$A$2982:$A$3109,0))</f>
        <v>100000000</v>
      </c>
      <c r="AI3021" s="7" t="n">
        <f aca="false">INDEX($Y$2982:$Y$3109,MATCH($A3021-D3021*16,$A$2982:$A$3109,0))</f>
        <v>172565219.235576</v>
      </c>
      <c r="AJ3021" s="7" t="n">
        <f aca="false">INDEX($Z$2982:$Z$3109,MATCH($A3021+(1-E3021)*8,$A$2982:$A$3109,0))</f>
        <v>60000000</v>
      </c>
      <c r="AK3021" s="7" t="n">
        <f aca="false">INDEX($Z$2982:$Z$3109,MATCH($A3021-E3021*8,$A$2982:$A$3109,0))</f>
        <v>239906671.169268</v>
      </c>
      <c r="AL3021" s="7" t="n">
        <f aca="false">INDEX($AA$2982:$AA$3109,MATCH($A3021+(1-F3021)*4,$A$2982:$A$3109,0))</f>
        <v>30000000</v>
      </c>
      <c r="AM3021" s="7" t="n">
        <f aca="false">INDEX($AA$2982:$AA$3109,MATCH($A3021-F3021*4,$A$2982:$A$3109,0))</f>
        <v>258429637.117895</v>
      </c>
      <c r="AN3021" s="7" t="n">
        <f aca="false">INDEX($AB$2982:$AB$3109,MATCH($A3021+(1-G3021)*2,$A$2982:$A$3109,0))</f>
        <v>15000000</v>
      </c>
      <c r="AO3021" s="7" t="n">
        <f aca="false">INDEX($AB$2982:$AB$3109,MATCH($A3021-G3021*2,$A$2982:$A$3109,0))</f>
        <v>387224654.857746</v>
      </c>
      <c r="AP3021" s="7" t="n">
        <f aca="false">INDEX($AC$2982:$AC$3109,MATCH($A3021+(1-H3021)*1,$A$2982:$A$3109,0))</f>
        <v>5000000</v>
      </c>
      <c r="AQ3021" s="7" t="n">
        <f aca="false">INDEX($AC$2982:$AC$3109,MATCH($A3021-H3021*1,$A$2982:$A$3109,0))</f>
        <v>384902468.022017</v>
      </c>
      <c r="AR3021" s="14" t="b">
        <f aca="false">AND(IF(B3021=1,AD3021&gt;=AE3021,AE3021&gt;AD3021),IF(C3021=1,AF3021&gt;=AG3021,AG3021&gt;AF3021),IF(D3021=1,AH3021&gt;=AI3021,AI3021&gt;AH3021),IF(E3021=1,AJ3021&gt;=AK3021,AK3021&gt;AJ3021),IF(F3021=1,AL3021&gt;=AM3021,AM3021&gt;AL3021),IF(G3021=1,AN3021&gt;=AO3021,AO3021&gt;AN3021),IF(H3021=1,AP3021&gt;=AQ3021,AQ3021&gt;AP3021))</f>
        <v>0</v>
      </c>
      <c r="AS3021" s="2"/>
      <c r="AT3021" s="2"/>
      <c r="AU3021" s="2"/>
      <c r="AV3021" s="2"/>
      <c r="AW3021" s="2"/>
      <c r="AX3021" s="2"/>
    </row>
    <row r="3022" customFormat="false" ht="15" hidden="false" customHeight="false" outlineLevel="0" collapsed="false">
      <c r="A3022" s="6" t="n">
        <f aca="false">ROW()-2982</f>
        <v>40</v>
      </c>
      <c r="B3022" s="6" t="n">
        <f aca="false">MOD(INT($A3022/64),2)</f>
        <v>0</v>
      </c>
      <c r="C3022" s="6" t="n">
        <f aca="false">MOD(INT($A3022/32),2)</f>
        <v>1</v>
      </c>
      <c r="D3022" s="6" t="n">
        <f aca="false">MOD(INT($A3022/16),2)</f>
        <v>0</v>
      </c>
      <c r="E3022" s="6" t="n">
        <f aca="false">MOD(INT($A3022/8),2)</f>
        <v>1</v>
      </c>
      <c r="F3022" s="6" t="n">
        <f aca="false">MOD(INT($A3022/4),2)</f>
        <v>0</v>
      </c>
      <c r="G3022" s="6" t="n">
        <f aca="false">MOD(INT($A3022/2),2)</f>
        <v>0</v>
      </c>
      <c r="H3022" s="6" t="n">
        <f aca="false">MOD(INT($A3022/1),2)</f>
        <v>0</v>
      </c>
      <c r="I3022" s="7" t="n">
        <f aca="false">IF(B3022=1,MIN($B$6,$B$2980),0)</f>
        <v>0</v>
      </c>
      <c r="J3022" s="7" t="n">
        <f aca="false">IF(C3022=1,MIN($F$856,MAX(0,$B$2980-I3022)),0)</f>
        <v>300000000</v>
      </c>
      <c r="K3022" s="7" t="n">
        <f aca="false">IF(D3022=1,MIN($F$855,MAX(0,$B$2980-SUM(I3022:J3022))),0)</f>
        <v>0</v>
      </c>
      <c r="L3022" s="7" t="n">
        <f aca="false">IF(E3022=1,MIN($F$854,MAX(0,$B$2980-SUM(I3022:K3022))),0)</f>
        <v>60000000</v>
      </c>
      <c r="M3022" s="7" t="n">
        <f aca="false">IF(F3022=1,MIN($F$853,MAX(0,$B$2980-SUM(I3022:L3022))),0)</f>
        <v>0</v>
      </c>
      <c r="N3022" s="7" t="n">
        <f aca="false">IF(G3022=1,MIN($F$852,MAX(0,$B$2980-SUM(I3022:M3022))),0)</f>
        <v>0</v>
      </c>
      <c r="O3022" s="7" t="n">
        <f aca="false">IF(H3022=1,MIN($F$851,MAX(0,$B$2980-SUM(I3022:N3022))),0)</f>
        <v>0</v>
      </c>
      <c r="P3022" s="7" t="n">
        <f aca="false">MAX(0,$B$2980-SUM(I3022:O3022))</f>
        <v>1640000000</v>
      </c>
      <c r="Q3022" s="7" t="n">
        <f aca="false">($B$833+$B$834)+$B$22+(1-B3022)*$B$828+(1-C3022)*$E$856+(1-D3022)*$E$855+(1-E3022)*$E$854+(1-F3022)*$E$853+(1-G3022)*$E$852+(1-H3022)*$E$851</f>
        <v>24631428.5787483</v>
      </c>
      <c r="R3022" s="7" t="n">
        <f aca="false">P3022&gt;$B$12*Q3022</f>
        <v>1</v>
      </c>
      <c r="S3022" s="7" t="n">
        <f aca="false">IF(R3022,(P3022+$B$12*$B$13)/(Q3022+$B$13),IF(Q3022&gt;0,P3022/Q3022,0))</f>
        <v>60.5386478353946</v>
      </c>
      <c r="T3022" s="7" t="n">
        <f aca="false">IF(R3022,$B$13*(S3022-$B$12),0)</f>
        <v>148846619.588486</v>
      </c>
      <c r="U3022" s="7" t="n">
        <f aca="false">($B$833+$B$834)*S3022</f>
        <v>16101846.7455759</v>
      </c>
      <c r="V3022" s="7" t="n">
        <f aca="false">$B$22*S3022</f>
        <v>544847830.518551</v>
      </c>
      <c r="W3022" s="7" t="n">
        <f aca="false">IF(B3022=1,I3022,S3022*$B$828)</f>
        <v>38691990.3865209</v>
      </c>
      <c r="X3022" s="7" t="n">
        <f aca="false">IF(C3022=1,J3022,S3022*$E$856)</f>
        <v>300000000</v>
      </c>
      <c r="Y3022" s="7" t="n">
        <f aca="false">IF(D3022=1,K3022,S3022*$E$855)</f>
        <v>104509290.900737</v>
      </c>
      <c r="Z3022" s="7" t="n">
        <f aca="false">IF(E3022=1,L3022,S3022*$E$854)</f>
        <v>60000000</v>
      </c>
      <c r="AA3022" s="7" t="n">
        <f aca="false">IF(F3022=1,M3022,S3022*$E$853)</f>
        <v>181615943.506184</v>
      </c>
      <c r="AB3022" s="7" t="n">
        <f aca="false">IF(G3022=1,N3022,S3022*$E$852)</f>
        <v>302693239.176973</v>
      </c>
      <c r="AC3022" s="7" t="n">
        <f aca="false">IF(H3022=1,O3022,S3022*$E$851)</f>
        <v>302693239.176973</v>
      </c>
      <c r="AD3022" s="7" t="n">
        <f aca="false">INDEX($W$2982:$W$3109,MATCH($A3022+(1-B3022)*64,$A$2982:$A$3109,0))</f>
        <v>30000000</v>
      </c>
      <c r="AE3022" s="7" t="n">
        <f aca="false">INDEX($W$2982:$W$3109,MATCH($A3022-B3022*64,$A$2982:$A$3109,0))</f>
        <v>38691990.3865209</v>
      </c>
      <c r="AF3022" s="7" t="n">
        <f aca="false">INDEX($X$2982:$X$3109,MATCH($A3022+(1-C3022)*32,$A$2982:$A$3109,0))</f>
        <v>300000000</v>
      </c>
      <c r="AG3022" s="7" t="n">
        <f aca="false">INDEX($X$2982:$X$3109,MATCH($A3022-C3022*32,$A$2982:$A$3109,0))</f>
        <v>356920520.860527</v>
      </c>
      <c r="AH3022" s="7" t="n">
        <f aca="false">INDEX($Y$2982:$Y$3109,MATCH($A3022+(1-D3022)*16,$A$2982:$A$3109,0))</f>
        <v>100000000</v>
      </c>
      <c r="AI3022" s="7" t="n">
        <f aca="false">INDEX($Y$2982:$Y$3109,MATCH($A3022-D3022*16,$A$2982:$A$3109,0))</f>
        <v>104509290.900737</v>
      </c>
      <c r="AJ3022" s="7" t="n">
        <f aca="false">INDEX($Z$2982:$Z$3109,MATCH($A3022+(1-E3022)*8,$A$2982:$A$3109,0))</f>
        <v>60000000</v>
      </c>
      <c r="AK3022" s="7" t="n">
        <f aca="false">INDEX($Z$2982:$Z$3109,MATCH($A3022-E3022*8,$A$2982:$A$3109,0))</f>
        <v>138361068.077161</v>
      </c>
      <c r="AL3022" s="7" t="n">
        <f aca="false">INDEX($AA$2982:$AA$3109,MATCH($A3022+(1-F3022)*4,$A$2982:$A$3109,0))</f>
        <v>30000000</v>
      </c>
      <c r="AM3022" s="7" t="n">
        <f aca="false">INDEX($AA$2982:$AA$3109,MATCH($A3022-F3022*4,$A$2982:$A$3109,0))</f>
        <v>181615943.506184</v>
      </c>
      <c r="AN3022" s="7" t="n">
        <f aca="false">INDEX($AB$2982:$AB$3109,MATCH($A3022+(1-G3022)*2,$A$2982:$A$3109,0))</f>
        <v>15000000</v>
      </c>
      <c r="AO3022" s="7" t="n">
        <f aca="false">INDEX($AB$2982:$AB$3109,MATCH($A3022-G3022*2,$A$2982:$A$3109,0))</f>
        <v>302693239.176973</v>
      </c>
      <c r="AP3022" s="7" t="n">
        <f aca="false">INDEX($AC$2982:$AC$3109,MATCH($A3022+(1-H3022)*1,$A$2982:$A$3109,0))</f>
        <v>5000000</v>
      </c>
      <c r="AQ3022" s="7" t="n">
        <f aca="false">INDEX($AC$2982:$AC$3109,MATCH($A3022-H3022*1,$A$2982:$A$3109,0))</f>
        <v>302693239.176973</v>
      </c>
      <c r="AR3022" s="14" t="b">
        <f aca="false">AND(IF(B3022=1,AD3022&gt;=AE3022,AE3022&gt;AD3022),IF(C3022=1,AF3022&gt;=AG3022,AG3022&gt;AF3022),IF(D3022=1,AH3022&gt;=AI3022,AI3022&gt;AH3022),IF(E3022=1,AJ3022&gt;=AK3022,AK3022&gt;AJ3022),IF(F3022=1,AL3022&gt;=AM3022,AM3022&gt;AL3022),IF(G3022=1,AN3022&gt;=AO3022,AO3022&gt;AN3022),IF(H3022=1,AP3022&gt;=AQ3022,AQ3022&gt;AP3022))</f>
        <v>0</v>
      </c>
      <c r="AS3022" s="2"/>
      <c r="AT3022" s="2"/>
      <c r="AU3022" s="2"/>
      <c r="AV3022" s="2"/>
      <c r="AW3022" s="2"/>
      <c r="AX3022" s="2"/>
    </row>
    <row r="3023" customFormat="false" ht="15" hidden="false" customHeight="false" outlineLevel="0" collapsed="false">
      <c r="A3023" s="6" t="n">
        <f aca="false">ROW()-2982</f>
        <v>41</v>
      </c>
      <c r="B3023" s="6" t="n">
        <f aca="false">MOD(INT($A3023/64),2)</f>
        <v>0</v>
      </c>
      <c r="C3023" s="6" t="n">
        <f aca="false">MOD(INT($A3023/32),2)</f>
        <v>1</v>
      </c>
      <c r="D3023" s="6" t="n">
        <f aca="false">MOD(INT($A3023/16),2)</f>
        <v>0</v>
      </c>
      <c r="E3023" s="6" t="n">
        <f aca="false">MOD(INT($A3023/8),2)</f>
        <v>1</v>
      </c>
      <c r="F3023" s="6" t="n">
        <f aca="false">MOD(INT($A3023/4),2)</f>
        <v>0</v>
      </c>
      <c r="G3023" s="6" t="n">
        <f aca="false">MOD(INT($A3023/2),2)</f>
        <v>0</v>
      </c>
      <c r="H3023" s="6" t="n">
        <f aca="false">MOD(INT($A3023/1),2)</f>
        <v>1</v>
      </c>
      <c r="I3023" s="7" t="n">
        <f aca="false">IF(B3023=1,MIN($B$6,$B$2980),0)</f>
        <v>0</v>
      </c>
      <c r="J3023" s="7" t="n">
        <f aca="false">IF(C3023=1,MIN($F$856,MAX(0,$B$2980-I3023)),0)</f>
        <v>300000000</v>
      </c>
      <c r="K3023" s="7" t="n">
        <f aca="false">IF(D3023=1,MIN($F$855,MAX(0,$B$2980-SUM(I3023:J3023))),0)</f>
        <v>0</v>
      </c>
      <c r="L3023" s="7" t="n">
        <f aca="false">IF(E3023=1,MIN($F$854,MAX(0,$B$2980-SUM(I3023:K3023))),0)</f>
        <v>60000000</v>
      </c>
      <c r="M3023" s="7" t="n">
        <f aca="false">IF(F3023=1,MIN($F$853,MAX(0,$B$2980-SUM(I3023:L3023))),0)</f>
        <v>0</v>
      </c>
      <c r="N3023" s="7" t="n">
        <f aca="false">IF(G3023=1,MIN($F$852,MAX(0,$B$2980-SUM(I3023:M3023))),0)</f>
        <v>0</v>
      </c>
      <c r="O3023" s="7" t="n">
        <f aca="false">IF(H3023=1,MIN($F$851,MAX(0,$B$2980-SUM(I3023:N3023))),0)</f>
        <v>5000000</v>
      </c>
      <c r="P3023" s="7" t="n">
        <f aca="false">MAX(0,$B$2980-SUM(I3023:O3023))</f>
        <v>1635000000</v>
      </c>
      <c r="Q3023" s="7" t="n">
        <f aca="false">($B$833+$B$834)+$B$22+(1-B3023)*$B$828+(1-C3023)*$E$856+(1-D3023)*$E$855+(1-E3023)*$E$854+(1-F3023)*$E$853+(1-G3023)*$E$852+(1-H3023)*$E$851</f>
        <v>19631428.5787483</v>
      </c>
      <c r="R3023" s="7" t="n">
        <f aca="false">P3023&gt;$B$12*Q3023</f>
        <v>1</v>
      </c>
      <c r="S3023" s="7" t="n">
        <f aca="false">IF(R3023,(P3023+$B$12*$B$13)/(Q3023+$B$13),IF(Q3023&gt;0,P3023/Q3023,0))</f>
        <v>73.9898011632386</v>
      </c>
      <c r="T3023" s="7" t="n">
        <f aca="false">IF(R3023,$B$13*(S3023-$B$12),0)</f>
        <v>182474502.908097</v>
      </c>
      <c r="U3023" s="7" t="n">
        <f aca="false">($B$833+$B$834)*S3023</f>
        <v>19679535.0022593</v>
      </c>
      <c r="V3023" s="7" t="n">
        <f aca="false">$B$22*S3023</f>
        <v>665908210.469147</v>
      </c>
      <c r="W3023" s="7" t="n">
        <f aca="false">IF(B3023=1,I3023,S3023*$B$828)</f>
        <v>47289009.2142898</v>
      </c>
      <c r="X3023" s="7" t="n">
        <f aca="false">IF(C3023=1,J3023,S3023*$E$856)</f>
        <v>300000000</v>
      </c>
      <c r="Y3023" s="7" t="n">
        <f aca="false">IF(D3023=1,K3023,S3023*$E$855)</f>
        <v>127730333.100298</v>
      </c>
      <c r="Z3023" s="7" t="n">
        <f aca="false">IF(E3023=1,L3023,S3023*$E$854)</f>
        <v>60000000</v>
      </c>
      <c r="AA3023" s="7" t="n">
        <f aca="false">IF(F3023=1,M3023,S3023*$E$853)</f>
        <v>221969403.489716</v>
      </c>
      <c r="AB3023" s="7" t="n">
        <f aca="false">IF(G3023=1,N3023,S3023*$E$852)</f>
        <v>369949005.816193</v>
      </c>
      <c r="AC3023" s="7" t="n">
        <f aca="false">IF(H3023=1,O3023,S3023*$E$851)</f>
        <v>5000000</v>
      </c>
      <c r="AD3023" s="7" t="n">
        <f aca="false">INDEX($W$2982:$W$3109,MATCH($A3023+(1-B3023)*64,$A$2982:$A$3109,0))</f>
        <v>30000000</v>
      </c>
      <c r="AE3023" s="7" t="n">
        <f aca="false">INDEX($W$2982:$W$3109,MATCH($A3023-B3023*64,$A$2982:$A$3109,0))</f>
        <v>47289009.2142898</v>
      </c>
      <c r="AF3023" s="7" t="n">
        <f aca="false">INDEX($X$2982:$X$3109,MATCH($A3023+(1-C3023)*32,$A$2982:$A$3109,0))</f>
        <v>300000000</v>
      </c>
      <c r="AG3023" s="7" t="n">
        <f aca="false">INDEX($X$2982:$X$3109,MATCH($A3023-C3023*32,$A$2982:$A$3109,0))</f>
        <v>419035908.88039</v>
      </c>
      <c r="AH3023" s="7" t="n">
        <f aca="false">INDEX($Y$2982:$Y$3109,MATCH($A3023+(1-D3023)*16,$A$2982:$A$3109,0))</f>
        <v>100000000</v>
      </c>
      <c r="AI3023" s="7" t="n">
        <f aca="false">INDEX($Y$2982:$Y$3109,MATCH($A3023-D3023*16,$A$2982:$A$3109,0))</f>
        <v>127730333.100298</v>
      </c>
      <c r="AJ3023" s="7" t="n">
        <f aca="false">INDEX($Z$2982:$Z$3109,MATCH($A3023+(1-E3023)*8,$A$2982:$A$3109,0))</f>
        <v>60000000</v>
      </c>
      <c r="AK3023" s="7" t="n">
        <f aca="false">INDEX($Z$2982:$Z$3109,MATCH($A3023-E3023*8,$A$2982:$A$3109,0))</f>
        <v>166072676.400482</v>
      </c>
      <c r="AL3023" s="7" t="n">
        <f aca="false">INDEX($AA$2982:$AA$3109,MATCH($A3023+(1-F3023)*4,$A$2982:$A$3109,0))</f>
        <v>30000000</v>
      </c>
      <c r="AM3023" s="7" t="n">
        <f aca="false">INDEX($AA$2982:$AA$3109,MATCH($A3023-F3023*4,$A$2982:$A$3109,0))</f>
        <v>221969403.489716</v>
      </c>
      <c r="AN3023" s="7" t="n">
        <f aca="false">INDEX($AB$2982:$AB$3109,MATCH($A3023+(1-G3023)*2,$A$2982:$A$3109,0))</f>
        <v>15000000</v>
      </c>
      <c r="AO3023" s="7" t="n">
        <f aca="false">INDEX($AB$2982:$AB$3109,MATCH($A3023-G3023*2,$A$2982:$A$3109,0))</f>
        <v>369949005.816193</v>
      </c>
      <c r="AP3023" s="7" t="n">
        <f aca="false">INDEX($AC$2982:$AC$3109,MATCH($A3023+(1-H3023)*1,$A$2982:$A$3109,0))</f>
        <v>5000000</v>
      </c>
      <c r="AQ3023" s="7" t="n">
        <f aca="false">INDEX($AC$2982:$AC$3109,MATCH($A3023-H3023*1,$A$2982:$A$3109,0))</f>
        <v>302693239.176973</v>
      </c>
      <c r="AR3023" s="14" t="b">
        <f aca="false">AND(IF(B3023=1,AD3023&gt;=AE3023,AE3023&gt;AD3023),IF(C3023=1,AF3023&gt;=AG3023,AG3023&gt;AF3023),IF(D3023=1,AH3023&gt;=AI3023,AI3023&gt;AH3023),IF(E3023=1,AJ3023&gt;=AK3023,AK3023&gt;AJ3023),IF(F3023=1,AL3023&gt;=AM3023,AM3023&gt;AL3023),IF(G3023=1,AN3023&gt;=AO3023,AO3023&gt;AN3023),IF(H3023=1,AP3023&gt;=AQ3023,AQ3023&gt;AP3023))</f>
        <v>0</v>
      </c>
      <c r="AS3023" s="2"/>
      <c r="AT3023" s="2"/>
      <c r="AU3023" s="2"/>
      <c r="AV3023" s="2"/>
      <c r="AW3023" s="2"/>
      <c r="AX3023" s="2"/>
    </row>
    <row r="3024" customFormat="false" ht="15" hidden="false" customHeight="false" outlineLevel="0" collapsed="false">
      <c r="A3024" s="6" t="n">
        <f aca="false">ROW()-2982</f>
        <v>42</v>
      </c>
      <c r="B3024" s="6" t="n">
        <f aca="false">MOD(INT($A3024/64),2)</f>
        <v>0</v>
      </c>
      <c r="C3024" s="6" t="n">
        <f aca="false">MOD(INT($A3024/32),2)</f>
        <v>1</v>
      </c>
      <c r="D3024" s="6" t="n">
        <f aca="false">MOD(INT($A3024/16),2)</f>
        <v>0</v>
      </c>
      <c r="E3024" s="6" t="n">
        <f aca="false">MOD(INT($A3024/8),2)</f>
        <v>1</v>
      </c>
      <c r="F3024" s="6" t="n">
        <f aca="false">MOD(INT($A3024/4),2)</f>
        <v>0</v>
      </c>
      <c r="G3024" s="6" t="n">
        <f aca="false">MOD(INT($A3024/2),2)</f>
        <v>1</v>
      </c>
      <c r="H3024" s="6" t="n">
        <f aca="false">MOD(INT($A3024/1),2)</f>
        <v>0</v>
      </c>
      <c r="I3024" s="7" t="n">
        <f aca="false">IF(B3024=1,MIN($B$6,$B$2980),0)</f>
        <v>0</v>
      </c>
      <c r="J3024" s="7" t="n">
        <f aca="false">IF(C3024=1,MIN($F$856,MAX(0,$B$2980-I3024)),0)</f>
        <v>300000000</v>
      </c>
      <c r="K3024" s="7" t="n">
        <f aca="false">IF(D3024=1,MIN($F$855,MAX(0,$B$2980-SUM(I3024:J3024))),0)</f>
        <v>0</v>
      </c>
      <c r="L3024" s="7" t="n">
        <f aca="false">IF(E3024=1,MIN($F$854,MAX(0,$B$2980-SUM(I3024:K3024))),0)</f>
        <v>60000000</v>
      </c>
      <c r="M3024" s="7" t="n">
        <f aca="false">IF(F3024=1,MIN($F$853,MAX(0,$B$2980-SUM(I3024:L3024))),0)</f>
        <v>0</v>
      </c>
      <c r="N3024" s="7" t="n">
        <f aca="false">IF(G3024=1,MIN($F$852,MAX(0,$B$2980-SUM(I3024:M3024))),0)</f>
        <v>15000000</v>
      </c>
      <c r="O3024" s="7" t="n">
        <f aca="false">IF(H3024=1,MIN($F$851,MAX(0,$B$2980-SUM(I3024:N3024))),0)</f>
        <v>0</v>
      </c>
      <c r="P3024" s="7" t="n">
        <f aca="false">MAX(0,$B$2980-SUM(I3024:O3024))</f>
        <v>1625000000</v>
      </c>
      <c r="Q3024" s="7" t="n">
        <f aca="false">($B$833+$B$834)+$B$22+(1-B3024)*$B$828+(1-C3024)*$E$856+(1-D3024)*$E$855+(1-E3024)*$E$854+(1-F3024)*$E$853+(1-G3024)*$E$852+(1-H3024)*$E$851</f>
        <v>19631428.5787483</v>
      </c>
      <c r="R3024" s="7" t="n">
        <f aca="false">P3024&gt;$B$12*Q3024</f>
        <v>1</v>
      </c>
      <c r="S3024" s="7" t="n">
        <f aca="false">IF(R3024,(P3024+$B$12*$B$13)/(Q3024+$B$13),IF(Q3024&gt;0,P3024/Q3024,0))</f>
        <v>73.5379550492646</v>
      </c>
      <c r="T3024" s="7" t="n">
        <f aca="false">IF(R3024,$B$13*(S3024-$B$12),0)</f>
        <v>181344887.623162</v>
      </c>
      <c r="U3024" s="7" t="n">
        <f aca="false">($B$833+$B$834)*S3024</f>
        <v>19559354.6358333</v>
      </c>
      <c r="V3024" s="7" t="n">
        <f aca="false">$B$22*S3024</f>
        <v>661841595.443382</v>
      </c>
      <c r="W3024" s="7" t="n">
        <f aca="false">IF(B3024=1,I3024,S3024*$B$828)</f>
        <v>47000221.3717598</v>
      </c>
      <c r="X3024" s="7" t="n">
        <f aca="false">IF(C3024=1,J3024,S3024*$E$856)</f>
        <v>300000000</v>
      </c>
      <c r="Y3024" s="7" t="n">
        <f aca="false">IF(D3024=1,K3024,S3024*$E$855)</f>
        <v>126950300.531746</v>
      </c>
      <c r="Z3024" s="7" t="n">
        <f aca="false">IF(E3024=1,L3024,S3024*$E$854)</f>
        <v>60000000</v>
      </c>
      <c r="AA3024" s="7" t="n">
        <f aca="false">IF(F3024=1,M3024,S3024*$E$853)</f>
        <v>220613865.147794</v>
      </c>
      <c r="AB3024" s="7" t="n">
        <f aca="false">IF(G3024=1,N3024,S3024*$E$852)</f>
        <v>15000000</v>
      </c>
      <c r="AC3024" s="7" t="n">
        <f aca="false">IF(H3024=1,O3024,S3024*$E$851)</f>
        <v>367689775.246323</v>
      </c>
      <c r="AD3024" s="7" t="n">
        <f aca="false">INDEX($W$2982:$W$3109,MATCH($A3024+(1-B3024)*64,$A$2982:$A$3109,0))</f>
        <v>30000000</v>
      </c>
      <c r="AE3024" s="7" t="n">
        <f aca="false">INDEX($W$2982:$W$3109,MATCH($A3024-B3024*64,$A$2982:$A$3109,0))</f>
        <v>47000221.3717598</v>
      </c>
      <c r="AF3024" s="7" t="n">
        <f aca="false">INDEX($X$2982:$X$3109,MATCH($A3024+(1-C3024)*32,$A$2982:$A$3109,0))</f>
        <v>300000000</v>
      </c>
      <c r="AG3024" s="7" t="n">
        <f aca="false">INDEX($X$2982:$X$3109,MATCH($A3024-C3024*32,$A$2982:$A$3109,0))</f>
        <v>416873142.899072</v>
      </c>
      <c r="AH3024" s="7" t="n">
        <f aca="false">INDEX($Y$2982:$Y$3109,MATCH($A3024+(1-D3024)*16,$A$2982:$A$3109,0))</f>
        <v>100000000</v>
      </c>
      <c r="AI3024" s="7" t="n">
        <f aca="false">INDEX($Y$2982:$Y$3109,MATCH($A3024-D3024*16,$A$2982:$A$3109,0))</f>
        <v>126950300.531746</v>
      </c>
      <c r="AJ3024" s="7" t="n">
        <f aca="false">INDEX($Z$2982:$Z$3109,MATCH($A3024+(1-E3024)*8,$A$2982:$A$3109,0))</f>
        <v>60000000</v>
      </c>
      <c r="AK3024" s="7" t="n">
        <f aca="false">INDEX($Z$2982:$Z$3109,MATCH($A3024-E3024*8,$A$2982:$A$3109,0))</f>
        <v>165094339.573381</v>
      </c>
      <c r="AL3024" s="7" t="n">
        <f aca="false">INDEX($AA$2982:$AA$3109,MATCH($A3024+(1-F3024)*4,$A$2982:$A$3109,0))</f>
        <v>30000000</v>
      </c>
      <c r="AM3024" s="7" t="n">
        <f aca="false">INDEX($AA$2982:$AA$3109,MATCH($A3024-F3024*4,$A$2982:$A$3109,0))</f>
        <v>220613865.147794</v>
      </c>
      <c r="AN3024" s="7" t="n">
        <f aca="false">INDEX($AB$2982:$AB$3109,MATCH($A3024+(1-G3024)*2,$A$2982:$A$3109,0))</f>
        <v>15000000</v>
      </c>
      <c r="AO3024" s="7" t="n">
        <f aca="false">INDEX($AB$2982:$AB$3109,MATCH($A3024-G3024*2,$A$2982:$A$3109,0))</f>
        <v>302693239.176973</v>
      </c>
      <c r="AP3024" s="7" t="n">
        <f aca="false">INDEX($AC$2982:$AC$3109,MATCH($A3024+(1-H3024)*1,$A$2982:$A$3109,0))</f>
        <v>5000000</v>
      </c>
      <c r="AQ3024" s="7" t="n">
        <f aca="false">INDEX($AC$2982:$AC$3109,MATCH($A3024-H3024*1,$A$2982:$A$3109,0))</f>
        <v>367689775.246323</v>
      </c>
      <c r="AR3024" s="14" t="b">
        <f aca="false">AND(IF(B3024=1,AD3024&gt;=AE3024,AE3024&gt;AD3024),IF(C3024=1,AF3024&gt;=AG3024,AG3024&gt;AF3024),IF(D3024=1,AH3024&gt;=AI3024,AI3024&gt;AH3024),IF(E3024=1,AJ3024&gt;=AK3024,AK3024&gt;AJ3024),IF(F3024=1,AL3024&gt;=AM3024,AM3024&gt;AL3024),IF(G3024=1,AN3024&gt;=AO3024,AO3024&gt;AN3024),IF(H3024=1,AP3024&gt;=AQ3024,AQ3024&gt;AP3024))</f>
        <v>0</v>
      </c>
      <c r="AS3024" s="2"/>
      <c r="AT3024" s="2"/>
      <c r="AU3024" s="2"/>
      <c r="AV3024" s="2"/>
      <c r="AW3024" s="2"/>
      <c r="AX3024" s="2"/>
    </row>
    <row r="3025" customFormat="false" ht="15" hidden="false" customHeight="false" outlineLevel="0" collapsed="false">
      <c r="A3025" s="6" t="n">
        <f aca="false">ROW()-2982</f>
        <v>43</v>
      </c>
      <c r="B3025" s="6" t="n">
        <f aca="false">MOD(INT($A3025/64),2)</f>
        <v>0</v>
      </c>
      <c r="C3025" s="6" t="n">
        <f aca="false">MOD(INT($A3025/32),2)</f>
        <v>1</v>
      </c>
      <c r="D3025" s="6" t="n">
        <f aca="false">MOD(INT($A3025/16),2)</f>
        <v>0</v>
      </c>
      <c r="E3025" s="6" t="n">
        <f aca="false">MOD(INT($A3025/8),2)</f>
        <v>1</v>
      </c>
      <c r="F3025" s="6" t="n">
        <f aca="false">MOD(INT($A3025/4),2)</f>
        <v>0</v>
      </c>
      <c r="G3025" s="6" t="n">
        <f aca="false">MOD(INT($A3025/2),2)</f>
        <v>1</v>
      </c>
      <c r="H3025" s="6" t="n">
        <f aca="false">MOD(INT($A3025/1),2)</f>
        <v>1</v>
      </c>
      <c r="I3025" s="7" t="n">
        <f aca="false">IF(B3025=1,MIN($B$6,$B$2980),0)</f>
        <v>0</v>
      </c>
      <c r="J3025" s="7" t="n">
        <f aca="false">IF(C3025=1,MIN($F$856,MAX(0,$B$2980-I3025)),0)</f>
        <v>300000000</v>
      </c>
      <c r="K3025" s="7" t="n">
        <f aca="false">IF(D3025=1,MIN($F$855,MAX(0,$B$2980-SUM(I3025:J3025))),0)</f>
        <v>0</v>
      </c>
      <c r="L3025" s="7" t="n">
        <f aca="false">IF(E3025=1,MIN($F$854,MAX(0,$B$2980-SUM(I3025:K3025))),0)</f>
        <v>60000000</v>
      </c>
      <c r="M3025" s="7" t="n">
        <f aca="false">IF(F3025=1,MIN($F$853,MAX(0,$B$2980-SUM(I3025:L3025))),0)</f>
        <v>0</v>
      </c>
      <c r="N3025" s="7" t="n">
        <f aca="false">IF(G3025=1,MIN($F$852,MAX(0,$B$2980-SUM(I3025:M3025))),0)</f>
        <v>15000000</v>
      </c>
      <c r="O3025" s="7" t="n">
        <f aca="false">IF(H3025=1,MIN($F$851,MAX(0,$B$2980-SUM(I3025:N3025))),0)</f>
        <v>5000000</v>
      </c>
      <c r="P3025" s="7" t="n">
        <f aca="false">MAX(0,$B$2980-SUM(I3025:O3025))</f>
        <v>1620000000</v>
      </c>
      <c r="Q3025" s="7" t="n">
        <f aca="false">($B$833+$B$834)+$B$22+(1-B3025)*$B$828+(1-C3025)*$E$856+(1-D3025)*$E$855+(1-E3025)*$E$854+(1-F3025)*$E$853+(1-G3025)*$E$852+(1-H3025)*$E$851</f>
        <v>14631428.5787483</v>
      </c>
      <c r="R3025" s="7" t="n">
        <f aca="false">P3025&gt;$B$12*Q3025</f>
        <v>1</v>
      </c>
      <c r="S3025" s="7" t="n">
        <f aca="false">IF(R3025,(P3025+$B$12*$B$13)/(Q3025+$B$13),IF(Q3025&gt;0,P3025/Q3025,0))</f>
        <v>94.7089726079663</v>
      </c>
      <c r="T3025" s="7" t="n">
        <f aca="false">IF(R3025,$B$13*(S3025-$B$12),0)</f>
        <v>234272431.519916</v>
      </c>
      <c r="U3025" s="7" t="n">
        <f aca="false">($B$833+$B$834)*S3025</f>
        <v>25190343.9685486</v>
      </c>
      <c r="V3025" s="7" t="n">
        <f aca="false">$B$22*S3025</f>
        <v>852380753.471697</v>
      </c>
      <c r="W3025" s="7" t="n">
        <f aca="false">IF(B3025=1,I3025,S3025*$B$828)</f>
        <v>60531227.3843392</v>
      </c>
      <c r="X3025" s="7" t="n">
        <f aca="false">IF(C3025=1,J3025,S3025*$E$856)</f>
        <v>300000000</v>
      </c>
      <c r="Y3025" s="7" t="n">
        <f aca="false">IF(D3025=1,K3025,S3025*$E$855)</f>
        <v>163498325.8316</v>
      </c>
      <c r="Z3025" s="7" t="n">
        <f aca="false">IF(E3025=1,L3025,S3025*$E$854)</f>
        <v>60000000</v>
      </c>
      <c r="AA3025" s="7" t="n">
        <f aca="false">IF(F3025=1,M3025,S3025*$E$853)</f>
        <v>284126917.823899</v>
      </c>
      <c r="AB3025" s="7" t="n">
        <f aca="false">IF(G3025=1,N3025,S3025*$E$852)</f>
        <v>15000000</v>
      </c>
      <c r="AC3025" s="7" t="n">
        <f aca="false">IF(H3025=1,O3025,S3025*$E$851)</f>
        <v>5000000</v>
      </c>
      <c r="AD3025" s="7" t="n">
        <f aca="false">INDEX($W$2982:$W$3109,MATCH($A3025+(1-B3025)*64,$A$2982:$A$3109,0))</f>
        <v>30000000</v>
      </c>
      <c r="AE3025" s="7" t="n">
        <f aca="false">INDEX($W$2982:$W$3109,MATCH($A3025-B3025*64,$A$2982:$A$3109,0))</f>
        <v>60531227.3843392</v>
      </c>
      <c r="AF3025" s="7" t="n">
        <f aca="false">INDEX($X$2982:$X$3109,MATCH($A3025+(1-C3025)*32,$A$2982:$A$3109,0))</f>
        <v>300000000</v>
      </c>
      <c r="AG3025" s="7" t="n">
        <f aca="false">INDEX($X$2982:$X$3109,MATCH($A3025-C3025*32,$A$2982:$A$3109,0))</f>
        <v>505252338.606638</v>
      </c>
      <c r="AH3025" s="7" t="n">
        <f aca="false">INDEX($Y$2982:$Y$3109,MATCH($A3025+(1-D3025)*16,$A$2982:$A$3109,0))</f>
        <v>100000000</v>
      </c>
      <c r="AI3025" s="7" t="n">
        <f aca="false">INDEX($Y$2982:$Y$3109,MATCH($A3025-D3025*16,$A$2982:$A$3109,0))</f>
        <v>163498325.8316</v>
      </c>
      <c r="AJ3025" s="7" t="n">
        <f aca="false">INDEX($Z$2982:$Z$3109,MATCH($A3025+(1-E3025)*8,$A$2982:$A$3109,0))</f>
        <v>60000000</v>
      </c>
      <c r="AK3025" s="7" t="n">
        <f aca="false">INDEX($Z$2982:$Z$3109,MATCH($A3025-E3025*8,$A$2982:$A$3109,0))</f>
        <v>206743709.694316</v>
      </c>
      <c r="AL3025" s="7" t="n">
        <f aca="false">INDEX($AA$2982:$AA$3109,MATCH($A3025+(1-F3025)*4,$A$2982:$A$3109,0))</f>
        <v>30000000</v>
      </c>
      <c r="AM3025" s="7" t="n">
        <f aca="false">INDEX($AA$2982:$AA$3109,MATCH($A3025-F3025*4,$A$2982:$A$3109,0))</f>
        <v>284126917.823899</v>
      </c>
      <c r="AN3025" s="7" t="n">
        <f aca="false">INDEX($AB$2982:$AB$3109,MATCH($A3025+(1-G3025)*2,$A$2982:$A$3109,0))</f>
        <v>15000000</v>
      </c>
      <c r="AO3025" s="7" t="n">
        <f aca="false">INDEX($AB$2982:$AB$3109,MATCH($A3025-G3025*2,$A$2982:$A$3109,0))</f>
        <v>369949005.816193</v>
      </c>
      <c r="AP3025" s="7" t="n">
        <f aca="false">INDEX($AC$2982:$AC$3109,MATCH($A3025+(1-H3025)*1,$A$2982:$A$3109,0))</f>
        <v>5000000</v>
      </c>
      <c r="AQ3025" s="7" t="n">
        <f aca="false">INDEX($AC$2982:$AC$3109,MATCH($A3025-H3025*1,$A$2982:$A$3109,0))</f>
        <v>367689775.246323</v>
      </c>
      <c r="AR3025" s="14" t="b">
        <f aca="false">AND(IF(B3025=1,AD3025&gt;=AE3025,AE3025&gt;AD3025),IF(C3025=1,AF3025&gt;=AG3025,AG3025&gt;AF3025),IF(D3025=1,AH3025&gt;=AI3025,AI3025&gt;AH3025),IF(E3025=1,AJ3025&gt;=AK3025,AK3025&gt;AJ3025),IF(F3025=1,AL3025&gt;=AM3025,AM3025&gt;AL3025),IF(G3025=1,AN3025&gt;=AO3025,AO3025&gt;AN3025),IF(H3025=1,AP3025&gt;=AQ3025,AQ3025&gt;AP3025))</f>
        <v>0</v>
      </c>
      <c r="AS3025" s="2"/>
      <c r="AT3025" s="2"/>
      <c r="AU3025" s="2"/>
      <c r="AV3025" s="2"/>
      <c r="AW3025" s="2"/>
      <c r="AX3025" s="2"/>
    </row>
    <row r="3026" customFormat="false" ht="15" hidden="false" customHeight="false" outlineLevel="0" collapsed="false">
      <c r="A3026" s="6" t="n">
        <f aca="false">ROW()-2982</f>
        <v>44</v>
      </c>
      <c r="B3026" s="6" t="n">
        <f aca="false">MOD(INT($A3026/64),2)</f>
        <v>0</v>
      </c>
      <c r="C3026" s="6" t="n">
        <f aca="false">MOD(INT($A3026/32),2)</f>
        <v>1</v>
      </c>
      <c r="D3026" s="6" t="n">
        <f aca="false">MOD(INT($A3026/16),2)</f>
        <v>0</v>
      </c>
      <c r="E3026" s="6" t="n">
        <f aca="false">MOD(INT($A3026/8),2)</f>
        <v>1</v>
      </c>
      <c r="F3026" s="6" t="n">
        <f aca="false">MOD(INT($A3026/4),2)</f>
        <v>1</v>
      </c>
      <c r="G3026" s="6" t="n">
        <f aca="false">MOD(INT($A3026/2),2)</f>
        <v>0</v>
      </c>
      <c r="H3026" s="6" t="n">
        <f aca="false">MOD(INT($A3026/1),2)</f>
        <v>0</v>
      </c>
      <c r="I3026" s="7" t="n">
        <f aca="false">IF(B3026=1,MIN($B$6,$B$2980),0)</f>
        <v>0</v>
      </c>
      <c r="J3026" s="7" t="n">
        <f aca="false">IF(C3026=1,MIN($F$856,MAX(0,$B$2980-I3026)),0)</f>
        <v>300000000</v>
      </c>
      <c r="K3026" s="7" t="n">
        <f aca="false">IF(D3026=1,MIN($F$855,MAX(0,$B$2980-SUM(I3026:J3026))),0)</f>
        <v>0</v>
      </c>
      <c r="L3026" s="7" t="n">
        <f aca="false">IF(E3026=1,MIN($F$854,MAX(0,$B$2980-SUM(I3026:K3026))),0)</f>
        <v>60000000</v>
      </c>
      <c r="M3026" s="7" t="n">
        <f aca="false">IF(F3026=1,MIN($F$853,MAX(0,$B$2980-SUM(I3026:L3026))),0)</f>
        <v>30000000</v>
      </c>
      <c r="N3026" s="7" t="n">
        <f aca="false">IF(G3026=1,MIN($F$852,MAX(0,$B$2980-SUM(I3026:M3026))),0)</f>
        <v>0</v>
      </c>
      <c r="O3026" s="7" t="n">
        <f aca="false">IF(H3026=1,MIN($F$851,MAX(0,$B$2980-SUM(I3026:N3026))),0)</f>
        <v>0</v>
      </c>
      <c r="P3026" s="7" t="n">
        <f aca="false">MAX(0,$B$2980-SUM(I3026:O3026))</f>
        <v>1610000000</v>
      </c>
      <c r="Q3026" s="7" t="n">
        <f aca="false">($B$833+$B$834)+$B$22+(1-B3026)*$B$828+(1-C3026)*$E$856+(1-D3026)*$E$855+(1-E3026)*$E$854+(1-F3026)*$E$853+(1-G3026)*$E$852+(1-H3026)*$E$851</f>
        <v>21631428.5787483</v>
      </c>
      <c r="R3026" s="7" t="n">
        <f aca="false">P3026&gt;$B$12*Q3026</f>
        <v>1</v>
      </c>
      <c r="S3026" s="7" t="n">
        <f aca="false">IF(R3026,(P3026+$B$12*$B$13)/(Q3026+$B$13),IF(Q3026&gt;0,P3026/Q3026,0))</f>
        <v>66.8215723216683</v>
      </c>
      <c r="T3026" s="7" t="n">
        <f aca="false">IF(R3026,$B$13*(S3026-$B$12),0)</f>
        <v>164553930.804171</v>
      </c>
      <c r="U3026" s="7" t="n">
        <f aca="false">($B$833+$B$834)*S3026</f>
        <v>17772955.8768383</v>
      </c>
      <c r="V3026" s="7" t="n">
        <f aca="false">$B$22*S3026</f>
        <v>601394150.895015</v>
      </c>
      <c r="W3026" s="7" t="n">
        <f aca="false">IF(B3026=1,I3026,S3026*$B$828)</f>
        <v>42707588.0669172</v>
      </c>
      <c r="X3026" s="7" t="n">
        <f aca="false">IF(C3026=1,J3026,S3026*$E$856)</f>
        <v>300000000</v>
      </c>
      <c r="Y3026" s="7" t="n">
        <f aca="false">IF(D3026=1,K3026,S3026*$E$855)</f>
        <v>115355651.140376</v>
      </c>
      <c r="Z3026" s="7" t="n">
        <f aca="false">IF(E3026=1,L3026,S3026*$E$854)</f>
        <v>60000000</v>
      </c>
      <c r="AA3026" s="7" t="n">
        <f aca="false">IF(F3026=1,M3026,S3026*$E$853)</f>
        <v>30000000</v>
      </c>
      <c r="AB3026" s="7" t="n">
        <f aca="false">IF(G3026=1,N3026,S3026*$E$852)</f>
        <v>334107861.608342</v>
      </c>
      <c r="AC3026" s="7" t="n">
        <f aca="false">IF(H3026=1,O3026,S3026*$E$851)</f>
        <v>334107861.608342</v>
      </c>
      <c r="AD3026" s="7" t="n">
        <f aca="false">INDEX($W$2982:$W$3109,MATCH($A3026+(1-B3026)*64,$A$2982:$A$3109,0))</f>
        <v>30000000</v>
      </c>
      <c r="AE3026" s="7" t="n">
        <f aca="false">INDEX($W$2982:$W$3109,MATCH($A3026-B3026*64,$A$2982:$A$3109,0))</f>
        <v>42707588.0669172</v>
      </c>
      <c r="AF3026" s="7" t="n">
        <f aca="false">INDEX($X$2982:$X$3109,MATCH($A3026+(1-C3026)*32,$A$2982:$A$3109,0))</f>
        <v>300000000</v>
      </c>
      <c r="AG3026" s="7" t="n">
        <f aca="false">INDEX($X$2982:$X$3109,MATCH($A3026-C3026*32,$A$2982:$A$3109,0))</f>
        <v>386271516.662883</v>
      </c>
      <c r="AH3026" s="7" t="n">
        <f aca="false">INDEX($Y$2982:$Y$3109,MATCH($A3026+(1-D3026)*16,$A$2982:$A$3109,0))</f>
        <v>100000000</v>
      </c>
      <c r="AI3026" s="7" t="n">
        <f aca="false">INDEX($Y$2982:$Y$3109,MATCH($A3026-D3026*16,$A$2982:$A$3109,0))</f>
        <v>115355651.140376</v>
      </c>
      <c r="AJ3026" s="7" t="n">
        <f aca="false">INDEX($Z$2982:$Z$3109,MATCH($A3026+(1-E3026)*8,$A$2982:$A$3109,0))</f>
        <v>60000000</v>
      </c>
      <c r="AK3026" s="7" t="n">
        <f aca="false">INDEX($Z$2982:$Z$3109,MATCH($A3026-E3026*8,$A$2982:$A$3109,0))</f>
        <v>151292267.888478</v>
      </c>
      <c r="AL3026" s="7" t="n">
        <f aca="false">INDEX($AA$2982:$AA$3109,MATCH($A3026+(1-F3026)*4,$A$2982:$A$3109,0))</f>
        <v>30000000</v>
      </c>
      <c r="AM3026" s="7" t="n">
        <f aca="false">INDEX($AA$2982:$AA$3109,MATCH($A3026-F3026*4,$A$2982:$A$3109,0))</f>
        <v>181615943.506184</v>
      </c>
      <c r="AN3026" s="7" t="n">
        <f aca="false">INDEX($AB$2982:$AB$3109,MATCH($A3026+(1-G3026)*2,$A$2982:$A$3109,0))</f>
        <v>15000000</v>
      </c>
      <c r="AO3026" s="7" t="n">
        <f aca="false">INDEX($AB$2982:$AB$3109,MATCH($A3026-G3026*2,$A$2982:$A$3109,0))</f>
        <v>334107861.608342</v>
      </c>
      <c r="AP3026" s="7" t="n">
        <f aca="false">INDEX($AC$2982:$AC$3109,MATCH($A3026+(1-H3026)*1,$A$2982:$A$3109,0))</f>
        <v>5000000</v>
      </c>
      <c r="AQ3026" s="7" t="n">
        <f aca="false">INDEX($AC$2982:$AC$3109,MATCH($A3026-H3026*1,$A$2982:$A$3109,0))</f>
        <v>334107861.608342</v>
      </c>
      <c r="AR3026" s="14" t="b">
        <f aca="false">AND(IF(B3026=1,AD3026&gt;=AE3026,AE3026&gt;AD3026),IF(C3026=1,AF3026&gt;=AG3026,AG3026&gt;AF3026),IF(D3026=1,AH3026&gt;=AI3026,AI3026&gt;AH3026),IF(E3026=1,AJ3026&gt;=AK3026,AK3026&gt;AJ3026),IF(F3026=1,AL3026&gt;=AM3026,AM3026&gt;AL3026),IF(G3026=1,AN3026&gt;=AO3026,AO3026&gt;AN3026),IF(H3026=1,AP3026&gt;=AQ3026,AQ3026&gt;AP3026))</f>
        <v>0</v>
      </c>
      <c r="AS3026" s="2"/>
      <c r="AT3026" s="2"/>
      <c r="AU3026" s="2"/>
      <c r="AV3026" s="2"/>
      <c r="AW3026" s="2"/>
      <c r="AX3026" s="2"/>
    </row>
    <row r="3027" customFormat="false" ht="15" hidden="false" customHeight="false" outlineLevel="0" collapsed="false">
      <c r="A3027" s="6" t="n">
        <f aca="false">ROW()-2982</f>
        <v>45</v>
      </c>
      <c r="B3027" s="6" t="n">
        <f aca="false">MOD(INT($A3027/64),2)</f>
        <v>0</v>
      </c>
      <c r="C3027" s="6" t="n">
        <f aca="false">MOD(INT($A3027/32),2)</f>
        <v>1</v>
      </c>
      <c r="D3027" s="6" t="n">
        <f aca="false">MOD(INT($A3027/16),2)</f>
        <v>0</v>
      </c>
      <c r="E3027" s="6" t="n">
        <f aca="false">MOD(INT($A3027/8),2)</f>
        <v>1</v>
      </c>
      <c r="F3027" s="6" t="n">
        <f aca="false">MOD(INT($A3027/4),2)</f>
        <v>1</v>
      </c>
      <c r="G3027" s="6" t="n">
        <f aca="false">MOD(INT($A3027/2),2)</f>
        <v>0</v>
      </c>
      <c r="H3027" s="6" t="n">
        <f aca="false">MOD(INT($A3027/1),2)</f>
        <v>1</v>
      </c>
      <c r="I3027" s="7" t="n">
        <f aca="false">IF(B3027=1,MIN($B$6,$B$2980),0)</f>
        <v>0</v>
      </c>
      <c r="J3027" s="7" t="n">
        <f aca="false">IF(C3027=1,MIN($F$856,MAX(0,$B$2980-I3027)),0)</f>
        <v>300000000</v>
      </c>
      <c r="K3027" s="7" t="n">
        <f aca="false">IF(D3027=1,MIN($F$855,MAX(0,$B$2980-SUM(I3027:J3027))),0)</f>
        <v>0</v>
      </c>
      <c r="L3027" s="7" t="n">
        <f aca="false">IF(E3027=1,MIN($F$854,MAX(0,$B$2980-SUM(I3027:K3027))),0)</f>
        <v>60000000</v>
      </c>
      <c r="M3027" s="7" t="n">
        <f aca="false">IF(F3027=1,MIN($F$853,MAX(0,$B$2980-SUM(I3027:L3027))),0)</f>
        <v>30000000</v>
      </c>
      <c r="N3027" s="7" t="n">
        <f aca="false">IF(G3027=1,MIN($F$852,MAX(0,$B$2980-SUM(I3027:M3027))),0)</f>
        <v>0</v>
      </c>
      <c r="O3027" s="7" t="n">
        <f aca="false">IF(H3027=1,MIN($F$851,MAX(0,$B$2980-SUM(I3027:N3027))),0)</f>
        <v>5000000</v>
      </c>
      <c r="P3027" s="7" t="n">
        <f aca="false">MAX(0,$B$2980-SUM(I3027:O3027))</f>
        <v>1605000000</v>
      </c>
      <c r="Q3027" s="7" t="n">
        <f aca="false">($B$833+$B$834)+$B$22+(1-B3027)*$B$828+(1-C3027)*$E$856+(1-D3027)*$E$855+(1-E3027)*$E$854+(1-F3027)*$E$853+(1-G3027)*$E$852+(1-H3027)*$E$851</f>
        <v>16631428.5787483</v>
      </c>
      <c r="R3027" s="7" t="n">
        <f aca="false">P3027&gt;$B$12*Q3027</f>
        <v>1</v>
      </c>
      <c r="S3027" s="7" t="n">
        <f aca="false">IF(R3027,(P3027+$B$12*$B$13)/(Q3027+$B$13),IF(Q3027&gt;0,P3027/Q3027,0))</f>
        <v>84.0240441733482</v>
      </c>
      <c r="T3027" s="7" t="n">
        <f aca="false">IF(R3027,$B$13*(S3027-$B$12),0)</f>
        <v>207560110.433371</v>
      </c>
      <c r="U3027" s="7" t="n">
        <f aca="false">($B$833+$B$834)*S3027</f>
        <v>22348406.0281858</v>
      </c>
      <c r="V3027" s="7" t="n">
        <f aca="false">$B$22*S3027</f>
        <v>756216397.560134</v>
      </c>
      <c r="W3027" s="7" t="n">
        <f aca="false">IF(B3027=1,I3027,S3027*$B$828)</f>
        <v>53702182.4179402</v>
      </c>
      <c r="X3027" s="7" t="n">
        <f aca="false">IF(C3027=1,J3027,S3027*$E$856)</f>
        <v>300000000</v>
      </c>
      <c r="Y3027" s="7" t="n">
        <f aca="false">IF(D3027=1,K3027,S3027*$E$855)</f>
        <v>145052682.693628</v>
      </c>
      <c r="Z3027" s="7" t="n">
        <f aca="false">IF(E3027=1,L3027,S3027*$E$854)</f>
        <v>60000000</v>
      </c>
      <c r="AA3027" s="7" t="n">
        <f aca="false">IF(F3027=1,M3027,S3027*$E$853)</f>
        <v>30000000</v>
      </c>
      <c r="AB3027" s="7" t="n">
        <f aca="false">IF(G3027=1,N3027,S3027*$E$852)</f>
        <v>420120220.866741</v>
      </c>
      <c r="AC3027" s="7" t="n">
        <f aca="false">IF(H3027=1,O3027,S3027*$E$851)</f>
        <v>5000000</v>
      </c>
      <c r="AD3027" s="7" t="n">
        <f aca="false">INDEX($W$2982:$W$3109,MATCH($A3027+(1-B3027)*64,$A$2982:$A$3109,0))</f>
        <v>30000000</v>
      </c>
      <c r="AE3027" s="7" t="n">
        <f aca="false">INDEX($W$2982:$W$3109,MATCH($A3027-B3027*64,$A$2982:$A$3109,0))</f>
        <v>53702182.4179402</v>
      </c>
      <c r="AF3027" s="7" t="n">
        <f aca="false">INDEX($X$2982:$X$3109,MATCH($A3027+(1-C3027)*32,$A$2982:$A$3109,0))</f>
        <v>300000000</v>
      </c>
      <c r="AG3027" s="7" t="n">
        <f aca="false">INDEX($X$2982:$X$3109,MATCH($A3027-C3027*32,$A$2982:$A$3109,0))</f>
        <v>461584869.850306</v>
      </c>
      <c r="AH3027" s="7" t="n">
        <f aca="false">INDEX($Y$2982:$Y$3109,MATCH($A3027+(1-D3027)*16,$A$2982:$A$3109,0))</f>
        <v>100000000</v>
      </c>
      <c r="AI3027" s="7" t="n">
        <f aca="false">INDEX($Y$2982:$Y$3109,MATCH($A3027-D3027*16,$A$2982:$A$3109,0))</f>
        <v>145052682.693628</v>
      </c>
      <c r="AJ3027" s="7" t="n">
        <f aca="false">INDEX($Z$2982:$Z$3109,MATCH($A3027+(1-E3027)*8,$A$2982:$A$3109,0))</f>
        <v>60000000</v>
      </c>
      <c r="AK3027" s="7" t="n">
        <f aca="false">INDEX($Z$2982:$Z$3109,MATCH($A3027-E3027*8,$A$2982:$A$3109,0))</f>
        <v>185867834.331718</v>
      </c>
      <c r="AL3027" s="7" t="n">
        <f aca="false">INDEX($AA$2982:$AA$3109,MATCH($A3027+(1-F3027)*4,$A$2982:$A$3109,0))</f>
        <v>30000000</v>
      </c>
      <c r="AM3027" s="7" t="n">
        <f aca="false">INDEX($AA$2982:$AA$3109,MATCH($A3027-F3027*4,$A$2982:$A$3109,0))</f>
        <v>221969403.489716</v>
      </c>
      <c r="AN3027" s="7" t="n">
        <f aca="false">INDEX($AB$2982:$AB$3109,MATCH($A3027+(1-G3027)*2,$A$2982:$A$3109,0))</f>
        <v>15000000</v>
      </c>
      <c r="AO3027" s="7" t="n">
        <f aca="false">INDEX($AB$2982:$AB$3109,MATCH($A3027-G3027*2,$A$2982:$A$3109,0))</f>
        <v>420120220.866741</v>
      </c>
      <c r="AP3027" s="7" t="n">
        <f aca="false">INDEX($AC$2982:$AC$3109,MATCH($A3027+(1-H3027)*1,$A$2982:$A$3109,0))</f>
        <v>5000000</v>
      </c>
      <c r="AQ3027" s="7" t="n">
        <f aca="false">INDEX($AC$2982:$AC$3109,MATCH($A3027-H3027*1,$A$2982:$A$3109,0))</f>
        <v>334107861.608342</v>
      </c>
      <c r="AR3027" s="14" t="b">
        <f aca="false">AND(IF(B3027=1,AD3027&gt;=AE3027,AE3027&gt;AD3027),IF(C3027=1,AF3027&gt;=AG3027,AG3027&gt;AF3027),IF(D3027=1,AH3027&gt;=AI3027,AI3027&gt;AH3027),IF(E3027=1,AJ3027&gt;=AK3027,AK3027&gt;AJ3027),IF(F3027=1,AL3027&gt;=AM3027,AM3027&gt;AL3027),IF(G3027=1,AN3027&gt;=AO3027,AO3027&gt;AN3027),IF(H3027=1,AP3027&gt;=AQ3027,AQ3027&gt;AP3027))</f>
        <v>0</v>
      </c>
      <c r="AS3027" s="2"/>
      <c r="AT3027" s="2"/>
      <c r="AU3027" s="2"/>
      <c r="AV3027" s="2"/>
      <c r="AW3027" s="2"/>
      <c r="AX3027" s="2"/>
    </row>
    <row r="3028" customFormat="false" ht="15" hidden="false" customHeight="false" outlineLevel="0" collapsed="false">
      <c r="A3028" s="6" t="n">
        <f aca="false">ROW()-2982</f>
        <v>46</v>
      </c>
      <c r="B3028" s="6" t="n">
        <f aca="false">MOD(INT($A3028/64),2)</f>
        <v>0</v>
      </c>
      <c r="C3028" s="6" t="n">
        <f aca="false">MOD(INT($A3028/32),2)</f>
        <v>1</v>
      </c>
      <c r="D3028" s="6" t="n">
        <f aca="false">MOD(INT($A3028/16),2)</f>
        <v>0</v>
      </c>
      <c r="E3028" s="6" t="n">
        <f aca="false">MOD(INT($A3028/8),2)</f>
        <v>1</v>
      </c>
      <c r="F3028" s="6" t="n">
        <f aca="false">MOD(INT($A3028/4),2)</f>
        <v>1</v>
      </c>
      <c r="G3028" s="6" t="n">
        <f aca="false">MOD(INT($A3028/2),2)</f>
        <v>1</v>
      </c>
      <c r="H3028" s="6" t="n">
        <f aca="false">MOD(INT($A3028/1),2)</f>
        <v>0</v>
      </c>
      <c r="I3028" s="7" t="n">
        <f aca="false">IF(B3028=1,MIN($B$6,$B$2980),0)</f>
        <v>0</v>
      </c>
      <c r="J3028" s="7" t="n">
        <f aca="false">IF(C3028=1,MIN($F$856,MAX(0,$B$2980-I3028)),0)</f>
        <v>300000000</v>
      </c>
      <c r="K3028" s="7" t="n">
        <f aca="false">IF(D3028=1,MIN($F$855,MAX(0,$B$2980-SUM(I3028:J3028))),0)</f>
        <v>0</v>
      </c>
      <c r="L3028" s="7" t="n">
        <f aca="false">IF(E3028=1,MIN($F$854,MAX(0,$B$2980-SUM(I3028:K3028))),0)</f>
        <v>60000000</v>
      </c>
      <c r="M3028" s="7" t="n">
        <f aca="false">IF(F3028=1,MIN($F$853,MAX(0,$B$2980-SUM(I3028:L3028))),0)</f>
        <v>30000000</v>
      </c>
      <c r="N3028" s="7" t="n">
        <f aca="false">IF(G3028=1,MIN($F$852,MAX(0,$B$2980-SUM(I3028:M3028))),0)</f>
        <v>15000000</v>
      </c>
      <c r="O3028" s="7" t="n">
        <f aca="false">IF(H3028=1,MIN($F$851,MAX(0,$B$2980-SUM(I3028:N3028))),0)</f>
        <v>0</v>
      </c>
      <c r="P3028" s="7" t="n">
        <f aca="false">MAX(0,$B$2980-SUM(I3028:O3028))</f>
        <v>1595000000</v>
      </c>
      <c r="Q3028" s="7" t="n">
        <f aca="false">($B$833+$B$834)+$B$22+(1-B3028)*$B$828+(1-C3028)*$E$856+(1-D3028)*$E$855+(1-E3028)*$E$854+(1-F3028)*$E$853+(1-G3028)*$E$852+(1-H3028)*$E$851</f>
        <v>16631428.5787483</v>
      </c>
      <c r="R3028" s="7" t="n">
        <f aca="false">P3028&gt;$B$12*Q3028</f>
        <v>1</v>
      </c>
      <c r="S3028" s="7" t="n">
        <f aca="false">IF(R3028,(P3028+$B$12*$B$13)/(Q3028+$B$13),IF(Q3028&gt;0,P3028/Q3028,0))</f>
        <v>83.5013440540739</v>
      </c>
      <c r="T3028" s="7" t="n">
        <f aca="false">IF(R3028,$B$13*(S3028-$B$12),0)</f>
        <v>206253360.135185</v>
      </c>
      <c r="U3028" s="7" t="n">
        <f aca="false">($B$833+$B$834)*S3028</f>
        <v>22209380.1742002</v>
      </c>
      <c r="V3028" s="7" t="n">
        <f aca="false">$B$22*S3028</f>
        <v>751512096.486665</v>
      </c>
      <c r="W3028" s="7" t="n">
        <f aca="false">IF(B3028=1,I3028,S3028*$B$828)</f>
        <v>53368109.7434895</v>
      </c>
      <c r="X3028" s="7" t="n">
        <f aca="false">IF(C3028=1,J3028,S3028*$E$856)</f>
        <v>300000000</v>
      </c>
      <c r="Y3028" s="7" t="n">
        <f aca="false">IF(D3028=1,K3028,S3028*$E$855)</f>
        <v>144150333.190091</v>
      </c>
      <c r="Z3028" s="7" t="n">
        <f aca="false">IF(E3028=1,L3028,S3028*$E$854)</f>
        <v>60000000</v>
      </c>
      <c r="AA3028" s="7" t="n">
        <f aca="false">IF(F3028=1,M3028,S3028*$E$853)</f>
        <v>30000000</v>
      </c>
      <c r="AB3028" s="7" t="n">
        <f aca="false">IF(G3028=1,N3028,S3028*$E$852)</f>
        <v>15000000</v>
      </c>
      <c r="AC3028" s="7" t="n">
        <f aca="false">IF(H3028=1,O3028,S3028*$E$851)</f>
        <v>417506720.270369</v>
      </c>
      <c r="AD3028" s="7" t="n">
        <f aca="false">INDEX($W$2982:$W$3109,MATCH($A3028+(1-B3028)*64,$A$2982:$A$3109,0))</f>
        <v>30000000</v>
      </c>
      <c r="AE3028" s="7" t="n">
        <f aca="false">INDEX($W$2982:$W$3109,MATCH($A3028-B3028*64,$A$2982:$A$3109,0))</f>
        <v>53368109.7434895</v>
      </c>
      <c r="AF3028" s="7" t="n">
        <f aca="false">INDEX($X$2982:$X$3109,MATCH($A3028+(1-C3028)*32,$A$2982:$A$3109,0))</f>
        <v>300000000</v>
      </c>
      <c r="AG3028" s="7" t="n">
        <f aca="false">INDEX($X$2982:$X$3109,MATCH($A3028-C3028*32,$A$2982:$A$3109,0))</f>
        <v>459165027.806529</v>
      </c>
      <c r="AH3028" s="7" t="n">
        <f aca="false">INDEX($Y$2982:$Y$3109,MATCH($A3028+(1-D3028)*16,$A$2982:$A$3109,0))</f>
        <v>100000000</v>
      </c>
      <c r="AI3028" s="7" t="n">
        <f aca="false">INDEX($Y$2982:$Y$3109,MATCH($A3028-D3028*16,$A$2982:$A$3109,0))</f>
        <v>144150333.190091</v>
      </c>
      <c r="AJ3028" s="7" t="n">
        <f aca="false">INDEX($Z$2982:$Z$3109,MATCH($A3028+(1-E3028)*8,$A$2982:$A$3109,0))</f>
        <v>60000000</v>
      </c>
      <c r="AK3028" s="7" t="n">
        <f aca="false">INDEX($Z$2982:$Z$3109,MATCH($A3028-E3028*8,$A$2982:$A$3109,0))</f>
        <v>184753184.650568</v>
      </c>
      <c r="AL3028" s="7" t="n">
        <f aca="false">INDEX($AA$2982:$AA$3109,MATCH($A3028+(1-F3028)*4,$A$2982:$A$3109,0))</f>
        <v>30000000</v>
      </c>
      <c r="AM3028" s="7" t="n">
        <f aca="false">INDEX($AA$2982:$AA$3109,MATCH($A3028-F3028*4,$A$2982:$A$3109,0))</f>
        <v>220613865.147794</v>
      </c>
      <c r="AN3028" s="7" t="n">
        <f aca="false">INDEX($AB$2982:$AB$3109,MATCH($A3028+(1-G3028)*2,$A$2982:$A$3109,0))</f>
        <v>15000000</v>
      </c>
      <c r="AO3028" s="7" t="n">
        <f aca="false">INDEX($AB$2982:$AB$3109,MATCH($A3028-G3028*2,$A$2982:$A$3109,0))</f>
        <v>334107861.608342</v>
      </c>
      <c r="AP3028" s="7" t="n">
        <f aca="false">INDEX($AC$2982:$AC$3109,MATCH($A3028+(1-H3028)*1,$A$2982:$A$3109,0))</f>
        <v>5000000</v>
      </c>
      <c r="AQ3028" s="7" t="n">
        <f aca="false">INDEX($AC$2982:$AC$3109,MATCH($A3028-H3028*1,$A$2982:$A$3109,0))</f>
        <v>417506720.270369</v>
      </c>
      <c r="AR3028" s="14" t="b">
        <f aca="false">AND(IF(B3028=1,AD3028&gt;=AE3028,AE3028&gt;AD3028),IF(C3028=1,AF3028&gt;=AG3028,AG3028&gt;AF3028),IF(D3028=1,AH3028&gt;=AI3028,AI3028&gt;AH3028),IF(E3028=1,AJ3028&gt;=AK3028,AK3028&gt;AJ3028),IF(F3028=1,AL3028&gt;=AM3028,AM3028&gt;AL3028),IF(G3028=1,AN3028&gt;=AO3028,AO3028&gt;AN3028),IF(H3028=1,AP3028&gt;=AQ3028,AQ3028&gt;AP3028))</f>
        <v>0</v>
      </c>
      <c r="AS3028" s="2"/>
      <c r="AT3028" s="2"/>
      <c r="AU3028" s="2"/>
      <c r="AV3028" s="2"/>
      <c r="AW3028" s="2"/>
      <c r="AX3028" s="2"/>
    </row>
    <row r="3029" customFormat="false" ht="15" hidden="false" customHeight="false" outlineLevel="0" collapsed="false">
      <c r="A3029" s="6" t="n">
        <f aca="false">ROW()-2982</f>
        <v>47</v>
      </c>
      <c r="B3029" s="6" t="n">
        <f aca="false">MOD(INT($A3029/64),2)</f>
        <v>0</v>
      </c>
      <c r="C3029" s="6" t="n">
        <f aca="false">MOD(INT($A3029/32),2)</f>
        <v>1</v>
      </c>
      <c r="D3029" s="6" t="n">
        <f aca="false">MOD(INT($A3029/16),2)</f>
        <v>0</v>
      </c>
      <c r="E3029" s="6" t="n">
        <f aca="false">MOD(INT($A3029/8),2)</f>
        <v>1</v>
      </c>
      <c r="F3029" s="6" t="n">
        <f aca="false">MOD(INT($A3029/4),2)</f>
        <v>1</v>
      </c>
      <c r="G3029" s="6" t="n">
        <f aca="false">MOD(INT($A3029/2),2)</f>
        <v>1</v>
      </c>
      <c r="H3029" s="6" t="n">
        <f aca="false">MOD(INT($A3029/1),2)</f>
        <v>1</v>
      </c>
      <c r="I3029" s="7" t="n">
        <f aca="false">IF(B3029=1,MIN($B$6,$B$2980),0)</f>
        <v>0</v>
      </c>
      <c r="J3029" s="7" t="n">
        <f aca="false">IF(C3029=1,MIN($F$856,MAX(0,$B$2980-I3029)),0)</f>
        <v>300000000</v>
      </c>
      <c r="K3029" s="7" t="n">
        <f aca="false">IF(D3029=1,MIN($F$855,MAX(0,$B$2980-SUM(I3029:J3029))),0)</f>
        <v>0</v>
      </c>
      <c r="L3029" s="7" t="n">
        <f aca="false">IF(E3029=1,MIN($F$854,MAX(0,$B$2980-SUM(I3029:K3029))),0)</f>
        <v>60000000</v>
      </c>
      <c r="M3029" s="7" t="n">
        <f aca="false">IF(F3029=1,MIN($F$853,MAX(0,$B$2980-SUM(I3029:L3029))),0)</f>
        <v>30000000</v>
      </c>
      <c r="N3029" s="7" t="n">
        <f aca="false">IF(G3029=1,MIN($F$852,MAX(0,$B$2980-SUM(I3029:M3029))),0)</f>
        <v>15000000</v>
      </c>
      <c r="O3029" s="7" t="n">
        <f aca="false">IF(H3029=1,MIN($F$851,MAX(0,$B$2980-SUM(I3029:N3029))),0)</f>
        <v>5000000</v>
      </c>
      <c r="P3029" s="7" t="n">
        <f aca="false">MAX(0,$B$2980-SUM(I3029:O3029))</f>
        <v>1590000000</v>
      </c>
      <c r="Q3029" s="7" t="n">
        <f aca="false">($B$833+$B$834)+$B$22+(1-B3029)*$B$828+(1-C3029)*$E$856+(1-D3029)*$E$855+(1-E3029)*$E$854+(1-F3029)*$E$853+(1-G3029)*$E$852+(1-H3029)*$E$851</f>
        <v>11631428.5787483</v>
      </c>
      <c r="R3029" s="7" t="n">
        <f aca="false">P3029&gt;$B$12*Q3029</f>
        <v>1</v>
      </c>
      <c r="S3029" s="7" t="n">
        <f aca="false">IF(R3029,(P3029+$B$12*$B$13)/(Q3029+$B$13),IF(Q3029&gt;0,P3029/Q3029,0))</f>
        <v>112.692074345187</v>
      </c>
      <c r="T3029" s="7" t="n">
        <f aca="false">IF(R3029,$B$13*(S3029-$B$12),0)</f>
        <v>279230185.862968</v>
      </c>
      <c r="U3029" s="7" t="n">
        <f aca="false">($B$833+$B$834)*S3029</f>
        <v>29973423.1838318</v>
      </c>
      <c r="V3029" s="7" t="n">
        <f aca="false">$B$22*S3029</f>
        <v>1014228669.10668</v>
      </c>
      <c r="W3029" s="7" t="n">
        <f aca="false">IF(B3029=1,I3029,S3029*$B$828)</f>
        <v>72024744.7392076</v>
      </c>
      <c r="X3029" s="7" t="n">
        <f aca="false">IF(C3029=1,J3029,S3029*$E$856)</f>
        <v>300000000</v>
      </c>
      <c r="Y3029" s="7" t="n">
        <f aca="false">IF(D3029=1,K3029,S3029*$E$855)</f>
        <v>194542977.107309</v>
      </c>
      <c r="Z3029" s="7" t="n">
        <f aca="false">IF(E3029=1,L3029,S3029*$E$854)</f>
        <v>60000000</v>
      </c>
      <c r="AA3029" s="7" t="n">
        <f aca="false">IF(F3029=1,M3029,S3029*$E$853)</f>
        <v>30000000</v>
      </c>
      <c r="AB3029" s="7" t="n">
        <f aca="false">IF(G3029=1,N3029,S3029*$E$852)</f>
        <v>15000000</v>
      </c>
      <c r="AC3029" s="7" t="n">
        <f aca="false">IF(H3029=1,O3029,S3029*$E$851)</f>
        <v>5000000</v>
      </c>
      <c r="AD3029" s="7" t="n">
        <f aca="false">INDEX($W$2982:$W$3109,MATCH($A3029+(1-B3029)*64,$A$2982:$A$3109,0))</f>
        <v>30000000</v>
      </c>
      <c r="AE3029" s="7" t="n">
        <f aca="false">INDEX($W$2982:$W$3109,MATCH($A3029-B3029*64,$A$2982:$A$3109,0))</f>
        <v>72024744.7392076</v>
      </c>
      <c r="AF3029" s="7" t="n">
        <f aca="false">INDEX($X$2982:$X$3109,MATCH($A3029+(1-C3029)*32,$A$2982:$A$3109,0))</f>
        <v>300000000</v>
      </c>
      <c r="AG3029" s="7" t="n">
        <f aca="false">INDEX($X$2982:$X$3109,MATCH($A3029-C3029*32,$A$2982:$A$3109,0))</f>
        <v>571092872.908651</v>
      </c>
      <c r="AH3029" s="7" t="n">
        <f aca="false">INDEX($Y$2982:$Y$3109,MATCH($A3029+(1-D3029)*16,$A$2982:$A$3109,0))</f>
        <v>100000000</v>
      </c>
      <c r="AI3029" s="7" t="n">
        <f aca="false">INDEX($Y$2982:$Y$3109,MATCH($A3029-D3029*16,$A$2982:$A$3109,0))</f>
        <v>194542977.107309</v>
      </c>
      <c r="AJ3029" s="7" t="n">
        <f aca="false">INDEX($Z$2982:$Z$3109,MATCH($A3029+(1-E3029)*8,$A$2982:$A$3109,0))</f>
        <v>60000000</v>
      </c>
      <c r="AK3029" s="7" t="n">
        <f aca="false">INDEX($Z$2982:$Z$3109,MATCH($A3029-E3029*8,$A$2982:$A$3109,0))</f>
        <v>239906671.169268</v>
      </c>
      <c r="AL3029" s="7" t="n">
        <f aca="false">INDEX($AA$2982:$AA$3109,MATCH($A3029+(1-F3029)*4,$A$2982:$A$3109,0))</f>
        <v>30000000</v>
      </c>
      <c r="AM3029" s="7" t="n">
        <f aca="false">INDEX($AA$2982:$AA$3109,MATCH($A3029-F3029*4,$A$2982:$A$3109,0))</f>
        <v>284126917.823899</v>
      </c>
      <c r="AN3029" s="7" t="n">
        <f aca="false">INDEX($AB$2982:$AB$3109,MATCH($A3029+(1-G3029)*2,$A$2982:$A$3109,0))</f>
        <v>15000000</v>
      </c>
      <c r="AO3029" s="7" t="n">
        <f aca="false">INDEX($AB$2982:$AB$3109,MATCH($A3029-G3029*2,$A$2982:$A$3109,0))</f>
        <v>420120220.866741</v>
      </c>
      <c r="AP3029" s="7" t="n">
        <f aca="false">INDEX($AC$2982:$AC$3109,MATCH($A3029+(1-H3029)*1,$A$2982:$A$3109,0))</f>
        <v>5000000</v>
      </c>
      <c r="AQ3029" s="7" t="n">
        <f aca="false">INDEX($AC$2982:$AC$3109,MATCH($A3029-H3029*1,$A$2982:$A$3109,0))</f>
        <v>417506720.270369</v>
      </c>
      <c r="AR3029" s="14" t="b">
        <f aca="false">AND(IF(B3029=1,AD3029&gt;=AE3029,AE3029&gt;AD3029),IF(C3029=1,AF3029&gt;=AG3029,AG3029&gt;AF3029),IF(D3029=1,AH3029&gt;=AI3029,AI3029&gt;AH3029),IF(E3029=1,AJ3029&gt;=AK3029,AK3029&gt;AJ3029),IF(F3029=1,AL3029&gt;=AM3029,AM3029&gt;AL3029),IF(G3029=1,AN3029&gt;=AO3029,AO3029&gt;AN3029),IF(H3029=1,AP3029&gt;=AQ3029,AQ3029&gt;AP3029))</f>
        <v>0</v>
      </c>
      <c r="AS3029" s="2"/>
      <c r="AT3029" s="2"/>
      <c r="AU3029" s="2"/>
      <c r="AV3029" s="2"/>
      <c r="AW3029" s="2"/>
      <c r="AX3029" s="2"/>
    </row>
    <row r="3030" customFormat="false" ht="15" hidden="false" customHeight="false" outlineLevel="0" collapsed="false">
      <c r="A3030" s="6" t="n">
        <f aca="false">ROW()-2982</f>
        <v>48</v>
      </c>
      <c r="B3030" s="6" t="n">
        <f aca="false">MOD(INT($A3030/64),2)</f>
        <v>0</v>
      </c>
      <c r="C3030" s="6" t="n">
        <f aca="false">MOD(INT($A3030/32),2)</f>
        <v>1</v>
      </c>
      <c r="D3030" s="6" t="n">
        <f aca="false">MOD(INT($A3030/16),2)</f>
        <v>1</v>
      </c>
      <c r="E3030" s="6" t="n">
        <f aca="false">MOD(INT($A3030/8),2)</f>
        <v>0</v>
      </c>
      <c r="F3030" s="6" t="n">
        <f aca="false">MOD(INT($A3030/4),2)</f>
        <v>0</v>
      </c>
      <c r="G3030" s="6" t="n">
        <f aca="false">MOD(INT($A3030/2),2)</f>
        <v>0</v>
      </c>
      <c r="H3030" s="6" t="n">
        <f aca="false">MOD(INT($A3030/1),2)</f>
        <v>0</v>
      </c>
      <c r="I3030" s="7" t="n">
        <f aca="false">IF(B3030=1,MIN($B$6,$B$2980),0)</f>
        <v>0</v>
      </c>
      <c r="J3030" s="7" t="n">
        <f aca="false">IF(C3030=1,MIN($F$856,MAX(0,$B$2980-I3030)),0)</f>
        <v>300000000</v>
      </c>
      <c r="K3030" s="7" t="n">
        <f aca="false">IF(D3030=1,MIN($F$855,MAX(0,$B$2980-SUM(I3030:J3030))),0)</f>
        <v>100000000</v>
      </c>
      <c r="L3030" s="7" t="n">
        <f aca="false">IF(E3030=1,MIN($F$854,MAX(0,$B$2980-SUM(I3030:K3030))),0)</f>
        <v>0</v>
      </c>
      <c r="M3030" s="7" t="n">
        <f aca="false">IF(F3030=1,MIN($F$853,MAX(0,$B$2980-SUM(I3030:L3030))),0)</f>
        <v>0</v>
      </c>
      <c r="N3030" s="7" t="n">
        <f aca="false">IF(G3030=1,MIN($F$852,MAX(0,$B$2980-SUM(I3030:M3030))),0)</f>
        <v>0</v>
      </c>
      <c r="O3030" s="7" t="n">
        <f aca="false">IF(H3030=1,MIN($F$851,MAX(0,$B$2980-SUM(I3030:N3030))),0)</f>
        <v>0</v>
      </c>
      <c r="P3030" s="7" t="n">
        <f aca="false">MAX(0,$B$2980-SUM(I3030:O3030))</f>
        <v>1600000000</v>
      </c>
      <c r="Q3030" s="7" t="n">
        <f aca="false">($B$833+$B$834)+$B$22+(1-B3030)*$B$828+(1-C3030)*$E$856+(1-D3030)*$E$855+(1-E3030)*$E$854+(1-F3030)*$E$853+(1-G3030)*$E$852+(1-H3030)*$E$851</f>
        <v>25305105.0707489</v>
      </c>
      <c r="R3030" s="7" t="n">
        <f aca="false">P3030&gt;$B$12*Q3030</f>
        <v>1</v>
      </c>
      <c r="S3030" s="7" t="n">
        <f aca="false">IF(R3030,(P3030+$B$12*$B$13)/(Q3030+$B$13),IF(Q3030&gt;0,P3030/Q3030,0))</f>
        <v>57.6333013639944</v>
      </c>
      <c r="T3030" s="7" t="n">
        <f aca="false">IF(R3030,$B$13*(S3030-$B$12),0)</f>
        <v>141583253.409986</v>
      </c>
      <c r="U3030" s="7" t="n">
        <f aca="false">($B$833+$B$834)*S3030</f>
        <v>15329093.3839137</v>
      </c>
      <c r="V3030" s="7" t="n">
        <f aca="false">$B$22*S3030</f>
        <v>518699712.27595</v>
      </c>
      <c r="W3030" s="7" t="n">
        <f aca="false">IF(B3030=1,I3030,S3030*$B$828)</f>
        <v>36835099.9246364</v>
      </c>
      <c r="X3030" s="7" t="n">
        <f aca="false">IF(C3030=1,J3030,S3030*$E$856)</f>
        <v>300000000</v>
      </c>
      <c r="Y3030" s="7" t="n">
        <f aca="false">IF(D3030=1,K3030,S3030*$E$855)</f>
        <v>100000000</v>
      </c>
      <c r="Z3030" s="7" t="n">
        <f aca="false">IF(E3030=1,L3030,S3030*$E$854)</f>
        <v>138319923.273587</v>
      </c>
      <c r="AA3030" s="7" t="n">
        <f aca="false">IF(F3030=1,M3030,S3030*$E$853)</f>
        <v>172899904.091983</v>
      </c>
      <c r="AB3030" s="7" t="n">
        <f aca="false">IF(G3030=1,N3030,S3030*$E$852)</f>
        <v>288166506.819972</v>
      </c>
      <c r="AC3030" s="7" t="n">
        <f aca="false">IF(H3030=1,O3030,S3030*$E$851)</f>
        <v>288166506.819972</v>
      </c>
      <c r="AD3030" s="7" t="n">
        <f aca="false">INDEX($W$2982:$W$3109,MATCH($A3030+(1-B3030)*64,$A$2982:$A$3109,0))</f>
        <v>30000000</v>
      </c>
      <c r="AE3030" s="7" t="n">
        <f aca="false">INDEX($W$2982:$W$3109,MATCH($A3030-B3030*64,$A$2982:$A$3109,0))</f>
        <v>36835099.9246364</v>
      </c>
      <c r="AF3030" s="7" t="n">
        <f aca="false">INDEX($X$2982:$X$3109,MATCH($A3030+(1-C3030)*32,$A$2982:$A$3109,0))</f>
        <v>300000000</v>
      </c>
      <c r="AG3030" s="7" t="n">
        <f aca="false">INDEX($X$2982:$X$3109,MATCH($A3030-C3030*32,$A$2982:$A$3109,0))</f>
        <v>342626534.303142</v>
      </c>
      <c r="AH3030" s="7" t="n">
        <f aca="false">INDEX($Y$2982:$Y$3109,MATCH($A3030+(1-D3030)*16,$A$2982:$A$3109,0))</f>
        <v>100000000</v>
      </c>
      <c r="AI3030" s="7" t="n">
        <f aca="false">INDEX($Y$2982:$Y$3109,MATCH($A3030-D3030*16,$A$2982:$A$3109,0))</f>
        <v>99523318.5056265</v>
      </c>
      <c r="AJ3030" s="7" t="n">
        <f aca="false">INDEX($Z$2982:$Z$3109,MATCH($A3030+(1-E3030)*8,$A$2982:$A$3109,0))</f>
        <v>60000000</v>
      </c>
      <c r="AK3030" s="7" t="n">
        <f aca="false">INDEX($Z$2982:$Z$3109,MATCH($A3030-E3030*8,$A$2982:$A$3109,0))</f>
        <v>138319923.273587</v>
      </c>
      <c r="AL3030" s="7" t="n">
        <f aca="false">INDEX($AA$2982:$AA$3109,MATCH($A3030+(1-F3030)*4,$A$2982:$A$3109,0))</f>
        <v>30000000</v>
      </c>
      <c r="AM3030" s="7" t="n">
        <f aca="false">INDEX($AA$2982:$AA$3109,MATCH($A3030-F3030*4,$A$2982:$A$3109,0))</f>
        <v>172899904.091983</v>
      </c>
      <c r="AN3030" s="7" t="n">
        <f aca="false">INDEX($AB$2982:$AB$3109,MATCH($A3030+(1-G3030)*2,$A$2982:$A$3109,0))</f>
        <v>15000000</v>
      </c>
      <c r="AO3030" s="7" t="n">
        <f aca="false">INDEX($AB$2982:$AB$3109,MATCH($A3030-G3030*2,$A$2982:$A$3109,0))</f>
        <v>288166506.819972</v>
      </c>
      <c r="AP3030" s="7" t="n">
        <f aca="false">INDEX($AC$2982:$AC$3109,MATCH($A3030+(1-H3030)*1,$A$2982:$A$3109,0))</f>
        <v>5000000</v>
      </c>
      <c r="AQ3030" s="7" t="n">
        <f aca="false">INDEX($AC$2982:$AC$3109,MATCH($A3030-H3030*1,$A$2982:$A$3109,0))</f>
        <v>288166506.819972</v>
      </c>
      <c r="AR3030" s="14" t="b">
        <f aca="false">AND(IF(B3030=1,AD3030&gt;=AE3030,AE3030&gt;AD3030),IF(C3030=1,AF3030&gt;=AG3030,AG3030&gt;AF3030),IF(D3030=1,AH3030&gt;=AI3030,AI3030&gt;AH3030),IF(E3030=1,AJ3030&gt;=AK3030,AK3030&gt;AJ3030),IF(F3030=1,AL3030&gt;=AM3030,AM3030&gt;AL3030),IF(G3030=1,AN3030&gt;=AO3030,AO3030&gt;AN3030),IF(H3030=1,AP3030&gt;=AQ3030,AQ3030&gt;AP3030))</f>
        <v>0</v>
      </c>
      <c r="AS3030" s="2"/>
      <c r="AT3030" s="2"/>
      <c r="AU3030" s="2"/>
      <c r="AV3030" s="2"/>
      <c r="AW3030" s="2"/>
      <c r="AX3030" s="2"/>
    </row>
    <row r="3031" customFormat="false" ht="15" hidden="false" customHeight="false" outlineLevel="0" collapsed="false">
      <c r="A3031" s="6" t="n">
        <f aca="false">ROW()-2982</f>
        <v>49</v>
      </c>
      <c r="B3031" s="6" t="n">
        <f aca="false">MOD(INT($A3031/64),2)</f>
        <v>0</v>
      </c>
      <c r="C3031" s="6" t="n">
        <f aca="false">MOD(INT($A3031/32),2)</f>
        <v>1</v>
      </c>
      <c r="D3031" s="6" t="n">
        <f aca="false">MOD(INT($A3031/16),2)</f>
        <v>1</v>
      </c>
      <c r="E3031" s="6" t="n">
        <f aca="false">MOD(INT($A3031/8),2)</f>
        <v>0</v>
      </c>
      <c r="F3031" s="6" t="n">
        <f aca="false">MOD(INT($A3031/4),2)</f>
        <v>0</v>
      </c>
      <c r="G3031" s="6" t="n">
        <f aca="false">MOD(INT($A3031/2),2)</f>
        <v>0</v>
      </c>
      <c r="H3031" s="6" t="n">
        <f aca="false">MOD(INT($A3031/1),2)</f>
        <v>1</v>
      </c>
      <c r="I3031" s="7" t="n">
        <f aca="false">IF(B3031=1,MIN($B$6,$B$2980),0)</f>
        <v>0</v>
      </c>
      <c r="J3031" s="7" t="n">
        <f aca="false">IF(C3031=1,MIN($F$856,MAX(0,$B$2980-I3031)),0)</f>
        <v>300000000</v>
      </c>
      <c r="K3031" s="7" t="n">
        <f aca="false">IF(D3031=1,MIN($F$855,MAX(0,$B$2980-SUM(I3031:J3031))),0)</f>
        <v>100000000</v>
      </c>
      <c r="L3031" s="7" t="n">
        <f aca="false">IF(E3031=1,MIN($F$854,MAX(0,$B$2980-SUM(I3031:K3031))),0)</f>
        <v>0</v>
      </c>
      <c r="M3031" s="7" t="n">
        <f aca="false">IF(F3031=1,MIN($F$853,MAX(0,$B$2980-SUM(I3031:L3031))),0)</f>
        <v>0</v>
      </c>
      <c r="N3031" s="7" t="n">
        <f aca="false">IF(G3031=1,MIN($F$852,MAX(0,$B$2980-SUM(I3031:M3031))),0)</f>
        <v>0</v>
      </c>
      <c r="O3031" s="7" t="n">
        <f aca="false">IF(H3031=1,MIN($F$851,MAX(0,$B$2980-SUM(I3031:N3031))),0)</f>
        <v>5000000</v>
      </c>
      <c r="P3031" s="7" t="n">
        <f aca="false">MAX(0,$B$2980-SUM(I3031:O3031))</f>
        <v>1595000000</v>
      </c>
      <c r="Q3031" s="7" t="n">
        <f aca="false">($B$833+$B$834)+$B$22+(1-B3031)*$B$828+(1-C3031)*$E$856+(1-D3031)*$E$855+(1-E3031)*$E$854+(1-F3031)*$E$853+(1-G3031)*$E$852+(1-H3031)*$E$851</f>
        <v>20305105.0707489</v>
      </c>
      <c r="R3031" s="7" t="n">
        <f aca="false">P3031&gt;$B$12*Q3031</f>
        <v>1</v>
      </c>
      <c r="S3031" s="7" t="n">
        <f aca="false">IF(R3031,(P3031+$B$12*$B$13)/(Q3031+$B$13),IF(Q3031&gt;0,P3031/Q3031,0))</f>
        <v>70.0501047920645</v>
      </c>
      <c r="T3031" s="7" t="n">
        <f aca="false">IF(R3031,$B$13*(S3031-$B$12),0)</f>
        <v>172625261.980161</v>
      </c>
      <c r="U3031" s="7" t="n">
        <f aca="false">($B$833+$B$834)*S3031</f>
        <v>18631669.0610637</v>
      </c>
      <c r="V3031" s="7" t="n">
        <f aca="false">$B$22*S3031</f>
        <v>630450943.12858</v>
      </c>
      <c r="W3031" s="7" t="n">
        <f aca="false">IF(B3031=1,I3031,S3031*$B$828)</f>
        <v>44771035.9927248</v>
      </c>
      <c r="X3031" s="7" t="n">
        <f aca="false">IF(C3031=1,J3031,S3031*$E$856)</f>
        <v>300000000</v>
      </c>
      <c r="Y3031" s="7" t="n">
        <f aca="false">IF(D3031=1,K3031,S3031*$E$855)</f>
        <v>100000000</v>
      </c>
      <c r="Z3031" s="7" t="n">
        <f aca="false">IF(E3031=1,L3031,S3031*$E$854)</f>
        <v>168120251.500955</v>
      </c>
      <c r="AA3031" s="7" t="n">
        <f aca="false">IF(F3031=1,M3031,S3031*$E$853)</f>
        <v>210150314.376193</v>
      </c>
      <c r="AB3031" s="7" t="n">
        <f aca="false">IF(G3031=1,N3031,S3031*$E$852)</f>
        <v>350250523.960322</v>
      </c>
      <c r="AC3031" s="7" t="n">
        <f aca="false">IF(H3031=1,O3031,S3031*$E$851)</f>
        <v>5000000</v>
      </c>
      <c r="AD3031" s="7" t="n">
        <f aca="false">INDEX($W$2982:$W$3109,MATCH($A3031+(1-B3031)*64,$A$2982:$A$3109,0))</f>
        <v>30000000</v>
      </c>
      <c r="AE3031" s="7" t="n">
        <f aca="false">INDEX($W$2982:$W$3109,MATCH($A3031-B3031*64,$A$2982:$A$3109,0))</f>
        <v>44771035.9927248</v>
      </c>
      <c r="AF3031" s="7" t="n">
        <f aca="false">INDEX($X$2982:$X$3109,MATCH($A3031+(1-C3031)*32,$A$2982:$A$3109,0))</f>
        <v>300000000</v>
      </c>
      <c r="AG3031" s="7" t="n">
        <f aca="false">INDEX($X$2982:$X$3109,MATCH($A3031-C3031*32,$A$2982:$A$3109,0))</f>
        <v>400822662.462584</v>
      </c>
      <c r="AH3031" s="7" t="n">
        <f aca="false">INDEX($Y$2982:$Y$3109,MATCH($A3031+(1-D3031)*16,$A$2982:$A$3109,0))</f>
        <v>100000000</v>
      </c>
      <c r="AI3031" s="7" t="n">
        <f aca="false">INDEX($Y$2982:$Y$3109,MATCH($A3031-D3031*16,$A$2982:$A$3109,0))</f>
        <v>119456318.877718</v>
      </c>
      <c r="AJ3031" s="7" t="n">
        <f aca="false">INDEX($Z$2982:$Z$3109,MATCH($A3031+(1-E3031)*8,$A$2982:$A$3109,0))</f>
        <v>60000000</v>
      </c>
      <c r="AK3031" s="7" t="n">
        <f aca="false">INDEX($Z$2982:$Z$3109,MATCH($A3031-E3031*8,$A$2982:$A$3109,0))</f>
        <v>168120251.500955</v>
      </c>
      <c r="AL3031" s="7" t="n">
        <f aca="false">INDEX($AA$2982:$AA$3109,MATCH($A3031+(1-F3031)*4,$A$2982:$A$3109,0))</f>
        <v>30000000</v>
      </c>
      <c r="AM3031" s="7" t="n">
        <f aca="false">INDEX($AA$2982:$AA$3109,MATCH($A3031-F3031*4,$A$2982:$A$3109,0))</f>
        <v>210150314.376193</v>
      </c>
      <c r="AN3031" s="7" t="n">
        <f aca="false">INDEX($AB$2982:$AB$3109,MATCH($A3031+(1-G3031)*2,$A$2982:$A$3109,0))</f>
        <v>15000000</v>
      </c>
      <c r="AO3031" s="7" t="n">
        <f aca="false">INDEX($AB$2982:$AB$3109,MATCH($A3031-G3031*2,$A$2982:$A$3109,0))</f>
        <v>350250523.960322</v>
      </c>
      <c r="AP3031" s="7" t="n">
        <f aca="false">INDEX($AC$2982:$AC$3109,MATCH($A3031+(1-H3031)*1,$A$2982:$A$3109,0))</f>
        <v>5000000</v>
      </c>
      <c r="AQ3031" s="7" t="n">
        <f aca="false">INDEX($AC$2982:$AC$3109,MATCH($A3031-H3031*1,$A$2982:$A$3109,0))</f>
        <v>288166506.819972</v>
      </c>
      <c r="AR3031" s="14" t="b">
        <f aca="false">AND(IF(B3031=1,AD3031&gt;=AE3031,AE3031&gt;AD3031),IF(C3031=1,AF3031&gt;=AG3031,AG3031&gt;AF3031),IF(D3031=1,AH3031&gt;=AI3031,AI3031&gt;AH3031),IF(E3031=1,AJ3031&gt;=AK3031,AK3031&gt;AJ3031),IF(F3031=1,AL3031&gt;=AM3031,AM3031&gt;AL3031),IF(G3031=1,AN3031&gt;=AO3031,AO3031&gt;AN3031),IF(H3031=1,AP3031&gt;=AQ3031,AQ3031&gt;AP3031))</f>
        <v>0</v>
      </c>
      <c r="AS3031" s="2"/>
      <c r="AT3031" s="2"/>
      <c r="AU3031" s="2"/>
      <c r="AV3031" s="2"/>
      <c r="AW3031" s="2"/>
      <c r="AX3031" s="2"/>
    </row>
    <row r="3032" customFormat="false" ht="15" hidden="false" customHeight="false" outlineLevel="0" collapsed="false">
      <c r="A3032" s="6" t="n">
        <f aca="false">ROW()-2982</f>
        <v>50</v>
      </c>
      <c r="B3032" s="6" t="n">
        <f aca="false">MOD(INT($A3032/64),2)</f>
        <v>0</v>
      </c>
      <c r="C3032" s="6" t="n">
        <f aca="false">MOD(INT($A3032/32),2)</f>
        <v>1</v>
      </c>
      <c r="D3032" s="6" t="n">
        <f aca="false">MOD(INT($A3032/16),2)</f>
        <v>1</v>
      </c>
      <c r="E3032" s="6" t="n">
        <f aca="false">MOD(INT($A3032/8),2)</f>
        <v>0</v>
      </c>
      <c r="F3032" s="6" t="n">
        <f aca="false">MOD(INT($A3032/4),2)</f>
        <v>0</v>
      </c>
      <c r="G3032" s="6" t="n">
        <f aca="false">MOD(INT($A3032/2),2)</f>
        <v>1</v>
      </c>
      <c r="H3032" s="6" t="n">
        <f aca="false">MOD(INT($A3032/1),2)</f>
        <v>0</v>
      </c>
      <c r="I3032" s="7" t="n">
        <f aca="false">IF(B3032=1,MIN($B$6,$B$2980),0)</f>
        <v>0</v>
      </c>
      <c r="J3032" s="7" t="n">
        <f aca="false">IF(C3032=1,MIN($F$856,MAX(0,$B$2980-I3032)),0)</f>
        <v>300000000</v>
      </c>
      <c r="K3032" s="7" t="n">
        <f aca="false">IF(D3032=1,MIN($F$855,MAX(0,$B$2980-SUM(I3032:J3032))),0)</f>
        <v>100000000</v>
      </c>
      <c r="L3032" s="7" t="n">
        <f aca="false">IF(E3032=1,MIN($F$854,MAX(0,$B$2980-SUM(I3032:K3032))),0)</f>
        <v>0</v>
      </c>
      <c r="M3032" s="7" t="n">
        <f aca="false">IF(F3032=1,MIN($F$853,MAX(0,$B$2980-SUM(I3032:L3032))),0)</f>
        <v>0</v>
      </c>
      <c r="N3032" s="7" t="n">
        <f aca="false">IF(G3032=1,MIN($F$852,MAX(0,$B$2980-SUM(I3032:M3032))),0)</f>
        <v>15000000</v>
      </c>
      <c r="O3032" s="7" t="n">
        <f aca="false">IF(H3032=1,MIN($F$851,MAX(0,$B$2980-SUM(I3032:N3032))),0)</f>
        <v>0</v>
      </c>
      <c r="P3032" s="7" t="n">
        <f aca="false">MAX(0,$B$2980-SUM(I3032:O3032))</f>
        <v>1585000000</v>
      </c>
      <c r="Q3032" s="7" t="n">
        <f aca="false">($B$833+$B$834)+$B$22+(1-B3032)*$B$828+(1-C3032)*$E$856+(1-D3032)*$E$855+(1-E3032)*$E$854+(1-F3032)*$E$853+(1-G3032)*$E$852+(1-H3032)*$E$851</f>
        <v>20305105.0707489</v>
      </c>
      <c r="R3032" s="7" t="n">
        <f aca="false">P3032&gt;$B$12*Q3032</f>
        <v>1</v>
      </c>
      <c r="S3032" s="7" t="n">
        <f aca="false">IF(R3032,(P3032+$B$12*$B$13)/(Q3032+$B$13),IF(Q3032&gt;0,P3032/Q3032,0))</f>
        <v>69.6116064835069</v>
      </c>
      <c r="T3032" s="7" t="n">
        <f aca="false">IF(R3032,$B$13*(S3032-$B$12),0)</f>
        <v>171529016.208767</v>
      </c>
      <c r="U3032" s="7" t="n">
        <f aca="false">($B$833+$B$834)*S3032</f>
        <v>18515038.8947973</v>
      </c>
      <c r="V3032" s="7" t="n">
        <f aca="false">$B$22*S3032</f>
        <v>626504458.351562</v>
      </c>
      <c r="W3032" s="7" t="n">
        <f aca="false">IF(B3032=1,I3032,S3032*$B$828)</f>
        <v>44490779.116401</v>
      </c>
      <c r="X3032" s="7" t="n">
        <f aca="false">IF(C3032=1,J3032,S3032*$E$856)</f>
        <v>300000000</v>
      </c>
      <c r="Y3032" s="7" t="n">
        <f aca="false">IF(D3032=1,K3032,S3032*$E$855)</f>
        <v>100000000</v>
      </c>
      <c r="Z3032" s="7" t="n">
        <f aca="false">IF(E3032=1,L3032,S3032*$E$854)</f>
        <v>167067855.560417</v>
      </c>
      <c r="AA3032" s="7" t="n">
        <f aca="false">IF(F3032=1,M3032,S3032*$E$853)</f>
        <v>208834819.450521</v>
      </c>
      <c r="AB3032" s="7" t="n">
        <f aca="false">IF(G3032=1,N3032,S3032*$E$852)</f>
        <v>15000000</v>
      </c>
      <c r="AC3032" s="7" t="n">
        <f aca="false">IF(H3032=1,O3032,S3032*$E$851)</f>
        <v>348058032.417535</v>
      </c>
      <c r="AD3032" s="7" t="n">
        <f aca="false">INDEX($W$2982:$W$3109,MATCH($A3032+(1-B3032)*64,$A$2982:$A$3109,0))</f>
        <v>30000000</v>
      </c>
      <c r="AE3032" s="7" t="n">
        <f aca="false">INDEX($W$2982:$W$3109,MATCH($A3032-B3032*64,$A$2982:$A$3109,0))</f>
        <v>44490779.116401</v>
      </c>
      <c r="AF3032" s="7" t="n">
        <f aca="false">INDEX($X$2982:$X$3109,MATCH($A3032+(1-C3032)*32,$A$2982:$A$3109,0))</f>
        <v>300000000</v>
      </c>
      <c r="AG3032" s="7" t="n">
        <f aca="false">INDEX($X$2982:$X$3109,MATCH($A3032-C3032*32,$A$2982:$A$3109,0))</f>
        <v>398710290.064889</v>
      </c>
      <c r="AH3032" s="7" t="n">
        <f aca="false">INDEX($Y$2982:$Y$3109,MATCH($A3032+(1-D3032)*16,$A$2982:$A$3109,0))</f>
        <v>100000000</v>
      </c>
      <c r="AI3032" s="7" t="n">
        <f aca="false">INDEX($Y$2982:$Y$3109,MATCH($A3032-D3032*16,$A$2982:$A$3109,0))</f>
        <v>118752599.767982</v>
      </c>
      <c r="AJ3032" s="7" t="n">
        <f aca="false">INDEX($Z$2982:$Z$3109,MATCH($A3032+(1-E3032)*8,$A$2982:$A$3109,0))</f>
        <v>60000000</v>
      </c>
      <c r="AK3032" s="7" t="n">
        <f aca="false">INDEX($Z$2982:$Z$3109,MATCH($A3032-E3032*8,$A$2982:$A$3109,0))</f>
        <v>167067855.560417</v>
      </c>
      <c r="AL3032" s="7" t="n">
        <f aca="false">INDEX($AA$2982:$AA$3109,MATCH($A3032+(1-F3032)*4,$A$2982:$A$3109,0))</f>
        <v>30000000</v>
      </c>
      <c r="AM3032" s="7" t="n">
        <f aca="false">INDEX($AA$2982:$AA$3109,MATCH($A3032-F3032*4,$A$2982:$A$3109,0))</f>
        <v>208834819.450521</v>
      </c>
      <c r="AN3032" s="7" t="n">
        <f aca="false">INDEX($AB$2982:$AB$3109,MATCH($A3032+(1-G3032)*2,$A$2982:$A$3109,0))</f>
        <v>15000000</v>
      </c>
      <c r="AO3032" s="7" t="n">
        <f aca="false">INDEX($AB$2982:$AB$3109,MATCH($A3032-G3032*2,$A$2982:$A$3109,0))</f>
        <v>288166506.819972</v>
      </c>
      <c r="AP3032" s="7" t="n">
        <f aca="false">INDEX($AC$2982:$AC$3109,MATCH($A3032+(1-H3032)*1,$A$2982:$A$3109,0))</f>
        <v>5000000</v>
      </c>
      <c r="AQ3032" s="7" t="n">
        <f aca="false">INDEX($AC$2982:$AC$3109,MATCH($A3032-H3032*1,$A$2982:$A$3109,0))</f>
        <v>348058032.417535</v>
      </c>
      <c r="AR3032" s="14" t="b">
        <f aca="false">AND(IF(B3032=1,AD3032&gt;=AE3032,AE3032&gt;AD3032),IF(C3032=1,AF3032&gt;=AG3032,AG3032&gt;AF3032),IF(D3032=1,AH3032&gt;=AI3032,AI3032&gt;AH3032),IF(E3032=1,AJ3032&gt;=AK3032,AK3032&gt;AJ3032),IF(F3032=1,AL3032&gt;=AM3032,AM3032&gt;AL3032),IF(G3032=1,AN3032&gt;=AO3032,AO3032&gt;AN3032),IF(H3032=1,AP3032&gt;=AQ3032,AQ3032&gt;AP3032))</f>
        <v>0</v>
      </c>
      <c r="AS3032" s="2"/>
      <c r="AT3032" s="2"/>
      <c r="AU3032" s="2"/>
      <c r="AV3032" s="2"/>
      <c r="AW3032" s="2"/>
      <c r="AX3032" s="2"/>
    </row>
    <row r="3033" customFormat="false" ht="15" hidden="false" customHeight="false" outlineLevel="0" collapsed="false">
      <c r="A3033" s="6" t="n">
        <f aca="false">ROW()-2982</f>
        <v>51</v>
      </c>
      <c r="B3033" s="6" t="n">
        <f aca="false">MOD(INT($A3033/64),2)</f>
        <v>0</v>
      </c>
      <c r="C3033" s="6" t="n">
        <f aca="false">MOD(INT($A3033/32),2)</f>
        <v>1</v>
      </c>
      <c r="D3033" s="6" t="n">
        <f aca="false">MOD(INT($A3033/16),2)</f>
        <v>1</v>
      </c>
      <c r="E3033" s="6" t="n">
        <f aca="false">MOD(INT($A3033/8),2)</f>
        <v>0</v>
      </c>
      <c r="F3033" s="6" t="n">
        <f aca="false">MOD(INT($A3033/4),2)</f>
        <v>0</v>
      </c>
      <c r="G3033" s="6" t="n">
        <f aca="false">MOD(INT($A3033/2),2)</f>
        <v>1</v>
      </c>
      <c r="H3033" s="6" t="n">
        <f aca="false">MOD(INT($A3033/1),2)</f>
        <v>1</v>
      </c>
      <c r="I3033" s="7" t="n">
        <f aca="false">IF(B3033=1,MIN($B$6,$B$2980),0)</f>
        <v>0</v>
      </c>
      <c r="J3033" s="7" t="n">
        <f aca="false">IF(C3033=1,MIN($F$856,MAX(0,$B$2980-I3033)),0)</f>
        <v>300000000</v>
      </c>
      <c r="K3033" s="7" t="n">
        <f aca="false">IF(D3033=1,MIN($F$855,MAX(0,$B$2980-SUM(I3033:J3033))),0)</f>
        <v>100000000</v>
      </c>
      <c r="L3033" s="7" t="n">
        <f aca="false">IF(E3033=1,MIN($F$854,MAX(0,$B$2980-SUM(I3033:K3033))),0)</f>
        <v>0</v>
      </c>
      <c r="M3033" s="7" t="n">
        <f aca="false">IF(F3033=1,MIN($F$853,MAX(0,$B$2980-SUM(I3033:L3033))),0)</f>
        <v>0</v>
      </c>
      <c r="N3033" s="7" t="n">
        <f aca="false">IF(G3033=1,MIN($F$852,MAX(0,$B$2980-SUM(I3033:M3033))),0)</f>
        <v>15000000</v>
      </c>
      <c r="O3033" s="7" t="n">
        <f aca="false">IF(H3033=1,MIN($F$851,MAX(0,$B$2980-SUM(I3033:N3033))),0)</f>
        <v>5000000</v>
      </c>
      <c r="P3033" s="7" t="n">
        <f aca="false">MAX(0,$B$2980-SUM(I3033:O3033))</f>
        <v>1580000000</v>
      </c>
      <c r="Q3033" s="7" t="n">
        <f aca="false">($B$833+$B$834)+$B$22+(1-B3033)*$B$828+(1-C3033)*$E$856+(1-D3033)*$E$855+(1-E3033)*$E$854+(1-F3033)*$E$853+(1-G3033)*$E$852+(1-H3033)*$E$851</f>
        <v>15305105.0707489</v>
      </c>
      <c r="R3033" s="7" t="n">
        <f aca="false">P3033&gt;$B$12*Q3033</f>
        <v>1</v>
      </c>
      <c r="S3033" s="7" t="n">
        <f aca="false">IF(R3033,(P3033+$B$12*$B$13)/(Q3033+$B$13),IF(Q3033&gt;0,P3033/Q3033,0))</f>
        <v>88.8790037302172</v>
      </c>
      <c r="T3033" s="7" t="n">
        <f aca="false">IF(R3033,$B$13*(S3033-$B$12),0)</f>
        <v>219697509.325543</v>
      </c>
      <c r="U3033" s="7" t="n">
        <f aca="false">($B$833+$B$834)*S3033</f>
        <v>23639710.3029894</v>
      </c>
      <c r="V3033" s="7" t="n">
        <f aca="false">$B$22*S3033</f>
        <v>799911033.571955</v>
      </c>
      <c r="W3033" s="7" t="n">
        <f aca="false">IF(B3033=1,I3033,S3033*$B$828)</f>
        <v>56805126.6563395</v>
      </c>
      <c r="X3033" s="7" t="n">
        <f aca="false">IF(C3033=1,J3033,S3033*$E$856)</f>
        <v>300000000</v>
      </c>
      <c r="Y3033" s="7" t="n">
        <f aca="false">IF(D3033=1,K3033,S3033*$E$855)</f>
        <v>100000000</v>
      </c>
      <c r="Z3033" s="7" t="n">
        <f aca="false">IF(E3033=1,L3033,S3033*$E$854)</f>
        <v>213309608.952521</v>
      </c>
      <c r="AA3033" s="7" t="n">
        <f aca="false">IF(F3033=1,M3033,S3033*$E$853)</f>
        <v>266637011.190652</v>
      </c>
      <c r="AB3033" s="7" t="n">
        <f aca="false">IF(G3033=1,N3033,S3033*$E$852)</f>
        <v>15000000</v>
      </c>
      <c r="AC3033" s="7" t="n">
        <f aca="false">IF(H3033=1,O3033,S3033*$E$851)</f>
        <v>5000000</v>
      </c>
      <c r="AD3033" s="7" t="n">
        <f aca="false">INDEX($W$2982:$W$3109,MATCH($A3033+(1-B3033)*64,$A$2982:$A$3109,0))</f>
        <v>30000000</v>
      </c>
      <c r="AE3033" s="7" t="n">
        <f aca="false">INDEX($W$2982:$W$3109,MATCH($A3033-B3033*64,$A$2982:$A$3109,0))</f>
        <v>56805126.6563395</v>
      </c>
      <c r="AF3033" s="7" t="n">
        <f aca="false">INDEX($X$2982:$X$3109,MATCH($A3033+(1-C3033)*32,$A$2982:$A$3109,0))</f>
        <v>300000000</v>
      </c>
      <c r="AG3033" s="7" t="n">
        <f aca="false">INDEX($X$2982:$X$3109,MATCH($A3033-C3033*32,$A$2982:$A$3109,0))</f>
        <v>480801843.885298</v>
      </c>
      <c r="AH3033" s="7" t="n">
        <f aca="false">INDEX($Y$2982:$Y$3109,MATCH($A3033+(1-D3033)*16,$A$2982:$A$3109,0))</f>
        <v>100000000</v>
      </c>
      <c r="AI3033" s="7" t="n">
        <f aca="false">INDEX($Y$2982:$Y$3109,MATCH($A3033-D3033*16,$A$2982:$A$3109,0))</f>
        <v>148711052.573456</v>
      </c>
      <c r="AJ3033" s="7" t="n">
        <f aca="false">INDEX($Z$2982:$Z$3109,MATCH($A3033+(1-E3033)*8,$A$2982:$A$3109,0))</f>
        <v>60000000</v>
      </c>
      <c r="AK3033" s="7" t="n">
        <f aca="false">INDEX($Z$2982:$Z$3109,MATCH($A3033-E3033*8,$A$2982:$A$3109,0))</f>
        <v>213309608.952521</v>
      </c>
      <c r="AL3033" s="7" t="n">
        <f aca="false">INDEX($AA$2982:$AA$3109,MATCH($A3033+(1-F3033)*4,$A$2982:$A$3109,0))</f>
        <v>30000000</v>
      </c>
      <c r="AM3033" s="7" t="n">
        <f aca="false">INDEX($AA$2982:$AA$3109,MATCH($A3033-F3033*4,$A$2982:$A$3109,0))</f>
        <v>266637011.190652</v>
      </c>
      <c r="AN3033" s="7" t="n">
        <f aca="false">INDEX($AB$2982:$AB$3109,MATCH($A3033+(1-G3033)*2,$A$2982:$A$3109,0))</f>
        <v>15000000</v>
      </c>
      <c r="AO3033" s="7" t="n">
        <f aca="false">INDEX($AB$2982:$AB$3109,MATCH($A3033-G3033*2,$A$2982:$A$3109,0))</f>
        <v>350250523.960322</v>
      </c>
      <c r="AP3033" s="7" t="n">
        <f aca="false">INDEX($AC$2982:$AC$3109,MATCH($A3033+(1-H3033)*1,$A$2982:$A$3109,0))</f>
        <v>5000000</v>
      </c>
      <c r="AQ3033" s="7" t="n">
        <f aca="false">INDEX($AC$2982:$AC$3109,MATCH($A3033-H3033*1,$A$2982:$A$3109,0))</f>
        <v>348058032.417535</v>
      </c>
      <c r="AR3033" s="14" t="b">
        <f aca="false">AND(IF(B3033=1,AD3033&gt;=AE3033,AE3033&gt;AD3033),IF(C3033=1,AF3033&gt;=AG3033,AG3033&gt;AF3033),IF(D3033=1,AH3033&gt;=AI3033,AI3033&gt;AH3033),IF(E3033=1,AJ3033&gt;=AK3033,AK3033&gt;AJ3033),IF(F3033=1,AL3033&gt;=AM3033,AM3033&gt;AL3033),IF(G3033=1,AN3033&gt;=AO3033,AO3033&gt;AN3033),IF(H3033=1,AP3033&gt;=AQ3033,AQ3033&gt;AP3033))</f>
        <v>0</v>
      </c>
      <c r="AS3033" s="2"/>
      <c r="AT3033" s="2"/>
      <c r="AU3033" s="2"/>
      <c r="AV3033" s="2"/>
      <c r="AW3033" s="2"/>
      <c r="AX3033" s="2"/>
    </row>
    <row r="3034" customFormat="false" ht="15" hidden="false" customHeight="false" outlineLevel="0" collapsed="false">
      <c r="A3034" s="6" t="n">
        <f aca="false">ROW()-2982</f>
        <v>52</v>
      </c>
      <c r="B3034" s="6" t="n">
        <f aca="false">MOD(INT($A3034/64),2)</f>
        <v>0</v>
      </c>
      <c r="C3034" s="6" t="n">
        <f aca="false">MOD(INT($A3034/32),2)</f>
        <v>1</v>
      </c>
      <c r="D3034" s="6" t="n">
        <f aca="false">MOD(INT($A3034/16),2)</f>
        <v>1</v>
      </c>
      <c r="E3034" s="6" t="n">
        <f aca="false">MOD(INT($A3034/8),2)</f>
        <v>0</v>
      </c>
      <c r="F3034" s="6" t="n">
        <f aca="false">MOD(INT($A3034/4),2)</f>
        <v>1</v>
      </c>
      <c r="G3034" s="6" t="n">
        <f aca="false">MOD(INT($A3034/2),2)</f>
        <v>0</v>
      </c>
      <c r="H3034" s="6" t="n">
        <f aca="false">MOD(INT($A3034/1),2)</f>
        <v>0</v>
      </c>
      <c r="I3034" s="7" t="n">
        <f aca="false">IF(B3034=1,MIN($B$6,$B$2980),0)</f>
        <v>0</v>
      </c>
      <c r="J3034" s="7" t="n">
        <f aca="false">IF(C3034=1,MIN($F$856,MAX(0,$B$2980-I3034)),0)</f>
        <v>300000000</v>
      </c>
      <c r="K3034" s="7" t="n">
        <f aca="false">IF(D3034=1,MIN($F$855,MAX(0,$B$2980-SUM(I3034:J3034))),0)</f>
        <v>100000000</v>
      </c>
      <c r="L3034" s="7" t="n">
        <f aca="false">IF(E3034=1,MIN($F$854,MAX(0,$B$2980-SUM(I3034:K3034))),0)</f>
        <v>0</v>
      </c>
      <c r="M3034" s="7" t="n">
        <f aca="false">IF(F3034=1,MIN($F$853,MAX(0,$B$2980-SUM(I3034:L3034))),0)</f>
        <v>30000000</v>
      </c>
      <c r="N3034" s="7" t="n">
        <f aca="false">IF(G3034=1,MIN($F$852,MAX(0,$B$2980-SUM(I3034:M3034))),0)</f>
        <v>0</v>
      </c>
      <c r="O3034" s="7" t="n">
        <f aca="false">IF(H3034=1,MIN($F$851,MAX(0,$B$2980-SUM(I3034:N3034))),0)</f>
        <v>0</v>
      </c>
      <c r="P3034" s="7" t="n">
        <f aca="false">MAX(0,$B$2980-SUM(I3034:O3034))</f>
        <v>1570000000</v>
      </c>
      <c r="Q3034" s="7" t="n">
        <f aca="false">($B$833+$B$834)+$B$22+(1-B3034)*$B$828+(1-C3034)*$E$856+(1-D3034)*$E$855+(1-E3034)*$E$854+(1-F3034)*$E$853+(1-G3034)*$E$852+(1-H3034)*$E$851</f>
        <v>22305105.0707489</v>
      </c>
      <c r="R3034" s="7" t="n">
        <f aca="false">P3034&gt;$B$12*Q3034</f>
        <v>1</v>
      </c>
      <c r="S3034" s="7" t="n">
        <f aca="false">IF(R3034,(P3034+$B$12*$B$13)/(Q3034+$B$13),IF(Q3034&gt;0,P3034/Q3034,0))</f>
        <v>63.3942083903668</v>
      </c>
      <c r="T3034" s="7" t="n">
        <f aca="false">IF(R3034,$B$13*(S3034-$B$12),0)</f>
        <v>155985520.975917</v>
      </c>
      <c r="U3034" s="7" t="n">
        <f aca="false">($B$833+$B$834)*S3034</f>
        <v>16861358.232418</v>
      </c>
      <c r="V3034" s="7" t="n">
        <f aca="false">$B$22*S3034</f>
        <v>570547875.513302</v>
      </c>
      <c r="W3034" s="7" t="n">
        <f aca="false">IF(B3034=1,I3034,S3034*$B$828)</f>
        <v>40517061.2378146</v>
      </c>
      <c r="X3034" s="7" t="n">
        <f aca="false">IF(C3034=1,J3034,S3034*$E$856)</f>
        <v>300000000</v>
      </c>
      <c r="Y3034" s="7" t="n">
        <f aca="false">IF(D3034=1,K3034,S3034*$E$855)</f>
        <v>100000000</v>
      </c>
      <c r="Z3034" s="7" t="n">
        <f aca="false">IF(E3034=1,L3034,S3034*$E$854)</f>
        <v>152146100.13688</v>
      </c>
      <c r="AA3034" s="7" t="n">
        <f aca="false">IF(F3034=1,M3034,S3034*$E$853)</f>
        <v>30000000</v>
      </c>
      <c r="AB3034" s="7" t="n">
        <f aca="false">IF(G3034=1,N3034,S3034*$E$852)</f>
        <v>316971041.951834</v>
      </c>
      <c r="AC3034" s="7" t="n">
        <f aca="false">IF(H3034=1,O3034,S3034*$E$851)</f>
        <v>316971041.951834</v>
      </c>
      <c r="AD3034" s="7" t="n">
        <f aca="false">INDEX($W$2982:$W$3109,MATCH($A3034+(1-B3034)*64,$A$2982:$A$3109,0))</f>
        <v>30000000</v>
      </c>
      <c r="AE3034" s="7" t="n">
        <f aca="false">INDEX($W$2982:$W$3109,MATCH($A3034-B3034*64,$A$2982:$A$3109,0))</f>
        <v>40517061.2378146</v>
      </c>
      <c r="AF3034" s="7" t="n">
        <f aca="false">INDEX($X$2982:$X$3109,MATCH($A3034+(1-C3034)*32,$A$2982:$A$3109,0))</f>
        <v>300000000</v>
      </c>
      <c r="AG3034" s="7" t="n">
        <f aca="false">INDEX($X$2982:$X$3109,MATCH($A3034-C3034*32,$A$2982:$A$3109,0))</f>
        <v>369950679.122108</v>
      </c>
      <c r="AH3034" s="7" t="n">
        <f aca="false">INDEX($Y$2982:$Y$3109,MATCH($A3034+(1-D3034)*16,$A$2982:$A$3109,0))</f>
        <v>100000000</v>
      </c>
      <c r="AI3034" s="7" t="n">
        <f aca="false">INDEX($Y$2982:$Y$3109,MATCH($A3034-D3034*16,$A$2982:$A$3109,0))</f>
        <v>108824749.431007</v>
      </c>
      <c r="AJ3034" s="7" t="n">
        <f aca="false">INDEX($Z$2982:$Z$3109,MATCH($A3034+(1-E3034)*8,$A$2982:$A$3109,0))</f>
        <v>60000000</v>
      </c>
      <c r="AK3034" s="7" t="n">
        <f aca="false">INDEX($Z$2982:$Z$3109,MATCH($A3034-E3034*8,$A$2982:$A$3109,0))</f>
        <v>152146100.13688</v>
      </c>
      <c r="AL3034" s="7" t="n">
        <f aca="false">INDEX($AA$2982:$AA$3109,MATCH($A3034+(1-F3034)*4,$A$2982:$A$3109,0))</f>
        <v>30000000</v>
      </c>
      <c r="AM3034" s="7" t="n">
        <f aca="false">INDEX($AA$2982:$AA$3109,MATCH($A3034-F3034*4,$A$2982:$A$3109,0))</f>
        <v>172899904.091983</v>
      </c>
      <c r="AN3034" s="7" t="n">
        <f aca="false">INDEX($AB$2982:$AB$3109,MATCH($A3034+(1-G3034)*2,$A$2982:$A$3109,0))</f>
        <v>15000000</v>
      </c>
      <c r="AO3034" s="7" t="n">
        <f aca="false">INDEX($AB$2982:$AB$3109,MATCH($A3034-G3034*2,$A$2982:$A$3109,0))</f>
        <v>316971041.951834</v>
      </c>
      <c r="AP3034" s="7" t="n">
        <f aca="false">INDEX($AC$2982:$AC$3109,MATCH($A3034+(1-H3034)*1,$A$2982:$A$3109,0))</f>
        <v>5000000</v>
      </c>
      <c r="AQ3034" s="7" t="n">
        <f aca="false">INDEX($AC$2982:$AC$3109,MATCH($A3034-H3034*1,$A$2982:$A$3109,0))</f>
        <v>316971041.951834</v>
      </c>
      <c r="AR3034" s="14" t="b">
        <f aca="false">AND(IF(B3034=1,AD3034&gt;=AE3034,AE3034&gt;AD3034),IF(C3034=1,AF3034&gt;=AG3034,AG3034&gt;AF3034),IF(D3034=1,AH3034&gt;=AI3034,AI3034&gt;AH3034),IF(E3034=1,AJ3034&gt;=AK3034,AK3034&gt;AJ3034),IF(F3034=1,AL3034&gt;=AM3034,AM3034&gt;AL3034),IF(G3034=1,AN3034&gt;=AO3034,AO3034&gt;AN3034),IF(H3034=1,AP3034&gt;=AQ3034,AQ3034&gt;AP3034))</f>
        <v>0</v>
      </c>
      <c r="AS3034" s="2"/>
      <c r="AT3034" s="2"/>
      <c r="AU3034" s="2"/>
      <c r="AV3034" s="2"/>
      <c r="AW3034" s="2"/>
      <c r="AX3034" s="2"/>
    </row>
    <row r="3035" customFormat="false" ht="15" hidden="false" customHeight="false" outlineLevel="0" collapsed="false">
      <c r="A3035" s="6" t="n">
        <f aca="false">ROW()-2982</f>
        <v>53</v>
      </c>
      <c r="B3035" s="6" t="n">
        <f aca="false">MOD(INT($A3035/64),2)</f>
        <v>0</v>
      </c>
      <c r="C3035" s="6" t="n">
        <f aca="false">MOD(INT($A3035/32),2)</f>
        <v>1</v>
      </c>
      <c r="D3035" s="6" t="n">
        <f aca="false">MOD(INT($A3035/16),2)</f>
        <v>1</v>
      </c>
      <c r="E3035" s="6" t="n">
        <f aca="false">MOD(INT($A3035/8),2)</f>
        <v>0</v>
      </c>
      <c r="F3035" s="6" t="n">
        <f aca="false">MOD(INT($A3035/4),2)</f>
        <v>1</v>
      </c>
      <c r="G3035" s="6" t="n">
        <f aca="false">MOD(INT($A3035/2),2)</f>
        <v>0</v>
      </c>
      <c r="H3035" s="6" t="n">
        <f aca="false">MOD(INT($A3035/1),2)</f>
        <v>1</v>
      </c>
      <c r="I3035" s="7" t="n">
        <f aca="false">IF(B3035=1,MIN($B$6,$B$2980),0)</f>
        <v>0</v>
      </c>
      <c r="J3035" s="7" t="n">
        <f aca="false">IF(C3035=1,MIN($F$856,MAX(0,$B$2980-I3035)),0)</f>
        <v>300000000</v>
      </c>
      <c r="K3035" s="7" t="n">
        <f aca="false">IF(D3035=1,MIN($F$855,MAX(0,$B$2980-SUM(I3035:J3035))),0)</f>
        <v>100000000</v>
      </c>
      <c r="L3035" s="7" t="n">
        <f aca="false">IF(E3035=1,MIN($F$854,MAX(0,$B$2980-SUM(I3035:K3035))),0)</f>
        <v>0</v>
      </c>
      <c r="M3035" s="7" t="n">
        <f aca="false">IF(F3035=1,MIN($F$853,MAX(0,$B$2980-SUM(I3035:L3035))),0)</f>
        <v>30000000</v>
      </c>
      <c r="N3035" s="7" t="n">
        <f aca="false">IF(G3035=1,MIN($F$852,MAX(0,$B$2980-SUM(I3035:M3035))),0)</f>
        <v>0</v>
      </c>
      <c r="O3035" s="7" t="n">
        <f aca="false">IF(H3035=1,MIN($F$851,MAX(0,$B$2980-SUM(I3035:N3035))),0)</f>
        <v>5000000</v>
      </c>
      <c r="P3035" s="7" t="n">
        <f aca="false">MAX(0,$B$2980-SUM(I3035:O3035))</f>
        <v>1565000000</v>
      </c>
      <c r="Q3035" s="7" t="n">
        <f aca="false">($B$833+$B$834)+$B$22+(1-B3035)*$B$828+(1-C3035)*$E$856+(1-D3035)*$E$855+(1-E3035)*$E$854+(1-F3035)*$E$853+(1-G3035)*$E$852+(1-H3035)*$E$851</f>
        <v>17305105.0707489</v>
      </c>
      <c r="R3035" s="7" t="n">
        <f aca="false">P3035&gt;$B$12*Q3035</f>
        <v>1</v>
      </c>
      <c r="S3035" s="7" t="n">
        <f aca="false">IF(R3035,(P3035+$B$12*$B$13)/(Q3035+$B$13),IF(Q3035&gt;0,P3035/Q3035,0))</f>
        <v>79.1462602394933</v>
      </c>
      <c r="T3035" s="7" t="n">
        <f aca="false">IF(R3035,$B$13*(S3035-$B$12),0)</f>
        <v>195365650.598733</v>
      </c>
      <c r="U3035" s="7" t="n">
        <f aca="false">($B$833+$B$834)*S3035</f>
        <v>21051031.0095941</v>
      </c>
      <c r="V3035" s="7" t="n">
        <f aca="false">$B$22*S3035</f>
        <v>712316342.15544</v>
      </c>
      <c r="W3035" s="7" t="n">
        <f aca="false">IF(B3035=1,I3035,S3035*$B$828)</f>
        <v>50584650.4639824</v>
      </c>
      <c r="X3035" s="7" t="n">
        <f aca="false">IF(C3035=1,J3035,S3035*$E$856)</f>
        <v>300000000</v>
      </c>
      <c r="Y3035" s="7" t="n">
        <f aca="false">IF(D3035=1,K3035,S3035*$E$855)</f>
        <v>100000000</v>
      </c>
      <c r="Z3035" s="7" t="n">
        <f aca="false">IF(E3035=1,L3035,S3035*$E$854)</f>
        <v>189951024.574784</v>
      </c>
      <c r="AA3035" s="7" t="n">
        <f aca="false">IF(F3035=1,M3035,S3035*$E$853)</f>
        <v>30000000</v>
      </c>
      <c r="AB3035" s="7" t="n">
        <f aca="false">IF(G3035=1,N3035,S3035*$E$852)</f>
        <v>395731301.197467</v>
      </c>
      <c r="AC3035" s="7" t="n">
        <f aca="false">IF(H3035=1,O3035,S3035*$E$851)</f>
        <v>5000000</v>
      </c>
      <c r="AD3035" s="7" t="n">
        <f aca="false">INDEX($W$2982:$W$3109,MATCH($A3035+(1-B3035)*64,$A$2982:$A$3109,0))</f>
        <v>30000000</v>
      </c>
      <c r="AE3035" s="7" t="n">
        <f aca="false">INDEX($W$2982:$W$3109,MATCH($A3035-B3035*64,$A$2982:$A$3109,0))</f>
        <v>50584650.4639824</v>
      </c>
      <c r="AF3035" s="7" t="n">
        <f aca="false">INDEX($X$2982:$X$3109,MATCH($A3035+(1-C3035)*32,$A$2982:$A$3109,0))</f>
        <v>300000000</v>
      </c>
      <c r="AG3035" s="7" t="n">
        <f aca="false">INDEX($X$2982:$X$3109,MATCH($A3035-C3035*32,$A$2982:$A$3109,0))</f>
        <v>440156805.610144</v>
      </c>
      <c r="AH3035" s="7" t="n">
        <f aca="false">INDEX($Y$2982:$Y$3109,MATCH($A3035+(1-D3035)*16,$A$2982:$A$3109,0))</f>
        <v>100000000</v>
      </c>
      <c r="AI3035" s="7" t="n">
        <f aca="false">INDEX($Y$2982:$Y$3109,MATCH($A3035-D3035*16,$A$2982:$A$3109,0))</f>
        <v>133695004.911574</v>
      </c>
      <c r="AJ3035" s="7" t="n">
        <f aca="false">INDEX($Z$2982:$Z$3109,MATCH($A3035+(1-E3035)*8,$A$2982:$A$3109,0))</f>
        <v>60000000</v>
      </c>
      <c r="AK3035" s="7" t="n">
        <f aca="false">INDEX($Z$2982:$Z$3109,MATCH($A3035-E3035*8,$A$2982:$A$3109,0))</f>
        <v>189951024.574784</v>
      </c>
      <c r="AL3035" s="7" t="n">
        <f aca="false">INDEX($AA$2982:$AA$3109,MATCH($A3035+(1-F3035)*4,$A$2982:$A$3109,0))</f>
        <v>30000000</v>
      </c>
      <c r="AM3035" s="7" t="n">
        <f aca="false">INDEX($AA$2982:$AA$3109,MATCH($A3035-F3035*4,$A$2982:$A$3109,0))</f>
        <v>210150314.376193</v>
      </c>
      <c r="AN3035" s="7" t="n">
        <f aca="false">INDEX($AB$2982:$AB$3109,MATCH($A3035+(1-G3035)*2,$A$2982:$A$3109,0))</f>
        <v>15000000</v>
      </c>
      <c r="AO3035" s="7" t="n">
        <f aca="false">INDEX($AB$2982:$AB$3109,MATCH($A3035-G3035*2,$A$2982:$A$3109,0))</f>
        <v>395731301.197467</v>
      </c>
      <c r="AP3035" s="7" t="n">
        <f aca="false">INDEX($AC$2982:$AC$3109,MATCH($A3035+(1-H3035)*1,$A$2982:$A$3109,0))</f>
        <v>5000000</v>
      </c>
      <c r="AQ3035" s="7" t="n">
        <f aca="false">INDEX($AC$2982:$AC$3109,MATCH($A3035-H3035*1,$A$2982:$A$3109,0))</f>
        <v>316971041.951834</v>
      </c>
      <c r="AR3035" s="14" t="b">
        <f aca="false">AND(IF(B3035=1,AD3035&gt;=AE3035,AE3035&gt;AD3035),IF(C3035=1,AF3035&gt;=AG3035,AG3035&gt;AF3035),IF(D3035=1,AH3035&gt;=AI3035,AI3035&gt;AH3035),IF(E3035=1,AJ3035&gt;=AK3035,AK3035&gt;AJ3035),IF(F3035=1,AL3035&gt;=AM3035,AM3035&gt;AL3035),IF(G3035=1,AN3035&gt;=AO3035,AO3035&gt;AN3035),IF(H3035=1,AP3035&gt;=AQ3035,AQ3035&gt;AP3035))</f>
        <v>0</v>
      </c>
      <c r="AS3035" s="2"/>
      <c r="AT3035" s="2"/>
      <c r="AU3035" s="2"/>
      <c r="AV3035" s="2"/>
      <c r="AW3035" s="2"/>
      <c r="AX3035" s="2"/>
    </row>
    <row r="3036" customFormat="false" ht="15" hidden="false" customHeight="false" outlineLevel="0" collapsed="false">
      <c r="A3036" s="6" t="n">
        <f aca="false">ROW()-2982</f>
        <v>54</v>
      </c>
      <c r="B3036" s="6" t="n">
        <f aca="false">MOD(INT($A3036/64),2)</f>
        <v>0</v>
      </c>
      <c r="C3036" s="6" t="n">
        <f aca="false">MOD(INT($A3036/32),2)</f>
        <v>1</v>
      </c>
      <c r="D3036" s="6" t="n">
        <f aca="false">MOD(INT($A3036/16),2)</f>
        <v>1</v>
      </c>
      <c r="E3036" s="6" t="n">
        <f aca="false">MOD(INT($A3036/8),2)</f>
        <v>0</v>
      </c>
      <c r="F3036" s="6" t="n">
        <f aca="false">MOD(INT($A3036/4),2)</f>
        <v>1</v>
      </c>
      <c r="G3036" s="6" t="n">
        <f aca="false">MOD(INT($A3036/2),2)</f>
        <v>1</v>
      </c>
      <c r="H3036" s="6" t="n">
        <f aca="false">MOD(INT($A3036/1),2)</f>
        <v>0</v>
      </c>
      <c r="I3036" s="7" t="n">
        <f aca="false">IF(B3036=1,MIN($B$6,$B$2980),0)</f>
        <v>0</v>
      </c>
      <c r="J3036" s="7" t="n">
        <f aca="false">IF(C3036=1,MIN($F$856,MAX(0,$B$2980-I3036)),0)</f>
        <v>300000000</v>
      </c>
      <c r="K3036" s="7" t="n">
        <f aca="false">IF(D3036=1,MIN($F$855,MAX(0,$B$2980-SUM(I3036:J3036))),0)</f>
        <v>100000000</v>
      </c>
      <c r="L3036" s="7" t="n">
        <f aca="false">IF(E3036=1,MIN($F$854,MAX(0,$B$2980-SUM(I3036:K3036))),0)</f>
        <v>0</v>
      </c>
      <c r="M3036" s="7" t="n">
        <f aca="false">IF(F3036=1,MIN($F$853,MAX(0,$B$2980-SUM(I3036:L3036))),0)</f>
        <v>30000000</v>
      </c>
      <c r="N3036" s="7" t="n">
        <f aca="false">IF(G3036=1,MIN($F$852,MAX(0,$B$2980-SUM(I3036:M3036))),0)</f>
        <v>15000000</v>
      </c>
      <c r="O3036" s="7" t="n">
        <f aca="false">IF(H3036=1,MIN($F$851,MAX(0,$B$2980-SUM(I3036:N3036))),0)</f>
        <v>0</v>
      </c>
      <c r="P3036" s="7" t="n">
        <f aca="false">MAX(0,$B$2980-SUM(I3036:O3036))</f>
        <v>1555000000</v>
      </c>
      <c r="Q3036" s="7" t="n">
        <f aca="false">($B$833+$B$834)+$B$22+(1-B3036)*$B$828+(1-C3036)*$E$856+(1-D3036)*$E$855+(1-E3036)*$E$854+(1-F3036)*$E$853+(1-G3036)*$E$852+(1-H3036)*$E$851</f>
        <v>17305105.0707489</v>
      </c>
      <c r="R3036" s="7" t="n">
        <f aca="false">P3036&gt;$B$12*Q3036</f>
        <v>1</v>
      </c>
      <c r="S3036" s="7" t="n">
        <f aca="false">IF(R3036,(P3036+$B$12*$B$13)/(Q3036+$B$13),IF(Q3036&gt;0,P3036/Q3036,0))</f>
        <v>78.6413399189862</v>
      </c>
      <c r="T3036" s="7" t="n">
        <f aca="false">IF(R3036,$B$13*(S3036-$B$12),0)</f>
        <v>194103349.797465</v>
      </c>
      <c r="U3036" s="7" t="n">
        <f aca="false">($B$833+$B$834)*S3036</f>
        <v>20916734.161048</v>
      </c>
      <c r="V3036" s="7" t="n">
        <f aca="false">$B$22*S3036</f>
        <v>707772059.270876</v>
      </c>
      <c r="W3036" s="7" t="n">
        <f aca="false">IF(B3036=1,I3036,S3036*$B$828)</f>
        <v>50261941.3701133</v>
      </c>
      <c r="X3036" s="7" t="n">
        <f aca="false">IF(C3036=1,J3036,S3036*$E$856)</f>
        <v>300000000</v>
      </c>
      <c r="Y3036" s="7" t="n">
        <f aca="false">IF(D3036=1,K3036,S3036*$E$855)</f>
        <v>100000000</v>
      </c>
      <c r="Z3036" s="7" t="n">
        <f aca="false">IF(E3036=1,L3036,S3036*$E$854)</f>
        <v>188739215.805567</v>
      </c>
      <c r="AA3036" s="7" t="n">
        <f aca="false">IF(F3036=1,M3036,S3036*$E$853)</f>
        <v>30000000</v>
      </c>
      <c r="AB3036" s="7" t="n">
        <f aca="false">IF(G3036=1,N3036,S3036*$E$852)</f>
        <v>15000000</v>
      </c>
      <c r="AC3036" s="7" t="n">
        <f aca="false">IF(H3036=1,O3036,S3036*$E$851)</f>
        <v>393206699.594931</v>
      </c>
      <c r="AD3036" s="7" t="n">
        <f aca="false">INDEX($W$2982:$W$3109,MATCH($A3036+(1-B3036)*64,$A$2982:$A$3109,0))</f>
        <v>30000000</v>
      </c>
      <c r="AE3036" s="7" t="n">
        <f aca="false">INDEX($W$2982:$W$3109,MATCH($A3036-B3036*64,$A$2982:$A$3109,0))</f>
        <v>50261941.3701133</v>
      </c>
      <c r="AF3036" s="7" t="n">
        <f aca="false">INDEX($X$2982:$X$3109,MATCH($A3036+(1-C3036)*32,$A$2982:$A$3109,0))</f>
        <v>300000000</v>
      </c>
      <c r="AG3036" s="7" t="n">
        <f aca="false">INDEX($X$2982:$X$3109,MATCH($A3036-C3036*32,$A$2982:$A$3109,0))</f>
        <v>437799874.924146</v>
      </c>
      <c r="AH3036" s="7" t="n">
        <f aca="false">INDEX($Y$2982:$Y$3109,MATCH($A3036+(1-D3036)*16,$A$2982:$A$3109,0))</f>
        <v>100000000</v>
      </c>
      <c r="AI3036" s="7" t="n">
        <f aca="false">INDEX($Y$2982:$Y$3109,MATCH($A3036-D3036*16,$A$2982:$A$3109,0))</f>
        <v>132893235.766677</v>
      </c>
      <c r="AJ3036" s="7" t="n">
        <f aca="false">INDEX($Z$2982:$Z$3109,MATCH($A3036+(1-E3036)*8,$A$2982:$A$3109,0))</f>
        <v>60000000</v>
      </c>
      <c r="AK3036" s="7" t="n">
        <f aca="false">INDEX($Z$2982:$Z$3109,MATCH($A3036-E3036*8,$A$2982:$A$3109,0))</f>
        <v>188739215.805567</v>
      </c>
      <c r="AL3036" s="7" t="n">
        <f aca="false">INDEX($AA$2982:$AA$3109,MATCH($A3036+(1-F3036)*4,$A$2982:$A$3109,0))</f>
        <v>30000000</v>
      </c>
      <c r="AM3036" s="7" t="n">
        <f aca="false">INDEX($AA$2982:$AA$3109,MATCH($A3036-F3036*4,$A$2982:$A$3109,0))</f>
        <v>208834819.450521</v>
      </c>
      <c r="AN3036" s="7" t="n">
        <f aca="false">INDEX($AB$2982:$AB$3109,MATCH($A3036+(1-G3036)*2,$A$2982:$A$3109,0))</f>
        <v>15000000</v>
      </c>
      <c r="AO3036" s="7" t="n">
        <f aca="false">INDEX($AB$2982:$AB$3109,MATCH($A3036-G3036*2,$A$2982:$A$3109,0))</f>
        <v>316971041.951834</v>
      </c>
      <c r="AP3036" s="7" t="n">
        <f aca="false">INDEX($AC$2982:$AC$3109,MATCH($A3036+(1-H3036)*1,$A$2982:$A$3109,0))</f>
        <v>5000000</v>
      </c>
      <c r="AQ3036" s="7" t="n">
        <f aca="false">INDEX($AC$2982:$AC$3109,MATCH($A3036-H3036*1,$A$2982:$A$3109,0))</f>
        <v>393206699.594931</v>
      </c>
      <c r="AR3036" s="14" t="b">
        <f aca="false">AND(IF(B3036=1,AD3036&gt;=AE3036,AE3036&gt;AD3036),IF(C3036=1,AF3036&gt;=AG3036,AG3036&gt;AF3036),IF(D3036=1,AH3036&gt;=AI3036,AI3036&gt;AH3036),IF(E3036=1,AJ3036&gt;=AK3036,AK3036&gt;AJ3036),IF(F3036=1,AL3036&gt;=AM3036,AM3036&gt;AL3036),IF(G3036=1,AN3036&gt;=AO3036,AO3036&gt;AN3036),IF(H3036=1,AP3036&gt;=AQ3036,AQ3036&gt;AP3036))</f>
        <v>0</v>
      </c>
      <c r="AS3036" s="2"/>
      <c r="AT3036" s="2"/>
      <c r="AU3036" s="2"/>
      <c r="AV3036" s="2"/>
      <c r="AW3036" s="2"/>
      <c r="AX3036" s="2"/>
    </row>
    <row r="3037" customFormat="false" ht="15" hidden="false" customHeight="false" outlineLevel="0" collapsed="false">
      <c r="A3037" s="6" t="n">
        <f aca="false">ROW()-2982</f>
        <v>55</v>
      </c>
      <c r="B3037" s="6" t="n">
        <f aca="false">MOD(INT($A3037/64),2)</f>
        <v>0</v>
      </c>
      <c r="C3037" s="6" t="n">
        <f aca="false">MOD(INT($A3037/32),2)</f>
        <v>1</v>
      </c>
      <c r="D3037" s="6" t="n">
        <f aca="false">MOD(INT($A3037/16),2)</f>
        <v>1</v>
      </c>
      <c r="E3037" s="6" t="n">
        <f aca="false">MOD(INT($A3037/8),2)</f>
        <v>0</v>
      </c>
      <c r="F3037" s="6" t="n">
        <f aca="false">MOD(INT($A3037/4),2)</f>
        <v>1</v>
      </c>
      <c r="G3037" s="6" t="n">
        <f aca="false">MOD(INT($A3037/2),2)</f>
        <v>1</v>
      </c>
      <c r="H3037" s="6" t="n">
        <f aca="false">MOD(INT($A3037/1),2)</f>
        <v>1</v>
      </c>
      <c r="I3037" s="7" t="n">
        <f aca="false">IF(B3037=1,MIN($B$6,$B$2980),0)</f>
        <v>0</v>
      </c>
      <c r="J3037" s="7" t="n">
        <f aca="false">IF(C3037=1,MIN($F$856,MAX(0,$B$2980-I3037)),0)</f>
        <v>300000000</v>
      </c>
      <c r="K3037" s="7" t="n">
        <f aca="false">IF(D3037=1,MIN($F$855,MAX(0,$B$2980-SUM(I3037:J3037))),0)</f>
        <v>100000000</v>
      </c>
      <c r="L3037" s="7" t="n">
        <f aca="false">IF(E3037=1,MIN($F$854,MAX(0,$B$2980-SUM(I3037:K3037))),0)</f>
        <v>0</v>
      </c>
      <c r="M3037" s="7" t="n">
        <f aca="false">IF(F3037=1,MIN($F$853,MAX(0,$B$2980-SUM(I3037:L3037))),0)</f>
        <v>30000000</v>
      </c>
      <c r="N3037" s="7" t="n">
        <f aca="false">IF(G3037=1,MIN($F$852,MAX(0,$B$2980-SUM(I3037:M3037))),0)</f>
        <v>15000000</v>
      </c>
      <c r="O3037" s="7" t="n">
        <f aca="false">IF(H3037=1,MIN($F$851,MAX(0,$B$2980-SUM(I3037:N3037))),0)</f>
        <v>5000000</v>
      </c>
      <c r="P3037" s="7" t="n">
        <f aca="false">MAX(0,$B$2980-SUM(I3037:O3037))</f>
        <v>1550000000</v>
      </c>
      <c r="Q3037" s="7" t="n">
        <f aca="false">($B$833+$B$834)+$B$22+(1-B3037)*$B$828+(1-C3037)*$E$856+(1-D3037)*$E$855+(1-E3037)*$E$854+(1-F3037)*$E$853+(1-G3037)*$E$852+(1-H3037)*$E$851</f>
        <v>12305105.0707489</v>
      </c>
      <c r="R3037" s="7" t="n">
        <f aca="false">P3037&gt;$B$12*Q3037</f>
        <v>1</v>
      </c>
      <c r="S3037" s="7" t="n">
        <f aca="false">IF(R3037,(P3037+$B$12*$B$13)/(Q3037+$B$13),IF(Q3037&gt;0,P3037/Q3037,0))</f>
        <v>104.862477677875</v>
      </c>
      <c r="T3037" s="7" t="n">
        <f aca="false">IF(R3037,$B$13*(S3037-$B$12),0)</f>
        <v>259656194.194688</v>
      </c>
      <c r="U3037" s="7" t="n">
        <f aca="false">($B$833+$B$834)*S3037</f>
        <v>27890935.8782098</v>
      </c>
      <c r="V3037" s="7" t="n">
        <f aca="false">$B$22*S3037</f>
        <v>943762299.100876</v>
      </c>
      <c r="W3037" s="7" t="n">
        <f aca="false">IF(B3037=1,I3037,S3037*$B$828)</f>
        <v>67020624.3993269</v>
      </c>
      <c r="X3037" s="7" t="n">
        <f aca="false">IF(C3037=1,J3037,S3037*$E$856)</f>
        <v>300000000</v>
      </c>
      <c r="Y3037" s="7" t="n">
        <f aca="false">IF(D3037=1,K3037,S3037*$E$855)</f>
        <v>100000000</v>
      </c>
      <c r="Z3037" s="7" t="n">
        <f aca="false">IF(E3037=1,L3037,S3037*$E$854)</f>
        <v>251669946.4269</v>
      </c>
      <c r="AA3037" s="7" t="n">
        <f aca="false">IF(F3037=1,M3037,S3037*$E$853)</f>
        <v>30000000</v>
      </c>
      <c r="AB3037" s="7" t="n">
        <f aca="false">IF(G3037=1,N3037,S3037*$E$852)</f>
        <v>15000000</v>
      </c>
      <c r="AC3037" s="7" t="n">
        <f aca="false">IF(H3037=1,O3037,S3037*$E$851)</f>
        <v>5000000</v>
      </c>
      <c r="AD3037" s="7" t="n">
        <f aca="false">INDEX($W$2982:$W$3109,MATCH($A3037+(1-B3037)*64,$A$2982:$A$3109,0))</f>
        <v>30000000</v>
      </c>
      <c r="AE3037" s="7" t="n">
        <f aca="false">INDEX($W$2982:$W$3109,MATCH($A3037-B3037*64,$A$2982:$A$3109,0))</f>
        <v>67020624.3993269</v>
      </c>
      <c r="AF3037" s="7" t="n">
        <f aca="false">INDEX($X$2982:$X$3109,MATCH($A3037+(1-C3037)*32,$A$2982:$A$3109,0))</f>
        <v>300000000</v>
      </c>
      <c r="AG3037" s="7" t="n">
        <f aca="false">INDEX($X$2982:$X$3109,MATCH($A3037-C3037*32,$A$2982:$A$3109,0))</f>
        <v>541013845.408112</v>
      </c>
      <c r="AH3037" s="7" t="n">
        <f aca="false">INDEX($Y$2982:$Y$3109,MATCH($A3037+(1-D3037)*16,$A$2982:$A$3109,0))</f>
        <v>100000000</v>
      </c>
      <c r="AI3037" s="7" t="n">
        <f aca="false">INDEX($Y$2982:$Y$3109,MATCH($A3037-D3037*16,$A$2982:$A$3109,0))</f>
        <v>172565219.235576</v>
      </c>
      <c r="AJ3037" s="7" t="n">
        <f aca="false">INDEX($Z$2982:$Z$3109,MATCH($A3037+(1-E3037)*8,$A$2982:$A$3109,0))</f>
        <v>60000000</v>
      </c>
      <c r="AK3037" s="7" t="n">
        <f aca="false">INDEX($Z$2982:$Z$3109,MATCH($A3037-E3037*8,$A$2982:$A$3109,0))</f>
        <v>251669946.4269</v>
      </c>
      <c r="AL3037" s="7" t="n">
        <f aca="false">INDEX($AA$2982:$AA$3109,MATCH($A3037+(1-F3037)*4,$A$2982:$A$3109,0))</f>
        <v>30000000</v>
      </c>
      <c r="AM3037" s="7" t="n">
        <f aca="false">INDEX($AA$2982:$AA$3109,MATCH($A3037-F3037*4,$A$2982:$A$3109,0))</f>
        <v>266637011.190652</v>
      </c>
      <c r="AN3037" s="7" t="n">
        <f aca="false">INDEX($AB$2982:$AB$3109,MATCH($A3037+(1-G3037)*2,$A$2982:$A$3109,0))</f>
        <v>15000000</v>
      </c>
      <c r="AO3037" s="7" t="n">
        <f aca="false">INDEX($AB$2982:$AB$3109,MATCH($A3037-G3037*2,$A$2982:$A$3109,0))</f>
        <v>395731301.197467</v>
      </c>
      <c r="AP3037" s="7" t="n">
        <f aca="false">INDEX($AC$2982:$AC$3109,MATCH($A3037+(1-H3037)*1,$A$2982:$A$3109,0))</f>
        <v>5000000</v>
      </c>
      <c r="AQ3037" s="7" t="n">
        <f aca="false">INDEX($AC$2982:$AC$3109,MATCH($A3037-H3037*1,$A$2982:$A$3109,0))</f>
        <v>393206699.594931</v>
      </c>
      <c r="AR3037" s="14" t="b">
        <f aca="false">AND(IF(B3037=1,AD3037&gt;=AE3037,AE3037&gt;AD3037),IF(C3037=1,AF3037&gt;=AG3037,AG3037&gt;AF3037),IF(D3037=1,AH3037&gt;=AI3037,AI3037&gt;AH3037),IF(E3037=1,AJ3037&gt;=AK3037,AK3037&gt;AJ3037),IF(F3037=1,AL3037&gt;=AM3037,AM3037&gt;AL3037),IF(G3037=1,AN3037&gt;=AO3037,AO3037&gt;AN3037),IF(H3037=1,AP3037&gt;=AQ3037,AQ3037&gt;AP3037))</f>
        <v>0</v>
      </c>
      <c r="AS3037" s="2"/>
      <c r="AT3037" s="2"/>
      <c r="AU3037" s="2"/>
      <c r="AV3037" s="2"/>
      <c r="AW3037" s="2"/>
      <c r="AX3037" s="2"/>
    </row>
    <row r="3038" customFormat="false" ht="15" hidden="false" customHeight="false" outlineLevel="0" collapsed="false">
      <c r="A3038" s="6" t="n">
        <f aca="false">ROW()-2982</f>
        <v>56</v>
      </c>
      <c r="B3038" s="6" t="n">
        <f aca="false">MOD(INT($A3038/64),2)</f>
        <v>0</v>
      </c>
      <c r="C3038" s="6" t="n">
        <f aca="false">MOD(INT($A3038/32),2)</f>
        <v>1</v>
      </c>
      <c r="D3038" s="6" t="n">
        <f aca="false">MOD(INT($A3038/16),2)</f>
        <v>1</v>
      </c>
      <c r="E3038" s="6" t="n">
        <f aca="false">MOD(INT($A3038/8),2)</f>
        <v>1</v>
      </c>
      <c r="F3038" s="6" t="n">
        <f aca="false">MOD(INT($A3038/4),2)</f>
        <v>0</v>
      </c>
      <c r="G3038" s="6" t="n">
        <f aca="false">MOD(INT($A3038/2),2)</f>
        <v>0</v>
      </c>
      <c r="H3038" s="6" t="n">
        <f aca="false">MOD(INT($A3038/1),2)</f>
        <v>0</v>
      </c>
      <c r="I3038" s="7" t="n">
        <f aca="false">IF(B3038=1,MIN($B$6,$B$2980),0)</f>
        <v>0</v>
      </c>
      <c r="J3038" s="7" t="n">
        <f aca="false">IF(C3038=1,MIN($F$856,MAX(0,$B$2980-I3038)),0)</f>
        <v>300000000</v>
      </c>
      <c r="K3038" s="7" t="n">
        <f aca="false">IF(D3038=1,MIN($F$855,MAX(0,$B$2980-SUM(I3038:J3038))),0)</f>
        <v>100000000</v>
      </c>
      <c r="L3038" s="7" t="n">
        <f aca="false">IF(E3038=1,MIN($F$854,MAX(0,$B$2980-SUM(I3038:K3038))),0)</f>
        <v>60000000</v>
      </c>
      <c r="M3038" s="7" t="n">
        <f aca="false">IF(F3038=1,MIN($F$853,MAX(0,$B$2980-SUM(I3038:L3038))),0)</f>
        <v>0</v>
      </c>
      <c r="N3038" s="7" t="n">
        <f aca="false">IF(G3038=1,MIN($F$852,MAX(0,$B$2980-SUM(I3038:M3038))),0)</f>
        <v>0</v>
      </c>
      <c r="O3038" s="7" t="n">
        <f aca="false">IF(H3038=1,MIN($F$851,MAX(0,$B$2980-SUM(I3038:N3038))),0)</f>
        <v>0</v>
      </c>
      <c r="P3038" s="7" t="n">
        <f aca="false">MAX(0,$B$2980-SUM(I3038:O3038))</f>
        <v>1540000000</v>
      </c>
      <c r="Q3038" s="7" t="n">
        <f aca="false">($B$833+$B$834)+$B$22+(1-B3038)*$B$828+(1-C3038)*$E$856+(1-D3038)*$E$855+(1-E3038)*$E$854+(1-F3038)*$E$853+(1-G3038)*$E$852+(1-H3038)*$E$851</f>
        <v>22905105.0707489</v>
      </c>
      <c r="R3038" s="7" t="n">
        <f aca="false">P3038&gt;$B$12*Q3038</f>
        <v>1</v>
      </c>
      <c r="S3038" s="7" t="n">
        <f aca="false">IF(R3038,(P3038+$B$12*$B$13)/(Q3038+$B$13),IF(Q3038&gt;0,P3038/Q3038,0))</f>
        <v>60.7161432989315</v>
      </c>
      <c r="T3038" s="7" t="n">
        <f aca="false">IF(R3038,$B$13*(S3038-$B$12),0)</f>
        <v>149290358.247329</v>
      </c>
      <c r="U3038" s="7" t="n">
        <f aca="false">($B$833+$B$834)*S3038</f>
        <v>16149056.3357153</v>
      </c>
      <c r="V3038" s="7" t="n">
        <f aca="false">$B$22*S3038</f>
        <v>546445289.690383</v>
      </c>
      <c r="W3038" s="7" t="n">
        <f aca="false">IF(B3038=1,I3038,S3038*$B$828)</f>
        <v>38805432.8404636</v>
      </c>
      <c r="X3038" s="7" t="n">
        <f aca="false">IF(C3038=1,J3038,S3038*$E$856)</f>
        <v>300000000</v>
      </c>
      <c r="Y3038" s="7" t="n">
        <f aca="false">IF(D3038=1,K3038,S3038*$E$855)</f>
        <v>100000000</v>
      </c>
      <c r="Z3038" s="7" t="n">
        <f aca="false">IF(E3038=1,L3038,S3038*$E$854)</f>
        <v>60000000</v>
      </c>
      <c r="AA3038" s="7" t="n">
        <f aca="false">IF(F3038=1,M3038,S3038*$E$853)</f>
        <v>182148429.896794</v>
      </c>
      <c r="AB3038" s="7" t="n">
        <f aca="false">IF(G3038=1,N3038,S3038*$E$852)</f>
        <v>303580716.494657</v>
      </c>
      <c r="AC3038" s="7" t="n">
        <f aca="false">IF(H3038=1,O3038,S3038*$E$851)</f>
        <v>303580716.494657</v>
      </c>
      <c r="AD3038" s="7" t="n">
        <f aca="false">INDEX($W$2982:$W$3109,MATCH($A3038+(1-B3038)*64,$A$2982:$A$3109,0))</f>
        <v>30000000</v>
      </c>
      <c r="AE3038" s="7" t="n">
        <f aca="false">INDEX($W$2982:$W$3109,MATCH($A3038-B3038*64,$A$2982:$A$3109,0))</f>
        <v>38805432.8404636</v>
      </c>
      <c r="AF3038" s="7" t="n">
        <f aca="false">INDEX($X$2982:$X$3109,MATCH($A3038+(1-C3038)*32,$A$2982:$A$3109,0))</f>
        <v>300000000</v>
      </c>
      <c r="AG3038" s="7" t="n">
        <f aca="false">INDEX($X$2982:$X$3109,MATCH($A3038-C3038*32,$A$2982:$A$3109,0))</f>
        <v>357092534.140862</v>
      </c>
      <c r="AH3038" s="7" t="n">
        <f aca="false">INDEX($Y$2982:$Y$3109,MATCH($A3038+(1-D3038)*16,$A$2982:$A$3109,0))</f>
        <v>100000000</v>
      </c>
      <c r="AI3038" s="7" t="n">
        <f aca="false">INDEX($Y$2982:$Y$3109,MATCH($A3038-D3038*16,$A$2982:$A$3109,0))</f>
        <v>104509290.900737</v>
      </c>
      <c r="AJ3038" s="7" t="n">
        <f aca="false">INDEX($Z$2982:$Z$3109,MATCH($A3038+(1-E3038)*8,$A$2982:$A$3109,0))</f>
        <v>60000000</v>
      </c>
      <c r="AK3038" s="7" t="n">
        <f aca="false">INDEX($Z$2982:$Z$3109,MATCH($A3038-E3038*8,$A$2982:$A$3109,0))</f>
        <v>138319923.273587</v>
      </c>
      <c r="AL3038" s="7" t="n">
        <f aca="false">INDEX($AA$2982:$AA$3109,MATCH($A3038+(1-F3038)*4,$A$2982:$A$3109,0))</f>
        <v>30000000</v>
      </c>
      <c r="AM3038" s="7" t="n">
        <f aca="false">INDEX($AA$2982:$AA$3109,MATCH($A3038-F3038*4,$A$2982:$A$3109,0))</f>
        <v>182148429.896794</v>
      </c>
      <c r="AN3038" s="7" t="n">
        <f aca="false">INDEX($AB$2982:$AB$3109,MATCH($A3038+(1-G3038)*2,$A$2982:$A$3109,0))</f>
        <v>15000000</v>
      </c>
      <c r="AO3038" s="7" t="n">
        <f aca="false">INDEX($AB$2982:$AB$3109,MATCH($A3038-G3038*2,$A$2982:$A$3109,0))</f>
        <v>303580716.494657</v>
      </c>
      <c r="AP3038" s="7" t="n">
        <f aca="false">INDEX($AC$2982:$AC$3109,MATCH($A3038+(1-H3038)*1,$A$2982:$A$3109,0))</f>
        <v>5000000</v>
      </c>
      <c r="AQ3038" s="7" t="n">
        <f aca="false">INDEX($AC$2982:$AC$3109,MATCH($A3038-H3038*1,$A$2982:$A$3109,0))</f>
        <v>303580716.494657</v>
      </c>
      <c r="AR3038" s="14" t="b">
        <f aca="false">AND(IF(B3038=1,AD3038&gt;=AE3038,AE3038&gt;AD3038),IF(C3038=1,AF3038&gt;=AG3038,AG3038&gt;AF3038),IF(D3038=1,AH3038&gt;=AI3038,AI3038&gt;AH3038),IF(E3038=1,AJ3038&gt;=AK3038,AK3038&gt;AJ3038),IF(F3038=1,AL3038&gt;=AM3038,AM3038&gt;AL3038),IF(G3038=1,AN3038&gt;=AO3038,AO3038&gt;AN3038),IF(H3038=1,AP3038&gt;=AQ3038,AQ3038&gt;AP3038))</f>
        <v>0</v>
      </c>
      <c r="AS3038" s="2"/>
      <c r="AT3038" s="2"/>
      <c r="AU3038" s="2"/>
      <c r="AV3038" s="2"/>
      <c r="AW3038" s="2"/>
      <c r="AX3038" s="2"/>
    </row>
    <row r="3039" customFormat="false" ht="15" hidden="false" customHeight="false" outlineLevel="0" collapsed="false">
      <c r="A3039" s="6" t="n">
        <f aca="false">ROW()-2982</f>
        <v>57</v>
      </c>
      <c r="B3039" s="6" t="n">
        <f aca="false">MOD(INT($A3039/64),2)</f>
        <v>0</v>
      </c>
      <c r="C3039" s="6" t="n">
        <f aca="false">MOD(INT($A3039/32),2)</f>
        <v>1</v>
      </c>
      <c r="D3039" s="6" t="n">
        <f aca="false">MOD(INT($A3039/16),2)</f>
        <v>1</v>
      </c>
      <c r="E3039" s="6" t="n">
        <f aca="false">MOD(INT($A3039/8),2)</f>
        <v>1</v>
      </c>
      <c r="F3039" s="6" t="n">
        <f aca="false">MOD(INT($A3039/4),2)</f>
        <v>0</v>
      </c>
      <c r="G3039" s="6" t="n">
        <f aca="false">MOD(INT($A3039/2),2)</f>
        <v>0</v>
      </c>
      <c r="H3039" s="6" t="n">
        <f aca="false">MOD(INT($A3039/1),2)</f>
        <v>1</v>
      </c>
      <c r="I3039" s="7" t="n">
        <f aca="false">IF(B3039=1,MIN($B$6,$B$2980),0)</f>
        <v>0</v>
      </c>
      <c r="J3039" s="7" t="n">
        <f aca="false">IF(C3039=1,MIN($F$856,MAX(0,$B$2980-I3039)),0)</f>
        <v>300000000</v>
      </c>
      <c r="K3039" s="7" t="n">
        <f aca="false">IF(D3039=1,MIN($F$855,MAX(0,$B$2980-SUM(I3039:J3039))),0)</f>
        <v>100000000</v>
      </c>
      <c r="L3039" s="7" t="n">
        <f aca="false">IF(E3039=1,MIN($F$854,MAX(0,$B$2980-SUM(I3039:K3039))),0)</f>
        <v>60000000</v>
      </c>
      <c r="M3039" s="7" t="n">
        <f aca="false">IF(F3039=1,MIN($F$853,MAX(0,$B$2980-SUM(I3039:L3039))),0)</f>
        <v>0</v>
      </c>
      <c r="N3039" s="7" t="n">
        <f aca="false">IF(G3039=1,MIN($F$852,MAX(0,$B$2980-SUM(I3039:M3039))),0)</f>
        <v>0</v>
      </c>
      <c r="O3039" s="7" t="n">
        <f aca="false">IF(H3039=1,MIN($F$851,MAX(0,$B$2980-SUM(I3039:N3039))),0)</f>
        <v>5000000</v>
      </c>
      <c r="P3039" s="7" t="n">
        <f aca="false">MAX(0,$B$2980-SUM(I3039:O3039))</f>
        <v>1535000000</v>
      </c>
      <c r="Q3039" s="7" t="n">
        <f aca="false">($B$833+$B$834)+$B$22+(1-B3039)*$B$828+(1-C3039)*$E$856+(1-D3039)*$E$855+(1-E3039)*$E$854+(1-F3039)*$E$853+(1-G3039)*$E$852+(1-H3039)*$E$851</f>
        <v>17905105.0707489</v>
      </c>
      <c r="R3039" s="7" t="n">
        <f aca="false">P3039&gt;$B$12*Q3039</f>
        <v>1</v>
      </c>
      <c r="S3039" s="7" t="n">
        <f aca="false">IF(R3039,(P3039+$B$12*$B$13)/(Q3039+$B$13),IF(Q3039&gt;0,P3039/Q3039,0))</f>
        <v>75.3487911318838</v>
      </c>
      <c r="T3039" s="7" t="n">
        <f aca="false">IF(R3039,$B$13*(S3039-$B$12),0)</f>
        <v>185871977.829709</v>
      </c>
      <c r="U3039" s="7" t="n">
        <f aca="false">($B$833+$B$834)*S3039</f>
        <v>20040994.1525099</v>
      </c>
      <c r="V3039" s="7" t="n">
        <f aca="false">$B$22*S3039</f>
        <v>678139120.186954</v>
      </c>
      <c r="W3039" s="7" t="n">
        <f aca="false">IF(B3039=1,I3039,S3039*$B$828)</f>
        <v>48157578.7757569</v>
      </c>
      <c r="X3039" s="7" t="n">
        <f aca="false">IF(C3039=1,J3039,S3039*$E$856)</f>
        <v>300000000</v>
      </c>
      <c r="Y3039" s="7" t="n">
        <f aca="false">IF(D3039=1,K3039,S3039*$E$855)</f>
        <v>100000000</v>
      </c>
      <c r="Z3039" s="7" t="n">
        <f aca="false">IF(E3039=1,L3039,S3039*$E$854)</f>
        <v>60000000</v>
      </c>
      <c r="AA3039" s="7" t="n">
        <f aca="false">IF(F3039=1,M3039,S3039*$E$853)</f>
        <v>226046373.395651</v>
      </c>
      <c r="AB3039" s="7" t="n">
        <f aca="false">IF(G3039=1,N3039,S3039*$E$852)</f>
        <v>376743955.659419</v>
      </c>
      <c r="AC3039" s="7" t="n">
        <f aca="false">IF(H3039=1,O3039,S3039*$E$851)</f>
        <v>5000000</v>
      </c>
      <c r="AD3039" s="7" t="n">
        <f aca="false">INDEX($W$2982:$W$3109,MATCH($A3039+(1-B3039)*64,$A$2982:$A$3109,0))</f>
        <v>30000000</v>
      </c>
      <c r="AE3039" s="7" t="n">
        <f aca="false">INDEX($W$2982:$W$3109,MATCH($A3039-B3039*64,$A$2982:$A$3109,0))</f>
        <v>48157578.7757569</v>
      </c>
      <c r="AF3039" s="7" t="n">
        <f aca="false">INDEX($X$2982:$X$3109,MATCH($A3039+(1-C3039)*32,$A$2982:$A$3109,0))</f>
        <v>300000000</v>
      </c>
      <c r="AG3039" s="7" t="n">
        <f aca="false">INDEX($X$2982:$X$3109,MATCH($A3039-C3039*32,$A$2982:$A$3109,0))</f>
        <v>423284916.477475</v>
      </c>
      <c r="AH3039" s="7" t="n">
        <f aca="false">INDEX($Y$2982:$Y$3109,MATCH($A3039+(1-D3039)*16,$A$2982:$A$3109,0))</f>
        <v>100000000</v>
      </c>
      <c r="AI3039" s="7" t="n">
        <f aca="false">INDEX($Y$2982:$Y$3109,MATCH($A3039-D3039*16,$A$2982:$A$3109,0))</f>
        <v>127730333.100298</v>
      </c>
      <c r="AJ3039" s="7" t="n">
        <f aca="false">INDEX($Z$2982:$Z$3109,MATCH($A3039+(1-E3039)*8,$A$2982:$A$3109,0))</f>
        <v>60000000</v>
      </c>
      <c r="AK3039" s="7" t="n">
        <f aca="false">INDEX($Z$2982:$Z$3109,MATCH($A3039-E3039*8,$A$2982:$A$3109,0))</f>
        <v>168120251.500955</v>
      </c>
      <c r="AL3039" s="7" t="n">
        <f aca="false">INDEX($AA$2982:$AA$3109,MATCH($A3039+(1-F3039)*4,$A$2982:$A$3109,0))</f>
        <v>30000000</v>
      </c>
      <c r="AM3039" s="7" t="n">
        <f aca="false">INDEX($AA$2982:$AA$3109,MATCH($A3039-F3039*4,$A$2982:$A$3109,0))</f>
        <v>226046373.395651</v>
      </c>
      <c r="AN3039" s="7" t="n">
        <f aca="false">INDEX($AB$2982:$AB$3109,MATCH($A3039+(1-G3039)*2,$A$2982:$A$3109,0))</f>
        <v>15000000</v>
      </c>
      <c r="AO3039" s="7" t="n">
        <f aca="false">INDEX($AB$2982:$AB$3109,MATCH($A3039-G3039*2,$A$2982:$A$3109,0))</f>
        <v>376743955.659419</v>
      </c>
      <c r="AP3039" s="7" t="n">
        <f aca="false">INDEX($AC$2982:$AC$3109,MATCH($A3039+(1-H3039)*1,$A$2982:$A$3109,0))</f>
        <v>5000000</v>
      </c>
      <c r="AQ3039" s="7" t="n">
        <f aca="false">INDEX($AC$2982:$AC$3109,MATCH($A3039-H3039*1,$A$2982:$A$3109,0))</f>
        <v>303580716.494657</v>
      </c>
      <c r="AR3039" s="14" t="b">
        <f aca="false">AND(IF(B3039=1,AD3039&gt;=AE3039,AE3039&gt;AD3039),IF(C3039=1,AF3039&gt;=AG3039,AG3039&gt;AF3039),IF(D3039=1,AH3039&gt;=AI3039,AI3039&gt;AH3039),IF(E3039=1,AJ3039&gt;=AK3039,AK3039&gt;AJ3039),IF(F3039=1,AL3039&gt;=AM3039,AM3039&gt;AL3039),IF(G3039=1,AN3039&gt;=AO3039,AO3039&gt;AN3039),IF(H3039=1,AP3039&gt;=AQ3039,AQ3039&gt;AP3039))</f>
        <v>0</v>
      </c>
      <c r="AS3039" s="2"/>
      <c r="AT3039" s="2"/>
      <c r="AU3039" s="2"/>
      <c r="AV3039" s="2"/>
      <c r="AW3039" s="2"/>
      <c r="AX3039" s="2"/>
    </row>
    <row r="3040" customFormat="false" ht="15" hidden="false" customHeight="false" outlineLevel="0" collapsed="false">
      <c r="A3040" s="6" t="n">
        <f aca="false">ROW()-2982</f>
        <v>58</v>
      </c>
      <c r="B3040" s="6" t="n">
        <f aca="false">MOD(INT($A3040/64),2)</f>
        <v>0</v>
      </c>
      <c r="C3040" s="6" t="n">
        <f aca="false">MOD(INT($A3040/32),2)</f>
        <v>1</v>
      </c>
      <c r="D3040" s="6" t="n">
        <f aca="false">MOD(INT($A3040/16),2)</f>
        <v>1</v>
      </c>
      <c r="E3040" s="6" t="n">
        <f aca="false">MOD(INT($A3040/8),2)</f>
        <v>1</v>
      </c>
      <c r="F3040" s="6" t="n">
        <f aca="false">MOD(INT($A3040/4),2)</f>
        <v>0</v>
      </c>
      <c r="G3040" s="6" t="n">
        <f aca="false">MOD(INT($A3040/2),2)</f>
        <v>1</v>
      </c>
      <c r="H3040" s="6" t="n">
        <f aca="false">MOD(INT($A3040/1),2)</f>
        <v>0</v>
      </c>
      <c r="I3040" s="7" t="n">
        <f aca="false">IF(B3040=1,MIN($B$6,$B$2980),0)</f>
        <v>0</v>
      </c>
      <c r="J3040" s="7" t="n">
        <f aca="false">IF(C3040=1,MIN($F$856,MAX(0,$B$2980-I3040)),0)</f>
        <v>300000000</v>
      </c>
      <c r="K3040" s="7" t="n">
        <f aca="false">IF(D3040=1,MIN($F$855,MAX(0,$B$2980-SUM(I3040:J3040))),0)</f>
        <v>100000000</v>
      </c>
      <c r="L3040" s="7" t="n">
        <f aca="false">IF(E3040=1,MIN($F$854,MAX(0,$B$2980-SUM(I3040:K3040))),0)</f>
        <v>60000000</v>
      </c>
      <c r="M3040" s="7" t="n">
        <f aca="false">IF(F3040=1,MIN($F$853,MAX(0,$B$2980-SUM(I3040:L3040))),0)</f>
        <v>0</v>
      </c>
      <c r="N3040" s="7" t="n">
        <f aca="false">IF(G3040=1,MIN($F$852,MAX(0,$B$2980-SUM(I3040:M3040))),0)</f>
        <v>15000000</v>
      </c>
      <c r="O3040" s="7" t="n">
        <f aca="false">IF(H3040=1,MIN($F$851,MAX(0,$B$2980-SUM(I3040:N3040))),0)</f>
        <v>0</v>
      </c>
      <c r="P3040" s="7" t="n">
        <f aca="false">MAX(0,$B$2980-SUM(I3040:O3040))</f>
        <v>1525000000</v>
      </c>
      <c r="Q3040" s="7" t="n">
        <f aca="false">($B$833+$B$834)+$B$22+(1-B3040)*$B$828+(1-C3040)*$E$856+(1-D3040)*$E$855+(1-E3040)*$E$854+(1-F3040)*$E$853+(1-G3040)*$E$852+(1-H3040)*$E$851</f>
        <v>17905105.0707489</v>
      </c>
      <c r="R3040" s="7" t="n">
        <f aca="false">P3040&gt;$B$12*Q3040</f>
        <v>1</v>
      </c>
      <c r="S3040" s="7" t="n">
        <f aca="false">IF(R3040,(P3040+$B$12*$B$13)/(Q3040+$B$13),IF(Q3040&gt;0,P3040/Q3040,0))</f>
        <v>74.8587176936276</v>
      </c>
      <c r="T3040" s="7" t="n">
        <f aca="false">IF(R3040,$B$13*(S3040-$B$12),0)</f>
        <v>184646794.234069</v>
      </c>
      <c r="U3040" s="7" t="n">
        <f aca="false">($B$833+$B$834)*S3040</f>
        <v>19910646.2230627</v>
      </c>
      <c r="V3040" s="7" t="n">
        <f aca="false">$B$22*S3040</f>
        <v>673728459.242648</v>
      </c>
      <c r="W3040" s="7" t="n">
        <f aca="false">IF(B3040=1,I3040,S3040*$B$828)</f>
        <v>47844358.7511991</v>
      </c>
      <c r="X3040" s="7" t="n">
        <f aca="false">IF(C3040=1,J3040,S3040*$E$856)</f>
        <v>300000000</v>
      </c>
      <c r="Y3040" s="7" t="n">
        <f aca="false">IF(D3040=1,K3040,S3040*$E$855)</f>
        <v>100000000</v>
      </c>
      <c r="Z3040" s="7" t="n">
        <f aca="false">IF(E3040=1,L3040,S3040*$E$854)</f>
        <v>60000000</v>
      </c>
      <c r="AA3040" s="7" t="n">
        <f aca="false">IF(F3040=1,M3040,S3040*$E$853)</f>
        <v>224576153.080883</v>
      </c>
      <c r="AB3040" s="7" t="n">
        <f aca="false">IF(G3040=1,N3040,S3040*$E$852)</f>
        <v>15000000</v>
      </c>
      <c r="AC3040" s="7" t="n">
        <f aca="false">IF(H3040=1,O3040,S3040*$E$851)</f>
        <v>374293588.468138</v>
      </c>
      <c r="AD3040" s="7" t="n">
        <f aca="false">INDEX($W$2982:$W$3109,MATCH($A3040+(1-B3040)*64,$A$2982:$A$3109,0))</f>
        <v>30000000</v>
      </c>
      <c r="AE3040" s="7" t="n">
        <f aca="false">INDEX($W$2982:$W$3109,MATCH($A3040-B3040*64,$A$2982:$A$3109,0))</f>
        <v>47844358.7511991</v>
      </c>
      <c r="AF3040" s="7" t="n">
        <f aca="false">INDEX($X$2982:$X$3109,MATCH($A3040+(1-C3040)*32,$A$2982:$A$3109,0))</f>
        <v>300000000</v>
      </c>
      <c r="AG3040" s="7" t="n">
        <f aca="false">INDEX($X$2982:$X$3109,MATCH($A3040-C3040*32,$A$2982:$A$3109,0))</f>
        <v>420981325.095285</v>
      </c>
      <c r="AH3040" s="7" t="n">
        <f aca="false">INDEX($Y$2982:$Y$3109,MATCH($A3040+(1-D3040)*16,$A$2982:$A$3109,0))</f>
        <v>100000000</v>
      </c>
      <c r="AI3040" s="7" t="n">
        <f aca="false">INDEX($Y$2982:$Y$3109,MATCH($A3040-D3040*16,$A$2982:$A$3109,0))</f>
        <v>126950300.531746</v>
      </c>
      <c r="AJ3040" s="7" t="n">
        <f aca="false">INDEX($Z$2982:$Z$3109,MATCH($A3040+(1-E3040)*8,$A$2982:$A$3109,0))</f>
        <v>60000000</v>
      </c>
      <c r="AK3040" s="7" t="n">
        <f aca="false">INDEX($Z$2982:$Z$3109,MATCH($A3040-E3040*8,$A$2982:$A$3109,0))</f>
        <v>167067855.560417</v>
      </c>
      <c r="AL3040" s="7" t="n">
        <f aca="false">INDEX($AA$2982:$AA$3109,MATCH($A3040+(1-F3040)*4,$A$2982:$A$3109,0))</f>
        <v>30000000</v>
      </c>
      <c r="AM3040" s="7" t="n">
        <f aca="false">INDEX($AA$2982:$AA$3109,MATCH($A3040-F3040*4,$A$2982:$A$3109,0))</f>
        <v>224576153.080883</v>
      </c>
      <c r="AN3040" s="7" t="n">
        <f aca="false">INDEX($AB$2982:$AB$3109,MATCH($A3040+(1-G3040)*2,$A$2982:$A$3109,0))</f>
        <v>15000000</v>
      </c>
      <c r="AO3040" s="7" t="n">
        <f aca="false">INDEX($AB$2982:$AB$3109,MATCH($A3040-G3040*2,$A$2982:$A$3109,0))</f>
        <v>303580716.494657</v>
      </c>
      <c r="AP3040" s="7" t="n">
        <f aca="false">INDEX($AC$2982:$AC$3109,MATCH($A3040+(1-H3040)*1,$A$2982:$A$3109,0))</f>
        <v>5000000</v>
      </c>
      <c r="AQ3040" s="7" t="n">
        <f aca="false">INDEX($AC$2982:$AC$3109,MATCH($A3040-H3040*1,$A$2982:$A$3109,0))</f>
        <v>374293588.468138</v>
      </c>
      <c r="AR3040" s="14" t="b">
        <f aca="false">AND(IF(B3040=1,AD3040&gt;=AE3040,AE3040&gt;AD3040),IF(C3040=1,AF3040&gt;=AG3040,AG3040&gt;AF3040),IF(D3040=1,AH3040&gt;=AI3040,AI3040&gt;AH3040),IF(E3040=1,AJ3040&gt;=AK3040,AK3040&gt;AJ3040),IF(F3040=1,AL3040&gt;=AM3040,AM3040&gt;AL3040),IF(G3040=1,AN3040&gt;=AO3040,AO3040&gt;AN3040),IF(H3040=1,AP3040&gt;=AQ3040,AQ3040&gt;AP3040))</f>
        <v>0</v>
      </c>
      <c r="AS3040" s="2"/>
      <c r="AT3040" s="2"/>
      <c r="AU3040" s="2"/>
      <c r="AV3040" s="2"/>
      <c r="AW3040" s="2"/>
      <c r="AX3040" s="2"/>
    </row>
    <row r="3041" customFormat="false" ht="15" hidden="false" customHeight="false" outlineLevel="0" collapsed="false">
      <c r="A3041" s="6" t="n">
        <f aca="false">ROW()-2982</f>
        <v>59</v>
      </c>
      <c r="B3041" s="6" t="n">
        <f aca="false">MOD(INT($A3041/64),2)</f>
        <v>0</v>
      </c>
      <c r="C3041" s="6" t="n">
        <f aca="false">MOD(INT($A3041/32),2)</f>
        <v>1</v>
      </c>
      <c r="D3041" s="6" t="n">
        <f aca="false">MOD(INT($A3041/16),2)</f>
        <v>1</v>
      </c>
      <c r="E3041" s="6" t="n">
        <f aca="false">MOD(INT($A3041/8),2)</f>
        <v>1</v>
      </c>
      <c r="F3041" s="6" t="n">
        <f aca="false">MOD(INT($A3041/4),2)</f>
        <v>0</v>
      </c>
      <c r="G3041" s="6" t="n">
        <f aca="false">MOD(INT($A3041/2),2)</f>
        <v>1</v>
      </c>
      <c r="H3041" s="6" t="n">
        <f aca="false">MOD(INT($A3041/1),2)</f>
        <v>1</v>
      </c>
      <c r="I3041" s="7" t="n">
        <f aca="false">IF(B3041=1,MIN($B$6,$B$2980),0)</f>
        <v>0</v>
      </c>
      <c r="J3041" s="7" t="n">
        <f aca="false">IF(C3041=1,MIN($F$856,MAX(0,$B$2980-I3041)),0)</f>
        <v>300000000</v>
      </c>
      <c r="K3041" s="7" t="n">
        <f aca="false">IF(D3041=1,MIN($F$855,MAX(0,$B$2980-SUM(I3041:J3041))),0)</f>
        <v>100000000</v>
      </c>
      <c r="L3041" s="7" t="n">
        <f aca="false">IF(E3041=1,MIN($F$854,MAX(0,$B$2980-SUM(I3041:K3041))),0)</f>
        <v>60000000</v>
      </c>
      <c r="M3041" s="7" t="n">
        <f aca="false">IF(F3041=1,MIN($F$853,MAX(0,$B$2980-SUM(I3041:L3041))),0)</f>
        <v>0</v>
      </c>
      <c r="N3041" s="7" t="n">
        <f aca="false">IF(G3041=1,MIN($F$852,MAX(0,$B$2980-SUM(I3041:M3041))),0)</f>
        <v>15000000</v>
      </c>
      <c r="O3041" s="7" t="n">
        <f aca="false">IF(H3041=1,MIN($F$851,MAX(0,$B$2980-SUM(I3041:N3041))),0)</f>
        <v>5000000</v>
      </c>
      <c r="P3041" s="7" t="n">
        <f aca="false">MAX(0,$B$2980-SUM(I3041:O3041))</f>
        <v>1520000000</v>
      </c>
      <c r="Q3041" s="7" t="n">
        <f aca="false">($B$833+$B$834)+$B$22+(1-B3041)*$B$828+(1-C3041)*$E$856+(1-D3041)*$E$855+(1-E3041)*$E$854+(1-F3041)*$E$853+(1-G3041)*$E$852+(1-H3041)*$E$851</f>
        <v>12905105.0707489</v>
      </c>
      <c r="R3041" s="7" t="n">
        <f aca="false">P3041&gt;$B$12*Q3041</f>
        <v>1</v>
      </c>
      <c r="S3041" s="7" t="n">
        <f aca="false">IF(R3041,(P3041+$B$12*$B$13)/(Q3041+$B$13),IF(Q3041&gt;0,P3041/Q3041,0))</f>
        <v>98.8308741165883</v>
      </c>
      <c r="T3041" s="7" t="n">
        <f aca="false">IF(R3041,$B$13*(S3041-$B$12),0)</f>
        <v>244577185.291471</v>
      </c>
      <c r="U3041" s="7" t="n">
        <f aca="false">($B$833+$B$834)*S3041</f>
        <v>26286672.1616171</v>
      </c>
      <c r="V3041" s="7" t="n">
        <f aca="false">$B$22*S3041</f>
        <v>889477867.049295</v>
      </c>
      <c r="W3041" s="7" t="n">
        <f aca="false">IF(B3041=1,I3041,S3041*$B$828)</f>
        <v>63165653.147852</v>
      </c>
      <c r="X3041" s="7" t="n">
        <f aca="false">IF(C3041=1,J3041,S3041*$E$856)</f>
        <v>300000000</v>
      </c>
      <c r="Y3041" s="7" t="n">
        <f aca="false">IF(D3041=1,K3041,S3041*$E$855)</f>
        <v>100000000</v>
      </c>
      <c r="Z3041" s="7" t="n">
        <f aca="false">IF(E3041=1,L3041,S3041*$E$854)</f>
        <v>60000000</v>
      </c>
      <c r="AA3041" s="7" t="n">
        <f aca="false">IF(F3041=1,M3041,S3041*$E$853)</f>
        <v>296492622.349765</v>
      </c>
      <c r="AB3041" s="7" t="n">
        <f aca="false">IF(G3041=1,N3041,S3041*$E$852)</f>
        <v>15000000</v>
      </c>
      <c r="AC3041" s="7" t="n">
        <f aca="false">IF(H3041=1,O3041,S3041*$E$851)</f>
        <v>5000000</v>
      </c>
      <c r="AD3041" s="7" t="n">
        <f aca="false">INDEX($W$2982:$W$3109,MATCH($A3041+(1-B3041)*64,$A$2982:$A$3109,0))</f>
        <v>30000000</v>
      </c>
      <c r="AE3041" s="7" t="n">
        <f aca="false">INDEX($W$2982:$W$3109,MATCH($A3041-B3041*64,$A$2982:$A$3109,0))</f>
        <v>63165653.147852</v>
      </c>
      <c r="AF3041" s="7" t="n">
        <f aca="false">INDEX($X$2982:$X$3109,MATCH($A3041+(1-C3041)*32,$A$2982:$A$3109,0))</f>
        <v>300000000</v>
      </c>
      <c r="AG3041" s="7" t="n">
        <f aca="false">INDEX($X$2982:$X$3109,MATCH($A3041-C3041*32,$A$2982:$A$3109,0))</f>
        <v>517407562.110762</v>
      </c>
      <c r="AH3041" s="7" t="n">
        <f aca="false">INDEX($Y$2982:$Y$3109,MATCH($A3041+(1-D3041)*16,$A$2982:$A$3109,0))</f>
        <v>100000000</v>
      </c>
      <c r="AI3041" s="7" t="n">
        <f aca="false">INDEX($Y$2982:$Y$3109,MATCH($A3041-D3041*16,$A$2982:$A$3109,0))</f>
        <v>163498325.8316</v>
      </c>
      <c r="AJ3041" s="7" t="n">
        <f aca="false">INDEX($Z$2982:$Z$3109,MATCH($A3041+(1-E3041)*8,$A$2982:$A$3109,0))</f>
        <v>60000000</v>
      </c>
      <c r="AK3041" s="7" t="n">
        <f aca="false">INDEX($Z$2982:$Z$3109,MATCH($A3041-E3041*8,$A$2982:$A$3109,0))</f>
        <v>213309608.952521</v>
      </c>
      <c r="AL3041" s="7" t="n">
        <f aca="false">INDEX($AA$2982:$AA$3109,MATCH($A3041+(1-F3041)*4,$A$2982:$A$3109,0))</f>
        <v>30000000</v>
      </c>
      <c r="AM3041" s="7" t="n">
        <f aca="false">INDEX($AA$2982:$AA$3109,MATCH($A3041-F3041*4,$A$2982:$A$3109,0))</f>
        <v>296492622.349765</v>
      </c>
      <c r="AN3041" s="7" t="n">
        <f aca="false">INDEX($AB$2982:$AB$3109,MATCH($A3041+(1-G3041)*2,$A$2982:$A$3109,0))</f>
        <v>15000000</v>
      </c>
      <c r="AO3041" s="7" t="n">
        <f aca="false">INDEX($AB$2982:$AB$3109,MATCH($A3041-G3041*2,$A$2982:$A$3109,0))</f>
        <v>376743955.659419</v>
      </c>
      <c r="AP3041" s="7" t="n">
        <f aca="false">INDEX($AC$2982:$AC$3109,MATCH($A3041+(1-H3041)*1,$A$2982:$A$3109,0))</f>
        <v>5000000</v>
      </c>
      <c r="AQ3041" s="7" t="n">
        <f aca="false">INDEX($AC$2982:$AC$3109,MATCH($A3041-H3041*1,$A$2982:$A$3109,0))</f>
        <v>374293588.468138</v>
      </c>
      <c r="AR3041" s="14" t="b">
        <f aca="false">AND(IF(B3041=1,AD3041&gt;=AE3041,AE3041&gt;AD3041),IF(C3041=1,AF3041&gt;=AG3041,AG3041&gt;AF3041),IF(D3041=1,AH3041&gt;=AI3041,AI3041&gt;AH3041),IF(E3041=1,AJ3041&gt;=AK3041,AK3041&gt;AJ3041),IF(F3041=1,AL3041&gt;=AM3041,AM3041&gt;AL3041),IF(G3041=1,AN3041&gt;=AO3041,AO3041&gt;AN3041),IF(H3041=1,AP3041&gt;=AQ3041,AQ3041&gt;AP3041))</f>
        <v>0</v>
      </c>
      <c r="AS3041" s="2"/>
      <c r="AT3041" s="2"/>
      <c r="AU3041" s="2"/>
      <c r="AV3041" s="2"/>
      <c r="AW3041" s="2"/>
      <c r="AX3041" s="2"/>
    </row>
    <row r="3042" customFormat="false" ht="15" hidden="false" customHeight="false" outlineLevel="0" collapsed="false">
      <c r="A3042" s="6" t="n">
        <f aca="false">ROW()-2982</f>
        <v>60</v>
      </c>
      <c r="B3042" s="6" t="n">
        <f aca="false">MOD(INT($A3042/64),2)</f>
        <v>0</v>
      </c>
      <c r="C3042" s="6" t="n">
        <f aca="false">MOD(INT($A3042/32),2)</f>
        <v>1</v>
      </c>
      <c r="D3042" s="6" t="n">
        <f aca="false">MOD(INT($A3042/16),2)</f>
        <v>1</v>
      </c>
      <c r="E3042" s="6" t="n">
        <f aca="false">MOD(INT($A3042/8),2)</f>
        <v>1</v>
      </c>
      <c r="F3042" s="6" t="n">
        <f aca="false">MOD(INT($A3042/4),2)</f>
        <v>1</v>
      </c>
      <c r="G3042" s="6" t="n">
        <f aca="false">MOD(INT($A3042/2),2)</f>
        <v>0</v>
      </c>
      <c r="H3042" s="6" t="n">
        <f aca="false">MOD(INT($A3042/1),2)</f>
        <v>0</v>
      </c>
      <c r="I3042" s="7" t="n">
        <f aca="false">IF(B3042=1,MIN($B$6,$B$2980),0)</f>
        <v>0</v>
      </c>
      <c r="J3042" s="7" t="n">
        <f aca="false">IF(C3042=1,MIN($F$856,MAX(0,$B$2980-I3042)),0)</f>
        <v>300000000</v>
      </c>
      <c r="K3042" s="7" t="n">
        <f aca="false">IF(D3042=1,MIN($F$855,MAX(0,$B$2980-SUM(I3042:J3042))),0)</f>
        <v>100000000</v>
      </c>
      <c r="L3042" s="7" t="n">
        <f aca="false">IF(E3042=1,MIN($F$854,MAX(0,$B$2980-SUM(I3042:K3042))),0)</f>
        <v>60000000</v>
      </c>
      <c r="M3042" s="7" t="n">
        <f aca="false">IF(F3042=1,MIN($F$853,MAX(0,$B$2980-SUM(I3042:L3042))),0)</f>
        <v>30000000</v>
      </c>
      <c r="N3042" s="7" t="n">
        <f aca="false">IF(G3042=1,MIN($F$852,MAX(0,$B$2980-SUM(I3042:M3042))),0)</f>
        <v>0</v>
      </c>
      <c r="O3042" s="7" t="n">
        <f aca="false">IF(H3042=1,MIN($F$851,MAX(0,$B$2980-SUM(I3042:N3042))),0)</f>
        <v>0</v>
      </c>
      <c r="P3042" s="7" t="n">
        <f aca="false">MAX(0,$B$2980-SUM(I3042:O3042))</f>
        <v>1510000000</v>
      </c>
      <c r="Q3042" s="7" t="n">
        <f aca="false">($B$833+$B$834)+$B$22+(1-B3042)*$B$828+(1-C3042)*$E$856+(1-D3042)*$E$855+(1-E3042)*$E$854+(1-F3042)*$E$853+(1-G3042)*$E$852+(1-H3042)*$E$851</f>
        <v>19905105.0707489</v>
      </c>
      <c r="R3042" s="7" t="n">
        <f aca="false">P3042&gt;$B$12*Q3042</f>
        <v>1</v>
      </c>
      <c r="S3042" s="7" t="n">
        <f aca="false">IF(R3042,(P3042+$B$12*$B$13)/(Q3042+$B$13),IF(Q3042&gt;0,P3042/Q3042,0))</f>
        <v>67.5069362640327</v>
      </c>
      <c r="T3042" s="7" t="n">
        <f aca="false">IF(R3042,$B$13*(S3042-$B$12),0)</f>
        <v>166267340.660082</v>
      </c>
      <c r="U3042" s="7" t="n">
        <f aca="false">($B$833+$B$834)*S3042</f>
        <v>17955246.4558234</v>
      </c>
      <c r="V3042" s="7" t="n">
        <f aca="false">$B$22*S3042</f>
        <v>607562426.376294</v>
      </c>
      <c r="W3042" s="7" t="n">
        <f aca="false">IF(B3042=1,I3042,S3042*$B$828)</f>
        <v>43145623.8674745</v>
      </c>
      <c r="X3042" s="7" t="n">
        <f aca="false">IF(C3042=1,J3042,S3042*$E$856)</f>
        <v>300000000</v>
      </c>
      <c r="Y3042" s="7" t="n">
        <f aca="false">IF(D3042=1,K3042,S3042*$E$855)</f>
        <v>100000000</v>
      </c>
      <c r="Z3042" s="7" t="n">
        <f aca="false">IF(E3042=1,L3042,S3042*$E$854)</f>
        <v>60000000</v>
      </c>
      <c r="AA3042" s="7" t="n">
        <f aca="false">IF(F3042=1,M3042,S3042*$E$853)</f>
        <v>30000000</v>
      </c>
      <c r="AB3042" s="7" t="n">
        <f aca="false">IF(G3042=1,N3042,S3042*$E$852)</f>
        <v>337534681.320163</v>
      </c>
      <c r="AC3042" s="7" t="n">
        <f aca="false">IF(H3042=1,O3042,S3042*$E$851)</f>
        <v>337534681.320163</v>
      </c>
      <c r="AD3042" s="7" t="n">
        <f aca="false">INDEX($W$2982:$W$3109,MATCH($A3042+(1-B3042)*64,$A$2982:$A$3109,0))</f>
        <v>30000000</v>
      </c>
      <c r="AE3042" s="7" t="n">
        <f aca="false">INDEX($W$2982:$W$3109,MATCH($A3042-B3042*64,$A$2982:$A$3109,0))</f>
        <v>43145623.8674745</v>
      </c>
      <c r="AF3042" s="7" t="n">
        <f aca="false">INDEX($X$2982:$X$3109,MATCH($A3042+(1-C3042)*32,$A$2982:$A$3109,0))</f>
        <v>300000000</v>
      </c>
      <c r="AG3042" s="7" t="n">
        <f aca="false">INDEX($X$2982:$X$3109,MATCH($A3042-C3042*32,$A$2982:$A$3109,0))</f>
        <v>388238719.76731</v>
      </c>
      <c r="AH3042" s="7" t="n">
        <f aca="false">INDEX($Y$2982:$Y$3109,MATCH($A3042+(1-D3042)*16,$A$2982:$A$3109,0))</f>
        <v>100000000</v>
      </c>
      <c r="AI3042" s="7" t="n">
        <f aca="false">INDEX($Y$2982:$Y$3109,MATCH($A3042-D3042*16,$A$2982:$A$3109,0))</f>
        <v>115355651.140376</v>
      </c>
      <c r="AJ3042" s="7" t="n">
        <f aca="false">INDEX($Z$2982:$Z$3109,MATCH($A3042+(1-E3042)*8,$A$2982:$A$3109,0))</f>
        <v>60000000</v>
      </c>
      <c r="AK3042" s="7" t="n">
        <f aca="false">INDEX($Z$2982:$Z$3109,MATCH($A3042-E3042*8,$A$2982:$A$3109,0))</f>
        <v>152146100.13688</v>
      </c>
      <c r="AL3042" s="7" t="n">
        <f aca="false">INDEX($AA$2982:$AA$3109,MATCH($A3042+(1-F3042)*4,$A$2982:$A$3109,0))</f>
        <v>30000000</v>
      </c>
      <c r="AM3042" s="7" t="n">
        <f aca="false">INDEX($AA$2982:$AA$3109,MATCH($A3042-F3042*4,$A$2982:$A$3109,0))</f>
        <v>182148429.896794</v>
      </c>
      <c r="AN3042" s="7" t="n">
        <f aca="false">INDEX($AB$2982:$AB$3109,MATCH($A3042+(1-G3042)*2,$A$2982:$A$3109,0))</f>
        <v>15000000</v>
      </c>
      <c r="AO3042" s="7" t="n">
        <f aca="false">INDEX($AB$2982:$AB$3109,MATCH($A3042-G3042*2,$A$2982:$A$3109,0))</f>
        <v>337534681.320163</v>
      </c>
      <c r="AP3042" s="7" t="n">
        <f aca="false">INDEX($AC$2982:$AC$3109,MATCH($A3042+(1-H3042)*1,$A$2982:$A$3109,0))</f>
        <v>5000000</v>
      </c>
      <c r="AQ3042" s="7" t="n">
        <f aca="false">INDEX($AC$2982:$AC$3109,MATCH($A3042-H3042*1,$A$2982:$A$3109,0))</f>
        <v>337534681.320163</v>
      </c>
      <c r="AR3042" s="14" t="b">
        <f aca="false">AND(IF(B3042=1,AD3042&gt;=AE3042,AE3042&gt;AD3042),IF(C3042=1,AF3042&gt;=AG3042,AG3042&gt;AF3042),IF(D3042=1,AH3042&gt;=AI3042,AI3042&gt;AH3042),IF(E3042=1,AJ3042&gt;=AK3042,AK3042&gt;AJ3042),IF(F3042=1,AL3042&gt;=AM3042,AM3042&gt;AL3042),IF(G3042=1,AN3042&gt;=AO3042,AO3042&gt;AN3042),IF(H3042=1,AP3042&gt;=AQ3042,AQ3042&gt;AP3042))</f>
        <v>0</v>
      </c>
      <c r="AS3042" s="2"/>
      <c r="AT3042" s="2"/>
      <c r="AU3042" s="2"/>
      <c r="AV3042" s="2"/>
      <c r="AW3042" s="2"/>
      <c r="AX3042" s="2"/>
    </row>
    <row r="3043" customFormat="false" ht="15" hidden="false" customHeight="false" outlineLevel="0" collapsed="false">
      <c r="A3043" s="6" t="n">
        <f aca="false">ROW()-2982</f>
        <v>61</v>
      </c>
      <c r="B3043" s="6" t="n">
        <f aca="false">MOD(INT($A3043/64),2)</f>
        <v>0</v>
      </c>
      <c r="C3043" s="6" t="n">
        <f aca="false">MOD(INT($A3043/32),2)</f>
        <v>1</v>
      </c>
      <c r="D3043" s="6" t="n">
        <f aca="false">MOD(INT($A3043/16),2)</f>
        <v>1</v>
      </c>
      <c r="E3043" s="6" t="n">
        <f aca="false">MOD(INT($A3043/8),2)</f>
        <v>1</v>
      </c>
      <c r="F3043" s="6" t="n">
        <f aca="false">MOD(INT($A3043/4),2)</f>
        <v>1</v>
      </c>
      <c r="G3043" s="6" t="n">
        <f aca="false">MOD(INT($A3043/2),2)</f>
        <v>0</v>
      </c>
      <c r="H3043" s="6" t="n">
        <f aca="false">MOD(INT($A3043/1),2)</f>
        <v>1</v>
      </c>
      <c r="I3043" s="7" t="n">
        <f aca="false">IF(B3043=1,MIN($B$6,$B$2980),0)</f>
        <v>0</v>
      </c>
      <c r="J3043" s="7" t="n">
        <f aca="false">IF(C3043=1,MIN($F$856,MAX(0,$B$2980-I3043)),0)</f>
        <v>300000000</v>
      </c>
      <c r="K3043" s="7" t="n">
        <f aca="false">IF(D3043=1,MIN($F$855,MAX(0,$B$2980-SUM(I3043:J3043))),0)</f>
        <v>100000000</v>
      </c>
      <c r="L3043" s="7" t="n">
        <f aca="false">IF(E3043=1,MIN($F$854,MAX(0,$B$2980-SUM(I3043:K3043))),0)</f>
        <v>60000000</v>
      </c>
      <c r="M3043" s="7" t="n">
        <f aca="false">IF(F3043=1,MIN($F$853,MAX(0,$B$2980-SUM(I3043:L3043))),0)</f>
        <v>30000000</v>
      </c>
      <c r="N3043" s="7" t="n">
        <f aca="false">IF(G3043=1,MIN($F$852,MAX(0,$B$2980-SUM(I3043:M3043))),0)</f>
        <v>0</v>
      </c>
      <c r="O3043" s="7" t="n">
        <f aca="false">IF(H3043=1,MIN($F$851,MAX(0,$B$2980-SUM(I3043:N3043))),0)</f>
        <v>5000000</v>
      </c>
      <c r="P3043" s="7" t="n">
        <f aca="false">MAX(0,$B$2980-SUM(I3043:O3043))</f>
        <v>1505000000</v>
      </c>
      <c r="Q3043" s="7" t="n">
        <f aca="false">($B$833+$B$834)+$B$22+(1-B3043)*$B$828+(1-C3043)*$E$856+(1-D3043)*$E$855+(1-E3043)*$E$854+(1-F3043)*$E$853+(1-G3043)*$E$852+(1-H3043)*$E$851</f>
        <v>14905105.0707489</v>
      </c>
      <c r="R3043" s="7" t="n">
        <f aca="false">P3043&gt;$B$12*Q3043</f>
        <v>1</v>
      </c>
      <c r="S3043" s="7" t="n">
        <f aca="false">IF(R3043,(P3043+$B$12*$B$13)/(Q3043+$B$13),IF(Q3043&gt;0,P3043/Q3043,0))</f>
        <v>86.6125193655689</v>
      </c>
      <c r="T3043" s="7" t="n">
        <f aca="false">IF(R3043,$B$13*(S3043-$B$12),0)</f>
        <v>214031298.413922</v>
      </c>
      <c r="U3043" s="7" t="n">
        <f aca="false">($B$833+$B$834)*S3043</f>
        <v>23036879.133221</v>
      </c>
      <c r="V3043" s="7" t="n">
        <f aca="false">$B$22*S3043</f>
        <v>779512674.29012</v>
      </c>
      <c r="W3043" s="7" t="n">
        <f aca="false">IF(B3043=1,I3043,S3043*$B$828)</f>
        <v>55356551.3348917</v>
      </c>
      <c r="X3043" s="7" t="n">
        <f aca="false">IF(C3043=1,J3043,S3043*$E$856)</f>
        <v>300000000</v>
      </c>
      <c r="Y3043" s="7" t="n">
        <f aca="false">IF(D3043=1,K3043,S3043*$E$855)</f>
        <v>100000000</v>
      </c>
      <c r="Z3043" s="7" t="n">
        <f aca="false">IF(E3043=1,L3043,S3043*$E$854)</f>
        <v>60000000</v>
      </c>
      <c r="AA3043" s="7" t="n">
        <f aca="false">IF(F3043=1,M3043,S3043*$E$853)</f>
        <v>30000000</v>
      </c>
      <c r="AB3043" s="7" t="n">
        <f aca="false">IF(G3043=1,N3043,S3043*$E$852)</f>
        <v>433062596.827845</v>
      </c>
      <c r="AC3043" s="7" t="n">
        <f aca="false">IF(H3043=1,O3043,S3043*$E$851)</f>
        <v>5000000</v>
      </c>
      <c r="AD3043" s="7" t="n">
        <f aca="false">INDEX($W$2982:$W$3109,MATCH($A3043+(1-B3043)*64,$A$2982:$A$3109,0))</f>
        <v>30000000</v>
      </c>
      <c r="AE3043" s="7" t="n">
        <f aca="false">INDEX($W$2982:$W$3109,MATCH($A3043-B3043*64,$A$2982:$A$3109,0))</f>
        <v>55356551.3348917</v>
      </c>
      <c r="AF3043" s="7" t="n">
        <f aca="false">INDEX($X$2982:$X$3109,MATCH($A3043+(1-C3043)*32,$A$2982:$A$3109,0))</f>
        <v>300000000</v>
      </c>
      <c r="AG3043" s="7" t="n">
        <f aca="false">INDEX($X$2982:$X$3109,MATCH($A3043-C3043*32,$A$2982:$A$3109,0))</f>
        <v>469500024.651992</v>
      </c>
      <c r="AH3043" s="7" t="n">
        <f aca="false">INDEX($Y$2982:$Y$3109,MATCH($A3043+(1-D3043)*16,$A$2982:$A$3109,0))</f>
        <v>100000000</v>
      </c>
      <c r="AI3043" s="7" t="n">
        <f aca="false">INDEX($Y$2982:$Y$3109,MATCH($A3043-D3043*16,$A$2982:$A$3109,0))</f>
        <v>145052682.693628</v>
      </c>
      <c r="AJ3043" s="7" t="n">
        <f aca="false">INDEX($Z$2982:$Z$3109,MATCH($A3043+(1-E3043)*8,$A$2982:$A$3109,0))</f>
        <v>60000000</v>
      </c>
      <c r="AK3043" s="7" t="n">
        <f aca="false">INDEX($Z$2982:$Z$3109,MATCH($A3043-E3043*8,$A$2982:$A$3109,0))</f>
        <v>189951024.574784</v>
      </c>
      <c r="AL3043" s="7" t="n">
        <f aca="false">INDEX($AA$2982:$AA$3109,MATCH($A3043+(1-F3043)*4,$A$2982:$A$3109,0))</f>
        <v>30000000</v>
      </c>
      <c r="AM3043" s="7" t="n">
        <f aca="false">INDEX($AA$2982:$AA$3109,MATCH($A3043-F3043*4,$A$2982:$A$3109,0))</f>
        <v>226046373.395651</v>
      </c>
      <c r="AN3043" s="7" t="n">
        <f aca="false">INDEX($AB$2982:$AB$3109,MATCH($A3043+(1-G3043)*2,$A$2982:$A$3109,0))</f>
        <v>15000000</v>
      </c>
      <c r="AO3043" s="7" t="n">
        <f aca="false">INDEX($AB$2982:$AB$3109,MATCH($A3043-G3043*2,$A$2982:$A$3109,0))</f>
        <v>433062596.827845</v>
      </c>
      <c r="AP3043" s="7" t="n">
        <f aca="false">INDEX($AC$2982:$AC$3109,MATCH($A3043+(1-H3043)*1,$A$2982:$A$3109,0))</f>
        <v>5000000</v>
      </c>
      <c r="AQ3043" s="7" t="n">
        <f aca="false">INDEX($AC$2982:$AC$3109,MATCH($A3043-H3043*1,$A$2982:$A$3109,0))</f>
        <v>337534681.320163</v>
      </c>
      <c r="AR3043" s="14" t="b">
        <f aca="false">AND(IF(B3043=1,AD3043&gt;=AE3043,AE3043&gt;AD3043),IF(C3043=1,AF3043&gt;=AG3043,AG3043&gt;AF3043),IF(D3043=1,AH3043&gt;=AI3043,AI3043&gt;AH3043),IF(E3043=1,AJ3043&gt;=AK3043,AK3043&gt;AJ3043),IF(F3043=1,AL3043&gt;=AM3043,AM3043&gt;AL3043),IF(G3043=1,AN3043&gt;=AO3043,AO3043&gt;AN3043),IF(H3043=1,AP3043&gt;=AQ3043,AQ3043&gt;AP3043))</f>
        <v>0</v>
      </c>
      <c r="AS3043" s="2"/>
      <c r="AT3043" s="2"/>
      <c r="AU3043" s="2"/>
      <c r="AV3043" s="2"/>
      <c r="AW3043" s="2"/>
      <c r="AX3043" s="2"/>
    </row>
    <row r="3044" customFormat="false" ht="15" hidden="false" customHeight="false" outlineLevel="0" collapsed="false">
      <c r="A3044" s="6" t="n">
        <f aca="false">ROW()-2982</f>
        <v>62</v>
      </c>
      <c r="B3044" s="6" t="n">
        <f aca="false">MOD(INT($A3044/64),2)</f>
        <v>0</v>
      </c>
      <c r="C3044" s="6" t="n">
        <f aca="false">MOD(INT($A3044/32),2)</f>
        <v>1</v>
      </c>
      <c r="D3044" s="6" t="n">
        <f aca="false">MOD(INT($A3044/16),2)</f>
        <v>1</v>
      </c>
      <c r="E3044" s="6" t="n">
        <f aca="false">MOD(INT($A3044/8),2)</f>
        <v>1</v>
      </c>
      <c r="F3044" s="6" t="n">
        <f aca="false">MOD(INT($A3044/4),2)</f>
        <v>1</v>
      </c>
      <c r="G3044" s="6" t="n">
        <f aca="false">MOD(INT($A3044/2),2)</f>
        <v>1</v>
      </c>
      <c r="H3044" s="6" t="n">
        <f aca="false">MOD(INT($A3044/1),2)</f>
        <v>0</v>
      </c>
      <c r="I3044" s="7" t="n">
        <f aca="false">IF(B3044=1,MIN($B$6,$B$2980),0)</f>
        <v>0</v>
      </c>
      <c r="J3044" s="7" t="n">
        <f aca="false">IF(C3044=1,MIN($F$856,MAX(0,$B$2980-I3044)),0)</f>
        <v>300000000</v>
      </c>
      <c r="K3044" s="7" t="n">
        <f aca="false">IF(D3044=1,MIN($F$855,MAX(0,$B$2980-SUM(I3044:J3044))),0)</f>
        <v>100000000</v>
      </c>
      <c r="L3044" s="7" t="n">
        <f aca="false">IF(E3044=1,MIN($F$854,MAX(0,$B$2980-SUM(I3044:K3044))),0)</f>
        <v>60000000</v>
      </c>
      <c r="M3044" s="7" t="n">
        <f aca="false">IF(F3044=1,MIN($F$853,MAX(0,$B$2980-SUM(I3044:L3044))),0)</f>
        <v>30000000</v>
      </c>
      <c r="N3044" s="7" t="n">
        <f aca="false">IF(G3044=1,MIN($F$852,MAX(0,$B$2980-SUM(I3044:M3044))),0)</f>
        <v>15000000</v>
      </c>
      <c r="O3044" s="7" t="n">
        <f aca="false">IF(H3044=1,MIN($F$851,MAX(0,$B$2980-SUM(I3044:N3044))),0)</f>
        <v>0</v>
      </c>
      <c r="P3044" s="7" t="n">
        <f aca="false">MAX(0,$B$2980-SUM(I3044:O3044))</f>
        <v>1495000000</v>
      </c>
      <c r="Q3044" s="7" t="n">
        <f aca="false">($B$833+$B$834)+$B$22+(1-B3044)*$B$828+(1-C3044)*$E$856+(1-D3044)*$E$855+(1-E3044)*$E$854+(1-F3044)*$E$853+(1-G3044)*$E$852+(1-H3044)*$E$851</f>
        <v>14905105.0707489</v>
      </c>
      <c r="R3044" s="7" t="n">
        <f aca="false">P3044&gt;$B$12*Q3044</f>
        <v>1</v>
      </c>
      <c r="S3044" s="7" t="n">
        <f aca="false">IF(R3044,(P3044+$B$12*$B$13)/(Q3044+$B$13),IF(Q3044&gt;0,P3044/Q3044,0))</f>
        <v>86.0379752901754</v>
      </c>
      <c r="T3044" s="7" t="n">
        <f aca="false">IF(R3044,$B$13*(S3044-$B$12),0)</f>
        <v>212594938.225439</v>
      </c>
      <c r="U3044" s="7" t="n">
        <f aca="false">($B$833+$B$834)*S3044</f>
        <v>22884064.0145926</v>
      </c>
      <c r="V3044" s="7" t="n">
        <f aca="false">$B$22*S3044</f>
        <v>774341777.611579</v>
      </c>
      <c r="W3044" s="7" t="n">
        <f aca="false">IF(B3044=1,I3044,S3044*$B$828)</f>
        <v>54989343.6975126</v>
      </c>
      <c r="X3044" s="7" t="n">
        <f aca="false">IF(C3044=1,J3044,S3044*$E$856)</f>
        <v>300000000</v>
      </c>
      <c r="Y3044" s="7" t="n">
        <f aca="false">IF(D3044=1,K3044,S3044*$E$855)</f>
        <v>100000000</v>
      </c>
      <c r="Z3044" s="7" t="n">
        <f aca="false">IF(E3044=1,L3044,S3044*$E$854)</f>
        <v>60000000</v>
      </c>
      <c r="AA3044" s="7" t="n">
        <f aca="false">IF(F3044=1,M3044,S3044*$E$853)</f>
        <v>30000000</v>
      </c>
      <c r="AB3044" s="7" t="n">
        <f aca="false">IF(G3044=1,N3044,S3044*$E$852)</f>
        <v>15000000</v>
      </c>
      <c r="AC3044" s="7" t="n">
        <f aca="false">IF(H3044=1,O3044,S3044*$E$851)</f>
        <v>430189876.450877</v>
      </c>
      <c r="AD3044" s="7" t="n">
        <f aca="false">INDEX($W$2982:$W$3109,MATCH($A3044+(1-B3044)*64,$A$2982:$A$3109,0))</f>
        <v>30000000</v>
      </c>
      <c r="AE3044" s="7" t="n">
        <f aca="false">INDEX($W$2982:$W$3109,MATCH($A3044-B3044*64,$A$2982:$A$3109,0))</f>
        <v>54989343.6975126</v>
      </c>
      <c r="AF3044" s="7" t="n">
        <f aca="false">INDEX($X$2982:$X$3109,MATCH($A3044+(1-C3044)*32,$A$2982:$A$3109,0))</f>
        <v>300000000</v>
      </c>
      <c r="AG3044" s="7" t="n">
        <f aca="false">INDEX($X$2982:$X$3109,MATCH($A3044-C3044*32,$A$2982:$A$3109,0))</f>
        <v>466902514.142161</v>
      </c>
      <c r="AH3044" s="7" t="n">
        <f aca="false">INDEX($Y$2982:$Y$3109,MATCH($A3044+(1-D3044)*16,$A$2982:$A$3109,0))</f>
        <v>100000000</v>
      </c>
      <c r="AI3044" s="7" t="n">
        <f aca="false">INDEX($Y$2982:$Y$3109,MATCH($A3044-D3044*16,$A$2982:$A$3109,0))</f>
        <v>144150333.190091</v>
      </c>
      <c r="AJ3044" s="7" t="n">
        <f aca="false">INDEX($Z$2982:$Z$3109,MATCH($A3044+(1-E3044)*8,$A$2982:$A$3109,0))</f>
        <v>60000000</v>
      </c>
      <c r="AK3044" s="7" t="n">
        <f aca="false">INDEX($Z$2982:$Z$3109,MATCH($A3044-E3044*8,$A$2982:$A$3109,0))</f>
        <v>188739215.805567</v>
      </c>
      <c r="AL3044" s="7" t="n">
        <f aca="false">INDEX($AA$2982:$AA$3109,MATCH($A3044+(1-F3044)*4,$A$2982:$A$3109,0))</f>
        <v>30000000</v>
      </c>
      <c r="AM3044" s="7" t="n">
        <f aca="false">INDEX($AA$2982:$AA$3109,MATCH($A3044-F3044*4,$A$2982:$A$3109,0))</f>
        <v>224576153.080883</v>
      </c>
      <c r="AN3044" s="7" t="n">
        <f aca="false">INDEX($AB$2982:$AB$3109,MATCH($A3044+(1-G3044)*2,$A$2982:$A$3109,0))</f>
        <v>15000000</v>
      </c>
      <c r="AO3044" s="7" t="n">
        <f aca="false">INDEX($AB$2982:$AB$3109,MATCH($A3044-G3044*2,$A$2982:$A$3109,0))</f>
        <v>337534681.320163</v>
      </c>
      <c r="AP3044" s="7" t="n">
        <f aca="false">INDEX($AC$2982:$AC$3109,MATCH($A3044+(1-H3044)*1,$A$2982:$A$3109,0))</f>
        <v>5000000</v>
      </c>
      <c r="AQ3044" s="7" t="n">
        <f aca="false">INDEX($AC$2982:$AC$3109,MATCH($A3044-H3044*1,$A$2982:$A$3109,0))</f>
        <v>430189876.450877</v>
      </c>
      <c r="AR3044" s="14" t="b">
        <f aca="false">AND(IF(B3044=1,AD3044&gt;=AE3044,AE3044&gt;AD3044),IF(C3044=1,AF3044&gt;=AG3044,AG3044&gt;AF3044),IF(D3044=1,AH3044&gt;=AI3044,AI3044&gt;AH3044),IF(E3044=1,AJ3044&gt;=AK3044,AK3044&gt;AJ3044),IF(F3044=1,AL3044&gt;=AM3044,AM3044&gt;AL3044),IF(G3044=1,AN3044&gt;=AO3044,AO3044&gt;AN3044),IF(H3044=1,AP3044&gt;=AQ3044,AQ3044&gt;AP3044))</f>
        <v>0</v>
      </c>
      <c r="AS3044" s="2"/>
      <c r="AT3044" s="2"/>
      <c r="AU3044" s="2"/>
      <c r="AV3044" s="2"/>
      <c r="AW3044" s="2"/>
      <c r="AX3044" s="2"/>
    </row>
    <row r="3045" customFormat="false" ht="15" hidden="false" customHeight="false" outlineLevel="0" collapsed="false">
      <c r="A3045" s="6" t="n">
        <f aca="false">ROW()-2982</f>
        <v>63</v>
      </c>
      <c r="B3045" s="6" t="n">
        <f aca="false">MOD(INT($A3045/64),2)</f>
        <v>0</v>
      </c>
      <c r="C3045" s="6" t="n">
        <f aca="false">MOD(INT($A3045/32),2)</f>
        <v>1</v>
      </c>
      <c r="D3045" s="6" t="n">
        <f aca="false">MOD(INT($A3045/16),2)</f>
        <v>1</v>
      </c>
      <c r="E3045" s="6" t="n">
        <f aca="false">MOD(INT($A3045/8),2)</f>
        <v>1</v>
      </c>
      <c r="F3045" s="6" t="n">
        <f aca="false">MOD(INT($A3045/4),2)</f>
        <v>1</v>
      </c>
      <c r="G3045" s="6" t="n">
        <f aca="false">MOD(INT($A3045/2),2)</f>
        <v>1</v>
      </c>
      <c r="H3045" s="6" t="n">
        <f aca="false">MOD(INT($A3045/1),2)</f>
        <v>1</v>
      </c>
      <c r="I3045" s="7" t="n">
        <f aca="false">IF(B3045=1,MIN($B$6,$B$2980),0)</f>
        <v>0</v>
      </c>
      <c r="J3045" s="7" t="n">
        <f aca="false">IF(C3045=1,MIN($F$856,MAX(0,$B$2980-I3045)),0)</f>
        <v>300000000</v>
      </c>
      <c r="K3045" s="7" t="n">
        <f aca="false">IF(D3045=1,MIN($F$855,MAX(0,$B$2980-SUM(I3045:J3045))),0)</f>
        <v>100000000</v>
      </c>
      <c r="L3045" s="7" t="n">
        <f aca="false">IF(E3045=1,MIN($F$854,MAX(0,$B$2980-SUM(I3045:K3045))),0)</f>
        <v>60000000</v>
      </c>
      <c r="M3045" s="7" t="n">
        <f aca="false">IF(F3045=1,MIN($F$853,MAX(0,$B$2980-SUM(I3045:L3045))),0)</f>
        <v>30000000</v>
      </c>
      <c r="N3045" s="7" t="n">
        <f aca="false">IF(G3045=1,MIN($F$852,MAX(0,$B$2980-SUM(I3045:M3045))),0)</f>
        <v>15000000</v>
      </c>
      <c r="O3045" s="7" t="n">
        <f aca="false">IF(H3045=1,MIN($F$851,MAX(0,$B$2980-SUM(I3045:N3045))),0)</f>
        <v>5000000</v>
      </c>
      <c r="P3045" s="7" t="n">
        <f aca="false">MAX(0,$B$2980-SUM(I3045:O3045))</f>
        <v>1490000000</v>
      </c>
      <c r="Q3045" s="7" t="n">
        <f aca="false">($B$833+$B$834)+$B$22+(1-B3045)*$B$828+(1-C3045)*$E$856+(1-D3045)*$E$855+(1-E3045)*$E$854+(1-F3045)*$E$853+(1-G3045)*$E$852+(1-H3045)*$E$851</f>
        <v>9905105.07074889</v>
      </c>
      <c r="R3045" s="7" t="n">
        <f aca="false">P3045&gt;$B$12*Q3045</f>
        <v>1</v>
      </c>
      <c r="S3045" s="7" t="n">
        <f aca="false">IF(R3045,(P3045+$B$12*$B$13)/(Q3045+$B$13),IF(Q3045&gt;0,P3045/Q3045,0))</f>
        <v>120.313370301014</v>
      </c>
      <c r="T3045" s="7" t="n">
        <f aca="false">IF(R3045,$B$13*(S3045-$B$12),0)</f>
        <v>298283425.752536</v>
      </c>
      <c r="U3045" s="7" t="n">
        <f aca="false">($B$833+$B$834)*S3045</f>
        <v>32000507.4328404</v>
      </c>
      <c r="V3045" s="7" t="n">
        <f aca="false">$B$22*S3045</f>
        <v>1082820332.70913</v>
      </c>
      <c r="W3045" s="7" t="n">
        <f aca="false">IF(B3045=1,I3045,S3045*$B$828)</f>
        <v>76895734.1054962</v>
      </c>
      <c r="X3045" s="7" t="n">
        <f aca="false">IF(C3045=1,J3045,S3045*$E$856)</f>
        <v>300000000</v>
      </c>
      <c r="Y3045" s="7" t="n">
        <f aca="false">IF(D3045=1,K3045,S3045*$E$855)</f>
        <v>100000000</v>
      </c>
      <c r="Z3045" s="7" t="n">
        <f aca="false">IF(E3045=1,L3045,S3045*$E$854)</f>
        <v>60000000</v>
      </c>
      <c r="AA3045" s="7" t="n">
        <f aca="false">IF(F3045=1,M3045,S3045*$E$853)</f>
        <v>30000000</v>
      </c>
      <c r="AB3045" s="7" t="n">
        <f aca="false">IF(G3045=1,N3045,S3045*$E$852)</f>
        <v>15000000</v>
      </c>
      <c r="AC3045" s="7" t="n">
        <f aca="false">IF(H3045=1,O3045,S3045*$E$851)</f>
        <v>5000000</v>
      </c>
      <c r="AD3045" s="7" t="n">
        <f aca="false">INDEX($W$2982:$W$3109,MATCH($A3045+(1-B3045)*64,$A$2982:$A$3109,0))</f>
        <v>30000000</v>
      </c>
      <c r="AE3045" s="7" t="n">
        <f aca="false">INDEX($W$2982:$W$3109,MATCH($A3045-B3045*64,$A$2982:$A$3109,0))</f>
        <v>76895734.1054962</v>
      </c>
      <c r="AF3045" s="7" t="n">
        <f aca="false">INDEX($X$2982:$X$3109,MATCH($A3045+(1-C3045)*32,$A$2982:$A$3109,0))</f>
        <v>300000000</v>
      </c>
      <c r="AG3045" s="7" t="n">
        <f aca="false">INDEX($X$2982:$X$3109,MATCH($A3045-C3045*32,$A$2982:$A$3109,0))</f>
        <v>591357628.593983</v>
      </c>
      <c r="AH3045" s="7" t="n">
        <f aca="false">INDEX($Y$2982:$Y$3109,MATCH($A3045+(1-D3045)*16,$A$2982:$A$3109,0))</f>
        <v>100000000</v>
      </c>
      <c r="AI3045" s="7" t="n">
        <f aca="false">INDEX($Y$2982:$Y$3109,MATCH($A3045-D3045*16,$A$2982:$A$3109,0))</f>
        <v>194542977.107309</v>
      </c>
      <c r="AJ3045" s="7" t="n">
        <f aca="false">INDEX($Z$2982:$Z$3109,MATCH($A3045+(1-E3045)*8,$A$2982:$A$3109,0))</f>
        <v>60000000</v>
      </c>
      <c r="AK3045" s="7" t="n">
        <f aca="false">INDEX($Z$2982:$Z$3109,MATCH($A3045-E3045*8,$A$2982:$A$3109,0))</f>
        <v>251669946.4269</v>
      </c>
      <c r="AL3045" s="7" t="n">
        <f aca="false">INDEX($AA$2982:$AA$3109,MATCH($A3045+(1-F3045)*4,$A$2982:$A$3109,0))</f>
        <v>30000000</v>
      </c>
      <c r="AM3045" s="7" t="n">
        <f aca="false">INDEX($AA$2982:$AA$3109,MATCH($A3045-F3045*4,$A$2982:$A$3109,0))</f>
        <v>296492622.349765</v>
      </c>
      <c r="AN3045" s="7" t="n">
        <f aca="false">INDEX($AB$2982:$AB$3109,MATCH($A3045+(1-G3045)*2,$A$2982:$A$3109,0))</f>
        <v>15000000</v>
      </c>
      <c r="AO3045" s="7" t="n">
        <f aca="false">INDEX($AB$2982:$AB$3109,MATCH($A3045-G3045*2,$A$2982:$A$3109,0))</f>
        <v>433062596.827845</v>
      </c>
      <c r="AP3045" s="7" t="n">
        <f aca="false">INDEX($AC$2982:$AC$3109,MATCH($A3045+(1-H3045)*1,$A$2982:$A$3109,0))</f>
        <v>5000000</v>
      </c>
      <c r="AQ3045" s="7" t="n">
        <f aca="false">INDEX($AC$2982:$AC$3109,MATCH($A3045-H3045*1,$A$2982:$A$3109,0))</f>
        <v>430189876.450877</v>
      </c>
      <c r="AR3045" s="14" t="b">
        <f aca="false">AND(IF(B3045=1,AD3045&gt;=AE3045,AE3045&gt;AD3045),IF(C3045=1,AF3045&gt;=AG3045,AG3045&gt;AF3045),IF(D3045=1,AH3045&gt;=AI3045,AI3045&gt;AH3045),IF(E3045=1,AJ3045&gt;=AK3045,AK3045&gt;AJ3045),IF(F3045=1,AL3045&gt;=AM3045,AM3045&gt;AL3045),IF(G3045=1,AN3045&gt;=AO3045,AO3045&gt;AN3045),IF(H3045=1,AP3045&gt;=AQ3045,AQ3045&gt;AP3045))</f>
        <v>0</v>
      </c>
      <c r="AS3045" s="2"/>
      <c r="AT3045" s="2"/>
      <c r="AU3045" s="2"/>
      <c r="AV3045" s="2"/>
      <c r="AW3045" s="2"/>
      <c r="AX3045" s="2"/>
    </row>
    <row r="3046" customFormat="false" ht="15" hidden="false" customHeight="false" outlineLevel="0" collapsed="false">
      <c r="A3046" s="6" t="n">
        <f aca="false">ROW()-2982</f>
        <v>64</v>
      </c>
      <c r="B3046" s="6" t="n">
        <f aca="false">MOD(INT($A3046/64),2)</f>
        <v>1</v>
      </c>
      <c r="C3046" s="6" t="n">
        <f aca="false">MOD(INT($A3046/32),2)</f>
        <v>0</v>
      </c>
      <c r="D3046" s="6" t="n">
        <f aca="false">MOD(INT($A3046/16),2)</f>
        <v>0</v>
      </c>
      <c r="E3046" s="6" t="n">
        <f aca="false">MOD(INT($A3046/8),2)</f>
        <v>0</v>
      </c>
      <c r="F3046" s="6" t="n">
        <f aca="false">MOD(INT($A3046/4),2)</f>
        <v>0</v>
      </c>
      <c r="G3046" s="6" t="n">
        <f aca="false">MOD(INT($A3046/2),2)</f>
        <v>0</v>
      </c>
      <c r="H3046" s="6" t="n">
        <f aca="false">MOD(INT($A3046/1),2)</f>
        <v>0</v>
      </c>
      <c r="I3046" s="7" t="n">
        <f aca="false">IF(B3046=1,MIN($B$6,$B$2980),0)</f>
        <v>30000000</v>
      </c>
      <c r="J3046" s="7" t="n">
        <f aca="false">IF(C3046=1,MIN($F$856,MAX(0,$B$2980-I3046)),0)</f>
        <v>0</v>
      </c>
      <c r="K3046" s="7" t="n">
        <f aca="false">IF(D3046=1,MIN($F$855,MAX(0,$B$2980-SUM(I3046:J3046))),0)</f>
        <v>0</v>
      </c>
      <c r="L3046" s="7" t="n">
        <f aca="false">IF(E3046=1,MIN($F$854,MAX(0,$B$2980-SUM(I3046:K3046))),0)</f>
        <v>0</v>
      </c>
      <c r="M3046" s="7" t="n">
        <f aca="false">IF(F3046=1,MIN($F$853,MAX(0,$B$2980-SUM(I3046:L3046))),0)</f>
        <v>0</v>
      </c>
      <c r="N3046" s="7" t="n">
        <f aca="false">IF(G3046=1,MIN($F$852,MAX(0,$B$2980-SUM(I3046:M3046))),0)</f>
        <v>0</v>
      </c>
      <c r="O3046" s="7" t="n">
        <f aca="false">IF(H3046=1,MIN($F$851,MAX(0,$B$2980-SUM(I3046:N3046))),0)</f>
        <v>0</v>
      </c>
      <c r="P3046" s="7" t="n">
        <f aca="false">MAX(0,$B$2980-SUM(I3046:O3046))</f>
        <v>1970000000</v>
      </c>
      <c r="Q3046" s="7" t="n">
        <f aca="false">($B$833+$B$834)+$B$22+(1-B3046)*$B$828+(1-C3046)*$E$856+(1-D3046)*$E$855+(1-E3046)*$E$854+(1-F3046)*$E$853+(1-G3046)*$E$852+(1-H3046)*$E$851</f>
        <v>32499696.995285</v>
      </c>
      <c r="R3046" s="7" t="n">
        <f aca="false">P3046&gt;$B$12*Q3046</f>
        <v>1</v>
      </c>
      <c r="S3046" s="7" t="n">
        <f aca="false">IF(R3046,(P3046+$B$12*$B$13)/(Q3046+$B$13),IF(Q3046&gt;0,P3046/Q3046,0))</f>
        <v>56.3576307607957</v>
      </c>
      <c r="T3046" s="7" t="n">
        <f aca="false">IF(R3046,$B$13*(S3046-$B$12),0)</f>
        <v>138394076.901989</v>
      </c>
      <c r="U3046" s="7" t="n">
        <f aca="false">($B$833+$B$834)*S3046</f>
        <v>14989795.211837</v>
      </c>
      <c r="V3046" s="7" t="n">
        <f aca="false">$B$22*S3046</f>
        <v>507218676.847161</v>
      </c>
      <c r="W3046" s="7" t="n">
        <f aca="false">IF(B3046=1,I3046,S3046*$B$828)</f>
        <v>30000000</v>
      </c>
      <c r="X3046" s="7" t="n">
        <f aca="false">IF(C3046=1,J3046,S3046*$E$856)</f>
        <v>344198434.48525</v>
      </c>
      <c r="Y3046" s="7" t="n">
        <f aca="false">IF(D3046=1,K3046,S3046*$E$855)</f>
        <v>97291502.8375098</v>
      </c>
      <c r="Z3046" s="7" t="n">
        <f aca="false">IF(E3046=1,L3046,S3046*$E$854)</f>
        <v>135258313.82591</v>
      </c>
      <c r="AA3046" s="7" t="n">
        <f aca="false">IF(F3046=1,M3046,S3046*$E$853)</f>
        <v>169072892.282387</v>
      </c>
      <c r="AB3046" s="7" t="n">
        <f aca="false">IF(G3046=1,N3046,S3046*$E$852)</f>
        <v>281788153.803978</v>
      </c>
      <c r="AC3046" s="7" t="n">
        <f aca="false">IF(H3046=1,O3046,S3046*$E$851)</f>
        <v>281788153.803978</v>
      </c>
      <c r="AD3046" s="7" t="n">
        <f aca="false">INDEX($W$2982:$W$3109,MATCH($A3046+(1-B3046)*64,$A$2982:$A$3109,0))</f>
        <v>30000000</v>
      </c>
      <c r="AE3046" s="7" t="n">
        <f aca="false">INDEX($W$2982:$W$3109,MATCH($A3046-B3046*64,$A$2982:$A$3109,0))</f>
        <v>35911826.4237176</v>
      </c>
      <c r="AF3046" s="7" t="n">
        <f aca="false">INDEX($X$2982:$X$3109,MATCH($A3046+(1-C3046)*32,$A$2982:$A$3109,0))</f>
        <v>300000000</v>
      </c>
      <c r="AG3046" s="7" t="n">
        <f aca="false">INDEX($X$2982:$X$3109,MATCH($A3046-C3046*32,$A$2982:$A$3109,0))</f>
        <v>344198434.48525</v>
      </c>
      <c r="AH3046" s="7" t="n">
        <f aca="false">INDEX($Y$2982:$Y$3109,MATCH($A3046+(1-D3046)*16,$A$2982:$A$3109,0))</f>
        <v>100000000</v>
      </c>
      <c r="AI3046" s="7" t="n">
        <f aca="false">INDEX($Y$2982:$Y$3109,MATCH($A3046-D3046*16,$A$2982:$A$3109,0))</f>
        <v>97291502.8375098</v>
      </c>
      <c r="AJ3046" s="7" t="n">
        <f aca="false">INDEX($Z$2982:$Z$3109,MATCH($A3046+(1-E3046)*8,$A$2982:$A$3109,0))</f>
        <v>60000000</v>
      </c>
      <c r="AK3046" s="7" t="n">
        <f aca="false">INDEX($Z$2982:$Z$3109,MATCH($A3046-E3046*8,$A$2982:$A$3109,0))</f>
        <v>135258313.82591</v>
      </c>
      <c r="AL3046" s="7" t="n">
        <f aca="false">INDEX($AA$2982:$AA$3109,MATCH($A3046+(1-F3046)*4,$A$2982:$A$3109,0))</f>
        <v>30000000</v>
      </c>
      <c r="AM3046" s="7" t="n">
        <f aca="false">INDEX($AA$2982:$AA$3109,MATCH($A3046-F3046*4,$A$2982:$A$3109,0))</f>
        <v>169072892.282387</v>
      </c>
      <c r="AN3046" s="7" t="n">
        <f aca="false">INDEX($AB$2982:$AB$3109,MATCH($A3046+(1-G3046)*2,$A$2982:$A$3109,0))</f>
        <v>15000000</v>
      </c>
      <c r="AO3046" s="7" t="n">
        <f aca="false">INDEX($AB$2982:$AB$3109,MATCH($A3046-G3046*2,$A$2982:$A$3109,0))</f>
        <v>281788153.803978</v>
      </c>
      <c r="AP3046" s="7" t="n">
        <f aca="false">INDEX($AC$2982:$AC$3109,MATCH($A3046+(1-H3046)*1,$A$2982:$A$3109,0))</f>
        <v>5000000</v>
      </c>
      <c r="AQ3046" s="7" t="n">
        <f aca="false">INDEX($AC$2982:$AC$3109,MATCH($A3046-H3046*1,$A$2982:$A$3109,0))</f>
        <v>281788153.803978</v>
      </c>
      <c r="AR3046" s="14" t="b">
        <f aca="false">AND(IF(B3046=1,AD3046&gt;=AE3046,AE3046&gt;AD3046),IF(C3046=1,AF3046&gt;=AG3046,AG3046&gt;AF3046),IF(D3046=1,AH3046&gt;=AI3046,AI3046&gt;AH3046),IF(E3046=1,AJ3046&gt;=AK3046,AK3046&gt;AJ3046),IF(F3046=1,AL3046&gt;=AM3046,AM3046&gt;AL3046),IF(G3046=1,AN3046&gt;=AO3046,AO3046&gt;AN3046),IF(H3046=1,AP3046&gt;=AQ3046,AQ3046&gt;AP3046))</f>
        <v>0</v>
      </c>
      <c r="AS3046" s="2"/>
      <c r="AT3046" s="2"/>
      <c r="AU3046" s="2"/>
      <c r="AV3046" s="2"/>
      <c r="AW3046" s="2"/>
      <c r="AX3046" s="2"/>
    </row>
    <row r="3047" customFormat="false" ht="15" hidden="false" customHeight="false" outlineLevel="0" collapsed="false">
      <c r="A3047" s="6" t="n">
        <f aca="false">ROW()-2982</f>
        <v>65</v>
      </c>
      <c r="B3047" s="6" t="n">
        <f aca="false">MOD(INT($A3047/64),2)</f>
        <v>1</v>
      </c>
      <c r="C3047" s="6" t="n">
        <f aca="false">MOD(INT($A3047/32),2)</f>
        <v>0</v>
      </c>
      <c r="D3047" s="6" t="n">
        <f aca="false">MOD(INT($A3047/16),2)</f>
        <v>0</v>
      </c>
      <c r="E3047" s="6" t="n">
        <f aca="false">MOD(INT($A3047/8),2)</f>
        <v>0</v>
      </c>
      <c r="F3047" s="6" t="n">
        <f aca="false">MOD(INT($A3047/4),2)</f>
        <v>0</v>
      </c>
      <c r="G3047" s="6" t="n">
        <f aca="false">MOD(INT($A3047/2),2)</f>
        <v>0</v>
      </c>
      <c r="H3047" s="6" t="n">
        <f aca="false">MOD(INT($A3047/1),2)</f>
        <v>1</v>
      </c>
      <c r="I3047" s="7" t="n">
        <f aca="false">IF(B3047=1,MIN($B$6,$B$2980),0)</f>
        <v>30000000</v>
      </c>
      <c r="J3047" s="7" t="n">
        <f aca="false">IF(C3047=1,MIN($F$856,MAX(0,$B$2980-I3047)),0)</f>
        <v>0</v>
      </c>
      <c r="K3047" s="7" t="n">
        <f aca="false">IF(D3047=1,MIN($F$855,MAX(0,$B$2980-SUM(I3047:J3047))),0)</f>
        <v>0</v>
      </c>
      <c r="L3047" s="7" t="n">
        <f aca="false">IF(E3047=1,MIN($F$854,MAX(0,$B$2980-SUM(I3047:K3047))),0)</f>
        <v>0</v>
      </c>
      <c r="M3047" s="7" t="n">
        <f aca="false">IF(F3047=1,MIN($F$853,MAX(0,$B$2980-SUM(I3047:L3047))),0)</f>
        <v>0</v>
      </c>
      <c r="N3047" s="7" t="n">
        <f aca="false">IF(G3047=1,MIN($F$852,MAX(0,$B$2980-SUM(I3047:M3047))),0)</f>
        <v>0</v>
      </c>
      <c r="O3047" s="7" t="n">
        <f aca="false">IF(H3047=1,MIN($F$851,MAX(0,$B$2980-SUM(I3047:N3047))),0)</f>
        <v>5000000</v>
      </c>
      <c r="P3047" s="7" t="n">
        <f aca="false">MAX(0,$B$2980-SUM(I3047:O3047))</f>
        <v>1965000000</v>
      </c>
      <c r="Q3047" s="7" t="n">
        <f aca="false">($B$833+$B$834)+$B$22+(1-B3047)*$B$828+(1-C3047)*$E$856+(1-D3047)*$E$855+(1-E3047)*$E$854+(1-F3047)*$E$853+(1-G3047)*$E$852+(1-H3047)*$E$851</f>
        <v>27499696.995285</v>
      </c>
      <c r="R3047" s="7" t="n">
        <f aca="false">P3047&gt;$B$12*Q3047</f>
        <v>1</v>
      </c>
      <c r="S3047" s="7" t="n">
        <f aca="false">IF(R3047,(P3047+$B$12*$B$13)/(Q3047+$B$13),IF(Q3047&gt;0,P3047/Q3047,0))</f>
        <v>65.583995741998</v>
      </c>
      <c r="T3047" s="7" t="n">
        <f aca="false">IF(R3047,$B$13*(S3047-$B$12),0)</f>
        <v>161459989.354995</v>
      </c>
      <c r="U3047" s="7" t="n">
        <f aca="false">($B$833+$B$834)*S3047</f>
        <v>17443789.8129389</v>
      </c>
      <c r="V3047" s="7" t="n">
        <f aca="false">$B$22*S3047</f>
        <v>590255961.677982</v>
      </c>
      <c r="W3047" s="7" t="n">
        <f aca="false">IF(B3047=1,I3047,S3047*$B$828)</f>
        <v>30000000</v>
      </c>
      <c r="X3047" s="7" t="n">
        <f aca="false">IF(C3047=1,J3047,S3047*$E$856)</f>
        <v>400547509.839363</v>
      </c>
      <c r="Y3047" s="7" t="n">
        <f aca="false">IF(D3047=1,K3047,S3047*$E$855)</f>
        <v>113219193.597942</v>
      </c>
      <c r="Z3047" s="7" t="n">
        <f aca="false">IF(E3047=1,L3047,S3047*$E$854)</f>
        <v>157401589.780795</v>
      </c>
      <c r="AA3047" s="7" t="n">
        <f aca="false">IF(F3047=1,M3047,S3047*$E$853)</f>
        <v>196751987.225994</v>
      </c>
      <c r="AB3047" s="7" t="n">
        <f aca="false">IF(G3047=1,N3047,S3047*$E$852)</f>
        <v>327919978.70999</v>
      </c>
      <c r="AC3047" s="7" t="n">
        <f aca="false">IF(H3047=1,O3047,S3047*$E$851)</f>
        <v>5000000</v>
      </c>
      <c r="AD3047" s="7" t="n">
        <f aca="false">INDEX($W$2982:$W$3109,MATCH($A3047+(1-B3047)*64,$A$2982:$A$3109,0))</f>
        <v>30000000</v>
      </c>
      <c r="AE3047" s="7" t="n">
        <f aca="false">INDEX($W$2982:$W$3109,MATCH($A3047-B3047*64,$A$2982:$A$3109,0))</f>
        <v>41668035.549438</v>
      </c>
      <c r="AF3047" s="7" t="n">
        <f aca="false">INDEX($X$2982:$X$3109,MATCH($A3047+(1-C3047)*32,$A$2982:$A$3109,0))</f>
        <v>300000000</v>
      </c>
      <c r="AG3047" s="7" t="n">
        <f aca="false">INDEX($X$2982:$X$3109,MATCH($A3047-C3047*32,$A$2982:$A$3109,0))</f>
        <v>400547509.839363</v>
      </c>
      <c r="AH3047" s="7" t="n">
        <f aca="false">INDEX($Y$2982:$Y$3109,MATCH($A3047+(1-D3047)*16,$A$2982:$A$3109,0))</f>
        <v>100000000</v>
      </c>
      <c r="AI3047" s="7" t="n">
        <f aca="false">INDEX($Y$2982:$Y$3109,MATCH($A3047-D3047*16,$A$2982:$A$3109,0))</f>
        <v>113219193.597942</v>
      </c>
      <c r="AJ3047" s="7" t="n">
        <f aca="false">INDEX($Z$2982:$Z$3109,MATCH($A3047+(1-E3047)*8,$A$2982:$A$3109,0))</f>
        <v>60000000</v>
      </c>
      <c r="AK3047" s="7" t="n">
        <f aca="false">INDEX($Z$2982:$Z$3109,MATCH($A3047-E3047*8,$A$2982:$A$3109,0))</f>
        <v>157401589.780795</v>
      </c>
      <c r="AL3047" s="7" t="n">
        <f aca="false">INDEX($AA$2982:$AA$3109,MATCH($A3047+(1-F3047)*4,$A$2982:$A$3109,0))</f>
        <v>30000000</v>
      </c>
      <c r="AM3047" s="7" t="n">
        <f aca="false">INDEX($AA$2982:$AA$3109,MATCH($A3047-F3047*4,$A$2982:$A$3109,0))</f>
        <v>196751987.225994</v>
      </c>
      <c r="AN3047" s="7" t="n">
        <f aca="false">INDEX($AB$2982:$AB$3109,MATCH($A3047+(1-G3047)*2,$A$2982:$A$3109,0))</f>
        <v>15000000</v>
      </c>
      <c r="AO3047" s="7" t="n">
        <f aca="false">INDEX($AB$2982:$AB$3109,MATCH($A3047-G3047*2,$A$2982:$A$3109,0))</f>
        <v>327919978.70999</v>
      </c>
      <c r="AP3047" s="7" t="n">
        <f aca="false">INDEX($AC$2982:$AC$3109,MATCH($A3047+(1-H3047)*1,$A$2982:$A$3109,0))</f>
        <v>5000000</v>
      </c>
      <c r="AQ3047" s="7" t="n">
        <f aca="false">INDEX($AC$2982:$AC$3109,MATCH($A3047-H3047*1,$A$2982:$A$3109,0))</f>
        <v>281788153.803978</v>
      </c>
      <c r="AR3047" s="14" t="b">
        <f aca="false">AND(IF(B3047=1,AD3047&gt;=AE3047,AE3047&gt;AD3047),IF(C3047=1,AF3047&gt;=AG3047,AG3047&gt;AF3047),IF(D3047=1,AH3047&gt;=AI3047,AI3047&gt;AH3047),IF(E3047=1,AJ3047&gt;=AK3047,AK3047&gt;AJ3047),IF(F3047=1,AL3047&gt;=AM3047,AM3047&gt;AL3047),IF(G3047=1,AN3047&gt;=AO3047,AO3047&gt;AN3047),IF(H3047=1,AP3047&gt;=AQ3047,AQ3047&gt;AP3047))</f>
        <v>0</v>
      </c>
      <c r="AS3047" s="2"/>
      <c r="AT3047" s="2"/>
      <c r="AU3047" s="2"/>
      <c r="AV3047" s="2"/>
      <c r="AW3047" s="2"/>
      <c r="AX3047" s="2"/>
    </row>
    <row r="3048" customFormat="false" ht="15" hidden="false" customHeight="false" outlineLevel="0" collapsed="false">
      <c r="A3048" s="6" t="n">
        <f aca="false">ROW()-2982</f>
        <v>66</v>
      </c>
      <c r="B3048" s="6" t="n">
        <f aca="false">MOD(INT($A3048/64),2)</f>
        <v>1</v>
      </c>
      <c r="C3048" s="6" t="n">
        <f aca="false">MOD(INT($A3048/32),2)</f>
        <v>0</v>
      </c>
      <c r="D3048" s="6" t="n">
        <f aca="false">MOD(INT($A3048/16),2)</f>
        <v>0</v>
      </c>
      <c r="E3048" s="6" t="n">
        <f aca="false">MOD(INT($A3048/8),2)</f>
        <v>0</v>
      </c>
      <c r="F3048" s="6" t="n">
        <f aca="false">MOD(INT($A3048/4),2)</f>
        <v>0</v>
      </c>
      <c r="G3048" s="6" t="n">
        <f aca="false">MOD(INT($A3048/2),2)</f>
        <v>1</v>
      </c>
      <c r="H3048" s="6" t="n">
        <f aca="false">MOD(INT($A3048/1),2)</f>
        <v>0</v>
      </c>
      <c r="I3048" s="7" t="n">
        <f aca="false">IF(B3048=1,MIN($B$6,$B$2980),0)</f>
        <v>30000000</v>
      </c>
      <c r="J3048" s="7" t="n">
        <f aca="false">IF(C3048=1,MIN($F$856,MAX(0,$B$2980-I3048)),0)</f>
        <v>0</v>
      </c>
      <c r="K3048" s="7" t="n">
        <f aca="false">IF(D3048=1,MIN($F$855,MAX(0,$B$2980-SUM(I3048:J3048))),0)</f>
        <v>0</v>
      </c>
      <c r="L3048" s="7" t="n">
        <f aca="false">IF(E3048=1,MIN($F$854,MAX(0,$B$2980-SUM(I3048:K3048))),0)</f>
        <v>0</v>
      </c>
      <c r="M3048" s="7" t="n">
        <f aca="false">IF(F3048=1,MIN($F$853,MAX(0,$B$2980-SUM(I3048:L3048))),0)</f>
        <v>0</v>
      </c>
      <c r="N3048" s="7" t="n">
        <f aca="false">IF(G3048=1,MIN($F$852,MAX(0,$B$2980-SUM(I3048:M3048))),0)</f>
        <v>15000000</v>
      </c>
      <c r="O3048" s="7" t="n">
        <f aca="false">IF(H3048=1,MIN($F$851,MAX(0,$B$2980-SUM(I3048:N3048))),0)</f>
        <v>0</v>
      </c>
      <c r="P3048" s="7" t="n">
        <f aca="false">MAX(0,$B$2980-SUM(I3048:O3048))</f>
        <v>1955000000</v>
      </c>
      <c r="Q3048" s="7" t="n">
        <f aca="false">($B$833+$B$834)+$B$22+(1-B3048)*$B$828+(1-C3048)*$E$856+(1-D3048)*$E$855+(1-E3048)*$E$854+(1-F3048)*$E$853+(1-G3048)*$E$852+(1-H3048)*$E$851</f>
        <v>27499696.995285</v>
      </c>
      <c r="R3048" s="7" t="n">
        <f aca="false">P3048&gt;$B$12*Q3048</f>
        <v>1</v>
      </c>
      <c r="S3048" s="7" t="n">
        <f aca="false">IF(R3048,(P3048+$B$12*$B$13)/(Q3048+$B$13),IF(Q3048&gt;0,P3048/Q3048,0))</f>
        <v>65.2506590419116</v>
      </c>
      <c r="T3048" s="7" t="n">
        <f aca="false">IF(R3048,$B$13*(S3048-$B$12),0)</f>
        <v>160626647.604779</v>
      </c>
      <c r="U3048" s="7" t="n">
        <f aca="false">($B$833+$B$834)*S3048</f>
        <v>17355130.1442582</v>
      </c>
      <c r="V3048" s="7" t="n">
        <f aca="false">$B$22*S3048</f>
        <v>587255931.377204</v>
      </c>
      <c r="W3048" s="7" t="n">
        <f aca="false">IF(B3048=1,I3048,S3048*$B$828)</f>
        <v>30000000</v>
      </c>
      <c r="X3048" s="7" t="n">
        <f aca="false">IF(C3048=1,J3048,S3048*$E$856)</f>
        <v>398511690.221374</v>
      </c>
      <c r="Y3048" s="7" t="n">
        <f aca="false">IF(D3048=1,K3048,S3048*$E$855)</f>
        <v>112643746.616503</v>
      </c>
      <c r="Z3048" s="7" t="n">
        <f aca="false">IF(E3048=1,L3048,S3048*$E$854)</f>
        <v>156601581.700588</v>
      </c>
      <c r="AA3048" s="7" t="n">
        <f aca="false">IF(F3048=1,M3048,S3048*$E$853)</f>
        <v>195751977.125735</v>
      </c>
      <c r="AB3048" s="7" t="n">
        <f aca="false">IF(G3048=1,N3048,S3048*$E$852)</f>
        <v>15000000</v>
      </c>
      <c r="AC3048" s="7" t="n">
        <f aca="false">IF(H3048=1,O3048,S3048*$E$851)</f>
        <v>326253295.209558</v>
      </c>
      <c r="AD3048" s="7" t="n">
        <f aca="false">INDEX($W$2982:$W$3109,MATCH($A3048+(1-B3048)*64,$A$2982:$A$3109,0))</f>
        <v>30000000</v>
      </c>
      <c r="AE3048" s="7" t="n">
        <f aca="false">INDEX($W$2982:$W$3109,MATCH($A3048-B3048*64,$A$2982:$A$3109,0))</f>
        <v>41459434.6205297</v>
      </c>
      <c r="AF3048" s="7" t="n">
        <f aca="false">INDEX($X$2982:$X$3109,MATCH($A3048+(1-C3048)*32,$A$2982:$A$3109,0))</f>
        <v>300000000</v>
      </c>
      <c r="AG3048" s="7" t="n">
        <f aca="false">INDEX($X$2982:$X$3109,MATCH($A3048-C3048*32,$A$2982:$A$3109,0))</f>
        <v>398511690.221374</v>
      </c>
      <c r="AH3048" s="7" t="n">
        <f aca="false">INDEX($Y$2982:$Y$3109,MATCH($A3048+(1-D3048)*16,$A$2982:$A$3109,0))</f>
        <v>100000000</v>
      </c>
      <c r="AI3048" s="7" t="n">
        <f aca="false">INDEX($Y$2982:$Y$3109,MATCH($A3048-D3048*16,$A$2982:$A$3109,0))</f>
        <v>112643746.616503</v>
      </c>
      <c r="AJ3048" s="7" t="n">
        <f aca="false">INDEX($Z$2982:$Z$3109,MATCH($A3048+(1-E3048)*8,$A$2982:$A$3109,0))</f>
        <v>60000000</v>
      </c>
      <c r="AK3048" s="7" t="n">
        <f aca="false">INDEX($Z$2982:$Z$3109,MATCH($A3048-E3048*8,$A$2982:$A$3109,0))</f>
        <v>156601581.700588</v>
      </c>
      <c r="AL3048" s="7" t="n">
        <f aca="false">INDEX($AA$2982:$AA$3109,MATCH($A3048+(1-F3048)*4,$A$2982:$A$3109,0))</f>
        <v>30000000</v>
      </c>
      <c r="AM3048" s="7" t="n">
        <f aca="false">INDEX($AA$2982:$AA$3109,MATCH($A3048-F3048*4,$A$2982:$A$3109,0))</f>
        <v>195751977.125735</v>
      </c>
      <c r="AN3048" s="7" t="n">
        <f aca="false">INDEX($AB$2982:$AB$3109,MATCH($A3048+(1-G3048)*2,$A$2982:$A$3109,0))</f>
        <v>15000000</v>
      </c>
      <c r="AO3048" s="7" t="n">
        <f aca="false">INDEX($AB$2982:$AB$3109,MATCH($A3048-G3048*2,$A$2982:$A$3109,0))</f>
        <v>281788153.803978</v>
      </c>
      <c r="AP3048" s="7" t="n">
        <f aca="false">INDEX($AC$2982:$AC$3109,MATCH($A3048+(1-H3048)*1,$A$2982:$A$3109,0))</f>
        <v>5000000</v>
      </c>
      <c r="AQ3048" s="7" t="n">
        <f aca="false">INDEX($AC$2982:$AC$3109,MATCH($A3048-H3048*1,$A$2982:$A$3109,0))</f>
        <v>326253295.209558</v>
      </c>
      <c r="AR3048" s="14" t="b">
        <f aca="false">AND(IF(B3048=1,AD3048&gt;=AE3048,AE3048&gt;AD3048),IF(C3048=1,AF3048&gt;=AG3048,AG3048&gt;AF3048),IF(D3048=1,AH3048&gt;=AI3048,AI3048&gt;AH3048),IF(E3048=1,AJ3048&gt;=AK3048,AK3048&gt;AJ3048),IF(F3048=1,AL3048&gt;=AM3048,AM3048&gt;AL3048),IF(G3048=1,AN3048&gt;=AO3048,AO3048&gt;AN3048),IF(H3048=1,AP3048&gt;=AQ3048,AQ3048&gt;AP3048))</f>
        <v>0</v>
      </c>
      <c r="AS3048" s="2"/>
      <c r="AT3048" s="2"/>
      <c r="AU3048" s="2"/>
      <c r="AV3048" s="2"/>
      <c r="AW3048" s="2"/>
      <c r="AX3048" s="2"/>
    </row>
    <row r="3049" customFormat="false" ht="15" hidden="false" customHeight="false" outlineLevel="0" collapsed="false">
      <c r="A3049" s="6" t="n">
        <f aca="false">ROW()-2982</f>
        <v>67</v>
      </c>
      <c r="B3049" s="6" t="n">
        <f aca="false">MOD(INT($A3049/64),2)</f>
        <v>1</v>
      </c>
      <c r="C3049" s="6" t="n">
        <f aca="false">MOD(INT($A3049/32),2)</f>
        <v>0</v>
      </c>
      <c r="D3049" s="6" t="n">
        <f aca="false">MOD(INT($A3049/16),2)</f>
        <v>0</v>
      </c>
      <c r="E3049" s="6" t="n">
        <f aca="false">MOD(INT($A3049/8),2)</f>
        <v>0</v>
      </c>
      <c r="F3049" s="6" t="n">
        <f aca="false">MOD(INT($A3049/4),2)</f>
        <v>0</v>
      </c>
      <c r="G3049" s="6" t="n">
        <f aca="false">MOD(INT($A3049/2),2)</f>
        <v>1</v>
      </c>
      <c r="H3049" s="6" t="n">
        <f aca="false">MOD(INT($A3049/1),2)</f>
        <v>1</v>
      </c>
      <c r="I3049" s="7" t="n">
        <f aca="false">IF(B3049=1,MIN($B$6,$B$2980),0)</f>
        <v>30000000</v>
      </c>
      <c r="J3049" s="7" t="n">
        <f aca="false">IF(C3049=1,MIN($F$856,MAX(0,$B$2980-I3049)),0)</f>
        <v>0</v>
      </c>
      <c r="K3049" s="7" t="n">
        <f aca="false">IF(D3049=1,MIN($F$855,MAX(0,$B$2980-SUM(I3049:J3049))),0)</f>
        <v>0</v>
      </c>
      <c r="L3049" s="7" t="n">
        <f aca="false">IF(E3049=1,MIN($F$854,MAX(0,$B$2980-SUM(I3049:K3049))),0)</f>
        <v>0</v>
      </c>
      <c r="M3049" s="7" t="n">
        <f aca="false">IF(F3049=1,MIN($F$853,MAX(0,$B$2980-SUM(I3049:L3049))),0)</f>
        <v>0</v>
      </c>
      <c r="N3049" s="7" t="n">
        <f aca="false">IF(G3049=1,MIN($F$852,MAX(0,$B$2980-SUM(I3049:M3049))),0)</f>
        <v>15000000</v>
      </c>
      <c r="O3049" s="7" t="n">
        <f aca="false">IF(H3049=1,MIN($F$851,MAX(0,$B$2980-SUM(I3049:N3049))),0)</f>
        <v>5000000</v>
      </c>
      <c r="P3049" s="7" t="n">
        <f aca="false">MAX(0,$B$2980-SUM(I3049:O3049))</f>
        <v>1950000000</v>
      </c>
      <c r="Q3049" s="7" t="n">
        <f aca="false">($B$833+$B$834)+$B$22+(1-B3049)*$B$828+(1-C3049)*$E$856+(1-D3049)*$E$855+(1-E3049)*$E$854+(1-F3049)*$E$853+(1-G3049)*$E$852+(1-H3049)*$E$851</f>
        <v>22499696.995285</v>
      </c>
      <c r="R3049" s="7" t="n">
        <f aca="false">P3049&gt;$B$12*Q3049</f>
        <v>1</v>
      </c>
      <c r="S3049" s="7" t="n">
        <f aca="false">IF(R3049,(P3049+$B$12*$B$13)/(Q3049+$B$13),IF(Q3049&gt;0,P3049/Q3049,0))</f>
        <v>78.1009465982027</v>
      </c>
      <c r="T3049" s="7" t="n">
        <f aca="false">IF(R3049,$B$13*(S3049-$B$12),0)</f>
        <v>192752366.495507</v>
      </c>
      <c r="U3049" s="7" t="n">
        <f aca="false">($B$833+$B$834)*S3049</f>
        <v>20773002.3344428</v>
      </c>
      <c r="V3049" s="7" t="n">
        <f aca="false">$B$22*S3049</f>
        <v>702908519.383824</v>
      </c>
      <c r="W3049" s="7" t="n">
        <f aca="false">IF(B3049=1,I3049,S3049*$B$828)</f>
        <v>30000000</v>
      </c>
      <c r="X3049" s="7" t="n">
        <f aca="false">IF(C3049=1,J3049,S3049*$E$856)</f>
        <v>476993500.046451</v>
      </c>
      <c r="Y3049" s="7" t="n">
        <f aca="false">IF(D3049=1,K3049,S3049*$E$855)</f>
        <v>134827500.109481</v>
      </c>
      <c r="Z3049" s="7" t="n">
        <f aca="false">IF(E3049=1,L3049,S3049*$E$854)</f>
        <v>187442271.835686</v>
      </c>
      <c r="AA3049" s="7" t="n">
        <f aca="false">IF(F3049=1,M3049,S3049*$E$853)</f>
        <v>234302839.794608</v>
      </c>
      <c r="AB3049" s="7" t="n">
        <f aca="false">IF(G3049=1,N3049,S3049*$E$852)</f>
        <v>15000000</v>
      </c>
      <c r="AC3049" s="7" t="n">
        <f aca="false">IF(H3049=1,O3049,S3049*$E$851)</f>
        <v>5000000</v>
      </c>
      <c r="AD3049" s="7" t="n">
        <f aca="false">INDEX($W$2982:$W$3109,MATCH($A3049+(1-B3049)*64,$A$2982:$A$3109,0))</f>
        <v>30000000</v>
      </c>
      <c r="AE3049" s="7" t="n">
        <f aca="false">INDEX($W$2982:$W$3109,MATCH($A3049-B3049*64,$A$2982:$A$3109,0))</f>
        <v>49420077.2554778</v>
      </c>
      <c r="AF3049" s="7" t="n">
        <f aca="false">INDEX($X$2982:$X$3109,MATCH($A3049+(1-C3049)*32,$A$2982:$A$3109,0))</f>
        <v>300000000</v>
      </c>
      <c r="AG3049" s="7" t="n">
        <f aca="false">INDEX($X$2982:$X$3109,MATCH($A3049-C3049*32,$A$2982:$A$3109,0))</f>
        <v>476993500.046451</v>
      </c>
      <c r="AH3049" s="7" t="n">
        <f aca="false">INDEX($Y$2982:$Y$3109,MATCH($A3049+(1-D3049)*16,$A$2982:$A$3109,0))</f>
        <v>100000000</v>
      </c>
      <c r="AI3049" s="7" t="n">
        <f aca="false">INDEX($Y$2982:$Y$3109,MATCH($A3049-D3049*16,$A$2982:$A$3109,0))</f>
        <v>134827500.109481</v>
      </c>
      <c r="AJ3049" s="7" t="n">
        <f aca="false">INDEX($Z$2982:$Z$3109,MATCH($A3049+(1-E3049)*8,$A$2982:$A$3109,0))</f>
        <v>60000000</v>
      </c>
      <c r="AK3049" s="7" t="n">
        <f aca="false">INDEX($Z$2982:$Z$3109,MATCH($A3049-E3049*8,$A$2982:$A$3109,0))</f>
        <v>187442271.835686</v>
      </c>
      <c r="AL3049" s="7" t="n">
        <f aca="false">INDEX($AA$2982:$AA$3109,MATCH($A3049+(1-F3049)*4,$A$2982:$A$3109,0))</f>
        <v>30000000</v>
      </c>
      <c r="AM3049" s="7" t="n">
        <f aca="false">INDEX($AA$2982:$AA$3109,MATCH($A3049-F3049*4,$A$2982:$A$3109,0))</f>
        <v>234302839.794608</v>
      </c>
      <c r="AN3049" s="7" t="n">
        <f aca="false">INDEX($AB$2982:$AB$3109,MATCH($A3049+(1-G3049)*2,$A$2982:$A$3109,0))</f>
        <v>15000000</v>
      </c>
      <c r="AO3049" s="7" t="n">
        <f aca="false">INDEX($AB$2982:$AB$3109,MATCH($A3049-G3049*2,$A$2982:$A$3109,0))</f>
        <v>327919978.70999</v>
      </c>
      <c r="AP3049" s="7" t="n">
        <f aca="false">INDEX($AC$2982:$AC$3109,MATCH($A3049+(1-H3049)*1,$A$2982:$A$3109,0))</f>
        <v>5000000</v>
      </c>
      <c r="AQ3049" s="7" t="n">
        <f aca="false">INDEX($AC$2982:$AC$3109,MATCH($A3049-H3049*1,$A$2982:$A$3109,0))</f>
        <v>326253295.209558</v>
      </c>
      <c r="AR3049" s="14" t="b">
        <f aca="false">AND(IF(B3049=1,AD3049&gt;=AE3049,AE3049&gt;AD3049),IF(C3049=1,AF3049&gt;=AG3049,AG3049&gt;AF3049),IF(D3049=1,AH3049&gt;=AI3049,AI3049&gt;AH3049),IF(E3049=1,AJ3049&gt;=AK3049,AK3049&gt;AJ3049),IF(F3049=1,AL3049&gt;=AM3049,AM3049&gt;AL3049),IF(G3049=1,AN3049&gt;=AO3049,AO3049&gt;AN3049),IF(H3049=1,AP3049&gt;=AQ3049,AQ3049&gt;AP3049))</f>
        <v>0</v>
      </c>
      <c r="AS3049" s="2"/>
      <c r="AT3049" s="2"/>
      <c r="AU3049" s="2"/>
      <c r="AV3049" s="2"/>
      <c r="AW3049" s="2"/>
      <c r="AX3049" s="2"/>
    </row>
    <row r="3050" customFormat="false" ht="15" hidden="false" customHeight="false" outlineLevel="0" collapsed="false">
      <c r="A3050" s="6" t="n">
        <f aca="false">ROW()-2982</f>
        <v>68</v>
      </c>
      <c r="B3050" s="6" t="n">
        <f aca="false">MOD(INT($A3050/64),2)</f>
        <v>1</v>
      </c>
      <c r="C3050" s="6" t="n">
        <f aca="false">MOD(INT($A3050/32),2)</f>
        <v>0</v>
      </c>
      <c r="D3050" s="6" t="n">
        <f aca="false">MOD(INT($A3050/16),2)</f>
        <v>0</v>
      </c>
      <c r="E3050" s="6" t="n">
        <f aca="false">MOD(INT($A3050/8),2)</f>
        <v>0</v>
      </c>
      <c r="F3050" s="6" t="n">
        <f aca="false">MOD(INT($A3050/4),2)</f>
        <v>1</v>
      </c>
      <c r="G3050" s="6" t="n">
        <f aca="false">MOD(INT($A3050/2),2)</f>
        <v>0</v>
      </c>
      <c r="H3050" s="6" t="n">
        <f aca="false">MOD(INT($A3050/1),2)</f>
        <v>0</v>
      </c>
      <c r="I3050" s="7" t="n">
        <f aca="false">IF(B3050=1,MIN($B$6,$B$2980),0)</f>
        <v>30000000</v>
      </c>
      <c r="J3050" s="7" t="n">
        <f aca="false">IF(C3050=1,MIN($F$856,MAX(0,$B$2980-I3050)),0)</f>
        <v>0</v>
      </c>
      <c r="K3050" s="7" t="n">
        <f aca="false">IF(D3050=1,MIN($F$855,MAX(0,$B$2980-SUM(I3050:J3050))),0)</f>
        <v>0</v>
      </c>
      <c r="L3050" s="7" t="n">
        <f aca="false">IF(E3050=1,MIN($F$854,MAX(0,$B$2980-SUM(I3050:K3050))),0)</f>
        <v>0</v>
      </c>
      <c r="M3050" s="7" t="n">
        <f aca="false">IF(F3050=1,MIN($F$853,MAX(0,$B$2980-SUM(I3050:L3050))),0)</f>
        <v>30000000</v>
      </c>
      <c r="N3050" s="7" t="n">
        <f aca="false">IF(G3050=1,MIN($F$852,MAX(0,$B$2980-SUM(I3050:M3050))),0)</f>
        <v>0</v>
      </c>
      <c r="O3050" s="7" t="n">
        <f aca="false">IF(H3050=1,MIN($F$851,MAX(0,$B$2980-SUM(I3050:N3050))),0)</f>
        <v>0</v>
      </c>
      <c r="P3050" s="7" t="n">
        <f aca="false">MAX(0,$B$2980-SUM(I3050:O3050))</f>
        <v>1940000000</v>
      </c>
      <c r="Q3050" s="7" t="n">
        <f aca="false">($B$833+$B$834)+$B$22+(1-B3050)*$B$828+(1-C3050)*$E$856+(1-D3050)*$E$855+(1-E3050)*$E$854+(1-F3050)*$E$853+(1-G3050)*$E$852+(1-H3050)*$E$851</f>
        <v>29499696.995285</v>
      </c>
      <c r="R3050" s="7" t="n">
        <f aca="false">P3050&gt;$B$12*Q3050</f>
        <v>1</v>
      </c>
      <c r="S3050" s="7" t="n">
        <f aca="false">IF(R3050,(P3050+$B$12*$B$13)/(Q3050+$B$13),IF(Q3050&gt;0,P3050/Q3050,0))</f>
        <v>60.7036997971018</v>
      </c>
      <c r="T3050" s="7" t="n">
        <f aca="false">IF(R3050,$B$13*(S3050-$B$12),0)</f>
        <v>149259249.492755</v>
      </c>
      <c r="U3050" s="7" t="n">
        <f aca="false">($B$833+$B$834)*S3050</f>
        <v>16145746.6588956</v>
      </c>
      <c r="V3050" s="7" t="n">
        <f aca="false">$B$22*S3050</f>
        <v>546333298.173916</v>
      </c>
      <c r="W3050" s="7" t="n">
        <f aca="false">IF(B3050=1,I3050,S3050*$B$828)</f>
        <v>30000000</v>
      </c>
      <c r="X3050" s="7" t="n">
        <f aca="false">IF(C3050=1,J3050,S3050*$E$856)</f>
        <v>370741604.208098</v>
      </c>
      <c r="Y3050" s="7" t="n">
        <f aca="false">IF(D3050=1,K3050,S3050*$E$855)</f>
        <v>104794223.982273</v>
      </c>
      <c r="Z3050" s="7" t="n">
        <f aca="false">IF(E3050=1,L3050,S3050*$E$854)</f>
        <v>145688879.513044</v>
      </c>
      <c r="AA3050" s="7" t="n">
        <f aca="false">IF(F3050=1,M3050,S3050*$E$853)</f>
        <v>30000000</v>
      </c>
      <c r="AB3050" s="7" t="n">
        <f aca="false">IF(G3050=1,N3050,S3050*$E$852)</f>
        <v>303518498.985509</v>
      </c>
      <c r="AC3050" s="7" t="n">
        <f aca="false">IF(H3050=1,O3050,S3050*$E$851)</f>
        <v>303518498.985509</v>
      </c>
      <c r="AD3050" s="7" t="n">
        <f aca="false">INDEX($W$2982:$W$3109,MATCH($A3050+(1-B3050)*64,$A$2982:$A$3109,0))</f>
        <v>30000000</v>
      </c>
      <c r="AE3050" s="7" t="n">
        <f aca="false">INDEX($W$2982:$W$3109,MATCH($A3050-B3050*64,$A$2982:$A$3109,0))</f>
        <v>38625208.866613</v>
      </c>
      <c r="AF3050" s="7" t="n">
        <f aca="false">INDEX($X$2982:$X$3109,MATCH($A3050+(1-C3050)*32,$A$2982:$A$3109,0))</f>
        <v>300000000</v>
      </c>
      <c r="AG3050" s="7" t="n">
        <f aca="false">INDEX($X$2982:$X$3109,MATCH($A3050-C3050*32,$A$2982:$A$3109,0))</f>
        <v>370741604.208098</v>
      </c>
      <c r="AH3050" s="7" t="n">
        <f aca="false">INDEX($Y$2982:$Y$3109,MATCH($A3050+(1-D3050)*16,$A$2982:$A$3109,0))</f>
        <v>100000000</v>
      </c>
      <c r="AI3050" s="7" t="n">
        <f aca="false">INDEX($Y$2982:$Y$3109,MATCH($A3050-D3050*16,$A$2982:$A$3109,0))</f>
        <v>104794223.982273</v>
      </c>
      <c r="AJ3050" s="7" t="n">
        <f aca="false">INDEX($Z$2982:$Z$3109,MATCH($A3050+(1-E3050)*8,$A$2982:$A$3109,0))</f>
        <v>60000000</v>
      </c>
      <c r="AK3050" s="7" t="n">
        <f aca="false">INDEX($Z$2982:$Z$3109,MATCH($A3050-E3050*8,$A$2982:$A$3109,0))</f>
        <v>145688879.513044</v>
      </c>
      <c r="AL3050" s="7" t="n">
        <f aca="false">INDEX($AA$2982:$AA$3109,MATCH($A3050+(1-F3050)*4,$A$2982:$A$3109,0))</f>
        <v>30000000</v>
      </c>
      <c r="AM3050" s="7" t="n">
        <f aca="false">INDEX($AA$2982:$AA$3109,MATCH($A3050-F3050*4,$A$2982:$A$3109,0))</f>
        <v>169072892.282387</v>
      </c>
      <c r="AN3050" s="7" t="n">
        <f aca="false">INDEX($AB$2982:$AB$3109,MATCH($A3050+(1-G3050)*2,$A$2982:$A$3109,0))</f>
        <v>15000000</v>
      </c>
      <c r="AO3050" s="7" t="n">
        <f aca="false">INDEX($AB$2982:$AB$3109,MATCH($A3050-G3050*2,$A$2982:$A$3109,0))</f>
        <v>303518498.985509</v>
      </c>
      <c r="AP3050" s="7" t="n">
        <f aca="false">INDEX($AC$2982:$AC$3109,MATCH($A3050+(1-H3050)*1,$A$2982:$A$3109,0))</f>
        <v>5000000</v>
      </c>
      <c r="AQ3050" s="7" t="n">
        <f aca="false">INDEX($AC$2982:$AC$3109,MATCH($A3050-H3050*1,$A$2982:$A$3109,0))</f>
        <v>303518498.985509</v>
      </c>
      <c r="AR3050" s="14" t="b">
        <f aca="false">AND(IF(B3050=1,AD3050&gt;=AE3050,AE3050&gt;AD3050),IF(C3050=1,AF3050&gt;=AG3050,AG3050&gt;AF3050),IF(D3050=1,AH3050&gt;=AI3050,AI3050&gt;AH3050),IF(E3050=1,AJ3050&gt;=AK3050,AK3050&gt;AJ3050),IF(F3050=1,AL3050&gt;=AM3050,AM3050&gt;AL3050),IF(G3050=1,AN3050&gt;=AO3050,AO3050&gt;AN3050),IF(H3050=1,AP3050&gt;=AQ3050,AQ3050&gt;AP3050))</f>
        <v>0</v>
      </c>
      <c r="AS3050" s="2"/>
      <c r="AT3050" s="2"/>
      <c r="AU3050" s="2"/>
      <c r="AV3050" s="2"/>
      <c r="AW3050" s="2"/>
      <c r="AX3050" s="2"/>
    </row>
    <row r="3051" customFormat="false" ht="15" hidden="false" customHeight="false" outlineLevel="0" collapsed="false">
      <c r="A3051" s="6" t="n">
        <f aca="false">ROW()-2982</f>
        <v>69</v>
      </c>
      <c r="B3051" s="6" t="n">
        <f aca="false">MOD(INT($A3051/64),2)</f>
        <v>1</v>
      </c>
      <c r="C3051" s="6" t="n">
        <f aca="false">MOD(INT($A3051/32),2)</f>
        <v>0</v>
      </c>
      <c r="D3051" s="6" t="n">
        <f aca="false">MOD(INT($A3051/16),2)</f>
        <v>0</v>
      </c>
      <c r="E3051" s="6" t="n">
        <f aca="false">MOD(INT($A3051/8),2)</f>
        <v>0</v>
      </c>
      <c r="F3051" s="6" t="n">
        <f aca="false">MOD(INT($A3051/4),2)</f>
        <v>1</v>
      </c>
      <c r="G3051" s="6" t="n">
        <f aca="false">MOD(INT($A3051/2),2)</f>
        <v>0</v>
      </c>
      <c r="H3051" s="6" t="n">
        <f aca="false">MOD(INT($A3051/1),2)</f>
        <v>1</v>
      </c>
      <c r="I3051" s="7" t="n">
        <f aca="false">IF(B3051=1,MIN($B$6,$B$2980),0)</f>
        <v>30000000</v>
      </c>
      <c r="J3051" s="7" t="n">
        <f aca="false">IF(C3051=1,MIN($F$856,MAX(0,$B$2980-I3051)),0)</f>
        <v>0</v>
      </c>
      <c r="K3051" s="7" t="n">
        <f aca="false">IF(D3051=1,MIN($F$855,MAX(0,$B$2980-SUM(I3051:J3051))),0)</f>
        <v>0</v>
      </c>
      <c r="L3051" s="7" t="n">
        <f aca="false">IF(E3051=1,MIN($F$854,MAX(0,$B$2980-SUM(I3051:K3051))),0)</f>
        <v>0</v>
      </c>
      <c r="M3051" s="7" t="n">
        <f aca="false">IF(F3051=1,MIN($F$853,MAX(0,$B$2980-SUM(I3051:L3051))),0)</f>
        <v>30000000</v>
      </c>
      <c r="N3051" s="7" t="n">
        <f aca="false">IF(G3051=1,MIN($F$852,MAX(0,$B$2980-SUM(I3051:M3051))),0)</f>
        <v>0</v>
      </c>
      <c r="O3051" s="7" t="n">
        <f aca="false">IF(H3051=1,MIN($F$851,MAX(0,$B$2980-SUM(I3051:N3051))),0)</f>
        <v>5000000</v>
      </c>
      <c r="P3051" s="7" t="n">
        <f aca="false">MAX(0,$B$2980-SUM(I3051:O3051))</f>
        <v>1935000000</v>
      </c>
      <c r="Q3051" s="7" t="n">
        <f aca="false">($B$833+$B$834)+$B$22+(1-B3051)*$B$828+(1-C3051)*$E$856+(1-D3051)*$E$855+(1-E3051)*$E$854+(1-F3051)*$E$853+(1-G3051)*$E$852+(1-H3051)*$E$851</f>
        <v>24499696.995285</v>
      </c>
      <c r="R3051" s="7" t="n">
        <f aca="false">P3051&gt;$B$12*Q3051</f>
        <v>1</v>
      </c>
      <c r="S3051" s="7" t="n">
        <f aca="false">IF(R3051,(P3051+$B$12*$B$13)/(Q3051+$B$13),IF(Q3051&gt;0,P3051/Q3051,0))</f>
        <v>71.7600645791821</v>
      </c>
      <c r="T3051" s="7" t="n">
        <f aca="false">IF(R3051,$B$13*(S3051-$B$12),0)</f>
        <v>176900161.447955</v>
      </c>
      <c r="U3051" s="7" t="n">
        <f aca="false">($B$833+$B$834)*S3051</f>
        <v>19086477.8719266</v>
      </c>
      <c r="V3051" s="7" t="n">
        <f aca="false">$B$22*S3051</f>
        <v>645840581.212639</v>
      </c>
      <c r="W3051" s="7" t="n">
        <f aca="false">IF(B3051=1,I3051,S3051*$B$828)</f>
        <v>30000000</v>
      </c>
      <c r="X3051" s="7" t="n">
        <f aca="false">IF(C3051=1,J3051,S3051*$E$856)</f>
        <v>438267215.162936</v>
      </c>
      <c r="Y3051" s="7" t="n">
        <f aca="false">IF(D3051=1,K3051,S3051*$E$855)</f>
        <v>123881086.418595</v>
      </c>
      <c r="Z3051" s="7" t="n">
        <f aca="false">IF(E3051=1,L3051,S3051*$E$854)</f>
        <v>172224154.990037</v>
      </c>
      <c r="AA3051" s="7" t="n">
        <f aca="false">IF(F3051=1,M3051,S3051*$E$853)</f>
        <v>30000000</v>
      </c>
      <c r="AB3051" s="7" t="n">
        <f aca="false">IF(G3051=1,N3051,S3051*$E$852)</f>
        <v>358800322.895911</v>
      </c>
      <c r="AC3051" s="7" t="n">
        <f aca="false">IF(H3051=1,O3051,S3051*$E$851)</f>
        <v>5000000</v>
      </c>
      <c r="AD3051" s="7" t="n">
        <f aca="false">INDEX($W$2982:$W$3109,MATCH($A3051+(1-B3051)*64,$A$2982:$A$3109,0))</f>
        <v>30000000</v>
      </c>
      <c r="AE3051" s="7" t="n">
        <f aca="false">INDEX($W$2982:$W$3109,MATCH($A3051-B3051*64,$A$2982:$A$3109,0))</f>
        <v>45497078.2549851</v>
      </c>
      <c r="AF3051" s="7" t="n">
        <f aca="false">INDEX($X$2982:$X$3109,MATCH($A3051+(1-C3051)*32,$A$2982:$A$3109,0))</f>
        <v>300000000</v>
      </c>
      <c r="AG3051" s="7" t="n">
        <f aca="false">INDEX($X$2982:$X$3109,MATCH($A3051-C3051*32,$A$2982:$A$3109,0))</f>
        <v>438267215.162936</v>
      </c>
      <c r="AH3051" s="7" t="n">
        <f aca="false">INDEX($Y$2982:$Y$3109,MATCH($A3051+(1-D3051)*16,$A$2982:$A$3109,0))</f>
        <v>100000000</v>
      </c>
      <c r="AI3051" s="7" t="n">
        <f aca="false">INDEX($Y$2982:$Y$3109,MATCH($A3051-D3051*16,$A$2982:$A$3109,0))</f>
        <v>123881086.418595</v>
      </c>
      <c r="AJ3051" s="7" t="n">
        <f aca="false">INDEX($Z$2982:$Z$3109,MATCH($A3051+(1-E3051)*8,$A$2982:$A$3109,0))</f>
        <v>60000000</v>
      </c>
      <c r="AK3051" s="7" t="n">
        <f aca="false">INDEX($Z$2982:$Z$3109,MATCH($A3051-E3051*8,$A$2982:$A$3109,0))</f>
        <v>172224154.990037</v>
      </c>
      <c r="AL3051" s="7" t="n">
        <f aca="false">INDEX($AA$2982:$AA$3109,MATCH($A3051+(1-F3051)*4,$A$2982:$A$3109,0))</f>
        <v>30000000</v>
      </c>
      <c r="AM3051" s="7" t="n">
        <f aca="false">INDEX($AA$2982:$AA$3109,MATCH($A3051-F3051*4,$A$2982:$A$3109,0))</f>
        <v>196751987.225994</v>
      </c>
      <c r="AN3051" s="7" t="n">
        <f aca="false">INDEX($AB$2982:$AB$3109,MATCH($A3051+(1-G3051)*2,$A$2982:$A$3109,0))</f>
        <v>15000000</v>
      </c>
      <c r="AO3051" s="7" t="n">
        <f aca="false">INDEX($AB$2982:$AB$3109,MATCH($A3051-G3051*2,$A$2982:$A$3109,0))</f>
        <v>358800322.895911</v>
      </c>
      <c r="AP3051" s="7" t="n">
        <f aca="false">INDEX($AC$2982:$AC$3109,MATCH($A3051+(1-H3051)*1,$A$2982:$A$3109,0))</f>
        <v>5000000</v>
      </c>
      <c r="AQ3051" s="7" t="n">
        <f aca="false">INDEX($AC$2982:$AC$3109,MATCH($A3051-H3051*1,$A$2982:$A$3109,0))</f>
        <v>303518498.985509</v>
      </c>
      <c r="AR3051" s="14" t="b">
        <f aca="false">AND(IF(B3051=1,AD3051&gt;=AE3051,AE3051&gt;AD3051),IF(C3051=1,AF3051&gt;=AG3051,AG3051&gt;AF3051),IF(D3051=1,AH3051&gt;=AI3051,AI3051&gt;AH3051),IF(E3051=1,AJ3051&gt;=AK3051,AK3051&gt;AJ3051),IF(F3051=1,AL3051&gt;=AM3051,AM3051&gt;AL3051),IF(G3051=1,AN3051&gt;=AO3051,AO3051&gt;AN3051),IF(H3051=1,AP3051&gt;=AQ3051,AQ3051&gt;AP3051))</f>
        <v>0</v>
      </c>
      <c r="AS3051" s="2"/>
      <c r="AT3051" s="2"/>
      <c r="AU3051" s="2"/>
      <c r="AV3051" s="2"/>
      <c r="AW3051" s="2"/>
      <c r="AX3051" s="2"/>
    </row>
    <row r="3052" customFormat="false" ht="15" hidden="false" customHeight="false" outlineLevel="0" collapsed="false">
      <c r="A3052" s="6" t="n">
        <f aca="false">ROW()-2982</f>
        <v>70</v>
      </c>
      <c r="B3052" s="6" t="n">
        <f aca="false">MOD(INT($A3052/64),2)</f>
        <v>1</v>
      </c>
      <c r="C3052" s="6" t="n">
        <f aca="false">MOD(INT($A3052/32),2)</f>
        <v>0</v>
      </c>
      <c r="D3052" s="6" t="n">
        <f aca="false">MOD(INT($A3052/16),2)</f>
        <v>0</v>
      </c>
      <c r="E3052" s="6" t="n">
        <f aca="false">MOD(INT($A3052/8),2)</f>
        <v>0</v>
      </c>
      <c r="F3052" s="6" t="n">
        <f aca="false">MOD(INT($A3052/4),2)</f>
        <v>1</v>
      </c>
      <c r="G3052" s="6" t="n">
        <f aca="false">MOD(INT($A3052/2),2)</f>
        <v>1</v>
      </c>
      <c r="H3052" s="6" t="n">
        <f aca="false">MOD(INT($A3052/1),2)</f>
        <v>0</v>
      </c>
      <c r="I3052" s="7" t="n">
        <f aca="false">IF(B3052=1,MIN($B$6,$B$2980),0)</f>
        <v>30000000</v>
      </c>
      <c r="J3052" s="7" t="n">
        <f aca="false">IF(C3052=1,MIN($F$856,MAX(0,$B$2980-I3052)),0)</f>
        <v>0</v>
      </c>
      <c r="K3052" s="7" t="n">
        <f aca="false">IF(D3052=1,MIN($F$855,MAX(0,$B$2980-SUM(I3052:J3052))),0)</f>
        <v>0</v>
      </c>
      <c r="L3052" s="7" t="n">
        <f aca="false">IF(E3052=1,MIN($F$854,MAX(0,$B$2980-SUM(I3052:K3052))),0)</f>
        <v>0</v>
      </c>
      <c r="M3052" s="7" t="n">
        <f aca="false">IF(F3052=1,MIN($F$853,MAX(0,$B$2980-SUM(I3052:L3052))),0)</f>
        <v>30000000</v>
      </c>
      <c r="N3052" s="7" t="n">
        <f aca="false">IF(G3052=1,MIN($F$852,MAX(0,$B$2980-SUM(I3052:M3052))),0)</f>
        <v>15000000</v>
      </c>
      <c r="O3052" s="7" t="n">
        <f aca="false">IF(H3052=1,MIN($F$851,MAX(0,$B$2980-SUM(I3052:N3052))),0)</f>
        <v>0</v>
      </c>
      <c r="P3052" s="7" t="n">
        <f aca="false">MAX(0,$B$2980-SUM(I3052:O3052))</f>
        <v>1925000000</v>
      </c>
      <c r="Q3052" s="7" t="n">
        <f aca="false">($B$833+$B$834)+$B$22+(1-B3052)*$B$828+(1-C3052)*$E$856+(1-D3052)*$E$855+(1-E3052)*$E$854+(1-F3052)*$E$853+(1-G3052)*$E$852+(1-H3052)*$E$851</f>
        <v>24499696.995285</v>
      </c>
      <c r="R3052" s="7" t="n">
        <f aca="false">P3052&gt;$B$12*Q3052</f>
        <v>1</v>
      </c>
      <c r="S3052" s="7" t="n">
        <f aca="false">IF(R3052,(P3052+$B$12*$B$13)/(Q3052+$B$13),IF(Q3052&gt;0,P3052/Q3052,0))</f>
        <v>71.3896900523218</v>
      </c>
      <c r="T3052" s="7" t="n">
        <f aca="false">IF(R3052,$B$13*(S3052-$B$12),0)</f>
        <v>175974225.130805</v>
      </c>
      <c r="U3052" s="7" t="n">
        <f aca="false">($B$833+$B$834)*S3052</f>
        <v>18987967.0183941</v>
      </c>
      <c r="V3052" s="7" t="n">
        <f aca="false">$B$22*S3052</f>
        <v>642507210.470897</v>
      </c>
      <c r="W3052" s="7" t="n">
        <f aca="false">IF(B3052=1,I3052,S3052*$B$828)</f>
        <v>30000000</v>
      </c>
      <c r="X3052" s="7" t="n">
        <f aca="false">IF(C3052=1,J3052,S3052*$E$856)</f>
        <v>436005190.826611</v>
      </c>
      <c r="Y3052" s="7" t="n">
        <f aca="false">IF(D3052=1,K3052,S3052*$E$855)</f>
        <v>123241700.166112</v>
      </c>
      <c r="Z3052" s="7" t="n">
        <f aca="false">IF(E3052=1,L3052,S3052*$E$854)</f>
        <v>171335256.125572</v>
      </c>
      <c r="AA3052" s="7" t="n">
        <f aca="false">IF(F3052=1,M3052,S3052*$E$853)</f>
        <v>30000000</v>
      </c>
      <c r="AB3052" s="7" t="n">
        <f aca="false">IF(G3052=1,N3052,S3052*$E$852)</f>
        <v>15000000</v>
      </c>
      <c r="AC3052" s="7" t="n">
        <f aca="false">IF(H3052=1,O3052,S3052*$E$851)</f>
        <v>356948450.261609</v>
      </c>
      <c r="AD3052" s="7" t="n">
        <f aca="false">INDEX($W$2982:$W$3109,MATCH($A3052+(1-B3052)*64,$A$2982:$A$3109,0))</f>
        <v>30000000</v>
      </c>
      <c r="AE3052" s="7" t="n">
        <f aca="false">INDEX($W$2982:$W$3109,MATCH($A3052-B3052*64,$A$2982:$A$3109,0))</f>
        <v>45265835.1634731</v>
      </c>
      <c r="AF3052" s="7" t="n">
        <f aca="false">INDEX($X$2982:$X$3109,MATCH($A3052+(1-C3052)*32,$A$2982:$A$3109,0))</f>
        <v>300000000</v>
      </c>
      <c r="AG3052" s="7" t="n">
        <f aca="false">INDEX($X$2982:$X$3109,MATCH($A3052-C3052*32,$A$2982:$A$3109,0))</f>
        <v>436005190.826611</v>
      </c>
      <c r="AH3052" s="7" t="n">
        <f aca="false">INDEX($Y$2982:$Y$3109,MATCH($A3052+(1-D3052)*16,$A$2982:$A$3109,0))</f>
        <v>100000000</v>
      </c>
      <c r="AI3052" s="7" t="n">
        <f aca="false">INDEX($Y$2982:$Y$3109,MATCH($A3052-D3052*16,$A$2982:$A$3109,0))</f>
        <v>123241700.166112</v>
      </c>
      <c r="AJ3052" s="7" t="n">
        <f aca="false">INDEX($Z$2982:$Z$3109,MATCH($A3052+(1-E3052)*8,$A$2982:$A$3109,0))</f>
        <v>60000000</v>
      </c>
      <c r="AK3052" s="7" t="n">
        <f aca="false">INDEX($Z$2982:$Z$3109,MATCH($A3052-E3052*8,$A$2982:$A$3109,0))</f>
        <v>171335256.125572</v>
      </c>
      <c r="AL3052" s="7" t="n">
        <f aca="false">INDEX($AA$2982:$AA$3109,MATCH($A3052+(1-F3052)*4,$A$2982:$A$3109,0))</f>
        <v>30000000</v>
      </c>
      <c r="AM3052" s="7" t="n">
        <f aca="false">INDEX($AA$2982:$AA$3109,MATCH($A3052-F3052*4,$A$2982:$A$3109,0))</f>
        <v>195751977.125735</v>
      </c>
      <c r="AN3052" s="7" t="n">
        <f aca="false">INDEX($AB$2982:$AB$3109,MATCH($A3052+(1-G3052)*2,$A$2982:$A$3109,0))</f>
        <v>15000000</v>
      </c>
      <c r="AO3052" s="7" t="n">
        <f aca="false">INDEX($AB$2982:$AB$3109,MATCH($A3052-G3052*2,$A$2982:$A$3109,0))</f>
        <v>303518498.985509</v>
      </c>
      <c r="AP3052" s="7" t="n">
        <f aca="false">INDEX($AC$2982:$AC$3109,MATCH($A3052+(1-H3052)*1,$A$2982:$A$3109,0))</f>
        <v>5000000</v>
      </c>
      <c r="AQ3052" s="7" t="n">
        <f aca="false">INDEX($AC$2982:$AC$3109,MATCH($A3052-H3052*1,$A$2982:$A$3109,0))</f>
        <v>356948450.261609</v>
      </c>
      <c r="AR3052" s="14" t="b">
        <f aca="false">AND(IF(B3052=1,AD3052&gt;=AE3052,AE3052&gt;AD3052),IF(C3052=1,AF3052&gt;=AG3052,AG3052&gt;AF3052),IF(D3052=1,AH3052&gt;=AI3052,AI3052&gt;AH3052),IF(E3052=1,AJ3052&gt;=AK3052,AK3052&gt;AJ3052),IF(F3052=1,AL3052&gt;=AM3052,AM3052&gt;AL3052),IF(G3052=1,AN3052&gt;=AO3052,AO3052&gt;AN3052),IF(H3052=1,AP3052&gt;=AQ3052,AQ3052&gt;AP3052))</f>
        <v>0</v>
      </c>
      <c r="AS3052" s="2"/>
      <c r="AT3052" s="2"/>
      <c r="AU3052" s="2"/>
      <c r="AV3052" s="2"/>
      <c r="AW3052" s="2"/>
      <c r="AX3052" s="2"/>
    </row>
    <row r="3053" customFormat="false" ht="15" hidden="false" customHeight="false" outlineLevel="0" collapsed="false">
      <c r="A3053" s="6" t="n">
        <f aca="false">ROW()-2982</f>
        <v>71</v>
      </c>
      <c r="B3053" s="6" t="n">
        <f aca="false">MOD(INT($A3053/64),2)</f>
        <v>1</v>
      </c>
      <c r="C3053" s="6" t="n">
        <f aca="false">MOD(INT($A3053/32),2)</f>
        <v>0</v>
      </c>
      <c r="D3053" s="6" t="n">
        <f aca="false">MOD(INT($A3053/16),2)</f>
        <v>0</v>
      </c>
      <c r="E3053" s="6" t="n">
        <f aca="false">MOD(INT($A3053/8),2)</f>
        <v>0</v>
      </c>
      <c r="F3053" s="6" t="n">
        <f aca="false">MOD(INT($A3053/4),2)</f>
        <v>1</v>
      </c>
      <c r="G3053" s="6" t="n">
        <f aca="false">MOD(INT($A3053/2),2)</f>
        <v>1</v>
      </c>
      <c r="H3053" s="6" t="n">
        <f aca="false">MOD(INT($A3053/1),2)</f>
        <v>1</v>
      </c>
      <c r="I3053" s="7" t="n">
        <f aca="false">IF(B3053=1,MIN($B$6,$B$2980),0)</f>
        <v>30000000</v>
      </c>
      <c r="J3053" s="7" t="n">
        <f aca="false">IF(C3053=1,MIN($F$856,MAX(0,$B$2980-I3053)),0)</f>
        <v>0</v>
      </c>
      <c r="K3053" s="7" t="n">
        <f aca="false">IF(D3053=1,MIN($F$855,MAX(0,$B$2980-SUM(I3053:J3053))),0)</f>
        <v>0</v>
      </c>
      <c r="L3053" s="7" t="n">
        <f aca="false">IF(E3053=1,MIN($F$854,MAX(0,$B$2980-SUM(I3053:K3053))),0)</f>
        <v>0</v>
      </c>
      <c r="M3053" s="7" t="n">
        <f aca="false">IF(F3053=1,MIN($F$853,MAX(0,$B$2980-SUM(I3053:L3053))),0)</f>
        <v>30000000</v>
      </c>
      <c r="N3053" s="7" t="n">
        <f aca="false">IF(G3053=1,MIN($F$852,MAX(0,$B$2980-SUM(I3053:M3053))),0)</f>
        <v>15000000</v>
      </c>
      <c r="O3053" s="7" t="n">
        <f aca="false">IF(H3053=1,MIN($F$851,MAX(0,$B$2980-SUM(I3053:N3053))),0)</f>
        <v>5000000</v>
      </c>
      <c r="P3053" s="7" t="n">
        <f aca="false">MAX(0,$B$2980-SUM(I3053:O3053))</f>
        <v>1920000000</v>
      </c>
      <c r="Q3053" s="7" t="n">
        <f aca="false">($B$833+$B$834)+$B$22+(1-B3053)*$B$828+(1-C3053)*$E$856+(1-D3053)*$E$855+(1-E3053)*$E$854+(1-F3053)*$E$853+(1-G3053)*$E$852+(1-H3053)*$E$851</f>
        <v>19499696.995285</v>
      </c>
      <c r="R3053" s="7" t="n">
        <f aca="false">P3053&gt;$B$12*Q3053</f>
        <v>1</v>
      </c>
      <c r="S3053" s="7" t="n">
        <f aca="false">IF(R3053,(P3053+$B$12*$B$13)/(Q3053+$B$13),IF(Q3053&gt;0,P3053/Q3053,0))</f>
        <v>87.3875672202228</v>
      </c>
      <c r="T3053" s="7" t="n">
        <f aca="false">IF(R3053,$B$13*(S3053-$B$12),0)</f>
        <v>215968918.050557</v>
      </c>
      <c r="U3053" s="7" t="n">
        <f aca="false">($B$833+$B$834)*S3053</f>
        <v>23243023.5091254</v>
      </c>
      <c r="V3053" s="7" t="n">
        <f aca="false">$B$22*S3053</f>
        <v>786488104.982005</v>
      </c>
      <c r="W3053" s="7" t="n">
        <f aca="false">IF(B3053=1,I3053,S3053*$B$828)</f>
        <v>30000000</v>
      </c>
      <c r="X3053" s="7" t="n">
        <f aca="false">IF(C3053=1,J3053,S3053*$E$856)</f>
        <v>533710580.530632</v>
      </c>
      <c r="Y3053" s="7" t="n">
        <f aca="false">IF(D3053=1,K3053,S3053*$E$855)</f>
        <v>150859211.599146</v>
      </c>
      <c r="Z3053" s="7" t="n">
        <f aca="false">IF(E3053=1,L3053,S3053*$E$854)</f>
        <v>209730161.328535</v>
      </c>
      <c r="AA3053" s="7" t="n">
        <f aca="false">IF(F3053=1,M3053,S3053*$E$853)</f>
        <v>30000000</v>
      </c>
      <c r="AB3053" s="7" t="n">
        <f aca="false">IF(G3053=1,N3053,S3053*$E$852)</f>
        <v>15000000</v>
      </c>
      <c r="AC3053" s="7" t="n">
        <f aca="false">IF(H3053=1,O3053,S3053*$E$851)</f>
        <v>5000000</v>
      </c>
      <c r="AD3053" s="7" t="n">
        <f aca="false">INDEX($W$2982:$W$3109,MATCH($A3053+(1-B3053)*64,$A$2982:$A$3109,0))</f>
        <v>30000000</v>
      </c>
      <c r="AE3053" s="7" t="n">
        <f aca="false">INDEX($W$2982:$W$3109,MATCH($A3053-B3053*64,$A$2982:$A$3109,0))</f>
        <v>55122067.7508438</v>
      </c>
      <c r="AF3053" s="7" t="n">
        <f aca="false">INDEX($X$2982:$X$3109,MATCH($A3053+(1-C3053)*32,$A$2982:$A$3109,0))</f>
        <v>300000000</v>
      </c>
      <c r="AG3053" s="7" t="n">
        <f aca="false">INDEX($X$2982:$X$3109,MATCH($A3053-C3053*32,$A$2982:$A$3109,0))</f>
        <v>533710580.530632</v>
      </c>
      <c r="AH3053" s="7" t="n">
        <f aca="false">INDEX($Y$2982:$Y$3109,MATCH($A3053+(1-D3053)*16,$A$2982:$A$3109,0))</f>
        <v>100000000</v>
      </c>
      <c r="AI3053" s="7" t="n">
        <f aca="false">INDEX($Y$2982:$Y$3109,MATCH($A3053-D3053*16,$A$2982:$A$3109,0))</f>
        <v>150859211.599146</v>
      </c>
      <c r="AJ3053" s="7" t="n">
        <f aca="false">INDEX($Z$2982:$Z$3109,MATCH($A3053+(1-E3053)*8,$A$2982:$A$3109,0))</f>
        <v>60000000</v>
      </c>
      <c r="AK3053" s="7" t="n">
        <f aca="false">INDEX($Z$2982:$Z$3109,MATCH($A3053-E3053*8,$A$2982:$A$3109,0))</f>
        <v>209730161.328535</v>
      </c>
      <c r="AL3053" s="7" t="n">
        <f aca="false">INDEX($AA$2982:$AA$3109,MATCH($A3053+(1-F3053)*4,$A$2982:$A$3109,0))</f>
        <v>30000000</v>
      </c>
      <c r="AM3053" s="7" t="n">
        <f aca="false">INDEX($AA$2982:$AA$3109,MATCH($A3053-F3053*4,$A$2982:$A$3109,0))</f>
        <v>234302839.794608</v>
      </c>
      <c r="AN3053" s="7" t="n">
        <f aca="false">INDEX($AB$2982:$AB$3109,MATCH($A3053+(1-G3053)*2,$A$2982:$A$3109,0))</f>
        <v>15000000</v>
      </c>
      <c r="AO3053" s="7" t="n">
        <f aca="false">INDEX($AB$2982:$AB$3109,MATCH($A3053-G3053*2,$A$2982:$A$3109,0))</f>
        <v>358800322.895911</v>
      </c>
      <c r="AP3053" s="7" t="n">
        <f aca="false">INDEX($AC$2982:$AC$3109,MATCH($A3053+(1-H3053)*1,$A$2982:$A$3109,0))</f>
        <v>5000000</v>
      </c>
      <c r="AQ3053" s="7" t="n">
        <f aca="false">INDEX($AC$2982:$AC$3109,MATCH($A3053-H3053*1,$A$2982:$A$3109,0))</f>
        <v>356948450.261609</v>
      </c>
      <c r="AR3053" s="14" t="b">
        <f aca="false">AND(IF(B3053=1,AD3053&gt;=AE3053,AE3053&gt;AD3053),IF(C3053=1,AF3053&gt;=AG3053,AG3053&gt;AF3053),IF(D3053=1,AH3053&gt;=AI3053,AI3053&gt;AH3053),IF(E3053=1,AJ3053&gt;=AK3053,AK3053&gt;AJ3053),IF(F3053=1,AL3053&gt;=AM3053,AM3053&gt;AL3053),IF(G3053=1,AN3053&gt;=AO3053,AO3053&gt;AN3053),IF(H3053=1,AP3053&gt;=AQ3053,AQ3053&gt;AP3053))</f>
        <v>0</v>
      </c>
      <c r="AS3053" s="2"/>
      <c r="AT3053" s="2"/>
      <c r="AU3053" s="2"/>
      <c r="AV3053" s="2"/>
      <c r="AW3053" s="2"/>
      <c r="AX3053" s="2"/>
    </row>
    <row r="3054" customFormat="false" ht="15" hidden="false" customHeight="false" outlineLevel="0" collapsed="false">
      <c r="A3054" s="6" t="n">
        <f aca="false">ROW()-2982</f>
        <v>72</v>
      </c>
      <c r="B3054" s="6" t="n">
        <f aca="false">MOD(INT($A3054/64),2)</f>
        <v>1</v>
      </c>
      <c r="C3054" s="6" t="n">
        <f aca="false">MOD(INT($A3054/32),2)</f>
        <v>0</v>
      </c>
      <c r="D3054" s="6" t="n">
        <f aca="false">MOD(INT($A3054/16),2)</f>
        <v>0</v>
      </c>
      <c r="E3054" s="6" t="n">
        <f aca="false">MOD(INT($A3054/8),2)</f>
        <v>1</v>
      </c>
      <c r="F3054" s="6" t="n">
        <f aca="false">MOD(INT($A3054/4),2)</f>
        <v>0</v>
      </c>
      <c r="G3054" s="6" t="n">
        <f aca="false">MOD(INT($A3054/2),2)</f>
        <v>0</v>
      </c>
      <c r="H3054" s="6" t="n">
        <f aca="false">MOD(INT($A3054/1),2)</f>
        <v>0</v>
      </c>
      <c r="I3054" s="7" t="n">
        <f aca="false">IF(B3054=1,MIN($B$6,$B$2980),0)</f>
        <v>30000000</v>
      </c>
      <c r="J3054" s="7" t="n">
        <f aca="false">IF(C3054=1,MIN($F$856,MAX(0,$B$2980-I3054)),0)</f>
        <v>0</v>
      </c>
      <c r="K3054" s="7" t="n">
        <f aca="false">IF(D3054=1,MIN($F$855,MAX(0,$B$2980-SUM(I3054:J3054))),0)</f>
        <v>0</v>
      </c>
      <c r="L3054" s="7" t="n">
        <f aca="false">IF(E3054=1,MIN($F$854,MAX(0,$B$2980-SUM(I3054:K3054))),0)</f>
        <v>60000000</v>
      </c>
      <c r="M3054" s="7" t="n">
        <f aca="false">IF(F3054=1,MIN($F$853,MAX(0,$B$2980-SUM(I3054:L3054))),0)</f>
        <v>0</v>
      </c>
      <c r="N3054" s="7" t="n">
        <f aca="false">IF(G3054=1,MIN($F$852,MAX(0,$B$2980-SUM(I3054:M3054))),0)</f>
        <v>0</v>
      </c>
      <c r="O3054" s="7" t="n">
        <f aca="false">IF(H3054=1,MIN($F$851,MAX(0,$B$2980-SUM(I3054:N3054))),0)</f>
        <v>0</v>
      </c>
      <c r="P3054" s="7" t="n">
        <f aca="false">MAX(0,$B$2980-SUM(I3054:O3054))</f>
        <v>1910000000</v>
      </c>
      <c r="Q3054" s="7" t="n">
        <f aca="false">($B$833+$B$834)+$B$22+(1-B3054)*$B$828+(1-C3054)*$E$856+(1-D3054)*$E$855+(1-E3054)*$E$854+(1-F3054)*$E$853+(1-G3054)*$E$852+(1-H3054)*$E$851</f>
        <v>30099696.995285</v>
      </c>
      <c r="R3054" s="7" t="n">
        <f aca="false">P3054&gt;$B$12*Q3054</f>
        <v>1</v>
      </c>
      <c r="S3054" s="7" t="n">
        <f aca="false">IF(R3054,(P3054+$B$12*$B$13)/(Q3054+$B$13),IF(Q3054&gt;0,P3054/Q3054,0))</f>
        <v>58.6661894519023</v>
      </c>
      <c r="T3054" s="7" t="n">
        <f aca="false">IF(R3054,$B$13*(S3054-$B$12),0)</f>
        <v>144165473.629756</v>
      </c>
      <c r="U3054" s="7" t="n">
        <f aca="false">($B$833+$B$834)*S3054</f>
        <v>15603817.156107</v>
      </c>
      <c r="V3054" s="7" t="n">
        <f aca="false">$B$22*S3054</f>
        <v>527995705.067121</v>
      </c>
      <c r="W3054" s="7" t="n">
        <f aca="false">IF(B3054=1,I3054,S3054*$B$828)</f>
        <v>30000000</v>
      </c>
      <c r="X3054" s="7" t="n">
        <f aca="false">IF(C3054=1,J3054,S3054*$E$856)</f>
        <v>358297719.296722</v>
      </c>
      <c r="Y3054" s="7" t="n">
        <f aca="false">IF(D3054=1,K3054,S3054*$E$855)</f>
        <v>101276821.975564</v>
      </c>
      <c r="Z3054" s="7" t="n">
        <f aca="false">IF(E3054=1,L3054,S3054*$E$854)</f>
        <v>60000000</v>
      </c>
      <c r="AA3054" s="7" t="n">
        <f aca="false">IF(F3054=1,M3054,S3054*$E$853)</f>
        <v>175998568.355707</v>
      </c>
      <c r="AB3054" s="7" t="n">
        <f aca="false">IF(G3054=1,N3054,S3054*$E$852)</f>
        <v>293330947.259512</v>
      </c>
      <c r="AC3054" s="7" t="n">
        <f aca="false">IF(H3054=1,O3054,S3054*$E$851)</f>
        <v>293330947.259512</v>
      </c>
      <c r="AD3054" s="7" t="n">
        <f aca="false">INDEX($W$2982:$W$3109,MATCH($A3054+(1-B3054)*64,$A$2982:$A$3109,0))</f>
        <v>30000000</v>
      </c>
      <c r="AE3054" s="7" t="n">
        <f aca="false">INDEX($W$2982:$W$3109,MATCH($A3054-B3054*64,$A$2982:$A$3109,0))</f>
        <v>37351126.9186784</v>
      </c>
      <c r="AF3054" s="7" t="n">
        <f aca="false">INDEX($X$2982:$X$3109,MATCH($A3054+(1-C3054)*32,$A$2982:$A$3109,0))</f>
        <v>300000000</v>
      </c>
      <c r="AG3054" s="7" t="n">
        <f aca="false">INDEX($X$2982:$X$3109,MATCH($A3054-C3054*32,$A$2982:$A$3109,0))</f>
        <v>358297719.296722</v>
      </c>
      <c r="AH3054" s="7" t="n">
        <f aca="false">INDEX($Y$2982:$Y$3109,MATCH($A3054+(1-D3054)*16,$A$2982:$A$3109,0))</f>
        <v>100000000</v>
      </c>
      <c r="AI3054" s="7" t="n">
        <f aca="false">INDEX($Y$2982:$Y$3109,MATCH($A3054-D3054*16,$A$2982:$A$3109,0))</f>
        <v>101276821.975564</v>
      </c>
      <c r="AJ3054" s="7" t="n">
        <f aca="false">INDEX($Z$2982:$Z$3109,MATCH($A3054+(1-E3054)*8,$A$2982:$A$3109,0))</f>
        <v>60000000</v>
      </c>
      <c r="AK3054" s="7" t="n">
        <f aca="false">INDEX($Z$2982:$Z$3109,MATCH($A3054-E3054*8,$A$2982:$A$3109,0))</f>
        <v>135258313.82591</v>
      </c>
      <c r="AL3054" s="7" t="n">
        <f aca="false">INDEX($AA$2982:$AA$3109,MATCH($A3054+(1-F3054)*4,$A$2982:$A$3109,0))</f>
        <v>30000000</v>
      </c>
      <c r="AM3054" s="7" t="n">
        <f aca="false">INDEX($AA$2982:$AA$3109,MATCH($A3054-F3054*4,$A$2982:$A$3109,0))</f>
        <v>175998568.355707</v>
      </c>
      <c r="AN3054" s="7" t="n">
        <f aca="false">INDEX($AB$2982:$AB$3109,MATCH($A3054+(1-G3054)*2,$A$2982:$A$3109,0))</f>
        <v>15000000</v>
      </c>
      <c r="AO3054" s="7" t="n">
        <f aca="false">INDEX($AB$2982:$AB$3109,MATCH($A3054-G3054*2,$A$2982:$A$3109,0))</f>
        <v>293330947.259512</v>
      </c>
      <c r="AP3054" s="7" t="n">
        <f aca="false">INDEX($AC$2982:$AC$3109,MATCH($A3054+(1-H3054)*1,$A$2982:$A$3109,0))</f>
        <v>5000000</v>
      </c>
      <c r="AQ3054" s="7" t="n">
        <f aca="false">INDEX($AC$2982:$AC$3109,MATCH($A3054-H3054*1,$A$2982:$A$3109,0))</f>
        <v>293330947.259512</v>
      </c>
      <c r="AR3054" s="14" t="b">
        <f aca="false">AND(IF(B3054=1,AD3054&gt;=AE3054,AE3054&gt;AD3054),IF(C3054=1,AF3054&gt;=AG3054,AG3054&gt;AF3054),IF(D3054=1,AH3054&gt;=AI3054,AI3054&gt;AH3054),IF(E3054=1,AJ3054&gt;=AK3054,AK3054&gt;AJ3054),IF(F3054=1,AL3054&gt;=AM3054,AM3054&gt;AL3054),IF(G3054=1,AN3054&gt;=AO3054,AO3054&gt;AN3054),IF(H3054=1,AP3054&gt;=AQ3054,AQ3054&gt;AP3054))</f>
        <v>0</v>
      </c>
      <c r="AS3054" s="2"/>
      <c r="AT3054" s="2"/>
      <c r="AU3054" s="2"/>
      <c r="AV3054" s="2"/>
      <c r="AW3054" s="2"/>
      <c r="AX3054" s="2"/>
    </row>
    <row r="3055" customFormat="false" ht="15" hidden="false" customHeight="false" outlineLevel="0" collapsed="false">
      <c r="A3055" s="6" t="n">
        <f aca="false">ROW()-2982</f>
        <v>73</v>
      </c>
      <c r="B3055" s="6" t="n">
        <f aca="false">MOD(INT($A3055/64),2)</f>
        <v>1</v>
      </c>
      <c r="C3055" s="6" t="n">
        <f aca="false">MOD(INT($A3055/32),2)</f>
        <v>0</v>
      </c>
      <c r="D3055" s="6" t="n">
        <f aca="false">MOD(INT($A3055/16),2)</f>
        <v>0</v>
      </c>
      <c r="E3055" s="6" t="n">
        <f aca="false">MOD(INT($A3055/8),2)</f>
        <v>1</v>
      </c>
      <c r="F3055" s="6" t="n">
        <f aca="false">MOD(INT($A3055/4),2)</f>
        <v>0</v>
      </c>
      <c r="G3055" s="6" t="n">
        <f aca="false">MOD(INT($A3055/2),2)</f>
        <v>0</v>
      </c>
      <c r="H3055" s="6" t="n">
        <f aca="false">MOD(INT($A3055/1),2)</f>
        <v>1</v>
      </c>
      <c r="I3055" s="7" t="n">
        <f aca="false">IF(B3055=1,MIN($B$6,$B$2980),0)</f>
        <v>30000000</v>
      </c>
      <c r="J3055" s="7" t="n">
        <f aca="false">IF(C3055=1,MIN($F$856,MAX(0,$B$2980-I3055)),0)</f>
        <v>0</v>
      </c>
      <c r="K3055" s="7" t="n">
        <f aca="false">IF(D3055=1,MIN($F$855,MAX(0,$B$2980-SUM(I3055:J3055))),0)</f>
        <v>0</v>
      </c>
      <c r="L3055" s="7" t="n">
        <f aca="false">IF(E3055=1,MIN($F$854,MAX(0,$B$2980-SUM(I3055:K3055))),0)</f>
        <v>60000000</v>
      </c>
      <c r="M3055" s="7" t="n">
        <f aca="false">IF(F3055=1,MIN($F$853,MAX(0,$B$2980-SUM(I3055:L3055))),0)</f>
        <v>0</v>
      </c>
      <c r="N3055" s="7" t="n">
        <f aca="false">IF(G3055=1,MIN($F$852,MAX(0,$B$2980-SUM(I3055:M3055))),0)</f>
        <v>0</v>
      </c>
      <c r="O3055" s="7" t="n">
        <f aca="false">IF(H3055=1,MIN($F$851,MAX(0,$B$2980-SUM(I3055:N3055))),0)</f>
        <v>5000000</v>
      </c>
      <c r="P3055" s="7" t="n">
        <f aca="false">MAX(0,$B$2980-SUM(I3055:O3055))</f>
        <v>1905000000</v>
      </c>
      <c r="Q3055" s="7" t="n">
        <f aca="false">($B$833+$B$834)+$B$22+(1-B3055)*$B$828+(1-C3055)*$E$856+(1-D3055)*$E$855+(1-E3055)*$E$854+(1-F3055)*$E$853+(1-G3055)*$E$852+(1-H3055)*$E$851</f>
        <v>25099696.995285</v>
      </c>
      <c r="R3055" s="7" t="n">
        <f aca="false">P3055&gt;$B$12*Q3055</f>
        <v>1</v>
      </c>
      <c r="S3055" s="7" t="n">
        <f aca="false">IF(R3055,(P3055+$B$12*$B$13)/(Q3055+$B$13),IF(Q3055&gt;0,P3055/Q3055,0))</f>
        <v>69.1130775937819</v>
      </c>
      <c r="T3055" s="7" t="n">
        <f aca="false">IF(R3055,$B$13*(S3055-$B$12),0)</f>
        <v>170282693.984455</v>
      </c>
      <c r="U3055" s="7" t="n">
        <f aca="false">($B$833+$B$834)*S3055</f>
        <v>18382442.0154877</v>
      </c>
      <c r="V3055" s="7" t="n">
        <f aca="false">$B$22*S3055</f>
        <v>622017698.344037</v>
      </c>
      <c r="W3055" s="7" t="n">
        <f aca="false">IF(B3055=1,I3055,S3055*$B$828)</f>
        <v>30000000</v>
      </c>
      <c r="X3055" s="7" t="n">
        <f aca="false">IF(C3055=1,J3055,S3055*$E$856)</f>
        <v>422101014.345435</v>
      </c>
      <c r="Y3055" s="7" t="n">
        <f aca="false">IF(D3055=1,K3055,S3055*$E$855)</f>
        <v>119311530.56033</v>
      </c>
      <c r="Z3055" s="7" t="n">
        <f aca="false">IF(E3055=1,L3055,S3055*$E$854)</f>
        <v>60000000</v>
      </c>
      <c r="AA3055" s="7" t="n">
        <f aca="false">IF(F3055=1,M3055,S3055*$E$853)</f>
        <v>207339232.781346</v>
      </c>
      <c r="AB3055" s="7" t="n">
        <f aca="false">IF(G3055=1,N3055,S3055*$E$852)</f>
        <v>345565387.96891</v>
      </c>
      <c r="AC3055" s="7" t="n">
        <f aca="false">IF(H3055=1,O3055,S3055*$E$851)</f>
        <v>5000000</v>
      </c>
      <c r="AD3055" s="7" t="n">
        <f aca="false">INDEX($W$2982:$W$3109,MATCH($A3055+(1-B3055)*64,$A$2982:$A$3109,0))</f>
        <v>30000000</v>
      </c>
      <c r="AE3055" s="7" t="n">
        <f aca="false">INDEX($W$2982:$W$3109,MATCH($A3055-B3055*64,$A$2982:$A$3109,0))</f>
        <v>43851396.8833731</v>
      </c>
      <c r="AF3055" s="7" t="n">
        <f aca="false">INDEX($X$2982:$X$3109,MATCH($A3055+(1-C3055)*32,$A$2982:$A$3109,0))</f>
        <v>300000000</v>
      </c>
      <c r="AG3055" s="7" t="n">
        <f aca="false">INDEX($X$2982:$X$3109,MATCH($A3055-C3055*32,$A$2982:$A$3109,0))</f>
        <v>422101014.345435</v>
      </c>
      <c r="AH3055" s="7" t="n">
        <f aca="false">INDEX($Y$2982:$Y$3109,MATCH($A3055+(1-D3055)*16,$A$2982:$A$3109,0))</f>
        <v>100000000</v>
      </c>
      <c r="AI3055" s="7" t="n">
        <f aca="false">INDEX($Y$2982:$Y$3109,MATCH($A3055-D3055*16,$A$2982:$A$3109,0))</f>
        <v>119311530.56033</v>
      </c>
      <c r="AJ3055" s="7" t="n">
        <f aca="false">INDEX($Z$2982:$Z$3109,MATCH($A3055+(1-E3055)*8,$A$2982:$A$3109,0))</f>
        <v>60000000</v>
      </c>
      <c r="AK3055" s="7" t="n">
        <f aca="false">INDEX($Z$2982:$Z$3109,MATCH($A3055-E3055*8,$A$2982:$A$3109,0))</f>
        <v>157401589.780795</v>
      </c>
      <c r="AL3055" s="7" t="n">
        <f aca="false">INDEX($AA$2982:$AA$3109,MATCH($A3055+(1-F3055)*4,$A$2982:$A$3109,0))</f>
        <v>30000000</v>
      </c>
      <c r="AM3055" s="7" t="n">
        <f aca="false">INDEX($AA$2982:$AA$3109,MATCH($A3055-F3055*4,$A$2982:$A$3109,0))</f>
        <v>207339232.781346</v>
      </c>
      <c r="AN3055" s="7" t="n">
        <f aca="false">INDEX($AB$2982:$AB$3109,MATCH($A3055+(1-G3055)*2,$A$2982:$A$3109,0))</f>
        <v>15000000</v>
      </c>
      <c r="AO3055" s="7" t="n">
        <f aca="false">INDEX($AB$2982:$AB$3109,MATCH($A3055-G3055*2,$A$2982:$A$3109,0))</f>
        <v>345565387.96891</v>
      </c>
      <c r="AP3055" s="7" t="n">
        <f aca="false">INDEX($AC$2982:$AC$3109,MATCH($A3055+(1-H3055)*1,$A$2982:$A$3109,0))</f>
        <v>5000000</v>
      </c>
      <c r="AQ3055" s="7" t="n">
        <f aca="false">INDEX($AC$2982:$AC$3109,MATCH($A3055-H3055*1,$A$2982:$A$3109,0))</f>
        <v>293330947.259512</v>
      </c>
      <c r="AR3055" s="14" t="b">
        <f aca="false">AND(IF(B3055=1,AD3055&gt;=AE3055,AE3055&gt;AD3055),IF(C3055=1,AF3055&gt;=AG3055,AG3055&gt;AF3055),IF(D3055=1,AH3055&gt;=AI3055,AI3055&gt;AH3055),IF(E3055=1,AJ3055&gt;=AK3055,AK3055&gt;AJ3055),IF(F3055=1,AL3055&gt;=AM3055,AM3055&gt;AL3055),IF(G3055=1,AN3055&gt;=AO3055,AO3055&gt;AN3055),IF(H3055=1,AP3055&gt;=AQ3055,AQ3055&gt;AP3055))</f>
        <v>0</v>
      </c>
      <c r="AS3055" s="2"/>
      <c r="AT3055" s="2"/>
      <c r="AU3055" s="2"/>
      <c r="AV3055" s="2"/>
      <c r="AW3055" s="2"/>
      <c r="AX3055" s="2"/>
    </row>
    <row r="3056" customFormat="false" ht="15" hidden="false" customHeight="false" outlineLevel="0" collapsed="false">
      <c r="A3056" s="6" t="n">
        <f aca="false">ROW()-2982</f>
        <v>74</v>
      </c>
      <c r="B3056" s="6" t="n">
        <f aca="false">MOD(INT($A3056/64),2)</f>
        <v>1</v>
      </c>
      <c r="C3056" s="6" t="n">
        <f aca="false">MOD(INT($A3056/32),2)</f>
        <v>0</v>
      </c>
      <c r="D3056" s="6" t="n">
        <f aca="false">MOD(INT($A3056/16),2)</f>
        <v>0</v>
      </c>
      <c r="E3056" s="6" t="n">
        <f aca="false">MOD(INT($A3056/8),2)</f>
        <v>1</v>
      </c>
      <c r="F3056" s="6" t="n">
        <f aca="false">MOD(INT($A3056/4),2)</f>
        <v>0</v>
      </c>
      <c r="G3056" s="6" t="n">
        <f aca="false">MOD(INT($A3056/2),2)</f>
        <v>1</v>
      </c>
      <c r="H3056" s="6" t="n">
        <f aca="false">MOD(INT($A3056/1),2)</f>
        <v>0</v>
      </c>
      <c r="I3056" s="7" t="n">
        <f aca="false">IF(B3056=1,MIN($B$6,$B$2980),0)</f>
        <v>30000000</v>
      </c>
      <c r="J3056" s="7" t="n">
        <f aca="false">IF(C3056=1,MIN($F$856,MAX(0,$B$2980-I3056)),0)</f>
        <v>0</v>
      </c>
      <c r="K3056" s="7" t="n">
        <f aca="false">IF(D3056=1,MIN($F$855,MAX(0,$B$2980-SUM(I3056:J3056))),0)</f>
        <v>0</v>
      </c>
      <c r="L3056" s="7" t="n">
        <f aca="false">IF(E3056=1,MIN($F$854,MAX(0,$B$2980-SUM(I3056:K3056))),0)</f>
        <v>60000000</v>
      </c>
      <c r="M3056" s="7" t="n">
        <f aca="false">IF(F3056=1,MIN($F$853,MAX(0,$B$2980-SUM(I3056:L3056))),0)</f>
        <v>0</v>
      </c>
      <c r="N3056" s="7" t="n">
        <f aca="false">IF(G3056=1,MIN($F$852,MAX(0,$B$2980-SUM(I3056:M3056))),0)</f>
        <v>15000000</v>
      </c>
      <c r="O3056" s="7" t="n">
        <f aca="false">IF(H3056=1,MIN($F$851,MAX(0,$B$2980-SUM(I3056:N3056))),0)</f>
        <v>0</v>
      </c>
      <c r="P3056" s="7" t="n">
        <f aca="false">MAX(0,$B$2980-SUM(I3056:O3056))</f>
        <v>1895000000</v>
      </c>
      <c r="Q3056" s="7" t="n">
        <f aca="false">($B$833+$B$834)+$B$22+(1-B3056)*$B$828+(1-C3056)*$E$856+(1-D3056)*$E$855+(1-E3056)*$E$854+(1-F3056)*$E$853+(1-G3056)*$E$852+(1-H3056)*$E$851</f>
        <v>25099696.995285</v>
      </c>
      <c r="R3056" s="7" t="n">
        <f aca="false">P3056&gt;$B$12*Q3056</f>
        <v>1</v>
      </c>
      <c r="S3056" s="7" t="n">
        <f aca="false">IF(R3056,(P3056+$B$12*$B$13)/(Q3056+$B$13),IF(Q3056&gt;0,P3056/Q3056,0))</f>
        <v>68.7507547754659</v>
      </c>
      <c r="T3056" s="7" t="n">
        <f aca="false">IF(R3056,$B$13*(S3056-$B$12),0)</f>
        <v>169376886.938665</v>
      </c>
      <c r="U3056" s="7" t="n">
        <f aca="false">($B$833+$B$834)*S3056</f>
        <v>18286072.7257604</v>
      </c>
      <c r="V3056" s="7" t="n">
        <f aca="false">$B$22*S3056</f>
        <v>618756792.979193</v>
      </c>
      <c r="W3056" s="7" t="n">
        <f aca="false">IF(B3056=1,I3056,S3056*$B$828)</f>
        <v>30000000</v>
      </c>
      <c r="X3056" s="7" t="n">
        <f aca="false">IF(C3056=1,J3056,S3056*$E$856)</f>
        <v>419888164.991068</v>
      </c>
      <c r="Y3056" s="7" t="n">
        <f aca="false">IF(D3056=1,K3056,S3056*$E$855)</f>
        <v>118686044.161587</v>
      </c>
      <c r="Z3056" s="7" t="n">
        <f aca="false">IF(E3056=1,L3056,S3056*$E$854)</f>
        <v>60000000</v>
      </c>
      <c r="AA3056" s="7" t="n">
        <f aca="false">IF(F3056=1,M3056,S3056*$E$853)</f>
        <v>206252264.326398</v>
      </c>
      <c r="AB3056" s="7" t="n">
        <f aca="false">IF(G3056=1,N3056,S3056*$E$852)</f>
        <v>15000000</v>
      </c>
      <c r="AC3056" s="7" t="n">
        <f aca="false">IF(H3056=1,O3056,S3056*$E$851)</f>
        <v>343753773.877329</v>
      </c>
      <c r="AD3056" s="7" t="n">
        <f aca="false">INDEX($W$2982:$W$3109,MATCH($A3056+(1-B3056)*64,$A$2982:$A$3109,0))</f>
        <v>30000000</v>
      </c>
      <c r="AE3056" s="7" t="n">
        <f aca="false">INDEX($W$2982:$W$3109,MATCH($A3056-B3056*64,$A$2982:$A$3109,0))</f>
        <v>43625067.0930073</v>
      </c>
      <c r="AF3056" s="7" t="n">
        <f aca="false">INDEX($X$2982:$X$3109,MATCH($A3056+(1-C3056)*32,$A$2982:$A$3109,0))</f>
        <v>300000000</v>
      </c>
      <c r="AG3056" s="7" t="n">
        <f aca="false">INDEX($X$2982:$X$3109,MATCH($A3056-C3056*32,$A$2982:$A$3109,0))</f>
        <v>419888164.991068</v>
      </c>
      <c r="AH3056" s="7" t="n">
        <f aca="false">INDEX($Y$2982:$Y$3109,MATCH($A3056+(1-D3056)*16,$A$2982:$A$3109,0))</f>
        <v>100000000</v>
      </c>
      <c r="AI3056" s="7" t="n">
        <f aca="false">INDEX($Y$2982:$Y$3109,MATCH($A3056-D3056*16,$A$2982:$A$3109,0))</f>
        <v>118686044.161587</v>
      </c>
      <c r="AJ3056" s="7" t="n">
        <f aca="false">INDEX($Z$2982:$Z$3109,MATCH($A3056+(1-E3056)*8,$A$2982:$A$3109,0))</f>
        <v>60000000</v>
      </c>
      <c r="AK3056" s="7" t="n">
        <f aca="false">INDEX($Z$2982:$Z$3109,MATCH($A3056-E3056*8,$A$2982:$A$3109,0))</f>
        <v>156601581.700588</v>
      </c>
      <c r="AL3056" s="7" t="n">
        <f aca="false">INDEX($AA$2982:$AA$3109,MATCH($A3056+(1-F3056)*4,$A$2982:$A$3109,0))</f>
        <v>30000000</v>
      </c>
      <c r="AM3056" s="7" t="n">
        <f aca="false">INDEX($AA$2982:$AA$3109,MATCH($A3056-F3056*4,$A$2982:$A$3109,0))</f>
        <v>206252264.326398</v>
      </c>
      <c r="AN3056" s="7" t="n">
        <f aca="false">INDEX($AB$2982:$AB$3109,MATCH($A3056+(1-G3056)*2,$A$2982:$A$3109,0))</f>
        <v>15000000</v>
      </c>
      <c r="AO3056" s="7" t="n">
        <f aca="false">INDEX($AB$2982:$AB$3109,MATCH($A3056-G3056*2,$A$2982:$A$3109,0))</f>
        <v>293330947.259512</v>
      </c>
      <c r="AP3056" s="7" t="n">
        <f aca="false">INDEX($AC$2982:$AC$3109,MATCH($A3056+(1-H3056)*1,$A$2982:$A$3109,0))</f>
        <v>5000000</v>
      </c>
      <c r="AQ3056" s="7" t="n">
        <f aca="false">INDEX($AC$2982:$AC$3109,MATCH($A3056-H3056*1,$A$2982:$A$3109,0))</f>
        <v>343753773.877329</v>
      </c>
      <c r="AR3056" s="14" t="b">
        <f aca="false">AND(IF(B3056=1,AD3056&gt;=AE3056,AE3056&gt;AD3056),IF(C3056=1,AF3056&gt;=AG3056,AG3056&gt;AF3056),IF(D3056=1,AH3056&gt;=AI3056,AI3056&gt;AH3056),IF(E3056=1,AJ3056&gt;=AK3056,AK3056&gt;AJ3056),IF(F3056=1,AL3056&gt;=AM3056,AM3056&gt;AL3056),IF(G3056=1,AN3056&gt;=AO3056,AO3056&gt;AN3056),IF(H3056=1,AP3056&gt;=AQ3056,AQ3056&gt;AP3056))</f>
        <v>0</v>
      </c>
      <c r="AS3056" s="2"/>
      <c r="AT3056" s="2"/>
      <c r="AU3056" s="2"/>
      <c r="AV3056" s="2"/>
      <c r="AW3056" s="2"/>
      <c r="AX3056" s="2"/>
    </row>
    <row r="3057" customFormat="false" ht="15" hidden="false" customHeight="false" outlineLevel="0" collapsed="false">
      <c r="A3057" s="6" t="n">
        <f aca="false">ROW()-2982</f>
        <v>75</v>
      </c>
      <c r="B3057" s="6" t="n">
        <f aca="false">MOD(INT($A3057/64),2)</f>
        <v>1</v>
      </c>
      <c r="C3057" s="6" t="n">
        <f aca="false">MOD(INT($A3057/32),2)</f>
        <v>0</v>
      </c>
      <c r="D3057" s="6" t="n">
        <f aca="false">MOD(INT($A3057/16),2)</f>
        <v>0</v>
      </c>
      <c r="E3057" s="6" t="n">
        <f aca="false">MOD(INT($A3057/8),2)</f>
        <v>1</v>
      </c>
      <c r="F3057" s="6" t="n">
        <f aca="false">MOD(INT($A3057/4),2)</f>
        <v>0</v>
      </c>
      <c r="G3057" s="6" t="n">
        <f aca="false">MOD(INT($A3057/2),2)</f>
        <v>1</v>
      </c>
      <c r="H3057" s="6" t="n">
        <f aca="false">MOD(INT($A3057/1),2)</f>
        <v>1</v>
      </c>
      <c r="I3057" s="7" t="n">
        <f aca="false">IF(B3057=1,MIN($B$6,$B$2980),0)</f>
        <v>30000000</v>
      </c>
      <c r="J3057" s="7" t="n">
        <f aca="false">IF(C3057=1,MIN($F$856,MAX(0,$B$2980-I3057)),0)</f>
        <v>0</v>
      </c>
      <c r="K3057" s="7" t="n">
        <f aca="false">IF(D3057=1,MIN($F$855,MAX(0,$B$2980-SUM(I3057:J3057))),0)</f>
        <v>0</v>
      </c>
      <c r="L3057" s="7" t="n">
        <f aca="false">IF(E3057=1,MIN($F$854,MAX(0,$B$2980-SUM(I3057:K3057))),0)</f>
        <v>60000000</v>
      </c>
      <c r="M3057" s="7" t="n">
        <f aca="false">IF(F3057=1,MIN($F$853,MAX(0,$B$2980-SUM(I3057:L3057))),0)</f>
        <v>0</v>
      </c>
      <c r="N3057" s="7" t="n">
        <f aca="false">IF(G3057=1,MIN($F$852,MAX(0,$B$2980-SUM(I3057:M3057))),0)</f>
        <v>15000000</v>
      </c>
      <c r="O3057" s="7" t="n">
        <f aca="false">IF(H3057=1,MIN($F$851,MAX(0,$B$2980-SUM(I3057:N3057))),0)</f>
        <v>5000000</v>
      </c>
      <c r="P3057" s="7" t="n">
        <f aca="false">MAX(0,$B$2980-SUM(I3057:O3057))</f>
        <v>1890000000</v>
      </c>
      <c r="Q3057" s="7" t="n">
        <f aca="false">($B$833+$B$834)+$B$22+(1-B3057)*$B$828+(1-C3057)*$E$856+(1-D3057)*$E$855+(1-E3057)*$E$854+(1-F3057)*$E$853+(1-G3057)*$E$852+(1-H3057)*$E$851</f>
        <v>20099696.995285</v>
      </c>
      <c r="R3057" s="7" t="n">
        <f aca="false">P3057&gt;$B$12*Q3057</f>
        <v>1</v>
      </c>
      <c r="S3057" s="7" t="n">
        <f aca="false">IF(R3057,(P3057+$B$12*$B$13)/(Q3057+$B$13),IF(Q3057&gt;0,P3057/Q3057,0))</f>
        <v>83.7400607802324</v>
      </c>
      <c r="T3057" s="7" t="n">
        <f aca="false">IF(R3057,$B$13*(S3057-$B$12),0)</f>
        <v>206850151.950581</v>
      </c>
      <c r="U3057" s="7" t="n">
        <f aca="false">($B$833+$B$834)*S3057</f>
        <v>22272873.1704538</v>
      </c>
      <c r="V3057" s="7" t="n">
        <f aca="false">$B$22*S3057</f>
        <v>753660547.022092</v>
      </c>
      <c r="W3057" s="7" t="n">
        <f aca="false">IF(B3057=1,I3057,S3057*$B$828)</f>
        <v>30000000</v>
      </c>
      <c r="X3057" s="7" t="n">
        <f aca="false">IF(C3057=1,J3057,S3057*$E$856)</f>
        <v>511433810.029965</v>
      </c>
      <c r="Y3057" s="7" t="n">
        <f aca="false">IF(D3057=1,K3057,S3057*$E$855)</f>
        <v>144562435.486211</v>
      </c>
      <c r="Z3057" s="7" t="n">
        <f aca="false">IF(E3057=1,L3057,S3057*$E$854)</f>
        <v>60000000</v>
      </c>
      <c r="AA3057" s="7" t="n">
        <f aca="false">IF(F3057=1,M3057,S3057*$E$853)</f>
        <v>251220182.340697</v>
      </c>
      <c r="AB3057" s="7" t="n">
        <f aca="false">IF(G3057=1,N3057,S3057*$E$852)</f>
        <v>15000000</v>
      </c>
      <c r="AC3057" s="7" t="n">
        <f aca="false">IF(H3057=1,O3057,S3057*$E$851)</f>
        <v>5000000</v>
      </c>
      <c r="AD3057" s="7" t="n">
        <f aca="false">INDEX($W$2982:$W$3109,MATCH($A3057+(1-B3057)*64,$A$2982:$A$3109,0))</f>
        <v>30000000</v>
      </c>
      <c r="AE3057" s="7" t="n">
        <f aca="false">INDEX($W$2982:$W$3109,MATCH($A3057-B3057*64,$A$2982:$A$3109,0))</f>
        <v>52873799.9702463</v>
      </c>
      <c r="AF3057" s="7" t="n">
        <f aca="false">INDEX($X$2982:$X$3109,MATCH($A3057+(1-C3057)*32,$A$2982:$A$3109,0))</f>
        <v>300000000</v>
      </c>
      <c r="AG3057" s="7" t="n">
        <f aca="false">INDEX($X$2982:$X$3109,MATCH($A3057-C3057*32,$A$2982:$A$3109,0))</f>
        <v>511433810.029965</v>
      </c>
      <c r="AH3057" s="7" t="n">
        <f aca="false">INDEX($Y$2982:$Y$3109,MATCH($A3057+(1-D3057)*16,$A$2982:$A$3109,0))</f>
        <v>100000000</v>
      </c>
      <c r="AI3057" s="7" t="n">
        <f aca="false">INDEX($Y$2982:$Y$3109,MATCH($A3057-D3057*16,$A$2982:$A$3109,0))</f>
        <v>144562435.486211</v>
      </c>
      <c r="AJ3057" s="7" t="n">
        <f aca="false">INDEX($Z$2982:$Z$3109,MATCH($A3057+(1-E3057)*8,$A$2982:$A$3109,0))</f>
        <v>60000000</v>
      </c>
      <c r="AK3057" s="7" t="n">
        <f aca="false">INDEX($Z$2982:$Z$3109,MATCH($A3057-E3057*8,$A$2982:$A$3109,0))</f>
        <v>187442271.835686</v>
      </c>
      <c r="AL3057" s="7" t="n">
        <f aca="false">INDEX($AA$2982:$AA$3109,MATCH($A3057+(1-F3057)*4,$A$2982:$A$3109,0))</f>
        <v>30000000</v>
      </c>
      <c r="AM3057" s="7" t="n">
        <f aca="false">INDEX($AA$2982:$AA$3109,MATCH($A3057-F3057*4,$A$2982:$A$3109,0))</f>
        <v>251220182.340697</v>
      </c>
      <c r="AN3057" s="7" t="n">
        <f aca="false">INDEX($AB$2982:$AB$3109,MATCH($A3057+(1-G3057)*2,$A$2982:$A$3109,0))</f>
        <v>15000000</v>
      </c>
      <c r="AO3057" s="7" t="n">
        <f aca="false">INDEX($AB$2982:$AB$3109,MATCH($A3057-G3057*2,$A$2982:$A$3109,0))</f>
        <v>345565387.96891</v>
      </c>
      <c r="AP3057" s="7" t="n">
        <f aca="false">INDEX($AC$2982:$AC$3109,MATCH($A3057+(1-H3057)*1,$A$2982:$A$3109,0))</f>
        <v>5000000</v>
      </c>
      <c r="AQ3057" s="7" t="n">
        <f aca="false">INDEX($AC$2982:$AC$3109,MATCH($A3057-H3057*1,$A$2982:$A$3109,0))</f>
        <v>343753773.877329</v>
      </c>
      <c r="AR3057" s="14" t="b">
        <f aca="false">AND(IF(B3057=1,AD3057&gt;=AE3057,AE3057&gt;AD3057),IF(C3057=1,AF3057&gt;=AG3057,AG3057&gt;AF3057),IF(D3057=1,AH3057&gt;=AI3057,AI3057&gt;AH3057),IF(E3057=1,AJ3057&gt;=AK3057,AK3057&gt;AJ3057),IF(F3057=1,AL3057&gt;=AM3057,AM3057&gt;AL3057),IF(G3057=1,AN3057&gt;=AO3057,AO3057&gt;AN3057),IF(H3057=1,AP3057&gt;=AQ3057,AQ3057&gt;AP3057))</f>
        <v>0</v>
      </c>
      <c r="AS3057" s="2"/>
      <c r="AT3057" s="2"/>
      <c r="AU3057" s="2"/>
      <c r="AV3057" s="2"/>
      <c r="AW3057" s="2"/>
      <c r="AX3057" s="2"/>
    </row>
    <row r="3058" customFormat="false" ht="15" hidden="false" customHeight="false" outlineLevel="0" collapsed="false">
      <c r="A3058" s="6" t="n">
        <f aca="false">ROW()-2982</f>
        <v>76</v>
      </c>
      <c r="B3058" s="6" t="n">
        <f aca="false">MOD(INT($A3058/64),2)</f>
        <v>1</v>
      </c>
      <c r="C3058" s="6" t="n">
        <f aca="false">MOD(INT($A3058/32),2)</f>
        <v>0</v>
      </c>
      <c r="D3058" s="6" t="n">
        <f aca="false">MOD(INT($A3058/16),2)</f>
        <v>0</v>
      </c>
      <c r="E3058" s="6" t="n">
        <f aca="false">MOD(INT($A3058/8),2)</f>
        <v>1</v>
      </c>
      <c r="F3058" s="6" t="n">
        <f aca="false">MOD(INT($A3058/4),2)</f>
        <v>1</v>
      </c>
      <c r="G3058" s="6" t="n">
        <f aca="false">MOD(INT($A3058/2),2)</f>
        <v>0</v>
      </c>
      <c r="H3058" s="6" t="n">
        <f aca="false">MOD(INT($A3058/1),2)</f>
        <v>0</v>
      </c>
      <c r="I3058" s="7" t="n">
        <f aca="false">IF(B3058=1,MIN($B$6,$B$2980),0)</f>
        <v>30000000</v>
      </c>
      <c r="J3058" s="7" t="n">
        <f aca="false">IF(C3058=1,MIN($F$856,MAX(0,$B$2980-I3058)),0)</f>
        <v>0</v>
      </c>
      <c r="K3058" s="7" t="n">
        <f aca="false">IF(D3058=1,MIN($F$855,MAX(0,$B$2980-SUM(I3058:J3058))),0)</f>
        <v>0</v>
      </c>
      <c r="L3058" s="7" t="n">
        <f aca="false">IF(E3058=1,MIN($F$854,MAX(0,$B$2980-SUM(I3058:K3058))),0)</f>
        <v>60000000</v>
      </c>
      <c r="M3058" s="7" t="n">
        <f aca="false">IF(F3058=1,MIN($F$853,MAX(0,$B$2980-SUM(I3058:L3058))),0)</f>
        <v>30000000</v>
      </c>
      <c r="N3058" s="7" t="n">
        <f aca="false">IF(G3058=1,MIN($F$852,MAX(0,$B$2980-SUM(I3058:M3058))),0)</f>
        <v>0</v>
      </c>
      <c r="O3058" s="7" t="n">
        <f aca="false">IF(H3058=1,MIN($F$851,MAX(0,$B$2980-SUM(I3058:N3058))),0)</f>
        <v>0</v>
      </c>
      <c r="P3058" s="7" t="n">
        <f aca="false">MAX(0,$B$2980-SUM(I3058:O3058))</f>
        <v>1880000000</v>
      </c>
      <c r="Q3058" s="7" t="n">
        <f aca="false">($B$833+$B$834)+$B$22+(1-B3058)*$B$828+(1-C3058)*$E$856+(1-D3058)*$E$855+(1-E3058)*$E$854+(1-F3058)*$E$853+(1-G3058)*$E$852+(1-H3058)*$E$851</f>
        <v>27099696.995285</v>
      </c>
      <c r="R3058" s="7" t="n">
        <f aca="false">P3058&gt;$B$12*Q3058</f>
        <v>1</v>
      </c>
      <c r="S3058" s="7" t="n">
        <f aca="false">IF(R3058,(P3058+$B$12*$B$13)/(Q3058+$B$13),IF(Q3058&gt;0,P3058/Q3058,0))</f>
        <v>63.5986240095589</v>
      </c>
      <c r="T3058" s="7" t="n">
        <f aca="false">IF(R3058,$B$13*(S3058-$B$12),0)</f>
        <v>156496560.023897</v>
      </c>
      <c r="U3058" s="7" t="n">
        <f aca="false">($B$833+$B$834)*S3058</f>
        <v>16915727.9464821</v>
      </c>
      <c r="V3058" s="7" t="n">
        <f aca="false">$B$22*S3058</f>
        <v>572387616.08603</v>
      </c>
      <c r="W3058" s="7" t="n">
        <f aca="false">IF(B3058=1,I3058,S3058*$B$828)</f>
        <v>30000000</v>
      </c>
      <c r="X3058" s="7" t="n">
        <f aca="false">IF(C3058=1,J3058,S3058*$E$856)</f>
        <v>388422056.143887</v>
      </c>
      <c r="Y3058" s="7" t="n">
        <f aca="false">IF(D3058=1,K3058,S3058*$E$855)</f>
        <v>109791799.704115</v>
      </c>
      <c r="Z3058" s="7" t="n">
        <f aca="false">IF(E3058=1,L3058,S3058*$E$854)</f>
        <v>60000000</v>
      </c>
      <c r="AA3058" s="7" t="n">
        <f aca="false">IF(F3058=1,M3058,S3058*$E$853)</f>
        <v>30000000</v>
      </c>
      <c r="AB3058" s="7" t="n">
        <f aca="false">IF(G3058=1,N3058,S3058*$E$852)</f>
        <v>317993120.047795</v>
      </c>
      <c r="AC3058" s="7" t="n">
        <f aca="false">IF(H3058=1,O3058,S3058*$E$851)</f>
        <v>317993120.047795</v>
      </c>
      <c r="AD3058" s="7" t="n">
        <f aca="false">INDEX($W$2982:$W$3109,MATCH($A3058+(1-B3058)*64,$A$2982:$A$3109,0))</f>
        <v>30000000</v>
      </c>
      <c r="AE3058" s="7" t="n">
        <f aca="false">INDEX($W$2982:$W$3109,MATCH($A3058-B3058*64,$A$2982:$A$3109,0))</f>
        <v>40422658.829369</v>
      </c>
      <c r="AF3058" s="7" t="n">
        <f aca="false">INDEX($X$2982:$X$3109,MATCH($A3058+(1-C3058)*32,$A$2982:$A$3109,0))</f>
        <v>300000000</v>
      </c>
      <c r="AG3058" s="7" t="n">
        <f aca="false">INDEX($X$2982:$X$3109,MATCH($A3058-C3058*32,$A$2982:$A$3109,0))</f>
        <v>388422056.143887</v>
      </c>
      <c r="AH3058" s="7" t="n">
        <f aca="false">INDEX($Y$2982:$Y$3109,MATCH($A3058+(1-D3058)*16,$A$2982:$A$3109,0))</f>
        <v>100000000</v>
      </c>
      <c r="AI3058" s="7" t="n">
        <f aca="false">INDEX($Y$2982:$Y$3109,MATCH($A3058-D3058*16,$A$2982:$A$3109,0))</f>
        <v>109791799.704115</v>
      </c>
      <c r="AJ3058" s="7" t="n">
        <f aca="false">INDEX($Z$2982:$Z$3109,MATCH($A3058+(1-E3058)*8,$A$2982:$A$3109,0))</f>
        <v>60000000</v>
      </c>
      <c r="AK3058" s="7" t="n">
        <f aca="false">INDEX($Z$2982:$Z$3109,MATCH($A3058-E3058*8,$A$2982:$A$3109,0))</f>
        <v>145688879.513044</v>
      </c>
      <c r="AL3058" s="7" t="n">
        <f aca="false">INDEX($AA$2982:$AA$3109,MATCH($A3058+(1-F3058)*4,$A$2982:$A$3109,0))</f>
        <v>30000000</v>
      </c>
      <c r="AM3058" s="7" t="n">
        <f aca="false">INDEX($AA$2982:$AA$3109,MATCH($A3058-F3058*4,$A$2982:$A$3109,0))</f>
        <v>175998568.355707</v>
      </c>
      <c r="AN3058" s="7" t="n">
        <f aca="false">INDEX($AB$2982:$AB$3109,MATCH($A3058+(1-G3058)*2,$A$2982:$A$3109,0))</f>
        <v>15000000</v>
      </c>
      <c r="AO3058" s="7" t="n">
        <f aca="false">INDEX($AB$2982:$AB$3109,MATCH($A3058-G3058*2,$A$2982:$A$3109,0))</f>
        <v>317993120.047795</v>
      </c>
      <c r="AP3058" s="7" t="n">
        <f aca="false">INDEX($AC$2982:$AC$3109,MATCH($A3058+(1-H3058)*1,$A$2982:$A$3109,0))</f>
        <v>5000000</v>
      </c>
      <c r="AQ3058" s="7" t="n">
        <f aca="false">INDEX($AC$2982:$AC$3109,MATCH($A3058-H3058*1,$A$2982:$A$3109,0))</f>
        <v>317993120.047795</v>
      </c>
      <c r="AR3058" s="14" t="b">
        <f aca="false">AND(IF(B3058=1,AD3058&gt;=AE3058,AE3058&gt;AD3058),IF(C3058=1,AF3058&gt;=AG3058,AG3058&gt;AF3058),IF(D3058=1,AH3058&gt;=AI3058,AI3058&gt;AH3058),IF(E3058=1,AJ3058&gt;=AK3058,AK3058&gt;AJ3058),IF(F3058=1,AL3058&gt;=AM3058,AM3058&gt;AL3058),IF(G3058=1,AN3058&gt;=AO3058,AO3058&gt;AN3058),IF(H3058=1,AP3058&gt;=AQ3058,AQ3058&gt;AP3058))</f>
        <v>0</v>
      </c>
      <c r="AS3058" s="2"/>
      <c r="AT3058" s="2"/>
      <c r="AU3058" s="2"/>
      <c r="AV3058" s="2"/>
      <c r="AW3058" s="2"/>
      <c r="AX3058" s="2"/>
    </row>
    <row r="3059" customFormat="false" ht="15" hidden="false" customHeight="false" outlineLevel="0" collapsed="false">
      <c r="A3059" s="6" t="n">
        <f aca="false">ROW()-2982</f>
        <v>77</v>
      </c>
      <c r="B3059" s="6" t="n">
        <f aca="false">MOD(INT($A3059/64),2)</f>
        <v>1</v>
      </c>
      <c r="C3059" s="6" t="n">
        <f aca="false">MOD(INT($A3059/32),2)</f>
        <v>0</v>
      </c>
      <c r="D3059" s="6" t="n">
        <f aca="false">MOD(INT($A3059/16),2)</f>
        <v>0</v>
      </c>
      <c r="E3059" s="6" t="n">
        <f aca="false">MOD(INT($A3059/8),2)</f>
        <v>1</v>
      </c>
      <c r="F3059" s="6" t="n">
        <f aca="false">MOD(INT($A3059/4),2)</f>
        <v>1</v>
      </c>
      <c r="G3059" s="6" t="n">
        <f aca="false">MOD(INT($A3059/2),2)</f>
        <v>0</v>
      </c>
      <c r="H3059" s="6" t="n">
        <f aca="false">MOD(INT($A3059/1),2)</f>
        <v>1</v>
      </c>
      <c r="I3059" s="7" t="n">
        <f aca="false">IF(B3059=1,MIN($B$6,$B$2980),0)</f>
        <v>30000000</v>
      </c>
      <c r="J3059" s="7" t="n">
        <f aca="false">IF(C3059=1,MIN($F$856,MAX(0,$B$2980-I3059)),0)</f>
        <v>0</v>
      </c>
      <c r="K3059" s="7" t="n">
        <f aca="false">IF(D3059=1,MIN($F$855,MAX(0,$B$2980-SUM(I3059:J3059))),0)</f>
        <v>0</v>
      </c>
      <c r="L3059" s="7" t="n">
        <f aca="false">IF(E3059=1,MIN($F$854,MAX(0,$B$2980-SUM(I3059:K3059))),0)</f>
        <v>60000000</v>
      </c>
      <c r="M3059" s="7" t="n">
        <f aca="false">IF(F3059=1,MIN($F$853,MAX(0,$B$2980-SUM(I3059:L3059))),0)</f>
        <v>30000000</v>
      </c>
      <c r="N3059" s="7" t="n">
        <f aca="false">IF(G3059=1,MIN($F$852,MAX(0,$B$2980-SUM(I3059:M3059))),0)</f>
        <v>0</v>
      </c>
      <c r="O3059" s="7" t="n">
        <f aca="false">IF(H3059=1,MIN($F$851,MAX(0,$B$2980-SUM(I3059:N3059))),0)</f>
        <v>5000000</v>
      </c>
      <c r="P3059" s="7" t="n">
        <f aca="false">MAX(0,$B$2980-SUM(I3059:O3059))</f>
        <v>1875000000</v>
      </c>
      <c r="Q3059" s="7" t="n">
        <f aca="false">($B$833+$B$834)+$B$22+(1-B3059)*$B$828+(1-C3059)*$E$856+(1-D3059)*$E$855+(1-E3059)*$E$854+(1-F3059)*$E$853+(1-G3059)*$E$852+(1-H3059)*$E$851</f>
        <v>22099696.995285</v>
      </c>
      <c r="R3059" s="7" t="n">
        <f aca="false">P3059&gt;$B$12*Q3059</f>
        <v>1</v>
      </c>
      <c r="S3059" s="7" t="n">
        <f aca="false">IF(R3059,(P3059+$B$12*$B$13)/(Q3059+$B$13),IF(Q3059&gt;0,P3059/Q3059,0))</f>
        <v>76.3220782906334</v>
      </c>
      <c r="T3059" s="7" t="n">
        <f aca="false">IF(R3059,$B$13*(S3059-$B$12),0)</f>
        <v>188305195.726584</v>
      </c>
      <c r="U3059" s="7" t="n">
        <f aca="false">($B$833+$B$834)*S3059</f>
        <v>20299865.4889202</v>
      </c>
      <c r="V3059" s="7" t="n">
        <f aca="false">$B$22*S3059</f>
        <v>686898704.615701</v>
      </c>
      <c r="W3059" s="7" t="n">
        <f aca="false">IF(B3059=1,I3059,S3059*$B$828)</f>
        <v>30000000</v>
      </c>
      <c r="X3059" s="7" t="n">
        <f aca="false">IF(C3059=1,J3059,S3059*$E$856)</f>
        <v>466129244.783139</v>
      </c>
      <c r="Y3059" s="7" t="n">
        <f aca="false">IF(D3059=1,K3059,S3059*$E$855)</f>
        <v>131756597.932489</v>
      </c>
      <c r="Z3059" s="7" t="n">
        <f aca="false">IF(E3059=1,L3059,S3059*$E$854)</f>
        <v>60000000</v>
      </c>
      <c r="AA3059" s="7" t="n">
        <f aca="false">IF(F3059=1,M3059,S3059*$E$853)</f>
        <v>30000000</v>
      </c>
      <c r="AB3059" s="7" t="n">
        <f aca="false">IF(G3059=1,N3059,S3059*$E$852)</f>
        <v>381610391.453167</v>
      </c>
      <c r="AC3059" s="7" t="n">
        <f aca="false">IF(H3059=1,O3059,S3059*$E$851)</f>
        <v>5000000</v>
      </c>
      <c r="AD3059" s="7" t="n">
        <f aca="false">INDEX($W$2982:$W$3109,MATCH($A3059+(1-B3059)*64,$A$2982:$A$3109,0))</f>
        <v>30000000</v>
      </c>
      <c r="AE3059" s="7" t="n">
        <f aca="false">INDEX($W$2982:$W$3109,MATCH($A3059-B3059*64,$A$2982:$A$3109,0))</f>
        <v>48304073.4557752</v>
      </c>
      <c r="AF3059" s="7" t="n">
        <f aca="false">INDEX($X$2982:$X$3109,MATCH($A3059+(1-C3059)*32,$A$2982:$A$3109,0))</f>
        <v>300000000</v>
      </c>
      <c r="AG3059" s="7" t="n">
        <f aca="false">INDEX($X$2982:$X$3109,MATCH($A3059-C3059*32,$A$2982:$A$3109,0))</f>
        <v>466129244.783139</v>
      </c>
      <c r="AH3059" s="7" t="n">
        <f aca="false">INDEX($Y$2982:$Y$3109,MATCH($A3059+(1-D3059)*16,$A$2982:$A$3109,0))</f>
        <v>100000000</v>
      </c>
      <c r="AI3059" s="7" t="n">
        <f aca="false">INDEX($Y$2982:$Y$3109,MATCH($A3059-D3059*16,$A$2982:$A$3109,0))</f>
        <v>131756597.932489</v>
      </c>
      <c r="AJ3059" s="7" t="n">
        <f aca="false">INDEX($Z$2982:$Z$3109,MATCH($A3059+(1-E3059)*8,$A$2982:$A$3109,0))</f>
        <v>60000000</v>
      </c>
      <c r="AK3059" s="7" t="n">
        <f aca="false">INDEX($Z$2982:$Z$3109,MATCH($A3059-E3059*8,$A$2982:$A$3109,0))</f>
        <v>172224154.990037</v>
      </c>
      <c r="AL3059" s="7" t="n">
        <f aca="false">INDEX($AA$2982:$AA$3109,MATCH($A3059+(1-F3059)*4,$A$2982:$A$3109,0))</f>
        <v>30000000</v>
      </c>
      <c r="AM3059" s="7" t="n">
        <f aca="false">INDEX($AA$2982:$AA$3109,MATCH($A3059-F3059*4,$A$2982:$A$3109,0))</f>
        <v>207339232.781346</v>
      </c>
      <c r="AN3059" s="7" t="n">
        <f aca="false">INDEX($AB$2982:$AB$3109,MATCH($A3059+(1-G3059)*2,$A$2982:$A$3109,0))</f>
        <v>15000000</v>
      </c>
      <c r="AO3059" s="7" t="n">
        <f aca="false">INDEX($AB$2982:$AB$3109,MATCH($A3059-G3059*2,$A$2982:$A$3109,0))</f>
        <v>381610391.453167</v>
      </c>
      <c r="AP3059" s="7" t="n">
        <f aca="false">INDEX($AC$2982:$AC$3109,MATCH($A3059+(1-H3059)*1,$A$2982:$A$3109,0))</f>
        <v>5000000</v>
      </c>
      <c r="AQ3059" s="7" t="n">
        <f aca="false">INDEX($AC$2982:$AC$3109,MATCH($A3059-H3059*1,$A$2982:$A$3109,0))</f>
        <v>317993120.047795</v>
      </c>
      <c r="AR3059" s="14" t="b">
        <f aca="false">AND(IF(B3059=1,AD3059&gt;=AE3059,AE3059&gt;AD3059),IF(C3059=1,AF3059&gt;=AG3059,AG3059&gt;AF3059),IF(D3059=1,AH3059&gt;=AI3059,AI3059&gt;AH3059),IF(E3059=1,AJ3059&gt;=AK3059,AK3059&gt;AJ3059),IF(F3059=1,AL3059&gt;=AM3059,AM3059&gt;AL3059),IF(G3059=1,AN3059&gt;=AO3059,AO3059&gt;AN3059),IF(H3059=1,AP3059&gt;=AQ3059,AQ3059&gt;AP3059))</f>
        <v>0</v>
      </c>
      <c r="AS3059" s="2"/>
      <c r="AT3059" s="2"/>
      <c r="AU3059" s="2"/>
      <c r="AV3059" s="2"/>
      <c r="AW3059" s="2"/>
      <c r="AX3059" s="2"/>
    </row>
    <row r="3060" customFormat="false" ht="15" hidden="false" customHeight="false" outlineLevel="0" collapsed="false">
      <c r="A3060" s="6" t="n">
        <f aca="false">ROW()-2982</f>
        <v>78</v>
      </c>
      <c r="B3060" s="6" t="n">
        <f aca="false">MOD(INT($A3060/64),2)</f>
        <v>1</v>
      </c>
      <c r="C3060" s="6" t="n">
        <f aca="false">MOD(INT($A3060/32),2)</f>
        <v>0</v>
      </c>
      <c r="D3060" s="6" t="n">
        <f aca="false">MOD(INT($A3060/16),2)</f>
        <v>0</v>
      </c>
      <c r="E3060" s="6" t="n">
        <f aca="false">MOD(INT($A3060/8),2)</f>
        <v>1</v>
      </c>
      <c r="F3060" s="6" t="n">
        <f aca="false">MOD(INT($A3060/4),2)</f>
        <v>1</v>
      </c>
      <c r="G3060" s="6" t="n">
        <f aca="false">MOD(INT($A3060/2),2)</f>
        <v>1</v>
      </c>
      <c r="H3060" s="6" t="n">
        <f aca="false">MOD(INT($A3060/1),2)</f>
        <v>0</v>
      </c>
      <c r="I3060" s="7" t="n">
        <f aca="false">IF(B3060=1,MIN($B$6,$B$2980),0)</f>
        <v>30000000</v>
      </c>
      <c r="J3060" s="7" t="n">
        <f aca="false">IF(C3060=1,MIN($F$856,MAX(0,$B$2980-I3060)),0)</f>
        <v>0</v>
      </c>
      <c r="K3060" s="7" t="n">
        <f aca="false">IF(D3060=1,MIN($F$855,MAX(0,$B$2980-SUM(I3060:J3060))),0)</f>
        <v>0</v>
      </c>
      <c r="L3060" s="7" t="n">
        <f aca="false">IF(E3060=1,MIN($F$854,MAX(0,$B$2980-SUM(I3060:K3060))),0)</f>
        <v>60000000</v>
      </c>
      <c r="M3060" s="7" t="n">
        <f aca="false">IF(F3060=1,MIN($F$853,MAX(0,$B$2980-SUM(I3060:L3060))),0)</f>
        <v>30000000</v>
      </c>
      <c r="N3060" s="7" t="n">
        <f aca="false">IF(G3060=1,MIN($F$852,MAX(0,$B$2980-SUM(I3060:M3060))),0)</f>
        <v>15000000</v>
      </c>
      <c r="O3060" s="7" t="n">
        <f aca="false">IF(H3060=1,MIN($F$851,MAX(0,$B$2980-SUM(I3060:N3060))),0)</f>
        <v>0</v>
      </c>
      <c r="P3060" s="7" t="n">
        <f aca="false">MAX(0,$B$2980-SUM(I3060:O3060))</f>
        <v>1865000000</v>
      </c>
      <c r="Q3060" s="7" t="n">
        <f aca="false">($B$833+$B$834)+$B$22+(1-B3060)*$B$828+(1-C3060)*$E$856+(1-D3060)*$E$855+(1-E3060)*$E$854+(1-F3060)*$E$853+(1-G3060)*$E$852+(1-H3060)*$E$851</f>
        <v>22099696.995285</v>
      </c>
      <c r="R3060" s="7" t="n">
        <f aca="false">P3060&gt;$B$12*Q3060</f>
        <v>1</v>
      </c>
      <c r="S3060" s="7" t="n">
        <f aca="false">IF(R3060,(P3060+$B$12*$B$13)/(Q3060+$B$13),IF(Q3060&gt;0,P3060/Q3060,0))</f>
        <v>75.9155692185129</v>
      </c>
      <c r="T3060" s="7" t="n">
        <f aca="false">IF(R3060,$B$13*(S3060-$B$12),0)</f>
        <v>187288923.046282</v>
      </c>
      <c r="U3060" s="7" t="n">
        <f aca="false">($B$833+$B$834)*S3060</f>
        <v>20191743.7020285</v>
      </c>
      <c r="V3060" s="7" t="n">
        <f aca="false">$B$22*S3060</f>
        <v>683240122.966616</v>
      </c>
      <c r="W3060" s="7" t="n">
        <f aca="false">IF(B3060=1,I3060,S3060*$B$828)</f>
        <v>30000000</v>
      </c>
      <c r="X3060" s="7" t="n">
        <f aca="false">IF(C3060=1,J3060,S3060*$E$856)</f>
        <v>463646532.427437</v>
      </c>
      <c r="Y3060" s="7" t="n">
        <f aca="false">IF(D3060=1,K3060,S3060*$E$855)</f>
        <v>131054831.765072</v>
      </c>
      <c r="Z3060" s="7" t="n">
        <f aca="false">IF(E3060=1,L3060,S3060*$E$854)</f>
        <v>60000000</v>
      </c>
      <c r="AA3060" s="7" t="n">
        <f aca="false">IF(F3060=1,M3060,S3060*$E$853)</f>
        <v>30000000</v>
      </c>
      <c r="AB3060" s="7" t="n">
        <f aca="false">IF(G3060=1,N3060,S3060*$E$852)</f>
        <v>15000000</v>
      </c>
      <c r="AC3060" s="7" t="n">
        <f aca="false">IF(H3060=1,O3060,S3060*$E$851)</f>
        <v>379577846.092564</v>
      </c>
      <c r="AD3060" s="7" t="n">
        <f aca="false">INDEX($W$2982:$W$3109,MATCH($A3060+(1-B3060)*64,$A$2982:$A$3109,0))</f>
        <v>30000000</v>
      </c>
      <c r="AE3060" s="7" t="n">
        <f aca="false">INDEX($W$2982:$W$3109,MATCH($A3060-B3060*64,$A$2982:$A$3109,0))</f>
        <v>48050841.0916558</v>
      </c>
      <c r="AF3060" s="7" t="n">
        <f aca="false">INDEX($X$2982:$X$3109,MATCH($A3060+(1-C3060)*32,$A$2982:$A$3109,0))</f>
        <v>300000000</v>
      </c>
      <c r="AG3060" s="7" t="n">
        <f aca="false">INDEX($X$2982:$X$3109,MATCH($A3060-C3060*32,$A$2982:$A$3109,0))</f>
        <v>463646532.427437</v>
      </c>
      <c r="AH3060" s="7" t="n">
        <f aca="false">INDEX($Y$2982:$Y$3109,MATCH($A3060+(1-D3060)*16,$A$2982:$A$3109,0))</f>
        <v>100000000</v>
      </c>
      <c r="AI3060" s="7" t="n">
        <f aca="false">INDEX($Y$2982:$Y$3109,MATCH($A3060-D3060*16,$A$2982:$A$3109,0))</f>
        <v>131054831.765072</v>
      </c>
      <c r="AJ3060" s="7" t="n">
        <f aca="false">INDEX($Z$2982:$Z$3109,MATCH($A3060+(1-E3060)*8,$A$2982:$A$3109,0))</f>
        <v>60000000</v>
      </c>
      <c r="AK3060" s="7" t="n">
        <f aca="false">INDEX($Z$2982:$Z$3109,MATCH($A3060-E3060*8,$A$2982:$A$3109,0))</f>
        <v>171335256.125572</v>
      </c>
      <c r="AL3060" s="7" t="n">
        <f aca="false">INDEX($AA$2982:$AA$3109,MATCH($A3060+(1-F3060)*4,$A$2982:$A$3109,0))</f>
        <v>30000000</v>
      </c>
      <c r="AM3060" s="7" t="n">
        <f aca="false">INDEX($AA$2982:$AA$3109,MATCH($A3060-F3060*4,$A$2982:$A$3109,0))</f>
        <v>206252264.326398</v>
      </c>
      <c r="AN3060" s="7" t="n">
        <f aca="false">INDEX($AB$2982:$AB$3109,MATCH($A3060+(1-G3060)*2,$A$2982:$A$3109,0))</f>
        <v>15000000</v>
      </c>
      <c r="AO3060" s="7" t="n">
        <f aca="false">INDEX($AB$2982:$AB$3109,MATCH($A3060-G3060*2,$A$2982:$A$3109,0))</f>
        <v>317993120.047795</v>
      </c>
      <c r="AP3060" s="7" t="n">
        <f aca="false">INDEX($AC$2982:$AC$3109,MATCH($A3060+(1-H3060)*1,$A$2982:$A$3109,0))</f>
        <v>5000000</v>
      </c>
      <c r="AQ3060" s="7" t="n">
        <f aca="false">INDEX($AC$2982:$AC$3109,MATCH($A3060-H3060*1,$A$2982:$A$3109,0))</f>
        <v>379577846.092564</v>
      </c>
      <c r="AR3060" s="14" t="b">
        <f aca="false">AND(IF(B3060=1,AD3060&gt;=AE3060,AE3060&gt;AD3060),IF(C3060=1,AF3060&gt;=AG3060,AG3060&gt;AF3060),IF(D3060=1,AH3060&gt;=AI3060,AI3060&gt;AH3060),IF(E3060=1,AJ3060&gt;=AK3060,AK3060&gt;AJ3060),IF(F3060=1,AL3060&gt;=AM3060,AM3060&gt;AL3060),IF(G3060=1,AN3060&gt;=AO3060,AO3060&gt;AN3060),IF(H3060=1,AP3060&gt;=AQ3060,AQ3060&gt;AP3060))</f>
        <v>0</v>
      </c>
      <c r="AS3060" s="2"/>
      <c r="AT3060" s="2"/>
      <c r="AU3060" s="2"/>
      <c r="AV3060" s="2"/>
      <c r="AW3060" s="2"/>
      <c r="AX3060" s="2"/>
    </row>
    <row r="3061" customFormat="false" ht="15" hidden="false" customHeight="false" outlineLevel="0" collapsed="false">
      <c r="A3061" s="6" t="n">
        <f aca="false">ROW()-2982</f>
        <v>79</v>
      </c>
      <c r="B3061" s="6" t="n">
        <f aca="false">MOD(INT($A3061/64),2)</f>
        <v>1</v>
      </c>
      <c r="C3061" s="6" t="n">
        <f aca="false">MOD(INT($A3061/32),2)</f>
        <v>0</v>
      </c>
      <c r="D3061" s="6" t="n">
        <f aca="false">MOD(INT($A3061/16),2)</f>
        <v>0</v>
      </c>
      <c r="E3061" s="6" t="n">
        <f aca="false">MOD(INT($A3061/8),2)</f>
        <v>1</v>
      </c>
      <c r="F3061" s="6" t="n">
        <f aca="false">MOD(INT($A3061/4),2)</f>
        <v>1</v>
      </c>
      <c r="G3061" s="6" t="n">
        <f aca="false">MOD(INT($A3061/2),2)</f>
        <v>1</v>
      </c>
      <c r="H3061" s="6" t="n">
        <f aca="false">MOD(INT($A3061/1),2)</f>
        <v>1</v>
      </c>
      <c r="I3061" s="7" t="n">
        <f aca="false">IF(B3061=1,MIN($B$6,$B$2980),0)</f>
        <v>30000000</v>
      </c>
      <c r="J3061" s="7" t="n">
        <f aca="false">IF(C3061=1,MIN($F$856,MAX(0,$B$2980-I3061)),0)</f>
        <v>0</v>
      </c>
      <c r="K3061" s="7" t="n">
        <f aca="false">IF(D3061=1,MIN($F$855,MAX(0,$B$2980-SUM(I3061:J3061))),0)</f>
        <v>0</v>
      </c>
      <c r="L3061" s="7" t="n">
        <f aca="false">IF(E3061=1,MIN($F$854,MAX(0,$B$2980-SUM(I3061:K3061))),0)</f>
        <v>60000000</v>
      </c>
      <c r="M3061" s="7" t="n">
        <f aca="false">IF(F3061=1,MIN($F$853,MAX(0,$B$2980-SUM(I3061:L3061))),0)</f>
        <v>30000000</v>
      </c>
      <c r="N3061" s="7" t="n">
        <f aca="false">IF(G3061=1,MIN($F$852,MAX(0,$B$2980-SUM(I3061:M3061))),0)</f>
        <v>15000000</v>
      </c>
      <c r="O3061" s="7" t="n">
        <f aca="false">IF(H3061=1,MIN($F$851,MAX(0,$B$2980-SUM(I3061:N3061))),0)</f>
        <v>5000000</v>
      </c>
      <c r="P3061" s="7" t="n">
        <f aca="false">MAX(0,$B$2980-SUM(I3061:O3061))</f>
        <v>1860000000</v>
      </c>
      <c r="Q3061" s="7" t="n">
        <f aca="false">($B$833+$B$834)+$B$22+(1-B3061)*$B$828+(1-C3061)*$E$856+(1-D3061)*$E$855+(1-E3061)*$E$854+(1-F3061)*$E$853+(1-G3061)*$E$852+(1-H3061)*$E$851</f>
        <v>17099696.995285</v>
      </c>
      <c r="R3061" s="7" t="n">
        <f aca="false">P3061&gt;$B$12*Q3061</f>
        <v>1</v>
      </c>
      <c r="S3061" s="7" t="n">
        <f aca="false">IF(R3061,(P3061+$B$12*$B$13)/(Q3061+$B$13),IF(Q3061&gt;0,P3061/Q3061,0))</f>
        <v>95.026979266468</v>
      </c>
      <c r="T3061" s="7" t="n">
        <f aca="false">IF(R3061,$B$13*(S3061-$B$12),0)</f>
        <v>235067448.16617</v>
      </c>
      <c r="U3061" s="7" t="n">
        <f aca="false">($B$833+$B$834)*S3061</f>
        <v>25274926.2091891</v>
      </c>
      <c r="V3061" s="7" t="n">
        <f aca="false">$B$22*S3061</f>
        <v>855242813.398212</v>
      </c>
      <c r="W3061" s="7" t="n">
        <f aca="false">IF(B3061=1,I3061,S3061*$B$828)</f>
        <v>30000000</v>
      </c>
      <c r="X3061" s="7" t="n">
        <f aca="false">IF(C3061=1,J3061,S3061*$E$856)</f>
        <v>580367504.024557</v>
      </c>
      <c r="Y3061" s="7" t="n">
        <f aca="false">IF(D3061=1,K3061,S3061*$E$855)</f>
        <v>164047308.201872</v>
      </c>
      <c r="Z3061" s="7" t="n">
        <f aca="false">IF(E3061=1,L3061,S3061*$E$854)</f>
        <v>60000000</v>
      </c>
      <c r="AA3061" s="7" t="n">
        <f aca="false">IF(F3061=1,M3061,S3061*$E$853)</f>
        <v>30000000</v>
      </c>
      <c r="AB3061" s="7" t="n">
        <f aca="false">IF(G3061=1,N3061,S3061*$E$852)</f>
        <v>15000000</v>
      </c>
      <c r="AC3061" s="7" t="n">
        <f aca="false">IF(H3061=1,O3061,S3061*$E$851)</f>
        <v>5000000</v>
      </c>
      <c r="AD3061" s="7" t="n">
        <f aca="false">INDEX($W$2982:$W$3109,MATCH($A3061+(1-B3061)*64,$A$2982:$A$3109,0))</f>
        <v>30000000</v>
      </c>
      <c r="AE3061" s="7" t="n">
        <f aca="false">INDEX($W$2982:$W$3109,MATCH($A3061-B3061*64,$A$2982:$A$3109,0))</f>
        <v>59763900.172888</v>
      </c>
      <c r="AF3061" s="7" t="n">
        <f aca="false">INDEX($X$2982:$X$3109,MATCH($A3061+(1-C3061)*32,$A$2982:$A$3109,0))</f>
        <v>300000000</v>
      </c>
      <c r="AG3061" s="7" t="n">
        <f aca="false">INDEX($X$2982:$X$3109,MATCH($A3061-C3061*32,$A$2982:$A$3109,0))</f>
        <v>580367504.024557</v>
      </c>
      <c r="AH3061" s="7" t="n">
        <f aca="false">INDEX($Y$2982:$Y$3109,MATCH($A3061+(1-D3061)*16,$A$2982:$A$3109,0))</f>
        <v>100000000</v>
      </c>
      <c r="AI3061" s="7" t="n">
        <f aca="false">INDEX($Y$2982:$Y$3109,MATCH($A3061-D3061*16,$A$2982:$A$3109,0))</f>
        <v>164047308.201872</v>
      </c>
      <c r="AJ3061" s="7" t="n">
        <f aca="false">INDEX($Z$2982:$Z$3109,MATCH($A3061+(1-E3061)*8,$A$2982:$A$3109,0))</f>
        <v>60000000</v>
      </c>
      <c r="AK3061" s="7" t="n">
        <f aca="false">INDEX($Z$2982:$Z$3109,MATCH($A3061-E3061*8,$A$2982:$A$3109,0))</f>
        <v>209730161.328535</v>
      </c>
      <c r="AL3061" s="7" t="n">
        <f aca="false">INDEX($AA$2982:$AA$3109,MATCH($A3061+(1-F3061)*4,$A$2982:$A$3109,0))</f>
        <v>30000000</v>
      </c>
      <c r="AM3061" s="7" t="n">
        <f aca="false">INDEX($AA$2982:$AA$3109,MATCH($A3061-F3061*4,$A$2982:$A$3109,0))</f>
        <v>251220182.340697</v>
      </c>
      <c r="AN3061" s="7" t="n">
        <f aca="false">INDEX($AB$2982:$AB$3109,MATCH($A3061+(1-G3061)*2,$A$2982:$A$3109,0))</f>
        <v>15000000</v>
      </c>
      <c r="AO3061" s="7" t="n">
        <f aca="false">INDEX($AB$2982:$AB$3109,MATCH($A3061-G3061*2,$A$2982:$A$3109,0))</f>
        <v>381610391.453167</v>
      </c>
      <c r="AP3061" s="7" t="n">
        <f aca="false">INDEX($AC$2982:$AC$3109,MATCH($A3061+(1-H3061)*1,$A$2982:$A$3109,0))</f>
        <v>5000000</v>
      </c>
      <c r="AQ3061" s="7" t="n">
        <f aca="false">INDEX($AC$2982:$AC$3109,MATCH($A3061-H3061*1,$A$2982:$A$3109,0))</f>
        <v>379577846.092564</v>
      </c>
      <c r="AR3061" s="14" t="b">
        <f aca="false">AND(IF(B3061=1,AD3061&gt;=AE3061,AE3061&gt;AD3061),IF(C3061=1,AF3061&gt;=AG3061,AG3061&gt;AF3061),IF(D3061=1,AH3061&gt;=AI3061,AI3061&gt;AH3061),IF(E3061=1,AJ3061&gt;=AK3061,AK3061&gt;AJ3061),IF(F3061=1,AL3061&gt;=AM3061,AM3061&gt;AL3061),IF(G3061=1,AN3061&gt;=AO3061,AO3061&gt;AN3061),IF(H3061=1,AP3061&gt;=AQ3061,AQ3061&gt;AP3061))</f>
        <v>0</v>
      </c>
      <c r="AS3061" s="2"/>
      <c r="AT3061" s="2"/>
      <c r="AU3061" s="2"/>
      <c r="AV3061" s="2"/>
      <c r="AW3061" s="2"/>
      <c r="AX3061" s="2"/>
    </row>
    <row r="3062" customFormat="false" ht="15" hidden="false" customHeight="false" outlineLevel="0" collapsed="false">
      <c r="A3062" s="6" t="n">
        <f aca="false">ROW()-2982</f>
        <v>80</v>
      </c>
      <c r="B3062" s="6" t="n">
        <f aca="false">MOD(INT($A3062/64),2)</f>
        <v>1</v>
      </c>
      <c r="C3062" s="6" t="n">
        <f aca="false">MOD(INT($A3062/32),2)</f>
        <v>0</v>
      </c>
      <c r="D3062" s="6" t="n">
        <f aca="false">MOD(INT($A3062/16),2)</f>
        <v>1</v>
      </c>
      <c r="E3062" s="6" t="n">
        <f aca="false">MOD(INT($A3062/8),2)</f>
        <v>0</v>
      </c>
      <c r="F3062" s="6" t="n">
        <f aca="false">MOD(INT($A3062/4),2)</f>
        <v>0</v>
      </c>
      <c r="G3062" s="6" t="n">
        <f aca="false">MOD(INT($A3062/2),2)</f>
        <v>0</v>
      </c>
      <c r="H3062" s="6" t="n">
        <f aca="false">MOD(INT($A3062/1),2)</f>
        <v>0</v>
      </c>
      <c r="I3062" s="7" t="n">
        <f aca="false">IF(B3062=1,MIN($B$6,$B$2980),0)</f>
        <v>30000000</v>
      </c>
      <c r="J3062" s="7" t="n">
        <f aca="false">IF(C3062=1,MIN($F$856,MAX(0,$B$2980-I3062)),0)</f>
        <v>0</v>
      </c>
      <c r="K3062" s="7" t="n">
        <f aca="false">IF(D3062=1,MIN($F$855,MAX(0,$B$2980-SUM(I3062:J3062))),0)</f>
        <v>100000000</v>
      </c>
      <c r="L3062" s="7" t="n">
        <f aca="false">IF(E3062=1,MIN($F$854,MAX(0,$B$2980-SUM(I3062:K3062))),0)</f>
        <v>0</v>
      </c>
      <c r="M3062" s="7" t="n">
        <f aca="false">IF(F3062=1,MIN($F$853,MAX(0,$B$2980-SUM(I3062:L3062))),0)</f>
        <v>0</v>
      </c>
      <c r="N3062" s="7" t="n">
        <f aca="false">IF(G3062=1,MIN($F$852,MAX(0,$B$2980-SUM(I3062:M3062))),0)</f>
        <v>0</v>
      </c>
      <c r="O3062" s="7" t="n">
        <f aca="false">IF(H3062=1,MIN($F$851,MAX(0,$B$2980-SUM(I3062:N3062))),0)</f>
        <v>0</v>
      </c>
      <c r="P3062" s="7" t="n">
        <f aca="false">MAX(0,$B$2980-SUM(I3062:O3062))</f>
        <v>1870000000</v>
      </c>
      <c r="Q3062" s="7" t="n">
        <f aca="false">($B$833+$B$834)+$B$22+(1-B3062)*$B$828+(1-C3062)*$E$856+(1-D3062)*$E$855+(1-E3062)*$E$854+(1-F3062)*$E$853+(1-G3062)*$E$852+(1-H3062)*$E$851</f>
        <v>30773373.4872856</v>
      </c>
      <c r="R3062" s="7" t="n">
        <f aca="false">P3062&gt;$B$12*Q3062</f>
        <v>1</v>
      </c>
      <c r="S3062" s="7" t="n">
        <f aca="false">IF(R3062,(P3062+$B$12*$B$13)/(Q3062+$B$13),IF(Q3062&gt;0,P3062/Q3062,0))</f>
        <v>56.2762294215679</v>
      </c>
      <c r="T3062" s="7" t="n">
        <f aca="false">IF(R3062,$B$13*(S3062-$B$12),0)</f>
        <v>138190573.55392</v>
      </c>
      <c r="U3062" s="7" t="n">
        <f aca="false">($B$833+$B$834)*S3062</f>
        <v>14968144.3832177</v>
      </c>
      <c r="V3062" s="7" t="n">
        <f aca="false">$B$22*S3062</f>
        <v>506486064.794111</v>
      </c>
      <c r="W3062" s="7" t="n">
        <f aca="false">IF(B3062=1,I3062,S3062*$B$828)</f>
        <v>30000000</v>
      </c>
      <c r="X3062" s="7" t="n">
        <f aca="false">IF(C3062=1,J3062,S3062*$E$856)</f>
        <v>343701284.176606</v>
      </c>
      <c r="Y3062" s="7" t="n">
        <f aca="false">IF(D3062=1,K3062,S3062*$E$855)</f>
        <v>100000000</v>
      </c>
      <c r="Z3062" s="7" t="n">
        <f aca="false">IF(E3062=1,L3062,S3062*$E$854)</f>
        <v>135062950.611763</v>
      </c>
      <c r="AA3062" s="7" t="n">
        <f aca="false">IF(F3062=1,M3062,S3062*$E$853)</f>
        <v>168828688.264704</v>
      </c>
      <c r="AB3062" s="7" t="n">
        <f aca="false">IF(G3062=1,N3062,S3062*$E$852)</f>
        <v>281381147.10784</v>
      </c>
      <c r="AC3062" s="7" t="n">
        <f aca="false">IF(H3062=1,O3062,S3062*$E$851)</f>
        <v>281381147.10784</v>
      </c>
      <c r="AD3062" s="7" t="n">
        <f aca="false">INDEX($W$2982:$W$3109,MATCH($A3062+(1-B3062)*64,$A$2982:$A$3109,0))</f>
        <v>30000000</v>
      </c>
      <c r="AE3062" s="7" t="n">
        <f aca="false">INDEX($W$2982:$W$3109,MATCH($A3062-B3062*64,$A$2982:$A$3109,0))</f>
        <v>35855285.4781483</v>
      </c>
      <c r="AF3062" s="7" t="n">
        <f aca="false">INDEX($X$2982:$X$3109,MATCH($A3062+(1-C3062)*32,$A$2982:$A$3109,0))</f>
        <v>300000000</v>
      </c>
      <c r="AG3062" s="7" t="n">
        <f aca="false">INDEX($X$2982:$X$3109,MATCH($A3062-C3062*32,$A$2982:$A$3109,0))</f>
        <v>343701284.176606</v>
      </c>
      <c r="AH3062" s="7" t="n">
        <f aca="false">INDEX($Y$2982:$Y$3109,MATCH($A3062+(1-D3062)*16,$A$2982:$A$3109,0))</f>
        <v>100000000</v>
      </c>
      <c r="AI3062" s="7" t="n">
        <f aca="false">INDEX($Y$2982:$Y$3109,MATCH($A3062-D3062*16,$A$2982:$A$3109,0))</f>
        <v>97291502.8375098</v>
      </c>
      <c r="AJ3062" s="7" t="n">
        <f aca="false">INDEX($Z$2982:$Z$3109,MATCH($A3062+(1-E3062)*8,$A$2982:$A$3109,0))</f>
        <v>60000000</v>
      </c>
      <c r="AK3062" s="7" t="n">
        <f aca="false">INDEX($Z$2982:$Z$3109,MATCH($A3062-E3062*8,$A$2982:$A$3109,0))</f>
        <v>135062950.611763</v>
      </c>
      <c r="AL3062" s="7" t="n">
        <f aca="false">INDEX($AA$2982:$AA$3109,MATCH($A3062+(1-F3062)*4,$A$2982:$A$3109,0))</f>
        <v>30000000</v>
      </c>
      <c r="AM3062" s="7" t="n">
        <f aca="false">INDEX($AA$2982:$AA$3109,MATCH($A3062-F3062*4,$A$2982:$A$3109,0))</f>
        <v>168828688.264704</v>
      </c>
      <c r="AN3062" s="7" t="n">
        <f aca="false">INDEX($AB$2982:$AB$3109,MATCH($A3062+(1-G3062)*2,$A$2982:$A$3109,0))</f>
        <v>15000000</v>
      </c>
      <c r="AO3062" s="7" t="n">
        <f aca="false">INDEX($AB$2982:$AB$3109,MATCH($A3062-G3062*2,$A$2982:$A$3109,0))</f>
        <v>281381147.10784</v>
      </c>
      <c r="AP3062" s="7" t="n">
        <f aca="false">INDEX($AC$2982:$AC$3109,MATCH($A3062+(1-H3062)*1,$A$2982:$A$3109,0))</f>
        <v>5000000</v>
      </c>
      <c r="AQ3062" s="7" t="n">
        <f aca="false">INDEX($AC$2982:$AC$3109,MATCH($A3062-H3062*1,$A$2982:$A$3109,0))</f>
        <v>281381147.10784</v>
      </c>
      <c r="AR3062" s="14" t="b">
        <f aca="false">AND(IF(B3062=1,AD3062&gt;=AE3062,AE3062&gt;AD3062),IF(C3062=1,AF3062&gt;=AG3062,AG3062&gt;AF3062),IF(D3062=1,AH3062&gt;=AI3062,AI3062&gt;AH3062),IF(E3062=1,AJ3062&gt;=AK3062,AK3062&gt;AJ3062),IF(F3062=1,AL3062&gt;=AM3062,AM3062&gt;AL3062),IF(G3062=1,AN3062&gt;=AO3062,AO3062&gt;AN3062),IF(H3062=1,AP3062&gt;=AQ3062,AQ3062&gt;AP3062))</f>
        <v>0</v>
      </c>
      <c r="AS3062" s="2"/>
      <c r="AT3062" s="2"/>
      <c r="AU3062" s="2"/>
      <c r="AV3062" s="2"/>
      <c r="AW3062" s="2"/>
      <c r="AX3062" s="2"/>
    </row>
    <row r="3063" customFormat="false" ht="15" hidden="false" customHeight="false" outlineLevel="0" collapsed="false">
      <c r="A3063" s="6" t="n">
        <f aca="false">ROW()-2982</f>
        <v>81</v>
      </c>
      <c r="B3063" s="6" t="n">
        <f aca="false">MOD(INT($A3063/64),2)</f>
        <v>1</v>
      </c>
      <c r="C3063" s="6" t="n">
        <f aca="false">MOD(INT($A3063/32),2)</f>
        <v>0</v>
      </c>
      <c r="D3063" s="6" t="n">
        <f aca="false">MOD(INT($A3063/16),2)</f>
        <v>1</v>
      </c>
      <c r="E3063" s="6" t="n">
        <f aca="false">MOD(INT($A3063/8),2)</f>
        <v>0</v>
      </c>
      <c r="F3063" s="6" t="n">
        <f aca="false">MOD(INT($A3063/4),2)</f>
        <v>0</v>
      </c>
      <c r="G3063" s="6" t="n">
        <f aca="false">MOD(INT($A3063/2),2)</f>
        <v>0</v>
      </c>
      <c r="H3063" s="6" t="n">
        <f aca="false">MOD(INT($A3063/1),2)</f>
        <v>1</v>
      </c>
      <c r="I3063" s="7" t="n">
        <f aca="false">IF(B3063=1,MIN($B$6,$B$2980),0)</f>
        <v>30000000</v>
      </c>
      <c r="J3063" s="7" t="n">
        <f aca="false">IF(C3063=1,MIN($F$856,MAX(0,$B$2980-I3063)),0)</f>
        <v>0</v>
      </c>
      <c r="K3063" s="7" t="n">
        <f aca="false">IF(D3063=1,MIN($F$855,MAX(0,$B$2980-SUM(I3063:J3063))),0)</f>
        <v>100000000</v>
      </c>
      <c r="L3063" s="7" t="n">
        <f aca="false">IF(E3063=1,MIN($F$854,MAX(0,$B$2980-SUM(I3063:K3063))),0)</f>
        <v>0</v>
      </c>
      <c r="M3063" s="7" t="n">
        <f aca="false">IF(F3063=1,MIN($F$853,MAX(0,$B$2980-SUM(I3063:L3063))),0)</f>
        <v>0</v>
      </c>
      <c r="N3063" s="7" t="n">
        <f aca="false">IF(G3063=1,MIN($F$852,MAX(0,$B$2980-SUM(I3063:M3063))),0)</f>
        <v>0</v>
      </c>
      <c r="O3063" s="7" t="n">
        <f aca="false">IF(H3063=1,MIN($F$851,MAX(0,$B$2980-SUM(I3063:N3063))),0)</f>
        <v>5000000</v>
      </c>
      <c r="P3063" s="7" t="n">
        <f aca="false">MAX(0,$B$2980-SUM(I3063:O3063))</f>
        <v>1865000000</v>
      </c>
      <c r="Q3063" s="7" t="n">
        <f aca="false">($B$833+$B$834)+$B$22+(1-B3063)*$B$828+(1-C3063)*$E$856+(1-D3063)*$E$855+(1-E3063)*$E$854+(1-F3063)*$E$853+(1-G3063)*$E$852+(1-H3063)*$E$851</f>
        <v>25773373.4872856</v>
      </c>
      <c r="R3063" s="7" t="n">
        <f aca="false">P3063&gt;$B$12*Q3063</f>
        <v>1</v>
      </c>
      <c r="S3063" s="7" t="n">
        <f aca="false">IF(R3063,(P3063+$B$12*$B$13)/(Q3063+$B$13),IF(Q3063&gt;0,P3063/Q3063,0))</f>
        <v>66.0515449576544</v>
      </c>
      <c r="T3063" s="7" t="n">
        <f aca="false">IF(R3063,$B$13*(S3063-$B$12),0)</f>
        <v>162628862.394136</v>
      </c>
      <c r="U3063" s="7" t="n">
        <f aca="false">($B$833+$B$834)*S3063</f>
        <v>17568146.8325569</v>
      </c>
      <c r="V3063" s="7" t="n">
        <f aca="false">$B$22*S3063</f>
        <v>594463904.61889</v>
      </c>
      <c r="W3063" s="7" t="n">
        <f aca="false">IF(B3063=1,I3063,S3063*$B$828)</f>
        <v>30000000</v>
      </c>
      <c r="X3063" s="7" t="n">
        <f aca="false">IF(C3063=1,J3063,S3063*$E$856)</f>
        <v>403403018.594811</v>
      </c>
      <c r="Y3063" s="7" t="n">
        <f aca="false">IF(D3063=1,K3063,S3063*$E$855)</f>
        <v>100000000</v>
      </c>
      <c r="Z3063" s="7" t="n">
        <f aca="false">IF(E3063=1,L3063,S3063*$E$854)</f>
        <v>158523707.898371</v>
      </c>
      <c r="AA3063" s="7" t="n">
        <f aca="false">IF(F3063=1,M3063,S3063*$E$853)</f>
        <v>198154634.872963</v>
      </c>
      <c r="AB3063" s="7" t="n">
        <f aca="false">IF(G3063=1,N3063,S3063*$E$852)</f>
        <v>330257724.788272</v>
      </c>
      <c r="AC3063" s="7" t="n">
        <f aca="false">IF(H3063=1,O3063,S3063*$E$851)</f>
        <v>5000000</v>
      </c>
      <c r="AD3063" s="7" t="n">
        <f aca="false">INDEX($W$2982:$W$3109,MATCH($A3063+(1-B3063)*64,$A$2982:$A$3109,0))</f>
        <v>30000000</v>
      </c>
      <c r="AE3063" s="7" t="n">
        <f aca="false">INDEX($W$2982:$W$3109,MATCH($A3063-B3063*64,$A$2982:$A$3109,0))</f>
        <v>41945411.5482837</v>
      </c>
      <c r="AF3063" s="7" t="n">
        <f aca="false">INDEX($X$2982:$X$3109,MATCH($A3063+(1-C3063)*32,$A$2982:$A$3109,0))</f>
        <v>300000000</v>
      </c>
      <c r="AG3063" s="7" t="n">
        <f aca="false">INDEX($X$2982:$X$3109,MATCH($A3063-C3063*32,$A$2982:$A$3109,0))</f>
        <v>403403018.594811</v>
      </c>
      <c r="AH3063" s="7" t="n">
        <f aca="false">INDEX($Y$2982:$Y$3109,MATCH($A3063+(1-D3063)*16,$A$2982:$A$3109,0))</f>
        <v>100000000</v>
      </c>
      <c r="AI3063" s="7" t="n">
        <f aca="false">INDEX($Y$2982:$Y$3109,MATCH($A3063-D3063*16,$A$2982:$A$3109,0))</f>
        <v>113219193.597942</v>
      </c>
      <c r="AJ3063" s="7" t="n">
        <f aca="false">INDEX($Z$2982:$Z$3109,MATCH($A3063+(1-E3063)*8,$A$2982:$A$3109,0))</f>
        <v>60000000</v>
      </c>
      <c r="AK3063" s="7" t="n">
        <f aca="false">INDEX($Z$2982:$Z$3109,MATCH($A3063-E3063*8,$A$2982:$A$3109,0))</f>
        <v>158523707.898371</v>
      </c>
      <c r="AL3063" s="7" t="n">
        <f aca="false">INDEX($AA$2982:$AA$3109,MATCH($A3063+(1-F3063)*4,$A$2982:$A$3109,0))</f>
        <v>30000000</v>
      </c>
      <c r="AM3063" s="7" t="n">
        <f aca="false">INDEX($AA$2982:$AA$3109,MATCH($A3063-F3063*4,$A$2982:$A$3109,0))</f>
        <v>198154634.872963</v>
      </c>
      <c r="AN3063" s="7" t="n">
        <f aca="false">INDEX($AB$2982:$AB$3109,MATCH($A3063+(1-G3063)*2,$A$2982:$A$3109,0))</f>
        <v>15000000</v>
      </c>
      <c r="AO3063" s="7" t="n">
        <f aca="false">INDEX($AB$2982:$AB$3109,MATCH($A3063-G3063*2,$A$2982:$A$3109,0))</f>
        <v>330257724.788272</v>
      </c>
      <c r="AP3063" s="7" t="n">
        <f aca="false">INDEX($AC$2982:$AC$3109,MATCH($A3063+(1-H3063)*1,$A$2982:$A$3109,0))</f>
        <v>5000000</v>
      </c>
      <c r="AQ3063" s="7" t="n">
        <f aca="false">INDEX($AC$2982:$AC$3109,MATCH($A3063-H3063*1,$A$2982:$A$3109,0))</f>
        <v>281381147.10784</v>
      </c>
      <c r="AR3063" s="14" t="b">
        <f aca="false">AND(IF(B3063=1,AD3063&gt;=AE3063,AE3063&gt;AD3063),IF(C3063=1,AF3063&gt;=AG3063,AG3063&gt;AF3063),IF(D3063=1,AH3063&gt;=AI3063,AI3063&gt;AH3063),IF(E3063=1,AJ3063&gt;=AK3063,AK3063&gt;AJ3063),IF(F3063=1,AL3063&gt;=AM3063,AM3063&gt;AL3063),IF(G3063=1,AN3063&gt;=AO3063,AO3063&gt;AN3063),IF(H3063=1,AP3063&gt;=AQ3063,AQ3063&gt;AP3063))</f>
        <v>0</v>
      </c>
      <c r="AS3063" s="2"/>
      <c r="AT3063" s="2"/>
      <c r="AU3063" s="2"/>
      <c r="AV3063" s="2"/>
      <c r="AW3063" s="2"/>
      <c r="AX3063" s="2"/>
    </row>
    <row r="3064" customFormat="false" ht="15" hidden="false" customHeight="false" outlineLevel="0" collapsed="false">
      <c r="A3064" s="6" t="n">
        <f aca="false">ROW()-2982</f>
        <v>82</v>
      </c>
      <c r="B3064" s="6" t="n">
        <f aca="false">MOD(INT($A3064/64),2)</f>
        <v>1</v>
      </c>
      <c r="C3064" s="6" t="n">
        <f aca="false">MOD(INT($A3064/32),2)</f>
        <v>0</v>
      </c>
      <c r="D3064" s="6" t="n">
        <f aca="false">MOD(INT($A3064/16),2)</f>
        <v>1</v>
      </c>
      <c r="E3064" s="6" t="n">
        <f aca="false">MOD(INT($A3064/8),2)</f>
        <v>0</v>
      </c>
      <c r="F3064" s="6" t="n">
        <f aca="false">MOD(INT($A3064/4),2)</f>
        <v>0</v>
      </c>
      <c r="G3064" s="6" t="n">
        <f aca="false">MOD(INT($A3064/2),2)</f>
        <v>1</v>
      </c>
      <c r="H3064" s="6" t="n">
        <f aca="false">MOD(INT($A3064/1),2)</f>
        <v>0</v>
      </c>
      <c r="I3064" s="7" t="n">
        <f aca="false">IF(B3064=1,MIN($B$6,$B$2980),0)</f>
        <v>30000000</v>
      </c>
      <c r="J3064" s="7" t="n">
        <f aca="false">IF(C3064=1,MIN($F$856,MAX(0,$B$2980-I3064)),0)</f>
        <v>0</v>
      </c>
      <c r="K3064" s="7" t="n">
        <f aca="false">IF(D3064=1,MIN($F$855,MAX(0,$B$2980-SUM(I3064:J3064))),0)</f>
        <v>100000000</v>
      </c>
      <c r="L3064" s="7" t="n">
        <f aca="false">IF(E3064=1,MIN($F$854,MAX(0,$B$2980-SUM(I3064:K3064))),0)</f>
        <v>0</v>
      </c>
      <c r="M3064" s="7" t="n">
        <f aca="false">IF(F3064=1,MIN($F$853,MAX(0,$B$2980-SUM(I3064:L3064))),0)</f>
        <v>0</v>
      </c>
      <c r="N3064" s="7" t="n">
        <f aca="false">IF(G3064=1,MIN($F$852,MAX(0,$B$2980-SUM(I3064:M3064))),0)</f>
        <v>15000000</v>
      </c>
      <c r="O3064" s="7" t="n">
        <f aca="false">IF(H3064=1,MIN($F$851,MAX(0,$B$2980-SUM(I3064:N3064))),0)</f>
        <v>0</v>
      </c>
      <c r="P3064" s="7" t="n">
        <f aca="false">MAX(0,$B$2980-SUM(I3064:O3064))</f>
        <v>1855000000</v>
      </c>
      <c r="Q3064" s="7" t="n">
        <f aca="false">($B$833+$B$834)+$B$22+(1-B3064)*$B$828+(1-C3064)*$E$856+(1-D3064)*$E$855+(1-E3064)*$E$854+(1-F3064)*$E$853+(1-G3064)*$E$852+(1-H3064)*$E$851</f>
        <v>25773373.4872856</v>
      </c>
      <c r="R3064" s="7" t="n">
        <f aca="false">P3064&gt;$B$12*Q3064</f>
        <v>1</v>
      </c>
      <c r="S3064" s="7" t="n">
        <f aca="false">IF(R3064,(P3064+$B$12*$B$13)/(Q3064+$B$13),IF(Q3064&gt;0,P3064/Q3064,0))</f>
        <v>65.6978552925532</v>
      </c>
      <c r="T3064" s="7" t="n">
        <f aca="false">IF(R3064,$B$13*(S3064-$B$12),0)</f>
        <v>161744638.231383</v>
      </c>
      <c r="U3064" s="7" t="n">
        <f aca="false">($B$833+$B$834)*S3064</f>
        <v>17474073.7571483</v>
      </c>
      <c r="V3064" s="7" t="n">
        <f aca="false">$B$22*S3064</f>
        <v>591280697.632979</v>
      </c>
      <c r="W3064" s="7" t="n">
        <f aca="false">IF(B3064=1,I3064,S3064*$B$828)</f>
        <v>30000000</v>
      </c>
      <c r="X3064" s="7" t="n">
        <f aca="false">IF(C3064=1,J3064,S3064*$E$856)</f>
        <v>401242895.335937</v>
      </c>
      <c r="Y3064" s="7" t="n">
        <f aca="false">IF(D3064=1,K3064,S3064*$E$855)</f>
        <v>100000000</v>
      </c>
      <c r="Z3064" s="7" t="n">
        <f aca="false">IF(E3064=1,L3064,S3064*$E$854)</f>
        <v>157674852.702128</v>
      </c>
      <c r="AA3064" s="7" t="n">
        <f aca="false">IF(F3064=1,M3064,S3064*$E$853)</f>
        <v>197093565.87766</v>
      </c>
      <c r="AB3064" s="7" t="n">
        <f aca="false">IF(G3064=1,N3064,S3064*$E$852)</f>
        <v>15000000</v>
      </c>
      <c r="AC3064" s="7" t="n">
        <f aca="false">IF(H3064=1,O3064,S3064*$E$851)</f>
        <v>328489276.462766</v>
      </c>
      <c r="AD3064" s="7" t="n">
        <f aca="false">INDEX($W$2982:$W$3109,MATCH($A3064+(1-B3064)*64,$A$2982:$A$3109,0))</f>
        <v>30000000</v>
      </c>
      <c r="AE3064" s="7" t="n">
        <f aca="false">INDEX($W$2982:$W$3109,MATCH($A3064-B3064*64,$A$2982:$A$3109,0))</f>
        <v>41724355.3609409</v>
      </c>
      <c r="AF3064" s="7" t="n">
        <f aca="false">INDEX($X$2982:$X$3109,MATCH($A3064+(1-C3064)*32,$A$2982:$A$3109,0))</f>
        <v>300000000</v>
      </c>
      <c r="AG3064" s="7" t="n">
        <f aca="false">INDEX($X$2982:$X$3109,MATCH($A3064-C3064*32,$A$2982:$A$3109,0))</f>
        <v>401242895.335937</v>
      </c>
      <c r="AH3064" s="7" t="n">
        <f aca="false">INDEX($Y$2982:$Y$3109,MATCH($A3064+(1-D3064)*16,$A$2982:$A$3109,0))</f>
        <v>100000000</v>
      </c>
      <c r="AI3064" s="7" t="n">
        <f aca="false">INDEX($Y$2982:$Y$3109,MATCH($A3064-D3064*16,$A$2982:$A$3109,0))</f>
        <v>112643746.616503</v>
      </c>
      <c r="AJ3064" s="7" t="n">
        <f aca="false">INDEX($Z$2982:$Z$3109,MATCH($A3064+(1-E3064)*8,$A$2982:$A$3109,0))</f>
        <v>60000000</v>
      </c>
      <c r="AK3064" s="7" t="n">
        <f aca="false">INDEX($Z$2982:$Z$3109,MATCH($A3064-E3064*8,$A$2982:$A$3109,0))</f>
        <v>157674852.702128</v>
      </c>
      <c r="AL3064" s="7" t="n">
        <f aca="false">INDEX($AA$2982:$AA$3109,MATCH($A3064+(1-F3064)*4,$A$2982:$A$3109,0))</f>
        <v>30000000</v>
      </c>
      <c r="AM3064" s="7" t="n">
        <f aca="false">INDEX($AA$2982:$AA$3109,MATCH($A3064-F3064*4,$A$2982:$A$3109,0))</f>
        <v>197093565.87766</v>
      </c>
      <c r="AN3064" s="7" t="n">
        <f aca="false">INDEX($AB$2982:$AB$3109,MATCH($A3064+(1-G3064)*2,$A$2982:$A$3109,0))</f>
        <v>15000000</v>
      </c>
      <c r="AO3064" s="7" t="n">
        <f aca="false">INDEX($AB$2982:$AB$3109,MATCH($A3064-G3064*2,$A$2982:$A$3109,0))</f>
        <v>281381147.10784</v>
      </c>
      <c r="AP3064" s="7" t="n">
        <f aca="false">INDEX($AC$2982:$AC$3109,MATCH($A3064+(1-H3064)*1,$A$2982:$A$3109,0))</f>
        <v>5000000</v>
      </c>
      <c r="AQ3064" s="7" t="n">
        <f aca="false">INDEX($AC$2982:$AC$3109,MATCH($A3064-H3064*1,$A$2982:$A$3109,0))</f>
        <v>328489276.462766</v>
      </c>
      <c r="AR3064" s="14" t="b">
        <f aca="false">AND(IF(B3064=1,AD3064&gt;=AE3064,AE3064&gt;AD3064),IF(C3064=1,AF3064&gt;=AG3064,AG3064&gt;AF3064),IF(D3064=1,AH3064&gt;=AI3064,AI3064&gt;AH3064),IF(E3064=1,AJ3064&gt;=AK3064,AK3064&gt;AJ3064),IF(F3064=1,AL3064&gt;=AM3064,AM3064&gt;AL3064),IF(G3064=1,AN3064&gt;=AO3064,AO3064&gt;AN3064),IF(H3064=1,AP3064&gt;=AQ3064,AQ3064&gt;AP3064))</f>
        <v>0</v>
      </c>
      <c r="AS3064" s="2"/>
      <c r="AT3064" s="2"/>
      <c r="AU3064" s="2"/>
      <c r="AV3064" s="2"/>
      <c r="AW3064" s="2"/>
      <c r="AX3064" s="2"/>
    </row>
    <row r="3065" customFormat="false" ht="15" hidden="false" customHeight="false" outlineLevel="0" collapsed="false">
      <c r="A3065" s="6" t="n">
        <f aca="false">ROW()-2982</f>
        <v>83</v>
      </c>
      <c r="B3065" s="6" t="n">
        <f aca="false">MOD(INT($A3065/64),2)</f>
        <v>1</v>
      </c>
      <c r="C3065" s="6" t="n">
        <f aca="false">MOD(INT($A3065/32),2)</f>
        <v>0</v>
      </c>
      <c r="D3065" s="6" t="n">
        <f aca="false">MOD(INT($A3065/16),2)</f>
        <v>1</v>
      </c>
      <c r="E3065" s="6" t="n">
        <f aca="false">MOD(INT($A3065/8),2)</f>
        <v>0</v>
      </c>
      <c r="F3065" s="6" t="n">
        <f aca="false">MOD(INT($A3065/4),2)</f>
        <v>0</v>
      </c>
      <c r="G3065" s="6" t="n">
        <f aca="false">MOD(INT($A3065/2),2)</f>
        <v>1</v>
      </c>
      <c r="H3065" s="6" t="n">
        <f aca="false">MOD(INT($A3065/1),2)</f>
        <v>1</v>
      </c>
      <c r="I3065" s="7" t="n">
        <f aca="false">IF(B3065=1,MIN($B$6,$B$2980),0)</f>
        <v>30000000</v>
      </c>
      <c r="J3065" s="7" t="n">
        <f aca="false">IF(C3065=1,MIN($F$856,MAX(0,$B$2980-I3065)),0)</f>
        <v>0</v>
      </c>
      <c r="K3065" s="7" t="n">
        <f aca="false">IF(D3065=1,MIN($F$855,MAX(0,$B$2980-SUM(I3065:J3065))),0)</f>
        <v>100000000</v>
      </c>
      <c r="L3065" s="7" t="n">
        <f aca="false">IF(E3065=1,MIN($F$854,MAX(0,$B$2980-SUM(I3065:K3065))),0)</f>
        <v>0</v>
      </c>
      <c r="M3065" s="7" t="n">
        <f aca="false">IF(F3065=1,MIN($F$853,MAX(0,$B$2980-SUM(I3065:L3065))),0)</f>
        <v>0</v>
      </c>
      <c r="N3065" s="7" t="n">
        <f aca="false">IF(G3065=1,MIN($F$852,MAX(0,$B$2980-SUM(I3065:M3065))),0)</f>
        <v>15000000</v>
      </c>
      <c r="O3065" s="7" t="n">
        <f aca="false">IF(H3065=1,MIN($F$851,MAX(0,$B$2980-SUM(I3065:N3065))),0)</f>
        <v>5000000</v>
      </c>
      <c r="P3065" s="7" t="n">
        <f aca="false">MAX(0,$B$2980-SUM(I3065:O3065))</f>
        <v>1850000000</v>
      </c>
      <c r="Q3065" s="7" t="n">
        <f aca="false">($B$833+$B$834)+$B$22+(1-B3065)*$B$828+(1-C3065)*$E$856+(1-D3065)*$E$855+(1-E3065)*$E$854+(1-F3065)*$E$853+(1-G3065)*$E$852+(1-H3065)*$E$851</f>
        <v>20773373.4872856</v>
      </c>
      <c r="R3065" s="7" t="n">
        <f aca="false">P3065&gt;$B$12*Q3065</f>
        <v>1</v>
      </c>
      <c r="S3065" s="7" t="n">
        <f aca="false">IF(R3065,(P3065+$B$12*$B$13)/(Q3065+$B$13),IF(Q3065&gt;0,P3065/Q3065,0))</f>
        <v>79.5973991914852</v>
      </c>
      <c r="T3065" s="7" t="n">
        <f aca="false">IF(R3065,$B$13*(S3065-$B$12),0)</f>
        <v>196493497.978713</v>
      </c>
      <c r="U3065" s="7" t="n">
        <f aca="false">($B$833+$B$834)*S3065</f>
        <v>21171023.2876787</v>
      </c>
      <c r="V3065" s="7" t="n">
        <f aca="false">$B$22*S3065</f>
        <v>716376592.723367</v>
      </c>
      <c r="W3065" s="7" t="n">
        <f aca="false">IF(B3065=1,I3065,S3065*$B$828)</f>
        <v>30000000</v>
      </c>
      <c r="X3065" s="7" t="n">
        <f aca="false">IF(C3065=1,J3065,S3065*$E$856)</f>
        <v>486132930.376222</v>
      </c>
      <c r="Y3065" s="7" t="n">
        <f aca="false">IF(D3065=1,K3065,S3065*$E$855)</f>
        <v>100000000</v>
      </c>
      <c r="Z3065" s="7" t="n">
        <f aca="false">IF(E3065=1,L3065,S3065*$E$854)</f>
        <v>191033758.059564</v>
      </c>
      <c r="AA3065" s="7" t="n">
        <f aca="false">IF(F3065=1,M3065,S3065*$E$853)</f>
        <v>238792197.574456</v>
      </c>
      <c r="AB3065" s="7" t="n">
        <f aca="false">IF(G3065=1,N3065,S3065*$E$852)</f>
        <v>15000000</v>
      </c>
      <c r="AC3065" s="7" t="n">
        <f aca="false">IF(H3065=1,O3065,S3065*$E$851)</f>
        <v>5000000</v>
      </c>
      <c r="AD3065" s="7" t="n">
        <f aca="false">INDEX($W$2982:$W$3109,MATCH($A3065+(1-B3065)*64,$A$2982:$A$3109,0))</f>
        <v>30000000</v>
      </c>
      <c r="AE3065" s="7" t="n">
        <f aca="false">INDEX($W$2982:$W$3109,MATCH($A3065-B3065*64,$A$2982:$A$3109,0))</f>
        <v>50315097.182972</v>
      </c>
      <c r="AF3065" s="7" t="n">
        <f aca="false">INDEX($X$2982:$X$3109,MATCH($A3065+(1-C3065)*32,$A$2982:$A$3109,0))</f>
        <v>300000000</v>
      </c>
      <c r="AG3065" s="7" t="n">
        <f aca="false">INDEX($X$2982:$X$3109,MATCH($A3065-C3065*32,$A$2982:$A$3109,0))</f>
        <v>486132930.376222</v>
      </c>
      <c r="AH3065" s="7" t="n">
        <f aca="false">INDEX($Y$2982:$Y$3109,MATCH($A3065+(1-D3065)*16,$A$2982:$A$3109,0))</f>
        <v>100000000</v>
      </c>
      <c r="AI3065" s="7" t="n">
        <f aca="false">INDEX($Y$2982:$Y$3109,MATCH($A3065-D3065*16,$A$2982:$A$3109,0))</f>
        <v>134827500.109481</v>
      </c>
      <c r="AJ3065" s="7" t="n">
        <f aca="false">INDEX($Z$2982:$Z$3109,MATCH($A3065+(1-E3065)*8,$A$2982:$A$3109,0))</f>
        <v>60000000</v>
      </c>
      <c r="AK3065" s="7" t="n">
        <f aca="false">INDEX($Z$2982:$Z$3109,MATCH($A3065-E3065*8,$A$2982:$A$3109,0))</f>
        <v>191033758.059564</v>
      </c>
      <c r="AL3065" s="7" t="n">
        <f aca="false">INDEX($AA$2982:$AA$3109,MATCH($A3065+(1-F3065)*4,$A$2982:$A$3109,0))</f>
        <v>30000000</v>
      </c>
      <c r="AM3065" s="7" t="n">
        <f aca="false">INDEX($AA$2982:$AA$3109,MATCH($A3065-F3065*4,$A$2982:$A$3109,0))</f>
        <v>238792197.574456</v>
      </c>
      <c r="AN3065" s="7" t="n">
        <f aca="false">INDEX($AB$2982:$AB$3109,MATCH($A3065+(1-G3065)*2,$A$2982:$A$3109,0))</f>
        <v>15000000</v>
      </c>
      <c r="AO3065" s="7" t="n">
        <f aca="false">INDEX($AB$2982:$AB$3109,MATCH($A3065-G3065*2,$A$2982:$A$3109,0))</f>
        <v>330257724.788272</v>
      </c>
      <c r="AP3065" s="7" t="n">
        <f aca="false">INDEX($AC$2982:$AC$3109,MATCH($A3065+(1-H3065)*1,$A$2982:$A$3109,0))</f>
        <v>5000000</v>
      </c>
      <c r="AQ3065" s="7" t="n">
        <f aca="false">INDEX($AC$2982:$AC$3109,MATCH($A3065-H3065*1,$A$2982:$A$3109,0))</f>
        <v>328489276.462766</v>
      </c>
      <c r="AR3065" s="14" t="b">
        <f aca="false">AND(IF(B3065=1,AD3065&gt;=AE3065,AE3065&gt;AD3065),IF(C3065=1,AF3065&gt;=AG3065,AG3065&gt;AF3065),IF(D3065=1,AH3065&gt;=AI3065,AI3065&gt;AH3065),IF(E3065=1,AJ3065&gt;=AK3065,AK3065&gt;AJ3065),IF(F3065=1,AL3065&gt;=AM3065,AM3065&gt;AL3065),IF(G3065=1,AN3065&gt;=AO3065,AO3065&gt;AN3065),IF(H3065=1,AP3065&gt;=AQ3065,AQ3065&gt;AP3065))</f>
        <v>0</v>
      </c>
      <c r="AS3065" s="2"/>
      <c r="AT3065" s="2"/>
      <c r="AU3065" s="2"/>
      <c r="AV3065" s="2"/>
      <c r="AW3065" s="2"/>
      <c r="AX3065" s="2"/>
    </row>
    <row r="3066" customFormat="false" ht="15" hidden="false" customHeight="false" outlineLevel="0" collapsed="false">
      <c r="A3066" s="6" t="n">
        <f aca="false">ROW()-2982</f>
        <v>84</v>
      </c>
      <c r="B3066" s="6" t="n">
        <f aca="false">MOD(INT($A3066/64),2)</f>
        <v>1</v>
      </c>
      <c r="C3066" s="6" t="n">
        <f aca="false">MOD(INT($A3066/32),2)</f>
        <v>0</v>
      </c>
      <c r="D3066" s="6" t="n">
        <f aca="false">MOD(INT($A3066/16),2)</f>
        <v>1</v>
      </c>
      <c r="E3066" s="6" t="n">
        <f aca="false">MOD(INT($A3066/8),2)</f>
        <v>0</v>
      </c>
      <c r="F3066" s="6" t="n">
        <f aca="false">MOD(INT($A3066/4),2)</f>
        <v>1</v>
      </c>
      <c r="G3066" s="6" t="n">
        <f aca="false">MOD(INT($A3066/2),2)</f>
        <v>0</v>
      </c>
      <c r="H3066" s="6" t="n">
        <f aca="false">MOD(INT($A3066/1),2)</f>
        <v>0</v>
      </c>
      <c r="I3066" s="7" t="n">
        <f aca="false">IF(B3066=1,MIN($B$6,$B$2980),0)</f>
        <v>30000000</v>
      </c>
      <c r="J3066" s="7" t="n">
        <f aca="false">IF(C3066=1,MIN($F$856,MAX(0,$B$2980-I3066)),0)</f>
        <v>0</v>
      </c>
      <c r="K3066" s="7" t="n">
        <f aca="false">IF(D3066=1,MIN($F$855,MAX(0,$B$2980-SUM(I3066:J3066))),0)</f>
        <v>100000000</v>
      </c>
      <c r="L3066" s="7" t="n">
        <f aca="false">IF(E3066=1,MIN($F$854,MAX(0,$B$2980-SUM(I3066:K3066))),0)</f>
        <v>0</v>
      </c>
      <c r="M3066" s="7" t="n">
        <f aca="false">IF(F3066=1,MIN($F$853,MAX(0,$B$2980-SUM(I3066:L3066))),0)</f>
        <v>30000000</v>
      </c>
      <c r="N3066" s="7" t="n">
        <f aca="false">IF(G3066=1,MIN($F$852,MAX(0,$B$2980-SUM(I3066:M3066))),0)</f>
        <v>0</v>
      </c>
      <c r="O3066" s="7" t="n">
        <f aca="false">IF(H3066=1,MIN($F$851,MAX(0,$B$2980-SUM(I3066:N3066))),0)</f>
        <v>0</v>
      </c>
      <c r="P3066" s="7" t="n">
        <f aca="false">MAX(0,$B$2980-SUM(I3066:O3066))</f>
        <v>1840000000</v>
      </c>
      <c r="Q3066" s="7" t="n">
        <f aca="false">($B$833+$B$834)+$B$22+(1-B3066)*$B$828+(1-C3066)*$E$856+(1-D3066)*$E$855+(1-E3066)*$E$854+(1-F3066)*$E$853+(1-G3066)*$E$852+(1-H3066)*$E$851</f>
        <v>27773373.4872856</v>
      </c>
      <c r="R3066" s="7" t="n">
        <f aca="false">P3066&gt;$B$12*Q3066</f>
        <v>1</v>
      </c>
      <c r="S3066" s="7" t="n">
        <f aca="false">IF(R3066,(P3066+$B$12*$B$13)/(Q3066+$B$13),IF(Q3066&gt;0,P3066/Q3066,0))</f>
        <v>60.8620641757624</v>
      </c>
      <c r="T3066" s="7" t="n">
        <f aca="false">IF(R3066,$B$13*(S3066-$B$12),0)</f>
        <v>149655160.439406</v>
      </c>
      <c r="U3066" s="7" t="n">
        <f aca="false">($B$833+$B$834)*S3066</f>
        <v>16187867.8334894</v>
      </c>
      <c r="V3066" s="7" t="n">
        <f aca="false">$B$22*S3066</f>
        <v>547758577.581861</v>
      </c>
      <c r="W3066" s="7" t="n">
        <f aca="false">IF(B3066=1,I3066,S3066*$B$828)</f>
        <v>30000000</v>
      </c>
      <c r="X3066" s="7" t="n">
        <f aca="false">IF(C3066=1,J3066,S3066*$E$856)</f>
        <v>371708798.36579</v>
      </c>
      <c r="Y3066" s="7" t="n">
        <f aca="false">IF(D3066=1,K3066,S3066*$E$855)</f>
        <v>100000000</v>
      </c>
      <c r="Z3066" s="7" t="n">
        <f aca="false">IF(E3066=1,L3066,S3066*$E$854)</f>
        <v>146068954.02183</v>
      </c>
      <c r="AA3066" s="7" t="n">
        <f aca="false">IF(F3066=1,M3066,S3066*$E$853)</f>
        <v>30000000</v>
      </c>
      <c r="AB3066" s="7" t="n">
        <f aca="false">IF(G3066=1,N3066,S3066*$E$852)</f>
        <v>304310320.878812</v>
      </c>
      <c r="AC3066" s="7" t="n">
        <f aca="false">IF(H3066=1,O3066,S3066*$E$851)</f>
        <v>304310320.878812</v>
      </c>
      <c r="AD3066" s="7" t="n">
        <f aca="false">INDEX($W$2982:$W$3109,MATCH($A3066+(1-B3066)*64,$A$2982:$A$3109,0))</f>
        <v>30000000</v>
      </c>
      <c r="AE3066" s="7" t="n">
        <f aca="false">INDEX($W$2982:$W$3109,MATCH($A3066-B3066*64,$A$2982:$A$3109,0))</f>
        <v>38714710.8723983</v>
      </c>
      <c r="AF3066" s="7" t="n">
        <f aca="false">INDEX($X$2982:$X$3109,MATCH($A3066+(1-C3066)*32,$A$2982:$A$3109,0))</f>
        <v>300000000</v>
      </c>
      <c r="AG3066" s="7" t="n">
        <f aca="false">INDEX($X$2982:$X$3109,MATCH($A3066-C3066*32,$A$2982:$A$3109,0))</f>
        <v>371708798.36579</v>
      </c>
      <c r="AH3066" s="7" t="n">
        <f aca="false">INDEX($Y$2982:$Y$3109,MATCH($A3066+(1-D3066)*16,$A$2982:$A$3109,0))</f>
        <v>100000000</v>
      </c>
      <c r="AI3066" s="7" t="n">
        <f aca="false">INDEX($Y$2982:$Y$3109,MATCH($A3066-D3066*16,$A$2982:$A$3109,0))</f>
        <v>104794223.982273</v>
      </c>
      <c r="AJ3066" s="7" t="n">
        <f aca="false">INDEX($Z$2982:$Z$3109,MATCH($A3066+(1-E3066)*8,$A$2982:$A$3109,0))</f>
        <v>60000000</v>
      </c>
      <c r="AK3066" s="7" t="n">
        <f aca="false">INDEX($Z$2982:$Z$3109,MATCH($A3066-E3066*8,$A$2982:$A$3109,0))</f>
        <v>146068954.02183</v>
      </c>
      <c r="AL3066" s="7" t="n">
        <f aca="false">INDEX($AA$2982:$AA$3109,MATCH($A3066+(1-F3066)*4,$A$2982:$A$3109,0))</f>
        <v>30000000</v>
      </c>
      <c r="AM3066" s="7" t="n">
        <f aca="false">INDEX($AA$2982:$AA$3109,MATCH($A3066-F3066*4,$A$2982:$A$3109,0))</f>
        <v>168828688.264704</v>
      </c>
      <c r="AN3066" s="7" t="n">
        <f aca="false">INDEX($AB$2982:$AB$3109,MATCH($A3066+(1-G3066)*2,$A$2982:$A$3109,0))</f>
        <v>15000000</v>
      </c>
      <c r="AO3066" s="7" t="n">
        <f aca="false">INDEX($AB$2982:$AB$3109,MATCH($A3066-G3066*2,$A$2982:$A$3109,0))</f>
        <v>304310320.878812</v>
      </c>
      <c r="AP3066" s="7" t="n">
        <f aca="false">INDEX($AC$2982:$AC$3109,MATCH($A3066+(1-H3066)*1,$A$2982:$A$3109,0))</f>
        <v>5000000</v>
      </c>
      <c r="AQ3066" s="7" t="n">
        <f aca="false">INDEX($AC$2982:$AC$3109,MATCH($A3066-H3066*1,$A$2982:$A$3109,0))</f>
        <v>304310320.878812</v>
      </c>
      <c r="AR3066" s="14" t="b">
        <f aca="false">AND(IF(B3066=1,AD3066&gt;=AE3066,AE3066&gt;AD3066),IF(C3066=1,AF3066&gt;=AG3066,AG3066&gt;AF3066),IF(D3066=1,AH3066&gt;=AI3066,AI3066&gt;AH3066),IF(E3066=1,AJ3066&gt;=AK3066,AK3066&gt;AJ3066),IF(F3066=1,AL3066&gt;=AM3066,AM3066&gt;AL3066),IF(G3066=1,AN3066&gt;=AO3066,AO3066&gt;AN3066),IF(H3066=1,AP3066&gt;=AQ3066,AQ3066&gt;AP3066))</f>
        <v>0</v>
      </c>
      <c r="AS3066" s="2"/>
      <c r="AT3066" s="2"/>
      <c r="AU3066" s="2"/>
      <c r="AV3066" s="2"/>
      <c r="AW3066" s="2"/>
      <c r="AX3066" s="2"/>
    </row>
    <row r="3067" customFormat="false" ht="15" hidden="false" customHeight="false" outlineLevel="0" collapsed="false">
      <c r="A3067" s="6" t="n">
        <f aca="false">ROW()-2982</f>
        <v>85</v>
      </c>
      <c r="B3067" s="6" t="n">
        <f aca="false">MOD(INT($A3067/64),2)</f>
        <v>1</v>
      </c>
      <c r="C3067" s="6" t="n">
        <f aca="false">MOD(INT($A3067/32),2)</f>
        <v>0</v>
      </c>
      <c r="D3067" s="6" t="n">
        <f aca="false">MOD(INT($A3067/16),2)</f>
        <v>1</v>
      </c>
      <c r="E3067" s="6" t="n">
        <f aca="false">MOD(INT($A3067/8),2)</f>
        <v>0</v>
      </c>
      <c r="F3067" s="6" t="n">
        <f aca="false">MOD(INT($A3067/4),2)</f>
        <v>1</v>
      </c>
      <c r="G3067" s="6" t="n">
        <f aca="false">MOD(INT($A3067/2),2)</f>
        <v>0</v>
      </c>
      <c r="H3067" s="6" t="n">
        <f aca="false">MOD(INT($A3067/1),2)</f>
        <v>1</v>
      </c>
      <c r="I3067" s="7" t="n">
        <f aca="false">IF(B3067=1,MIN($B$6,$B$2980),0)</f>
        <v>30000000</v>
      </c>
      <c r="J3067" s="7" t="n">
        <f aca="false">IF(C3067=1,MIN($F$856,MAX(0,$B$2980-I3067)),0)</f>
        <v>0</v>
      </c>
      <c r="K3067" s="7" t="n">
        <f aca="false">IF(D3067=1,MIN($F$855,MAX(0,$B$2980-SUM(I3067:J3067))),0)</f>
        <v>100000000</v>
      </c>
      <c r="L3067" s="7" t="n">
        <f aca="false">IF(E3067=1,MIN($F$854,MAX(0,$B$2980-SUM(I3067:K3067))),0)</f>
        <v>0</v>
      </c>
      <c r="M3067" s="7" t="n">
        <f aca="false">IF(F3067=1,MIN($F$853,MAX(0,$B$2980-SUM(I3067:L3067))),0)</f>
        <v>30000000</v>
      </c>
      <c r="N3067" s="7" t="n">
        <f aca="false">IF(G3067=1,MIN($F$852,MAX(0,$B$2980-SUM(I3067:M3067))),0)</f>
        <v>0</v>
      </c>
      <c r="O3067" s="7" t="n">
        <f aca="false">IF(H3067=1,MIN($F$851,MAX(0,$B$2980-SUM(I3067:N3067))),0)</f>
        <v>5000000</v>
      </c>
      <c r="P3067" s="7" t="n">
        <f aca="false">MAX(0,$B$2980-SUM(I3067:O3067))</f>
        <v>1835000000</v>
      </c>
      <c r="Q3067" s="7" t="n">
        <f aca="false">($B$833+$B$834)+$B$22+(1-B3067)*$B$828+(1-C3067)*$E$856+(1-D3067)*$E$855+(1-E3067)*$E$854+(1-F3067)*$E$853+(1-G3067)*$E$852+(1-H3067)*$E$851</f>
        <v>22773373.4872856</v>
      </c>
      <c r="R3067" s="7" t="n">
        <f aca="false">P3067&gt;$B$12*Q3067</f>
        <v>1</v>
      </c>
      <c r="S3067" s="7" t="n">
        <f aca="false">IF(R3067,(P3067+$B$12*$B$13)/(Q3067+$B$13),IF(Q3067&gt;0,P3067/Q3067,0))</f>
        <v>72.7049754922666</v>
      </c>
      <c r="T3067" s="7" t="n">
        <f aca="false">IF(R3067,$B$13*(S3067-$B$12),0)</f>
        <v>179262438.730666</v>
      </c>
      <c r="U3067" s="7" t="n">
        <f aca="false">($B$833+$B$834)*S3067</f>
        <v>19337801.7989505</v>
      </c>
      <c r="V3067" s="7" t="n">
        <f aca="false">$B$22*S3067</f>
        <v>654344779.430399</v>
      </c>
      <c r="W3067" s="7" t="n">
        <f aca="false">IF(B3067=1,I3067,S3067*$B$828)</f>
        <v>30000000</v>
      </c>
      <c r="X3067" s="7" t="n">
        <f aca="false">IF(C3067=1,J3067,S3067*$E$856)</f>
        <v>444038161.397211</v>
      </c>
      <c r="Y3067" s="7" t="n">
        <f aca="false">IF(D3067=1,K3067,S3067*$E$855)</f>
        <v>100000000</v>
      </c>
      <c r="Z3067" s="7" t="n">
        <f aca="false">IF(E3067=1,L3067,S3067*$E$854)</f>
        <v>174491941.18144</v>
      </c>
      <c r="AA3067" s="7" t="n">
        <f aca="false">IF(F3067=1,M3067,S3067*$E$853)</f>
        <v>30000000</v>
      </c>
      <c r="AB3067" s="7" t="n">
        <f aca="false">IF(G3067=1,N3067,S3067*$E$852)</f>
        <v>363524877.461333</v>
      </c>
      <c r="AC3067" s="7" t="n">
        <f aca="false">IF(H3067=1,O3067,S3067*$E$851)</f>
        <v>5000000</v>
      </c>
      <c r="AD3067" s="7" t="n">
        <f aca="false">INDEX($W$2982:$W$3109,MATCH($A3067+(1-B3067)*64,$A$2982:$A$3109,0))</f>
        <v>30000000</v>
      </c>
      <c r="AE3067" s="7" t="n">
        <f aca="false">INDEX($W$2982:$W$3109,MATCH($A3067-B3067*64,$A$2982:$A$3109,0))</f>
        <v>46061662.8901786</v>
      </c>
      <c r="AF3067" s="7" t="n">
        <f aca="false">INDEX($X$2982:$X$3109,MATCH($A3067+(1-C3067)*32,$A$2982:$A$3109,0))</f>
        <v>300000000</v>
      </c>
      <c r="AG3067" s="7" t="n">
        <f aca="false">INDEX($X$2982:$X$3109,MATCH($A3067-C3067*32,$A$2982:$A$3109,0))</f>
        <v>444038161.397211</v>
      </c>
      <c r="AH3067" s="7" t="n">
        <f aca="false">INDEX($Y$2982:$Y$3109,MATCH($A3067+(1-D3067)*16,$A$2982:$A$3109,0))</f>
        <v>100000000</v>
      </c>
      <c r="AI3067" s="7" t="n">
        <f aca="false">INDEX($Y$2982:$Y$3109,MATCH($A3067-D3067*16,$A$2982:$A$3109,0))</f>
        <v>123881086.418595</v>
      </c>
      <c r="AJ3067" s="7" t="n">
        <f aca="false">INDEX($Z$2982:$Z$3109,MATCH($A3067+(1-E3067)*8,$A$2982:$A$3109,0))</f>
        <v>60000000</v>
      </c>
      <c r="AK3067" s="7" t="n">
        <f aca="false">INDEX($Z$2982:$Z$3109,MATCH($A3067-E3067*8,$A$2982:$A$3109,0))</f>
        <v>174491941.18144</v>
      </c>
      <c r="AL3067" s="7" t="n">
        <f aca="false">INDEX($AA$2982:$AA$3109,MATCH($A3067+(1-F3067)*4,$A$2982:$A$3109,0))</f>
        <v>30000000</v>
      </c>
      <c r="AM3067" s="7" t="n">
        <f aca="false">INDEX($AA$2982:$AA$3109,MATCH($A3067-F3067*4,$A$2982:$A$3109,0))</f>
        <v>198154634.872963</v>
      </c>
      <c r="AN3067" s="7" t="n">
        <f aca="false">INDEX($AB$2982:$AB$3109,MATCH($A3067+(1-G3067)*2,$A$2982:$A$3109,0))</f>
        <v>15000000</v>
      </c>
      <c r="AO3067" s="7" t="n">
        <f aca="false">INDEX($AB$2982:$AB$3109,MATCH($A3067-G3067*2,$A$2982:$A$3109,0))</f>
        <v>363524877.461333</v>
      </c>
      <c r="AP3067" s="7" t="n">
        <f aca="false">INDEX($AC$2982:$AC$3109,MATCH($A3067+(1-H3067)*1,$A$2982:$A$3109,0))</f>
        <v>5000000</v>
      </c>
      <c r="AQ3067" s="7" t="n">
        <f aca="false">INDEX($AC$2982:$AC$3109,MATCH($A3067-H3067*1,$A$2982:$A$3109,0))</f>
        <v>304310320.878812</v>
      </c>
      <c r="AR3067" s="14" t="b">
        <f aca="false">AND(IF(B3067=1,AD3067&gt;=AE3067,AE3067&gt;AD3067),IF(C3067=1,AF3067&gt;=AG3067,AG3067&gt;AF3067),IF(D3067=1,AH3067&gt;=AI3067,AI3067&gt;AH3067),IF(E3067=1,AJ3067&gt;=AK3067,AK3067&gt;AJ3067),IF(F3067=1,AL3067&gt;=AM3067,AM3067&gt;AL3067),IF(G3067=1,AN3067&gt;=AO3067,AO3067&gt;AN3067),IF(H3067=1,AP3067&gt;=AQ3067,AQ3067&gt;AP3067))</f>
        <v>0</v>
      </c>
      <c r="AS3067" s="2"/>
      <c r="AT3067" s="2"/>
      <c r="AU3067" s="2"/>
      <c r="AV3067" s="2"/>
      <c r="AW3067" s="2"/>
      <c r="AX3067" s="2"/>
    </row>
    <row r="3068" customFormat="false" ht="15" hidden="false" customHeight="false" outlineLevel="0" collapsed="false">
      <c r="A3068" s="6" t="n">
        <f aca="false">ROW()-2982</f>
        <v>86</v>
      </c>
      <c r="B3068" s="6" t="n">
        <f aca="false">MOD(INT($A3068/64),2)</f>
        <v>1</v>
      </c>
      <c r="C3068" s="6" t="n">
        <f aca="false">MOD(INT($A3068/32),2)</f>
        <v>0</v>
      </c>
      <c r="D3068" s="6" t="n">
        <f aca="false">MOD(INT($A3068/16),2)</f>
        <v>1</v>
      </c>
      <c r="E3068" s="6" t="n">
        <f aca="false">MOD(INT($A3068/8),2)</f>
        <v>0</v>
      </c>
      <c r="F3068" s="6" t="n">
        <f aca="false">MOD(INT($A3068/4),2)</f>
        <v>1</v>
      </c>
      <c r="G3068" s="6" t="n">
        <f aca="false">MOD(INT($A3068/2),2)</f>
        <v>1</v>
      </c>
      <c r="H3068" s="6" t="n">
        <f aca="false">MOD(INT($A3068/1),2)</f>
        <v>0</v>
      </c>
      <c r="I3068" s="7" t="n">
        <f aca="false">IF(B3068=1,MIN($B$6,$B$2980),0)</f>
        <v>30000000</v>
      </c>
      <c r="J3068" s="7" t="n">
        <f aca="false">IF(C3068=1,MIN($F$856,MAX(0,$B$2980-I3068)),0)</f>
        <v>0</v>
      </c>
      <c r="K3068" s="7" t="n">
        <f aca="false">IF(D3068=1,MIN($F$855,MAX(0,$B$2980-SUM(I3068:J3068))),0)</f>
        <v>100000000</v>
      </c>
      <c r="L3068" s="7" t="n">
        <f aca="false">IF(E3068=1,MIN($F$854,MAX(0,$B$2980-SUM(I3068:K3068))),0)</f>
        <v>0</v>
      </c>
      <c r="M3068" s="7" t="n">
        <f aca="false">IF(F3068=1,MIN($F$853,MAX(0,$B$2980-SUM(I3068:L3068))),0)</f>
        <v>30000000</v>
      </c>
      <c r="N3068" s="7" t="n">
        <f aca="false">IF(G3068=1,MIN($F$852,MAX(0,$B$2980-SUM(I3068:M3068))),0)</f>
        <v>15000000</v>
      </c>
      <c r="O3068" s="7" t="n">
        <f aca="false">IF(H3068=1,MIN($F$851,MAX(0,$B$2980-SUM(I3068:N3068))),0)</f>
        <v>0</v>
      </c>
      <c r="P3068" s="7" t="n">
        <f aca="false">MAX(0,$B$2980-SUM(I3068:O3068))</f>
        <v>1825000000</v>
      </c>
      <c r="Q3068" s="7" t="n">
        <f aca="false">($B$833+$B$834)+$B$22+(1-B3068)*$B$828+(1-C3068)*$E$856+(1-D3068)*$E$855+(1-E3068)*$E$854+(1-F3068)*$E$853+(1-G3068)*$E$852+(1-H3068)*$E$851</f>
        <v>22773373.4872856</v>
      </c>
      <c r="R3068" s="7" t="n">
        <f aca="false">P3068&gt;$B$12*Q3068</f>
        <v>1</v>
      </c>
      <c r="S3068" s="7" t="n">
        <f aca="false">IF(R3068,(P3068+$B$12*$B$13)/(Q3068+$B$13),IF(Q3068&gt;0,P3068/Q3068,0))</f>
        <v>72.3093021562542</v>
      </c>
      <c r="T3068" s="7" t="n">
        <f aca="false">IF(R3068,$B$13*(S3068-$B$12),0)</f>
        <v>178273255.390636</v>
      </c>
      <c r="U3068" s="7" t="n">
        <f aca="false">($B$833+$B$834)*S3068</f>
        <v>19232562.0612692</v>
      </c>
      <c r="V3068" s="7" t="n">
        <f aca="false">$B$22*S3068</f>
        <v>650783719.406288</v>
      </c>
      <c r="W3068" s="7" t="n">
        <f aca="false">IF(B3068=1,I3068,S3068*$B$828)</f>
        <v>30000000</v>
      </c>
      <c r="X3068" s="7" t="n">
        <f aca="false">IF(C3068=1,J3068,S3068*$E$856)</f>
        <v>441621627.185526</v>
      </c>
      <c r="Y3068" s="7" t="n">
        <f aca="false">IF(D3068=1,K3068,S3068*$E$855)</f>
        <v>100000000</v>
      </c>
      <c r="Z3068" s="7" t="n">
        <f aca="false">IF(E3068=1,L3068,S3068*$E$854)</f>
        <v>173542325.17501</v>
      </c>
      <c r="AA3068" s="7" t="n">
        <f aca="false">IF(F3068=1,M3068,S3068*$E$853)</f>
        <v>30000000</v>
      </c>
      <c r="AB3068" s="7" t="n">
        <f aca="false">IF(G3068=1,N3068,S3068*$E$852)</f>
        <v>15000000</v>
      </c>
      <c r="AC3068" s="7" t="n">
        <f aca="false">IF(H3068=1,O3068,S3068*$E$851)</f>
        <v>361546510.781271</v>
      </c>
      <c r="AD3068" s="7" t="n">
        <f aca="false">INDEX($W$2982:$W$3109,MATCH($A3068+(1-B3068)*64,$A$2982:$A$3109,0))</f>
        <v>30000000</v>
      </c>
      <c r="AE3068" s="7" t="n">
        <f aca="false">INDEX($W$2982:$W$3109,MATCH($A3068-B3068*64,$A$2982:$A$3109,0))</f>
        <v>45815014.0929086</v>
      </c>
      <c r="AF3068" s="7" t="n">
        <f aca="false">INDEX($X$2982:$X$3109,MATCH($A3068+(1-C3068)*32,$A$2982:$A$3109,0))</f>
        <v>300000000</v>
      </c>
      <c r="AG3068" s="7" t="n">
        <f aca="false">INDEX($X$2982:$X$3109,MATCH($A3068-C3068*32,$A$2982:$A$3109,0))</f>
        <v>441621627.185526</v>
      </c>
      <c r="AH3068" s="7" t="n">
        <f aca="false">INDEX($Y$2982:$Y$3109,MATCH($A3068+(1-D3068)*16,$A$2982:$A$3109,0))</f>
        <v>100000000</v>
      </c>
      <c r="AI3068" s="7" t="n">
        <f aca="false">INDEX($Y$2982:$Y$3109,MATCH($A3068-D3068*16,$A$2982:$A$3109,0))</f>
        <v>123241700.166112</v>
      </c>
      <c r="AJ3068" s="7" t="n">
        <f aca="false">INDEX($Z$2982:$Z$3109,MATCH($A3068+(1-E3068)*8,$A$2982:$A$3109,0))</f>
        <v>60000000</v>
      </c>
      <c r="AK3068" s="7" t="n">
        <f aca="false">INDEX($Z$2982:$Z$3109,MATCH($A3068-E3068*8,$A$2982:$A$3109,0))</f>
        <v>173542325.17501</v>
      </c>
      <c r="AL3068" s="7" t="n">
        <f aca="false">INDEX($AA$2982:$AA$3109,MATCH($A3068+(1-F3068)*4,$A$2982:$A$3109,0))</f>
        <v>30000000</v>
      </c>
      <c r="AM3068" s="7" t="n">
        <f aca="false">INDEX($AA$2982:$AA$3109,MATCH($A3068-F3068*4,$A$2982:$A$3109,0))</f>
        <v>197093565.87766</v>
      </c>
      <c r="AN3068" s="7" t="n">
        <f aca="false">INDEX($AB$2982:$AB$3109,MATCH($A3068+(1-G3068)*2,$A$2982:$A$3109,0))</f>
        <v>15000000</v>
      </c>
      <c r="AO3068" s="7" t="n">
        <f aca="false">INDEX($AB$2982:$AB$3109,MATCH($A3068-G3068*2,$A$2982:$A$3109,0))</f>
        <v>304310320.878812</v>
      </c>
      <c r="AP3068" s="7" t="n">
        <f aca="false">INDEX($AC$2982:$AC$3109,MATCH($A3068+(1-H3068)*1,$A$2982:$A$3109,0))</f>
        <v>5000000</v>
      </c>
      <c r="AQ3068" s="7" t="n">
        <f aca="false">INDEX($AC$2982:$AC$3109,MATCH($A3068-H3068*1,$A$2982:$A$3109,0))</f>
        <v>361546510.781271</v>
      </c>
      <c r="AR3068" s="14" t="b">
        <f aca="false">AND(IF(B3068=1,AD3068&gt;=AE3068,AE3068&gt;AD3068),IF(C3068=1,AF3068&gt;=AG3068,AG3068&gt;AF3068),IF(D3068=1,AH3068&gt;=AI3068,AI3068&gt;AH3068),IF(E3068=1,AJ3068&gt;=AK3068,AK3068&gt;AJ3068),IF(F3068=1,AL3068&gt;=AM3068,AM3068&gt;AL3068),IF(G3068=1,AN3068&gt;=AO3068,AO3068&gt;AN3068),IF(H3068=1,AP3068&gt;=AQ3068,AQ3068&gt;AP3068))</f>
        <v>0</v>
      </c>
      <c r="AS3068" s="2"/>
      <c r="AT3068" s="2"/>
      <c r="AU3068" s="2"/>
      <c r="AV3068" s="2"/>
      <c r="AW3068" s="2"/>
      <c r="AX3068" s="2"/>
    </row>
    <row r="3069" customFormat="false" ht="15" hidden="false" customHeight="false" outlineLevel="0" collapsed="false">
      <c r="A3069" s="6" t="n">
        <f aca="false">ROW()-2982</f>
        <v>87</v>
      </c>
      <c r="B3069" s="6" t="n">
        <f aca="false">MOD(INT($A3069/64),2)</f>
        <v>1</v>
      </c>
      <c r="C3069" s="6" t="n">
        <f aca="false">MOD(INT($A3069/32),2)</f>
        <v>0</v>
      </c>
      <c r="D3069" s="6" t="n">
        <f aca="false">MOD(INT($A3069/16),2)</f>
        <v>1</v>
      </c>
      <c r="E3069" s="6" t="n">
        <f aca="false">MOD(INT($A3069/8),2)</f>
        <v>0</v>
      </c>
      <c r="F3069" s="6" t="n">
        <f aca="false">MOD(INT($A3069/4),2)</f>
        <v>1</v>
      </c>
      <c r="G3069" s="6" t="n">
        <f aca="false">MOD(INT($A3069/2),2)</f>
        <v>1</v>
      </c>
      <c r="H3069" s="6" t="n">
        <f aca="false">MOD(INT($A3069/1),2)</f>
        <v>1</v>
      </c>
      <c r="I3069" s="7" t="n">
        <f aca="false">IF(B3069=1,MIN($B$6,$B$2980),0)</f>
        <v>30000000</v>
      </c>
      <c r="J3069" s="7" t="n">
        <f aca="false">IF(C3069=1,MIN($F$856,MAX(0,$B$2980-I3069)),0)</f>
        <v>0</v>
      </c>
      <c r="K3069" s="7" t="n">
        <f aca="false">IF(D3069=1,MIN($F$855,MAX(0,$B$2980-SUM(I3069:J3069))),0)</f>
        <v>100000000</v>
      </c>
      <c r="L3069" s="7" t="n">
        <f aca="false">IF(E3069=1,MIN($F$854,MAX(0,$B$2980-SUM(I3069:K3069))),0)</f>
        <v>0</v>
      </c>
      <c r="M3069" s="7" t="n">
        <f aca="false">IF(F3069=1,MIN($F$853,MAX(0,$B$2980-SUM(I3069:L3069))),0)</f>
        <v>30000000</v>
      </c>
      <c r="N3069" s="7" t="n">
        <f aca="false">IF(G3069=1,MIN($F$852,MAX(0,$B$2980-SUM(I3069:M3069))),0)</f>
        <v>15000000</v>
      </c>
      <c r="O3069" s="7" t="n">
        <f aca="false">IF(H3069=1,MIN($F$851,MAX(0,$B$2980-SUM(I3069:N3069))),0)</f>
        <v>5000000</v>
      </c>
      <c r="P3069" s="7" t="n">
        <f aca="false">MAX(0,$B$2980-SUM(I3069:O3069))</f>
        <v>1820000000</v>
      </c>
      <c r="Q3069" s="7" t="n">
        <f aca="false">($B$833+$B$834)+$B$22+(1-B3069)*$B$828+(1-C3069)*$E$856+(1-D3069)*$E$855+(1-E3069)*$E$854+(1-F3069)*$E$853+(1-G3069)*$E$852+(1-H3069)*$E$851</f>
        <v>17773373.4872856</v>
      </c>
      <c r="R3069" s="7" t="n">
        <f aca="false">P3069&gt;$B$12*Q3069</f>
        <v>1</v>
      </c>
      <c r="S3069" s="7" t="n">
        <f aca="false">IF(R3069,(P3069+$B$12*$B$13)/(Q3069+$B$13),IF(Q3069&gt;0,P3069/Q3069,0))</f>
        <v>89.8962376016491</v>
      </c>
      <c r="T3069" s="7" t="n">
        <f aca="false">IF(R3069,$B$13*(S3069-$B$12),0)</f>
        <v>222240594.004123</v>
      </c>
      <c r="U3069" s="7" t="n">
        <f aca="false">($B$833+$B$834)*S3069</f>
        <v>23910270.424298</v>
      </c>
      <c r="V3069" s="7" t="n">
        <f aca="false">$B$22*S3069</f>
        <v>809066138.414842</v>
      </c>
      <c r="W3069" s="7" t="n">
        <f aca="false">IF(B3069=1,I3069,S3069*$B$828)</f>
        <v>30000000</v>
      </c>
      <c r="X3069" s="7" t="n">
        <f aca="false">IF(C3069=1,J3069,S3069*$E$856)</f>
        <v>549032026.91278</v>
      </c>
      <c r="Y3069" s="7" t="n">
        <f aca="false">IF(D3069=1,K3069,S3069*$E$855)</f>
        <v>100000000</v>
      </c>
      <c r="Z3069" s="7" t="n">
        <f aca="false">IF(E3069=1,L3069,S3069*$E$854)</f>
        <v>215750970.243958</v>
      </c>
      <c r="AA3069" s="7" t="n">
        <f aca="false">IF(F3069=1,M3069,S3069*$E$853)</f>
        <v>30000000</v>
      </c>
      <c r="AB3069" s="7" t="n">
        <f aca="false">IF(G3069=1,N3069,S3069*$E$852)</f>
        <v>15000000</v>
      </c>
      <c r="AC3069" s="7" t="n">
        <f aca="false">IF(H3069=1,O3069,S3069*$E$851)</f>
        <v>5000000</v>
      </c>
      <c r="AD3069" s="7" t="n">
        <f aca="false">INDEX($W$2982:$W$3109,MATCH($A3069+(1-B3069)*64,$A$2982:$A$3109,0))</f>
        <v>30000000</v>
      </c>
      <c r="AE3069" s="7" t="n">
        <f aca="false">INDEX($W$2982:$W$3109,MATCH($A3069-B3069*64,$A$2982:$A$3109,0))</f>
        <v>56616180.9802387</v>
      </c>
      <c r="AF3069" s="7" t="n">
        <f aca="false">INDEX($X$2982:$X$3109,MATCH($A3069+(1-C3069)*32,$A$2982:$A$3109,0))</f>
        <v>300000000</v>
      </c>
      <c r="AG3069" s="7" t="n">
        <f aca="false">INDEX($X$2982:$X$3109,MATCH($A3069-C3069*32,$A$2982:$A$3109,0))</f>
        <v>549032026.91278</v>
      </c>
      <c r="AH3069" s="7" t="n">
        <f aca="false">INDEX($Y$2982:$Y$3109,MATCH($A3069+(1-D3069)*16,$A$2982:$A$3109,0))</f>
        <v>100000000</v>
      </c>
      <c r="AI3069" s="7" t="n">
        <f aca="false">INDEX($Y$2982:$Y$3109,MATCH($A3069-D3069*16,$A$2982:$A$3109,0))</f>
        <v>150859211.599146</v>
      </c>
      <c r="AJ3069" s="7" t="n">
        <f aca="false">INDEX($Z$2982:$Z$3109,MATCH($A3069+(1-E3069)*8,$A$2982:$A$3109,0))</f>
        <v>60000000</v>
      </c>
      <c r="AK3069" s="7" t="n">
        <f aca="false">INDEX($Z$2982:$Z$3109,MATCH($A3069-E3069*8,$A$2982:$A$3109,0))</f>
        <v>215750970.243958</v>
      </c>
      <c r="AL3069" s="7" t="n">
        <f aca="false">INDEX($AA$2982:$AA$3109,MATCH($A3069+(1-F3069)*4,$A$2982:$A$3109,0))</f>
        <v>30000000</v>
      </c>
      <c r="AM3069" s="7" t="n">
        <f aca="false">INDEX($AA$2982:$AA$3109,MATCH($A3069-F3069*4,$A$2982:$A$3109,0))</f>
        <v>238792197.574456</v>
      </c>
      <c r="AN3069" s="7" t="n">
        <f aca="false">INDEX($AB$2982:$AB$3109,MATCH($A3069+(1-G3069)*2,$A$2982:$A$3109,0))</f>
        <v>15000000</v>
      </c>
      <c r="AO3069" s="7" t="n">
        <f aca="false">INDEX($AB$2982:$AB$3109,MATCH($A3069-G3069*2,$A$2982:$A$3109,0))</f>
        <v>363524877.461333</v>
      </c>
      <c r="AP3069" s="7" t="n">
        <f aca="false">INDEX($AC$2982:$AC$3109,MATCH($A3069+(1-H3069)*1,$A$2982:$A$3109,0))</f>
        <v>5000000</v>
      </c>
      <c r="AQ3069" s="7" t="n">
        <f aca="false">INDEX($AC$2982:$AC$3109,MATCH($A3069-H3069*1,$A$2982:$A$3109,0))</f>
        <v>361546510.781271</v>
      </c>
      <c r="AR3069" s="14" t="b">
        <f aca="false">AND(IF(B3069=1,AD3069&gt;=AE3069,AE3069&gt;AD3069),IF(C3069=1,AF3069&gt;=AG3069,AG3069&gt;AF3069),IF(D3069=1,AH3069&gt;=AI3069,AI3069&gt;AH3069),IF(E3069=1,AJ3069&gt;=AK3069,AK3069&gt;AJ3069),IF(F3069=1,AL3069&gt;=AM3069,AM3069&gt;AL3069),IF(G3069=1,AN3069&gt;=AO3069,AO3069&gt;AN3069),IF(H3069=1,AP3069&gt;=AQ3069,AQ3069&gt;AP3069))</f>
        <v>0</v>
      </c>
      <c r="AS3069" s="2"/>
      <c r="AT3069" s="2"/>
      <c r="AU3069" s="2"/>
      <c r="AV3069" s="2"/>
      <c r="AW3069" s="2"/>
      <c r="AX3069" s="2"/>
    </row>
    <row r="3070" customFormat="false" ht="15" hidden="false" customHeight="false" outlineLevel="0" collapsed="false">
      <c r="A3070" s="6" t="n">
        <f aca="false">ROW()-2982</f>
        <v>88</v>
      </c>
      <c r="B3070" s="6" t="n">
        <f aca="false">MOD(INT($A3070/64),2)</f>
        <v>1</v>
      </c>
      <c r="C3070" s="6" t="n">
        <f aca="false">MOD(INT($A3070/32),2)</f>
        <v>0</v>
      </c>
      <c r="D3070" s="6" t="n">
        <f aca="false">MOD(INT($A3070/16),2)</f>
        <v>1</v>
      </c>
      <c r="E3070" s="6" t="n">
        <f aca="false">MOD(INT($A3070/8),2)</f>
        <v>1</v>
      </c>
      <c r="F3070" s="6" t="n">
        <f aca="false">MOD(INT($A3070/4),2)</f>
        <v>0</v>
      </c>
      <c r="G3070" s="6" t="n">
        <f aca="false">MOD(INT($A3070/2),2)</f>
        <v>0</v>
      </c>
      <c r="H3070" s="6" t="n">
        <f aca="false">MOD(INT($A3070/1),2)</f>
        <v>0</v>
      </c>
      <c r="I3070" s="7" t="n">
        <f aca="false">IF(B3070=1,MIN($B$6,$B$2980),0)</f>
        <v>30000000</v>
      </c>
      <c r="J3070" s="7" t="n">
        <f aca="false">IF(C3070=1,MIN($F$856,MAX(0,$B$2980-I3070)),0)</f>
        <v>0</v>
      </c>
      <c r="K3070" s="7" t="n">
        <f aca="false">IF(D3070=1,MIN($F$855,MAX(0,$B$2980-SUM(I3070:J3070))),0)</f>
        <v>100000000</v>
      </c>
      <c r="L3070" s="7" t="n">
        <f aca="false">IF(E3070=1,MIN($F$854,MAX(0,$B$2980-SUM(I3070:K3070))),0)</f>
        <v>60000000</v>
      </c>
      <c r="M3070" s="7" t="n">
        <f aca="false">IF(F3070=1,MIN($F$853,MAX(0,$B$2980-SUM(I3070:L3070))),0)</f>
        <v>0</v>
      </c>
      <c r="N3070" s="7" t="n">
        <f aca="false">IF(G3070=1,MIN($F$852,MAX(0,$B$2980-SUM(I3070:M3070))),0)</f>
        <v>0</v>
      </c>
      <c r="O3070" s="7" t="n">
        <f aca="false">IF(H3070=1,MIN($F$851,MAX(0,$B$2980-SUM(I3070:N3070))),0)</f>
        <v>0</v>
      </c>
      <c r="P3070" s="7" t="n">
        <f aca="false">MAX(0,$B$2980-SUM(I3070:O3070))</f>
        <v>1810000000</v>
      </c>
      <c r="Q3070" s="7" t="n">
        <f aca="false">($B$833+$B$834)+$B$22+(1-B3070)*$B$828+(1-C3070)*$E$856+(1-D3070)*$E$855+(1-E3070)*$E$854+(1-F3070)*$E$853+(1-G3070)*$E$852+(1-H3070)*$E$851</f>
        <v>28373373.4872856</v>
      </c>
      <c r="R3070" s="7" t="n">
        <f aca="false">P3070&gt;$B$12*Q3070</f>
        <v>1</v>
      </c>
      <c r="S3070" s="7" t="n">
        <f aca="false">IF(R3070,(P3070+$B$12*$B$13)/(Q3070+$B$13),IF(Q3070&gt;0,P3070/Q3070,0))</f>
        <v>58.7075461885119</v>
      </c>
      <c r="T3070" s="7" t="n">
        <f aca="false">IF(R3070,$B$13*(S3070-$B$12),0)</f>
        <v>144268865.47128</v>
      </c>
      <c r="U3070" s="7" t="n">
        <f aca="false">($B$833+$B$834)*S3070</f>
        <v>15614817.0687016</v>
      </c>
      <c r="V3070" s="7" t="n">
        <f aca="false">$B$22*S3070</f>
        <v>528367915.696608</v>
      </c>
      <c r="W3070" s="7" t="n">
        <f aca="false">IF(B3070=1,I3070,S3070*$B$828)</f>
        <v>30000000</v>
      </c>
      <c r="X3070" s="7" t="n">
        <f aca="false">IF(C3070=1,J3070,S3070*$E$856)</f>
        <v>358550301.312756</v>
      </c>
      <c r="Y3070" s="7" t="n">
        <f aca="false">IF(D3070=1,K3070,S3070*$E$855)</f>
        <v>100000000</v>
      </c>
      <c r="Z3070" s="7" t="n">
        <f aca="false">IF(E3070=1,L3070,S3070*$E$854)</f>
        <v>60000000</v>
      </c>
      <c r="AA3070" s="7" t="n">
        <f aca="false">IF(F3070=1,M3070,S3070*$E$853)</f>
        <v>176122638.565536</v>
      </c>
      <c r="AB3070" s="7" t="n">
        <f aca="false">IF(G3070=1,N3070,S3070*$E$852)</f>
        <v>293537730.94256</v>
      </c>
      <c r="AC3070" s="7" t="n">
        <f aca="false">IF(H3070=1,O3070,S3070*$E$851)</f>
        <v>293537730.94256</v>
      </c>
      <c r="AD3070" s="7" t="n">
        <f aca="false">INDEX($W$2982:$W$3109,MATCH($A3070+(1-B3070)*64,$A$2982:$A$3109,0))</f>
        <v>30000000</v>
      </c>
      <c r="AE3070" s="7" t="n">
        <f aca="false">INDEX($W$2982:$W$3109,MATCH($A3070-B3070*64,$A$2982:$A$3109,0))</f>
        <v>37369127.8166094</v>
      </c>
      <c r="AF3070" s="7" t="n">
        <f aca="false">INDEX($X$2982:$X$3109,MATCH($A3070+(1-C3070)*32,$A$2982:$A$3109,0))</f>
        <v>300000000</v>
      </c>
      <c r="AG3070" s="7" t="n">
        <f aca="false">INDEX($X$2982:$X$3109,MATCH($A3070-C3070*32,$A$2982:$A$3109,0))</f>
        <v>358550301.312756</v>
      </c>
      <c r="AH3070" s="7" t="n">
        <f aca="false">INDEX($Y$2982:$Y$3109,MATCH($A3070+(1-D3070)*16,$A$2982:$A$3109,0))</f>
        <v>100000000</v>
      </c>
      <c r="AI3070" s="7" t="n">
        <f aca="false">INDEX($Y$2982:$Y$3109,MATCH($A3070-D3070*16,$A$2982:$A$3109,0))</f>
        <v>101276821.975564</v>
      </c>
      <c r="AJ3070" s="7" t="n">
        <f aca="false">INDEX($Z$2982:$Z$3109,MATCH($A3070+(1-E3070)*8,$A$2982:$A$3109,0))</f>
        <v>60000000</v>
      </c>
      <c r="AK3070" s="7" t="n">
        <f aca="false">INDEX($Z$2982:$Z$3109,MATCH($A3070-E3070*8,$A$2982:$A$3109,0))</f>
        <v>135062950.611763</v>
      </c>
      <c r="AL3070" s="7" t="n">
        <f aca="false">INDEX($AA$2982:$AA$3109,MATCH($A3070+(1-F3070)*4,$A$2982:$A$3109,0))</f>
        <v>30000000</v>
      </c>
      <c r="AM3070" s="7" t="n">
        <f aca="false">INDEX($AA$2982:$AA$3109,MATCH($A3070-F3070*4,$A$2982:$A$3109,0))</f>
        <v>176122638.565536</v>
      </c>
      <c r="AN3070" s="7" t="n">
        <f aca="false">INDEX($AB$2982:$AB$3109,MATCH($A3070+(1-G3070)*2,$A$2982:$A$3109,0))</f>
        <v>15000000</v>
      </c>
      <c r="AO3070" s="7" t="n">
        <f aca="false">INDEX($AB$2982:$AB$3109,MATCH($A3070-G3070*2,$A$2982:$A$3109,0))</f>
        <v>293537730.94256</v>
      </c>
      <c r="AP3070" s="7" t="n">
        <f aca="false">INDEX($AC$2982:$AC$3109,MATCH($A3070+(1-H3070)*1,$A$2982:$A$3109,0))</f>
        <v>5000000</v>
      </c>
      <c r="AQ3070" s="7" t="n">
        <f aca="false">INDEX($AC$2982:$AC$3109,MATCH($A3070-H3070*1,$A$2982:$A$3109,0))</f>
        <v>293537730.94256</v>
      </c>
      <c r="AR3070" s="14" t="b">
        <f aca="false">AND(IF(B3070=1,AD3070&gt;=AE3070,AE3070&gt;AD3070),IF(C3070=1,AF3070&gt;=AG3070,AG3070&gt;AF3070),IF(D3070=1,AH3070&gt;=AI3070,AI3070&gt;AH3070),IF(E3070=1,AJ3070&gt;=AK3070,AK3070&gt;AJ3070),IF(F3070=1,AL3070&gt;=AM3070,AM3070&gt;AL3070),IF(G3070=1,AN3070&gt;=AO3070,AO3070&gt;AN3070),IF(H3070=1,AP3070&gt;=AQ3070,AQ3070&gt;AP3070))</f>
        <v>0</v>
      </c>
      <c r="AS3070" s="2"/>
      <c r="AT3070" s="2"/>
      <c r="AU3070" s="2"/>
      <c r="AV3070" s="2"/>
      <c r="AW3070" s="2"/>
      <c r="AX3070" s="2"/>
    </row>
    <row r="3071" customFormat="false" ht="15" hidden="false" customHeight="false" outlineLevel="0" collapsed="false">
      <c r="A3071" s="6" t="n">
        <f aca="false">ROW()-2982</f>
        <v>89</v>
      </c>
      <c r="B3071" s="6" t="n">
        <f aca="false">MOD(INT($A3071/64),2)</f>
        <v>1</v>
      </c>
      <c r="C3071" s="6" t="n">
        <f aca="false">MOD(INT($A3071/32),2)</f>
        <v>0</v>
      </c>
      <c r="D3071" s="6" t="n">
        <f aca="false">MOD(INT($A3071/16),2)</f>
        <v>1</v>
      </c>
      <c r="E3071" s="6" t="n">
        <f aca="false">MOD(INT($A3071/8),2)</f>
        <v>1</v>
      </c>
      <c r="F3071" s="6" t="n">
        <f aca="false">MOD(INT($A3071/4),2)</f>
        <v>0</v>
      </c>
      <c r="G3071" s="6" t="n">
        <f aca="false">MOD(INT($A3071/2),2)</f>
        <v>0</v>
      </c>
      <c r="H3071" s="6" t="n">
        <f aca="false">MOD(INT($A3071/1),2)</f>
        <v>1</v>
      </c>
      <c r="I3071" s="7" t="n">
        <f aca="false">IF(B3071=1,MIN($B$6,$B$2980),0)</f>
        <v>30000000</v>
      </c>
      <c r="J3071" s="7" t="n">
        <f aca="false">IF(C3071=1,MIN($F$856,MAX(0,$B$2980-I3071)),0)</f>
        <v>0</v>
      </c>
      <c r="K3071" s="7" t="n">
        <f aca="false">IF(D3071=1,MIN($F$855,MAX(0,$B$2980-SUM(I3071:J3071))),0)</f>
        <v>100000000</v>
      </c>
      <c r="L3071" s="7" t="n">
        <f aca="false">IF(E3071=1,MIN($F$854,MAX(0,$B$2980-SUM(I3071:K3071))),0)</f>
        <v>60000000</v>
      </c>
      <c r="M3071" s="7" t="n">
        <f aca="false">IF(F3071=1,MIN($F$853,MAX(0,$B$2980-SUM(I3071:L3071))),0)</f>
        <v>0</v>
      </c>
      <c r="N3071" s="7" t="n">
        <f aca="false">IF(G3071=1,MIN($F$852,MAX(0,$B$2980-SUM(I3071:M3071))),0)</f>
        <v>0</v>
      </c>
      <c r="O3071" s="7" t="n">
        <f aca="false">IF(H3071=1,MIN($F$851,MAX(0,$B$2980-SUM(I3071:N3071))),0)</f>
        <v>5000000</v>
      </c>
      <c r="P3071" s="7" t="n">
        <f aca="false">MAX(0,$B$2980-SUM(I3071:O3071))</f>
        <v>1805000000</v>
      </c>
      <c r="Q3071" s="7" t="n">
        <f aca="false">($B$833+$B$834)+$B$22+(1-B3071)*$B$828+(1-C3071)*$E$856+(1-D3071)*$E$855+(1-E3071)*$E$854+(1-F3071)*$E$853+(1-G3071)*$E$852+(1-H3071)*$E$851</f>
        <v>23373373.4872856</v>
      </c>
      <c r="R3071" s="7" t="n">
        <f aca="false">P3071&gt;$B$12*Q3071</f>
        <v>1</v>
      </c>
      <c r="S3071" s="7" t="n">
        <f aca="false">IF(R3071,(P3071+$B$12*$B$13)/(Q3071+$B$13),IF(Q3071&gt;0,P3071/Q3071,0))</f>
        <v>69.8594638572438</v>
      </c>
      <c r="T3071" s="7" t="n">
        <f aca="false">IF(R3071,$B$13*(S3071-$B$12),0)</f>
        <v>172148659.64311</v>
      </c>
      <c r="U3071" s="7" t="n">
        <f aca="false">($B$833+$B$834)*S3071</f>
        <v>18580963.0868526</v>
      </c>
      <c r="V3071" s="7" t="n">
        <f aca="false">$B$22*S3071</f>
        <v>628735174.715195</v>
      </c>
      <c r="W3071" s="7" t="n">
        <f aca="false">IF(B3071=1,I3071,S3071*$B$828)</f>
        <v>30000000</v>
      </c>
      <c r="X3071" s="7" t="n">
        <f aca="false">IF(C3071=1,J3071,S3071*$E$856)</f>
        <v>426659491.696893</v>
      </c>
      <c r="Y3071" s="7" t="n">
        <f aca="false">IF(D3071=1,K3071,S3071*$E$855)</f>
        <v>100000000</v>
      </c>
      <c r="Z3071" s="7" t="n">
        <f aca="false">IF(E3071=1,L3071,S3071*$E$854)</f>
        <v>60000000</v>
      </c>
      <c r="AA3071" s="7" t="n">
        <f aca="false">IF(F3071=1,M3071,S3071*$E$853)</f>
        <v>209578391.571732</v>
      </c>
      <c r="AB3071" s="7" t="n">
        <f aca="false">IF(G3071=1,N3071,S3071*$E$852)</f>
        <v>349297319.286219</v>
      </c>
      <c r="AC3071" s="7" t="n">
        <f aca="false">IF(H3071=1,O3071,S3071*$E$851)</f>
        <v>5000000</v>
      </c>
      <c r="AD3071" s="7" t="n">
        <f aca="false">INDEX($W$2982:$W$3109,MATCH($A3071+(1-B3071)*64,$A$2982:$A$3109,0))</f>
        <v>30000000</v>
      </c>
      <c r="AE3071" s="7" t="n">
        <f aca="false">INDEX($W$2982:$W$3109,MATCH($A3071-B3071*64,$A$2982:$A$3109,0))</f>
        <v>44296048.3190892</v>
      </c>
      <c r="AF3071" s="7" t="n">
        <f aca="false">INDEX($X$2982:$X$3109,MATCH($A3071+(1-C3071)*32,$A$2982:$A$3109,0))</f>
        <v>300000000</v>
      </c>
      <c r="AG3071" s="7" t="n">
        <f aca="false">INDEX($X$2982:$X$3109,MATCH($A3071-C3071*32,$A$2982:$A$3109,0))</f>
        <v>426659491.696893</v>
      </c>
      <c r="AH3071" s="7" t="n">
        <f aca="false">INDEX($Y$2982:$Y$3109,MATCH($A3071+(1-D3071)*16,$A$2982:$A$3109,0))</f>
        <v>100000000</v>
      </c>
      <c r="AI3071" s="7" t="n">
        <f aca="false">INDEX($Y$2982:$Y$3109,MATCH($A3071-D3071*16,$A$2982:$A$3109,0))</f>
        <v>119311530.56033</v>
      </c>
      <c r="AJ3071" s="7" t="n">
        <f aca="false">INDEX($Z$2982:$Z$3109,MATCH($A3071+(1-E3071)*8,$A$2982:$A$3109,0))</f>
        <v>60000000</v>
      </c>
      <c r="AK3071" s="7" t="n">
        <f aca="false">INDEX($Z$2982:$Z$3109,MATCH($A3071-E3071*8,$A$2982:$A$3109,0))</f>
        <v>158523707.898371</v>
      </c>
      <c r="AL3071" s="7" t="n">
        <f aca="false">INDEX($AA$2982:$AA$3109,MATCH($A3071+(1-F3071)*4,$A$2982:$A$3109,0))</f>
        <v>30000000</v>
      </c>
      <c r="AM3071" s="7" t="n">
        <f aca="false">INDEX($AA$2982:$AA$3109,MATCH($A3071-F3071*4,$A$2982:$A$3109,0))</f>
        <v>209578391.571732</v>
      </c>
      <c r="AN3071" s="7" t="n">
        <f aca="false">INDEX($AB$2982:$AB$3109,MATCH($A3071+(1-G3071)*2,$A$2982:$A$3109,0))</f>
        <v>15000000</v>
      </c>
      <c r="AO3071" s="7" t="n">
        <f aca="false">INDEX($AB$2982:$AB$3109,MATCH($A3071-G3071*2,$A$2982:$A$3109,0))</f>
        <v>349297319.286219</v>
      </c>
      <c r="AP3071" s="7" t="n">
        <f aca="false">INDEX($AC$2982:$AC$3109,MATCH($A3071+(1-H3071)*1,$A$2982:$A$3109,0))</f>
        <v>5000000</v>
      </c>
      <c r="AQ3071" s="7" t="n">
        <f aca="false">INDEX($AC$2982:$AC$3109,MATCH($A3071-H3071*1,$A$2982:$A$3109,0))</f>
        <v>293537730.94256</v>
      </c>
      <c r="AR3071" s="14" t="b">
        <f aca="false">AND(IF(B3071=1,AD3071&gt;=AE3071,AE3071&gt;AD3071),IF(C3071=1,AF3071&gt;=AG3071,AG3071&gt;AF3071),IF(D3071=1,AH3071&gt;=AI3071,AI3071&gt;AH3071),IF(E3071=1,AJ3071&gt;=AK3071,AK3071&gt;AJ3071),IF(F3071=1,AL3071&gt;=AM3071,AM3071&gt;AL3071),IF(G3071=1,AN3071&gt;=AO3071,AO3071&gt;AN3071),IF(H3071=1,AP3071&gt;=AQ3071,AQ3071&gt;AP3071))</f>
        <v>0</v>
      </c>
      <c r="AS3071" s="2"/>
      <c r="AT3071" s="2"/>
      <c r="AU3071" s="2"/>
      <c r="AV3071" s="2"/>
      <c r="AW3071" s="2"/>
      <c r="AX3071" s="2"/>
    </row>
    <row r="3072" customFormat="false" ht="15" hidden="false" customHeight="false" outlineLevel="0" collapsed="false">
      <c r="A3072" s="6" t="n">
        <f aca="false">ROW()-2982</f>
        <v>90</v>
      </c>
      <c r="B3072" s="6" t="n">
        <f aca="false">MOD(INT($A3072/64),2)</f>
        <v>1</v>
      </c>
      <c r="C3072" s="6" t="n">
        <f aca="false">MOD(INT($A3072/32),2)</f>
        <v>0</v>
      </c>
      <c r="D3072" s="6" t="n">
        <f aca="false">MOD(INT($A3072/16),2)</f>
        <v>1</v>
      </c>
      <c r="E3072" s="6" t="n">
        <f aca="false">MOD(INT($A3072/8),2)</f>
        <v>1</v>
      </c>
      <c r="F3072" s="6" t="n">
        <f aca="false">MOD(INT($A3072/4),2)</f>
        <v>0</v>
      </c>
      <c r="G3072" s="6" t="n">
        <f aca="false">MOD(INT($A3072/2),2)</f>
        <v>1</v>
      </c>
      <c r="H3072" s="6" t="n">
        <f aca="false">MOD(INT($A3072/1),2)</f>
        <v>0</v>
      </c>
      <c r="I3072" s="7" t="n">
        <f aca="false">IF(B3072=1,MIN($B$6,$B$2980),0)</f>
        <v>30000000</v>
      </c>
      <c r="J3072" s="7" t="n">
        <f aca="false">IF(C3072=1,MIN($F$856,MAX(0,$B$2980-I3072)),0)</f>
        <v>0</v>
      </c>
      <c r="K3072" s="7" t="n">
        <f aca="false">IF(D3072=1,MIN($F$855,MAX(0,$B$2980-SUM(I3072:J3072))),0)</f>
        <v>100000000</v>
      </c>
      <c r="L3072" s="7" t="n">
        <f aca="false">IF(E3072=1,MIN($F$854,MAX(0,$B$2980-SUM(I3072:K3072))),0)</f>
        <v>60000000</v>
      </c>
      <c r="M3072" s="7" t="n">
        <f aca="false">IF(F3072=1,MIN($F$853,MAX(0,$B$2980-SUM(I3072:L3072))),0)</f>
        <v>0</v>
      </c>
      <c r="N3072" s="7" t="n">
        <f aca="false">IF(G3072=1,MIN($F$852,MAX(0,$B$2980-SUM(I3072:M3072))),0)</f>
        <v>15000000</v>
      </c>
      <c r="O3072" s="7" t="n">
        <f aca="false">IF(H3072=1,MIN($F$851,MAX(0,$B$2980-SUM(I3072:N3072))),0)</f>
        <v>0</v>
      </c>
      <c r="P3072" s="7" t="n">
        <f aca="false">MAX(0,$B$2980-SUM(I3072:O3072))</f>
        <v>1795000000</v>
      </c>
      <c r="Q3072" s="7" t="n">
        <f aca="false">($B$833+$B$834)+$B$22+(1-B3072)*$B$828+(1-C3072)*$E$856+(1-D3072)*$E$855+(1-E3072)*$E$854+(1-F3072)*$E$853+(1-G3072)*$E$852+(1-H3072)*$E$851</f>
        <v>23373373.4872856</v>
      </c>
      <c r="R3072" s="7" t="n">
        <f aca="false">P3072&gt;$B$12*Q3072</f>
        <v>1</v>
      </c>
      <c r="S3072" s="7" t="n">
        <f aca="false">IF(R3072,(P3072+$B$12*$B$13)/(Q3072+$B$13),IF(Q3072&gt;0,P3072/Q3072,0))</f>
        <v>69.4729661318926</v>
      </c>
      <c r="T3072" s="7" t="n">
        <f aca="false">IF(R3072,$B$13*(S3072-$B$12),0)</f>
        <v>171182415.329731</v>
      </c>
      <c r="U3072" s="7" t="n">
        <f aca="false">($B$833+$B$834)*S3072</f>
        <v>18478163.8443251</v>
      </c>
      <c r="V3072" s="7" t="n">
        <f aca="false">$B$22*S3072</f>
        <v>625256695.187033</v>
      </c>
      <c r="W3072" s="7" t="n">
        <f aca="false">IF(B3072=1,I3072,S3072*$B$828)</f>
        <v>30000000</v>
      </c>
      <c r="X3072" s="7" t="n">
        <f aca="false">IF(C3072=1,J3072,S3072*$E$856)</f>
        <v>424298996.58377</v>
      </c>
      <c r="Y3072" s="7" t="n">
        <f aca="false">IF(D3072=1,K3072,S3072*$E$855)</f>
        <v>100000000</v>
      </c>
      <c r="Z3072" s="7" t="n">
        <f aca="false">IF(E3072=1,L3072,S3072*$E$854)</f>
        <v>60000000</v>
      </c>
      <c r="AA3072" s="7" t="n">
        <f aca="false">IF(F3072=1,M3072,S3072*$E$853)</f>
        <v>208418898.395678</v>
      </c>
      <c r="AB3072" s="7" t="n">
        <f aca="false">IF(G3072=1,N3072,S3072*$E$852)</f>
        <v>15000000</v>
      </c>
      <c r="AC3072" s="7" t="n">
        <f aca="false">IF(H3072=1,O3072,S3072*$E$851)</f>
        <v>347364830.659463</v>
      </c>
      <c r="AD3072" s="7" t="n">
        <f aca="false">INDEX($W$2982:$W$3109,MATCH($A3072+(1-B3072)*64,$A$2982:$A$3109,0))</f>
        <v>30000000</v>
      </c>
      <c r="AE3072" s="7" t="n">
        <f aca="false">INDEX($W$2982:$W$3109,MATCH($A3072-B3072*64,$A$2982:$A$3109,0))</f>
        <v>44054981.3894615</v>
      </c>
      <c r="AF3072" s="7" t="n">
        <f aca="false">INDEX($X$2982:$X$3109,MATCH($A3072+(1-C3072)*32,$A$2982:$A$3109,0))</f>
        <v>300000000</v>
      </c>
      <c r="AG3072" s="7" t="n">
        <f aca="false">INDEX($X$2982:$X$3109,MATCH($A3072-C3072*32,$A$2982:$A$3109,0))</f>
        <v>424298996.58377</v>
      </c>
      <c r="AH3072" s="7" t="n">
        <f aca="false">INDEX($Y$2982:$Y$3109,MATCH($A3072+(1-D3072)*16,$A$2982:$A$3109,0))</f>
        <v>100000000</v>
      </c>
      <c r="AI3072" s="7" t="n">
        <f aca="false">INDEX($Y$2982:$Y$3109,MATCH($A3072-D3072*16,$A$2982:$A$3109,0))</f>
        <v>118686044.161587</v>
      </c>
      <c r="AJ3072" s="7" t="n">
        <f aca="false">INDEX($Z$2982:$Z$3109,MATCH($A3072+(1-E3072)*8,$A$2982:$A$3109,0))</f>
        <v>60000000</v>
      </c>
      <c r="AK3072" s="7" t="n">
        <f aca="false">INDEX($Z$2982:$Z$3109,MATCH($A3072-E3072*8,$A$2982:$A$3109,0))</f>
        <v>157674852.702128</v>
      </c>
      <c r="AL3072" s="7" t="n">
        <f aca="false">INDEX($AA$2982:$AA$3109,MATCH($A3072+(1-F3072)*4,$A$2982:$A$3109,0))</f>
        <v>30000000</v>
      </c>
      <c r="AM3072" s="7" t="n">
        <f aca="false">INDEX($AA$2982:$AA$3109,MATCH($A3072-F3072*4,$A$2982:$A$3109,0))</f>
        <v>208418898.395678</v>
      </c>
      <c r="AN3072" s="7" t="n">
        <f aca="false">INDEX($AB$2982:$AB$3109,MATCH($A3072+(1-G3072)*2,$A$2982:$A$3109,0))</f>
        <v>15000000</v>
      </c>
      <c r="AO3072" s="7" t="n">
        <f aca="false">INDEX($AB$2982:$AB$3109,MATCH($A3072-G3072*2,$A$2982:$A$3109,0))</f>
        <v>293537730.94256</v>
      </c>
      <c r="AP3072" s="7" t="n">
        <f aca="false">INDEX($AC$2982:$AC$3109,MATCH($A3072+(1-H3072)*1,$A$2982:$A$3109,0))</f>
        <v>5000000</v>
      </c>
      <c r="AQ3072" s="7" t="n">
        <f aca="false">INDEX($AC$2982:$AC$3109,MATCH($A3072-H3072*1,$A$2982:$A$3109,0))</f>
        <v>347364830.659463</v>
      </c>
      <c r="AR3072" s="14" t="b">
        <f aca="false">AND(IF(B3072=1,AD3072&gt;=AE3072,AE3072&gt;AD3072),IF(C3072=1,AF3072&gt;=AG3072,AG3072&gt;AF3072),IF(D3072=1,AH3072&gt;=AI3072,AI3072&gt;AH3072),IF(E3072=1,AJ3072&gt;=AK3072,AK3072&gt;AJ3072),IF(F3072=1,AL3072&gt;=AM3072,AM3072&gt;AL3072),IF(G3072=1,AN3072&gt;=AO3072,AO3072&gt;AN3072),IF(H3072=1,AP3072&gt;=AQ3072,AQ3072&gt;AP3072))</f>
        <v>0</v>
      </c>
      <c r="AS3072" s="2"/>
      <c r="AT3072" s="2"/>
      <c r="AU3072" s="2"/>
      <c r="AV3072" s="2"/>
      <c r="AW3072" s="2"/>
      <c r="AX3072" s="2"/>
    </row>
    <row r="3073" customFormat="false" ht="15" hidden="false" customHeight="false" outlineLevel="0" collapsed="false">
      <c r="A3073" s="6" t="n">
        <f aca="false">ROW()-2982</f>
        <v>91</v>
      </c>
      <c r="B3073" s="6" t="n">
        <f aca="false">MOD(INT($A3073/64),2)</f>
        <v>1</v>
      </c>
      <c r="C3073" s="6" t="n">
        <f aca="false">MOD(INT($A3073/32),2)</f>
        <v>0</v>
      </c>
      <c r="D3073" s="6" t="n">
        <f aca="false">MOD(INT($A3073/16),2)</f>
        <v>1</v>
      </c>
      <c r="E3073" s="6" t="n">
        <f aca="false">MOD(INT($A3073/8),2)</f>
        <v>1</v>
      </c>
      <c r="F3073" s="6" t="n">
        <f aca="false">MOD(INT($A3073/4),2)</f>
        <v>0</v>
      </c>
      <c r="G3073" s="6" t="n">
        <f aca="false">MOD(INT($A3073/2),2)</f>
        <v>1</v>
      </c>
      <c r="H3073" s="6" t="n">
        <f aca="false">MOD(INT($A3073/1),2)</f>
        <v>1</v>
      </c>
      <c r="I3073" s="7" t="n">
        <f aca="false">IF(B3073=1,MIN($B$6,$B$2980),0)</f>
        <v>30000000</v>
      </c>
      <c r="J3073" s="7" t="n">
        <f aca="false">IF(C3073=1,MIN($F$856,MAX(0,$B$2980-I3073)),0)</f>
        <v>0</v>
      </c>
      <c r="K3073" s="7" t="n">
        <f aca="false">IF(D3073=1,MIN($F$855,MAX(0,$B$2980-SUM(I3073:J3073))),0)</f>
        <v>100000000</v>
      </c>
      <c r="L3073" s="7" t="n">
        <f aca="false">IF(E3073=1,MIN($F$854,MAX(0,$B$2980-SUM(I3073:K3073))),0)</f>
        <v>60000000</v>
      </c>
      <c r="M3073" s="7" t="n">
        <f aca="false">IF(F3073=1,MIN($F$853,MAX(0,$B$2980-SUM(I3073:L3073))),0)</f>
        <v>0</v>
      </c>
      <c r="N3073" s="7" t="n">
        <f aca="false">IF(G3073=1,MIN($F$852,MAX(0,$B$2980-SUM(I3073:M3073))),0)</f>
        <v>15000000</v>
      </c>
      <c r="O3073" s="7" t="n">
        <f aca="false">IF(H3073=1,MIN($F$851,MAX(0,$B$2980-SUM(I3073:N3073))),0)</f>
        <v>5000000</v>
      </c>
      <c r="P3073" s="7" t="n">
        <f aca="false">MAX(0,$B$2980-SUM(I3073:O3073))</f>
        <v>1790000000</v>
      </c>
      <c r="Q3073" s="7" t="n">
        <f aca="false">($B$833+$B$834)+$B$22+(1-B3073)*$B$828+(1-C3073)*$E$856+(1-D3073)*$E$855+(1-E3073)*$E$854+(1-F3073)*$E$853+(1-G3073)*$E$852+(1-H3073)*$E$851</f>
        <v>18373373.4872856</v>
      </c>
      <c r="R3073" s="7" t="n">
        <f aca="false">P3073&gt;$B$12*Q3073</f>
        <v>1</v>
      </c>
      <c r="S3073" s="7" t="n">
        <f aca="false">IF(R3073,(P3073+$B$12*$B$13)/(Q3073+$B$13),IF(Q3073&gt;0,P3073/Q3073,0))</f>
        <v>85.8749545727167</v>
      </c>
      <c r="T3073" s="7" t="n">
        <f aca="false">IF(R3073,$B$13*(S3073-$B$12),0)</f>
        <v>212187386.431792</v>
      </c>
      <c r="U3073" s="7" t="n">
        <f aca="false">($B$833+$B$834)*S3073</f>
        <v>22840704.3641423</v>
      </c>
      <c r="V3073" s="7" t="n">
        <f aca="false">$B$22*S3073</f>
        <v>772874591.15445</v>
      </c>
      <c r="W3073" s="7" t="n">
        <f aca="false">IF(B3073=1,I3073,S3073*$B$828)</f>
        <v>30000000</v>
      </c>
      <c r="X3073" s="7" t="n">
        <f aca="false">IF(C3073=1,J3073,S3073*$E$856)</f>
        <v>524472454.331466</v>
      </c>
      <c r="Y3073" s="7" t="n">
        <f aca="false">IF(D3073=1,K3073,S3073*$E$855)</f>
        <v>100000000</v>
      </c>
      <c r="Z3073" s="7" t="n">
        <f aca="false">IF(E3073=1,L3073,S3073*$E$854)</f>
        <v>60000000</v>
      </c>
      <c r="AA3073" s="7" t="n">
        <f aca="false">IF(F3073=1,M3073,S3073*$E$853)</f>
        <v>257624863.71815</v>
      </c>
      <c r="AB3073" s="7" t="n">
        <f aca="false">IF(G3073=1,N3073,S3073*$E$852)</f>
        <v>15000000</v>
      </c>
      <c r="AC3073" s="7" t="n">
        <f aca="false">IF(H3073=1,O3073,S3073*$E$851)</f>
        <v>5000000</v>
      </c>
      <c r="AD3073" s="7" t="n">
        <f aca="false">INDEX($W$2982:$W$3109,MATCH($A3073+(1-B3073)*64,$A$2982:$A$3109,0))</f>
        <v>30000000</v>
      </c>
      <c r="AE3073" s="7" t="n">
        <f aca="false">INDEX($W$2982:$W$3109,MATCH($A3073-B3073*64,$A$2982:$A$3109,0))</f>
        <v>54145823.4861059</v>
      </c>
      <c r="AF3073" s="7" t="n">
        <f aca="false">INDEX($X$2982:$X$3109,MATCH($A3073+(1-C3073)*32,$A$2982:$A$3109,0))</f>
        <v>300000000</v>
      </c>
      <c r="AG3073" s="7" t="n">
        <f aca="false">INDEX($X$2982:$X$3109,MATCH($A3073-C3073*32,$A$2982:$A$3109,0))</f>
        <v>524472454.331466</v>
      </c>
      <c r="AH3073" s="7" t="n">
        <f aca="false">INDEX($Y$2982:$Y$3109,MATCH($A3073+(1-D3073)*16,$A$2982:$A$3109,0))</f>
        <v>100000000</v>
      </c>
      <c r="AI3073" s="7" t="n">
        <f aca="false">INDEX($Y$2982:$Y$3109,MATCH($A3073-D3073*16,$A$2982:$A$3109,0))</f>
        <v>144562435.486211</v>
      </c>
      <c r="AJ3073" s="7" t="n">
        <f aca="false">INDEX($Z$2982:$Z$3109,MATCH($A3073+(1-E3073)*8,$A$2982:$A$3109,0))</f>
        <v>60000000</v>
      </c>
      <c r="AK3073" s="7" t="n">
        <f aca="false">INDEX($Z$2982:$Z$3109,MATCH($A3073-E3073*8,$A$2982:$A$3109,0))</f>
        <v>191033758.059564</v>
      </c>
      <c r="AL3073" s="7" t="n">
        <f aca="false">INDEX($AA$2982:$AA$3109,MATCH($A3073+(1-F3073)*4,$A$2982:$A$3109,0))</f>
        <v>30000000</v>
      </c>
      <c r="AM3073" s="7" t="n">
        <f aca="false">INDEX($AA$2982:$AA$3109,MATCH($A3073-F3073*4,$A$2982:$A$3109,0))</f>
        <v>257624863.71815</v>
      </c>
      <c r="AN3073" s="7" t="n">
        <f aca="false">INDEX($AB$2982:$AB$3109,MATCH($A3073+(1-G3073)*2,$A$2982:$A$3109,0))</f>
        <v>15000000</v>
      </c>
      <c r="AO3073" s="7" t="n">
        <f aca="false">INDEX($AB$2982:$AB$3109,MATCH($A3073-G3073*2,$A$2982:$A$3109,0))</f>
        <v>349297319.286219</v>
      </c>
      <c r="AP3073" s="7" t="n">
        <f aca="false">INDEX($AC$2982:$AC$3109,MATCH($A3073+(1-H3073)*1,$A$2982:$A$3109,0))</f>
        <v>5000000</v>
      </c>
      <c r="AQ3073" s="7" t="n">
        <f aca="false">INDEX($AC$2982:$AC$3109,MATCH($A3073-H3073*1,$A$2982:$A$3109,0))</f>
        <v>347364830.659463</v>
      </c>
      <c r="AR3073" s="14" t="b">
        <f aca="false">AND(IF(B3073=1,AD3073&gt;=AE3073,AE3073&gt;AD3073),IF(C3073=1,AF3073&gt;=AG3073,AG3073&gt;AF3073),IF(D3073=1,AH3073&gt;=AI3073,AI3073&gt;AH3073),IF(E3073=1,AJ3073&gt;=AK3073,AK3073&gt;AJ3073),IF(F3073=1,AL3073&gt;=AM3073,AM3073&gt;AL3073),IF(G3073=1,AN3073&gt;=AO3073,AO3073&gt;AN3073),IF(H3073=1,AP3073&gt;=AQ3073,AQ3073&gt;AP3073))</f>
        <v>0</v>
      </c>
      <c r="AS3073" s="2"/>
      <c r="AT3073" s="2"/>
      <c r="AU3073" s="2"/>
      <c r="AV3073" s="2"/>
      <c r="AW3073" s="2"/>
      <c r="AX3073" s="2"/>
    </row>
    <row r="3074" customFormat="false" ht="15" hidden="false" customHeight="false" outlineLevel="0" collapsed="false">
      <c r="A3074" s="6" t="n">
        <f aca="false">ROW()-2982</f>
        <v>92</v>
      </c>
      <c r="B3074" s="6" t="n">
        <f aca="false">MOD(INT($A3074/64),2)</f>
        <v>1</v>
      </c>
      <c r="C3074" s="6" t="n">
        <f aca="false">MOD(INT($A3074/32),2)</f>
        <v>0</v>
      </c>
      <c r="D3074" s="6" t="n">
        <f aca="false">MOD(INT($A3074/16),2)</f>
        <v>1</v>
      </c>
      <c r="E3074" s="6" t="n">
        <f aca="false">MOD(INT($A3074/8),2)</f>
        <v>1</v>
      </c>
      <c r="F3074" s="6" t="n">
        <f aca="false">MOD(INT($A3074/4),2)</f>
        <v>1</v>
      </c>
      <c r="G3074" s="6" t="n">
        <f aca="false">MOD(INT($A3074/2),2)</f>
        <v>0</v>
      </c>
      <c r="H3074" s="6" t="n">
        <f aca="false">MOD(INT($A3074/1),2)</f>
        <v>0</v>
      </c>
      <c r="I3074" s="7" t="n">
        <f aca="false">IF(B3074=1,MIN($B$6,$B$2980),0)</f>
        <v>30000000</v>
      </c>
      <c r="J3074" s="7" t="n">
        <f aca="false">IF(C3074=1,MIN($F$856,MAX(0,$B$2980-I3074)),0)</f>
        <v>0</v>
      </c>
      <c r="K3074" s="7" t="n">
        <f aca="false">IF(D3074=1,MIN($F$855,MAX(0,$B$2980-SUM(I3074:J3074))),0)</f>
        <v>100000000</v>
      </c>
      <c r="L3074" s="7" t="n">
        <f aca="false">IF(E3074=1,MIN($F$854,MAX(0,$B$2980-SUM(I3074:K3074))),0)</f>
        <v>60000000</v>
      </c>
      <c r="M3074" s="7" t="n">
        <f aca="false">IF(F3074=1,MIN($F$853,MAX(0,$B$2980-SUM(I3074:L3074))),0)</f>
        <v>30000000</v>
      </c>
      <c r="N3074" s="7" t="n">
        <f aca="false">IF(G3074=1,MIN($F$852,MAX(0,$B$2980-SUM(I3074:M3074))),0)</f>
        <v>0</v>
      </c>
      <c r="O3074" s="7" t="n">
        <f aca="false">IF(H3074=1,MIN($F$851,MAX(0,$B$2980-SUM(I3074:N3074))),0)</f>
        <v>0</v>
      </c>
      <c r="P3074" s="7" t="n">
        <f aca="false">MAX(0,$B$2980-SUM(I3074:O3074))</f>
        <v>1780000000</v>
      </c>
      <c r="Q3074" s="7" t="n">
        <f aca="false">($B$833+$B$834)+$B$22+(1-B3074)*$B$828+(1-C3074)*$E$856+(1-D3074)*$E$855+(1-E3074)*$E$854+(1-F3074)*$E$853+(1-G3074)*$E$852+(1-H3074)*$E$851</f>
        <v>25373373.4872856</v>
      </c>
      <c r="R3074" s="7" t="n">
        <f aca="false">P3074&gt;$B$12*Q3074</f>
        <v>1</v>
      </c>
      <c r="S3074" s="7" t="n">
        <f aca="false">IF(R3074,(P3074+$B$12*$B$13)/(Q3074+$B$13),IF(Q3074&gt;0,P3074/Q3074,0))</f>
        <v>63.9499198334599</v>
      </c>
      <c r="T3074" s="7" t="n">
        <f aca="false">IF(R3074,$B$13*(S3074-$B$12),0)</f>
        <v>157374799.58365</v>
      </c>
      <c r="U3074" s="7" t="n">
        <f aca="false">($B$833+$B$834)*S3074</f>
        <v>17009164.3168185</v>
      </c>
      <c r="V3074" s="7" t="n">
        <f aca="false">$B$22*S3074</f>
        <v>575549278.501139</v>
      </c>
      <c r="W3074" s="7" t="n">
        <f aca="false">IF(B3074=1,I3074,S3074*$B$828)</f>
        <v>30000000</v>
      </c>
      <c r="X3074" s="7" t="n">
        <f aca="false">IF(C3074=1,J3074,S3074*$E$856)</f>
        <v>390567559.263795</v>
      </c>
      <c r="Y3074" s="7" t="n">
        <f aca="false">IF(D3074=1,K3074,S3074*$E$855)</f>
        <v>100000000</v>
      </c>
      <c r="Z3074" s="7" t="n">
        <f aca="false">IF(E3074=1,L3074,S3074*$E$854)</f>
        <v>60000000</v>
      </c>
      <c r="AA3074" s="7" t="n">
        <f aca="false">IF(F3074=1,M3074,S3074*$E$853)</f>
        <v>30000000</v>
      </c>
      <c r="AB3074" s="7" t="n">
        <f aca="false">IF(G3074=1,N3074,S3074*$E$852)</f>
        <v>319749599.167299</v>
      </c>
      <c r="AC3074" s="7" t="n">
        <f aca="false">IF(H3074=1,O3074,S3074*$E$851)</f>
        <v>319749599.167299</v>
      </c>
      <c r="AD3074" s="7" t="n">
        <f aca="false">INDEX($W$2982:$W$3109,MATCH($A3074+(1-B3074)*64,$A$2982:$A$3109,0))</f>
        <v>30000000</v>
      </c>
      <c r="AE3074" s="7" t="n">
        <f aca="false">INDEX($W$2982:$W$3109,MATCH($A3074-B3074*64,$A$2982:$A$3109,0))</f>
        <v>40628523.2964809</v>
      </c>
      <c r="AF3074" s="7" t="n">
        <f aca="false">INDEX($X$2982:$X$3109,MATCH($A3074+(1-C3074)*32,$A$2982:$A$3109,0))</f>
        <v>300000000</v>
      </c>
      <c r="AG3074" s="7" t="n">
        <f aca="false">INDEX($X$2982:$X$3109,MATCH($A3074-C3074*32,$A$2982:$A$3109,0))</f>
        <v>390567559.263795</v>
      </c>
      <c r="AH3074" s="7" t="n">
        <f aca="false">INDEX($Y$2982:$Y$3109,MATCH($A3074+(1-D3074)*16,$A$2982:$A$3109,0))</f>
        <v>100000000</v>
      </c>
      <c r="AI3074" s="7" t="n">
        <f aca="false">INDEX($Y$2982:$Y$3109,MATCH($A3074-D3074*16,$A$2982:$A$3109,0))</f>
        <v>109791799.704115</v>
      </c>
      <c r="AJ3074" s="7" t="n">
        <f aca="false">INDEX($Z$2982:$Z$3109,MATCH($A3074+(1-E3074)*8,$A$2982:$A$3109,0))</f>
        <v>60000000</v>
      </c>
      <c r="AK3074" s="7" t="n">
        <f aca="false">INDEX($Z$2982:$Z$3109,MATCH($A3074-E3074*8,$A$2982:$A$3109,0))</f>
        <v>146068954.02183</v>
      </c>
      <c r="AL3074" s="7" t="n">
        <f aca="false">INDEX($AA$2982:$AA$3109,MATCH($A3074+(1-F3074)*4,$A$2982:$A$3109,0))</f>
        <v>30000000</v>
      </c>
      <c r="AM3074" s="7" t="n">
        <f aca="false">INDEX($AA$2982:$AA$3109,MATCH($A3074-F3074*4,$A$2982:$A$3109,0))</f>
        <v>176122638.565536</v>
      </c>
      <c r="AN3074" s="7" t="n">
        <f aca="false">INDEX($AB$2982:$AB$3109,MATCH($A3074+(1-G3074)*2,$A$2982:$A$3109,0))</f>
        <v>15000000</v>
      </c>
      <c r="AO3074" s="7" t="n">
        <f aca="false">INDEX($AB$2982:$AB$3109,MATCH($A3074-G3074*2,$A$2982:$A$3109,0))</f>
        <v>319749599.167299</v>
      </c>
      <c r="AP3074" s="7" t="n">
        <f aca="false">INDEX($AC$2982:$AC$3109,MATCH($A3074+(1-H3074)*1,$A$2982:$A$3109,0))</f>
        <v>5000000</v>
      </c>
      <c r="AQ3074" s="7" t="n">
        <f aca="false">INDEX($AC$2982:$AC$3109,MATCH($A3074-H3074*1,$A$2982:$A$3109,0))</f>
        <v>319749599.167299</v>
      </c>
      <c r="AR3074" s="14" t="b">
        <f aca="false">AND(IF(B3074=1,AD3074&gt;=AE3074,AE3074&gt;AD3074),IF(C3074=1,AF3074&gt;=AG3074,AG3074&gt;AF3074),IF(D3074=1,AH3074&gt;=AI3074,AI3074&gt;AH3074),IF(E3074=1,AJ3074&gt;=AK3074,AK3074&gt;AJ3074),IF(F3074=1,AL3074&gt;=AM3074,AM3074&gt;AL3074),IF(G3074=1,AN3074&gt;=AO3074,AO3074&gt;AN3074),IF(H3074=1,AP3074&gt;=AQ3074,AQ3074&gt;AP3074))</f>
        <v>0</v>
      </c>
      <c r="AS3074" s="2"/>
      <c r="AT3074" s="2"/>
      <c r="AU3074" s="2"/>
      <c r="AV3074" s="2"/>
      <c r="AW3074" s="2"/>
      <c r="AX3074" s="2"/>
    </row>
    <row r="3075" customFormat="false" ht="15" hidden="false" customHeight="false" outlineLevel="0" collapsed="false">
      <c r="A3075" s="6" t="n">
        <f aca="false">ROW()-2982</f>
        <v>93</v>
      </c>
      <c r="B3075" s="6" t="n">
        <f aca="false">MOD(INT($A3075/64),2)</f>
        <v>1</v>
      </c>
      <c r="C3075" s="6" t="n">
        <f aca="false">MOD(INT($A3075/32),2)</f>
        <v>0</v>
      </c>
      <c r="D3075" s="6" t="n">
        <f aca="false">MOD(INT($A3075/16),2)</f>
        <v>1</v>
      </c>
      <c r="E3075" s="6" t="n">
        <f aca="false">MOD(INT($A3075/8),2)</f>
        <v>1</v>
      </c>
      <c r="F3075" s="6" t="n">
        <f aca="false">MOD(INT($A3075/4),2)</f>
        <v>1</v>
      </c>
      <c r="G3075" s="6" t="n">
        <f aca="false">MOD(INT($A3075/2),2)</f>
        <v>0</v>
      </c>
      <c r="H3075" s="6" t="n">
        <f aca="false">MOD(INT($A3075/1),2)</f>
        <v>1</v>
      </c>
      <c r="I3075" s="7" t="n">
        <f aca="false">IF(B3075=1,MIN($B$6,$B$2980),0)</f>
        <v>30000000</v>
      </c>
      <c r="J3075" s="7" t="n">
        <f aca="false">IF(C3075=1,MIN($F$856,MAX(0,$B$2980-I3075)),0)</f>
        <v>0</v>
      </c>
      <c r="K3075" s="7" t="n">
        <f aca="false">IF(D3075=1,MIN($F$855,MAX(0,$B$2980-SUM(I3075:J3075))),0)</f>
        <v>100000000</v>
      </c>
      <c r="L3075" s="7" t="n">
        <f aca="false">IF(E3075=1,MIN($F$854,MAX(0,$B$2980-SUM(I3075:K3075))),0)</f>
        <v>60000000</v>
      </c>
      <c r="M3075" s="7" t="n">
        <f aca="false">IF(F3075=1,MIN($F$853,MAX(0,$B$2980-SUM(I3075:L3075))),0)</f>
        <v>30000000</v>
      </c>
      <c r="N3075" s="7" t="n">
        <f aca="false">IF(G3075=1,MIN($F$852,MAX(0,$B$2980-SUM(I3075:M3075))),0)</f>
        <v>0</v>
      </c>
      <c r="O3075" s="7" t="n">
        <f aca="false">IF(H3075=1,MIN($F$851,MAX(0,$B$2980-SUM(I3075:N3075))),0)</f>
        <v>5000000</v>
      </c>
      <c r="P3075" s="7" t="n">
        <f aca="false">MAX(0,$B$2980-SUM(I3075:O3075))</f>
        <v>1775000000</v>
      </c>
      <c r="Q3075" s="7" t="n">
        <f aca="false">($B$833+$B$834)+$B$22+(1-B3075)*$B$828+(1-C3075)*$E$856+(1-D3075)*$E$855+(1-E3075)*$E$854+(1-F3075)*$E$853+(1-G3075)*$E$852+(1-H3075)*$E$851</f>
        <v>20373373.4872856</v>
      </c>
      <c r="R3075" s="7" t="n">
        <f aca="false">P3075&gt;$B$12*Q3075</f>
        <v>1</v>
      </c>
      <c r="S3075" s="7" t="n">
        <f aca="false">IF(R3075,(P3075+$B$12*$B$13)/(Q3075+$B$13),IF(Q3075&gt;0,P3075/Q3075,0))</f>
        <v>77.7104435857719</v>
      </c>
      <c r="T3075" s="7" t="n">
        <f aca="false">IF(R3075,$B$13*(S3075-$B$12),0)</f>
        <v>191776108.96443</v>
      </c>
      <c r="U3075" s="7" t="n">
        <f aca="false">($B$833+$B$834)*S3075</f>
        <v>20669137.7803989</v>
      </c>
      <c r="V3075" s="7" t="n">
        <f aca="false">$B$22*S3075</f>
        <v>699393992.271948</v>
      </c>
      <c r="W3075" s="7" t="n">
        <f aca="false">IF(B3075=1,I3075,S3075*$B$828)</f>
        <v>30000000</v>
      </c>
      <c r="X3075" s="7" t="n">
        <f aca="false">IF(C3075=1,J3075,S3075*$E$856)</f>
        <v>474608543.054364</v>
      </c>
      <c r="Y3075" s="7" t="n">
        <f aca="false">IF(D3075=1,K3075,S3075*$E$855)</f>
        <v>100000000</v>
      </c>
      <c r="Z3075" s="7" t="n">
        <f aca="false">IF(E3075=1,L3075,S3075*$E$854)</f>
        <v>60000000</v>
      </c>
      <c r="AA3075" s="7" t="n">
        <f aca="false">IF(F3075=1,M3075,S3075*$E$853)</f>
        <v>30000000</v>
      </c>
      <c r="AB3075" s="7" t="n">
        <f aca="false">IF(G3075=1,N3075,S3075*$E$852)</f>
        <v>388552217.92886</v>
      </c>
      <c r="AC3075" s="7" t="n">
        <f aca="false">IF(H3075=1,O3075,S3075*$E$851)</f>
        <v>5000000</v>
      </c>
      <c r="AD3075" s="7" t="n">
        <f aca="false">INDEX($W$2982:$W$3109,MATCH($A3075+(1-B3075)*64,$A$2982:$A$3109,0))</f>
        <v>30000000</v>
      </c>
      <c r="AE3075" s="7" t="n">
        <f aca="false">INDEX($W$2982:$W$3109,MATCH($A3075-B3075*64,$A$2982:$A$3109,0))</f>
        <v>49132380.9760768</v>
      </c>
      <c r="AF3075" s="7" t="n">
        <f aca="false">INDEX($X$2982:$X$3109,MATCH($A3075+(1-C3075)*32,$A$2982:$A$3109,0))</f>
        <v>300000000</v>
      </c>
      <c r="AG3075" s="7" t="n">
        <f aca="false">INDEX($X$2982:$X$3109,MATCH($A3075-C3075*32,$A$2982:$A$3109,0))</f>
        <v>474608543.054364</v>
      </c>
      <c r="AH3075" s="7" t="n">
        <f aca="false">INDEX($Y$2982:$Y$3109,MATCH($A3075+(1-D3075)*16,$A$2982:$A$3109,0))</f>
        <v>100000000</v>
      </c>
      <c r="AI3075" s="7" t="n">
        <f aca="false">INDEX($Y$2982:$Y$3109,MATCH($A3075-D3075*16,$A$2982:$A$3109,0))</f>
        <v>131756597.932489</v>
      </c>
      <c r="AJ3075" s="7" t="n">
        <f aca="false">INDEX($Z$2982:$Z$3109,MATCH($A3075+(1-E3075)*8,$A$2982:$A$3109,0))</f>
        <v>60000000</v>
      </c>
      <c r="AK3075" s="7" t="n">
        <f aca="false">INDEX($Z$2982:$Z$3109,MATCH($A3075-E3075*8,$A$2982:$A$3109,0))</f>
        <v>174491941.18144</v>
      </c>
      <c r="AL3075" s="7" t="n">
        <f aca="false">INDEX($AA$2982:$AA$3109,MATCH($A3075+(1-F3075)*4,$A$2982:$A$3109,0))</f>
        <v>30000000</v>
      </c>
      <c r="AM3075" s="7" t="n">
        <f aca="false">INDEX($AA$2982:$AA$3109,MATCH($A3075-F3075*4,$A$2982:$A$3109,0))</f>
        <v>209578391.571732</v>
      </c>
      <c r="AN3075" s="7" t="n">
        <f aca="false">INDEX($AB$2982:$AB$3109,MATCH($A3075+(1-G3075)*2,$A$2982:$A$3109,0))</f>
        <v>15000000</v>
      </c>
      <c r="AO3075" s="7" t="n">
        <f aca="false">INDEX($AB$2982:$AB$3109,MATCH($A3075-G3075*2,$A$2982:$A$3109,0))</f>
        <v>388552217.92886</v>
      </c>
      <c r="AP3075" s="7" t="n">
        <f aca="false">INDEX($AC$2982:$AC$3109,MATCH($A3075+(1-H3075)*1,$A$2982:$A$3109,0))</f>
        <v>5000000</v>
      </c>
      <c r="AQ3075" s="7" t="n">
        <f aca="false">INDEX($AC$2982:$AC$3109,MATCH($A3075-H3075*1,$A$2982:$A$3109,0))</f>
        <v>319749599.167299</v>
      </c>
      <c r="AR3075" s="14" t="b">
        <f aca="false">AND(IF(B3075=1,AD3075&gt;=AE3075,AE3075&gt;AD3075),IF(C3075=1,AF3075&gt;=AG3075,AG3075&gt;AF3075),IF(D3075=1,AH3075&gt;=AI3075,AI3075&gt;AH3075),IF(E3075=1,AJ3075&gt;=AK3075,AK3075&gt;AJ3075),IF(F3075=1,AL3075&gt;=AM3075,AM3075&gt;AL3075),IF(G3075=1,AN3075&gt;=AO3075,AO3075&gt;AN3075),IF(H3075=1,AP3075&gt;=AQ3075,AQ3075&gt;AP3075))</f>
        <v>0</v>
      </c>
      <c r="AS3075" s="2"/>
      <c r="AT3075" s="2"/>
      <c r="AU3075" s="2"/>
      <c r="AV3075" s="2"/>
      <c r="AW3075" s="2"/>
      <c r="AX3075" s="2"/>
    </row>
    <row r="3076" customFormat="false" ht="15" hidden="false" customHeight="false" outlineLevel="0" collapsed="false">
      <c r="A3076" s="6" t="n">
        <f aca="false">ROW()-2982</f>
        <v>94</v>
      </c>
      <c r="B3076" s="6" t="n">
        <f aca="false">MOD(INT($A3076/64),2)</f>
        <v>1</v>
      </c>
      <c r="C3076" s="6" t="n">
        <f aca="false">MOD(INT($A3076/32),2)</f>
        <v>0</v>
      </c>
      <c r="D3076" s="6" t="n">
        <f aca="false">MOD(INT($A3076/16),2)</f>
        <v>1</v>
      </c>
      <c r="E3076" s="6" t="n">
        <f aca="false">MOD(INT($A3076/8),2)</f>
        <v>1</v>
      </c>
      <c r="F3076" s="6" t="n">
        <f aca="false">MOD(INT($A3076/4),2)</f>
        <v>1</v>
      </c>
      <c r="G3076" s="6" t="n">
        <f aca="false">MOD(INT($A3076/2),2)</f>
        <v>1</v>
      </c>
      <c r="H3076" s="6" t="n">
        <f aca="false">MOD(INT($A3076/1),2)</f>
        <v>0</v>
      </c>
      <c r="I3076" s="7" t="n">
        <f aca="false">IF(B3076=1,MIN($B$6,$B$2980),0)</f>
        <v>30000000</v>
      </c>
      <c r="J3076" s="7" t="n">
        <f aca="false">IF(C3076=1,MIN($F$856,MAX(0,$B$2980-I3076)),0)</f>
        <v>0</v>
      </c>
      <c r="K3076" s="7" t="n">
        <f aca="false">IF(D3076=1,MIN($F$855,MAX(0,$B$2980-SUM(I3076:J3076))),0)</f>
        <v>100000000</v>
      </c>
      <c r="L3076" s="7" t="n">
        <f aca="false">IF(E3076=1,MIN($F$854,MAX(0,$B$2980-SUM(I3076:K3076))),0)</f>
        <v>60000000</v>
      </c>
      <c r="M3076" s="7" t="n">
        <f aca="false">IF(F3076=1,MIN($F$853,MAX(0,$B$2980-SUM(I3076:L3076))),0)</f>
        <v>30000000</v>
      </c>
      <c r="N3076" s="7" t="n">
        <f aca="false">IF(G3076=1,MIN($F$852,MAX(0,$B$2980-SUM(I3076:M3076))),0)</f>
        <v>15000000</v>
      </c>
      <c r="O3076" s="7" t="n">
        <f aca="false">IF(H3076=1,MIN($F$851,MAX(0,$B$2980-SUM(I3076:N3076))),0)</f>
        <v>0</v>
      </c>
      <c r="P3076" s="7" t="n">
        <f aca="false">MAX(0,$B$2980-SUM(I3076:O3076))</f>
        <v>1765000000</v>
      </c>
      <c r="Q3076" s="7" t="n">
        <f aca="false">($B$833+$B$834)+$B$22+(1-B3076)*$B$828+(1-C3076)*$E$856+(1-D3076)*$E$855+(1-E3076)*$E$854+(1-F3076)*$E$853+(1-G3076)*$E$852+(1-H3076)*$E$851</f>
        <v>20373373.4872856</v>
      </c>
      <c r="R3076" s="7" t="n">
        <f aca="false">P3076&gt;$B$12*Q3076</f>
        <v>1</v>
      </c>
      <c r="S3076" s="7" t="n">
        <f aca="false">IF(R3076,(P3076+$B$12*$B$13)/(Q3076+$B$13),IF(Q3076&gt;0,P3076/Q3076,0))</f>
        <v>77.2732540297338</v>
      </c>
      <c r="T3076" s="7" t="n">
        <f aca="false">IF(R3076,$B$13*(S3076-$B$12),0)</f>
        <v>190683135.074335</v>
      </c>
      <c r="U3076" s="7" t="n">
        <f aca="false">($B$833+$B$834)*S3076</f>
        <v>20552855.7113109</v>
      </c>
      <c r="V3076" s="7" t="n">
        <f aca="false">$B$22*S3076</f>
        <v>695459286.267605</v>
      </c>
      <c r="W3076" s="7" t="n">
        <f aca="false">IF(B3076=1,I3076,S3076*$B$828)</f>
        <v>30000000</v>
      </c>
      <c r="X3076" s="7" t="n">
        <f aca="false">IF(C3076=1,J3076,S3076*$E$856)</f>
        <v>471938452.798081</v>
      </c>
      <c r="Y3076" s="7" t="n">
        <f aca="false">IF(D3076=1,K3076,S3076*$E$855)</f>
        <v>100000000</v>
      </c>
      <c r="Z3076" s="7" t="n">
        <f aca="false">IF(E3076=1,L3076,S3076*$E$854)</f>
        <v>60000000</v>
      </c>
      <c r="AA3076" s="7" t="n">
        <f aca="false">IF(F3076=1,M3076,S3076*$E$853)</f>
        <v>30000000</v>
      </c>
      <c r="AB3076" s="7" t="n">
        <f aca="false">IF(G3076=1,N3076,S3076*$E$852)</f>
        <v>15000000</v>
      </c>
      <c r="AC3076" s="7" t="n">
        <f aca="false">IF(H3076=1,O3076,S3076*$E$851)</f>
        <v>386366270.148669</v>
      </c>
      <c r="AD3076" s="7" t="n">
        <f aca="false">INDEX($W$2982:$W$3109,MATCH($A3076+(1-B3076)*64,$A$2982:$A$3109,0))</f>
        <v>30000000</v>
      </c>
      <c r="AE3076" s="7" t="n">
        <f aca="false">INDEX($W$2982:$W$3109,MATCH($A3076-B3076*64,$A$2982:$A$3109,0))</f>
        <v>48860555.908436</v>
      </c>
      <c r="AF3076" s="7" t="n">
        <f aca="false">INDEX($X$2982:$X$3109,MATCH($A3076+(1-C3076)*32,$A$2982:$A$3109,0))</f>
        <v>300000000</v>
      </c>
      <c r="AG3076" s="7" t="n">
        <f aca="false">INDEX($X$2982:$X$3109,MATCH($A3076-C3076*32,$A$2982:$A$3109,0))</f>
        <v>471938452.798081</v>
      </c>
      <c r="AH3076" s="7" t="n">
        <f aca="false">INDEX($Y$2982:$Y$3109,MATCH($A3076+(1-D3076)*16,$A$2982:$A$3109,0))</f>
        <v>100000000</v>
      </c>
      <c r="AI3076" s="7" t="n">
        <f aca="false">INDEX($Y$2982:$Y$3109,MATCH($A3076-D3076*16,$A$2982:$A$3109,0))</f>
        <v>131054831.765072</v>
      </c>
      <c r="AJ3076" s="7" t="n">
        <f aca="false">INDEX($Z$2982:$Z$3109,MATCH($A3076+(1-E3076)*8,$A$2982:$A$3109,0))</f>
        <v>60000000</v>
      </c>
      <c r="AK3076" s="7" t="n">
        <f aca="false">INDEX($Z$2982:$Z$3109,MATCH($A3076-E3076*8,$A$2982:$A$3109,0))</f>
        <v>173542325.17501</v>
      </c>
      <c r="AL3076" s="7" t="n">
        <f aca="false">INDEX($AA$2982:$AA$3109,MATCH($A3076+(1-F3076)*4,$A$2982:$A$3109,0))</f>
        <v>30000000</v>
      </c>
      <c r="AM3076" s="7" t="n">
        <f aca="false">INDEX($AA$2982:$AA$3109,MATCH($A3076-F3076*4,$A$2982:$A$3109,0))</f>
        <v>208418898.395678</v>
      </c>
      <c r="AN3076" s="7" t="n">
        <f aca="false">INDEX($AB$2982:$AB$3109,MATCH($A3076+(1-G3076)*2,$A$2982:$A$3109,0))</f>
        <v>15000000</v>
      </c>
      <c r="AO3076" s="7" t="n">
        <f aca="false">INDEX($AB$2982:$AB$3109,MATCH($A3076-G3076*2,$A$2982:$A$3109,0))</f>
        <v>319749599.167299</v>
      </c>
      <c r="AP3076" s="7" t="n">
        <f aca="false">INDEX($AC$2982:$AC$3109,MATCH($A3076+(1-H3076)*1,$A$2982:$A$3109,0))</f>
        <v>5000000</v>
      </c>
      <c r="AQ3076" s="7" t="n">
        <f aca="false">INDEX($AC$2982:$AC$3109,MATCH($A3076-H3076*1,$A$2982:$A$3109,0))</f>
        <v>386366270.148669</v>
      </c>
      <c r="AR3076" s="14" t="b">
        <f aca="false">AND(IF(B3076=1,AD3076&gt;=AE3076,AE3076&gt;AD3076),IF(C3076=1,AF3076&gt;=AG3076,AG3076&gt;AF3076),IF(D3076=1,AH3076&gt;=AI3076,AI3076&gt;AH3076),IF(E3076=1,AJ3076&gt;=AK3076,AK3076&gt;AJ3076),IF(F3076=1,AL3076&gt;=AM3076,AM3076&gt;AL3076),IF(G3076=1,AN3076&gt;=AO3076,AO3076&gt;AN3076),IF(H3076=1,AP3076&gt;=AQ3076,AQ3076&gt;AP3076))</f>
        <v>0</v>
      </c>
      <c r="AS3076" s="2"/>
      <c r="AT3076" s="2"/>
      <c r="AU3076" s="2"/>
      <c r="AV3076" s="2"/>
      <c r="AW3076" s="2"/>
      <c r="AX3076" s="2"/>
    </row>
    <row r="3077" customFormat="false" ht="15" hidden="false" customHeight="false" outlineLevel="0" collapsed="false">
      <c r="A3077" s="6" t="n">
        <f aca="false">ROW()-2982</f>
        <v>95</v>
      </c>
      <c r="B3077" s="6" t="n">
        <f aca="false">MOD(INT($A3077/64),2)</f>
        <v>1</v>
      </c>
      <c r="C3077" s="6" t="n">
        <f aca="false">MOD(INT($A3077/32),2)</f>
        <v>0</v>
      </c>
      <c r="D3077" s="6" t="n">
        <f aca="false">MOD(INT($A3077/16),2)</f>
        <v>1</v>
      </c>
      <c r="E3077" s="6" t="n">
        <f aca="false">MOD(INT($A3077/8),2)</f>
        <v>1</v>
      </c>
      <c r="F3077" s="6" t="n">
        <f aca="false">MOD(INT($A3077/4),2)</f>
        <v>1</v>
      </c>
      <c r="G3077" s="6" t="n">
        <f aca="false">MOD(INT($A3077/2),2)</f>
        <v>1</v>
      </c>
      <c r="H3077" s="6" t="n">
        <f aca="false">MOD(INT($A3077/1),2)</f>
        <v>1</v>
      </c>
      <c r="I3077" s="7" t="n">
        <f aca="false">IF(B3077=1,MIN($B$6,$B$2980),0)</f>
        <v>30000000</v>
      </c>
      <c r="J3077" s="7" t="n">
        <f aca="false">IF(C3077=1,MIN($F$856,MAX(0,$B$2980-I3077)),0)</f>
        <v>0</v>
      </c>
      <c r="K3077" s="7" t="n">
        <f aca="false">IF(D3077=1,MIN($F$855,MAX(0,$B$2980-SUM(I3077:J3077))),0)</f>
        <v>100000000</v>
      </c>
      <c r="L3077" s="7" t="n">
        <f aca="false">IF(E3077=1,MIN($F$854,MAX(0,$B$2980-SUM(I3077:K3077))),0)</f>
        <v>60000000</v>
      </c>
      <c r="M3077" s="7" t="n">
        <f aca="false">IF(F3077=1,MIN($F$853,MAX(0,$B$2980-SUM(I3077:L3077))),0)</f>
        <v>30000000</v>
      </c>
      <c r="N3077" s="7" t="n">
        <f aca="false">IF(G3077=1,MIN($F$852,MAX(0,$B$2980-SUM(I3077:M3077))),0)</f>
        <v>15000000</v>
      </c>
      <c r="O3077" s="7" t="n">
        <f aca="false">IF(H3077=1,MIN($F$851,MAX(0,$B$2980-SUM(I3077:N3077))),0)</f>
        <v>5000000</v>
      </c>
      <c r="P3077" s="7" t="n">
        <f aca="false">MAX(0,$B$2980-SUM(I3077:O3077))</f>
        <v>1760000000</v>
      </c>
      <c r="Q3077" s="7" t="n">
        <f aca="false">($B$833+$B$834)+$B$22+(1-B3077)*$B$828+(1-C3077)*$E$856+(1-D3077)*$E$855+(1-E3077)*$E$854+(1-F3077)*$E$853+(1-G3077)*$E$852+(1-H3077)*$E$851</f>
        <v>15373373.4872856</v>
      </c>
      <c r="R3077" s="7" t="n">
        <f aca="false">P3077&gt;$B$12*Q3077</f>
        <v>1</v>
      </c>
      <c r="S3077" s="7" t="n">
        <f aca="false">IF(R3077,(P3077+$B$12*$B$13)/(Q3077+$B$13),IF(Q3077&gt;0,P3077/Q3077,0))</f>
        <v>98.6103715257654</v>
      </c>
      <c r="T3077" s="7" t="n">
        <f aca="false">IF(R3077,$B$13*(S3077-$B$12),0)</f>
        <v>244025928.814414</v>
      </c>
      <c r="U3077" s="7" t="n">
        <f aca="false">($B$833+$B$834)*S3077</f>
        <v>26228023.694045</v>
      </c>
      <c r="V3077" s="7" t="n">
        <f aca="false">$B$22*S3077</f>
        <v>887493343.731889</v>
      </c>
      <c r="W3077" s="7" t="n">
        <f aca="false">IF(B3077=1,I3077,S3077*$B$828)</f>
        <v>30000000</v>
      </c>
      <c r="X3077" s="7" t="n">
        <f aca="false">IF(C3077=1,J3077,S3077*$E$856)</f>
        <v>602252703.759652</v>
      </c>
      <c r="Y3077" s="7" t="n">
        <f aca="false">IF(D3077=1,K3077,S3077*$E$855)</f>
        <v>100000000</v>
      </c>
      <c r="Z3077" s="7" t="n">
        <f aca="false">IF(E3077=1,L3077,S3077*$E$854)</f>
        <v>60000000</v>
      </c>
      <c r="AA3077" s="7" t="n">
        <f aca="false">IF(F3077=1,M3077,S3077*$E$853)</f>
        <v>30000000</v>
      </c>
      <c r="AB3077" s="7" t="n">
        <f aca="false">IF(G3077=1,N3077,S3077*$E$852)</f>
        <v>15000000</v>
      </c>
      <c r="AC3077" s="7" t="n">
        <f aca="false">IF(H3077=1,O3077,S3077*$E$851)</f>
        <v>5000000</v>
      </c>
      <c r="AD3077" s="7" t="n">
        <f aca="false">INDEX($W$2982:$W$3109,MATCH($A3077+(1-B3077)*64,$A$2982:$A$3109,0))</f>
        <v>30000000</v>
      </c>
      <c r="AE3077" s="7" t="n">
        <f aca="false">INDEX($W$2982:$W$3109,MATCH($A3077-B3077*64,$A$2982:$A$3109,0))</f>
        <v>61884572.4720149</v>
      </c>
      <c r="AF3077" s="7" t="n">
        <f aca="false">INDEX($X$2982:$X$3109,MATCH($A3077+(1-C3077)*32,$A$2982:$A$3109,0))</f>
        <v>300000000</v>
      </c>
      <c r="AG3077" s="7" t="n">
        <f aca="false">INDEX($X$2982:$X$3109,MATCH($A3077-C3077*32,$A$2982:$A$3109,0))</f>
        <v>602252703.759652</v>
      </c>
      <c r="AH3077" s="7" t="n">
        <f aca="false">INDEX($Y$2982:$Y$3109,MATCH($A3077+(1-D3077)*16,$A$2982:$A$3109,0))</f>
        <v>100000000</v>
      </c>
      <c r="AI3077" s="7" t="n">
        <f aca="false">INDEX($Y$2982:$Y$3109,MATCH($A3077-D3077*16,$A$2982:$A$3109,0))</f>
        <v>164047308.201872</v>
      </c>
      <c r="AJ3077" s="7" t="n">
        <f aca="false">INDEX($Z$2982:$Z$3109,MATCH($A3077+(1-E3077)*8,$A$2982:$A$3109,0))</f>
        <v>60000000</v>
      </c>
      <c r="AK3077" s="7" t="n">
        <f aca="false">INDEX($Z$2982:$Z$3109,MATCH($A3077-E3077*8,$A$2982:$A$3109,0))</f>
        <v>215750970.243958</v>
      </c>
      <c r="AL3077" s="7" t="n">
        <f aca="false">INDEX($AA$2982:$AA$3109,MATCH($A3077+(1-F3077)*4,$A$2982:$A$3109,0))</f>
        <v>30000000</v>
      </c>
      <c r="AM3077" s="7" t="n">
        <f aca="false">INDEX($AA$2982:$AA$3109,MATCH($A3077-F3077*4,$A$2982:$A$3109,0))</f>
        <v>257624863.71815</v>
      </c>
      <c r="AN3077" s="7" t="n">
        <f aca="false">INDEX($AB$2982:$AB$3109,MATCH($A3077+(1-G3077)*2,$A$2982:$A$3109,0))</f>
        <v>15000000</v>
      </c>
      <c r="AO3077" s="7" t="n">
        <f aca="false">INDEX($AB$2982:$AB$3109,MATCH($A3077-G3077*2,$A$2982:$A$3109,0))</f>
        <v>388552217.92886</v>
      </c>
      <c r="AP3077" s="7" t="n">
        <f aca="false">INDEX($AC$2982:$AC$3109,MATCH($A3077+(1-H3077)*1,$A$2982:$A$3109,0))</f>
        <v>5000000</v>
      </c>
      <c r="AQ3077" s="7" t="n">
        <f aca="false">INDEX($AC$2982:$AC$3109,MATCH($A3077-H3077*1,$A$2982:$A$3109,0))</f>
        <v>386366270.148669</v>
      </c>
      <c r="AR3077" s="14" t="b">
        <f aca="false">AND(IF(B3077=1,AD3077&gt;=AE3077,AE3077&gt;AD3077),IF(C3077=1,AF3077&gt;=AG3077,AG3077&gt;AF3077),IF(D3077=1,AH3077&gt;=AI3077,AI3077&gt;AH3077),IF(E3077=1,AJ3077&gt;=AK3077,AK3077&gt;AJ3077),IF(F3077=1,AL3077&gt;=AM3077,AM3077&gt;AL3077),IF(G3077=1,AN3077&gt;=AO3077,AO3077&gt;AN3077),IF(H3077=1,AP3077&gt;=AQ3077,AQ3077&gt;AP3077))</f>
        <v>0</v>
      </c>
      <c r="AS3077" s="2"/>
      <c r="AT3077" s="2"/>
      <c r="AU3077" s="2"/>
      <c r="AV3077" s="2"/>
      <c r="AW3077" s="2"/>
      <c r="AX3077" s="2"/>
    </row>
    <row r="3078" customFormat="false" ht="15" hidden="false" customHeight="false" outlineLevel="0" collapsed="false">
      <c r="A3078" s="6" t="n">
        <f aca="false">ROW()-2982</f>
        <v>96</v>
      </c>
      <c r="B3078" s="6" t="n">
        <f aca="false">MOD(INT($A3078/64),2)</f>
        <v>1</v>
      </c>
      <c r="C3078" s="6" t="n">
        <f aca="false">MOD(INT($A3078/32),2)</f>
        <v>1</v>
      </c>
      <c r="D3078" s="6" t="n">
        <f aca="false">MOD(INT($A3078/16),2)</f>
        <v>0</v>
      </c>
      <c r="E3078" s="6" t="n">
        <f aca="false">MOD(INT($A3078/8),2)</f>
        <v>0</v>
      </c>
      <c r="F3078" s="6" t="n">
        <f aca="false">MOD(INT($A3078/4),2)</f>
        <v>0</v>
      </c>
      <c r="G3078" s="6" t="n">
        <f aca="false">MOD(INT($A3078/2),2)</f>
        <v>0</v>
      </c>
      <c r="H3078" s="6" t="n">
        <f aca="false">MOD(INT($A3078/1),2)</f>
        <v>0</v>
      </c>
      <c r="I3078" s="7" t="n">
        <f aca="false">IF(B3078=1,MIN($B$6,$B$2980),0)</f>
        <v>30000000</v>
      </c>
      <c r="J3078" s="7" t="n">
        <f aca="false">IF(C3078=1,MIN($F$856,MAX(0,$B$2980-I3078)),0)</f>
        <v>300000000</v>
      </c>
      <c r="K3078" s="7" t="n">
        <f aca="false">IF(D3078=1,MIN($F$855,MAX(0,$B$2980-SUM(I3078:J3078))),0)</f>
        <v>0</v>
      </c>
      <c r="L3078" s="7" t="n">
        <f aca="false">IF(E3078=1,MIN($F$854,MAX(0,$B$2980-SUM(I3078:K3078))),0)</f>
        <v>0</v>
      </c>
      <c r="M3078" s="7" t="n">
        <f aca="false">IF(F3078=1,MIN($F$853,MAX(0,$B$2980-SUM(I3078:L3078))),0)</f>
        <v>0</v>
      </c>
      <c r="N3078" s="7" t="n">
        <f aca="false">IF(G3078=1,MIN($F$852,MAX(0,$B$2980-SUM(I3078:M3078))),0)</f>
        <v>0</v>
      </c>
      <c r="O3078" s="7" t="n">
        <f aca="false">IF(H3078=1,MIN($F$851,MAX(0,$B$2980-SUM(I3078:N3078))),0)</f>
        <v>0</v>
      </c>
      <c r="P3078" s="7" t="n">
        <f aca="false">MAX(0,$B$2980-SUM(I3078:O3078))</f>
        <v>1670000000</v>
      </c>
      <c r="Q3078" s="7" t="n">
        <f aca="false">($B$833+$B$834)+$B$22+(1-B3078)*$B$828+(1-C3078)*$E$856+(1-D3078)*$E$855+(1-E3078)*$E$854+(1-F3078)*$E$853+(1-G3078)*$E$852+(1-H3078)*$E$851</f>
        <v>26392299.8276119</v>
      </c>
      <c r="R3078" s="7" t="n">
        <f aca="false">P3078&gt;$B$12*Q3078</f>
        <v>1</v>
      </c>
      <c r="S3078" s="7" t="n">
        <f aca="false">IF(R3078,(P3078+$B$12*$B$13)/(Q3078+$B$13),IF(Q3078&gt;0,P3078/Q3078,0))</f>
        <v>57.8873959490625</v>
      </c>
      <c r="T3078" s="7" t="n">
        <f aca="false">IF(R3078,$B$13*(S3078-$B$12),0)</f>
        <v>142218489.872656</v>
      </c>
      <c r="U3078" s="7" t="n">
        <f aca="false">($B$833+$B$834)*S3078</f>
        <v>15396676.5264836</v>
      </c>
      <c r="V3078" s="7" t="n">
        <f aca="false">$B$22*S3078</f>
        <v>520986563.541563</v>
      </c>
      <c r="W3078" s="7" t="n">
        <f aca="false">IF(B3078=1,I3078,S3078*$B$828)</f>
        <v>30000000</v>
      </c>
      <c r="X3078" s="7" t="n">
        <f aca="false">IF(C3078=1,J3078,S3078*$E$856)</f>
        <v>300000000</v>
      </c>
      <c r="Y3078" s="7" t="n">
        <f aca="false">IF(D3078=1,K3078,S3078*$E$855)</f>
        <v>99932372.443734</v>
      </c>
      <c r="Z3078" s="7" t="n">
        <f aca="false">IF(E3078=1,L3078,S3078*$E$854)</f>
        <v>138929750.27775</v>
      </c>
      <c r="AA3078" s="7" t="n">
        <f aca="false">IF(F3078=1,M3078,S3078*$E$853)</f>
        <v>173662187.847188</v>
      </c>
      <c r="AB3078" s="7" t="n">
        <f aca="false">IF(G3078=1,N3078,S3078*$E$852)</f>
        <v>289436979.745313</v>
      </c>
      <c r="AC3078" s="7" t="n">
        <f aca="false">IF(H3078=1,O3078,S3078*$E$851)</f>
        <v>289436979.745313</v>
      </c>
      <c r="AD3078" s="7" t="n">
        <f aca="false">INDEX($W$2982:$W$3109,MATCH($A3078+(1-B3078)*64,$A$2982:$A$3109,0))</f>
        <v>30000000</v>
      </c>
      <c r="AE3078" s="7" t="n">
        <f aca="false">INDEX($W$2982:$W$3109,MATCH($A3078-B3078*64,$A$2982:$A$3109,0))</f>
        <v>36846056.9358548</v>
      </c>
      <c r="AF3078" s="7" t="n">
        <f aca="false">INDEX($X$2982:$X$3109,MATCH($A3078+(1-C3078)*32,$A$2982:$A$3109,0))</f>
        <v>300000000</v>
      </c>
      <c r="AG3078" s="7" t="n">
        <f aca="false">INDEX($X$2982:$X$3109,MATCH($A3078-C3078*32,$A$2982:$A$3109,0))</f>
        <v>344198434.48525</v>
      </c>
      <c r="AH3078" s="7" t="n">
        <f aca="false">INDEX($Y$2982:$Y$3109,MATCH($A3078+(1-D3078)*16,$A$2982:$A$3109,0))</f>
        <v>100000000</v>
      </c>
      <c r="AI3078" s="7" t="n">
        <f aca="false">INDEX($Y$2982:$Y$3109,MATCH($A3078-D3078*16,$A$2982:$A$3109,0))</f>
        <v>99932372.443734</v>
      </c>
      <c r="AJ3078" s="7" t="n">
        <f aca="false">INDEX($Z$2982:$Z$3109,MATCH($A3078+(1-E3078)*8,$A$2982:$A$3109,0))</f>
        <v>60000000</v>
      </c>
      <c r="AK3078" s="7" t="n">
        <f aca="false">INDEX($Z$2982:$Z$3109,MATCH($A3078-E3078*8,$A$2982:$A$3109,0))</f>
        <v>138929750.27775</v>
      </c>
      <c r="AL3078" s="7" t="n">
        <f aca="false">INDEX($AA$2982:$AA$3109,MATCH($A3078+(1-F3078)*4,$A$2982:$A$3109,0))</f>
        <v>30000000</v>
      </c>
      <c r="AM3078" s="7" t="n">
        <f aca="false">INDEX($AA$2982:$AA$3109,MATCH($A3078-F3078*4,$A$2982:$A$3109,0))</f>
        <v>173662187.847188</v>
      </c>
      <c r="AN3078" s="7" t="n">
        <f aca="false">INDEX($AB$2982:$AB$3109,MATCH($A3078+(1-G3078)*2,$A$2982:$A$3109,0))</f>
        <v>15000000</v>
      </c>
      <c r="AO3078" s="7" t="n">
        <f aca="false">INDEX($AB$2982:$AB$3109,MATCH($A3078-G3078*2,$A$2982:$A$3109,0))</f>
        <v>289436979.745313</v>
      </c>
      <c r="AP3078" s="7" t="n">
        <f aca="false">INDEX($AC$2982:$AC$3109,MATCH($A3078+(1-H3078)*1,$A$2982:$A$3109,0))</f>
        <v>5000000</v>
      </c>
      <c r="AQ3078" s="7" t="n">
        <f aca="false">INDEX($AC$2982:$AC$3109,MATCH($A3078-H3078*1,$A$2982:$A$3109,0))</f>
        <v>289436979.745313</v>
      </c>
      <c r="AR3078" s="14" t="b">
        <f aca="false">AND(IF(B3078=1,AD3078&gt;=AE3078,AE3078&gt;AD3078),IF(C3078=1,AF3078&gt;=AG3078,AG3078&gt;AF3078),IF(D3078=1,AH3078&gt;=AI3078,AI3078&gt;AH3078),IF(E3078=1,AJ3078&gt;=AK3078,AK3078&gt;AJ3078),IF(F3078=1,AL3078&gt;=AM3078,AM3078&gt;AL3078),IF(G3078=1,AN3078&gt;=AO3078,AO3078&gt;AN3078),IF(H3078=1,AP3078&gt;=AQ3078,AQ3078&gt;AP3078))</f>
        <v>0</v>
      </c>
      <c r="AS3078" s="2"/>
      <c r="AT3078" s="2"/>
      <c r="AU3078" s="2"/>
      <c r="AV3078" s="2"/>
      <c r="AW3078" s="2"/>
      <c r="AX3078" s="2"/>
    </row>
    <row r="3079" customFormat="false" ht="15" hidden="false" customHeight="false" outlineLevel="0" collapsed="false">
      <c r="A3079" s="6" t="n">
        <f aca="false">ROW()-2982</f>
        <v>97</v>
      </c>
      <c r="B3079" s="6" t="n">
        <f aca="false">MOD(INT($A3079/64),2)</f>
        <v>1</v>
      </c>
      <c r="C3079" s="6" t="n">
        <f aca="false">MOD(INT($A3079/32),2)</f>
        <v>1</v>
      </c>
      <c r="D3079" s="6" t="n">
        <f aca="false">MOD(INT($A3079/16),2)</f>
        <v>0</v>
      </c>
      <c r="E3079" s="6" t="n">
        <f aca="false">MOD(INT($A3079/8),2)</f>
        <v>0</v>
      </c>
      <c r="F3079" s="6" t="n">
        <f aca="false">MOD(INT($A3079/4),2)</f>
        <v>0</v>
      </c>
      <c r="G3079" s="6" t="n">
        <f aca="false">MOD(INT($A3079/2),2)</f>
        <v>0</v>
      </c>
      <c r="H3079" s="6" t="n">
        <f aca="false">MOD(INT($A3079/1),2)</f>
        <v>1</v>
      </c>
      <c r="I3079" s="7" t="n">
        <f aca="false">IF(B3079=1,MIN($B$6,$B$2980),0)</f>
        <v>30000000</v>
      </c>
      <c r="J3079" s="7" t="n">
        <f aca="false">IF(C3079=1,MIN($F$856,MAX(0,$B$2980-I3079)),0)</f>
        <v>300000000</v>
      </c>
      <c r="K3079" s="7" t="n">
        <f aca="false">IF(D3079=1,MIN($F$855,MAX(0,$B$2980-SUM(I3079:J3079))),0)</f>
        <v>0</v>
      </c>
      <c r="L3079" s="7" t="n">
        <f aca="false">IF(E3079=1,MIN($F$854,MAX(0,$B$2980-SUM(I3079:K3079))),0)</f>
        <v>0</v>
      </c>
      <c r="M3079" s="7" t="n">
        <f aca="false">IF(F3079=1,MIN($F$853,MAX(0,$B$2980-SUM(I3079:L3079))),0)</f>
        <v>0</v>
      </c>
      <c r="N3079" s="7" t="n">
        <f aca="false">IF(G3079=1,MIN($F$852,MAX(0,$B$2980-SUM(I3079:M3079))),0)</f>
        <v>0</v>
      </c>
      <c r="O3079" s="7" t="n">
        <f aca="false">IF(H3079=1,MIN($F$851,MAX(0,$B$2980-SUM(I3079:N3079))),0)</f>
        <v>5000000</v>
      </c>
      <c r="P3079" s="7" t="n">
        <f aca="false">MAX(0,$B$2980-SUM(I3079:O3079))</f>
        <v>1665000000</v>
      </c>
      <c r="Q3079" s="7" t="n">
        <f aca="false">($B$833+$B$834)+$B$22+(1-B3079)*$B$828+(1-C3079)*$E$856+(1-D3079)*$E$855+(1-E3079)*$E$854+(1-F3079)*$E$853+(1-G3079)*$E$852+(1-H3079)*$E$851</f>
        <v>21392299.8276119</v>
      </c>
      <c r="R3079" s="7" t="n">
        <f aca="false">P3079&gt;$B$12*Q3079</f>
        <v>1</v>
      </c>
      <c r="S3079" s="7" t="n">
        <f aca="false">IF(R3079,(P3079+$B$12*$B$13)/(Q3079+$B$13),IF(Q3079&gt;0,P3079/Q3079,0))</f>
        <v>69.7923603852025</v>
      </c>
      <c r="T3079" s="7" t="n">
        <f aca="false">IF(R3079,$B$13*(S3079-$B$12),0)</f>
        <v>171980900.963006</v>
      </c>
      <c r="U3079" s="7" t="n">
        <f aca="false">($B$833+$B$834)*S3079</f>
        <v>18563115.1523258</v>
      </c>
      <c r="V3079" s="7" t="n">
        <f aca="false">$B$22*S3079</f>
        <v>628131243.466823</v>
      </c>
      <c r="W3079" s="7" t="n">
        <f aca="false">IF(B3079=1,I3079,S3079*$B$828)</f>
        <v>30000000</v>
      </c>
      <c r="X3079" s="7" t="n">
        <f aca="false">IF(C3079=1,J3079,S3079*$E$856)</f>
        <v>300000000</v>
      </c>
      <c r="Y3079" s="7" t="n">
        <f aca="false">IF(D3079=1,K3079,S3079*$E$855)</f>
        <v>120484192.411739</v>
      </c>
      <c r="Z3079" s="7" t="n">
        <f aca="false">IF(E3079=1,L3079,S3079*$E$854)</f>
        <v>167501664.924486</v>
      </c>
      <c r="AA3079" s="7" t="n">
        <f aca="false">IF(F3079=1,M3079,S3079*$E$853)</f>
        <v>209377081.155608</v>
      </c>
      <c r="AB3079" s="7" t="n">
        <f aca="false">IF(G3079=1,N3079,S3079*$E$852)</f>
        <v>348961801.926013</v>
      </c>
      <c r="AC3079" s="7" t="n">
        <f aca="false">IF(H3079=1,O3079,S3079*$E$851)</f>
        <v>5000000</v>
      </c>
      <c r="AD3079" s="7" t="n">
        <f aca="false">INDEX($W$2982:$W$3109,MATCH($A3079+(1-B3079)*64,$A$2982:$A$3109,0))</f>
        <v>30000000</v>
      </c>
      <c r="AE3079" s="7" t="n">
        <f aca="false">INDEX($W$2982:$W$3109,MATCH($A3079-B3079*64,$A$2982:$A$3109,0))</f>
        <v>44225759.2773819</v>
      </c>
      <c r="AF3079" s="7" t="n">
        <f aca="false">INDEX($X$2982:$X$3109,MATCH($A3079+(1-C3079)*32,$A$2982:$A$3109,0))</f>
        <v>300000000</v>
      </c>
      <c r="AG3079" s="7" t="n">
        <f aca="false">INDEX($X$2982:$X$3109,MATCH($A3079-C3079*32,$A$2982:$A$3109,0))</f>
        <v>400547509.839363</v>
      </c>
      <c r="AH3079" s="7" t="n">
        <f aca="false">INDEX($Y$2982:$Y$3109,MATCH($A3079+(1-D3079)*16,$A$2982:$A$3109,0))</f>
        <v>100000000</v>
      </c>
      <c r="AI3079" s="7" t="n">
        <f aca="false">INDEX($Y$2982:$Y$3109,MATCH($A3079-D3079*16,$A$2982:$A$3109,0))</f>
        <v>120484192.411739</v>
      </c>
      <c r="AJ3079" s="7" t="n">
        <f aca="false">INDEX($Z$2982:$Z$3109,MATCH($A3079+(1-E3079)*8,$A$2982:$A$3109,0))</f>
        <v>60000000</v>
      </c>
      <c r="AK3079" s="7" t="n">
        <f aca="false">INDEX($Z$2982:$Z$3109,MATCH($A3079-E3079*8,$A$2982:$A$3109,0))</f>
        <v>167501664.924486</v>
      </c>
      <c r="AL3079" s="7" t="n">
        <f aca="false">INDEX($AA$2982:$AA$3109,MATCH($A3079+(1-F3079)*4,$A$2982:$A$3109,0))</f>
        <v>30000000</v>
      </c>
      <c r="AM3079" s="7" t="n">
        <f aca="false">INDEX($AA$2982:$AA$3109,MATCH($A3079-F3079*4,$A$2982:$A$3109,0))</f>
        <v>209377081.155608</v>
      </c>
      <c r="AN3079" s="7" t="n">
        <f aca="false">INDEX($AB$2982:$AB$3109,MATCH($A3079+(1-G3079)*2,$A$2982:$A$3109,0))</f>
        <v>15000000</v>
      </c>
      <c r="AO3079" s="7" t="n">
        <f aca="false">INDEX($AB$2982:$AB$3109,MATCH($A3079-G3079*2,$A$2982:$A$3109,0))</f>
        <v>348961801.926013</v>
      </c>
      <c r="AP3079" s="7" t="n">
        <f aca="false">INDEX($AC$2982:$AC$3109,MATCH($A3079+(1-H3079)*1,$A$2982:$A$3109,0))</f>
        <v>5000000</v>
      </c>
      <c r="AQ3079" s="7" t="n">
        <f aca="false">INDEX($AC$2982:$AC$3109,MATCH($A3079-H3079*1,$A$2982:$A$3109,0))</f>
        <v>289436979.745313</v>
      </c>
      <c r="AR3079" s="14" t="b">
        <f aca="false">AND(IF(B3079=1,AD3079&gt;=AE3079,AE3079&gt;AD3079),IF(C3079=1,AF3079&gt;=AG3079,AG3079&gt;AF3079),IF(D3079=1,AH3079&gt;=AI3079,AI3079&gt;AH3079),IF(E3079=1,AJ3079&gt;=AK3079,AK3079&gt;AJ3079),IF(F3079=1,AL3079&gt;=AM3079,AM3079&gt;AL3079),IF(G3079=1,AN3079&gt;=AO3079,AO3079&gt;AN3079),IF(H3079=1,AP3079&gt;=AQ3079,AQ3079&gt;AP3079))</f>
        <v>0</v>
      </c>
      <c r="AS3079" s="2"/>
      <c r="AT3079" s="2"/>
      <c r="AU3079" s="2"/>
      <c r="AV3079" s="2"/>
      <c r="AW3079" s="2"/>
      <c r="AX3079" s="2"/>
    </row>
    <row r="3080" customFormat="false" ht="15" hidden="false" customHeight="false" outlineLevel="0" collapsed="false">
      <c r="A3080" s="6" t="n">
        <f aca="false">ROW()-2982</f>
        <v>98</v>
      </c>
      <c r="B3080" s="6" t="n">
        <f aca="false">MOD(INT($A3080/64),2)</f>
        <v>1</v>
      </c>
      <c r="C3080" s="6" t="n">
        <f aca="false">MOD(INT($A3080/32),2)</f>
        <v>1</v>
      </c>
      <c r="D3080" s="6" t="n">
        <f aca="false">MOD(INT($A3080/16),2)</f>
        <v>0</v>
      </c>
      <c r="E3080" s="6" t="n">
        <f aca="false">MOD(INT($A3080/8),2)</f>
        <v>0</v>
      </c>
      <c r="F3080" s="6" t="n">
        <f aca="false">MOD(INT($A3080/4),2)</f>
        <v>0</v>
      </c>
      <c r="G3080" s="6" t="n">
        <f aca="false">MOD(INT($A3080/2),2)</f>
        <v>1</v>
      </c>
      <c r="H3080" s="6" t="n">
        <f aca="false">MOD(INT($A3080/1),2)</f>
        <v>0</v>
      </c>
      <c r="I3080" s="7" t="n">
        <f aca="false">IF(B3080=1,MIN($B$6,$B$2980),0)</f>
        <v>30000000</v>
      </c>
      <c r="J3080" s="7" t="n">
        <f aca="false">IF(C3080=1,MIN($F$856,MAX(0,$B$2980-I3080)),0)</f>
        <v>300000000</v>
      </c>
      <c r="K3080" s="7" t="n">
        <f aca="false">IF(D3080=1,MIN($F$855,MAX(0,$B$2980-SUM(I3080:J3080))),0)</f>
        <v>0</v>
      </c>
      <c r="L3080" s="7" t="n">
        <f aca="false">IF(E3080=1,MIN($F$854,MAX(0,$B$2980-SUM(I3080:K3080))),0)</f>
        <v>0</v>
      </c>
      <c r="M3080" s="7" t="n">
        <f aca="false">IF(F3080=1,MIN($F$853,MAX(0,$B$2980-SUM(I3080:L3080))),0)</f>
        <v>0</v>
      </c>
      <c r="N3080" s="7" t="n">
        <f aca="false">IF(G3080=1,MIN($F$852,MAX(0,$B$2980-SUM(I3080:M3080))),0)</f>
        <v>15000000</v>
      </c>
      <c r="O3080" s="7" t="n">
        <f aca="false">IF(H3080=1,MIN($F$851,MAX(0,$B$2980-SUM(I3080:N3080))),0)</f>
        <v>0</v>
      </c>
      <c r="P3080" s="7" t="n">
        <f aca="false">MAX(0,$B$2980-SUM(I3080:O3080))</f>
        <v>1655000000</v>
      </c>
      <c r="Q3080" s="7" t="n">
        <f aca="false">($B$833+$B$834)+$B$22+(1-B3080)*$B$828+(1-C3080)*$E$856+(1-D3080)*$E$855+(1-E3080)*$E$854+(1-F3080)*$E$853+(1-G3080)*$E$852+(1-H3080)*$E$851</f>
        <v>21392299.8276119</v>
      </c>
      <c r="R3080" s="7" t="n">
        <f aca="false">P3080&gt;$B$12*Q3080</f>
        <v>1</v>
      </c>
      <c r="S3080" s="7" t="n">
        <f aca="false">IF(R3080,(P3080+$B$12*$B$13)/(Q3080+$B$13),IF(Q3080&gt;0,P3080/Q3080,0))</f>
        <v>69.3738154953362</v>
      </c>
      <c r="T3080" s="7" t="n">
        <f aca="false">IF(R3080,$B$13*(S3080-$B$12),0)</f>
        <v>170934538.738341</v>
      </c>
      <c r="U3080" s="7" t="n">
        <f aca="false">($B$833+$B$834)*S3080</f>
        <v>18451792.1229266</v>
      </c>
      <c r="V3080" s="7" t="n">
        <f aca="false">$B$22*S3080</f>
        <v>624364339.458026</v>
      </c>
      <c r="W3080" s="7" t="n">
        <f aca="false">IF(B3080=1,I3080,S3080*$B$828)</f>
        <v>30000000</v>
      </c>
      <c r="X3080" s="7" t="n">
        <f aca="false">IF(C3080=1,J3080,S3080*$E$856)</f>
        <v>300000000</v>
      </c>
      <c r="Y3080" s="7" t="n">
        <f aca="false">IF(D3080=1,K3080,S3080*$E$855)</f>
        <v>119761648.52921</v>
      </c>
      <c r="Z3080" s="7" t="n">
        <f aca="false">IF(E3080=1,L3080,S3080*$E$854)</f>
        <v>166497157.188807</v>
      </c>
      <c r="AA3080" s="7" t="n">
        <f aca="false">IF(F3080=1,M3080,S3080*$E$853)</f>
        <v>208121446.486009</v>
      </c>
      <c r="AB3080" s="7" t="n">
        <f aca="false">IF(G3080=1,N3080,S3080*$E$852)</f>
        <v>15000000</v>
      </c>
      <c r="AC3080" s="7" t="n">
        <f aca="false">IF(H3080=1,O3080,S3080*$E$851)</f>
        <v>346869077.476681</v>
      </c>
      <c r="AD3080" s="7" t="n">
        <f aca="false">INDEX($W$2982:$W$3109,MATCH($A3080+(1-B3080)*64,$A$2982:$A$3109,0))</f>
        <v>30000000</v>
      </c>
      <c r="AE3080" s="7" t="n">
        <f aca="false">INDEX($W$2982:$W$3109,MATCH($A3080-B3080*64,$A$2982:$A$3109,0))</f>
        <v>43965224.6130085</v>
      </c>
      <c r="AF3080" s="7" t="n">
        <f aca="false">INDEX($X$2982:$X$3109,MATCH($A3080+(1-C3080)*32,$A$2982:$A$3109,0))</f>
        <v>300000000</v>
      </c>
      <c r="AG3080" s="7" t="n">
        <f aca="false">INDEX($X$2982:$X$3109,MATCH($A3080-C3080*32,$A$2982:$A$3109,0))</f>
        <v>398511690.221374</v>
      </c>
      <c r="AH3080" s="7" t="n">
        <f aca="false">INDEX($Y$2982:$Y$3109,MATCH($A3080+(1-D3080)*16,$A$2982:$A$3109,0))</f>
        <v>100000000</v>
      </c>
      <c r="AI3080" s="7" t="n">
        <f aca="false">INDEX($Y$2982:$Y$3109,MATCH($A3080-D3080*16,$A$2982:$A$3109,0))</f>
        <v>119761648.52921</v>
      </c>
      <c r="AJ3080" s="7" t="n">
        <f aca="false">INDEX($Z$2982:$Z$3109,MATCH($A3080+(1-E3080)*8,$A$2982:$A$3109,0))</f>
        <v>60000000</v>
      </c>
      <c r="AK3080" s="7" t="n">
        <f aca="false">INDEX($Z$2982:$Z$3109,MATCH($A3080-E3080*8,$A$2982:$A$3109,0))</f>
        <v>166497157.188807</v>
      </c>
      <c r="AL3080" s="7" t="n">
        <f aca="false">INDEX($AA$2982:$AA$3109,MATCH($A3080+(1-F3080)*4,$A$2982:$A$3109,0))</f>
        <v>30000000</v>
      </c>
      <c r="AM3080" s="7" t="n">
        <f aca="false">INDEX($AA$2982:$AA$3109,MATCH($A3080-F3080*4,$A$2982:$A$3109,0))</f>
        <v>208121446.486009</v>
      </c>
      <c r="AN3080" s="7" t="n">
        <f aca="false">INDEX($AB$2982:$AB$3109,MATCH($A3080+(1-G3080)*2,$A$2982:$A$3109,0))</f>
        <v>15000000</v>
      </c>
      <c r="AO3080" s="7" t="n">
        <f aca="false">INDEX($AB$2982:$AB$3109,MATCH($A3080-G3080*2,$A$2982:$A$3109,0))</f>
        <v>289436979.745313</v>
      </c>
      <c r="AP3080" s="7" t="n">
        <f aca="false">INDEX($AC$2982:$AC$3109,MATCH($A3080+(1-H3080)*1,$A$2982:$A$3109,0))</f>
        <v>5000000</v>
      </c>
      <c r="AQ3080" s="7" t="n">
        <f aca="false">INDEX($AC$2982:$AC$3109,MATCH($A3080-H3080*1,$A$2982:$A$3109,0))</f>
        <v>346869077.476681</v>
      </c>
      <c r="AR3080" s="14" t="b">
        <f aca="false">AND(IF(B3080=1,AD3080&gt;=AE3080,AE3080&gt;AD3080),IF(C3080=1,AF3080&gt;=AG3080,AG3080&gt;AF3080),IF(D3080=1,AH3080&gt;=AI3080,AI3080&gt;AH3080),IF(E3080=1,AJ3080&gt;=AK3080,AK3080&gt;AJ3080),IF(F3080=1,AL3080&gt;=AM3080,AM3080&gt;AL3080),IF(G3080=1,AN3080&gt;=AO3080,AO3080&gt;AN3080),IF(H3080=1,AP3080&gt;=AQ3080,AQ3080&gt;AP3080))</f>
        <v>0</v>
      </c>
      <c r="AS3080" s="2"/>
      <c r="AT3080" s="2"/>
      <c r="AU3080" s="2"/>
      <c r="AV3080" s="2"/>
      <c r="AW3080" s="2"/>
      <c r="AX3080" s="2"/>
    </row>
    <row r="3081" customFormat="false" ht="15" hidden="false" customHeight="false" outlineLevel="0" collapsed="false">
      <c r="A3081" s="6" t="n">
        <f aca="false">ROW()-2982</f>
        <v>99</v>
      </c>
      <c r="B3081" s="6" t="n">
        <f aca="false">MOD(INT($A3081/64),2)</f>
        <v>1</v>
      </c>
      <c r="C3081" s="6" t="n">
        <f aca="false">MOD(INT($A3081/32),2)</f>
        <v>1</v>
      </c>
      <c r="D3081" s="6" t="n">
        <f aca="false">MOD(INT($A3081/16),2)</f>
        <v>0</v>
      </c>
      <c r="E3081" s="6" t="n">
        <f aca="false">MOD(INT($A3081/8),2)</f>
        <v>0</v>
      </c>
      <c r="F3081" s="6" t="n">
        <f aca="false">MOD(INT($A3081/4),2)</f>
        <v>0</v>
      </c>
      <c r="G3081" s="6" t="n">
        <f aca="false">MOD(INT($A3081/2),2)</f>
        <v>1</v>
      </c>
      <c r="H3081" s="6" t="n">
        <f aca="false">MOD(INT($A3081/1),2)</f>
        <v>1</v>
      </c>
      <c r="I3081" s="7" t="n">
        <f aca="false">IF(B3081=1,MIN($B$6,$B$2980),0)</f>
        <v>30000000</v>
      </c>
      <c r="J3081" s="7" t="n">
        <f aca="false">IF(C3081=1,MIN($F$856,MAX(0,$B$2980-I3081)),0)</f>
        <v>300000000</v>
      </c>
      <c r="K3081" s="7" t="n">
        <f aca="false">IF(D3081=1,MIN($F$855,MAX(0,$B$2980-SUM(I3081:J3081))),0)</f>
        <v>0</v>
      </c>
      <c r="L3081" s="7" t="n">
        <f aca="false">IF(E3081=1,MIN($F$854,MAX(0,$B$2980-SUM(I3081:K3081))),0)</f>
        <v>0</v>
      </c>
      <c r="M3081" s="7" t="n">
        <f aca="false">IF(F3081=1,MIN($F$853,MAX(0,$B$2980-SUM(I3081:L3081))),0)</f>
        <v>0</v>
      </c>
      <c r="N3081" s="7" t="n">
        <f aca="false">IF(G3081=1,MIN($F$852,MAX(0,$B$2980-SUM(I3081:M3081))),0)</f>
        <v>15000000</v>
      </c>
      <c r="O3081" s="7" t="n">
        <f aca="false">IF(H3081=1,MIN($F$851,MAX(0,$B$2980-SUM(I3081:N3081))),0)</f>
        <v>5000000</v>
      </c>
      <c r="P3081" s="7" t="n">
        <f aca="false">MAX(0,$B$2980-SUM(I3081:O3081))</f>
        <v>1650000000</v>
      </c>
      <c r="Q3081" s="7" t="n">
        <f aca="false">($B$833+$B$834)+$B$22+(1-B3081)*$B$828+(1-C3081)*$E$856+(1-D3081)*$E$855+(1-E3081)*$E$854+(1-F3081)*$E$853+(1-G3081)*$E$852+(1-H3081)*$E$851</f>
        <v>16392299.8276119</v>
      </c>
      <c r="R3081" s="7" t="n">
        <f aca="false">P3081&gt;$B$12*Q3081</f>
        <v>1</v>
      </c>
      <c r="S3081" s="7" t="n">
        <f aca="false">IF(R3081,(P3081+$B$12*$B$13)/(Q3081+$B$13),IF(Q3081&gt;0,P3081/Q3081,0))</f>
        <v>87.4694989534733</v>
      </c>
      <c r="T3081" s="7" t="n">
        <f aca="false">IF(R3081,$B$13*(S3081-$B$12),0)</f>
        <v>216173747.383683</v>
      </c>
      <c r="U3081" s="7" t="n">
        <f aca="false">($B$833+$B$834)*S3081</f>
        <v>23264815.4099948</v>
      </c>
      <c r="V3081" s="7" t="n">
        <f aca="false">$B$22*S3081</f>
        <v>787225490.581259</v>
      </c>
      <c r="W3081" s="7" t="n">
        <f aca="false">IF(B3081=1,I3081,S3081*$B$828)</f>
        <v>30000000</v>
      </c>
      <c r="X3081" s="7" t="n">
        <f aca="false">IF(C3081=1,J3081,S3081*$E$856)</f>
        <v>300000000</v>
      </c>
      <c r="Y3081" s="7" t="n">
        <f aca="false">IF(D3081=1,K3081,S3081*$E$855)</f>
        <v>151000652.276307</v>
      </c>
      <c r="Z3081" s="7" t="n">
        <f aca="false">IF(E3081=1,L3081,S3081*$E$854)</f>
        <v>209926797.488336</v>
      </c>
      <c r="AA3081" s="7" t="n">
        <f aca="false">IF(F3081=1,M3081,S3081*$E$853)</f>
        <v>262408496.86042</v>
      </c>
      <c r="AB3081" s="7" t="n">
        <f aca="false">IF(G3081=1,N3081,S3081*$E$852)</f>
        <v>15000000</v>
      </c>
      <c r="AC3081" s="7" t="n">
        <f aca="false">IF(H3081=1,O3081,S3081*$E$851)</f>
        <v>5000000</v>
      </c>
      <c r="AD3081" s="7" t="n">
        <f aca="false">INDEX($W$2982:$W$3109,MATCH($A3081+(1-B3081)*64,$A$2982:$A$3109,0))</f>
        <v>30000000</v>
      </c>
      <c r="AE3081" s="7" t="n">
        <f aca="false">INDEX($W$2982:$W$3109,MATCH($A3081-B3081*64,$A$2982:$A$3109,0))</f>
        <v>55056603.7425962</v>
      </c>
      <c r="AF3081" s="7" t="n">
        <f aca="false">INDEX($X$2982:$X$3109,MATCH($A3081+(1-C3081)*32,$A$2982:$A$3109,0))</f>
        <v>300000000</v>
      </c>
      <c r="AG3081" s="7" t="n">
        <f aca="false">INDEX($X$2982:$X$3109,MATCH($A3081-C3081*32,$A$2982:$A$3109,0))</f>
        <v>476993500.046451</v>
      </c>
      <c r="AH3081" s="7" t="n">
        <f aca="false">INDEX($Y$2982:$Y$3109,MATCH($A3081+(1-D3081)*16,$A$2982:$A$3109,0))</f>
        <v>100000000</v>
      </c>
      <c r="AI3081" s="7" t="n">
        <f aca="false">INDEX($Y$2982:$Y$3109,MATCH($A3081-D3081*16,$A$2982:$A$3109,0))</f>
        <v>151000652.276307</v>
      </c>
      <c r="AJ3081" s="7" t="n">
        <f aca="false">INDEX($Z$2982:$Z$3109,MATCH($A3081+(1-E3081)*8,$A$2982:$A$3109,0))</f>
        <v>60000000</v>
      </c>
      <c r="AK3081" s="7" t="n">
        <f aca="false">INDEX($Z$2982:$Z$3109,MATCH($A3081-E3081*8,$A$2982:$A$3109,0))</f>
        <v>209926797.488336</v>
      </c>
      <c r="AL3081" s="7" t="n">
        <f aca="false">INDEX($AA$2982:$AA$3109,MATCH($A3081+(1-F3081)*4,$A$2982:$A$3109,0))</f>
        <v>30000000</v>
      </c>
      <c r="AM3081" s="7" t="n">
        <f aca="false">INDEX($AA$2982:$AA$3109,MATCH($A3081-F3081*4,$A$2982:$A$3109,0))</f>
        <v>262408496.86042</v>
      </c>
      <c r="AN3081" s="7" t="n">
        <f aca="false">INDEX($AB$2982:$AB$3109,MATCH($A3081+(1-G3081)*2,$A$2982:$A$3109,0))</f>
        <v>15000000</v>
      </c>
      <c r="AO3081" s="7" t="n">
        <f aca="false">INDEX($AB$2982:$AB$3109,MATCH($A3081-G3081*2,$A$2982:$A$3109,0))</f>
        <v>348961801.926013</v>
      </c>
      <c r="AP3081" s="7" t="n">
        <f aca="false">INDEX($AC$2982:$AC$3109,MATCH($A3081+(1-H3081)*1,$A$2982:$A$3109,0))</f>
        <v>5000000</v>
      </c>
      <c r="AQ3081" s="7" t="n">
        <f aca="false">INDEX($AC$2982:$AC$3109,MATCH($A3081-H3081*1,$A$2982:$A$3109,0))</f>
        <v>346869077.476681</v>
      </c>
      <c r="AR3081" s="14" t="b">
        <f aca="false">AND(IF(B3081=1,AD3081&gt;=AE3081,AE3081&gt;AD3081),IF(C3081=1,AF3081&gt;=AG3081,AG3081&gt;AF3081),IF(D3081=1,AH3081&gt;=AI3081,AI3081&gt;AH3081),IF(E3081=1,AJ3081&gt;=AK3081,AK3081&gt;AJ3081),IF(F3081=1,AL3081&gt;=AM3081,AM3081&gt;AL3081),IF(G3081=1,AN3081&gt;=AO3081,AO3081&gt;AN3081),IF(H3081=1,AP3081&gt;=AQ3081,AQ3081&gt;AP3081))</f>
        <v>0</v>
      </c>
      <c r="AS3081" s="2"/>
      <c r="AT3081" s="2"/>
      <c r="AU3081" s="2"/>
      <c r="AV3081" s="2"/>
      <c r="AW3081" s="2"/>
      <c r="AX3081" s="2"/>
    </row>
    <row r="3082" customFormat="false" ht="15" hidden="false" customHeight="false" outlineLevel="0" collapsed="false">
      <c r="A3082" s="6" t="n">
        <f aca="false">ROW()-2982</f>
        <v>100</v>
      </c>
      <c r="B3082" s="6" t="n">
        <f aca="false">MOD(INT($A3082/64),2)</f>
        <v>1</v>
      </c>
      <c r="C3082" s="6" t="n">
        <f aca="false">MOD(INT($A3082/32),2)</f>
        <v>1</v>
      </c>
      <c r="D3082" s="6" t="n">
        <f aca="false">MOD(INT($A3082/16),2)</f>
        <v>0</v>
      </c>
      <c r="E3082" s="6" t="n">
        <f aca="false">MOD(INT($A3082/8),2)</f>
        <v>0</v>
      </c>
      <c r="F3082" s="6" t="n">
        <f aca="false">MOD(INT($A3082/4),2)</f>
        <v>1</v>
      </c>
      <c r="G3082" s="6" t="n">
        <f aca="false">MOD(INT($A3082/2),2)</f>
        <v>0</v>
      </c>
      <c r="H3082" s="6" t="n">
        <f aca="false">MOD(INT($A3082/1),2)</f>
        <v>0</v>
      </c>
      <c r="I3082" s="7" t="n">
        <f aca="false">IF(B3082=1,MIN($B$6,$B$2980),0)</f>
        <v>30000000</v>
      </c>
      <c r="J3082" s="7" t="n">
        <f aca="false">IF(C3082=1,MIN($F$856,MAX(0,$B$2980-I3082)),0)</f>
        <v>300000000</v>
      </c>
      <c r="K3082" s="7" t="n">
        <f aca="false">IF(D3082=1,MIN($F$855,MAX(0,$B$2980-SUM(I3082:J3082))),0)</f>
        <v>0</v>
      </c>
      <c r="L3082" s="7" t="n">
        <f aca="false">IF(E3082=1,MIN($F$854,MAX(0,$B$2980-SUM(I3082:K3082))),0)</f>
        <v>0</v>
      </c>
      <c r="M3082" s="7" t="n">
        <f aca="false">IF(F3082=1,MIN($F$853,MAX(0,$B$2980-SUM(I3082:L3082))),0)</f>
        <v>30000000</v>
      </c>
      <c r="N3082" s="7" t="n">
        <f aca="false">IF(G3082=1,MIN($F$852,MAX(0,$B$2980-SUM(I3082:M3082))),0)</f>
        <v>0</v>
      </c>
      <c r="O3082" s="7" t="n">
        <f aca="false">IF(H3082=1,MIN($F$851,MAX(0,$B$2980-SUM(I3082:N3082))),0)</f>
        <v>0</v>
      </c>
      <c r="P3082" s="7" t="n">
        <f aca="false">MAX(0,$B$2980-SUM(I3082:O3082))</f>
        <v>1640000000</v>
      </c>
      <c r="Q3082" s="7" t="n">
        <f aca="false">($B$833+$B$834)+$B$22+(1-B3082)*$B$828+(1-C3082)*$E$856+(1-D3082)*$E$855+(1-E3082)*$E$854+(1-F3082)*$E$853+(1-G3082)*$E$852+(1-H3082)*$E$851</f>
        <v>23392299.8276119</v>
      </c>
      <c r="R3082" s="7" t="n">
        <f aca="false">P3082&gt;$B$12*Q3082</f>
        <v>1</v>
      </c>
      <c r="S3082" s="7" t="n">
        <f aca="false">IF(R3082,(P3082+$B$12*$B$13)/(Q3082+$B$13),IF(Q3082&gt;0,P3082/Q3082,0))</f>
        <v>63.4358481454172</v>
      </c>
      <c r="T3082" s="7" t="n">
        <f aca="false">IF(R3082,$B$13*(S3082-$B$12),0)</f>
        <v>156089620.363543</v>
      </c>
      <c r="U3082" s="7" t="n">
        <f aca="false">($B$833+$B$834)*S3082</f>
        <v>16872433.4212159</v>
      </c>
      <c r="V3082" s="7" t="n">
        <f aca="false">$B$22*S3082</f>
        <v>570922633.308755</v>
      </c>
      <c r="W3082" s="7" t="n">
        <f aca="false">IF(B3082=1,I3082,S3082*$B$828)</f>
        <v>30000000</v>
      </c>
      <c r="X3082" s="7" t="n">
        <f aca="false">IF(C3082=1,J3082,S3082*$E$856)</f>
        <v>300000000</v>
      </c>
      <c r="Y3082" s="7" t="n">
        <f aca="false">IF(D3082=1,K3082,S3082*$E$855)</f>
        <v>109510795.903312</v>
      </c>
      <c r="Z3082" s="7" t="n">
        <f aca="false">IF(E3082=1,L3082,S3082*$E$854)</f>
        <v>152246035.549001</v>
      </c>
      <c r="AA3082" s="7" t="n">
        <f aca="false">IF(F3082=1,M3082,S3082*$E$853)</f>
        <v>30000000</v>
      </c>
      <c r="AB3082" s="7" t="n">
        <f aca="false">IF(G3082=1,N3082,S3082*$E$852)</f>
        <v>317179240.727086</v>
      </c>
      <c r="AC3082" s="7" t="n">
        <f aca="false">IF(H3082=1,O3082,S3082*$E$851)</f>
        <v>317179240.727086</v>
      </c>
      <c r="AD3082" s="7" t="n">
        <f aca="false">INDEX($W$2982:$W$3109,MATCH($A3082+(1-B3082)*64,$A$2982:$A$3109,0))</f>
        <v>30000000</v>
      </c>
      <c r="AE3082" s="7" t="n">
        <f aca="false">INDEX($W$2982:$W$3109,MATCH($A3082-B3082*64,$A$2982:$A$3109,0))</f>
        <v>40289682.5967307</v>
      </c>
      <c r="AF3082" s="7" t="n">
        <f aca="false">INDEX($X$2982:$X$3109,MATCH($A3082+(1-C3082)*32,$A$2982:$A$3109,0))</f>
        <v>300000000</v>
      </c>
      <c r="AG3082" s="7" t="n">
        <f aca="false">INDEX($X$2982:$X$3109,MATCH($A3082-C3082*32,$A$2982:$A$3109,0))</f>
        <v>370741604.208098</v>
      </c>
      <c r="AH3082" s="7" t="n">
        <f aca="false">INDEX($Y$2982:$Y$3109,MATCH($A3082+(1-D3082)*16,$A$2982:$A$3109,0))</f>
        <v>100000000</v>
      </c>
      <c r="AI3082" s="7" t="n">
        <f aca="false">INDEX($Y$2982:$Y$3109,MATCH($A3082-D3082*16,$A$2982:$A$3109,0))</f>
        <v>109510795.903312</v>
      </c>
      <c r="AJ3082" s="7" t="n">
        <f aca="false">INDEX($Z$2982:$Z$3109,MATCH($A3082+(1-E3082)*8,$A$2982:$A$3109,0))</f>
        <v>60000000</v>
      </c>
      <c r="AK3082" s="7" t="n">
        <f aca="false">INDEX($Z$2982:$Z$3109,MATCH($A3082-E3082*8,$A$2982:$A$3109,0))</f>
        <v>152246035.549001</v>
      </c>
      <c r="AL3082" s="7" t="n">
        <f aca="false">INDEX($AA$2982:$AA$3109,MATCH($A3082+(1-F3082)*4,$A$2982:$A$3109,0))</f>
        <v>30000000</v>
      </c>
      <c r="AM3082" s="7" t="n">
        <f aca="false">INDEX($AA$2982:$AA$3109,MATCH($A3082-F3082*4,$A$2982:$A$3109,0))</f>
        <v>173662187.847188</v>
      </c>
      <c r="AN3082" s="7" t="n">
        <f aca="false">INDEX($AB$2982:$AB$3109,MATCH($A3082+(1-G3082)*2,$A$2982:$A$3109,0))</f>
        <v>15000000</v>
      </c>
      <c r="AO3082" s="7" t="n">
        <f aca="false">INDEX($AB$2982:$AB$3109,MATCH($A3082-G3082*2,$A$2982:$A$3109,0))</f>
        <v>317179240.727086</v>
      </c>
      <c r="AP3082" s="7" t="n">
        <f aca="false">INDEX($AC$2982:$AC$3109,MATCH($A3082+(1-H3082)*1,$A$2982:$A$3109,0))</f>
        <v>5000000</v>
      </c>
      <c r="AQ3082" s="7" t="n">
        <f aca="false">INDEX($AC$2982:$AC$3109,MATCH($A3082-H3082*1,$A$2982:$A$3109,0))</f>
        <v>317179240.727086</v>
      </c>
      <c r="AR3082" s="14" t="b">
        <f aca="false">AND(IF(B3082=1,AD3082&gt;=AE3082,AE3082&gt;AD3082),IF(C3082=1,AF3082&gt;=AG3082,AG3082&gt;AF3082),IF(D3082=1,AH3082&gt;=AI3082,AI3082&gt;AH3082),IF(E3082=1,AJ3082&gt;=AK3082,AK3082&gt;AJ3082),IF(F3082=1,AL3082&gt;=AM3082,AM3082&gt;AL3082),IF(G3082=1,AN3082&gt;=AO3082,AO3082&gt;AN3082),IF(H3082=1,AP3082&gt;=AQ3082,AQ3082&gt;AP3082))</f>
        <v>0</v>
      </c>
      <c r="AS3082" s="2"/>
      <c r="AT3082" s="2"/>
      <c r="AU3082" s="2"/>
      <c r="AV3082" s="2"/>
      <c r="AW3082" s="2"/>
      <c r="AX3082" s="2"/>
    </row>
    <row r="3083" customFormat="false" ht="15" hidden="false" customHeight="false" outlineLevel="0" collapsed="false">
      <c r="A3083" s="6" t="n">
        <f aca="false">ROW()-2982</f>
        <v>101</v>
      </c>
      <c r="B3083" s="6" t="n">
        <f aca="false">MOD(INT($A3083/64),2)</f>
        <v>1</v>
      </c>
      <c r="C3083" s="6" t="n">
        <f aca="false">MOD(INT($A3083/32),2)</f>
        <v>1</v>
      </c>
      <c r="D3083" s="6" t="n">
        <f aca="false">MOD(INT($A3083/16),2)</f>
        <v>0</v>
      </c>
      <c r="E3083" s="6" t="n">
        <f aca="false">MOD(INT($A3083/8),2)</f>
        <v>0</v>
      </c>
      <c r="F3083" s="6" t="n">
        <f aca="false">MOD(INT($A3083/4),2)</f>
        <v>1</v>
      </c>
      <c r="G3083" s="6" t="n">
        <f aca="false">MOD(INT($A3083/2),2)</f>
        <v>0</v>
      </c>
      <c r="H3083" s="6" t="n">
        <f aca="false">MOD(INT($A3083/1),2)</f>
        <v>1</v>
      </c>
      <c r="I3083" s="7" t="n">
        <f aca="false">IF(B3083=1,MIN($B$6,$B$2980),0)</f>
        <v>30000000</v>
      </c>
      <c r="J3083" s="7" t="n">
        <f aca="false">IF(C3083=1,MIN($F$856,MAX(0,$B$2980-I3083)),0)</f>
        <v>300000000</v>
      </c>
      <c r="K3083" s="7" t="n">
        <f aca="false">IF(D3083=1,MIN($F$855,MAX(0,$B$2980-SUM(I3083:J3083))),0)</f>
        <v>0</v>
      </c>
      <c r="L3083" s="7" t="n">
        <f aca="false">IF(E3083=1,MIN($F$854,MAX(0,$B$2980-SUM(I3083:K3083))),0)</f>
        <v>0</v>
      </c>
      <c r="M3083" s="7" t="n">
        <f aca="false">IF(F3083=1,MIN($F$853,MAX(0,$B$2980-SUM(I3083:L3083))),0)</f>
        <v>30000000</v>
      </c>
      <c r="N3083" s="7" t="n">
        <f aca="false">IF(G3083=1,MIN($F$852,MAX(0,$B$2980-SUM(I3083:M3083))),0)</f>
        <v>0</v>
      </c>
      <c r="O3083" s="7" t="n">
        <f aca="false">IF(H3083=1,MIN($F$851,MAX(0,$B$2980-SUM(I3083:N3083))),0)</f>
        <v>5000000</v>
      </c>
      <c r="P3083" s="7" t="n">
        <f aca="false">MAX(0,$B$2980-SUM(I3083:O3083))</f>
        <v>1635000000</v>
      </c>
      <c r="Q3083" s="7" t="n">
        <f aca="false">($B$833+$B$834)+$B$22+(1-B3083)*$B$828+(1-C3083)*$E$856+(1-D3083)*$E$855+(1-E3083)*$E$854+(1-F3083)*$E$853+(1-G3083)*$E$852+(1-H3083)*$E$851</f>
        <v>18392299.8276119</v>
      </c>
      <c r="R3083" s="7" t="n">
        <f aca="false">P3083&gt;$B$12*Q3083</f>
        <v>1</v>
      </c>
      <c r="S3083" s="7" t="n">
        <f aca="false">IF(R3083,(P3083+$B$12*$B$13)/(Q3083+$B$13),IF(Q3083&gt;0,P3083/Q3083,0))</f>
        <v>78.3781591070138</v>
      </c>
      <c r="T3083" s="7" t="n">
        <f aca="false">IF(R3083,$B$13*(S3083-$B$12),0)</f>
        <v>193445397.767534</v>
      </c>
      <c r="U3083" s="7" t="n">
        <f aca="false">($B$833+$B$834)*S3083</f>
        <v>20846734.297287</v>
      </c>
      <c r="V3083" s="7" t="n">
        <f aca="false">$B$22*S3083</f>
        <v>705403431.963124</v>
      </c>
      <c r="W3083" s="7" t="n">
        <f aca="false">IF(B3083=1,I3083,S3083*$B$828)</f>
        <v>30000000</v>
      </c>
      <c r="X3083" s="7" t="n">
        <f aca="false">IF(C3083=1,J3083,S3083*$E$856)</f>
        <v>300000000</v>
      </c>
      <c r="Y3083" s="7" t="n">
        <f aca="false">IF(D3083=1,K3083,S3083*$E$855)</f>
        <v>135306058.580153</v>
      </c>
      <c r="Z3083" s="7" t="n">
        <f aca="false">IF(E3083=1,L3083,S3083*$E$854)</f>
        <v>188107581.856833</v>
      </c>
      <c r="AA3083" s="7" t="n">
        <f aca="false">IF(F3083=1,M3083,S3083*$E$853)</f>
        <v>30000000</v>
      </c>
      <c r="AB3083" s="7" t="n">
        <f aca="false">IF(G3083=1,N3083,S3083*$E$852)</f>
        <v>391890795.535069</v>
      </c>
      <c r="AC3083" s="7" t="n">
        <f aca="false">IF(H3083=1,O3083,S3083*$E$851)</f>
        <v>5000000</v>
      </c>
      <c r="AD3083" s="7" t="n">
        <f aca="false">INDEX($W$2982:$W$3109,MATCH($A3083+(1-B3083)*64,$A$2982:$A$3109,0))</f>
        <v>30000000</v>
      </c>
      <c r="AE3083" s="7" t="n">
        <f aca="false">INDEX($W$2982:$W$3109,MATCH($A3083-B3083*64,$A$2982:$A$3109,0))</f>
        <v>49497282.0136895</v>
      </c>
      <c r="AF3083" s="7" t="n">
        <f aca="false">INDEX($X$2982:$X$3109,MATCH($A3083+(1-C3083)*32,$A$2982:$A$3109,0))</f>
        <v>300000000</v>
      </c>
      <c r="AG3083" s="7" t="n">
        <f aca="false">INDEX($X$2982:$X$3109,MATCH($A3083-C3083*32,$A$2982:$A$3109,0))</f>
        <v>438267215.162936</v>
      </c>
      <c r="AH3083" s="7" t="n">
        <f aca="false">INDEX($Y$2982:$Y$3109,MATCH($A3083+(1-D3083)*16,$A$2982:$A$3109,0))</f>
        <v>100000000</v>
      </c>
      <c r="AI3083" s="7" t="n">
        <f aca="false">INDEX($Y$2982:$Y$3109,MATCH($A3083-D3083*16,$A$2982:$A$3109,0))</f>
        <v>135306058.580153</v>
      </c>
      <c r="AJ3083" s="7" t="n">
        <f aca="false">INDEX($Z$2982:$Z$3109,MATCH($A3083+(1-E3083)*8,$A$2982:$A$3109,0))</f>
        <v>60000000</v>
      </c>
      <c r="AK3083" s="7" t="n">
        <f aca="false">INDEX($Z$2982:$Z$3109,MATCH($A3083-E3083*8,$A$2982:$A$3109,0))</f>
        <v>188107581.856833</v>
      </c>
      <c r="AL3083" s="7" t="n">
        <f aca="false">INDEX($AA$2982:$AA$3109,MATCH($A3083+(1-F3083)*4,$A$2982:$A$3109,0))</f>
        <v>30000000</v>
      </c>
      <c r="AM3083" s="7" t="n">
        <f aca="false">INDEX($AA$2982:$AA$3109,MATCH($A3083-F3083*4,$A$2982:$A$3109,0))</f>
        <v>209377081.155608</v>
      </c>
      <c r="AN3083" s="7" t="n">
        <f aca="false">INDEX($AB$2982:$AB$3109,MATCH($A3083+(1-G3083)*2,$A$2982:$A$3109,0))</f>
        <v>15000000</v>
      </c>
      <c r="AO3083" s="7" t="n">
        <f aca="false">INDEX($AB$2982:$AB$3109,MATCH($A3083-G3083*2,$A$2982:$A$3109,0))</f>
        <v>391890795.535069</v>
      </c>
      <c r="AP3083" s="7" t="n">
        <f aca="false">INDEX($AC$2982:$AC$3109,MATCH($A3083+(1-H3083)*1,$A$2982:$A$3109,0))</f>
        <v>5000000</v>
      </c>
      <c r="AQ3083" s="7" t="n">
        <f aca="false">INDEX($AC$2982:$AC$3109,MATCH($A3083-H3083*1,$A$2982:$A$3109,0))</f>
        <v>317179240.727086</v>
      </c>
      <c r="AR3083" s="14" t="b">
        <f aca="false">AND(IF(B3083=1,AD3083&gt;=AE3083,AE3083&gt;AD3083),IF(C3083=1,AF3083&gt;=AG3083,AG3083&gt;AF3083),IF(D3083=1,AH3083&gt;=AI3083,AI3083&gt;AH3083),IF(E3083=1,AJ3083&gt;=AK3083,AK3083&gt;AJ3083),IF(F3083=1,AL3083&gt;=AM3083,AM3083&gt;AL3083),IF(G3083=1,AN3083&gt;=AO3083,AO3083&gt;AN3083),IF(H3083=1,AP3083&gt;=AQ3083,AQ3083&gt;AP3083))</f>
        <v>0</v>
      </c>
      <c r="AS3083" s="2"/>
      <c r="AT3083" s="2"/>
      <c r="AU3083" s="2"/>
      <c r="AV3083" s="2"/>
      <c r="AW3083" s="2"/>
      <c r="AX3083" s="2"/>
    </row>
    <row r="3084" customFormat="false" ht="15" hidden="false" customHeight="false" outlineLevel="0" collapsed="false">
      <c r="A3084" s="6" t="n">
        <f aca="false">ROW()-2982</f>
        <v>102</v>
      </c>
      <c r="B3084" s="6" t="n">
        <f aca="false">MOD(INT($A3084/64),2)</f>
        <v>1</v>
      </c>
      <c r="C3084" s="6" t="n">
        <f aca="false">MOD(INT($A3084/32),2)</f>
        <v>1</v>
      </c>
      <c r="D3084" s="6" t="n">
        <f aca="false">MOD(INT($A3084/16),2)</f>
        <v>0</v>
      </c>
      <c r="E3084" s="6" t="n">
        <f aca="false">MOD(INT($A3084/8),2)</f>
        <v>0</v>
      </c>
      <c r="F3084" s="6" t="n">
        <f aca="false">MOD(INT($A3084/4),2)</f>
        <v>1</v>
      </c>
      <c r="G3084" s="6" t="n">
        <f aca="false">MOD(INT($A3084/2),2)</f>
        <v>1</v>
      </c>
      <c r="H3084" s="6" t="n">
        <f aca="false">MOD(INT($A3084/1),2)</f>
        <v>0</v>
      </c>
      <c r="I3084" s="7" t="n">
        <f aca="false">IF(B3084=1,MIN($B$6,$B$2980),0)</f>
        <v>30000000</v>
      </c>
      <c r="J3084" s="7" t="n">
        <f aca="false">IF(C3084=1,MIN($F$856,MAX(0,$B$2980-I3084)),0)</f>
        <v>300000000</v>
      </c>
      <c r="K3084" s="7" t="n">
        <f aca="false">IF(D3084=1,MIN($F$855,MAX(0,$B$2980-SUM(I3084:J3084))),0)</f>
        <v>0</v>
      </c>
      <c r="L3084" s="7" t="n">
        <f aca="false">IF(E3084=1,MIN($F$854,MAX(0,$B$2980-SUM(I3084:K3084))),0)</f>
        <v>0</v>
      </c>
      <c r="M3084" s="7" t="n">
        <f aca="false">IF(F3084=1,MIN($F$853,MAX(0,$B$2980-SUM(I3084:L3084))),0)</f>
        <v>30000000</v>
      </c>
      <c r="N3084" s="7" t="n">
        <f aca="false">IF(G3084=1,MIN($F$852,MAX(0,$B$2980-SUM(I3084:M3084))),0)</f>
        <v>15000000</v>
      </c>
      <c r="O3084" s="7" t="n">
        <f aca="false">IF(H3084=1,MIN($F$851,MAX(0,$B$2980-SUM(I3084:N3084))),0)</f>
        <v>0</v>
      </c>
      <c r="P3084" s="7" t="n">
        <f aca="false">MAX(0,$B$2980-SUM(I3084:O3084))</f>
        <v>1625000000</v>
      </c>
      <c r="Q3084" s="7" t="n">
        <f aca="false">($B$833+$B$834)+$B$22+(1-B3084)*$B$828+(1-C3084)*$E$856+(1-D3084)*$E$855+(1-E3084)*$E$854+(1-F3084)*$E$853+(1-G3084)*$E$852+(1-H3084)*$E$851</f>
        <v>18392299.8276119</v>
      </c>
      <c r="R3084" s="7" t="n">
        <f aca="false">P3084&gt;$B$12*Q3084</f>
        <v>1</v>
      </c>
      <c r="S3084" s="7" t="n">
        <f aca="false">IF(R3084,(P3084+$B$12*$B$13)/(Q3084+$B$13),IF(Q3084&gt;0,P3084/Q3084,0))</f>
        <v>77.8995138605587</v>
      </c>
      <c r="T3084" s="7" t="n">
        <f aca="false">IF(R3084,$B$13*(S3084-$B$12),0)</f>
        <v>192248784.651397</v>
      </c>
      <c r="U3084" s="7" t="n">
        <f aca="false">($B$833+$B$834)*S3084</f>
        <v>20719425.9962348</v>
      </c>
      <c r="V3084" s="7" t="n">
        <f aca="false">$B$22*S3084</f>
        <v>701095624.745029</v>
      </c>
      <c r="W3084" s="7" t="n">
        <f aca="false">IF(B3084=1,I3084,S3084*$B$828)</f>
        <v>30000000</v>
      </c>
      <c r="X3084" s="7" t="n">
        <f aca="false">IF(C3084=1,J3084,S3084*$E$856)</f>
        <v>300000000</v>
      </c>
      <c r="Y3084" s="7" t="n">
        <f aca="false">IF(D3084=1,K3084,S3084*$E$855)</f>
        <v>134479762.039205</v>
      </c>
      <c r="Z3084" s="7" t="n">
        <f aca="false">IF(E3084=1,L3084,S3084*$E$854)</f>
        <v>186958833.265341</v>
      </c>
      <c r="AA3084" s="7" t="n">
        <f aca="false">IF(F3084=1,M3084,S3084*$E$853)</f>
        <v>30000000</v>
      </c>
      <c r="AB3084" s="7" t="n">
        <f aca="false">IF(G3084=1,N3084,S3084*$E$852)</f>
        <v>15000000</v>
      </c>
      <c r="AC3084" s="7" t="n">
        <f aca="false">IF(H3084=1,O3084,S3084*$E$851)</f>
        <v>389497569.302794</v>
      </c>
      <c r="AD3084" s="7" t="n">
        <f aca="false">INDEX($W$2982:$W$3109,MATCH($A3084+(1-B3084)*64,$A$2982:$A$3109,0))</f>
        <v>30000000</v>
      </c>
      <c r="AE3084" s="7" t="n">
        <f aca="false">INDEX($W$2982:$W$3109,MATCH($A3084-B3084*64,$A$2982:$A$3109,0))</f>
        <v>49200446.7392446</v>
      </c>
      <c r="AF3084" s="7" t="n">
        <f aca="false">INDEX($X$2982:$X$3109,MATCH($A3084+(1-C3084)*32,$A$2982:$A$3109,0))</f>
        <v>300000000</v>
      </c>
      <c r="AG3084" s="7" t="n">
        <f aca="false">INDEX($X$2982:$X$3109,MATCH($A3084-C3084*32,$A$2982:$A$3109,0))</f>
        <v>436005190.826611</v>
      </c>
      <c r="AH3084" s="7" t="n">
        <f aca="false">INDEX($Y$2982:$Y$3109,MATCH($A3084+(1-D3084)*16,$A$2982:$A$3109,0))</f>
        <v>100000000</v>
      </c>
      <c r="AI3084" s="7" t="n">
        <f aca="false">INDEX($Y$2982:$Y$3109,MATCH($A3084-D3084*16,$A$2982:$A$3109,0))</f>
        <v>134479762.039205</v>
      </c>
      <c r="AJ3084" s="7" t="n">
        <f aca="false">INDEX($Z$2982:$Z$3109,MATCH($A3084+(1-E3084)*8,$A$2982:$A$3109,0))</f>
        <v>60000000</v>
      </c>
      <c r="AK3084" s="7" t="n">
        <f aca="false">INDEX($Z$2982:$Z$3109,MATCH($A3084-E3084*8,$A$2982:$A$3109,0))</f>
        <v>186958833.265341</v>
      </c>
      <c r="AL3084" s="7" t="n">
        <f aca="false">INDEX($AA$2982:$AA$3109,MATCH($A3084+(1-F3084)*4,$A$2982:$A$3109,0))</f>
        <v>30000000</v>
      </c>
      <c r="AM3084" s="7" t="n">
        <f aca="false">INDEX($AA$2982:$AA$3109,MATCH($A3084-F3084*4,$A$2982:$A$3109,0))</f>
        <v>208121446.486009</v>
      </c>
      <c r="AN3084" s="7" t="n">
        <f aca="false">INDEX($AB$2982:$AB$3109,MATCH($A3084+(1-G3084)*2,$A$2982:$A$3109,0))</f>
        <v>15000000</v>
      </c>
      <c r="AO3084" s="7" t="n">
        <f aca="false">INDEX($AB$2982:$AB$3109,MATCH($A3084-G3084*2,$A$2982:$A$3109,0))</f>
        <v>317179240.727086</v>
      </c>
      <c r="AP3084" s="7" t="n">
        <f aca="false">INDEX($AC$2982:$AC$3109,MATCH($A3084+(1-H3084)*1,$A$2982:$A$3109,0))</f>
        <v>5000000</v>
      </c>
      <c r="AQ3084" s="7" t="n">
        <f aca="false">INDEX($AC$2982:$AC$3109,MATCH($A3084-H3084*1,$A$2982:$A$3109,0))</f>
        <v>389497569.302794</v>
      </c>
      <c r="AR3084" s="14" t="b">
        <f aca="false">AND(IF(B3084=1,AD3084&gt;=AE3084,AE3084&gt;AD3084),IF(C3084=1,AF3084&gt;=AG3084,AG3084&gt;AF3084),IF(D3084=1,AH3084&gt;=AI3084,AI3084&gt;AH3084),IF(E3084=1,AJ3084&gt;=AK3084,AK3084&gt;AJ3084),IF(F3084=1,AL3084&gt;=AM3084,AM3084&gt;AL3084),IF(G3084=1,AN3084&gt;=AO3084,AO3084&gt;AN3084),IF(H3084=1,AP3084&gt;=AQ3084,AQ3084&gt;AP3084))</f>
        <v>0</v>
      </c>
      <c r="AS3084" s="2"/>
      <c r="AT3084" s="2"/>
      <c r="AU3084" s="2"/>
      <c r="AV3084" s="2"/>
      <c r="AW3084" s="2"/>
      <c r="AX3084" s="2"/>
    </row>
    <row r="3085" customFormat="false" ht="15" hidden="false" customHeight="false" outlineLevel="0" collapsed="false">
      <c r="A3085" s="6" t="n">
        <f aca="false">ROW()-2982</f>
        <v>103</v>
      </c>
      <c r="B3085" s="6" t="n">
        <f aca="false">MOD(INT($A3085/64),2)</f>
        <v>1</v>
      </c>
      <c r="C3085" s="6" t="n">
        <f aca="false">MOD(INT($A3085/32),2)</f>
        <v>1</v>
      </c>
      <c r="D3085" s="6" t="n">
        <f aca="false">MOD(INT($A3085/16),2)</f>
        <v>0</v>
      </c>
      <c r="E3085" s="6" t="n">
        <f aca="false">MOD(INT($A3085/8),2)</f>
        <v>0</v>
      </c>
      <c r="F3085" s="6" t="n">
        <f aca="false">MOD(INT($A3085/4),2)</f>
        <v>1</v>
      </c>
      <c r="G3085" s="6" t="n">
        <f aca="false">MOD(INT($A3085/2),2)</f>
        <v>1</v>
      </c>
      <c r="H3085" s="6" t="n">
        <f aca="false">MOD(INT($A3085/1),2)</f>
        <v>1</v>
      </c>
      <c r="I3085" s="7" t="n">
        <f aca="false">IF(B3085=1,MIN($B$6,$B$2980),0)</f>
        <v>30000000</v>
      </c>
      <c r="J3085" s="7" t="n">
        <f aca="false">IF(C3085=1,MIN($F$856,MAX(0,$B$2980-I3085)),0)</f>
        <v>300000000</v>
      </c>
      <c r="K3085" s="7" t="n">
        <f aca="false">IF(D3085=1,MIN($F$855,MAX(0,$B$2980-SUM(I3085:J3085))),0)</f>
        <v>0</v>
      </c>
      <c r="L3085" s="7" t="n">
        <f aca="false">IF(E3085=1,MIN($F$854,MAX(0,$B$2980-SUM(I3085:K3085))),0)</f>
        <v>0</v>
      </c>
      <c r="M3085" s="7" t="n">
        <f aca="false">IF(F3085=1,MIN($F$853,MAX(0,$B$2980-SUM(I3085:L3085))),0)</f>
        <v>30000000</v>
      </c>
      <c r="N3085" s="7" t="n">
        <f aca="false">IF(G3085=1,MIN($F$852,MAX(0,$B$2980-SUM(I3085:M3085))),0)</f>
        <v>15000000</v>
      </c>
      <c r="O3085" s="7" t="n">
        <f aca="false">IF(H3085=1,MIN($F$851,MAX(0,$B$2980-SUM(I3085:N3085))),0)</f>
        <v>5000000</v>
      </c>
      <c r="P3085" s="7" t="n">
        <f aca="false">MAX(0,$B$2980-SUM(I3085:O3085))</f>
        <v>1620000000</v>
      </c>
      <c r="Q3085" s="7" t="n">
        <f aca="false">($B$833+$B$834)+$B$22+(1-B3085)*$B$828+(1-C3085)*$E$856+(1-D3085)*$E$855+(1-E3085)*$E$854+(1-F3085)*$E$853+(1-G3085)*$E$852+(1-H3085)*$E$851</f>
        <v>13392299.8276119</v>
      </c>
      <c r="R3085" s="7" t="n">
        <f aca="false">P3085&gt;$B$12*Q3085</f>
        <v>1</v>
      </c>
      <c r="S3085" s="7" t="n">
        <f aca="false">IF(R3085,(P3085+$B$12*$B$13)/(Q3085+$B$13),IF(Q3085&gt;0,P3085/Q3085,0))</f>
        <v>102.093467754806</v>
      </c>
      <c r="T3085" s="7" t="n">
        <f aca="false">IF(R3085,$B$13*(S3085-$B$12),0)</f>
        <v>252733669.387015</v>
      </c>
      <c r="U3085" s="7" t="n">
        <f aca="false">($B$833+$B$834)*S3085</f>
        <v>27154444.8099014</v>
      </c>
      <c r="V3085" s="7" t="n">
        <f aca="false">$B$22*S3085</f>
        <v>918841209.793253</v>
      </c>
      <c r="W3085" s="7" t="n">
        <f aca="false">IF(B3085=1,I3085,S3085*$B$828)</f>
        <v>30000000</v>
      </c>
      <c r="X3085" s="7" t="n">
        <f aca="false">IF(C3085=1,J3085,S3085*$E$856)</f>
        <v>300000000</v>
      </c>
      <c r="Y3085" s="7" t="n">
        <f aca="false">IF(D3085=1,K3085,S3085*$E$855)</f>
        <v>176246353.398297</v>
      </c>
      <c r="Z3085" s="7" t="n">
        <f aca="false">IF(E3085=1,L3085,S3085*$E$854)</f>
        <v>245024322.611534</v>
      </c>
      <c r="AA3085" s="7" t="n">
        <f aca="false">IF(F3085=1,M3085,S3085*$E$853)</f>
        <v>30000000</v>
      </c>
      <c r="AB3085" s="7" t="n">
        <f aca="false">IF(G3085=1,N3085,S3085*$E$852)</f>
        <v>15000000</v>
      </c>
      <c r="AC3085" s="7" t="n">
        <f aca="false">IF(H3085=1,O3085,S3085*$E$851)</f>
        <v>5000000</v>
      </c>
      <c r="AD3085" s="7" t="n">
        <f aca="false">INDEX($W$2982:$W$3109,MATCH($A3085+(1-B3085)*64,$A$2982:$A$3109,0))</f>
        <v>30000000</v>
      </c>
      <c r="AE3085" s="7" t="n">
        <f aca="false">INDEX($W$2982:$W$3109,MATCH($A3085-B3085*64,$A$2982:$A$3109,0))</f>
        <v>63888021.3057087</v>
      </c>
      <c r="AF3085" s="7" t="n">
        <f aca="false">INDEX($X$2982:$X$3109,MATCH($A3085+(1-C3085)*32,$A$2982:$A$3109,0))</f>
        <v>300000000</v>
      </c>
      <c r="AG3085" s="7" t="n">
        <f aca="false">INDEX($X$2982:$X$3109,MATCH($A3085-C3085*32,$A$2982:$A$3109,0))</f>
        <v>533710580.530632</v>
      </c>
      <c r="AH3085" s="7" t="n">
        <f aca="false">INDEX($Y$2982:$Y$3109,MATCH($A3085+(1-D3085)*16,$A$2982:$A$3109,0))</f>
        <v>100000000</v>
      </c>
      <c r="AI3085" s="7" t="n">
        <f aca="false">INDEX($Y$2982:$Y$3109,MATCH($A3085-D3085*16,$A$2982:$A$3109,0))</f>
        <v>176246353.398297</v>
      </c>
      <c r="AJ3085" s="7" t="n">
        <f aca="false">INDEX($Z$2982:$Z$3109,MATCH($A3085+(1-E3085)*8,$A$2982:$A$3109,0))</f>
        <v>60000000</v>
      </c>
      <c r="AK3085" s="7" t="n">
        <f aca="false">INDEX($Z$2982:$Z$3109,MATCH($A3085-E3085*8,$A$2982:$A$3109,0))</f>
        <v>245024322.611534</v>
      </c>
      <c r="AL3085" s="7" t="n">
        <f aca="false">INDEX($AA$2982:$AA$3109,MATCH($A3085+(1-F3085)*4,$A$2982:$A$3109,0))</f>
        <v>30000000</v>
      </c>
      <c r="AM3085" s="7" t="n">
        <f aca="false">INDEX($AA$2982:$AA$3109,MATCH($A3085-F3085*4,$A$2982:$A$3109,0))</f>
        <v>262408496.86042</v>
      </c>
      <c r="AN3085" s="7" t="n">
        <f aca="false">INDEX($AB$2982:$AB$3109,MATCH($A3085+(1-G3085)*2,$A$2982:$A$3109,0))</f>
        <v>15000000</v>
      </c>
      <c r="AO3085" s="7" t="n">
        <f aca="false">INDEX($AB$2982:$AB$3109,MATCH($A3085-G3085*2,$A$2982:$A$3109,0))</f>
        <v>391890795.535069</v>
      </c>
      <c r="AP3085" s="7" t="n">
        <f aca="false">INDEX($AC$2982:$AC$3109,MATCH($A3085+(1-H3085)*1,$A$2982:$A$3109,0))</f>
        <v>5000000</v>
      </c>
      <c r="AQ3085" s="7" t="n">
        <f aca="false">INDEX($AC$2982:$AC$3109,MATCH($A3085-H3085*1,$A$2982:$A$3109,0))</f>
        <v>389497569.302794</v>
      </c>
      <c r="AR3085" s="14" t="b">
        <f aca="false">AND(IF(B3085=1,AD3085&gt;=AE3085,AE3085&gt;AD3085),IF(C3085=1,AF3085&gt;=AG3085,AG3085&gt;AF3085),IF(D3085=1,AH3085&gt;=AI3085,AI3085&gt;AH3085),IF(E3085=1,AJ3085&gt;=AK3085,AK3085&gt;AJ3085),IF(F3085=1,AL3085&gt;=AM3085,AM3085&gt;AL3085),IF(G3085=1,AN3085&gt;=AO3085,AO3085&gt;AN3085),IF(H3085=1,AP3085&gt;=AQ3085,AQ3085&gt;AP3085))</f>
        <v>0</v>
      </c>
      <c r="AS3085" s="2"/>
      <c r="AT3085" s="2"/>
      <c r="AU3085" s="2"/>
      <c r="AV3085" s="2"/>
      <c r="AW3085" s="2"/>
      <c r="AX3085" s="2"/>
    </row>
    <row r="3086" customFormat="false" ht="15" hidden="false" customHeight="false" outlineLevel="0" collapsed="false">
      <c r="A3086" s="6" t="n">
        <f aca="false">ROW()-2982</f>
        <v>104</v>
      </c>
      <c r="B3086" s="6" t="n">
        <f aca="false">MOD(INT($A3086/64),2)</f>
        <v>1</v>
      </c>
      <c r="C3086" s="6" t="n">
        <f aca="false">MOD(INT($A3086/32),2)</f>
        <v>1</v>
      </c>
      <c r="D3086" s="6" t="n">
        <f aca="false">MOD(INT($A3086/16),2)</f>
        <v>0</v>
      </c>
      <c r="E3086" s="6" t="n">
        <f aca="false">MOD(INT($A3086/8),2)</f>
        <v>1</v>
      </c>
      <c r="F3086" s="6" t="n">
        <f aca="false">MOD(INT($A3086/4),2)</f>
        <v>0</v>
      </c>
      <c r="G3086" s="6" t="n">
        <f aca="false">MOD(INT($A3086/2),2)</f>
        <v>0</v>
      </c>
      <c r="H3086" s="6" t="n">
        <f aca="false">MOD(INT($A3086/1),2)</f>
        <v>0</v>
      </c>
      <c r="I3086" s="7" t="n">
        <f aca="false">IF(B3086=1,MIN($B$6,$B$2980),0)</f>
        <v>30000000</v>
      </c>
      <c r="J3086" s="7" t="n">
        <f aca="false">IF(C3086=1,MIN($F$856,MAX(0,$B$2980-I3086)),0)</f>
        <v>300000000</v>
      </c>
      <c r="K3086" s="7" t="n">
        <f aca="false">IF(D3086=1,MIN($F$855,MAX(0,$B$2980-SUM(I3086:J3086))),0)</f>
        <v>0</v>
      </c>
      <c r="L3086" s="7" t="n">
        <f aca="false">IF(E3086=1,MIN($F$854,MAX(0,$B$2980-SUM(I3086:K3086))),0)</f>
        <v>60000000</v>
      </c>
      <c r="M3086" s="7" t="n">
        <f aca="false">IF(F3086=1,MIN($F$853,MAX(0,$B$2980-SUM(I3086:L3086))),0)</f>
        <v>0</v>
      </c>
      <c r="N3086" s="7" t="n">
        <f aca="false">IF(G3086=1,MIN($F$852,MAX(0,$B$2980-SUM(I3086:M3086))),0)</f>
        <v>0</v>
      </c>
      <c r="O3086" s="7" t="n">
        <f aca="false">IF(H3086=1,MIN($F$851,MAX(0,$B$2980-SUM(I3086:N3086))),0)</f>
        <v>0</v>
      </c>
      <c r="P3086" s="7" t="n">
        <f aca="false">MAX(0,$B$2980-SUM(I3086:O3086))</f>
        <v>1610000000</v>
      </c>
      <c r="Q3086" s="7" t="n">
        <f aca="false">($B$833+$B$834)+$B$22+(1-B3086)*$B$828+(1-C3086)*$E$856+(1-D3086)*$E$855+(1-E3086)*$E$854+(1-F3086)*$E$853+(1-G3086)*$E$852+(1-H3086)*$E$851</f>
        <v>23992299.8276119</v>
      </c>
      <c r="R3086" s="7" t="n">
        <f aca="false">P3086&gt;$B$12*Q3086</f>
        <v>1</v>
      </c>
      <c r="S3086" s="7" t="n">
        <f aca="false">IF(R3086,(P3086+$B$12*$B$13)/(Q3086+$B$13),IF(Q3086&gt;0,P3086/Q3086,0))</f>
        <v>60.8667428080123</v>
      </c>
      <c r="T3086" s="7" t="n">
        <f aca="false">IF(R3086,$B$13*(S3086-$B$12),0)</f>
        <v>149666857.020031</v>
      </c>
      <c r="U3086" s="7" t="n">
        <f aca="false">($B$833+$B$834)*S3086</f>
        <v>16189112.2388761</v>
      </c>
      <c r="V3086" s="7" t="n">
        <f aca="false">$B$22*S3086</f>
        <v>547800685.272111</v>
      </c>
      <c r="W3086" s="7" t="n">
        <f aca="false">IF(B3086=1,I3086,S3086*$B$828)</f>
        <v>30000000</v>
      </c>
      <c r="X3086" s="7" t="n">
        <f aca="false">IF(C3086=1,J3086,S3086*$E$856)</f>
        <v>300000000</v>
      </c>
      <c r="Y3086" s="7" t="n">
        <f aca="false">IF(D3086=1,K3086,S3086*$E$855)</f>
        <v>105075688.964823</v>
      </c>
      <c r="Z3086" s="7" t="n">
        <f aca="false">IF(E3086=1,L3086,S3086*$E$854)</f>
        <v>60000000</v>
      </c>
      <c r="AA3086" s="7" t="n">
        <f aca="false">IF(F3086=1,M3086,S3086*$E$853)</f>
        <v>182600228.424037</v>
      </c>
      <c r="AB3086" s="7" t="n">
        <f aca="false">IF(G3086=1,N3086,S3086*$E$852)</f>
        <v>304333714.040061</v>
      </c>
      <c r="AC3086" s="7" t="n">
        <f aca="false">IF(H3086=1,O3086,S3086*$E$851)</f>
        <v>304333714.040061</v>
      </c>
      <c r="AD3086" s="7" t="n">
        <f aca="false">INDEX($W$2982:$W$3109,MATCH($A3086+(1-B3086)*64,$A$2982:$A$3109,0))</f>
        <v>30000000</v>
      </c>
      <c r="AE3086" s="7" t="n">
        <f aca="false">INDEX($W$2982:$W$3109,MATCH($A3086-B3086*64,$A$2982:$A$3109,0))</f>
        <v>38691990.3865209</v>
      </c>
      <c r="AF3086" s="7" t="n">
        <f aca="false">INDEX($X$2982:$X$3109,MATCH($A3086+(1-C3086)*32,$A$2982:$A$3109,0))</f>
        <v>300000000</v>
      </c>
      <c r="AG3086" s="7" t="n">
        <f aca="false">INDEX($X$2982:$X$3109,MATCH($A3086-C3086*32,$A$2982:$A$3109,0))</f>
        <v>358297719.296722</v>
      </c>
      <c r="AH3086" s="7" t="n">
        <f aca="false">INDEX($Y$2982:$Y$3109,MATCH($A3086+(1-D3086)*16,$A$2982:$A$3109,0))</f>
        <v>100000000</v>
      </c>
      <c r="AI3086" s="7" t="n">
        <f aca="false">INDEX($Y$2982:$Y$3109,MATCH($A3086-D3086*16,$A$2982:$A$3109,0))</f>
        <v>105075688.964823</v>
      </c>
      <c r="AJ3086" s="7" t="n">
        <f aca="false">INDEX($Z$2982:$Z$3109,MATCH($A3086+(1-E3086)*8,$A$2982:$A$3109,0))</f>
        <v>60000000</v>
      </c>
      <c r="AK3086" s="7" t="n">
        <f aca="false">INDEX($Z$2982:$Z$3109,MATCH($A3086-E3086*8,$A$2982:$A$3109,0))</f>
        <v>138929750.27775</v>
      </c>
      <c r="AL3086" s="7" t="n">
        <f aca="false">INDEX($AA$2982:$AA$3109,MATCH($A3086+(1-F3086)*4,$A$2982:$A$3109,0))</f>
        <v>30000000</v>
      </c>
      <c r="AM3086" s="7" t="n">
        <f aca="false">INDEX($AA$2982:$AA$3109,MATCH($A3086-F3086*4,$A$2982:$A$3109,0))</f>
        <v>182600228.424037</v>
      </c>
      <c r="AN3086" s="7" t="n">
        <f aca="false">INDEX($AB$2982:$AB$3109,MATCH($A3086+(1-G3086)*2,$A$2982:$A$3109,0))</f>
        <v>15000000</v>
      </c>
      <c r="AO3086" s="7" t="n">
        <f aca="false">INDEX($AB$2982:$AB$3109,MATCH($A3086-G3086*2,$A$2982:$A$3109,0))</f>
        <v>304333714.040061</v>
      </c>
      <c r="AP3086" s="7" t="n">
        <f aca="false">INDEX($AC$2982:$AC$3109,MATCH($A3086+(1-H3086)*1,$A$2982:$A$3109,0))</f>
        <v>5000000</v>
      </c>
      <c r="AQ3086" s="7" t="n">
        <f aca="false">INDEX($AC$2982:$AC$3109,MATCH($A3086-H3086*1,$A$2982:$A$3109,0))</f>
        <v>304333714.040061</v>
      </c>
      <c r="AR3086" s="14" t="b">
        <f aca="false">AND(IF(B3086=1,AD3086&gt;=AE3086,AE3086&gt;AD3086),IF(C3086=1,AF3086&gt;=AG3086,AG3086&gt;AF3086),IF(D3086=1,AH3086&gt;=AI3086,AI3086&gt;AH3086),IF(E3086=1,AJ3086&gt;=AK3086,AK3086&gt;AJ3086),IF(F3086=1,AL3086&gt;=AM3086,AM3086&gt;AL3086),IF(G3086=1,AN3086&gt;=AO3086,AO3086&gt;AN3086),IF(H3086=1,AP3086&gt;=AQ3086,AQ3086&gt;AP3086))</f>
        <v>0</v>
      </c>
      <c r="AS3086" s="2"/>
      <c r="AT3086" s="2"/>
      <c r="AU3086" s="2"/>
      <c r="AV3086" s="2"/>
      <c r="AW3086" s="2"/>
      <c r="AX3086" s="2"/>
    </row>
    <row r="3087" customFormat="false" ht="15" hidden="false" customHeight="false" outlineLevel="0" collapsed="false">
      <c r="A3087" s="6" t="n">
        <f aca="false">ROW()-2982</f>
        <v>105</v>
      </c>
      <c r="B3087" s="6" t="n">
        <f aca="false">MOD(INT($A3087/64),2)</f>
        <v>1</v>
      </c>
      <c r="C3087" s="6" t="n">
        <f aca="false">MOD(INT($A3087/32),2)</f>
        <v>1</v>
      </c>
      <c r="D3087" s="6" t="n">
        <f aca="false">MOD(INT($A3087/16),2)</f>
        <v>0</v>
      </c>
      <c r="E3087" s="6" t="n">
        <f aca="false">MOD(INT($A3087/8),2)</f>
        <v>1</v>
      </c>
      <c r="F3087" s="6" t="n">
        <f aca="false">MOD(INT($A3087/4),2)</f>
        <v>0</v>
      </c>
      <c r="G3087" s="6" t="n">
        <f aca="false">MOD(INT($A3087/2),2)</f>
        <v>0</v>
      </c>
      <c r="H3087" s="6" t="n">
        <f aca="false">MOD(INT($A3087/1),2)</f>
        <v>1</v>
      </c>
      <c r="I3087" s="7" t="n">
        <f aca="false">IF(B3087=1,MIN($B$6,$B$2980),0)</f>
        <v>30000000</v>
      </c>
      <c r="J3087" s="7" t="n">
        <f aca="false">IF(C3087=1,MIN($F$856,MAX(0,$B$2980-I3087)),0)</f>
        <v>300000000</v>
      </c>
      <c r="K3087" s="7" t="n">
        <f aca="false">IF(D3087=1,MIN($F$855,MAX(0,$B$2980-SUM(I3087:J3087))),0)</f>
        <v>0</v>
      </c>
      <c r="L3087" s="7" t="n">
        <f aca="false">IF(E3087=1,MIN($F$854,MAX(0,$B$2980-SUM(I3087:K3087))),0)</f>
        <v>60000000</v>
      </c>
      <c r="M3087" s="7" t="n">
        <f aca="false">IF(F3087=1,MIN($F$853,MAX(0,$B$2980-SUM(I3087:L3087))),0)</f>
        <v>0</v>
      </c>
      <c r="N3087" s="7" t="n">
        <f aca="false">IF(G3087=1,MIN($F$852,MAX(0,$B$2980-SUM(I3087:M3087))),0)</f>
        <v>0</v>
      </c>
      <c r="O3087" s="7" t="n">
        <f aca="false">IF(H3087=1,MIN($F$851,MAX(0,$B$2980-SUM(I3087:N3087))),0)</f>
        <v>5000000</v>
      </c>
      <c r="P3087" s="7" t="n">
        <f aca="false">MAX(0,$B$2980-SUM(I3087:O3087))</f>
        <v>1605000000</v>
      </c>
      <c r="Q3087" s="7" t="n">
        <f aca="false">($B$833+$B$834)+$B$22+(1-B3087)*$B$828+(1-C3087)*$E$856+(1-D3087)*$E$855+(1-E3087)*$E$854+(1-F3087)*$E$853+(1-G3087)*$E$852+(1-H3087)*$E$851</f>
        <v>18992299.8276119</v>
      </c>
      <c r="R3087" s="7" t="n">
        <f aca="false">P3087&gt;$B$12*Q3087</f>
        <v>1</v>
      </c>
      <c r="S3087" s="7" t="n">
        <f aca="false">IF(R3087,(P3087+$B$12*$B$13)/(Q3087+$B$13),IF(Q3087&gt;0,P3087/Q3087,0))</f>
        <v>74.7942292306378</v>
      </c>
      <c r="T3087" s="7" t="n">
        <f aca="false">IF(R3087,$B$13*(S3087-$B$12),0)</f>
        <v>184485573.076595</v>
      </c>
      <c r="U3087" s="7" t="n">
        <f aca="false">($B$833+$B$834)*S3087</f>
        <v>19893493.8190192</v>
      </c>
      <c r="V3087" s="7" t="n">
        <f aca="false">$B$22*S3087</f>
        <v>673148063.07574</v>
      </c>
      <c r="W3087" s="7" t="n">
        <f aca="false">IF(B3087=1,I3087,S3087*$B$828)</f>
        <v>30000000</v>
      </c>
      <c r="X3087" s="7" t="n">
        <f aca="false">IF(C3087=1,J3087,S3087*$E$856)</f>
        <v>300000000</v>
      </c>
      <c r="Y3087" s="7" t="n">
        <f aca="false">IF(D3087=1,K3087,S3087*$E$855)</f>
        <v>129119036.183544</v>
      </c>
      <c r="Z3087" s="7" t="n">
        <f aca="false">IF(E3087=1,L3087,S3087*$E$854)</f>
        <v>60000000</v>
      </c>
      <c r="AA3087" s="7" t="n">
        <f aca="false">IF(F3087=1,M3087,S3087*$E$853)</f>
        <v>224382687.691913</v>
      </c>
      <c r="AB3087" s="7" t="n">
        <f aca="false">IF(G3087=1,N3087,S3087*$E$852)</f>
        <v>373971146.153189</v>
      </c>
      <c r="AC3087" s="7" t="n">
        <f aca="false">IF(H3087=1,O3087,S3087*$E$851)</f>
        <v>5000000</v>
      </c>
      <c r="AD3087" s="7" t="n">
        <f aca="false">INDEX($W$2982:$W$3109,MATCH($A3087+(1-B3087)*64,$A$2982:$A$3109,0))</f>
        <v>30000000</v>
      </c>
      <c r="AE3087" s="7" t="n">
        <f aca="false">INDEX($W$2982:$W$3109,MATCH($A3087-B3087*64,$A$2982:$A$3109,0))</f>
        <v>47289009.2142898</v>
      </c>
      <c r="AF3087" s="7" t="n">
        <f aca="false">INDEX($X$2982:$X$3109,MATCH($A3087+(1-C3087)*32,$A$2982:$A$3109,0))</f>
        <v>300000000</v>
      </c>
      <c r="AG3087" s="7" t="n">
        <f aca="false">INDEX($X$2982:$X$3109,MATCH($A3087-C3087*32,$A$2982:$A$3109,0))</f>
        <v>422101014.345435</v>
      </c>
      <c r="AH3087" s="7" t="n">
        <f aca="false">INDEX($Y$2982:$Y$3109,MATCH($A3087+(1-D3087)*16,$A$2982:$A$3109,0))</f>
        <v>100000000</v>
      </c>
      <c r="AI3087" s="7" t="n">
        <f aca="false">INDEX($Y$2982:$Y$3109,MATCH($A3087-D3087*16,$A$2982:$A$3109,0))</f>
        <v>129119036.183544</v>
      </c>
      <c r="AJ3087" s="7" t="n">
        <f aca="false">INDEX($Z$2982:$Z$3109,MATCH($A3087+(1-E3087)*8,$A$2982:$A$3109,0))</f>
        <v>60000000</v>
      </c>
      <c r="AK3087" s="7" t="n">
        <f aca="false">INDEX($Z$2982:$Z$3109,MATCH($A3087-E3087*8,$A$2982:$A$3109,0))</f>
        <v>167501664.924486</v>
      </c>
      <c r="AL3087" s="7" t="n">
        <f aca="false">INDEX($AA$2982:$AA$3109,MATCH($A3087+(1-F3087)*4,$A$2982:$A$3109,0))</f>
        <v>30000000</v>
      </c>
      <c r="AM3087" s="7" t="n">
        <f aca="false">INDEX($AA$2982:$AA$3109,MATCH($A3087-F3087*4,$A$2982:$A$3109,0))</f>
        <v>224382687.691913</v>
      </c>
      <c r="AN3087" s="7" t="n">
        <f aca="false">INDEX($AB$2982:$AB$3109,MATCH($A3087+(1-G3087)*2,$A$2982:$A$3109,0))</f>
        <v>15000000</v>
      </c>
      <c r="AO3087" s="7" t="n">
        <f aca="false">INDEX($AB$2982:$AB$3109,MATCH($A3087-G3087*2,$A$2982:$A$3109,0))</f>
        <v>373971146.153189</v>
      </c>
      <c r="AP3087" s="7" t="n">
        <f aca="false">INDEX($AC$2982:$AC$3109,MATCH($A3087+(1-H3087)*1,$A$2982:$A$3109,0))</f>
        <v>5000000</v>
      </c>
      <c r="AQ3087" s="7" t="n">
        <f aca="false">INDEX($AC$2982:$AC$3109,MATCH($A3087-H3087*1,$A$2982:$A$3109,0))</f>
        <v>304333714.040061</v>
      </c>
      <c r="AR3087" s="14" t="b">
        <f aca="false">AND(IF(B3087=1,AD3087&gt;=AE3087,AE3087&gt;AD3087),IF(C3087=1,AF3087&gt;=AG3087,AG3087&gt;AF3087),IF(D3087=1,AH3087&gt;=AI3087,AI3087&gt;AH3087),IF(E3087=1,AJ3087&gt;=AK3087,AK3087&gt;AJ3087),IF(F3087=1,AL3087&gt;=AM3087,AM3087&gt;AL3087),IF(G3087=1,AN3087&gt;=AO3087,AO3087&gt;AN3087),IF(H3087=1,AP3087&gt;=AQ3087,AQ3087&gt;AP3087))</f>
        <v>0</v>
      </c>
      <c r="AS3087" s="2"/>
      <c r="AT3087" s="2"/>
      <c r="AU3087" s="2"/>
      <c r="AV3087" s="2"/>
      <c r="AW3087" s="2"/>
      <c r="AX3087" s="2"/>
    </row>
    <row r="3088" customFormat="false" ht="15" hidden="false" customHeight="false" outlineLevel="0" collapsed="false">
      <c r="A3088" s="6" t="n">
        <f aca="false">ROW()-2982</f>
        <v>106</v>
      </c>
      <c r="B3088" s="6" t="n">
        <f aca="false">MOD(INT($A3088/64),2)</f>
        <v>1</v>
      </c>
      <c r="C3088" s="6" t="n">
        <f aca="false">MOD(INT($A3088/32),2)</f>
        <v>1</v>
      </c>
      <c r="D3088" s="6" t="n">
        <f aca="false">MOD(INT($A3088/16),2)</f>
        <v>0</v>
      </c>
      <c r="E3088" s="6" t="n">
        <f aca="false">MOD(INT($A3088/8),2)</f>
        <v>1</v>
      </c>
      <c r="F3088" s="6" t="n">
        <f aca="false">MOD(INT($A3088/4),2)</f>
        <v>0</v>
      </c>
      <c r="G3088" s="6" t="n">
        <f aca="false">MOD(INT($A3088/2),2)</f>
        <v>1</v>
      </c>
      <c r="H3088" s="6" t="n">
        <f aca="false">MOD(INT($A3088/1),2)</f>
        <v>0</v>
      </c>
      <c r="I3088" s="7" t="n">
        <f aca="false">IF(B3088=1,MIN($B$6,$B$2980),0)</f>
        <v>30000000</v>
      </c>
      <c r="J3088" s="7" t="n">
        <f aca="false">IF(C3088=1,MIN($F$856,MAX(0,$B$2980-I3088)),0)</f>
        <v>300000000</v>
      </c>
      <c r="K3088" s="7" t="n">
        <f aca="false">IF(D3088=1,MIN($F$855,MAX(0,$B$2980-SUM(I3088:J3088))),0)</f>
        <v>0</v>
      </c>
      <c r="L3088" s="7" t="n">
        <f aca="false">IF(E3088=1,MIN($F$854,MAX(0,$B$2980-SUM(I3088:K3088))),0)</f>
        <v>60000000</v>
      </c>
      <c r="M3088" s="7" t="n">
        <f aca="false">IF(F3088=1,MIN($F$853,MAX(0,$B$2980-SUM(I3088:L3088))),0)</f>
        <v>0</v>
      </c>
      <c r="N3088" s="7" t="n">
        <f aca="false">IF(G3088=1,MIN($F$852,MAX(0,$B$2980-SUM(I3088:M3088))),0)</f>
        <v>15000000</v>
      </c>
      <c r="O3088" s="7" t="n">
        <f aca="false">IF(H3088=1,MIN($F$851,MAX(0,$B$2980-SUM(I3088:N3088))),0)</f>
        <v>0</v>
      </c>
      <c r="P3088" s="7" t="n">
        <f aca="false">MAX(0,$B$2980-SUM(I3088:O3088))</f>
        <v>1595000000</v>
      </c>
      <c r="Q3088" s="7" t="n">
        <f aca="false">($B$833+$B$834)+$B$22+(1-B3088)*$B$828+(1-C3088)*$E$856+(1-D3088)*$E$855+(1-E3088)*$E$854+(1-F3088)*$E$853+(1-G3088)*$E$852+(1-H3088)*$E$851</f>
        <v>18992299.8276119</v>
      </c>
      <c r="R3088" s="7" t="n">
        <f aca="false">P3088&gt;$B$12*Q3088</f>
        <v>1</v>
      </c>
      <c r="S3088" s="7" t="n">
        <f aca="false">IF(R3088,(P3088+$B$12*$B$13)/(Q3088+$B$13),IF(Q3088&gt;0,P3088/Q3088,0))</f>
        <v>74.3289463116292</v>
      </c>
      <c r="T3088" s="7" t="n">
        <f aca="false">IF(R3088,$B$13*(S3088-$B$12),0)</f>
        <v>183322365.779073</v>
      </c>
      <c r="U3088" s="7" t="n">
        <f aca="false">($B$833+$B$834)*S3088</f>
        <v>19769739.5806427</v>
      </c>
      <c r="V3088" s="7" t="n">
        <f aca="false">$B$22*S3088</f>
        <v>668960516.804663</v>
      </c>
      <c r="W3088" s="7" t="n">
        <f aca="false">IF(B3088=1,I3088,S3088*$B$828)</f>
        <v>30000000</v>
      </c>
      <c r="X3088" s="7" t="n">
        <f aca="false">IF(C3088=1,J3088,S3088*$E$856)</f>
        <v>300000000</v>
      </c>
      <c r="Y3088" s="7" t="n">
        <f aca="false">IF(D3088=1,K3088,S3088*$E$855)</f>
        <v>128315807.342588</v>
      </c>
      <c r="Z3088" s="7" t="n">
        <f aca="false">IF(E3088=1,L3088,S3088*$E$854)</f>
        <v>60000000</v>
      </c>
      <c r="AA3088" s="7" t="n">
        <f aca="false">IF(F3088=1,M3088,S3088*$E$853)</f>
        <v>222986838.934888</v>
      </c>
      <c r="AB3088" s="7" t="n">
        <f aca="false">IF(G3088=1,N3088,S3088*$E$852)</f>
        <v>15000000</v>
      </c>
      <c r="AC3088" s="7" t="n">
        <f aca="false">IF(H3088=1,O3088,S3088*$E$851)</f>
        <v>371644731.558146</v>
      </c>
      <c r="AD3088" s="7" t="n">
        <f aca="false">INDEX($W$2982:$W$3109,MATCH($A3088+(1-B3088)*64,$A$2982:$A$3109,0))</f>
        <v>30000000</v>
      </c>
      <c r="AE3088" s="7" t="n">
        <f aca="false">INDEX($W$2982:$W$3109,MATCH($A3088-B3088*64,$A$2982:$A$3109,0))</f>
        <v>47000221.3717598</v>
      </c>
      <c r="AF3088" s="7" t="n">
        <f aca="false">INDEX($X$2982:$X$3109,MATCH($A3088+(1-C3088)*32,$A$2982:$A$3109,0))</f>
        <v>300000000</v>
      </c>
      <c r="AG3088" s="7" t="n">
        <f aca="false">INDEX($X$2982:$X$3109,MATCH($A3088-C3088*32,$A$2982:$A$3109,0))</f>
        <v>419888164.991068</v>
      </c>
      <c r="AH3088" s="7" t="n">
        <f aca="false">INDEX($Y$2982:$Y$3109,MATCH($A3088+(1-D3088)*16,$A$2982:$A$3109,0))</f>
        <v>100000000</v>
      </c>
      <c r="AI3088" s="7" t="n">
        <f aca="false">INDEX($Y$2982:$Y$3109,MATCH($A3088-D3088*16,$A$2982:$A$3109,0))</f>
        <v>128315807.342588</v>
      </c>
      <c r="AJ3088" s="7" t="n">
        <f aca="false">INDEX($Z$2982:$Z$3109,MATCH($A3088+(1-E3088)*8,$A$2982:$A$3109,0))</f>
        <v>60000000</v>
      </c>
      <c r="AK3088" s="7" t="n">
        <f aca="false">INDEX($Z$2982:$Z$3109,MATCH($A3088-E3088*8,$A$2982:$A$3109,0))</f>
        <v>166497157.188807</v>
      </c>
      <c r="AL3088" s="7" t="n">
        <f aca="false">INDEX($AA$2982:$AA$3109,MATCH($A3088+(1-F3088)*4,$A$2982:$A$3109,0))</f>
        <v>30000000</v>
      </c>
      <c r="AM3088" s="7" t="n">
        <f aca="false">INDEX($AA$2982:$AA$3109,MATCH($A3088-F3088*4,$A$2982:$A$3109,0))</f>
        <v>222986838.934888</v>
      </c>
      <c r="AN3088" s="7" t="n">
        <f aca="false">INDEX($AB$2982:$AB$3109,MATCH($A3088+(1-G3088)*2,$A$2982:$A$3109,0))</f>
        <v>15000000</v>
      </c>
      <c r="AO3088" s="7" t="n">
        <f aca="false">INDEX($AB$2982:$AB$3109,MATCH($A3088-G3088*2,$A$2982:$A$3109,0))</f>
        <v>304333714.040061</v>
      </c>
      <c r="AP3088" s="7" t="n">
        <f aca="false">INDEX($AC$2982:$AC$3109,MATCH($A3088+(1-H3088)*1,$A$2982:$A$3109,0))</f>
        <v>5000000</v>
      </c>
      <c r="AQ3088" s="7" t="n">
        <f aca="false">INDEX($AC$2982:$AC$3109,MATCH($A3088-H3088*1,$A$2982:$A$3109,0))</f>
        <v>371644731.558146</v>
      </c>
      <c r="AR3088" s="14" t="b">
        <f aca="false">AND(IF(B3088=1,AD3088&gt;=AE3088,AE3088&gt;AD3088),IF(C3088=1,AF3088&gt;=AG3088,AG3088&gt;AF3088),IF(D3088=1,AH3088&gt;=AI3088,AI3088&gt;AH3088),IF(E3088=1,AJ3088&gt;=AK3088,AK3088&gt;AJ3088),IF(F3088=1,AL3088&gt;=AM3088,AM3088&gt;AL3088),IF(G3088=1,AN3088&gt;=AO3088,AO3088&gt;AN3088),IF(H3088=1,AP3088&gt;=AQ3088,AQ3088&gt;AP3088))</f>
        <v>0</v>
      </c>
      <c r="AS3088" s="2"/>
      <c r="AT3088" s="2"/>
      <c r="AU3088" s="2"/>
      <c r="AV3088" s="2"/>
      <c r="AW3088" s="2"/>
      <c r="AX3088" s="2"/>
    </row>
    <row r="3089" customFormat="false" ht="15" hidden="false" customHeight="false" outlineLevel="0" collapsed="false">
      <c r="A3089" s="6" t="n">
        <f aca="false">ROW()-2982</f>
        <v>107</v>
      </c>
      <c r="B3089" s="6" t="n">
        <f aca="false">MOD(INT($A3089/64),2)</f>
        <v>1</v>
      </c>
      <c r="C3089" s="6" t="n">
        <f aca="false">MOD(INT($A3089/32),2)</f>
        <v>1</v>
      </c>
      <c r="D3089" s="6" t="n">
        <f aca="false">MOD(INT($A3089/16),2)</f>
        <v>0</v>
      </c>
      <c r="E3089" s="6" t="n">
        <f aca="false">MOD(INT($A3089/8),2)</f>
        <v>1</v>
      </c>
      <c r="F3089" s="6" t="n">
        <f aca="false">MOD(INT($A3089/4),2)</f>
        <v>0</v>
      </c>
      <c r="G3089" s="6" t="n">
        <f aca="false">MOD(INT($A3089/2),2)</f>
        <v>1</v>
      </c>
      <c r="H3089" s="6" t="n">
        <f aca="false">MOD(INT($A3089/1),2)</f>
        <v>1</v>
      </c>
      <c r="I3089" s="7" t="n">
        <f aca="false">IF(B3089=1,MIN($B$6,$B$2980),0)</f>
        <v>30000000</v>
      </c>
      <c r="J3089" s="7" t="n">
        <f aca="false">IF(C3089=1,MIN($F$856,MAX(0,$B$2980-I3089)),0)</f>
        <v>300000000</v>
      </c>
      <c r="K3089" s="7" t="n">
        <f aca="false">IF(D3089=1,MIN($F$855,MAX(0,$B$2980-SUM(I3089:J3089))),0)</f>
        <v>0</v>
      </c>
      <c r="L3089" s="7" t="n">
        <f aca="false">IF(E3089=1,MIN($F$854,MAX(0,$B$2980-SUM(I3089:K3089))),0)</f>
        <v>60000000</v>
      </c>
      <c r="M3089" s="7" t="n">
        <f aca="false">IF(F3089=1,MIN($F$853,MAX(0,$B$2980-SUM(I3089:L3089))),0)</f>
        <v>0</v>
      </c>
      <c r="N3089" s="7" t="n">
        <f aca="false">IF(G3089=1,MIN($F$852,MAX(0,$B$2980-SUM(I3089:M3089))),0)</f>
        <v>15000000</v>
      </c>
      <c r="O3089" s="7" t="n">
        <f aca="false">IF(H3089=1,MIN($F$851,MAX(0,$B$2980-SUM(I3089:N3089))),0)</f>
        <v>5000000</v>
      </c>
      <c r="P3089" s="7" t="n">
        <f aca="false">MAX(0,$B$2980-SUM(I3089:O3089))</f>
        <v>1590000000</v>
      </c>
      <c r="Q3089" s="7" t="n">
        <f aca="false">($B$833+$B$834)+$B$22+(1-B3089)*$B$828+(1-C3089)*$E$856+(1-D3089)*$E$855+(1-E3089)*$E$854+(1-F3089)*$E$853+(1-G3089)*$E$852+(1-H3089)*$E$851</f>
        <v>13992299.8276119</v>
      </c>
      <c r="R3089" s="7" t="n">
        <f aca="false">P3089&gt;$B$12*Q3089</f>
        <v>1</v>
      </c>
      <c r="S3089" s="7" t="n">
        <f aca="false">IF(R3089,(P3089+$B$12*$B$13)/(Q3089+$B$13),IF(Q3089&gt;0,P3089/Q3089,0))</f>
        <v>96.56021395717</v>
      </c>
      <c r="T3089" s="7" t="n">
        <f aca="false">IF(R3089,$B$13*(S3089-$B$12),0)</f>
        <v>238900534.892925</v>
      </c>
      <c r="U3089" s="7" t="n">
        <f aca="false">($B$833+$B$834)*S3089</f>
        <v>25682730.3293242</v>
      </c>
      <c r="V3089" s="7" t="n">
        <f aca="false">$B$22*S3089</f>
        <v>869041925.61453</v>
      </c>
      <c r="W3089" s="7" t="n">
        <f aca="false">IF(B3089=1,I3089,S3089*$B$828)</f>
        <v>30000000</v>
      </c>
      <c r="X3089" s="7" t="n">
        <f aca="false">IF(C3089=1,J3089,S3089*$E$856)</f>
        <v>300000000</v>
      </c>
      <c r="Y3089" s="7" t="n">
        <f aca="false">IF(D3089=1,K3089,S3089*$E$855)</f>
        <v>166694167.291711</v>
      </c>
      <c r="Z3089" s="7" t="n">
        <f aca="false">IF(E3089=1,L3089,S3089*$E$854)</f>
        <v>60000000</v>
      </c>
      <c r="AA3089" s="7" t="n">
        <f aca="false">IF(F3089=1,M3089,S3089*$E$853)</f>
        <v>289680641.87151</v>
      </c>
      <c r="AB3089" s="7" t="n">
        <f aca="false">IF(G3089=1,N3089,S3089*$E$852)</f>
        <v>15000000</v>
      </c>
      <c r="AC3089" s="7" t="n">
        <f aca="false">IF(H3089=1,O3089,S3089*$E$851)</f>
        <v>5000000</v>
      </c>
      <c r="AD3089" s="7" t="n">
        <f aca="false">INDEX($W$2982:$W$3109,MATCH($A3089+(1-B3089)*64,$A$2982:$A$3109,0))</f>
        <v>30000000</v>
      </c>
      <c r="AE3089" s="7" t="n">
        <f aca="false">INDEX($W$2982:$W$3109,MATCH($A3089-B3089*64,$A$2982:$A$3109,0))</f>
        <v>60531227.3843392</v>
      </c>
      <c r="AF3089" s="7" t="n">
        <f aca="false">INDEX($X$2982:$X$3109,MATCH($A3089+(1-C3089)*32,$A$2982:$A$3109,0))</f>
        <v>300000000</v>
      </c>
      <c r="AG3089" s="7" t="n">
        <f aca="false">INDEX($X$2982:$X$3109,MATCH($A3089-C3089*32,$A$2982:$A$3109,0))</f>
        <v>511433810.029965</v>
      </c>
      <c r="AH3089" s="7" t="n">
        <f aca="false">INDEX($Y$2982:$Y$3109,MATCH($A3089+(1-D3089)*16,$A$2982:$A$3109,0))</f>
        <v>100000000</v>
      </c>
      <c r="AI3089" s="7" t="n">
        <f aca="false">INDEX($Y$2982:$Y$3109,MATCH($A3089-D3089*16,$A$2982:$A$3109,0))</f>
        <v>166694167.291711</v>
      </c>
      <c r="AJ3089" s="7" t="n">
        <f aca="false">INDEX($Z$2982:$Z$3109,MATCH($A3089+(1-E3089)*8,$A$2982:$A$3109,0))</f>
        <v>60000000</v>
      </c>
      <c r="AK3089" s="7" t="n">
        <f aca="false">INDEX($Z$2982:$Z$3109,MATCH($A3089-E3089*8,$A$2982:$A$3109,0))</f>
        <v>209926797.488336</v>
      </c>
      <c r="AL3089" s="7" t="n">
        <f aca="false">INDEX($AA$2982:$AA$3109,MATCH($A3089+(1-F3089)*4,$A$2982:$A$3109,0))</f>
        <v>30000000</v>
      </c>
      <c r="AM3089" s="7" t="n">
        <f aca="false">INDEX($AA$2982:$AA$3109,MATCH($A3089-F3089*4,$A$2982:$A$3109,0))</f>
        <v>289680641.87151</v>
      </c>
      <c r="AN3089" s="7" t="n">
        <f aca="false">INDEX($AB$2982:$AB$3109,MATCH($A3089+(1-G3089)*2,$A$2982:$A$3109,0))</f>
        <v>15000000</v>
      </c>
      <c r="AO3089" s="7" t="n">
        <f aca="false">INDEX($AB$2982:$AB$3109,MATCH($A3089-G3089*2,$A$2982:$A$3109,0))</f>
        <v>373971146.153189</v>
      </c>
      <c r="AP3089" s="7" t="n">
        <f aca="false">INDEX($AC$2982:$AC$3109,MATCH($A3089+(1-H3089)*1,$A$2982:$A$3109,0))</f>
        <v>5000000</v>
      </c>
      <c r="AQ3089" s="7" t="n">
        <f aca="false">INDEX($AC$2982:$AC$3109,MATCH($A3089-H3089*1,$A$2982:$A$3109,0))</f>
        <v>371644731.558146</v>
      </c>
      <c r="AR3089" s="14" t="b">
        <f aca="false">AND(IF(B3089=1,AD3089&gt;=AE3089,AE3089&gt;AD3089),IF(C3089=1,AF3089&gt;=AG3089,AG3089&gt;AF3089),IF(D3089=1,AH3089&gt;=AI3089,AI3089&gt;AH3089),IF(E3089=1,AJ3089&gt;=AK3089,AK3089&gt;AJ3089),IF(F3089=1,AL3089&gt;=AM3089,AM3089&gt;AL3089),IF(G3089=1,AN3089&gt;=AO3089,AO3089&gt;AN3089),IF(H3089=1,AP3089&gt;=AQ3089,AQ3089&gt;AP3089))</f>
        <v>0</v>
      </c>
      <c r="AS3089" s="2"/>
      <c r="AT3089" s="2"/>
      <c r="AU3089" s="2"/>
      <c r="AV3089" s="2"/>
      <c r="AW3089" s="2"/>
      <c r="AX3089" s="2"/>
    </row>
    <row r="3090" customFormat="false" ht="15" hidden="false" customHeight="false" outlineLevel="0" collapsed="false">
      <c r="A3090" s="6" t="n">
        <f aca="false">ROW()-2982</f>
        <v>108</v>
      </c>
      <c r="B3090" s="6" t="n">
        <f aca="false">MOD(INT($A3090/64),2)</f>
        <v>1</v>
      </c>
      <c r="C3090" s="6" t="n">
        <f aca="false">MOD(INT($A3090/32),2)</f>
        <v>1</v>
      </c>
      <c r="D3090" s="6" t="n">
        <f aca="false">MOD(INT($A3090/16),2)</f>
        <v>0</v>
      </c>
      <c r="E3090" s="6" t="n">
        <f aca="false">MOD(INT($A3090/8),2)</f>
        <v>1</v>
      </c>
      <c r="F3090" s="6" t="n">
        <f aca="false">MOD(INT($A3090/4),2)</f>
        <v>1</v>
      </c>
      <c r="G3090" s="6" t="n">
        <f aca="false">MOD(INT($A3090/2),2)</f>
        <v>0</v>
      </c>
      <c r="H3090" s="6" t="n">
        <f aca="false">MOD(INT($A3090/1),2)</f>
        <v>0</v>
      </c>
      <c r="I3090" s="7" t="n">
        <f aca="false">IF(B3090=1,MIN($B$6,$B$2980),0)</f>
        <v>30000000</v>
      </c>
      <c r="J3090" s="7" t="n">
        <f aca="false">IF(C3090=1,MIN($F$856,MAX(0,$B$2980-I3090)),0)</f>
        <v>300000000</v>
      </c>
      <c r="K3090" s="7" t="n">
        <f aca="false">IF(D3090=1,MIN($F$855,MAX(0,$B$2980-SUM(I3090:J3090))),0)</f>
        <v>0</v>
      </c>
      <c r="L3090" s="7" t="n">
        <f aca="false">IF(E3090=1,MIN($F$854,MAX(0,$B$2980-SUM(I3090:K3090))),0)</f>
        <v>60000000</v>
      </c>
      <c r="M3090" s="7" t="n">
        <f aca="false">IF(F3090=1,MIN($F$853,MAX(0,$B$2980-SUM(I3090:L3090))),0)</f>
        <v>30000000</v>
      </c>
      <c r="N3090" s="7" t="n">
        <f aca="false">IF(G3090=1,MIN($F$852,MAX(0,$B$2980-SUM(I3090:M3090))),0)</f>
        <v>0</v>
      </c>
      <c r="O3090" s="7" t="n">
        <f aca="false">IF(H3090=1,MIN($F$851,MAX(0,$B$2980-SUM(I3090:N3090))),0)</f>
        <v>0</v>
      </c>
      <c r="P3090" s="7" t="n">
        <f aca="false">MAX(0,$B$2980-SUM(I3090:O3090))</f>
        <v>1580000000</v>
      </c>
      <c r="Q3090" s="7" t="n">
        <f aca="false">($B$833+$B$834)+$B$22+(1-B3090)*$B$828+(1-C3090)*$E$856+(1-D3090)*$E$855+(1-E3090)*$E$854+(1-F3090)*$E$853+(1-G3090)*$E$852+(1-H3090)*$E$851</f>
        <v>20992299.8276119</v>
      </c>
      <c r="R3090" s="7" t="n">
        <f aca="false">P3090&gt;$B$12*Q3090</f>
        <v>1</v>
      </c>
      <c r="S3090" s="7" t="n">
        <f aca="false">IF(R3090,(P3090+$B$12*$B$13)/(Q3090+$B$13),IF(Q3090&gt;0,P3090/Q3090,0))</f>
        <v>67.3624979934913</v>
      </c>
      <c r="T3090" s="7" t="n">
        <f aca="false">IF(R3090,$B$13*(S3090-$B$12),0)</f>
        <v>165906244.983728</v>
      </c>
      <c r="U3090" s="7" t="n">
        <f aca="false">($B$833+$B$834)*S3090</f>
        <v>17916829.2962136</v>
      </c>
      <c r="V3090" s="7" t="n">
        <f aca="false">$B$22*S3090</f>
        <v>606262481.941421</v>
      </c>
      <c r="W3090" s="7" t="n">
        <f aca="false">IF(B3090=1,I3090,S3090*$B$828)</f>
        <v>30000000</v>
      </c>
      <c r="X3090" s="7" t="n">
        <f aca="false">IF(C3090=1,J3090,S3090*$E$856)</f>
        <v>300000000</v>
      </c>
      <c r="Y3090" s="7" t="n">
        <f aca="false">IF(D3090=1,K3090,S3090*$E$855)</f>
        <v>116289463.843724</v>
      </c>
      <c r="Z3090" s="7" t="n">
        <f aca="false">IF(E3090=1,L3090,S3090*$E$854)</f>
        <v>60000000</v>
      </c>
      <c r="AA3090" s="7" t="n">
        <f aca="false">IF(F3090=1,M3090,S3090*$E$853)</f>
        <v>30000000</v>
      </c>
      <c r="AB3090" s="7" t="n">
        <f aca="false">IF(G3090=1,N3090,S3090*$E$852)</f>
        <v>336812489.967456</v>
      </c>
      <c r="AC3090" s="7" t="n">
        <f aca="false">IF(H3090=1,O3090,S3090*$E$851)</f>
        <v>336812489.967456</v>
      </c>
      <c r="AD3090" s="7" t="n">
        <f aca="false">INDEX($W$2982:$W$3109,MATCH($A3090+(1-B3090)*64,$A$2982:$A$3109,0))</f>
        <v>30000000</v>
      </c>
      <c r="AE3090" s="7" t="n">
        <f aca="false">INDEX($W$2982:$W$3109,MATCH($A3090-B3090*64,$A$2982:$A$3109,0))</f>
        <v>42707588.0669172</v>
      </c>
      <c r="AF3090" s="7" t="n">
        <f aca="false">INDEX($X$2982:$X$3109,MATCH($A3090+(1-C3090)*32,$A$2982:$A$3109,0))</f>
        <v>300000000</v>
      </c>
      <c r="AG3090" s="7" t="n">
        <f aca="false">INDEX($X$2982:$X$3109,MATCH($A3090-C3090*32,$A$2982:$A$3109,0))</f>
        <v>388422056.143887</v>
      </c>
      <c r="AH3090" s="7" t="n">
        <f aca="false">INDEX($Y$2982:$Y$3109,MATCH($A3090+(1-D3090)*16,$A$2982:$A$3109,0))</f>
        <v>100000000</v>
      </c>
      <c r="AI3090" s="7" t="n">
        <f aca="false">INDEX($Y$2982:$Y$3109,MATCH($A3090-D3090*16,$A$2982:$A$3109,0))</f>
        <v>116289463.843724</v>
      </c>
      <c r="AJ3090" s="7" t="n">
        <f aca="false">INDEX($Z$2982:$Z$3109,MATCH($A3090+(1-E3090)*8,$A$2982:$A$3109,0))</f>
        <v>60000000</v>
      </c>
      <c r="AK3090" s="7" t="n">
        <f aca="false">INDEX($Z$2982:$Z$3109,MATCH($A3090-E3090*8,$A$2982:$A$3109,0))</f>
        <v>152246035.549001</v>
      </c>
      <c r="AL3090" s="7" t="n">
        <f aca="false">INDEX($AA$2982:$AA$3109,MATCH($A3090+(1-F3090)*4,$A$2982:$A$3109,0))</f>
        <v>30000000</v>
      </c>
      <c r="AM3090" s="7" t="n">
        <f aca="false">INDEX($AA$2982:$AA$3109,MATCH($A3090-F3090*4,$A$2982:$A$3109,0))</f>
        <v>182600228.424037</v>
      </c>
      <c r="AN3090" s="7" t="n">
        <f aca="false">INDEX($AB$2982:$AB$3109,MATCH($A3090+(1-G3090)*2,$A$2982:$A$3109,0))</f>
        <v>15000000</v>
      </c>
      <c r="AO3090" s="7" t="n">
        <f aca="false">INDEX($AB$2982:$AB$3109,MATCH($A3090-G3090*2,$A$2982:$A$3109,0))</f>
        <v>336812489.967456</v>
      </c>
      <c r="AP3090" s="7" t="n">
        <f aca="false">INDEX($AC$2982:$AC$3109,MATCH($A3090+(1-H3090)*1,$A$2982:$A$3109,0))</f>
        <v>5000000</v>
      </c>
      <c r="AQ3090" s="7" t="n">
        <f aca="false">INDEX($AC$2982:$AC$3109,MATCH($A3090-H3090*1,$A$2982:$A$3109,0))</f>
        <v>336812489.967456</v>
      </c>
      <c r="AR3090" s="14" t="b">
        <f aca="false">AND(IF(B3090=1,AD3090&gt;=AE3090,AE3090&gt;AD3090),IF(C3090=1,AF3090&gt;=AG3090,AG3090&gt;AF3090),IF(D3090=1,AH3090&gt;=AI3090,AI3090&gt;AH3090),IF(E3090=1,AJ3090&gt;=AK3090,AK3090&gt;AJ3090),IF(F3090=1,AL3090&gt;=AM3090,AM3090&gt;AL3090),IF(G3090=1,AN3090&gt;=AO3090,AO3090&gt;AN3090),IF(H3090=1,AP3090&gt;=AQ3090,AQ3090&gt;AP3090))</f>
        <v>0</v>
      </c>
      <c r="AS3090" s="2"/>
      <c r="AT3090" s="2"/>
      <c r="AU3090" s="2"/>
      <c r="AV3090" s="2"/>
      <c r="AW3090" s="2"/>
      <c r="AX3090" s="2"/>
    </row>
    <row r="3091" customFormat="false" ht="15" hidden="false" customHeight="false" outlineLevel="0" collapsed="false">
      <c r="A3091" s="6" t="n">
        <f aca="false">ROW()-2982</f>
        <v>109</v>
      </c>
      <c r="B3091" s="6" t="n">
        <f aca="false">MOD(INT($A3091/64),2)</f>
        <v>1</v>
      </c>
      <c r="C3091" s="6" t="n">
        <f aca="false">MOD(INT($A3091/32),2)</f>
        <v>1</v>
      </c>
      <c r="D3091" s="6" t="n">
        <f aca="false">MOD(INT($A3091/16),2)</f>
        <v>0</v>
      </c>
      <c r="E3091" s="6" t="n">
        <f aca="false">MOD(INT($A3091/8),2)</f>
        <v>1</v>
      </c>
      <c r="F3091" s="6" t="n">
        <f aca="false">MOD(INT($A3091/4),2)</f>
        <v>1</v>
      </c>
      <c r="G3091" s="6" t="n">
        <f aca="false">MOD(INT($A3091/2),2)</f>
        <v>0</v>
      </c>
      <c r="H3091" s="6" t="n">
        <f aca="false">MOD(INT($A3091/1),2)</f>
        <v>1</v>
      </c>
      <c r="I3091" s="7" t="n">
        <f aca="false">IF(B3091=1,MIN($B$6,$B$2980),0)</f>
        <v>30000000</v>
      </c>
      <c r="J3091" s="7" t="n">
        <f aca="false">IF(C3091=1,MIN($F$856,MAX(0,$B$2980-I3091)),0)</f>
        <v>300000000</v>
      </c>
      <c r="K3091" s="7" t="n">
        <f aca="false">IF(D3091=1,MIN($F$855,MAX(0,$B$2980-SUM(I3091:J3091))),0)</f>
        <v>0</v>
      </c>
      <c r="L3091" s="7" t="n">
        <f aca="false">IF(E3091=1,MIN($F$854,MAX(0,$B$2980-SUM(I3091:K3091))),0)</f>
        <v>60000000</v>
      </c>
      <c r="M3091" s="7" t="n">
        <f aca="false">IF(F3091=1,MIN($F$853,MAX(0,$B$2980-SUM(I3091:L3091))),0)</f>
        <v>30000000</v>
      </c>
      <c r="N3091" s="7" t="n">
        <f aca="false">IF(G3091=1,MIN($F$852,MAX(0,$B$2980-SUM(I3091:M3091))),0)</f>
        <v>0</v>
      </c>
      <c r="O3091" s="7" t="n">
        <f aca="false">IF(H3091=1,MIN($F$851,MAX(0,$B$2980-SUM(I3091:N3091))),0)</f>
        <v>5000000</v>
      </c>
      <c r="P3091" s="7" t="n">
        <f aca="false">MAX(0,$B$2980-SUM(I3091:O3091))</f>
        <v>1575000000</v>
      </c>
      <c r="Q3091" s="7" t="n">
        <f aca="false">($B$833+$B$834)+$B$22+(1-B3091)*$B$828+(1-C3091)*$E$856+(1-D3091)*$E$855+(1-E3091)*$E$854+(1-F3091)*$E$853+(1-G3091)*$E$852+(1-H3091)*$E$851</f>
        <v>15992299.8276119</v>
      </c>
      <c r="R3091" s="7" t="n">
        <f aca="false">P3091&gt;$B$12*Q3091</f>
        <v>1</v>
      </c>
      <c r="S3091" s="7" t="n">
        <f aca="false">IF(R3091,(P3091+$B$12*$B$13)/(Q3091+$B$13),IF(Q3091&gt;0,P3091/Q3091,0))</f>
        <v>85.3057767127779</v>
      </c>
      <c r="T3091" s="7" t="n">
        <f aca="false">IF(R3091,$B$13*(S3091-$B$12),0)</f>
        <v>210764441.781945</v>
      </c>
      <c r="U3091" s="7" t="n">
        <f aca="false">($B$833+$B$834)*S3091</f>
        <v>22689316.5317509</v>
      </c>
      <c r="V3091" s="7" t="n">
        <f aca="false">$B$22*S3091</f>
        <v>767751990.415001</v>
      </c>
      <c r="W3091" s="7" t="n">
        <f aca="false">IF(B3091=1,I3091,S3091*$B$828)</f>
        <v>30000000</v>
      </c>
      <c r="X3091" s="7" t="n">
        <f aca="false">IF(C3091=1,J3091,S3091*$E$856)</f>
        <v>300000000</v>
      </c>
      <c r="Y3091" s="7" t="n">
        <f aca="false">IF(D3091=1,K3091,S3091*$E$855)</f>
        <v>147265367.707414</v>
      </c>
      <c r="Z3091" s="7" t="n">
        <f aca="false">IF(E3091=1,L3091,S3091*$E$854)</f>
        <v>60000000</v>
      </c>
      <c r="AA3091" s="7" t="n">
        <f aca="false">IF(F3091=1,M3091,S3091*$E$853)</f>
        <v>30000000</v>
      </c>
      <c r="AB3091" s="7" t="n">
        <f aca="false">IF(G3091=1,N3091,S3091*$E$852)</f>
        <v>426528883.56389</v>
      </c>
      <c r="AC3091" s="7" t="n">
        <f aca="false">IF(H3091=1,O3091,S3091*$E$851)</f>
        <v>5000000</v>
      </c>
      <c r="AD3091" s="7" t="n">
        <f aca="false">INDEX($W$2982:$W$3109,MATCH($A3091+(1-B3091)*64,$A$2982:$A$3109,0))</f>
        <v>30000000</v>
      </c>
      <c r="AE3091" s="7" t="n">
        <f aca="false">INDEX($W$2982:$W$3109,MATCH($A3091-B3091*64,$A$2982:$A$3109,0))</f>
        <v>53702182.4179402</v>
      </c>
      <c r="AF3091" s="7" t="n">
        <f aca="false">INDEX($X$2982:$X$3109,MATCH($A3091+(1-C3091)*32,$A$2982:$A$3109,0))</f>
        <v>300000000</v>
      </c>
      <c r="AG3091" s="7" t="n">
        <f aca="false">INDEX($X$2982:$X$3109,MATCH($A3091-C3091*32,$A$2982:$A$3109,0))</f>
        <v>466129244.783139</v>
      </c>
      <c r="AH3091" s="7" t="n">
        <f aca="false">INDEX($Y$2982:$Y$3109,MATCH($A3091+(1-D3091)*16,$A$2982:$A$3109,0))</f>
        <v>100000000</v>
      </c>
      <c r="AI3091" s="7" t="n">
        <f aca="false">INDEX($Y$2982:$Y$3109,MATCH($A3091-D3091*16,$A$2982:$A$3109,0))</f>
        <v>147265367.707414</v>
      </c>
      <c r="AJ3091" s="7" t="n">
        <f aca="false">INDEX($Z$2982:$Z$3109,MATCH($A3091+(1-E3091)*8,$A$2982:$A$3109,0))</f>
        <v>60000000</v>
      </c>
      <c r="AK3091" s="7" t="n">
        <f aca="false">INDEX($Z$2982:$Z$3109,MATCH($A3091-E3091*8,$A$2982:$A$3109,0))</f>
        <v>188107581.856833</v>
      </c>
      <c r="AL3091" s="7" t="n">
        <f aca="false">INDEX($AA$2982:$AA$3109,MATCH($A3091+(1-F3091)*4,$A$2982:$A$3109,0))</f>
        <v>30000000</v>
      </c>
      <c r="AM3091" s="7" t="n">
        <f aca="false">INDEX($AA$2982:$AA$3109,MATCH($A3091-F3091*4,$A$2982:$A$3109,0))</f>
        <v>224382687.691913</v>
      </c>
      <c r="AN3091" s="7" t="n">
        <f aca="false">INDEX($AB$2982:$AB$3109,MATCH($A3091+(1-G3091)*2,$A$2982:$A$3109,0))</f>
        <v>15000000</v>
      </c>
      <c r="AO3091" s="7" t="n">
        <f aca="false">INDEX($AB$2982:$AB$3109,MATCH($A3091-G3091*2,$A$2982:$A$3109,0))</f>
        <v>426528883.56389</v>
      </c>
      <c r="AP3091" s="7" t="n">
        <f aca="false">INDEX($AC$2982:$AC$3109,MATCH($A3091+(1-H3091)*1,$A$2982:$A$3109,0))</f>
        <v>5000000</v>
      </c>
      <c r="AQ3091" s="7" t="n">
        <f aca="false">INDEX($AC$2982:$AC$3109,MATCH($A3091-H3091*1,$A$2982:$A$3109,0))</f>
        <v>336812489.967456</v>
      </c>
      <c r="AR3091" s="14" t="b">
        <f aca="false">AND(IF(B3091=1,AD3091&gt;=AE3091,AE3091&gt;AD3091),IF(C3091=1,AF3091&gt;=AG3091,AG3091&gt;AF3091),IF(D3091=1,AH3091&gt;=AI3091,AI3091&gt;AH3091),IF(E3091=1,AJ3091&gt;=AK3091,AK3091&gt;AJ3091),IF(F3091=1,AL3091&gt;=AM3091,AM3091&gt;AL3091),IF(G3091=1,AN3091&gt;=AO3091,AO3091&gt;AN3091),IF(H3091=1,AP3091&gt;=AQ3091,AQ3091&gt;AP3091))</f>
        <v>0</v>
      </c>
      <c r="AS3091" s="2"/>
      <c r="AT3091" s="2"/>
      <c r="AU3091" s="2"/>
      <c r="AV3091" s="2"/>
      <c r="AW3091" s="2"/>
      <c r="AX3091" s="2"/>
    </row>
    <row r="3092" customFormat="false" ht="15" hidden="false" customHeight="false" outlineLevel="0" collapsed="false">
      <c r="A3092" s="6" t="n">
        <f aca="false">ROW()-2982</f>
        <v>110</v>
      </c>
      <c r="B3092" s="6" t="n">
        <f aca="false">MOD(INT($A3092/64),2)</f>
        <v>1</v>
      </c>
      <c r="C3092" s="6" t="n">
        <f aca="false">MOD(INT($A3092/32),2)</f>
        <v>1</v>
      </c>
      <c r="D3092" s="6" t="n">
        <f aca="false">MOD(INT($A3092/16),2)</f>
        <v>0</v>
      </c>
      <c r="E3092" s="6" t="n">
        <f aca="false">MOD(INT($A3092/8),2)</f>
        <v>1</v>
      </c>
      <c r="F3092" s="6" t="n">
        <f aca="false">MOD(INT($A3092/4),2)</f>
        <v>1</v>
      </c>
      <c r="G3092" s="6" t="n">
        <f aca="false">MOD(INT($A3092/2),2)</f>
        <v>1</v>
      </c>
      <c r="H3092" s="6" t="n">
        <f aca="false">MOD(INT($A3092/1),2)</f>
        <v>0</v>
      </c>
      <c r="I3092" s="7" t="n">
        <f aca="false">IF(B3092=1,MIN($B$6,$B$2980),0)</f>
        <v>30000000</v>
      </c>
      <c r="J3092" s="7" t="n">
        <f aca="false">IF(C3092=1,MIN($F$856,MAX(0,$B$2980-I3092)),0)</f>
        <v>300000000</v>
      </c>
      <c r="K3092" s="7" t="n">
        <f aca="false">IF(D3092=1,MIN($F$855,MAX(0,$B$2980-SUM(I3092:J3092))),0)</f>
        <v>0</v>
      </c>
      <c r="L3092" s="7" t="n">
        <f aca="false">IF(E3092=1,MIN($F$854,MAX(0,$B$2980-SUM(I3092:K3092))),0)</f>
        <v>60000000</v>
      </c>
      <c r="M3092" s="7" t="n">
        <f aca="false">IF(F3092=1,MIN($F$853,MAX(0,$B$2980-SUM(I3092:L3092))),0)</f>
        <v>30000000</v>
      </c>
      <c r="N3092" s="7" t="n">
        <f aca="false">IF(G3092=1,MIN($F$852,MAX(0,$B$2980-SUM(I3092:M3092))),0)</f>
        <v>15000000</v>
      </c>
      <c r="O3092" s="7" t="n">
        <f aca="false">IF(H3092=1,MIN($F$851,MAX(0,$B$2980-SUM(I3092:N3092))),0)</f>
        <v>0</v>
      </c>
      <c r="P3092" s="7" t="n">
        <f aca="false">MAX(0,$B$2980-SUM(I3092:O3092))</f>
        <v>1565000000</v>
      </c>
      <c r="Q3092" s="7" t="n">
        <f aca="false">($B$833+$B$834)+$B$22+(1-B3092)*$B$828+(1-C3092)*$E$856+(1-D3092)*$E$855+(1-E3092)*$E$854+(1-F3092)*$E$853+(1-G3092)*$E$852+(1-H3092)*$E$851</f>
        <v>15992299.8276119</v>
      </c>
      <c r="R3092" s="7" t="n">
        <f aca="false">P3092&gt;$B$12*Q3092</f>
        <v>1</v>
      </c>
      <c r="S3092" s="7" t="n">
        <f aca="false">IF(R3092,(P3092+$B$12*$B$13)/(Q3092+$B$13),IF(Q3092&gt;0,P3092/Q3092,0))</f>
        <v>84.7650110917777</v>
      </c>
      <c r="T3092" s="7" t="n">
        <f aca="false">IF(R3092,$B$13*(S3092-$B$12),0)</f>
        <v>209412527.729444</v>
      </c>
      <c r="U3092" s="7" t="n">
        <f aca="false">($B$833+$B$834)*S3092</f>
        <v>22545485.6821043</v>
      </c>
      <c r="V3092" s="7" t="n">
        <f aca="false">$B$22*S3092</f>
        <v>762885099.826</v>
      </c>
      <c r="W3092" s="7" t="n">
        <f aca="false">IF(B3092=1,I3092,S3092*$B$828)</f>
        <v>30000000</v>
      </c>
      <c r="X3092" s="7" t="n">
        <f aca="false">IF(C3092=1,J3092,S3092*$E$856)</f>
        <v>300000000</v>
      </c>
      <c r="Y3092" s="7" t="n">
        <f aca="false">IF(D3092=1,K3092,S3092*$E$855)</f>
        <v>146331831.303563</v>
      </c>
      <c r="Z3092" s="7" t="n">
        <f aca="false">IF(E3092=1,L3092,S3092*$E$854)</f>
        <v>60000000</v>
      </c>
      <c r="AA3092" s="7" t="n">
        <f aca="false">IF(F3092=1,M3092,S3092*$E$853)</f>
        <v>30000000</v>
      </c>
      <c r="AB3092" s="7" t="n">
        <f aca="false">IF(G3092=1,N3092,S3092*$E$852)</f>
        <v>15000000</v>
      </c>
      <c r="AC3092" s="7" t="n">
        <f aca="false">IF(H3092=1,O3092,S3092*$E$851)</f>
        <v>423825055.458889</v>
      </c>
      <c r="AD3092" s="7" t="n">
        <f aca="false">INDEX($W$2982:$W$3109,MATCH($A3092+(1-B3092)*64,$A$2982:$A$3109,0))</f>
        <v>30000000</v>
      </c>
      <c r="AE3092" s="7" t="n">
        <f aca="false">INDEX($W$2982:$W$3109,MATCH($A3092-B3092*64,$A$2982:$A$3109,0))</f>
        <v>53368109.7434895</v>
      </c>
      <c r="AF3092" s="7" t="n">
        <f aca="false">INDEX($X$2982:$X$3109,MATCH($A3092+(1-C3092)*32,$A$2982:$A$3109,0))</f>
        <v>300000000</v>
      </c>
      <c r="AG3092" s="7" t="n">
        <f aca="false">INDEX($X$2982:$X$3109,MATCH($A3092-C3092*32,$A$2982:$A$3109,0))</f>
        <v>463646532.427437</v>
      </c>
      <c r="AH3092" s="7" t="n">
        <f aca="false">INDEX($Y$2982:$Y$3109,MATCH($A3092+(1-D3092)*16,$A$2982:$A$3109,0))</f>
        <v>100000000</v>
      </c>
      <c r="AI3092" s="7" t="n">
        <f aca="false">INDEX($Y$2982:$Y$3109,MATCH($A3092-D3092*16,$A$2982:$A$3109,0))</f>
        <v>146331831.303563</v>
      </c>
      <c r="AJ3092" s="7" t="n">
        <f aca="false">INDEX($Z$2982:$Z$3109,MATCH($A3092+(1-E3092)*8,$A$2982:$A$3109,0))</f>
        <v>60000000</v>
      </c>
      <c r="AK3092" s="7" t="n">
        <f aca="false">INDEX($Z$2982:$Z$3109,MATCH($A3092-E3092*8,$A$2982:$A$3109,0))</f>
        <v>186958833.265341</v>
      </c>
      <c r="AL3092" s="7" t="n">
        <f aca="false">INDEX($AA$2982:$AA$3109,MATCH($A3092+(1-F3092)*4,$A$2982:$A$3109,0))</f>
        <v>30000000</v>
      </c>
      <c r="AM3092" s="7" t="n">
        <f aca="false">INDEX($AA$2982:$AA$3109,MATCH($A3092-F3092*4,$A$2982:$A$3109,0))</f>
        <v>222986838.934888</v>
      </c>
      <c r="AN3092" s="7" t="n">
        <f aca="false">INDEX($AB$2982:$AB$3109,MATCH($A3092+(1-G3092)*2,$A$2982:$A$3109,0))</f>
        <v>15000000</v>
      </c>
      <c r="AO3092" s="7" t="n">
        <f aca="false">INDEX($AB$2982:$AB$3109,MATCH($A3092-G3092*2,$A$2982:$A$3109,0))</f>
        <v>336812489.967456</v>
      </c>
      <c r="AP3092" s="7" t="n">
        <f aca="false">INDEX($AC$2982:$AC$3109,MATCH($A3092+(1-H3092)*1,$A$2982:$A$3109,0))</f>
        <v>5000000</v>
      </c>
      <c r="AQ3092" s="7" t="n">
        <f aca="false">INDEX($AC$2982:$AC$3109,MATCH($A3092-H3092*1,$A$2982:$A$3109,0))</f>
        <v>423825055.458889</v>
      </c>
      <c r="AR3092" s="14" t="b">
        <f aca="false">AND(IF(B3092=1,AD3092&gt;=AE3092,AE3092&gt;AD3092),IF(C3092=1,AF3092&gt;=AG3092,AG3092&gt;AF3092),IF(D3092=1,AH3092&gt;=AI3092,AI3092&gt;AH3092),IF(E3092=1,AJ3092&gt;=AK3092,AK3092&gt;AJ3092),IF(F3092=1,AL3092&gt;=AM3092,AM3092&gt;AL3092),IF(G3092=1,AN3092&gt;=AO3092,AO3092&gt;AN3092),IF(H3092=1,AP3092&gt;=AQ3092,AQ3092&gt;AP3092))</f>
        <v>0</v>
      </c>
      <c r="AS3092" s="2"/>
      <c r="AT3092" s="2"/>
      <c r="AU3092" s="2"/>
      <c r="AV3092" s="2"/>
      <c r="AW3092" s="2"/>
      <c r="AX3092" s="2"/>
    </row>
    <row r="3093" customFormat="false" ht="15" hidden="false" customHeight="false" outlineLevel="0" collapsed="false">
      <c r="A3093" s="6" t="n">
        <f aca="false">ROW()-2982</f>
        <v>111</v>
      </c>
      <c r="B3093" s="6" t="n">
        <f aca="false">MOD(INT($A3093/64),2)</f>
        <v>1</v>
      </c>
      <c r="C3093" s="6" t="n">
        <f aca="false">MOD(INT($A3093/32),2)</f>
        <v>1</v>
      </c>
      <c r="D3093" s="6" t="n">
        <f aca="false">MOD(INT($A3093/16),2)</f>
        <v>0</v>
      </c>
      <c r="E3093" s="6" t="n">
        <f aca="false">MOD(INT($A3093/8),2)</f>
        <v>1</v>
      </c>
      <c r="F3093" s="6" t="n">
        <f aca="false">MOD(INT($A3093/4),2)</f>
        <v>1</v>
      </c>
      <c r="G3093" s="6" t="n">
        <f aca="false">MOD(INT($A3093/2),2)</f>
        <v>1</v>
      </c>
      <c r="H3093" s="6" t="n">
        <f aca="false">MOD(INT($A3093/1),2)</f>
        <v>1</v>
      </c>
      <c r="I3093" s="7" t="n">
        <f aca="false">IF(B3093=1,MIN($B$6,$B$2980),0)</f>
        <v>30000000</v>
      </c>
      <c r="J3093" s="7" t="n">
        <f aca="false">IF(C3093=1,MIN($F$856,MAX(0,$B$2980-I3093)),0)</f>
        <v>300000000</v>
      </c>
      <c r="K3093" s="7" t="n">
        <f aca="false">IF(D3093=1,MIN($F$855,MAX(0,$B$2980-SUM(I3093:J3093))),0)</f>
        <v>0</v>
      </c>
      <c r="L3093" s="7" t="n">
        <f aca="false">IF(E3093=1,MIN($F$854,MAX(0,$B$2980-SUM(I3093:K3093))),0)</f>
        <v>60000000</v>
      </c>
      <c r="M3093" s="7" t="n">
        <f aca="false">IF(F3093=1,MIN($F$853,MAX(0,$B$2980-SUM(I3093:L3093))),0)</f>
        <v>30000000</v>
      </c>
      <c r="N3093" s="7" t="n">
        <f aca="false">IF(G3093=1,MIN($F$852,MAX(0,$B$2980-SUM(I3093:M3093))),0)</f>
        <v>15000000</v>
      </c>
      <c r="O3093" s="7" t="n">
        <f aca="false">IF(H3093=1,MIN($F$851,MAX(0,$B$2980-SUM(I3093:N3093))),0)</f>
        <v>5000000</v>
      </c>
      <c r="P3093" s="7" t="n">
        <f aca="false">MAX(0,$B$2980-SUM(I3093:O3093))</f>
        <v>1560000000</v>
      </c>
      <c r="Q3093" s="7" t="n">
        <f aca="false">($B$833+$B$834)+$B$22+(1-B3093)*$B$828+(1-C3093)*$E$856+(1-D3093)*$E$855+(1-E3093)*$E$854+(1-F3093)*$E$853+(1-G3093)*$E$852+(1-H3093)*$E$851</f>
        <v>10992299.8276119</v>
      </c>
      <c r="R3093" s="7" t="n">
        <f aca="false">P3093&gt;$B$12*Q3093</f>
        <v>1</v>
      </c>
      <c r="S3093" s="7" t="n">
        <f aca="false">IF(R3093,(P3093+$B$12*$B$13)/(Q3093+$B$13),IF(Q3093&gt;0,P3093/Q3093,0))</f>
        <v>115.806794984081</v>
      </c>
      <c r="T3093" s="7" t="n">
        <f aca="false">IF(R3093,$B$13*(S3093-$B$12),0)</f>
        <v>287016987.460203</v>
      </c>
      <c r="U3093" s="7" t="n">
        <f aca="false">($B$833+$B$834)*S3093</f>
        <v>30801865.1159859</v>
      </c>
      <c r="V3093" s="7" t="n">
        <f aca="false">$B$22*S3093</f>
        <v>1042261154.85673</v>
      </c>
      <c r="W3093" s="7" t="n">
        <f aca="false">IF(B3093=1,I3093,S3093*$B$828)</f>
        <v>30000000</v>
      </c>
      <c r="X3093" s="7" t="n">
        <f aca="false">IF(C3093=1,J3093,S3093*$E$856)</f>
        <v>300000000</v>
      </c>
      <c r="Y3093" s="7" t="n">
        <f aca="false">IF(D3093=1,K3093,S3093*$E$855)</f>
        <v>199919992.567082</v>
      </c>
      <c r="Z3093" s="7" t="n">
        <f aca="false">IF(E3093=1,L3093,S3093*$E$854)</f>
        <v>60000000</v>
      </c>
      <c r="AA3093" s="7" t="n">
        <f aca="false">IF(F3093=1,M3093,S3093*$E$853)</f>
        <v>30000000</v>
      </c>
      <c r="AB3093" s="7" t="n">
        <f aca="false">IF(G3093=1,N3093,S3093*$E$852)</f>
        <v>15000000</v>
      </c>
      <c r="AC3093" s="7" t="n">
        <f aca="false">IF(H3093=1,O3093,S3093*$E$851)</f>
        <v>5000000</v>
      </c>
      <c r="AD3093" s="7" t="n">
        <f aca="false">INDEX($W$2982:$W$3109,MATCH($A3093+(1-B3093)*64,$A$2982:$A$3109,0))</f>
        <v>30000000</v>
      </c>
      <c r="AE3093" s="7" t="n">
        <f aca="false">INDEX($W$2982:$W$3109,MATCH($A3093-B3093*64,$A$2982:$A$3109,0))</f>
        <v>72024744.7392076</v>
      </c>
      <c r="AF3093" s="7" t="n">
        <f aca="false">INDEX($X$2982:$X$3109,MATCH($A3093+(1-C3093)*32,$A$2982:$A$3109,0))</f>
        <v>300000000</v>
      </c>
      <c r="AG3093" s="7" t="n">
        <f aca="false">INDEX($X$2982:$X$3109,MATCH($A3093-C3093*32,$A$2982:$A$3109,0))</f>
        <v>580367504.024557</v>
      </c>
      <c r="AH3093" s="7" t="n">
        <f aca="false">INDEX($Y$2982:$Y$3109,MATCH($A3093+(1-D3093)*16,$A$2982:$A$3109,0))</f>
        <v>100000000</v>
      </c>
      <c r="AI3093" s="7" t="n">
        <f aca="false">INDEX($Y$2982:$Y$3109,MATCH($A3093-D3093*16,$A$2982:$A$3109,0))</f>
        <v>199919992.567082</v>
      </c>
      <c r="AJ3093" s="7" t="n">
        <f aca="false">INDEX($Z$2982:$Z$3109,MATCH($A3093+(1-E3093)*8,$A$2982:$A$3109,0))</f>
        <v>60000000</v>
      </c>
      <c r="AK3093" s="7" t="n">
        <f aca="false">INDEX($Z$2982:$Z$3109,MATCH($A3093-E3093*8,$A$2982:$A$3109,0))</f>
        <v>245024322.611534</v>
      </c>
      <c r="AL3093" s="7" t="n">
        <f aca="false">INDEX($AA$2982:$AA$3109,MATCH($A3093+(1-F3093)*4,$A$2982:$A$3109,0))</f>
        <v>30000000</v>
      </c>
      <c r="AM3093" s="7" t="n">
        <f aca="false">INDEX($AA$2982:$AA$3109,MATCH($A3093-F3093*4,$A$2982:$A$3109,0))</f>
        <v>289680641.87151</v>
      </c>
      <c r="AN3093" s="7" t="n">
        <f aca="false">INDEX($AB$2982:$AB$3109,MATCH($A3093+(1-G3093)*2,$A$2982:$A$3109,0))</f>
        <v>15000000</v>
      </c>
      <c r="AO3093" s="7" t="n">
        <f aca="false">INDEX($AB$2982:$AB$3109,MATCH($A3093-G3093*2,$A$2982:$A$3109,0))</f>
        <v>426528883.56389</v>
      </c>
      <c r="AP3093" s="7" t="n">
        <f aca="false">INDEX($AC$2982:$AC$3109,MATCH($A3093+(1-H3093)*1,$A$2982:$A$3109,0))</f>
        <v>5000000</v>
      </c>
      <c r="AQ3093" s="7" t="n">
        <f aca="false">INDEX($AC$2982:$AC$3109,MATCH($A3093-H3093*1,$A$2982:$A$3109,0))</f>
        <v>423825055.458889</v>
      </c>
      <c r="AR3093" s="14" t="b">
        <f aca="false">AND(IF(B3093=1,AD3093&gt;=AE3093,AE3093&gt;AD3093),IF(C3093=1,AF3093&gt;=AG3093,AG3093&gt;AF3093),IF(D3093=1,AH3093&gt;=AI3093,AI3093&gt;AH3093),IF(E3093=1,AJ3093&gt;=AK3093,AK3093&gt;AJ3093),IF(F3093=1,AL3093&gt;=AM3093,AM3093&gt;AL3093),IF(G3093=1,AN3093&gt;=AO3093,AO3093&gt;AN3093),IF(H3093=1,AP3093&gt;=AQ3093,AQ3093&gt;AP3093))</f>
        <v>0</v>
      </c>
      <c r="AS3093" s="2"/>
      <c r="AT3093" s="2"/>
      <c r="AU3093" s="2"/>
      <c r="AV3093" s="2"/>
      <c r="AW3093" s="2"/>
      <c r="AX3093" s="2"/>
    </row>
    <row r="3094" customFormat="false" ht="15" hidden="false" customHeight="false" outlineLevel="0" collapsed="false">
      <c r="A3094" s="6" t="n">
        <f aca="false">ROW()-2982</f>
        <v>112</v>
      </c>
      <c r="B3094" s="6" t="n">
        <f aca="false">MOD(INT($A3094/64),2)</f>
        <v>1</v>
      </c>
      <c r="C3094" s="6" t="n">
        <f aca="false">MOD(INT($A3094/32),2)</f>
        <v>1</v>
      </c>
      <c r="D3094" s="6" t="n">
        <f aca="false">MOD(INT($A3094/16),2)</f>
        <v>1</v>
      </c>
      <c r="E3094" s="6" t="n">
        <f aca="false">MOD(INT($A3094/8),2)</f>
        <v>0</v>
      </c>
      <c r="F3094" s="6" t="n">
        <f aca="false">MOD(INT($A3094/4),2)</f>
        <v>0</v>
      </c>
      <c r="G3094" s="6" t="n">
        <f aca="false">MOD(INT($A3094/2),2)</f>
        <v>0</v>
      </c>
      <c r="H3094" s="6" t="n">
        <f aca="false">MOD(INT($A3094/1),2)</f>
        <v>0</v>
      </c>
      <c r="I3094" s="7" t="n">
        <f aca="false">IF(B3094=1,MIN($B$6,$B$2980),0)</f>
        <v>30000000</v>
      </c>
      <c r="J3094" s="7" t="n">
        <f aca="false">IF(C3094=1,MIN($F$856,MAX(0,$B$2980-I3094)),0)</f>
        <v>300000000</v>
      </c>
      <c r="K3094" s="7" t="n">
        <f aca="false">IF(D3094=1,MIN($F$855,MAX(0,$B$2980-SUM(I3094:J3094))),0)</f>
        <v>100000000</v>
      </c>
      <c r="L3094" s="7" t="n">
        <f aca="false">IF(E3094=1,MIN($F$854,MAX(0,$B$2980-SUM(I3094:K3094))),0)</f>
        <v>0</v>
      </c>
      <c r="M3094" s="7" t="n">
        <f aca="false">IF(F3094=1,MIN($F$853,MAX(0,$B$2980-SUM(I3094:L3094))),0)</f>
        <v>0</v>
      </c>
      <c r="N3094" s="7" t="n">
        <f aca="false">IF(G3094=1,MIN($F$852,MAX(0,$B$2980-SUM(I3094:M3094))),0)</f>
        <v>0</v>
      </c>
      <c r="O3094" s="7" t="n">
        <f aca="false">IF(H3094=1,MIN($F$851,MAX(0,$B$2980-SUM(I3094:N3094))),0)</f>
        <v>0</v>
      </c>
      <c r="P3094" s="7" t="n">
        <f aca="false">MAX(0,$B$2980-SUM(I3094:O3094))</f>
        <v>1570000000</v>
      </c>
      <c r="Q3094" s="7" t="n">
        <f aca="false">($B$833+$B$834)+$B$22+(1-B3094)*$B$828+(1-C3094)*$E$856+(1-D3094)*$E$855+(1-E3094)*$E$854+(1-F3094)*$E$853+(1-G3094)*$E$852+(1-H3094)*$E$851</f>
        <v>24665976.3196125</v>
      </c>
      <c r="R3094" s="7" t="n">
        <f aca="false">P3094&gt;$B$12*Q3094</f>
        <v>1</v>
      </c>
      <c r="S3094" s="7" t="n">
        <f aca="false">IF(R3094,(P3094+$B$12*$B$13)/(Q3094+$B$13),IF(Q3094&gt;0,P3094/Q3094,0))</f>
        <v>57.8849065279031</v>
      </c>
      <c r="T3094" s="7" t="n">
        <f aca="false">IF(R3094,$B$13*(S3094-$B$12),0)</f>
        <v>142212266.319758</v>
      </c>
      <c r="U3094" s="7" t="n">
        <f aca="false">($B$833+$B$834)*S3094</f>
        <v>15396014.3994056</v>
      </c>
      <c r="V3094" s="7" t="n">
        <f aca="false">$B$22*S3094</f>
        <v>520964158.751128</v>
      </c>
      <c r="W3094" s="7" t="n">
        <f aca="false">IF(B3094=1,I3094,S3094*$B$828)</f>
        <v>30000000</v>
      </c>
      <c r="X3094" s="7" t="n">
        <f aca="false">IF(C3094=1,J3094,S3094*$E$856)</f>
        <v>300000000</v>
      </c>
      <c r="Y3094" s="7" t="n">
        <f aca="false">IF(D3094=1,K3094,S3094*$E$855)</f>
        <v>100000000</v>
      </c>
      <c r="Z3094" s="7" t="n">
        <f aca="false">IF(E3094=1,L3094,S3094*$E$854)</f>
        <v>138923775.666968</v>
      </c>
      <c r="AA3094" s="7" t="n">
        <f aca="false">IF(F3094=1,M3094,S3094*$E$853)</f>
        <v>173654719.583709</v>
      </c>
      <c r="AB3094" s="7" t="n">
        <f aca="false">IF(G3094=1,N3094,S3094*$E$852)</f>
        <v>289424532.639516</v>
      </c>
      <c r="AC3094" s="7" t="n">
        <f aca="false">IF(H3094=1,O3094,S3094*$E$851)</f>
        <v>289424532.639516</v>
      </c>
      <c r="AD3094" s="7" t="n">
        <f aca="false">INDEX($W$2982:$W$3109,MATCH($A3094+(1-B3094)*64,$A$2982:$A$3109,0))</f>
        <v>30000000</v>
      </c>
      <c r="AE3094" s="7" t="n">
        <f aca="false">INDEX($W$2982:$W$3109,MATCH($A3094-B3094*64,$A$2982:$A$3109,0))</f>
        <v>36835099.9246364</v>
      </c>
      <c r="AF3094" s="7" t="n">
        <f aca="false">INDEX($X$2982:$X$3109,MATCH($A3094+(1-C3094)*32,$A$2982:$A$3109,0))</f>
        <v>300000000</v>
      </c>
      <c r="AG3094" s="7" t="n">
        <f aca="false">INDEX($X$2982:$X$3109,MATCH($A3094-C3094*32,$A$2982:$A$3109,0))</f>
        <v>343701284.176606</v>
      </c>
      <c r="AH3094" s="7" t="n">
        <f aca="false">INDEX($Y$2982:$Y$3109,MATCH($A3094+(1-D3094)*16,$A$2982:$A$3109,0))</f>
        <v>100000000</v>
      </c>
      <c r="AI3094" s="7" t="n">
        <f aca="false">INDEX($Y$2982:$Y$3109,MATCH($A3094-D3094*16,$A$2982:$A$3109,0))</f>
        <v>99932372.443734</v>
      </c>
      <c r="AJ3094" s="7" t="n">
        <f aca="false">INDEX($Z$2982:$Z$3109,MATCH($A3094+(1-E3094)*8,$A$2982:$A$3109,0))</f>
        <v>60000000</v>
      </c>
      <c r="AK3094" s="7" t="n">
        <f aca="false">INDEX($Z$2982:$Z$3109,MATCH($A3094-E3094*8,$A$2982:$A$3109,0))</f>
        <v>138923775.666968</v>
      </c>
      <c r="AL3094" s="7" t="n">
        <f aca="false">INDEX($AA$2982:$AA$3109,MATCH($A3094+(1-F3094)*4,$A$2982:$A$3109,0))</f>
        <v>30000000</v>
      </c>
      <c r="AM3094" s="7" t="n">
        <f aca="false">INDEX($AA$2982:$AA$3109,MATCH($A3094-F3094*4,$A$2982:$A$3109,0))</f>
        <v>173654719.583709</v>
      </c>
      <c r="AN3094" s="7" t="n">
        <f aca="false">INDEX($AB$2982:$AB$3109,MATCH($A3094+(1-G3094)*2,$A$2982:$A$3109,0))</f>
        <v>15000000</v>
      </c>
      <c r="AO3094" s="7" t="n">
        <f aca="false">INDEX($AB$2982:$AB$3109,MATCH($A3094-G3094*2,$A$2982:$A$3109,0))</f>
        <v>289424532.639516</v>
      </c>
      <c r="AP3094" s="7" t="n">
        <f aca="false">INDEX($AC$2982:$AC$3109,MATCH($A3094+(1-H3094)*1,$A$2982:$A$3109,0))</f>
        <v>5000000</v>
      </c>
      <c r="AQ3094" s="7" t="n">
        <f aca="false">INDEX($AC$2982:$AC$3109,MATCH($A3094-H3094*1,$A$2982:$A$3109,0))</f>
        <v>289424532.639516</v>
      </c>
      <c r="AR3094" s="14" t="b">
        <f aca="false">AND(IF(B3094=1,AD3094&gt;=AE3094,AE3094&gt;AD3094),IF(C3094=1,AF3094&gt;=AG3094,AG3094&gt;AF3094),IF(D3094=1,AH3094&gt;=AI3094,AI3094&gt;AH3094),IF(E3094=1,AJ3094&gt;=AK3094,AK3094&gt;AJ3094),IF(F3094=1,AL3094&gt;=AM3094,AM3094&gt;AL3094),IF(G3094=1,AN3094&gt;=AO3094,AO3094&gt;AN3094),IF(H3094=1,AP3094&gt;=AQ3094,AQ3094&gt;AP3094))</f>
        <v>0</v>
      </c>
      <c r="AS3094" s="2"/>
      <c r="AT3094" s="2"/>
      <c r="AU3094" s="2"/>
      <c r="AV3094" s="2"/>
      <c r="AW3094" s="2"/>
      <c r="AX3094" s="2"/>
    </row>
    <row r="3095" customFormat="false" ht="15" hidden="false" customHeight="false" outlineLevel="0" collapsed="false">
      <c r="A3095" s="6" t="n">
        <f aca="false">ROW()-2982</f>
        <v>113</v>
      </c>
      <c r="B3095" s="6" t="n">
        <f aca="false">MOD(INT($A3095/64),2)</f>
        <v>1</v>
      </c>
      <c r="C3095" s="6" t="n">
        <f aca="false">MOD(INT($A3095/32),2)</f>
        <v>1</v>
      </c>
      <c r="D3095" s="6" t="n">
        <f aca="false">MOD(INT($A3095/16),2)</f>
        <v>1</v>
      </c>
      <c r="E3095" s="6" t="n">
        <f aca="false">MOD(INT($A3095/8),2)</f>
        <v>0</v>
      </c>
      <c r="F3095" s="6" t="n">
        <f aca="false">MOD(INT($A3095/4),2)</f>
        <v>0</v>
      </c>
      <c r="G3095" s="6" t="n">
        <f aca="false">MOD(INT($A3095/2),2)</f>
        <v>0</v>
      </c>
      <c r="H3095" s="6" t="n">
        <f aca="false">MOD(INT($A3095/1),2)</f>
        <v>1</v>
      </c>
      <c r="I3095" s="7" t="n">
        <f aca="false">IF(B3095=1,MIN($B$6,$B$2980),0)</f>
        <v>30000000</v>
      </c>
      <c r="J3095" s="7" t="n">
        <f aca="false">IF(C3095=1,MIN($F$856,MAX(0,$B$2980-I3095)),0)</f>
        <v>300000000</v>
      </c>
      <c r="K3095" s="7" t="n">
        <f aca="false">IF(D3095=1,MIN($F$855,MAX(0,$B$2980-SUM(I3095:J3095))),0)</f>
        <v>100000000</v>
      </c>
      <c r="L3095" s="7" t="n">
        <f aca="false">IF(E3095=1,MIN($F$854,MAX(0,$B$2980-SUM(I3095:K3095))),0)</f>
        <v>0</v>
      </c>
      <c r="M3095" s="7" t="n">
        <f aca="false">IF(F3095=1,MIN($F$853,MAX(0,$B$2980-SUM(I3095:L3095))),0)</f>
        <v>0</v>
      </c>
      <c r="N3095" s="7" t="n">
        <f aca="false">IF(G3095=1,MIN($F$852,MAX(0,$B$2980-SUM(I3095:M3095))),0)</f>
        <v>0</v>
      </c>
      <c r="O3095" s="7" t="n">
        <f aca="false">IF(H3095=1,MIN($F$851,MAX(0,$B$2980-SUM(I3095:N3095))),0)</f>
        <v>5000000</v>
      </c>
      <c r="P3095" s="7" t="n">
        <f aca="false">MAX(0,$B$2980-SUM(I3095:O3095))</f>
        <v>1565000000</v>
      </c>
      <c r="Q3095" s="7" t="n">
        <f aca="false">($B$833+$B$834)+$B$22+(1-B3095)*$B$828+(1-C3095)*$E$856+(1-D3095)*$E$855+(1-E3095)*$E$854+(1-F3095)*$E$853+(1-G3095)*$E$852+(1-H3095)*$E$851</f>
        <v>19665976.3196125</v>
      </c>
      <c r="R3095" s="7" t="n">
        <f aca="false">P3095&gt;$B$12*Q3095</f>
        <v>1</v>
      </c>
      <c r="S3095" s="7" t="n">
        <f aca="false">IF(R3095,(P3095+$B$12*$B$13)/(Q3095+$B$13),IF(Q3095&gt;0,P3095/Q3095,0))</f>
        <v>70.7164880715438</v>
      </c>
      <c r="T3095" s="7" t="n">
        <f aca="false">IF(R3095,$B$13*(S3095-$B$12),0)</f>
        <v>174291220.178859</v>
      </c>
      <c r="U3095" s="7" t="n">
        <f aca="false">($B$833+$B$834)*S3095</f>
        <v>18808911.2331909</v>
      </c>
      <c r="V3095" s="7" t="n">
        <f aca="false">$B$22*S3095</f>
        <v>636448392.643894</v>
      </c>
      <c r="W3095" s="7" t="n">
        <f aca="false">IF(B3095=1,I3095,S3095*$B$828)</f>
        <v>30000000</v>
      </c>
      <c r="X3095" s="7" t="n">
        <f aca="false">IF(C3095=1,J3095,S3095*$E$856)</f>
        <v>300000000</v>
      </c>
      <c r="Y3095" s="7" t="n">
        <f aca="false">IF(D3095=1,K3095,S3095*$E$855)</f>
        <v>100000000</v>
      </c>
      <c r="Z3095" s="7" t="n">
        <f aca="false">IF(E3095=1,L3095,S3095*$E$854)</f>
        <v>169719571.371705</v>
      </c>
      <c r="AA3095" s="7" t="n">
        <f aca="false">IF(F3095=1,M3095,S3095*$E$853)</f>
        <v>212149464.214631</v>
      </c>
      <c r="AB3095" s="7" t="n">
        <f aca="false">IF(G3095=1,N3095,S3095*$E$852)</f>
        <v>353582440.357719</v>
      </c>
      <c r="AC3095" s="7" t="n">
        <f aca="false">IF(H3095=1,O3095,S3095*$E$851)</f>
        <v>5000000</v>
      </c>
      <c r="AD3095" s="7" t="n">
        <f aca="false">INDEX($W$2982:$W$3109,MATCH($A3095+(1-B3095)*64,$A$2982:$A$3109,0))</f>
        <v>30000000</v>
      </c>
      <c r="AE3095" s="7" t="n">
        <f aca="false">INDEX($W$2982:$W$3109,MATCH($A3095-B3095*64,$A$2982:$A$3109,0))</f>
        <v>44771035.9927248</v>
      </c>
      <c r="AF3095" s="7" t="n">
        <f aca="false">INDEX($X$2982:$X$3109,MATCH($A3095+(1-C3095)*32,$A$2982:$A$3109,0))</f>
        <v>300000000</v>
      </c>
      <c r="AG3095" s="7" t="n">
        <f aca="false">INDEX($X$2982:$X$3109,MATCH($A3095-C3095*32,$A$2982:$A$3109,0))</f>
        <v>403403018.594811</v>
      </c>
      <c r="AH3095" s="7" t="n">
        <f aca="false">INDEX($Y$2982:$Y$3109,MATCH($A3095+(1-D3095)*16,$A$2982:$A$3109,0))</f>
        <v>100000000</v>
      </c>
      <c r="AI3095" s="7" t="n">
        <f aca="false">INDEX($Y$2982:$Y$3109,MATCH($A3095-D3095*16,$A$2982:$A$3109,0))</f>
        <v>120484192.411739</v>
      </c>
      <c r="AJ3095" s="7" t="n">
        <f aca="false">INDEX($Z$2982:$Z$3109,MATCH($A3095+(1-E3095)*8,$A$2982:$A$3109,0))</f>
        <v>60000000</v>
      </c>
      <c r="AK3095" s="7" t="n">
        <f aca="false">INDEX($Z$2982:$Z$3109,MATCH($A3095-E3095*8,$A$2982:$A$3109,0))</f>
        <v>169719571.371705</v>
      </c>
      <c r="AL3095" s="7" t="n">
        <f aca="false">INDEX($AA$2982:$AA$3109,MATCH($A3095+(1-F3095)*4,$A$2982:$A$3109,0))</f>
        <v>30000000</v>
      </c>
      <c r="AM3095" s="7" t="n">
        <f aca="false">INDEX($AA$2982:$AA$3109,MATCH($A3095-F3095*4,$A$2982:$A$3109,0))</f>
        <v>212149464.214631</v>
      </c>
      <c r="AN3095" s="7" t="n">
        <f aca="false">INDEX($AB$2982:$AB$3109,MATCH($A3095+(1-G3095)*2,$A$2982:$A$3109,0))</f>
        <v>15000000</v>
      </c>
      <c r="AO3095" s="7" t="n">
        <f aca="false">INDEX($AB$2982:$AB$3109,MATCH($A3095-G3095*2,$A$2982:$A$3109,0))</f>
        <v>353582440.357719</v>
      </c>
      <c r="AP3095" s="7" t="n">
        <f aca="false">INDEX($AC$2982:$AC$3109,MATCH($A3095+(1-H3095)*1,$A$2982:$A$3109,0))</f>
        <v>5000000</v>
      </c>
      <c r="AQ3095" s="7" t="n">
        <f aca="false">INDEX($AC$2982:$AC$3109,MATCH($A3095-H3095*1,$A$2982:$A$3109,0))</f>
        <v>289424532.639516</v>
      </c>
      <c r="AR3095" s="14" t="b">
        <f aca="false">AND(IF(B3095=1,AD3095&gt;=AE3095,AE3095&gt;AD3095),IF(C3095=1,AF3095&gt;=AG3095,AG3095&gt;AF3095),IF(D3095=1,AH3095&gt;=AI3095,AI3095&gt;AH3095),IF(E3095=1,AJ3095&gt;=AK3095,AK3095&gt;AJ3095),IF(F3095=1,AL3095&gt;=AM3095,AM3095&gt;AL3095),IF(G3095=1,AN3095&gt;=AO3095,AO3095&gt;AN3095),IF(H3095=1,AP3095&gt;=AQ3095,AQ3095&gt;AP3095))</f>
        <v>0</v>
      </c>
      <c r="AS3095" s="2"/>
      <c r="AT3095" s="2"/>
      <c r="AU3095" s="2"/>
      <c r="AV3095" s="2"/>
      <c r="AW3095" s="2"/>
      <c r="AX3095" s="2"/>
    </row>
    <row r="3096" customFormat="false" ht="15" hidden="false" customHeight="false" outlineLevel="0" collapsed="false">
      <c r="A3096" s="6" t="n">
        <f aca="false">ROW()-2982</f>
        <v>114</v>
      </c>
      <c r="B3096" s="6" t="n">
        <f aca="false">MOD(INT($A3096/64),2)</f>
        <v>1</v>
      </c>
      <c r="C3096" s="6" t="n">
        <f aca="false">MOD(INT($A3096/32),2)</f>
        <v>1</v>
      </c>
      <c r="D3096" s="6" t="n">
        <f aca="false">MOD(INT($A3096/16),2)</f>
        <v>1</v>
      </c>
      <c r="E3096" s="6" t="n">
        <f aca="false">MOD(INT($A3096/8),2)</f>
        <v>0</v>
      </c>
      <c r="F3096" s="6" t="n">
        <f aca="false">MOD(INT($A3096/4),2)</f>
        <v>0</v>
      </c>
      <c r="G3096" s="6" t="n">
        <f aca="false">MOD(INT($A3096/2),2)</f>
        <v>1</v>
      </c>
      <c r="H3096" s="6" t="n">
        <f aca="false">MOD(INT($A3096/1),2)</f>
        <v>0</v>
      </c>
      <c r="I3096" s="7" t="n">
        <f aca="false">IF(B3096=1,MIN($B$6,$B$2980),0)</f>
        <v>30000000</v>
      </c>
      <c r="J3096" s="7" t="n">
        <f aca="false">IF(C3096=1,MIN($F$856,MAX(0,$B$2980-I3096)),0)</f>
        <v>300000000</v>
      </c>
      <c r="K3096" s="7" t="n">
        <f aca="false">IF(D3096=1,MIN($F$855,MAX(0,$B$2980-SUM(I3096:J3096))),0)</f>
        <v>100000000</v>
      </c>
      <c r="L3096" s="7" t="n">
        <f aca="false">IF(E3096=1,MIN($F$854,MAX(0,$B$2980-SUM(I3096:K3096))),0)</f>
        <v>0</v>
      </c>
      <c r="M3096" s="7" t="n">
        <f aca="false">IF(F3096=1,MIN($F$853,MAX(0,$B$2980-SUM(I3096:L3096))),0)</f>
        <v>0</v>
      </c>
      <c r="N3096" s="7" t="n">
        <f aca="false">IF(G3096=1,MIN($F$852,MAX(0,$B$2980-SUM(I3096:M3096))),0)</f>
        <v>15000000</v>
      </c>
      <c r="O3096" s="7" t="n">
        <f aca="false">IF(H3096=1,MIN($F$851,MAX(0,$B$2980-SUM(I3096:N3096))),0)</f>
        <v>0</v>
      </c>
      <c r="P3096" s="7" t="n">
        <f aca="false">MAX(0,$B$2980-SUM(I3096:O3096))</f>
        <v>1555000000</v>
      </c>
      <c r="Q3096" s="7" t="n">
        <f aca="false">($B$833+$B$834)+$B$22+(1-B3096)*$B$828+(1-C3096)*$E$856+(1-D3096)*$E$855+(1-E3096)*$E$854+(1-F3096)*$E$853+(1-G3096)*$E$852+(1-H3096)*$E$851</f>
        <v>19665976.3196125</v>
      </c>
      <c r="R3096" s="7" t="n">
        <f aca="false">P3096&gt;$B$12*Q3096</f>
        <v>1</v>
      </c>
      <c r="S3096" s="7" t="n">
        <f aca="false">IF(R3096,(P3096+$B$12*$B$13)/(Q3096+$B$13),IF(Q3096&gt;0,P3096/Q3096,0))</f>
        <v>70.2653462018689</v>
      </c>
      <c r="T3096" s="7" t="n">
        <f aca="false">IF(R3096,$B$13*(S3096-$B$12),0)</f>
        <v>173163365.504672</v>
      </c>
      <c r="U3096" s="7" t="n">
        <f aca="false">($B$833+$B$834)*S3096</f>
        <v>18688918.1790717</v>
      </c>
      <c r="V3096" s="7" t="n">
        <f aca="false">$B$22*S3096</f>
        <v>632388115.81682</v>
      </c>
      <c r="W3096" s="7" t="n">
        <f aca="false">IF(B3096=1,I3096,S3096*$B$828)</f>
        <v>30000000</v>
      </c>
      <c r="X3096" s="7" t="n">
        <f aca="false">IF(C3096=1,J3096,S3096*$E$856)</f>
        <v>300000000</v>
      </c>
      <c r="Y3096" s="7" t="n">
        <f aca="false">IF(D3096=1,K3096,S3096*$E$855)</f>
        <v>100000000</v>
      </c>
      <c r="Z3096" s="7" t="n">
        <f aca="false">IF(E3096=1,L3096,S3096*$E$854)</f>
        <v>168636830.884485</v>
      </c>
      <c r="AA3096" s="7" t="n">
        <f aca="false">IF(F3096=1,M3096,S3096*$E$853)</f>
        <v>210796038.605607</v>
      </c>
      <c r="AB3096" s="7" t="n">
        <f aca="false">IF(G3096=1,N3096,S3096*$E$852)</f>
        <v>15000000</v>
      </c>
      <c r="AC3096" s="7" t="n">
        <f aca="false">IF(H3096=1,O3096,S3096*$E$851)</f>
        <v>351326731.009344</v>
      </c>
      <c r="AD3096" s="7" t="n">
        <f aca="false">INDEX($W$2982:$W$3109,MATCH($A3096+(1-B3096)*64,$A$2982:$A$3109,0))</f>
        <v>30000000</v>
      </c>
      <c r="AE3096" s="7" t="n">
        <f aca="false">INDEX($W$2982:$W$3109,MATCH($A3096-B3096*64,$A$2982:$A$3109,0))</f>
        <v>44490779.116401</v>
      </c>
      <c r="AF3096" s="7" t="n">
        <f aca="false">INDEX($X$2982:$X$3109,MATCH($A3096+(1-C3096)*32,$A$2982:$A$3109,0))</f>
        <v>300000000</v>
      </c>
      <c r="AG3096" s="7" t="n">
        <f aca="false">INDEX($X$2982:$X$3109,MATCH($A3096-C3096*32,$A$2982:$A$3109,0))</f>
        <v>401242895.335937</v>
      </c>
      <c r="AH3096" s="7" t="n">
        <f aca="false">INDEX($Y$2982:$Y$3109,MATCH($A3096+(1-D3096)*16,$A$2982:$A$3109,0))</f>
        <v>100000000</v>
      </c>
      <c r="AI3096" s="7" t="n">
        <f aca="false">INDEX($Y$2982:$Y$3109,MATCH($A3096-D3096*16,$A$2982:$A$3109,0))</f>
        <v>119761648.52921</v>
      </c>
      <c r="AJ3096" s="7" t="n">
        <f aca="false">INDEX($Z$2982:$Z$3109,MATCH($A3096+(1-E3096)*8,$A$2982:$A$3109,0))</f>
        <v>60000000</v>
      </c>
      <c r="AK3096" s="7" t="n">
        <f aca="false">INDEX($Z$2982:$Z$3109,MATCH($A3096-E3096*8,$A$2982:$A$3109,0))</f>
        <v>168636830.884485</v>
      </c>
      <c r="AL3096" s="7" t="n">
        <f aca="false">INDEX($AA$2982:$AA$3109,MATCH($A3096+(1-F3096)*4,$A$2982:$A$3109,0))</f>
        <v>30000000</v>
      </c>
      <c r="AM3096" s="7" t="n">
        <f aca="false">INDEX($AA$2982:$AA$3109,MATCH($A3096-F3096*4,$A$2982:$A$3109,0))</f>
        <v>210796038.605607</v>
      </c>
      <c r="AN3096" s="7" t="n">
        <f aca="false">INDEX($AB$2982:$AB$3109,MATCH($A3096+(1-G3096)*2,$A$2982:$A$3109,0))</f>
        <v>15000000</v>
      </c>
      <c r="AO3096" s="7" t="n">
        <f aca="false">INDEX($AB$2982:$AB$3109,MATCH($A3096-G3096*2,$A$2982:$A$3109,0))</f>
        <v>289424532.639516</v>
      </c>
      <c r="AP3096" s="7" t="n">
        <f aca="false">INDEX($AC$2982:$AC$3109,MATCH($A3096+(1-H3096)*1,$A$2982:$A$3109,0))</f>
        <v>5000000</v>
      </c>
      <c r="AQ3096" s="7" t="n">
        <f aca="false">INDEX($AC$2982:$AC$3109,MATCH($A3096-H3096*1,$A$2982:$A$3109,0))</f>
        <v>351326731.009344</v>
      </c>
      <c r="AR3096" s="14" t="b">
        <f aca="false">AND(IF(B3096=1,AD3096&gt;=AE3096,AE3096&gt;AD3096),IF(C3096=1,AF3096&gt;=AG3096,AG3096&gt;AF3096),IF(D3096=1,AH3096&gt;=AI3096,AI3096&gt;AH3096),IF(E3096=1,AJ3096&gt;=AK3096,AK3096&gt;AJ3096),IF(F3096=1,AL3096&gt;=AM3096,AM3096&gt;AL3096),IF(G3096=1,AN3096&gt;=AO3096,AO3096&gt;AN3096),IF(H3096=1,AP3096&gt;=AQ3096,AQ3096&gt;AP3096))</f>
        <v>0</v>
      </c>
      <c r="AS3096" s="2"/>
      <c r="AT3096" s="2"/>
      <c r="AU3096" s="2"/>
      <c r="AV3096" s="2"/>
      <c r="AW3096" s="2"/>
      <c r="AX3096" s="2"/>
    </row>
    <row r="3097" customFormat="false" ht="15" hidden="false" customHeight="false" outlineLevel="0" collapsed="false">
      <c r="A3097" s="6" t="n">
        <f aca="false">ROW()-2982</f>
        <v>115</v>
      </c>
      <c r="B3097" s="6" t="n">
        <f aca="false">MOD(INT($A3097/64),2)</f>
        <v>1</v>
      </c>
      <c r="C3097" s="6" t="n">
        <f aca="false">MOD(INT($A3097/32),2)</f>
        <v>1</v>
      </c>
      <c r="D3097" s="6" t="n">
        <f aca="false">MOD(INT($A3097/16),2)</f>
        <v>1</v>
      </c>
      <c r="E3097" s="6" t="n">
        <f aca="false">MOD(INT($A3097/8),2)</f>
        <v>0</v>
      </c>
      <c r="F3097" s="6" t="n">
        <f aca="false">MOD(INT($A3097/4),2)</f>
        <v>0</v>
      </c>
      <c r="G3097" s="6" t="n">
        <f aca="false">MOD(INT($A3097/2),2)</f>
        <v>1</v>
      </c>
      <c r="H3097" s="6" t="n">
        <f aca="false">MOD(INT($A3097/1),2)</f>
        <v>1</v>
      </c>
      <c r="I3097" s="7" t="n">
        <f aca="false">IF(B3097=1,MIN($B$6,$B$2980),0)</f>
        <v>30000000</v>
      </c>
      <c r="J3097" s="7" t="n">
        <f aca="false">IF(C3097=1,MIN($F$856,MAX(0,$B$2980-I3097)),0)</f>
        <v>300000000</v>
      </c>
      <c r="K3097" s="7" t="n">
        <f aca="false">IF(D3097=1,MIN($F$855,MAX(0,$B$2980-SUM(I3097:J3097))),0)</f>
        <v>100000000</v>
      </c>
      <c r="L3097" s="7" t="n">
        <f aca="false">IF(E3097=1,MIN($F$854,MAX(0,$B$2980-SUM(I3097:K3097))),0)</f>
        <v>0</v>
      </c>
      <c r="M3097" s="7" t="n">
        <f aca="false">IF(F3097=1,MIN($F$853,MAX(0,$B$2980-SUM(I3097:L3097))),0)</f>
        <v>0</v>
      </c>
      <c r="N3097" s="7" t="n">
        <f aca="false">IF(G3097=1,MIN($F$852,MAX(0,$B$2980-SUM(I3097:M3097))),0)</f>
        <v>15000000</v>
      </c>
      <c r="O3097" s="7" t="n">
        <f aca="false">IF(H3097=1,MIN($F$851,MAX(0,$B$2980-SUM(I3097:N3097))),0)</f>
        <v>5000000</v>
      </c>
      <c r="P3097" s="7" t="n">
        <f aca="false">MAX(0,$B$2980-SUM(I3097:O3097))</f>
        <v>1550000000</v>
      </c>
      <c r="Q3097" s="7" t="n">
        <f aca="false">($B$833+$B$834)+$B$22+(1-B3097)*$B$828+(1-C3097)*$E$856+(1-D3097)*$E$855+(1-E3097)*$E$854+(1-F3097)*$E$853+(1-G3097)*$E$852+(1-H3097)*$E$851</f>
        <v>14665976.3196125</v>
      </c>
      <c r="R3097" s="7" t="n">
        <f aca="false">P3097&gt;$B$12*Q3097</f>
        <v>1</v>
      </c>
      <c r="S3097" s="7" t="n">
        <f aca="false">IF(R3097,(P3097+$B$12*$B$13)/(Q3097+$B$13),IF(Q3097&gt;0,P3097/Q3097,0))</f>
        <v>90.4405302147734</v>
      </c>
      <c r="T3097" s="7" t="n">
        <f aca="false">IF(R3097,$B$13*(S3097-$B$12),0)</f>
        <v>223601325.536934</v>
      </c>
      <c r="U3097" s="7" t="n">
        <f aca="false">($B$833+$B$834)*S3097</f>
        <v>24055039.3703291</v>
      </c>
      <c r="V3097" s="7" t="n">
        <f aca="false">$B$22*S3097</f>
        <v>813964771.932961</v>
      </c>
      <c r="W3097" s="7" t="n">
        <f aca="false">IF(B3097=1,I3097,S3097*$B$828)</f>
        <v>30000000</v>
      </c>
      <c r="X3097" s="7" t="n">
        <f aca="false">IF(C3097=1,J3097,S3097*$E$856)</f>
        <v>300000000</v>
      </c>
      <c r="Y3097" s="7" t="n">
        <f aca="false">IF(D3097=1,K3097,S3097*$E$855)</f>
        <v>100000000</v>
      </c>
      <c r="Z3097" s="7" t="n">
        <f aca="false">IF(E3097=1,L3097,S3097*$E$854)</f>
        <v>217057272.515456</v>
      </c>
      <c r="AA3097" s="7" t="n">
        <f aca="false">IF(F3097=1,M3097,S3097*$E$853)</f>
        <v>271321590.64432</v>
      </c>
      <c r="AB3097" s="7" t="n">
        <f aca="false">IF(G3097=1,N3097,S3097*$E$852)</f>
        <v>15000000</v>
      </c>
      <c r="AC3097" s="7" t="n">
        <f aca="false">IF(H3097=1,O3097,S3097*$E$851)</f>
        <v>5000000</v>
      </c>
      <c r="AD3097" s="7" t="n">
        <f aca="false">INDEX($W$2982:$W$3109,MATCH($A3097+(1-B3097)*64,$A$2982:$A$3109,0))</f>
        <v>30000000</v>
      </c>
      <c r="AE3097" s="7" t="n">
        <f aca="false">INDEX($W$2982:$W$3109,MATCH($A3097-B3097*64,$A$2982:$A$3109,0))</f>
        <v>56805126.6563395</v>
      </c>
      <c r="AF3097" s="7" t="n">
        <f aca="false">INDEX($X$2982:$X$3109,MATCH($A3097+(1-C3097)*32,$A$2982:$A$3109,0))</f>
        <v>300000000</v>
      </c>
      <c r="AG3097" s="7" t="n">
        <f aca="false">INDEX($X$2982:$X$3109,MATCH($A3097-C3097*32,$A$2982:$A$3109,0))</f>
        <v>486132930.376222</v>
      </c>
      <c r="AH3097" s="7" t="n">
        <f aca="false">INDEX($Y$2982:$Y$3109,MATCH($A3097+(1-D3097)*16,$A$2982:$A$3109,0))</f>
        <v>100000000</v>
      </c>
      <c r="AI3097" s="7" t="n">
        <f aca="false">INDEX($Y$2982:$Y$3109,MATCH($A3097-D3097*16,$A$2982:$A$3109,0))</f>
        <v>151000652.276307</v>
      </c>
      <c r="AJ3097" s="7" t="n">
        <f aca="false">INDEX($Z$2982:$Z$3109,MATCH($A3097+(1-E3097)*8,$A$2982:$A$3109,0))</f>
        <v>60000000</v>
      </c>
      <c r="AK3097" s="7" t="n">
        <f aca="false">INDEX($Z$2982:$Z$3109,MATCH($A3097-E3097*8,$A$2982:$A$3109,0))</f>
        <v>217057272.515456</v>
      </c>
      <c r="AL3097" s="7" t="n">
        <f aca="false">INDEX($AA$2982:$AA$3109,MATCH($A3097+(1-F3097)*4,$A$2982:$A$3109,0))</f>
        <v>30000000</v>
      </c>
      <c r="AM3097" s="7" t="n">
        <f aca="false">INDEX($AA$2982:$AA$3109,MATCH($A3097-F3097*4,$A$2982:$A$3109,0))</f>
        <v>271321590.64432</v>
      </c>
      <c r="AN3097" s="7" t="n">
        <f aca="false">INDEX($AB$2982:$AB$3109,MATCH($A3097+(1-G3097)*2,$A$2982:$A$3109,0))</f>
        <v>15000000</v>
      </c>
      <c r="AO3097" s="7" t="n">
        <f aca="false">INDEX($AB$2982:$AB$3109,MATCH($A3097-G3097*2,$A$2982:$A$3109,0))</f>
        <v>353582440.357719</v>
      </c>
      <c r="AP3097" s="7" t="n">
        <f aca="false">INDEX($AC$2982:$AC$3109,MATCH($A3097+(1-H3097)*1,$A$2982:$A$3109,0))</f>
        <v>5000000</v>
      </c>
      <c r="AQ3097" s="7" t="n">
        <f aca="false">INDEX($AC$2982:$AC$3109,MATCH($A3097-H3097*1,$A$2982:$A$3109,0))</f>
        <v>351326731.009344</v>
      </c>
      <c r="AR3097" s="14" t="b">
        <f aca="false">AND(IF(B3097=1,AD3097&gt;=AE3097,AE3097&gt;AD3097),IF(C3097=1,AF3097&gt;=AG3097,AG3097&gt;AF3097),IF(D3097=1,AH3097&gt;=AI3097,AI3097&gt;AH3097),IF(E3097=1,AJ3097&gt;=AK3097,AK3097&gt;AJ3097),IF(F3097=1,AL3097&gt;=AM3097,AM3097&gt;AL3097),IF(G3097=1,AN3097&gt;=AO3097,AO3097&gt;AN3097),IF(H3097=1,AP3097&gt;=AQ3097,AQ3097&gt;AP3097))</f>
        <v>0</v>
      </c>
      <c r="AS3097" s="2"/>
      <c r="AT3097" s="2"/>
      <c r="AU3097" s="2"/>
      <c r="AV3097" s="2"/>
      <c r="AW3097" s="2"/>
      <c r="AX3097" s="2"/>
    </row>
    <row r="3098" customFormat="false" ht="15" hidden="false" customHeight="false" outlineLevel="0" collapsed="false">
      <c r="A3098" s="6" t="n">
        <f aca="false">ROW()-2982</f>
        <v>116</v>
      </c>
      <c r="B3098" s="6" t="n">
        <f aca="false">MOD(INT($A3098/64),2)</f>
        <v>1</v>
      </c>
      <c r="C3098" s="6" t="n">
        <f aca="false">MOD(INT($A3098/32),2)</f>
        <v>1</v>
      </c>
      <c r="D3098" s="6" t="n">
        <f aca="false">MOD(INT($A3098/16),2)</f>
        <v>1</v>
      </c>
      <c r="E3098" s="6" t="n">
        <f aca="false">MOD(INT($A3098/8),2)</f>
        <v>0</v>
      </c>
      <c r="F3098" s="6" t="n">
        <f aca="false">MOD(INT($A3098/4),2)</f>
        <v>1</v>
      </c>
      <c r="G3098" s="6" t="n">
        <f aca="false">MOD(INT($A3098/2),2)</f>
        <v>0</v>
      </c>
      <c r="H3098" s="6" t="n">
        <f aca="false">MOD(INT($A3098/1),2)</f>
        <v>0</v>
      </c>
      <c r="I3098" s="7" t="n">
        <f aca="false">IF(B3098=1,MIN($B$6,$B$2980),0)</f>
        <v>30000000</v>
      </c>
      <c r="J3098" s="7" t="n">
        <f aca="false">IF(C3098=1,MIN($F$856,MAX(0,$B$2980-I3098)),0)</f>
        <v>300000000</v>
      </c>
      <c r="K3098" s="7" t="n">
        <f aca="false">IF(D3098=1,MIN($F$855,MAX(0,$B$2980-SUM(I3098:J3098))),0)</f>
        <v>100000000</v>
      </c>
      <c r="L3098" s="7" t="n">
        <f aca="false">IF(E3098=1,MIN($F$854,MAX(0,$B$2980-SUM(I3098:K3098))),0)</f>
        <v>0</v>
      </c>
      <c r="M3098" s="7" t="n">
        <f aca="false">IF(F3098=1,MIN($F$853,MAX(0,$B$2980-SUM(I3098:L3098))),0)</f>
        <v>30000000</v>
      </c>
      <c r="N3098" s="7" t="n">
        <f aca="false">IF(G3098=1,MIN($F$852,MAX(0,$B$2980-SUM(I3098:M3098))),0)</f>
        <v>0</v>
      </c>
      <c r="O3098" s="7" t="n">
        <f aca="false">IF(H3098=1,MIN($F$851,MAX(0,$B$2980-SUM(I3098:N3098))),0)</f>
        <v>0</v>
      </c>
      <c r="P3098" s="7" t="n">
        <f aca="false">MAX(0,$B$2980-SUM(I3098:O3098))</f>
        <v>1540000000</v>
      </c>
      <c r="Q3098" s="7" t="n">
        <f aca="false">($B$833+$B$834)+$B$22+(1-B3098)*$B$828+(1-C3098)*$E$856+(1-D3098)*$E$855+(1-E3098)*$E$854+(1-F3098)*$E$853+(1-G3098)*$E$852+(1-H3098)*$E$851</f>
        <v>21665976.3196125</v>
      </c>
      <c r="R3098" s="7" t="n">
        <f aca="false">P3098&gt;$B$12*Q3098</f>
        <v>1</v>
      </c>
      <c r="S3098" s="7" t="n">
        <f aca="false">IF(R3098,(P3098+$B$12*$B$13)/(Q3098+$B$13),IF(Q3098&gt;0,P3098/Q3098,0))</f>
        <v>63.8294095632356</v>
      </c>
      <c r="T3098" s="7" t="n">
        <f aca="false">IF(R3098,$B$13*(S3098-$B$12),0)</f>
        <v>157073523.908089</v>
      </c>
      <c r="U3098" s="7" t="n">
        <f aca="false">($B$833+$B$834)*S3098</f>
        <v>16977111.4386687</v>
      </c>
      <c r="V3098" s="7" t="n">
        <f aca="false">$B$22*S3098</f>
        <v>574464686.069121</v>
      </c>
      <c r="W3098" s="7" t="n">
        <f aca="false">IF(B3098=1,I3098,S3098*$B$828)</f>
        <v>30000000</v>
      </c>
      <c r="X3098" s="7" t="n">
        <f aca="false">IF(C3098=1,J3098,S3098*$E$856)</f>
        <v>300000000</v>
      </c>
      <c r="Y3098" s="7" t="n">
        <f aca="false">IF(D3098=1,K3098,S3098*$E$855)</f>
        <v>100000000</v>
      </c>
      <c r="Z3098" s="7" t="n">
        <f aca="false">IF(E3098=1,L3098,S3098*$E$854)</f>
        <v>153190582.951765</v>
      </c>
      <c r="AA3098" s="7" t="n">
        <f aca="false">IF(F3098=1,M3098,S3098*$E$853)</f>
        <v>30000000</v>
      </c>
      <c r="AB3098" s="7" t="n">
        <f aca="false">IF(G3098=1,N3098,S3098*$E$852)</f>
        <v>319147047.816178</v>
      </c>
      <c r="AC3098" s="7" t="n">
        <f aca="false">IF(H3098=1,O3098,S3098*$E$851)</f>
        <v>319147047.816178</v>
      </c>
      <c r="AD3098" s="7" t="n">
        <f aca="false">INDEX($W$2982:$W$3109,MATCH($A3098+(1-B3098)*64,$A$2982:$A$3109,0))</f>
        <v>30000000</v>
      </c>
      <c r="AE3098" s="7" t="n">
        <f aca="false">INDEX($W$2982:$W$3109,MATCH($A3098-B3098*64,$A$2982:$A$3109,0))</f>
        <v>40517061.2378146</v>
      </c>
      <c r="AF3098" s="7" t="n">
        <f aca="false">INDEX($X$2982:$X$3109,MATCH($A3098+(1-C3098)*32,$A$2982:$A$3109,0))</f>
        <v>300000000</v>
      </c>
      <c r="AG3098" s="7" t="n">
        <f aca="false">INDEX($X$2982:$X$3109,MATCH($A3098-C3098*32,$A$2982:$A$3109,0))</f>
        <v>371708798.36579</v>
      </c>
      <c r="AH3098" s="7" t="n">
        <f aca="false">INDEX($Y$2982:$Y$3109,MATCH($A3098+(1-D3098)*16,$A$2982:$A$3109,0))</f>
        <v>100000000</v>
      </c>
      <c r="AI3098" s="7" t="n">
        <f aca="false">INDEX($Y$2982:$Y$3109,MATCH($A3098-D3098*16,$A$2982:$A$3109,0))</f>
        <v>109510795.903312</v>
      </c>
      <c r="AJ3098" s="7" t="n">
        <f aca="false">INDEX($Z$2982:$Z$3109,MATCH($A3098+(1-E3098)*8,$A$2982:$A$3109,0))</f>
        <v>60000000</v>
      </c>
      <c r="AK3098" s="7" t="n">
        <f aca="false">INDEX($Z$2982:$Z$3109,MATCH($A3098-E3098*8,$A$2982:$A$3109,0))</f>
        <v>153190582.951765</v>
      </c>
      <c r="AL3098" s="7" t="n">
        <f aca="false">INDEX($AA$2982:$AA$3109,MATCH($A3098+(1-F3098)*4,$A$2982:$A$3109,0))</f>
        <v>30000000</v>
      </c>
      <c r="AM3098" s="7" t="n">
        <f aca="false">INDEX($AA$2982:$AA$3109,MATCH($A3098-F3098*4,$A$2982:$A$3109,0))</f>
        <v>173654719.583709</v>
      </c>
      <c r="AN3098" s="7" t="n">
        <f aca="false">INDEX($AB$2982:$AB$3109,MATCH($A3098+(1-G3098)*2,$A$2982:$A$3109,0))</f>
        <v>15000000</v>
      </c>
      <c r="AO3098" s="7" t="n">
        <f aca="false">INDEX($AB$2982:$AB$3109,MATCH($A3098-G3098*2,$A$2982:$A$3109,0))</f>
        <v>319147047.816178</v>
      </c>
      <c r="AP3098" s="7" t="n">
        <f aca="false">INDEX($AC$2982:$AC$3109,MATCH($A3098+(1-H3098)*1,$A$2982:$A$3109,0))</f>
        <v>5000000</v>
      </c>
      <c r="AQ3098" s="7" t="n">
        <f aca="false">INDEX($AC$2982:$AC$3109,MATCH($A3098-H3098*1,$A$2982:$A$3109,0))</f>
        <v>319147047.816178</v>
      </c>
      <c r="AR3098" s="14" t="b">
        <f aca="false">AND(IF(B3098=1,AD3098&gt;=AE3098,AE3098&gt;AD3098),IF(C3098=1,AF3098&gt;=AG3098,AG3098&gt;AF3098),IF(D3098=1,AH3098&gt;=AI3098,AI3098&gt;AH3098),IF(E3098=1,AJ3098&gt;=AK3098,AK3098&gt;AJ3098),IF(F3098=1,AL3098&gt;=AM3098,AM3098&gt;AL3098),IF(G3098=1,AN3098&gt;=AO3098,AO3098&gt;AN3098),IF(H3098=1,AP3098&gt;=AQ3098,AQ3098&gt;AP3098))</f>
        <v>0</v>
      </c>
      <c r="AS3098" s="2"/>
      <c r="AT3098" s="2"/>
      <c r="AU3098" s="2"/>
      <c r="AV3098" s="2"/>
      <c r="AW3098" s="2"/>
      <c r="AX3098" s="2"/>
    </row>
    <row r="3099" customFormat="false" ht="15" hidden="false" customHeight="false" outlineLevel="0" collapsed="false">
      <c r="A3099" s="6" t="n">
        <f aca="false">ROW()-2982</f>
        <v>117</v>
      </c>
      <c r="B3099" s="6" t="n">
        <f aca="false">MOD(INT($A3099/64),2)</f>
        <v>1</v>
      </c>
      <c r="C3099" s="6" t="n">
        <f aca="false">MOD(INT($A3099/32),2)</f>
        <v>1</v>
      </c>
      <c r="D3099" s="6" t="n">
        <f aca="false">MOD(INT($A3099/16),2)</f>
        <v>1</v>
      </c>
      <c r="E3099" s="6" t="n">
        <f aca="false">MOD(INT($A3099/8),2)</f>
        <v>0</v>
      </c>
      <c r="F3099" s="6" t="n">
        <f aca="false">MOD(INT($A3099/4),2)</f>
        <v>1</v>
      </c>
      <c r="G3099" s="6" t="n">
        <f aca="false">MOD(INT($A3099/2),2)</f>
        <v>0</v>
      </c>
      <c r="H3099" s="6" t="n">
        <f aca="false">MOD(INT($A3099/1),2)</f>
        <v>1</v>
      </c>
      <c r="I3099" s="7" t="n">
        <f aca="false">IF(B3099=1,MIN($B$6,$B$2980),0)</f>
        <v>30000000</v>
      </c>
      <c r="J3099" s="7" t="n">
        <f aca="false">IF(C3099=1,MIN($F$856,MAX(0,$B$2980-I3099)),0)</f>
        <v>300000000</v>
      </c>
      <c r="K3099" s="7" t="n">
        <f aca="false">IF(D3099=1,MIN($F$855,MAX(0,$B$2980-SUM(I3099:J3099))),0)</f>
        <v>100000000</v>
      </c>
      <c r="L3099" s="7" t="n">
        <f aca="false">IF(E3099=1,MIN($F$854,MAX(0,$B$2980-SUM(I3099:K3099))),0)</f>
        <v>0</v>
      </c>
      <c r="M3099" s="7" t="n">
        <f aca="false">IF(F3099=1,MIN($F$853,MAX(0,$B$2980-SUM(I3099:L3099))),0)</f>
        <v>30000000</v>
      </c>
      <c r="N3099" s="7" t="n">
        <f aca="false">IF(G3099=1,MIN($F$852,MAX(0,$B$2980-SUM(I3099:M3099))),0)</f>
        <v>0</v>
      </c>
      <c r="O3099" s="7" t="n">
        <f aca="false">IF(H3099=1,MIN($F$851,MAX(0,$B$2980-SUM(I3099:N3099))),0)</f>
        <v>5000000</v>
      </c>
      <c r="P3099" s="7" t="n">
        <f aca="false">MAX(0,$B$2980-SUM(I3099:O3099))</f>
        <v>1535000000</v>
      </c>
      <c r="Q3099" s="7" t="n">
        <f aca="false">($B$833+$B$834)+$B$22+(1-B3099)*$B$828+(1-C3099)*$E$856+(1-D3099)*$E$855+(1-E3099)*$E$854+(1-F3099)*$E$853+(1-G3099)*$E$852+(1-H3099)*$E$851</f>
        <v>16665976.3196125</v>
      </c>
      <c r="R3099" s="7" t="n">
        <f aca="false">P3099&gt;$B$12*Q3099</f>
        <v>1</v>
      </c>
      <c r="S3099" s="7" t="n">
        <f aca="false">IF(R3099,(P3099+$B$12*$B$13)/(Q3099+$B$13),IF(Q3099&gt;0,P3099/Q3099,0))</f>
        <v>80.2202806870151</v>
      </c>
      <c r="T3099" s="7" t="n">
        <f aca="false">IF(R3099,$B$13*(S3099-$B$12),0)</f>
        <v>198050701.717538</v>
      </c>
      <c r="U3099" s="7" t="n">
        <f aca="false">($B$833+$B$834)*S3099</f>
        <v>21336695.0154145</v>
      </c>
      <c r="V3099" s="7" t="n">
        <f aca="false">$B$22*S3099</f>
        <v>721982526.183136</v>
      </c>
      <c r="W3099" s="7" t="n">
        <f aca="false">IF(B3099=1,I3099,S3099*$B$828)</f>
        <v>30000000</v>
      </c>
      <c r="X3099" s="7" t="n">
        <f aca="false">IF(C3099=1,J3099,S3099*$E$856)</f>
        <v>300000000</v>
      </c>
      <c r="Y3099" s="7" t="n">
        <f aca="false">IF(D3099=1,K3099,S3099*$E$855)</f>
        <v>100000000</v>
      </c>
      <c r="Z3099" s="7" t="n">
        <f aca="false">IF(E3099=1,L3099,S3099*$E$854)</f>
        <v>192528673.648836</v>
      </c>
      <c r="AA3099" s="7" t="n">
        <f aca="false">IF(F3099=1,M3099,S3099*$E$853)</f>
        <v>30000000</v>
      </c>
      <c r="AB3099" s="7" t="n">
        <f aca="false">IF(G3099=1,N3099,S3099*$E$852)</f>
        <v>401101403.435076</v>
      </c>
      <c r="AC3099" s="7" t="n">
        <f aca="false">IF(H3099=1,O3099,S3099*$E$851)</f>
        <v>5000000</v>
      </c>
      <c r="AD3099" s="7" t="n">
        <f aca="false">INDEX($W$2982:$W$3109,MATCH($A3099+(1-B3099)*64,$A$2982:$A$3109,0))</f>
        <v>30000000</v>
      </c>
      <c r="AE3099" s="7" t="n">
        <f aca="false">INDEX($W$2982:$W$3109,MATCH($A3099-B3099*64,$A$2982:$A$3109,0))</f>
        <v>50584650.4639824</v>
      </c>
      <c r="AF3099" s="7" t="n">
        <f aca="false">INDEX($X$2982:$X$3109,MATCH($A3099+(1-C3099)*32,$A$2982:$A$3109,0))</f>
        <v>300000000</v>
      </c>
      <c r="AG3099" s="7" t="n">
        <f aca="false">INDEX($X$2982:$X$3109,MATCH($A3099-C3099*32,$A$2982:$A$3109,0))</f>
        <v>444038161.397211</v>
      </c>
      <c r="AH3099" s="7" t="n">
        <f aca="false">INDEX($Y$2982:$Y$3109,MATCH($A3099+(1-D3099)*16,$A$2982:$A$3109,0))</f>
        <v>100000000</v>
      </c>
      <c r="AI3099" s="7" t="n">
        <f aca="false">INDEX($Y$2982:$Y$3109,MATCH($A3099-D3099*16,$A$2982:$A$3109,0))</f>
        <v>135306058.580153</v>
      </c>
      <c r="AJ3099" s="7" t="n">
        <f aca="false">INDEX($Z$2982:$Z$3109,MATCH($A3099+(1-E3099)*8,$A$2982:$A$3109,0))</f>
        <v>60000000</v>
      </c>
      <c r="AK3099" s="7" t="n">
        <f aca="false">INDEX($Z$2982:$Z$3109,MATCH($A3099-E3099*8,$A$2982:$A$3109,0))</f>
        <v>192528673.648836</v>
      </c>
      <c r="AL3099" s="7" t="n">
        <f aca="false">INDEX($AA$2982:$AA$3109,MATCH($A3099+(1-F3099)*4,$A$2982:$A$3109,0))</f>
        <v>30000000</v>
      </c>
      <c r="AM3099" s="7" t="n">
        <f aca="false">INDEX($AA$2982:$AA$3109,MATCH($A3099-F3099*4,$A$2982:$A$3109,0))</f>
        <v>212149464.214631</v>
      </c>
      <c r="AN3099" s="7" t="n">
        <f aca="false">INDEX($AB$2982:$AB$3109,MATCH($A3099+(1-G3099)*2,$A$2982:$A$3109,0))</f>
        <v>15000000</v>
      </c>
      <c r="AO3099" s="7" t="n">
        <f aca="false">INDEX($AB$2982:$AB$3109,MATCH($A3099-G3099*2,$A$2982:$A$3109,0))</f>
        <v>401101403.435076</v>
      </c>
      <c r="AP3099" s="7" t="n">
        <f aca="false">INDEX($AC$2982:$AC$3109,MATCH($A3099+(1-H3099)*1,$A$2982:$A$3109,0))</f>
        <v>5000000</v>
      </c>
      <c r="AQ3099" s="7" t="n">
        <f aca="false">INDEX($AC$2982:$AC$3109,MATCH($A3099-H3099*1,$A$2982:$A$3109,0))</f>
        <v>319147047.816178</v>
      </c>
      <c r="AR3099" s="14" t="b">
        <f aca="false">AND(IF(B3099=1,AD3099&gt;=AE3099,AE3099&gt;AD3099),IF(C3099=1,AF3099&gt;=AG3099,AG3099&gt;AF3099),IF(D3099=1,AH3099&gt;=AI3099,AI3099&gt;AH3099),IF(E3099=1,AJ3099&gt;=AK3099,AK3099&gt;AJ3099),IF(F3099=1,AL3099&gt;=AM3099,AM3099&gt;AL3099),IF(G3099=1,AN3099&gt;=AO3099,AO3099&gt;AN3099),IF(H3099=1,AP3099&gt;=AQ3099,AQ3099&gt;AP3099))</f>
        <v>0</v>
      </c>
      <c r="AS3099" s="2"/>
      <c r="AT3099" s="2"/>
      <c r="AU3099" s="2"/>
      <c r="AV3099" s="2"/>
      <c r="AW3099" s="2"/>
      <c r="AX3099" s="2"/>
    </row>
    <row r="3100" customFormat="false" ht="15" hidden="false" customHeight="false" outlineLevel="0" collapsed="false">
      <c r="A3100" s="6" t="n">
        <f aca="false">ROW()-2982</f>
        <v>118</v>
      </c>
      <c r="B3100" s="6" t="n">
        <f aca="false">MOD(INT($A3100/64),2)</f>
        <v>1</v>
      </c>
      <c r="C3100" s="6" t="n">
        <f aca="false">MOD(INT($A3100/32),2)</f>
        <v>1</v>
      </c>
      <c r="D3100" s="6" t="n">
        <f aca="false">MOD(INT($A3100/16),2)</f>
        <v>1</v>
      </c>
      <c r="E3100" s="6" t="n">
        <f aca="false">MOD(INT($A3100/8),2)</f>
        <v>0</v>
      </c>
      <c r="F3100" s="6" t="n">
        <f aca="false">MOD(INT($A3100/4),2)</f>
        <v>1</v>
      </c>
      <c r="G3100" s="6" t="n">
        <f aca="false">MOD(INT($A3100/2),2)</f>
        <v>1</v>
      </c>
      <c r="H3100" s="6" t="n">
        <f aca="false">MOD(INT($A3100/1),2)</f>
        <v>0</v>
      </c>
      <c r="I3100" s="7" t="n">
        <f aca="false">IF(B3100=1,MIN($B$6,$B$2980),0)</f>
        <v>30000000</v>
      </c>
      <c r="J3100" s="7" t="n">
        <f aca="false">IF(C3100=1,MIN($F$856,MAX(0,$B$2980-I3100)),0)</f>
        <v>300000000</v>
      </c>
      <c r="K3100" s="7" t="n">
        <f aca="false">IF(D3100=1,MIN($F$855,MAX(0,$B$2980-SUM(I3100:J3100))),0)</f>
        <v>100000000</v>
      </c>
      <c r="L3100" s="7" t="n">
        <f aca="false">IF(E3100=1,MIN($F$854,MAX(0,$B$2980-SUM(I3100:K3100))),0)</f>
        <v>0</v>
      </c>
      <c r="M3100" s="7" t="n">
        <f aca="false">IF(F3100=1,MIN($F$853,MAX(0,$B$2980-SUM(I3100:L3100))),0)</f>
        <v>30000000</v>
      </c>
      <c r="N3100" s="7" t="n">
        <f aca="false">IF(G3100=1,MIN($F$852,MAX(0,$B$2980-SUM(I3100:M3100))),0)</f>
        <v>15000000</v>
      </c>
      <c r="O3100" s="7" t="n">
        <f aca="false">IF(H3100=1,MIN($F$851,MAX(0,$B$2980-SUM(I3100:N3100))),0)</f>
        <v>0</v>
      </c>
      <c r="P3100" s="7" t="n">
        <f aca="false">MAX(0,$B$2980-SUM(I3100:O3100))</f>
        <v>1525000000</v>
      </c>
      <c r="Q3100" s="7" t="n">
        <f aca="false">($B$833+$B$834)+$B$22+(1-B3100)*$B$828+(1-C3100)*$E$856+(1-D3100)*$E$855+(1-E3100)*$E$854+(1-F3100)*$E$853+(1-G3100)*$E$852+(1-H3100)*$E$851</f>
        <v>16665976.3196125</v>
      </c>
      <c r="R3100" s="7" t="n">
        <f aca="false">P3100&gt;$B$12*Q3100</f>
        <v>1</v>
      </c>
      <c r="S3100" s="7" t="n">
        <f aca="false">IF(R3100,(P3100+$B$12*$B$13)/(Q3100+$B$13),IF(Q3100&gt;0,P3100/Q3100,0))</f>
        <v>79.6985227638475</v>
      </c>
      <c r="T3100" s="7" t="n">
        <f aca="false">IF(R3100,$B$13*(S3100-$B$12),0)</f>
        <v>196746306.909619</v>
      </c>
      <c r="U3100" s="7" t="n">
        <f aca="false">($B$833+$B$834)*S3100</f>
        <v>21197919.7632817</v>
      </c>
      <c r="V3100" s="7" t="n">
        <f aca="false">$B$22*S3100</f>
        <v>717286704.874628</v>
      </c>
      <c r="W3100" s="7" t="n">
        <f aca="false">IF(B3100=1,I3100,S3100*$B$828)</f>
        <v>30000000</v>
      </c>
      <c r="X3100" s="7" t="n">
        <f aca="false">IF(C3100=1,J3100,S3100*$E$856)</f>
        <v>300000000</v>
      </c>
      <c r="Y3100" s="7" t="n">
        <f aca="false">IF(D3100=1,K3100,S3100*$E$855)</f>
        <v>100000000</v>
      </c>
      <c r="Z3100" s="7" t="n">
        <f aca="false">IF(E3100=1,L3100,S3100*$E$854)</f>
        <v>191276454.633234</v>
      </c>
      <c r="AA3100" s="7" t="n">
        <f aca="false">IF(F3100=1,M3100,S3100*$E$853)</f>
        <v>30000000</v>
      </c>
      <c r="AB3100" s="7" t="n">
        <f aca="false">IF(G3100=1,N3100,S3100*$E$852)</f>
        <v>15000000</v>
      </c>
      <c r="AC3100" s="7" t="n">
        <f aca="false">IF(H3100=1,O3100,S3100*$E$851)</f>
        <v>398492613.819238</v>
      </c>
      <c r="AD3100" s="7" t="n">
        <f aca="false">INDEX($W$2982:$W$3109,MATCH($A3100+(1-B3100)*64,$A$2982:$A$3109,0))</f>
        <v>30000000</v>
      </c>
      <c r="AE3100" s="7" t="n">
        <f aca="false">INDEX($W$2982:$W$3109,MATCH($A3100-B3100*64,$A$2982:$A$3109,0))</f>
        <v>50261941.3701133</v>
      </c>
      <c r="AF3100" s="7" t="n">
        <f aca="false">INDEX($X$2982:$X$3109,MATCH($A3100+(1-C3100)*32,$A$2982:$A$3109,0))</f>
        <v>300000000</v>
      </c>
      <c r="AG3100" s="7" t="n">
        <f aca="false">INDEX($X$2982:$X$3109,MATCH($A3100-C3100*32,$A$2982:$A$3109,0))</f>
        <v>441621627.185526</v>
      </c>
      <c r="AH3100" s="7" t="n">
        <f aca="false">INDEX($Y$2982:$Y$3109,MATCH($A3100+(1-D3100)*16,$A$2982:$A$3109,0))</f>
        <v>100000000</v>
      </c>
      <c r="AI3100" s="7" t="n">
        <f aca="false">INDEX($Y$2982:$Y$3109,MATCH($A3100-D3100*16,$A$2982:$A$3109,0))</f>
        <v>134479762.039205</v>
      </c>
      <c r="AJ3100" s="7" t="n">
        <f aca="false">INDEX($Z$2982:$Z$3109,MATCH($A3100+(1-E3100)*8,$A$2982:$A$3109,0))</f>
        <v>60000000</v>
      </c>
      <c r="AK3100" s="7" t="n">
        <f aca="false">INDEX($Z$2982:$Z$3109,MATCH($A3100-E3100*8,$A$2982:$A$3109,0))</f>
        <v>191276454.633234</v>
      </c>
      <c r="AL3100" s="7" t="n">
        <f aca="false">INDEX($AA$2982:$AA$3109,MATCH($A3100+(1-F3100)*4,$A$2982:$A$3109,0))</f>
        <v>30000000</v>
      </c>
      <c r="AM3100" s="7" t="n">
        <f aca="false">INDEX($AA$2982:$AA$3109,MATCH($A3100-F3100*4,$A$2982:$A$3109,0))</f>
        <v>210796038.605607</v>
      </c>
      <c r="AN3100" s="7" t="n">
        <f aca="false">INDEX($AB$2982:$AB$3109,MATCH($A3100+(1-G3100)*2,$A$2982:$A$3109,0))</f>
        <v>15000000</v>
      </c>
      <c r="AO3100" s="7" t="n">
        <f aca="false">INDEX($AB$2982:$AB$3109,MATCH($A3100-G3100*2,$A$2982:$A$3109,0))</f>
        <v>319147047.816178</v>
      </c>
      <c r="AP3100" s="7" t="n">
        <f aca="false">INDEX($AC$2982:$AC$3109,MATCH($A3100+(1-H3100)*1,$A$2982:$A$3109,0))</f>
        <v>5000000</v>
      </c>
      <c r="AQ3100" s="7" t="n">
        <f aca="false">INDEX($AC$2982:$AC$3109,MATCH($A3100-H3100*1,$A$2982:$A$3109,0))</f>
        <v>398492613.819238</v>
      </c>
      <c r="AR3100" s="14" t="b">
        <f aca="false">AND(IF(B3100=1,AD3100&gt;=AE3100,AE3100&gt;AD3100),IF(C3100=1,AF3100&gt;=AG3100,AG3100&gt;AF3100),IF(D3100=1,AH3100&gt;=AI3100,AI3100&gt;AH3100),IF(E3100=1,AJ3100&gt;=AK3100,AK3100&gt;AJ3100),IF(F3100=1,AL3100&gt;=AM3100,AM3100&gt;AL3100),IF(G3100=1,AN3100&gt;=AO3100,AO3100&gt;AN3100),IF(H3100=1,AP3100&gt;=AQ3100,AQ3100&gt;AP3100))</f>
        <v>0</v>
      </c>
      <c r="AS3100" s="2"/>
      <c r="AT3100" s="2"/>
      <c r="AU3100" s="2"/>
      <c r="AV3100" s="2"/>
      <c r="AW3100" s="2"/>
      <c r="AX3100" s="2"/>
    </row>
    <row r="3101" customFormat="false" ht="15" hidden="false" customHeight="false" outlineLevel="0" collapsed="false">
      <c r="A3101" s="6" t="n">
        <f aca="false">ROW()-2982</f>
        <v>119</v>
      </c>
      <c r="B3101" s="6" t="n">
        <f aca="false">MOD(INT($A3101/64),2)</f>
        <v>1</v>
      </c>
      <c r="C3101" s="6" t="n">
        <f aca="false">MOD(INT($A3101/32),2)</f>
        <v>1</v>
      </c>
      <c r="D3101" s="6" t="n">
        <f aca="false">MOD(INT($A3101/16),2)</f>
        <v>1</v>
      </c>
      <c r="E3101" s="6" t="n">
        <f aca="false">MOD(INT($A3101/8),2)</f>
        <v>0</v>
      </c>
      <c r="F3101" s="6" t="n">
        <f aca="false">MOD(INT($A3101/4),2)</f>
        <v>1</v>
      </c>
      <c r="G3101" s="6" t="n">
        <f aca="false">MOD(INT($A3101/2),2)</f>
        <v>1</v>
      </c>
      <c r="H3101" s="6" t="n">
        <f aca="false">MOD(INT($A3101/1),2)</f>
        <v>1</v>
      </c>
      <c r="I3101" s="7" t="n">
        <f aca="false">IF(B3101=1,MIN($B$6,$B$2980),0)</f>
        <v>30000000</v>
      </c>
      <c r="J3101" s="7" t="n">
        <f aca="false">IF(C3101=1,MIN($F$856,MAX(0,$B$2980-I3101)),0)</f>
        <v>300000000</v>
      </c>
      <c r="K3101" s="7" t="n">
        <f aca="false">IF(D3101=1,MIN($F$855,MAX(0,$B$2980-SUM(I3101:J3101))),0)</f>
        <v>100000000</v>
      </c>
      <c r="L3101" s="7" t="n">
        <f aca="false">IF(E3101=1,MIN($F$854,MAX(0,$B$2980-SUM(I3101:K3101))),0)</f>
        <v>0</v>
      </c>
      <c r="M3101" s="7" t="n">
        <f aca="false">IF(F3101=1,MIN($F$853,MAX(0,$B$2980-SUM(I3101:L3101))),0)</f>
        <v>30000000</v>
      </c>
      <c r="N3101" s="7" t="n">
        <f aca="false">IF(G3101=1,MIN($F$852,MAX(0,$B$2980-SUM(I3101:M3101))),0)</f>
        <v>15000000</v>
      </c>
      <c r="O3101" s="7" t="n">
        <f aca="false">IF(H3101=1,MIN($F$851,MAX(0,$B$2980-SUM(I3101:N3101))),0)</f>
        <v>5000000</v>
      </c>
      <c r="P3101" s="7" t="n">
        <f aca="false">MAX(0,$B$2980-SUM(I3101:O3101))</f>
        <v>1520000000</v>
      </c>
      <c r="Q3101" s="7" t="n">
        <f aca="false">($B$833+$B$834)+$B$22+(1-B3101)*$B$828+(1-C3101)*$E$856+(1-D3101)*$E$855+(1-E3101)*$E$854+(1-F3101)*$E$853+(1-G3101)*$E$852+(1-H3101)*$E$851</f>
        <v>11665976.3196125</v>
      </c>
      <c r="R3101" s="7" t="n">
        <f aca="false">P3101&gt;$B$12*Q3101</f>
        <v>1</v>
      </c>
      <c r="S3101" s="7" t="n">
        <f aca="false">IF(R3101,(P3101+$B$12*$B$13)/(Q3101+$B$13),IF(Q3101&gt;0,P3101/Q3101,0))</f>
        <v>107.475825573147</v>
      </c>
      <c r="T3101" s="7" t="n">
        <f aca="false">IF(R3101,$B$13*(S3101-$B$12),0)</f>
        <v>266189563.932867</v>
      </c>
      <c r="U3101" s="7" t="n">
        <f aca="false">($B$833+$B$834)*S3101</f>
        <v>28586024.5332612</v>
      </c>
      <c r="V3101" s="7" t="n">
        <f aca="false">$B$22*S3101</f>
        <v>967282430.15832</v>
      </c>
      <c r="W3101" s="7" t="n">
        <f aca="false">IF(B3101=1,I3101,S3101*$B$828)</f>
        <v>30000000</v>
      </c>
      <c r="X3101" s="7" t="n">
        <f aca="false">IF(C3101=1,J3101,S3101*$E$856)</f>
        <v>300000000</v>
      </c>
      <c r="Y3101" s="7" t="n">
        <f aca="false">IF(D3101=1,K3101,S3101*$E$855)</f>
        <v>100000000</v>
      </c>
      <c r="Z3101" s="7" t="n">
        <f aca="false">IF(E3101=1,L3101,S3101*$E$854)</f>
        <v>257941981.375552</v>
      </c>
      <c r="AA3101" s="7" t="n">
        <f aca="false">IF(F3101=1,M3101,S3101*$E$853)</f>
        <v>30000000</v>
      </c>
      <c r="AB3101" s="7" t="n">
        <f aca="false">IF(G3101=1,N3101,S3101*$E$852)</f>
        <v>15000000</v>
      </c>
      <c r="AC3101" s="7" t="n">
        <f aca="false">IF(H3101=1,O3101,S3101*$E$851)</f>
        <v>5000000</v>
      </c>
      <c r="AD3101" s="7" t="n">
        <f aca="false">INDEX($W$2982:$W$3109,MATCH($A3101+(1-B3101)*64,$A$2982:$A$3109,0))</f>
        <v>30000000</v>
      </c>
      <c r="AE3101" s="7" t="n">
        <f aca="false">INDEX($W$2982:$W$3109,MATCH($A3101-B3101*64,$A$2982:$A$3109,0))</f>
        <v>67020624.3993269</v>
      </c>
      <c r="AF3101" s="7" t="n">
        <f aca="false">INDEX($X$2982:$X$3109,MATCH($A3101+(1-C3101)*32,$A$2982:$A$3109,0))</f>
        <v>300000000</v>
      </c>
      <c r="AG3101" s="7" t="n">
        <f aca="false">INDEX($X$2982:$X$3109,MATCH($A3101-C3101*32,$A$2982:$A$3109,0))</f>
        <v>549032026.91278</v>
      </c>
      <c r="AH3101" s="7" t="n">
        <f aca="false">INDEX($Y$2982:$Y$3109,MATCH($A3101+(1-D3101)*16,$A$2982:$A$3109,0))</f>
        <v>100000000</v>
      </c>
      <c r="AI3101" s="7" t="n">
        <f aca="false">INDEX($Y$2982:$Y$3109,MATCH($A3101-D3101*16,$A$2982:$A$3109,0))</f>
        <v>176246353.398297</v>
      </c>
      <c r="AJ3101" s="7" t="n">
        <f aca="false">INDEX($Z$2982:$Z$3109,MATCH($A3101+(1-E3101)*8,$A$2982:$A$3109,0))</f>
        <v>60000000</v>
      </c>
      <c r="AK3101" s="7" t="n">
        <f aca="false">INDEX($Z$2982:$Z$3109,MATCH($A3101-E3101*8,$A$2982:$A$3109,0))</f>
        <v>257941981.375552</v>
      </c>
      <c r="AL3101" s="7" t="n">
        <f aca="false">INDEX($AA$2982:$AA$3109,MATCH($A3101+(1-F3101)*4,$A$2982:$A$3109,0))</f>
        <v>30000000</v>
      </c>
      <c r="AM3101" s="7" t="n">
        <f aca="false">INDEX($AA$2982:$AA$3109,MATCH($A3101-F3101*4,$A$2982:$A$3109,0))</f>
        <v>271321590.64432</v>
      </c>
      <c r="AN3101" s="7" t="n">
        <f aca="false">INDEX($AB$2982:$AB$3109,MATCH($A3101+(1-G3101)*2,$A$2982:$A$3109,0))</f>
        <v>15000000</v>
      </c>
      <c r="AO3101" s="7" t="n">
        <f aca="false">INDEX($AB$2982:$AB$3109,MATCH($A3101-G3101*2,$A$2982:$A$3109,0))</f>
        <v>401101403.435076</v>
      </c>
      <c r="AP3101" s="7" t="n">
        <f aca="false">INDEX($AC$2982:$AC$3109,MATCH($A3101+(1-H3101)*1,$A$2982:$A$3109,0))</f>
        <v>5000000</v>
      </c>
      <c r="AQ3101" s="7" t="n">
        <f aca="false">INDEX($AC$2982:$AC$3109,MATCH($A3101-H3101*1,$A$2982:$A$3109,0))</f>
        <v>398492613.819238</v>
      </c>
      <c r="AR3101" s="14" t="b">
        <f aca="false">AND(IF(B3101=1,AD3101&gt;=AE3101,AE3101&gt;AD3101),IF(C3101=1,AF3101&gt;=AG3101,AG3101&gt;AF3101),IF(D3101=1,AH3101&gt;=AI3101,AI3101&gt;AH3101),IF(E3101=1,AJ3101&gt;=AK3101,AK3101&gt;AJ3101),IF(F3101=1,AL3101&gt;=AM3101,AM3101&gt;AL3101),IF(G3101=1,AN3101&gt;=AO3101,AO3101&gt;AN3101),IF(H3101=1,AP3101&gt;=AQ3101,AQ3101&gt;AP3101))</f>
        <v>0</v>
      </c>
      <c r="AS3101" s="2"/>
      <c r="AT3101" s="2"/>
      <c r="AU3101" s="2"/>
      <c r="AV3101" s="2"/>
      <c r="AW3101" s="2"/>
      <c r="AX3101" s="2"/>
    </row>
    <row r="3102" customFormat="false" ht="15" hidden="false" customHeight="false" outlineLevel="0" collapsed="false">
      <c r="A3102" s="6" t="n">
        <f aca="false">ROW()-2982</f>
        <v>120</v>
      </c>
      <c r="B3102" s="6" t="n">
        <f aca="false">MOD(INT($A3102/64),2)</f>
        <v>1</v>
      </c>
      <c r="C3102" s="6" t="n">
        <f aca="false">MOD(INT($A3102/32),2)</f>
        <v>1</v>
      </c>
      <c r="D3102" s="6" t="n">
        <f aca="false">MOD(INT($A3102/16),2)</f>
        <v>1</v>
      </c>
      <c r="E3102" s="6" t="n">
        <f aca="false">MOD(INT($A3102/8),2)</f>
        <v>1</v>
      </c>
      <c r="F3102" s="6" t="n">
        <f aca="false">MOD(INT($A3102/4),2)</f>
        <v>0</v>
      </c>
      <c r="G3102" s="6" t="n">
        <f aca="false">MOD(INT($A3102/2),2)</f>
        <v>0</v>
      </c>
      <c r="H3102" s="6" t="n">
        <f aca="false">MOD(INT($A3102/1),2)</f>
        <v>0</v>
      </c>
      <c r="I3102" s="7" t="n">
        <f aca="false">IF(B3102=1,MIN($B$6,$B$2980),0)</f>
        <v>30000000</v>
      </c>
      <c r="J3102" s="7" t="n">
        <f aca="false">IF(C3102=1,MIN($F$856,MAX(0,$B$2980-I3102)),0)</f>
        <v>300000000</v>
      </c>
      <c r="K3102" s="7" t="n">
        <f aca="false">IF(D3102=1,MIN($F$855,MAX(0,$B$2980-SUM(I3102:J3102))),0)</f>
        <v>100000000</v>
      </c>
      <c r="L3102" s="7" t="n">
        <f aca="false">IF(E3102=1,MIN($F$854,MAX(0,$B$2980-SUM(I3102:K3102))),0)</f>
        <v>60000000</v>
      </c>
      <c r="M3102" s="7" t="n">
        <f aca="false">IF(F3102=1,MIN($F$853,MAX(0,$B$2980-SUM(I3102:L3102))),0)</f>
        <v>0</v>
      </c>
      <c r="N3102" s="7" t="n">
        <f aca="false">IF(G3102=1,MIN($F$852,MAX(0,$B$2980-SUM(I3102:M3102))),0)</f>
        <v>0</v>
      </c>
      <c r="O3102" s="7" t="n">
        <f aca="false">IF(H3102=1,MIN($F$851,MAX(0,$B$2980-SUM(I3102:N3102))),0)</f>
        <v>0</v>
      </c>
      <c r="P3102" s="7" t="n">
        <f aca="false">MAX(0,$B$2980-SUM(I3102:O3102))</f>
        <v>1510000000</v>
      </c>
      <c r="Q3102" s="7" t="n">
        <f aca="false">($B$833+$B$834)+$B$22+(1-B3102)*$B$828+(1-C3102)*$E$856+(1-D3102)*$E$855+(1-E3102)*$E$854+(1-F3102)*$E$853+(1-G3102)*$E$852+(1-H3102)*$E$851</f>
        <v>22265976.3196125</v>
      </c>
      <c r="R3102" s="7" t="n">
        <f aca="false">P3102&gt;$B$12*Q3102</f>
        <v>1</v>
      </c>
      <c r="S3102" s="7" t="n">
        <f aca="false">IF(R3102,(P3102+$B$12*$B$13)/(Q3102+$B$13),IF(Q3102&gt;0,P3102/Q3102,0))</f>
        <v>61.07168885574</v>
      </c>
      <c r="T3102" s="7" t="n">
        <f aca="false">IF(R3102,$B$13*(S3102-$B$12),0)</f>
        <v>150179222.13935</v>
      </c>
      <c r="U3102" s="7" t="n">
        <f aca="false">($B$833+$B$834)*S3102</f>
        <v>16243623.0343698</v>
      </c>
      <c r="V3102" s="7" t="n">
        <f aca="false">$B$22*S3102</f>
        <v>549645199.70166</v>
      </c>
      <c r="W3102" s="7" t="n">
        <f aca="false">IF(B3102=1,I3102,S3102*$B$828)</f>
        <v>30000000</v>
      </c>
      <c r="X3102" s="7" t="n">
        <f aca="false">IF(C3102=1,J3102,S3102*$E$856)</f>
        <v>300000000</v>
      </c>
      <c r="Y3102" s="7" t="n">
        <f aca="false">IF(D3102=1,K3102,S3102*$E$855)</f>
        <v>100000000</v>
      </c>
      <c r="Z3102" s="7" t="n">
        <f aca="false">IF(E3102=1,L3102,S3102*$E$854)</f>
        <v>60000000</v>
      </c>
      <c r="AA3102" s="7" t="n">
        <f aca="false">IF(F3102=1,M3102,S3102*$E$853)</f>
        <v>183215066.56722</v>
      </c>
      <c r="AB3102" s="7" t="n">
        <f aca="false">IF(G3102=1,N3102,S3102*$E$852)</f>
        <v>305358444.2787</v>
      </c>
      <c r="AC3102" s="7" t="n">
        <f aca="false">IF(H3102=1,O3102,S3102*$E$851)</f>
        <v>305358444.2787</v>
      </c>
      <c r="AD3102" s="7" t="n">
        <f aca="false">INDEX($W$2982:$W$3109,MATCH($A3102+(1-B3102)*64,$A$2982:$A$3109,0))</f>
        <v>30000000</v>
      </c>
      <c r="AE3102" s="7" t="n">
        <f aca="false">INDEX($W$2982:$W$3109,MATCH($A3102-B3102*64,$A$2982:$A$3109,0))</f>
        <v>38805432.8404636</v>
      </c>
      <c r="AF3102" s="7" t="n">
        <f aca="false">INDEX($X$2982:$X$3109,MATCH($A3102+(1-C3102)*32,$A$2982:$A$3109,0))</f>
        <v>300000000</v>
      </c>
      <c r="AG3102" s="7" t="n">
        <f aca="false">INDEX($X$2982:$X$3109,MATCH($A3102-C3102*32,$A$2982:$A$3109,0))</f>
        <v>358550301.312756</v>
      </c>
      <c r="AH3102" s="7" t="n">
        <f aca="false">INDEX($Y$2982:$Y$3109,MATCH($A3102+(1-D3102)*16,$A$2982:$A$3109,0))</f>
        <v>100000000</v>
      </c>
      <c r="AI3102" s="7" t="n">
        <f aca="false">INDEX($Y$2982:$Y$3109,MATCH($A3102-D3102*16,$A$2982:$A$3109,0))</f>
        <v>105075688.964823</v>
      </c>
      <c r="AJ3102" s="7" t="n">
        <f aca="false">INDEX($Z$2982:$Z$3109,MATCH($A3102+(1-E3102)*8,$A$2982:$A$3109,0))</f>
        <v>60000000</v>
      </c>
      <c r="AK3102" s="7" t="n">
        <f aca="false">INDEX($Z$2982:$Z$3109,MATCH($A3102-E3102*8,$A$2982:$A$3109,0))</f>
        <v>138923775.666968</v>
      </c>
      <c r="AL3102" s="7" t="n">
        <f aca="false">INDEX($AA$2982:$AA$3109,MATCH($A3102+(1-F3102)*4,$A$2982:$A$3109,0))</f>
        <v>30000000</v>
      </c>
      <c r="AM3102" s="7" t="n">
        <f aca="false">INDEX($AA$2982:$AA$3109,MATCH($A3102-F3102*4,$A$2982:$A$3109,0))</f>
        <v>183215066.56722</v>
      </c>
      <c r="AN3102" s="7" t="n">
        <f aca="false">INDEX($AB$2982:$AB$3109,MATCH($A3102+(1-G3102)*2,$A$2982:$A$3109,0))</f>
        <v>15000000</v>
      </c>
      <c r="AO3102" s="7" t="n">
        <f aca="false">INDEX($AB$2982:$AB$3109,MATCH($A3102-G3102*2,$A$2982:$A$3109,0))</f>
        <v>305358444.2787</v>
      </c>
      <c r="AP3102" s="7" t="n">
        <f aca="false">INDEX($AC$2982:$AC$3109,MATCH($A3102+(1-H3102)*1,$A$2982:$A$3109,0))</f>
        <v>5000000</v>
      </c>
      <c r="AQ3102" s="7" t="n">
        <f aca="false">INDEX($AC$2982:$AC$3109,MATCH($A3102-H3102*1,$A$2982:$A$3109,0))</f>
        <v>305358444.2787</v>
      </c>
      <c r="AR3102" s="14" t="b">
        <f aca="false">AND(IF(B3102=1,AD3102&gt;=AE3102,AE3102&gt;AD3102),IF(C3102=1,AF3102&gt;=AG3102,AG3102&gt;AF3102),IF(D3102=1,AH3102&gt;=AI3102,AI3102&gt;AH3102),IF(E3102=1,AJ3102&gt;=AK3102,AK3102&gt;AJ3102),IF(F3102=1,AL3102&gt;=AM3102,AM3102&gt;AL3102),IF(G3102=1,AN3102&gt;=AO3102,AO3102&gt;AN3102),IF(H3102=1,AP3102&gt;=AQ3102,AQ3102&gt;AP3102))</f>
        <v>0</v>
      </c>
      <c r="AS3102" s="2"/>
      <c r="AT3102" s="2"/>
      <c r="AU3102" s="2"/>
      <c r="AV3102" s="2"/>
      <c r="AW3102" s="2"/>
      <c r="AX3102" s="2"/>
    </row>
    <row r="3103" customFormat="false" ht="15" hidden="false" customHeight="false" outlineLevel="0" collapsed="false">
      <c r="A3103" s="6" t="n">
        <f aca="false">ROW()-2982</f>
        <v>121</v>
      </c>
      <c r="B3103" s="6" t="n">
        <f aca="false">MOD(INT($A3103/64),2)</f>
        <v>1</v>
      </c>
      <c r="C3103" s="6" t="n">
        <f aca="false">MOD(INT($A3103/32),2)</f>
        <v>1</v>
      </c>
      <c r="D3103" s="6" t="n">
        <f aca="false">MOD(INT($A3103/16),2)</f>
        <v>1</v>
      </c>
      <c r="E3103" s="6" t="n">
        <f aca="false">MOD(INT($A3103/8),2)</f>
        <v>1</v>
      </c>
      <c r="F3103" s="6" t="n">
        <f aca="false">MOD(INT($A3103/4),2)</f>
        <v>0</v>
      </c>
      <c r="G3103" s="6" t="n">
        <f aca="false">MOD(INT($A3103/2),2)</f>
        <v>0</v>
      </c>
      <c r="H3103" s="6" t="n">
        <f aca="false">MOD(INT($A3103/1),2)</f>
        <v>1</v>
      </c>
      <c r="I3103" s="7" t="n">
        <f aca="false">IF(B3103=1,MIN($B$6,$B$2980),0)</f>
        <v>30000000</v>
      </c>
      <c r="J3103" s="7" t="n">
        <f aca="false">IF(C3103=1,MIN($F$856,MAX(0,$B$2980-I3103)),0)</f>
        <v>300000000</v>
      </c>
      <c r="K3103" s="7" t="n">
        <f aca="false">IF(D3103=1,MIN($F$855,MAX(0,$B$2980-SUM(I3103:J3103))),0)</f>
        <v>100000000</v>
      </c>
      <c r="L3103" s="7" t="n">
        <f aca="false">IF(E3103=1,MIN($F$854,MAX(0,$B$2980-SUM(I3103:K3103))),0)</f>
        <v>60000000</v>
      </c>
      <c r="M3103" s="7" t="n">
        <f aca="false">IF(F3103=1,MIN($F$853,MAX(0,$B$2980-SUM(I3103:L3103))),0)</f>
        <v>0</v>
      </c>
      <c r="N3103" s="7" t="n">
        <f aca="false">IF(G3103=1,MIN($F$852,MAX(0,$B$2980-SUM(I3103:M3103))),0)</f>
        <v>0</v>
      </c>
      <c r="O3103" s="7" t="n">
        <f aca="false">IF(H3103=1,MIN($F$851,MAX(0,$B$2980-SUM(I3103:N3103))),0)</f>
        <v>5000000</v>
      </c>
      <c r="P3103" s="7" t="n">
        <f aca="false">MAX(0,$B$2980-SUM(I3103:O3103))</f>
        <v>1505000000</v>
      </c>
      <c r="Q3103" s="7" t="n">
        <f aca="false">($B$833+$B$834)+$B$22+(1-B3103)*$B$828+(1-C3103)*$E$856+(1-D3103)*$E$855+(1-E3103)*$E$854+(1-F3103)*$E$853+(1-G3103)*$E$852+(1-H3103)*$E$851</f>
        <v>17265976.3196125</v>
      </c>
      <c r="R3103" s="7" t="n">
        <f aca="false">P3103&gt;$B$12*Q3103</f>
        <v>1</v>
      </c>
      <c r="S3103" s="7" t="n">
        <f aca="false">IF(R3103,(P3103+$B$12*$B$13)/(Q3103+$B$13),IF(Q3103&gt;0,P3103/Q3103,0))</f>
        <v>76.2674191056378</v>
      </c>
      <c r="T3103" s="7" t="n">
        <f aca="false">IF(R3103,$B$13*(S3103-$B$12),0)</f>
        <v>188168547.764095</v>
      </c>
      <c r="U3103" s="7" t="n">
        <f aca="false">($B$833+$B$834)*S3103</f>
        <v>20285327.4400621</v>
      </c>
      <c r="V3103" s="7" t="n">
        <f aca="false">$B$22*S3103</f>
        <v>686406771.950741</v>
      </c>
      <c r="W3103" s="7" t="n">
        <f aca="false">IF(B3103=1,I3103,S3103*$B$828)</f>
        <v>30000000</v>
      </c>
      <c r="X3103" s="7" t="n">
        <f aca="false">IF(C3103=1,J3103,S3103*$E$856)</f>
        <v>300000000</v>
      </c>
      <c r="Y3103" s="7" t="n">
        <f aca="false">IF(D3103=1,K3103,S3103*$E$855)</f>
        <v>100000000</v>
      </c>
      <c r="Z3103" s="7" t="n">
        <f aca="false">IF(E3103=1,L3103,S3103*$E$854)</f>
        <v>60000000</v>
      </c>
      <c r="AA3103" s="7" t="n">
        <f aca="false">IF(F3103=1,M3103,S3103*$E$853)</f>
        <v>228802257.316914</v>
      </c>
      <c r="AB3103" s="7" t="n">
        <f aca="false">IF(G3103=1,N3103,S3103*$E$852)</f>
        <v>381337095.528189</v>
      </c>
      <c r="AC3103" s="7" t="n">
        <f aca="false">IF(H3103=1,O3103,S3103*$E$851)</f>
        <v>5000000</v>
      </c>
      <c r="AD3103" s="7" t="n">
        <f aca="false">INDEX($W$2982:$W$3109,MATCH($A3103+(1-B3103)*64,$A$2982:$A$3109,0))</f>
        <v>30000000</v>
      </c>
      <c r="AE3103" s="7" t="n">
        <f aca="false">INDEX($W$2982:$W$3109,MATCH($A3103-B3103*64,$A$2982:$A$3109,0))</f>
        <v>48157578.7757569</v>
      </c>
      <c r="AF3103" s="7" t="n">
        <f aca="false">INDEX($X$2982:$X$3109,MATCH($A3103+(1-C3103)*32,$A$2982:$A$3109,0))</f>
        <v>300000000</v>
      </c>
      <c r="AG3103" s="7" t="n">
        <f aca="false">INDEX($X$2982:$X$3109,MATCH($A3103-C3103*32,$A$2982:$A$3109,0))</f>
        <v>426659491.696893</v>
      </c>
      <c r="AH3103" s="7" t="n">
        <f aca="false">INDEX($Y$2982:$Y$3109,MATCH($A3103+(1-D3103)*16,$A$2982:$A$3109,0))</f>
        <v>100000000</v>
      </c>
      <c r="AI3103" s="7" t="n">
        <f aca="false">INDEX($Y$2982:$Y$3109,MATCH($A3103-D3103*16,$A$2982:$A$3109,0))</f>
        <v>129119036.183544</v>
      </c>
      <c r="AJ3103" s="7" t="n">
        <f aca="false">INDEX($Z$2982:$Z$3109,MATCH($A3103+(1-E3103)*8,$A$2982:$A$3109,0))</f>
        <v>60000000</v>
      </c>
      <c r="AK3103" s="7" t="n">
        <f aca="false">INDEX($Z$2982:$Z$3109,MATCH($A3103-E3103*8,$A$2982:$A$3109,0))</f>
        <v>169719571.371705</v>
      </c>
      <c r="AL3103" s="7" t="n">
        <f aca="false">INDEX($AA$2982:$AA$3109,MATCH($A3103+(1-F3103)*4,$A$2982:$A$3109,0))</f>
        <v>30000000</v>
      </c>
      <c r="AM3103" s="7" t="n">
        <f aca="false">INDEX($AA$2982:$AA$3109,MATCH($A3103-F3103*4,$A$2982:$A$3109,0))</f>
        <v>228802257.316914</v>
      </c>
      <c r="AN3103" s="7" t="n">
        <f aca="false">INDEX($AB$2982:$AB$3109,MATCH($A3103+(1-G3103)*2,$A$2982:$A$3109,0))</f>
        <v>15000000</v>
      </c>
      <c r="AO3103" s="7" t="n">
        <f aca="false">INDEX($AB$2982:$AB$3109,MATCH($A3103-G3103*2,$A$2982:$A$3109,0))</f>
        <v>381337095.528189</v>
      </c>
      <c r="AP3103" s="7" t="n">
        <f aca="false">INDEX($AC$2982:$AC$3109,MATCH($A3103+(1-H3103)*1,$A$2982:$A$3109,0))</f>
        <v>5000000</v>
      </c>
      <c r="AQ3103" s="7" t="n">
        <f aca="false">INDEX($AC$2982:$AC$3109,MATCH($A3103-H3103*1,$A$2982:$A$3109,0))</f>
        <v>305358444.2787</v>
      </c>
      <c r="AR3103" s="14" t="b">
        <f aca="false">AND(IF(B3103=1,AD3103&gt;=AE3103,AE3103&gt;AD3103),IF(C3103=1,AF3103&gt;=AG3103,AG3103&gt;AF3103),IF(D3103=1,AH3103&gt;=AI3103,AI3103&gt;AH3103),IF(E3103=1,AJ3103&gt;=AK3103,AK3103&gt;AJ3103),IF(F3103=1,AL3103&gt;=AM3103,AM3103&gt;AL3103),IF(G3103=1,AN3103&gt;=AO3103,AO3103&gt;AN3103),IF(H3103=1,AP3103&gt;=AQ3103,AQ3103&gt;AP3103))</f>
        <v>0</v>
      </c>
      <c r="AS3103" s="2"/>
      <c r="AT3103" s="2"/>
      <c r="AU3103" s="2"/>
      <c r="AV3103" s="2"/>
      <c r="AW3103" s="2"/>
      <c r="AX3103" s="2"/>
    </row>
    <row r="3104" customFormat="false" ht="15" hidden="false" customHeight="false" outlineLevel="0" collapsed="false">
      <c r="A3104" s="6" t="n">
        <f aca="false">ROW()-2982</f>
        <v>122</v>
      </c>
      <c r="B3104" s="6" t="n">
        <f aca="false">MOD(INT($A3104/64),2)</f>
        <v>1</v>
      </c>
      <c r="C3104" s="6" t="n">
        <f aca="false">MOD(INT($A3104/32),2)</f>
        <v>1</v>
      </c>
      <c r="D3104" s="6" t="n">
        <f aca="false">MOD(INT($A3104/16),2)</f>
        <v>1</v>
      </c>
      <c r="E3104" s="6" t="n">
        <f aca="false">MOD(INT($A3104/8),2)</f>
        <v>1</v>
      </c>
      <c r="F3104" s="6" t="n">
        <f aca="false">MOD(INT($A3104/4),2)</f>
        <v>0</v>
      </c>
      <c r="G3104" s="6" t="n">
        <f aca="false">MOD(INT($A3104/2),2)</f>
        <v>1</v>
      </c>
      <c r="H3104" s="6" t="n">
        <f aca="false">MOD(INT($A3104/1),2)</f>
        <v>0</v>
      </c>
      <c r="I3104" s="7" t="n">
        <f aca="false">IF(B3104=1,MIN($B$6,$B$2980),0)</f>
        <v>30000000</v>
      </c>
      <c r="J3104" s="7" t="n">
        <f aca="false">IF(C3104=1,MIN($F$856,MAX(0,$B$2980-I3104)),0)</f>
        <v>300000000</v>
      </c>
      <c r="K3104" s="7" t="n">
        <f aca="false">IF(D3104=1,MIN($F$855,MAX(0,$B$2980-SUM(I3104:J3104))),0)</f>
        <v>100000000</v>
      </c>
      <c r="L3104" s="7" t="n">
        <f aca="false">IF(E3104=1,MIN($F$854,MAX(0,$B$2980-SUM(I3104:K3104))),0)</f>
        <v>60000000</v>
      </c>
      <c r="M3104" s="7" t="n">
        <f aca="false">IF(F3104=1,MIN($F$853,MAX(0,$B$2980-SUM(I3104:L3104))),0)</f>
        <v>0</v>
      </c>
      <c r="N3104" s="7" t="n">
        <f aca="false">IF(G3104=1,MIN($F$852,MAX(0,$B$2980-SUM(I3104:M3104))),0)</f>
        <v>15000000</v>
      </c>
      <c r="O3104" s="7" t="n">
        <f aca="false">IF(H3104=1,MIN($F$851,MAX(0,$B$2980-SUM(I3104:N3104))),0)</f>
        <v>0</v>
      </c>
      <c r="P3104" s="7" t="n">
        <f aca="false">MAX(0,$B$2980-SUM(I3104:O3104))</f>
        <v>1495000000</v>
      </c>
      <c r="Q3104" s="7" t="n">
        <f aca="false">($B$833+$B$834)+$B$22+(1-B3104)*$B$828+(1-C3104)*$E$856+(1-D3104)*$E$855+(1-E3104)*$E$854+(1-F3104)*$E$853+(1-G3104)*$E$852+(1-H3104)*$E$851</f>
        <v>17265976.3196125</v>
      </c>
      <c r="R3104" s="7" t="n">
        <f aca="false">P3104&gt;$B$12*Q3104</f>
        <v>1</v>
      </c>
      <c r="S3104" s="7" t="n">
        <f aca="false">IF(R3104,(P3104+$B$12*$B$13)/(Q3104+$B$13),IF(Q3104&gt;0,P3104/Q3104,0))</f>
        <v>75.7614992442406</v>
      </c>
      <c r="T3104" s="7" t="n">
        <f aca="false">IF(R3104,$B$13*(S3104-$B$12),0)</f>
        <v>186903748.110601</v>
      </c>
      <c r="U3104" s="7" t="n">
        <f aca="false">($B$833+$B$834)*S3104</f>
        <v>20150764.7373088</v>
      </c>
      <c r="V3104" s="7" t="n">
        <f aca="false">$B$22*S3104</f>
        <v>681853493.198165</v>
      </c>
      <c r="W3104" s="7" t="n">
        <f aca="false">IF(B3104=1,I3104,S3104*$B$828)</f>
        <v>30000000</v>
      </c>
      <c r="X3104" s="7" t="n">
        <f aca="false">IF(C3104=1,J3104,S3104*$E$856)</f>
        <v>300000000</v>
      </c>
      <c r="Y3104" s="7" t="n">
        <f aca="false">IF(D3104=1,K3104,S3104*$E$855)</f>
        <v>100000000</v>
      </c>
      <c r="Z3104" s="7" t="n">
        <f aca="false">IF(E3104=1,L3104,S3104*$E$854)</f>
        <v>60000000</v>
      </c>
      <c r="AA3104" s="7" t="n">
        <f aca="false">IF(F3104=1,M3104,S3104*$E$853)</f>
        <v>227284497.732722</v>
      </c>
      <c r="AB3104" s="7" t="n">
        <f aca="false">IF(G3104=1,N3104,S3104*$E$852)</f>
        <v>15000000</v>
      </c>
      <c r="AC3104" s="7" t="n">
        <f aca="false">IF(H3104=1,O3104,S3104*$E$851)</f>
        <v>378807496.221203</v>
      </c>
      <c r="AD3104" s="7" t="n">
        <f aca="false">INDEX($W$2982:$W$3109,MATCH($A3104+(1-B3104)*64,$A$2982:$A$3109,0))</f>
        <v>30000000</v>
      </c>
      <c r="AE3104" s="7" t="n">
        <f aca="false">INDEX($W$2982:$W$3109,MATCH($A3104-B3104*64,$A$2982:$A$3109,0))</f>
        <v>47844358.7511991</v>
      </c>
      <c r="AF3104" s="7" t="n">
        <f aca="false">INDEX($X$2982:$X$3109,MATCH($A3104+(1-C3104)*32,$A$2982:$A$3109,0))</f>
        <v>300000000</v>
      </c>
      <c r="AG3104" s="7" t="n">
        <f aca="false">INDEX($X$2982:$X$3109,MATCH($A3104-C3104*32,$A$2982:$A$3109,0))</f>
        <v>424298996.58377</v>
      </c>
      <c r="AH3104" s="7" t="n">
        <f aca="false">INDEX($Y$2982:$Y$3109,MATCH($A3104+(1-D3104)*16,$A$2982:$A$3109,0))</f>
        <v>100000000</v>
      </c>
      <c r="AI3104" s="7" t="n">
        <f aca="false">INDEX($Y$2982:$Y$3109,MATCH($A3104-D3104*16,$A$2982:$A$3109,0))</f>
        <v>128315807.342588</v>
      </c>
      <c r="AJ3104" s="7" t="n">
        <f aca="false">INDEX($Z$2982:$Z$3109,MATCH($A3104+(1-E3104)*8,$A$2982:$A$3109,0))</f>
        <v>60000000</v>
      </c>
      <c r="AK3104" s="7" t="n">
        <f aca="false">INDEX($Z$2982:$Z$3109,MATCH($A3104-E3104*8,$A$2982:$A$3109,0))</f>
        <v>168636830.884485</v>
      </c>
      <c r="AL3104" s="7" t="n">
        <f aca="false">INDEX($AA$2982:$AA$3109,MATCH($A3104+(1-F3104)*4,$A$2982:$A$3109,0))</f>
        <v>30000000</v>
      </c>
      <c r="AM3104" s="7" t="n">
        <f aca="false">INDEX($AA$2982:$AA$3109,MATCH($A3104-F3104*4,$A$2982:$A$3109,0))</f>
        <v>227284497.732722</v>
      </c>
      <c r="AN3104" s="7" t="n">
        <f aca="false">INDEX($AB$2982:$AB$3109,MATCH($A3104+(1-G3104)*2,$A$2982:$A$3109,0))</f>
        <v>15000000</v>
      </c>
      <c r="AO3104" s="7" t="n">
        <f aca="false">INDEX($AB$2982:$AB$3109,MATCH($A3104-G3104*2,$A$2982:$A$3109,0))</f>
        <v>305358444.2787</v>
      </c>
      <c r="AP3104" s="7" t="n">
        <f aca="false">INDEX($AC$2982:$AC$3109,MATCH($A3104+(1-H3104)*1,$A$2982:$A$3109,0))</f>
        <v>5000000</v>
      </c>
      <c r="AQ3104" s="7" t="n">
        <f aca="false">INDEX($AC$2982:$AC$3109,MATCH($A3104-H3104*1,$A$2982:$A$3109,0))</f>
        <v>378807496.221203</v>
      </c>
      <c r="AR3104" s="14" t="b">
        <f aca="false">AND(IF(B3104=1,AD3104&gt;=AE3104,AE3104&gt;AD3104),IF(C3104=1,AF3104&gt;=AG3104,AG3104&gt;AF3104),IF(D3104=1,AH3104&gt;=AI3104,AI3104&gt;AH3104),IF(E3104=1,AJ3104&gt;=AK3104,AK3104&gt;AJ3104),IF(F3104=1,AL3104&gt;=AM3104,AM3104&gt;AL3104),IF(G3104=1,AN3104&gt;=AO3104,AO3104&gt;AN3104),IF(H3104=1,AP3104&gt;=AQ3104,AQ3104&gt;AP3104))</f>
        <v>0</v>
      </c>
      <c r="AS3104" s="2"/>
      <c r="AT3104" s="2"/>
      <c r="AU3104" s="2"/>
      <c r="AV3104" s="2"/>
      <c r="AW3104" s="2"/>
      <c r="AX3104" s="2"/>
    </row>
    <row r="3105" customFormat="false" ht="15" hidden="false" customHeight="false" outlineLevel="0" collapsed="false">
      <c r="A3105" s="6" t="n">
        <f aca="false">ROW()-2982</f>
        <v>123</v>
      </c>
      <c r="B3105" s="6" t="n">
        <f aca="false">MOD(INT($A3105/64),2)</f>
        <v>1</v>
      </c>
      <c r="C3105" s="6" t="n">
        <f aca="false">MOD(INT($A3105/32),2)</f>
        <v>1</v>
      </c>
      <c r="D3105" s="6" t="n">
        <f aca="false">MOD(INT($A3105/16),2)</f>
        <v>1</v>
      </c>
      <c r="E3105" s="6" t="n">
        <f aca="false">MOD(INT($A3105/8),2)</f>
        <v>1</v>
      </c>
      <c r="F3105" s="6" t="n">
        <f aca="false">MOD(INT($A3105/4),2)</f>
        <v>0</v>
      </c>
      <c r="G3105" s="6" t="n">
        <f aca="false">MOD(INT($A3105/2),2)</f>
        <v>1</v>
      </c>
      <c r="H3105" s="6" t="n">
        <f aca="false">MOD(INT($A3105/1),2)</f>
        <v>1</v>
      </c>
      <c r="I3105" s="7" t="n">
        <f aca="false">IF(B3105=1,MIN($B$6,$B$2980),0)</f>
        <v>30000000</v>
      </c>
      <c r="J3105" s="7" t="n">
        <f aca="false">IF(C3105=1,MIN($F$856,MAX(0,$B$2980-I3105)),0)</f>
        <v>300000000</v>
      </c>
      <c r="K3105" s="7" t="n">
        <f aca="false">IF(D3105=1,MIN($F$855,MAX(0,$B$2980-SUM(I3105:J3105))),0)</f>
        <v>100000000</v>
      </c>
      <c r="L3105" s="7" t="n">
        <f aca="false">IF(E3105=1,MIN($F$854,MAX(0,$B$2980-SUM(I3105:K3105))),0)</f>
        <v>60000000</v>
      </c>
      <c r="M3105" s="7" t="n">
        <f aca="false">IF(F3105=1,MIN($F$853,MAX(0,$B$2980-SUM(I3105:L3105))),0)</f>
        <v>0</v>
      </c>
      <c r="N3105" s="7" t="n">
        <f aca="false">IF(G3105=1,MIN($F$852,MAX(0,$B$2980-SUM(I3105:M3105))),0)</f>
        <v>15000000</v>
      </c>
      <c r="O3105" s="7" t="n">
        <f aca="false">IF(H3105=1,MIN($F$851,MAX(0,$B$2980-SUM(I3105:N3105))),0)</f>
        <v>5000000</v>
      </c>
      <c r="P3105" s="7" t="n">
        <f aca="false">MAX(0,$B$2980-SUM(I3105:O3105))</f>
        <v>1490000000</v>
      </c>
      <c r="Q3105" s="7" t="n">
        <f aca="false">($B$833+$B$834)+$B$22+(1-B3105)*$B$828+(1-C3105)*$E$856+(1-D3105)*$E$855+(1-E3105)*$E$854+(1-F3105)*$E$853+(1-G3105)*$E$852+(1-H3105)*$E$851</f>
        <v>12265976.3196125</v>
      </c>
      <c r="R3105" s="7" t="n">
        <f aca="false">P3105&gt;$B$12*Q3105</f>
        <v>1</v>
      </c>
      <c r="S3105" s="7" t="n">
        <f aca="false">IF(R3105,(P3105+$B$12*$B$13)/(Q3105+$B$13),IF(Q3105&gt;0,P3105/Q3105,0))</f>
        <v>101.076960147744</v>
      </c>
      <c r="T3105" s="7" t="n">
        <f aca="false">IF(R3105,$B$13*(S3105-$B$12),0)</f>
        <v>250192400.369359</v>
      </c>
      <c r="U3105" s="7" t="n">
        <f aca="false">($B$833+$B$834)*S3105</f>
        <v>26884077.8577168</v>
      </c>
      <c r="V3105" s="7" t="n">
        <f aca="false">$B$22*S3105</f>
        <v>909692641.329693</v>
      </c>
      <c r="W3105" s="7" t="n">
        <f aca="false">IF(B3105=1,I3105,S3105*$B$828)</f>
        <v>30000000</v>
      </c>
      <c r="X3105" s="7" t="n">
        <f aca="false">IF(C3105=1,J3105,S3105*$E$856)</f>
        <v>300000000</v>
      </c>
      <c r="Y3105" s="7" t="n">
        <f aca="false">IF(D3105=1,K3105,S3105*$E$855)</f>
        <v>100000000</v>
      </c>
      <c r="Z3105" s="7" t="n">
        <f aca="false">IF(E3105=1,L3105,S3105*$E$854)</f>
        <v>60000000</v>
      </c>
      <c r="AA3105" s="7" t="n">
        <f aca="false">IF(F3105=1,M3105,S3105*$E$853)</f>
        <v>303230880.443231</v>
      </c>
      <c r="AB3105" s="7" t="n">
        <f aca="false">IF(G3105=1,N3105,S3105*$E$852)</f>
        <v>15000000</v>
      </c>
      <c r="AC3105" s="7" t="n">
        <f aca="false">IF(H3105=1,O3105,S3105*$E$851)</f>
        <v>5000000</v>
      </c>
      <c r="AD3105" s="7" t="n">
        <f aca="false">INDEX($W$2982:$W$3109,MATCH($A3105+(1-B3105)*64,$A$2982:$A$3109,0))</f>
        <v>30000000</v>
      </c>
      <c r="AE3105" s="7" t="n">
        <f aca="false">INDEX($W$2982:$W$3109,MATCH($A3105-B3105*64,$A$2982:$A$3109,0))</f>
        <v>63165653.147852</v>
      </c>
      <c r="AF3105" s="7" t="n">
        <f aca="false">INDEX($X$2982:$X$3109,MATCH($A3105+(1-C3105)*32,$A$2982:$A$3109,0))</f>
        <v>300000000</v>
      </c>
      <c r="AG3105" s="7" t="n">
        <f aca="false">INDEX($X$2982:$X$3109,MATCH($A3105-C3105*32,$A$2982:$A$3109,0))</f>
        <v>524472454.331466</v>
      </c>
      <c r="AH3105" s="7" t="n">
        <f aca="false">INDEX($Y$2982:$Y$3109,MATCH($A3105+(1-D3105)*16,$A$2982:$A$3109,0))</f>
        <v>100000000</v>
      </c>
      <c r="AI3105" s="7" t="n">
        <f aca="false">INDEX($Y$2982:$Y$3109,MATCH($A3105-D3105*16,$A$2982:$A$3109,0))</f>
        <v>166694167.291711</v>
      </c>
      <c r="AJ3105" s="7" t="n">
        <f aca="false">INDEX($Z$2982:$Z$3109,MATCH($A3105+(1-E3105)*8,$A$2982:$A$3109,0))</f>
        <v>60000000</v>
      </c>
      <c r="AK3105" s="7" t="n">
        <f aca="false">INDEX($Z$2982:$Z$3109,MATCH($A3105-E3105*8,$A$2982:$A$3109,0))</f>
        <v>217057272.515456</v>
      </c>
      <c r="AL3105" s="7" t="n">
        <f aca="false">INDEX($AA$2982:$AA$3109,MATCH($A3105+(1-F3105)*4,$A$2982:$A$3109,0))</f>
        <v>30000000</v>
      </c>
      <c r="AM3105" s="7" t="n">
        <f aca="false">INDEX($AA$2982:$AA$3109,MATCH($A3105-F3105*4,$A$2982:$A$3109,0))</f>
        <v>303230880.443231</v>
      </c>
      <c r="AN3105" s="7" t="n">
        <f aca="false">INDEX($AB$2982:$AB$3109,MATCH($A3105+(1-G3105)*2,$A$2982:$A$3109,0))</f>
        <v>15000000</v>
      </c>
      <c r="AO3105" s="7" t="n">
        <f aca="false">INDEX($AB$2982:$AB$3109,MATCH($A3105-G3105*2,$A$2982:$A$3109,0))</f>
        <v>381337095.528189</v>
      </c>
      <c r="AP3105" s="7" t="n">
        <f aca="false">INDEX($AC$2982:$AC$3109,MATCH($A3105+(1-H3105)*1,$A$2982:$A$3109,0))</f>
        <v>5000000</v>
      </c>
      <c r="AQ3105" s="7" t="n">
        <f aca="false">INDEX($AC$2982:$AC$3109,MATCH($A3105-H3105*1,$A$2982:$A$3109,0))</f>
        <v>378807496.221203</v>
      </c>
      <c r="AR3105" s="14" t="b">
        <f aca="false">AND(IF(B3105=1,AD3105&gt;=AE3105,AE3105&gt;AD3105),IF(C3105=1,AF3105&gt;=AG3105,AG3105&gt;AF3105),IF(D3105=1,AH3105&gt;=AI3105,AI3105&gt;AH3105),IF(E3105=1,AJ3105&gt;=AK3105,AK3105&gt;AJ3105),IF(F3105=1,AL3105&gt;=AM3105,AM3105&gt;AL3105),IF(G3105=1,AN3105&gt;=AO3105,AO3105&gt;AN3105),IF(H3105=1,AP3105&gt;=AQ3105,AQ3105&gt;AP3105))</f>
        <v>0</v>
      </c>
      <c r="AS3105" s="2"/>
      <c r="AT3105" s="2"/>
      <c r="AU3105" s="2"/>
      <c r="AV3105" s="2"/>
      <c r="AW3105" s="2"/>
      <c r="AX3105" s="2"/>
    </row>
    <row r="3106" customFormat="false" ht="15" hidden="false" customHeight="false" outlineLevel="0" collapsed="false">
      <c r="A3106" s="6" t="n">
        <f aca="false">ROW()-2982</f>
        <v>124</v>
      </c>
      <c r="B3106" s="6" t="n">
        <f aca="false">MOD(INT($A3106/64),2)</f>
        <v>1</v>
      </c>
      <c r="C3106" s="6" t="n">
        <f aca="false">MOD(INT($A3106/32),2)</f>
        <v>1</v>
      </c>
      <c r="D3106" s="6" t="n">
        <f aca="false">MOD(INT($A3106/16),2)</f>
        <v>1</v>
      </c>
      <c r="E3106" s="6" t="n">
        <f aca="false">MOD(INT($A3106/8),2)</f>
        <v>1</v>
      </c>
      <c r="F3106" s="6" t="n">
        <f aca="false">MOD(INT($A3106/4),2)</f>
        <v>1</v>
      </c>
      <c r="G3106" s="6" t="n">
        <f aca="false">MOD(INT($A3106/2),2)</f>
        <v>0</v>
      </c>
      <c r="H3106" s="6" t="n">
        <f aca="false">MOD(INT($A3106/1),2)</f>
        <v>0</v>
      </c>
      <c r="I3106" s="7" t="n">
        <f aca="false">IF(B3106=1,MIN($B$6,$B$2980),0)</f>
        <v>30000000</v>
      </c>
      <c r="J3106" s="7" t="n">
        <f aca="false">IF(C3106=1,MIN($F$856,MAX(0,$B$2980-I3106)),0)</f>
        <v>300000000</v>
      </c>
      <c r="K3106" s="7" t="n">
        <f aca="false">IF(D3106=1,MIN($F$855,MAX(0,$B$2980-SUM(I3106:J3106))),0)</f>
        <v>100000000</v>
      </c>
      <c r="L3106" s="7" t="n">
        <f aca="false">IF(E3106=1,MIN($F$854,MAX(0,$B$2980-SUM(I3106:K3106))),0)</f>
        <v>60000000</v>
      </c>
      <c r="M3106" s="7" t="n">
        <f aca="false">IF(F3106=1,MIN($F$853,MAX(0,$B$2980-SUM(I3106:L3106))),0)</f>
        <v>30000000</v>
      </c>
      <c r="N3106" s="7" t="n">
        <f aca="false">IF(G3106=1,MIN($F$852,MAX(0,$B$2980-SUM(I3106:M3106))),0)</f>
        <v>0</v>
      </c>
      <c r="O3106" s="7" t="n">
        <f aca="false">IF(H3106=1,MIN($F$851,MAX(0,$B$2980-SUM(I3106:N3106))),0)</f>
        <v>0</v>
      </c>
      <c r="P3106" s="7" t="n">
        <f aca="false">MAX(0,$B$2980-SUM(I3106:O3106))</f>
        <v>1480000000</v>
      </c>
      <c r="Q3106" s="7" t="n">
        <f aca="false">($B$833+$B$834)+$B$22+(1-B3106)*$B$828+(1-C3106)*$E$856+(1-D3106)*$E$855+(1-E3106)*$E$854+(1-F3106)*$E$853+(1-G3106)*$E$852+(1-H3106)*$E$851</f>
        <v>19265976.3196125</v>
      </c>
      <c r="R3106" s="7" t="n">
        <f aca="false">P3106&gt;$B$12*Q3106</f>
        <v>1</v>
      </c>
      <c r="S3106" s="7" t="n">
        <f aca="false">IF(R3106,(P3106+$B$12*$B$13)/(Q3106+$B$13),IF(Q3106&gt;0,P3106/Q3106,0))</f>
        <v>68.1108891340737</v>
      </c>
      <c r="T3106" s="7" t="n">
        <f aca="false">IF(R3106,$B$13*(S3106-$B$12),0)</f>
        <v>167777222.835184</v>
      </c>
      <c r="U3106" s="7" t="n">
        <f aca="false">($B$833+$B$834)*S3106</f>
        <v>18115883.6174164</v>
      </c>
      <c r="V3106" s="7" t="n">
        <f aca="false">$B$22*S3106</f>
        <v>612998002.206663</v>
      </c>
      <c r="W3106" s="7" t="n">
        <f aca="false">IF(B3106=1,I3106,S3106*$B$828)</f>
        <v>30000000</v>
      </c>
      <c r="X3106" s="7" t="n">
        <f aca="false">IF(C3106=1,J3106,S3106*$E$856)</f>
        <v>300000000</v>
      </c>
      <c r="Y3106" s="7" t="n">
        <f aca="false">IF(D3106=1,K3106,S3106*$E$855)</f>
        <v>100000000</v>
      </c>
      <c r="Z3106" s="7" t="n">
        <f aca="false">IF(E3106=1,L3106,S3106*$E$854)</f>
        <v>60000000</v>
      </c>
      <c r="AA3106" s="7" t="n">
        <f aca="false">IF(F3106=1,M3106,S3106*$E$853)</f>
        <v>30000000</v>
      </c>
      <c r="AB3106" s="7" t="n">
        <f aca="false">IF(G3106=1,N3106,S3106*$E$852)</f>
        <v>340554445.670368</v>
      </c>
      <c r="AC3106" s="7" t="n">
        <f aca="false">IF(H3106=1,O3106,S3106*$E$851)</f>
        <v>340554445.670368</v>
      </c>
      <c r="AD3106" s="7" t="n">
        <f aca="false">INDEX($W$2982:$W$3109,MATCH($A3106+(1-B3106)*64,$A$2982:$A$3109,0))</f>
        <v>30000000</v>
      </c>
      <c r="AE3106" s="7" t="n">
        <f aca="false">INDEX($W$2982:$W$3109,MATCH($A3106-B3106*64,$A$2982:$A$3109,0))</f>
        <v>43145623.8674745</v>
      </c>
      <c r="AF3106" s="7" t="n">
        <f aca="false">INDEX($X$2982:$X$3109,MATCH($A3106+(1-C3106)*32,$A$2982:$A$3109,0))</f>
        <v>300000000</v>
      </c>
      <c r="AG3106" s="7" t="n">
        <f aca="false">INDEX($X$2982:$X$3109,MATCH($A3106-C3106*32,$A$2982:$A$3109,0))</f>
        <v>390567559.263795</v>
      </c>
      <c r="AH3106" s="7" t="n">
        <f aca="false">INDEX($Y$2982:$Y$3109,MATCH($A3106+(1-D3106)*16,$A$2982:$A$3109,0))</f>
        <v>100000000</v>
      </c>
      <c r="AI3106" s="7" t="n">
        <f aca="false">INDEX($Y$2982:$Y$3109,MATCH($A3106-D3106*16,$A$2982:$A$3109,0))</f>
        <v>116289463.843724</v>
      </c>
      <c r="AJ3106" s="7" t="n">
        <f aca="false">INDEX($Z$2982:$Z$3109,MATCH($A3106+(1-E3106)*8,$A$2982:$A$3109,0))</f>
        <v>60000000</v>
      </c>
      <c r="AK3106" s="7" t="n">
        <f aca="false">INDEX($Z$2982:$Z$3109,MATCH($A3106-E3106*8,$A$2982:$A$3109,0))</f>
        <v>153190582.951765</v>
      </c>
      <c r="AL3106" s="7" t="n">
        <f aca="false">INDEX($AA$2982:$AA$3109,MATCH($A3106+(1-F3106)*4,$A$2982:$A$3109,0))</f>
        <v>30000000</v>
      </c>
      <c r="AM3106" s="7" t="n">
        <f aca="false">INDEX($AA$2982:$AA$3109,MATCH($A3106-F3106*4,$A$2982:$A$3109,0))</f>
        <v>183215066.56722</v>
      </c>
      <c r="AN3106" s="7" t="n">
        <f aca="false">INDEX($AB$2982:$AB$3109,MATCH($A3106+(1-G3106)*2,$A$2982:$A$3109,0))</f>
        <v>15000000</v>
      </c>
      <c r="AO3106" s="7" t="n">
        <f aca="false">INDEX($AB$2982:$AB$3109,MATCH($A3106-G3106*2,$A$2982:$A$3109,0))</f>
        <v>340554445.670368</v>
      </c>
      <c r="AP3106" s="7" t="n">
        <f aca="false">INDEX($AC$2982:$AC$3109,MATCH($A3106+(1-H3106)*1,$A$2982:$A$3109,0))</f>
        <v>5000000</v>
      </c>
      <c r="AQ3106" s="7" t="n">
        <f aca="false">INDEX($AC$2982:$AC$3109,MATCH($A3106-H3106*1,$A$2982:$A$3109,0))</f>
        <v>340554445.670368</v>
      </c>
      <c r="AR3106" s="14" t="b">
        <f aca="false">AND(IF(B3106=1,AD3106&gt;=AE3106,AE3106&gt;AD3106),IF(C3106=1,AF3106&gt;=AG3106,AG3106&gt;AF3106),IF(D3106=1,AH3106&gt;=AI3106,AI3106&gt;AH3106),IF(E3106=1,AJ3106&gt;=AK3106,AK3106&gt;AJ3106),IF(F3106=1,AL3106&gt;=AM3106,AM3106&gt;AL3106),IF(G3106=1,AN3106&gt;=AO3106,AO3106&gt;AN3106),IF(H3106=1,AP3106&gt;=AQ3106,AQ3106&gt;AP3106))</f>
        <v>0</v>
      </c>
      <c r="AS3106" s="2"/>
      <c r="AT3106" s="2"/>
      <c r="AU3106" s="2"/>
      <c r="AV3106" s="2"/>
      <c r="AW3106" s="2"/>
      <c r="AX3106" s="2"/>
    </row>
    <row r="3107" customFormat="false" ht="15" hidden="false" customHeight="false" outlineLevel="0" collapsed="false">
      <c r="A3107" s="6" t="n">
        <f aca="false">ROW()-2982</f>
        <v>125</v>
      </c>
      <c r="B3107" s="6" t="n">
        <f aca="false">MOD(INT($A3107/64),2)</f>
        <v>1</v>
      </c>
      <c r="C3107" s="6" t="n">
        <f aca="false">MOD(INT($A3107/32),2)</f>
        <v>1</v>
      </c>
      <c r="D3107" s="6" t="n">
        <f aca="false">MOD(INT($A3107/16),2)</f>
        <v>1</v>
      </c>
      <c r="E3107" s="6" t="n">
        <f aca="false">MOD(INT($A3107/8),2)</f>
        <v>1</v>
      </c>
      <c r="F3107" s="6" t="n">
        <f aca="false">MOD(INT($A3107/4),2)</f>
        <v>1</v>
      </c>
      <c r="G3107" s="6" t="n">
        <f aca="false">MOD(INT($A3107/2),2)</f>
        <v>0</v>
      </c>
      <c r="H3107" s="6" t="n">
        <f aca="false">MOD(INT($A3107/1),2)</f>
        <v>1</v>
      </c>
      <c r="I3107" s="7" t="n">
        <f aca="false">IF(B3107=1,MIN($B$6,$B$2980),0)</f>
        <v>30000000</v>
      </c>
      <c r="J3107" s="7" t="n">
        <f aca="false">IF(C3107=1,MIN($F$856,MAX(0,$B$2980-I3107)),0)</f>
        <v>300000000</v>
      </c>
      <c r="K3107" s="7" t="n">
        <f aca="false">IF(D3107=1,MIN($F$855,MAX(0,$B$2980-SUM(I3107:J3107))),0)</f>
        <v>100000000</v>
      </c>
      <c r="L3107" s="7" t="n">
        <f aca="false">IF(E3107=1,MIN($F$854,MAX(0,$B$2980-SUM(I3107:K3107))),0)</f>
        <v>60000000</v>
      </c>
      <c r="M3107" s="7" t="n">
        <f aca="false">IF(F3107=1,MIN($F$853,MAX(0,$B$2980-SUM(I3107:L3107))),0)</f>
        <v>30000000</v>
      </c>
      <c r="N3107" s="7" t="n">
        <f aca="false">IF(G3107=1,MIN($F$852,MAX(0,$B$2980-SUM(I3107:M3107))),0)</f>
        <v>0</v>
      </c>
      <c r="O3107" s="7" t="n">
        <f aca="false">IF(H3107=1,MIN($F$851,MAX(0,$B$2980-SUM(I3107:N3107))),0)</f>
        <v>5000000</v>
      </c>
      <c r="P3107" s="7" t="n">
        <f aca="false">MAX(0,$B$2980-SUM(I3107:O3107))</f>
        <v>1475000000</v>
      </c>
      <c r="Q3107" s="7" t="n">
        <f aca="false">($B$833+$B$834)+$B$22+(1-B3107)*$B$828+(1-C3107)*$E$856+(1-D3107)*$E$855+(1-E3107)*$E$854+(1-F3107)*$E$853+(1-G3107)*$E$852+(1-H3107)*$E$851</f>
        <v>14265976.3196125</v>
      </c>
      <c r="R3107" s="7" t="n">
        <f aca="false">P3107&gt;$B$12*Q3107</f>
        <v>1</v>
      </c>
      <c r="S3107" s="7" t="n">
        <f aca="false">IF(R3107,(P3107+$B$12*$B$13)/(Q3107+$B$13),IF(Q3107&gt;0,P3107/Q3107,0))</f>
        <v>88.1249008011332</v>
      </c>
      <c r="T3107" s="7" t="n">
        <f aca="false">IF(R3107,$B$13*(S3107-$B$12),0)</f>
        <v>217812252.002833</v>
      </c>
      <c r="U3107" s="7" t="n">
        <f aca="false">($B$833+$B$834)*S3107</f>
        <v>23439136.7813026</v>
      </c>
      <c r="V3107" s="7" t="n">
        <f aca="false">$B$22*S3107</f>
        <v>793124107.210199</v>
      </c>
      <c r="W3107" s="7" t="n">
        <f aca="false">IF(B3107=1,I3107,S3107*$B$828)</f>
        <v>30000000</v>
      </c>
      <c r="X3107" s="7" t="n">
        <f aca="false">IF(C3107=1,J3107,S3107*$E$856)</f>
        <v>300000000</v>
      </c>
      <c r="Y3107" s="7" t="n">
        <f aca="false">IF(D3107=1,K3107,S3107*$E$855)</f>
        <v>100000000</v>
      </c>
      <c r="Z3107" s="7" t="n">
        <f aca="false">IF(E3107=1,L3107,S3107*$E$854)</f>
        <v>60000000</v>
      </c>
      <c r="AA3107" s="7" t="n">
        <f aca="false">IF(F3107=1,M3107,S3107*$E$853)</f>
        <v>30000000</v>
      </c>
      <c r="AB3107" s="7" t="n">
        <f aca="false">IF(G3107=1,N3107,S3107*$E$852)</f>
        <v>440624504.005666</v>
      </c>
      <c r="AC3107" s="7" t="n">
        <f aca="false">IF(H3107=1,O3107,S3107*$E$851)</f>
        <v>5000000</v>
      </c>
      <c r="AD3107" s="7" t="n">
        <f aca="false">INDEX($W$2982:$W$3109,MATCH($A3107+(1-B3107)*64,$A$2982:$A$3109,0))</f>
        <v>30000000</v>
      </c>
      <c r="AE3107" s="7" t="n">
        <f aca="false">INDEX($W$2982:$W$3109,MATCH($A3107-B3107*64,$A$2982:$A$3109,0))</f>
        <v>55356551.3348917</v>
      </c>
      <c r="AF3107" s="7" t="n">
        <f aca="false">INDEX($X$2982:$X$3109,MATCH($A3107+(1-C3107)*32,$A$2982:$A$3109,0))</f>
        <v>300000000</v>
      </c>
      <c r="AG3107" s="7" t="n">
        <f aca="false">INDEX($X$2982:$X$3109,MATCH($A3107-C3107*32,$A$2982:$A$3109,0))</f>
        <v>474608543.054364</v>
      </c>
      <c r="AH3107" s="7" t="n">
        <f aca="false">INDEX($Y$2982:$Y$3109,MATCH($A3107+(1-D3107)*16,$A$2982:$A$3109,0))</f>
        <v>100000000</v>
      </c>
      <c r="AI3107" s="7" t="n">
        <f aca="false">INDEX($Y$2982:$Y$3109,MATCH($A3107-D3107*16,$A$2982:$A$3109,0))</f>
        <v>147265367.707414</v>
      </c>
      <c r="AJ3107" s="7" t="n">
        <f aca="false">INDEX($Z$2982:$Z$3109,MATCH($A3107+(1-E3107)*8,$A$2982:$A$3109,0))</f>
        <v>60000000</v>
      </c>
      <c r="AK3107" s="7" t="n">
        <f aca="false">INDEX($Z$2982:$Z$3109,MATCH($A3107-E3107*8,$A$2982:$A$3109,0))</f>
        <v>192528673.648836</v>
      </c>
      <c r="AL3107" s="7" t="n">
        <f aca="false">INDEX($AA$2982:$AA$3109,MATCH($A3107+(1-F3107)*4,$A$2982:$A$3109,0))</f>
        <v>30000000</v>
      </c>
      <c r="AM3107" s="7" t="n">
        <f aca="false">INDEX($AA$2982:$AA$3109,MATCH($A3107-F3107*4,$A$2982:$A$3109,0))</f>
        <v>228802257.316914</v>
      </c>
      <c r="AN3107" s="7" t="n">
        <f aca="false">INDEX($AB$2982:$AB$3109,MATCH($A3107+(1-G3107)*2,$A$2982:$A$3109,0))</f>
        <v>15000000</v>
      </c>
      <c r="AO3107" s="7" t="n">
        <f aca="false">INDEX($AB$2982:$AB$3109,MATCH($A3107-G3107*2,$A$2982:$A$3109,0))</f>
        <v>440624504.005666</v>
      </c>
      <c r="AP3107" s="7" t="n">
        <f aca="false">INDEX($AC$2982:$AC$3109,MATCH($A3107+(1-H3107)*1,$A$2982:$A$3109,0))</f>
        <v>5000000</v>
      </c>
      <c r="AQ3107" s="7" t="n">
        <f aca="false">INDEX($AC$2982:$AC$3109,MATCH($A3107-H3107*1,$A$2982:$A$3109,0))</f>
        <v>340554445.670368</v>
      </c>
      <c r="AR3107" s="14" t="b">
        <f aca="false">AND(IF(B3107=1,AD3107&gt;=AE3107,AE3107&gt;AD3107),IF(C3107=1,AF3107&gt;=AG3107,AG3107&gt;AF3107),IF(D3107=1,AH3107&gt;=AI3107,AI3107&gt;AH3107),IF(E3107=1,AJ3107&gt;=AK3107,AK3107&gt;AJ3107),IF(F3107=1,AL3107&gt;=AM3107,AM3107&gt;AL3107),IF(G3107=1,AN3107&gt;=AO3107,AO3107&gt;AN3107),IF(H3107=1,AP3107&gt;=AQ3107,AQ3107&gt;AP3107))</f>
        <v>0</v>
      </c>
      <c r="AS3107" s="2"/>
      <c r="AT3107" s="2"/>
      <c r="AU3107" s="2"/>
      <c r="AV3107" s="2"/>
      <c r="AW3107" s="2"/>
      <c r="AX3107" s="2"/>
    </row>
    <row r="3108" customFormat="false" ht="15" hidden="false" customHeight="false" outlineLevel="0" collapsed="false">
      <c r="A3108" s="6" t="n">
        <f aca="false">ROW()-2982</f>
        <v>126</v>
      </c>
      <c r="B3108" s="6" t="n">
        <f aca="false">MOD(INT($A3108/64),2)</f>
        <v>1</v>
      </c>
      <c r="C3108" s="6" t="n">
        <f aca="false">MOD(INT($A3108/32),2)</f>
        <v>1</v>
      </c>
      <c r="D3108" s="6" t="n">
        <f aca="false">MOD(INT($A3108/16),2)</f>
        <v>1</v>
      </c>
      <c r="E3108" s="6" t="n">
        <f aca="false">MOD(INT($A3108/8),2)</f>
        <v>1</v>
      </c>
      <c r="F3108" s="6" t="n">
        <f aca="false">MOD(INT($A3108/4),2)</f>
        <v>1</v>
      </c>
      <c r="G3108" s="6" t="n">
        <f aca="false">MOD(INT($A3108/2),2)</f>
        <v>1</v>
      </c>
      <c r="H3108" s="6" t="n">
        <f aca="false">MOD(INT($A3108/1),2)</f>
        <v>0</v>
      </c>
      <c r="I3108" s="7" t="n">
        <f aca="false">IF(B3108=1,MIN($B$6,$B$2980),0)</f>
        <v>30000000</v>
      </c>
      <c r="J3108" s="7" t="n">
        <f aca="false">IF(C3108=1,MIN($F$856,MAX(0,$B$2980-I3108)),0)</f>
        <v>300000000</v>
      </c>
      <c r="K3108" s="7" t="n">
        <f aca="false">IF(D3108=1,MIN($F$855,MAX(0,$B$2980-SUM(I3108:J3108))),0)</f>
        <v>100000000</v>
      </c>
      <c r="L3108" s="7" t="n">
        <f aca="false">IF(E3108=1,MIN($F$854,MAX(0,$B$2980-SUM(I3108:K3108))),0)</f>
        <v>60000000</v>
      </c>
      <c r="M3108" s="7" t="n">
        <f aca="false">IF(F3108=1,MIN($F$853,MAX(0,$B$2980-SUM(I3108:L3108))),0)</f>
        <v>30000000</v>
      </c>
      <c r="N3108" s="7" t="n">
        <f aca="false">IF(G3108=1,MIN($F$852,MAX(0,$B$2980-SUM(I3108:M3108))),0)</f>
        <v>15000000</v>
      </c>
      <c r="O3108" s="7" t="n">
        <f aca="false">IF(H3108=1,MIN($F$851,MAX(0,$B$2980-SUM(I3108:N3108))),0)</f>
        <v>0</v>
      </c>
      <c r="P3108" s="7" t="n">
        <f aca="false">MAX(0,$B$2980-SUM(I3108:O3108))</f>
        <v>1465000000</v>
      </c>
      <c r="Q3108" s="7" t="n">
        <f aca="false">($B$833+$B$834)+$B$22+(1-B3108)*$B$828+(1-C3108)*$E$856+(1-D3108)*$E$855+(1-E3108)*$E$854+(1-F3108)*$E$853+(1-G3108)*$E$852+(1-H3108)*$E$851</f>
        <v>14265976.3196125</v>
      </c>
      <c r="R3108" s="7" t="n">
        <f aca="false">P3108&gt;$B$12*Q3108</f>
        <v>1</v>
      </c>
      <c r="S3108" s="7" t="n">
        <f aca="false">IF(R3108,(P3108+$B$12*$B$13)/(Q3108+$B$13),IF(Q3108&gt;0,P3108/Q3108,0))</f>
        <v>87.5284547720223</v>
      </c>
      <c r="T3108" s="7" t="n">
        <f aca="false">IF(R3108,$B$13*(S3108-$B$12),0)</f>
        <v>216321136.930056</v>
      </c>
      <c r="U3108" s="7" t="n">
        <f aca="false">($B$833+$B$834)*S3108</f>
        <v>23280496.2616322</v>
      </c>
      <c r="V3108" s="7" t="n">
        <f aca="false">$B$22*S3108</f>
        <v>787756092.948201</v>
      </c>
      <c r="W3108" s="7" t="n">
        <f aca="false">IF(B3108=1,I3108,S3108*$B$828)</f>
        <v>30000000</v>
      </c>
      <c r="X3108" s="7" t="n">
        <f aca="false">IF(C3108=1,J3108,S3108*$E$856)</f>
        <v>300000000</v>
      </c>
      <c r="Y3108" s="7" t="n">
        <f aca="false">IF(D3108=1,K3108,S3108*$E$855)</f>
        <v>100000000</v>
      </c>
      <c r="Z3108" s="7" t="n">
        <f aca="false">IF(E3108=1,L3108,S3108*$E$854)</f>
        <v>60000000</v>
      </c>
      <c r="AA3108" s="7" t="n">
        <f aca="false">IF(F3108=1,M3108,S3108*$E$853)</f>
        <v>30000000</v>
      </c>
      <c r="AB3108" s="7" t="n">
        <f aca="false">IF(G3108=1,N3108,S3108*$E$852)</f>
        <v>15000000</v>
      </c>
      <c r="AC3108" s="7" t="n">
        <f aca="false">IF(H3108=1,O3108,S3108*$E$851)</f>
        <v>437642273.860111</v>
      </c>
      <c r="AD3108" s="7" t="n">
        <f aca="false">INDEX($W$2982:$W$3109,MATCH($A3108+(1-B3108)*64,$A$2982:$A$3109,0))</f>
        <v>30000000</v>
      </c>
      <c r="AE3108" s="7" t="n">
        <f aca="false">INDEX($W$2982:$W$3109,MATCH($A3108-B3108*64,$A$2982:$A$3109,0))</f>
        <v>54989343.6975126</v>
      </c>
      <c r="AF3108" s="7" t="n">
        <f aca="false">INDEX($X$2982:$X$3109,MATCH($A3108+(1-C3108)*32,$A$2982:$A$3109,0))</f>
        <v>300000000</v>
      </c>
      <c r="AG3108" s="7" t="n">
        <f aca="false">INDEX($X$2982:$X$3109,MATCH($A3108-C3108*32,$A$2982:$A$3109,0))</f>
        <v>471938452.798081</v>
      </c>
      <c r="AH3108" s="7" t="n">
        <f aca="false">INDEX($Y$2982:$Y$3109,MATCH($A3108+(1-D3108)*16,$A$2982:$A$3109,0))</f>
        <v>100000000</v>
      </c>
      <c r="AI3108" s="7" t="n">
        <f aca="false">INDEX($Y$2982:$Y$3109,MATCH($A3108-D3108*16,$A$2982:$A$3109,0))</f>
        <v>146331831.303563</v>
      </c>
      <c r="AJ3108" s="7" t="n">
        <f aca="false">INDEX($Z$2982:$Z$3109,MATCH($A3108+(1-E3108)*8,$A$2982:$A$3109,0))</f>
        <v>60000000</v>
      </c>
      <c r="AK3108" s="7" t="n">
        <f aca="false">INDEX($Z$2982:$Z$3109,MATCH($A3108-E3108*8,$A$2982:$A$3109,0))</f>
        <v>191276454.633234</v>
      </c>
      <c r="AL3108" s="7" t="n">
        <f aca="false">INDEX($AA$2982:$AA$3109,MATCH($A3108+(1-F3108)*4,$A$2982:$A$3109,0))</f>
        <v>30000000</v>
      </c>
      <c r="AM3108" s="7" t="n">
        <f aca="false">INDEX($AA$2982:$AA$3109,MATCH($A3108-F3108*4,$A$2982:$A$3109,0))</f>
        <v>227284497.732722</v>
      </c>
      <c r="AN3108" s="7" t="n">
        <f aca="false">INDEX($AB$2982:$AB$3109,MATCH($A3108+(1-G3108)*2,$A$2982:$A$3109,0))</f>
        <v>15000000</v>
      </c>
      <c r="AO3108" s="7" t="n">
        <f aca="false">INDEX($AB$2982:$AB$3109,MATCH($A3108-G3108*2,$A$2982:$A$3109,0))</f>
        <v>340554445.670368</v>
      </c>
      <c r="AP3108" s="7" t="n">
        <f aca="false">INDEX($AC$2982:$AC$3109,MATCH($A3108+(1-H3108)*1,$A$2982:$A$3109,0))</f>
        <v>5000000</v>
      </c>
      <c r="AQ3108" s="7" t="n">
        <f aca="false">INDEX($AC$2982:$AC$3109,MATCH($A3108-H3108*1,$A$2982:$A$3109,0))</f>
        <v>437642273.860111</v>
      </c>
      <c r="AR3108" s="14" t="b">
        <f aca="false">AND(IF(B3108=1,AD3108&gt;=AE3108,AE3108&gt;AD3108),IF(C3108=1,AF3108&gt;=AG3108,AG3108&gt;AF3108),IF(D3108=1,AH3108&gt;=AI3108,AI3108&gt;AH3108),IF(E3108=1,AJ3108&gt;=AK3108,AK3108&gt;AJ3108),IF(F3108=1,AL3108&gt;=AM3108,AM3108&gt;AL3108),IF(G3108=1,AN3108&gt;=AO3108,AO3108&gt;AN3108),IF(H3108=1,AP3108&gt;=AQ3108,AQ3108&gt;AP3108))</f>
        <v>0</v>
      </c>
      <c r="AS3108" s="2"/>
      <c r="AT3108" s="2"/>
      <c r="AU3108" s="2"/>
      <c r="AV3108" s="2"/>
      <c r="AW3108" s="2"/>
      <c r="AX3108" s="2"/>
    </row>
    <row r="3109" customFormat="false" ht="15" hidden="false" customHeight="false" outlineLevel="0" collapsed="false">
      <c r="A3109" s="6" t="n">
        <f aca="false">ROW()-2982</f>
        <v>127</v>
      </c>
      <c r="B3109" s="6" t="n">
        <f aca="false">MOD(INT($A3109/64),2)</f>
        <v>1</v>
      </c>
      <c r="C3109" s="6" t="n">
        <f aca="false">MOD(INT($A3109/32),2)</f>
        <v>1</v>
      </c>
      <c r="D3109" s="6" t="n">
        <f aca="false">MOD(INT($A3109/16),2)</f>
        <v>1</v>
      </c>
      <c r="E3109" s="6" t="n">
        <f aca="false">MOD(INT($A3109/8),2)</f>
        <v>1</v>
      </c>
      <c r="F3109" s="6" t="n">
        <f aca="false">MOD(INT($A3109/4),2)</f>
        <v>1</v>
      </c>
      <c r="G3109" s="6" t="n">
        <f aca="false">MOD(INT($A3109/2),2)</f>
        <v>1</v>
      </c>
      <c r="H3109" s="6" t="n">
        <f aca="false">MOD(INT($A3109/1),2)</f>
        <v>1</v>
      </c>
      <c r="I3109" s="7" t="n">
        <f aca="false">IF(B3109=1,MIN($B$6,$B$2980),0)</f>
        <v>30000000</v>
      </c>
      <c r="J3109" s="7" t="n">
        <f aca="false">IF(C3109=1,MIN($F$856,MAX(0,$B$2980-I3109)),0)</f>
        <v>300000000</v>
      </c>
      <c r="K3109" s="7" t="n">
        <f aca="false">IF(D3109=1,MIN($F$855,MAX(0,$B$2980-SUM(I3109:J3109))),0)</f>
        <v>100000000</v>
      </c>
      <c r="L3109" s="7" t="n">
        <f aca="false">IF(E3109=1,MIN($F$854,MAX(0,$B$2980-SUM(I3109:K3109))),0)</f>
        <v>60000000</v>
      </c>
      <c r="M3109" s="7" t="n">
        <f aca="false">IF(F3109=1,MIN($F$853,MAX(0,$B$2980-SUM(I3109:L3109))),0)</f>
        <v>30000000</v>
      </c>
      <c r="N3109" s="7" t="n">
        <f aca="false">IF(G3109=1,MIN($F$852,MAX(0,$B$2980-SUM(I3109:M3109))),0)</f>
        <v>15000000</v>
      </c>
      <c r="O3109" s="7" t="n">
        <f aca="false">IF(H3109=1,MIN($F$851,MAX(0,$B$2980-SUM(I3109:N3109))),0)</f>
        <v>5000000</v>
      </c>
      <c r="P3109" s="7" t="n">
        <f aca="false">MAX(0,$B$2980-SUM(I3109:O3109))</f>
        <v>1460000000</v>
      </c>
      <c r="Q3109" s="7" t="n">
        <f aca="false">($B$833+$B$834)+$B$22+(1-B3109)*$B$828+(1-C3109)*$E$856+(1-D3109)*$E$855+(1-E3109)*$E$854+(1-F3109)*$E$853+(1-G3109)*$E$852+(1-H3109)*$E$851</f>
        <v>9265976.31961251</v>
      </c>
      <c r="R3109" s="7" t="n">
        <f aca="false">P3109&gt;$B$12*Q3109</f>
        <v>1</v>
      </c>
      <c r="S3109" s="7" t="n">
        <f aca="false">IF(R3109,(P3109+$B$12*$B$13)/(Q3109+$B$13),IF(Q3109&gt;0,P3109/Q3109,0))</f>
        <v>124.299077294774</v>
      </c>
      <c r="T3109" s="7" t="n">
        <f aca="false">IF(R3109,$B$13*(S3109-$B$12),0)</f>
        <v>308247693.236936</v>
      </c>
      <c r="U3109" s="7" t="n">
        <f aca="false">($B$833+$B$834)*S3109</f>
        <v>33060611.1100945</v>
      </c>
      <c r="V3109" s="7" t="n">
        <f aca="false">$B$22*S3109</f>
        <v>1118691695.65297</v>
      </c>
      <c r="W3109" s="7" t="n">
        <f aca="false">IF(B3109=1,I3109,S3109*$B$828)</f>
        <v>30000000</v>
      </c>
      <c r="X3109" s="7" t="n">
        <f aca="false">IF(C3109=1,J3109,S3109*$E$856)</f>
        <v>300000000</v>
      </c>
      <c r="Y3109" s="7" t="n">
        <f aca="false">IF(D3109=1,K3109,S3109*$E$855)</f>
        <v>100000000</v>
      </c>
      <c r="Z3109" s="7" t="n">
        <f aca="false">IF(E3109=1,L3109,S3109*$E$854)</f>
        <v>60000000</v>
      </c>
      <c r="AA3109" s="7" t="n">
        <f aca="false">IF(F3109=1,M3109,S3109*$E$853)</f>
        <v>30000000</v>
      </c>
      <c r="AB3109" s="7" t="n">
        <f aca="false">IF(G3109=1,N3109,S3109*$E$852)</f>
        <v>15000000</v>
      </c>
      <c r="AC3109" s="7" t="n">
        <f aca="false">IF(H3109=1,O3109,S3109*$E$851)</f>
        <v>5000000</v>
      </c>
      <c r="AD3109" s="7" t="n">
        <f aca="false">INDEX($W$2982:$W$3109,MATCH($A3109+(1-B3109)*64,$A$2982:$A$3109,0))</f>
        <v>30000000</v>
      </c>
      <c r="AE3109" s="7" t="n">
        <f aca="false">INDEX($W$2982:$W$3109,MATCH($A3109-B3109*64,$A$2982:$A$3109,0))</f>
        <v>76895734.1054962</v>
      </c>
      <c r="AF3109" s="7" t="n">
        <f aca="false">INDEX($X$2982:$X$3109,MATCH($A3109+(1-C3109)*32,$A$2982:$A$3109,0))</f>
        <v>300000000</v>
      </c>
      <c r="AG3109" s="7" t="n">
        <f aca="false">INDEX($X$2982:$X$3109,MATCH($A3109-C3109*32,$A$2982:$A$3109,0))</f>
        <v>602252703.759652</v>
      </c>
      <c r="AH3109" s="7" t="n">
        <f aca="false">INDEX($Y$2982:$Y$3109,MATCH($A3109+(1-D3109)*16,$A$2982:$A$3109,0))</f>
        <v>100000000</v>
      </c>
      <c r="AI3109" s="7" t="n">
        <f aca="false">INDEX($Y$2982:$Y$3109,MATCH($A3109-D3109*16,$A$2982:$A$3109,0))</f>
        <v>199919992.567082</v>
      </c>
      <c r="AJ3109" s="7" t="n">
        <f aca="false">INDEX($Z$2982:$Z$3109,MATCH($A3109+(1-E3109)*8,$A$2982:$A$3109,0))</f>
        <v>60000000</v>
      </c>
      <c r="AK3109" s="7" t="n">
        <f aca="false">INDEX($Z$2982:$Z$3109,MATCH($A3109-E3109*8,$A$2982:$A$3109,0))</f>
        <v>257941981.375552</v>
      </c>
      <c r="AL3109" s="7" t="n">
        <f aca="false">INDEX($AA$2982:$AA$3109,MATCH($A3109+(1-F3109)*4,$A$2982:$A$3109,0))</f>
        <v>30000000</v>
      </c>
      <c r="AM3109" s="7" t="n">
        <f aca="false">INDEX($AA$2982:$AA$3109,MATCH($A3109-F3109*4,$A$2982:$A$3109,0))</f>
        <v>303230880.443231</v>
      </c>
      <c r="AN3109" s="7" t="n">
        <f aca="false">INDEX($AB$2982:$AB$3109,MATCH($A3109+(1-G3109)*2,$A$2982:$A$3109,0))</f>
        <v>15000000</v>
      </c>
      <c r="AO3109" s="7" t="n">
        <f aca="false">INDEX($AB$2982:$AB$3109,MATCH($A3109-G3109*2,$A$2982:$A$3109,0))</f>
        <v>440624504.005666</v>
      </c>
      <c r="AP3109" s="7" t="n">
        <f aca="false">INDEX($AC$2982:$AC$3109,MATCH($A3109+(1-H3109)*1,$A$2982:$A$3109,0))</f>
        <v>5000000</v>
      </c>
      <c r="AQ3109" s="7" t="n">
        <f aca="false">INDEX($AC$2982:$AC$3109,MATCH($A3109-H3109*1,$A$2982:$A$3109,0))</f>
        <v>437642273.860111</v>
      </c>
      <c r="AR3109" s="14" t="b">
        <f aca="false">AND(IF(B3109=1,AD3109&gt;=AE3109,AE3109&gt;AD3109),IF(C3109=1,AF3109&gt;=AG3109,AG3109&gt;AF3109),IF(D3109=1,AH3109&gt;=AI3109,AI3109&gt;AH3109),IF(E3109=1,AJ3109&gt;=AK3109,AK3109&gt;AJ3109),IF(F3109=1,AL3109&gt;=AM3109,AM3109&gt;AL3109),IF(G3109=1,AN3109&gt;=AO3109,AO3109&gt;AN3109),IF(H3109=1,AP3109&gt;=AQ3109,AQ3109&gt;AP3109))</f>
        <v>0</v>
      </c>
      <c r="AS3109" s="2"/>
      <c r="AT3109" s="2"/>
      <c r="AU3109" s="2"/>
      <c r="AV3109" s="2"/>
      <c r="AW3109" s="2"/>
      <c r="AX3109" s="2"/>
    </row>
    <row r="3110" customFormat="false" ht="15" hidden="false" customHeight="false" outlineLevel="0" collapsed="false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</row>
    <row r="3111" customFormat="false" ht="15" hidden="false" customHeight="false" outlineLevel="0" collapsed="false">
      <c r="A3111" s="6" t="s">
        <v>320</v>
      </c>
      <c r="B3111" s="6" t="n">
        <f aca="false">MATCH(TRUE(),AR2982:AR3109,0)</f>
        <v>17</v>
      </c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</row>
    <row r="3112" customFormat="false" ht="15" hidden="false" customHeight="false" outlineLevel="0" collapsed="false">
      <c r="A3112" s="6" t="s">
        <v>321</v>
      </c>
      <c r="B3112" s="6" t="n">
        <f aca="false">INDEX(A2982:A3109,B3111)</f>
        <v>16</v>
      </c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</row>
    <row r="3113" customFormat="false" ht="15" hidden="false" customHeight="false" outlineLevel="0" collapsed="false">
      <c r="A3113" s="6" t="s">
        <v>298</v>
      </c>
      <c r="B3113" s="7" t="n">
        <f aca="false">INDEX(W2982:W3109,$B$3111)</f>
        <v>35855285.4781483</v>
      </c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</row>
    <row r="3114" customFormat="false" ht="15" hidden="false" customHeight="false" outlineLevel="0" collapsed="false">
      <c r="A3114" s="6" t="s">
        <v>299</v>
      </c>
      <c r="B3114" s="7" t="n">
        <f aca="false">INDEX(X2982:X3109,$B$3111)</f>
        <v>342626534.303142</v>
      </c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</row>
    <row r="3115" customFormat="false" ht="15" hidden="false" customHeight="false" outlineLevel="0" collapsed="false">
      <c r="A3115" s="6" t="s">
        <v>300</v>
      </c>
      <c r="B3115" s="7" t="n">
        <f aca="false">INDEX(Y2982:Y3109,$B$3111)</f>
        <v>100000000</v>
      </c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</row>
    <row r="3116" customFormat="false" ht="15" hidden="false" customHeight="false" outlineLevel="0" collapsed="false">
      <c r="A3116" s="6" t="s">
        <v>301</v>
      </c>
      <c r="B3116" s="7" t="n">
        <f aca="false">INDEX(Z2982:Z3109,$B$3111)</f>
        <v>134640610.353631</v>
      </c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</row>
    <row r="3117" customFormat="false" ht="15" hidden="false" customHeight="false" outlineLevel="0" collapsed="false">
      <c r="A3117" s="6" t="s">
        <v>302</v>
      </c>
      <c r="B3117" s="7" t="n">
        <f aca="false">INDEX(AA2982:AA3109,$B$3111)</f>
        <v>168300762.942038</v>
      </c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</row>
    <row r="3118" customFormat="false" ht="15" hidden="false" customHeight="false" outlineLevel="0" collapsed="false">
      <c r="A3118" s="6" t="s">
        <v>303</v>
      </c>
      <c r="B3118" s="7" t="n">
        <f aca="false">INDEX(AB2982:AB3109,$B$3111)</f>
        <v>280501271.570064</v>
      </c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</row>
    <row r="3119" customFormat="false" ht="15" hidden="false" customHeight="false" outlineLevel="0" collapsed="false">
      <c r="A3119" s="6" t="s">
        <v>304</v>
      </c>
      <c r="B3119" s="7" t="n">
        <f aca="false">INDEX(AC2982:AC3109,$B$3111)</f>
        <v>280501271.570064</v>
      </c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</row>
    <row r="3120" customFormat="false" ht="15" hidden="false" customHeight="false" outlineLevel="0" collapsed="false">
      <c r="A3120" s="6" t="s">
        <v>296</v>
      </c>
      <c r="B3120" s="7" t="n">
        <f aca="false">INDEX(U2982:U3109,$B$3111)</f>
        <v>14921339.1717667</v>
      </c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</row>
    <row r="3121" customFormat="false" ht="15" hidden="false" customHeight="false" outlineLevel="0" collapsed="false">
      <c r="A3121" s="6" t="s">
        <v>322</v>
      </c>
      <c r="B3121" s="7" t="n">
        <f aca="false">INDEX(V2982:V3109,$B$3111)</f>
        <v>504902288.826115</v>
      </c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</row>
    <row r="3122" customFormat="false" ht="15" hidden="false" customHeight="false" outlineLevel="0" collapsed="false">
      <c r="A3122" s="6" t="s">
        <v>323</v>
      </c>
      <c r="B3122" s="7" t="n">
        <f aca="false">INDEX(T2982:T3109,$B$3111)</f>
        <v>137750635.785032</v>
      </c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</row>
    <row r="3123" customFormat="false" ht="15" hidden="false" customHeight="false" outlineLevel="0" collapsed="false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</row>
    <row r="3124" customFormat="false" ht="15" hidden="false" customHeight="false" outlineLevel="0" collapsed="false">
      <c r="A3124" s="6" t="s">
        <v>324</v>
      </c>
      <c r="B3124" s="6" t="n">
        <f aca="false">INDEX(B2982:B3109,$B$3111)</f>
        <v>0</v>
      </c>
      <c r="C3124" s="7" t="n">
        <f aca="false">INDEX(AD2982:AD3109,$B$3111)</f>
        <v>30000000</v>
      </c>
      <c r="D3124" s="7" t="n">
        <f aca="false">INDEX(AE2982:AE3109,$B$3111)</f>
        <v>35855285.4781483</v>
      </c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</row>
    <row r="3125" customFormat="false" ht="15" hidden="false" customHeight="false" outlineLevel="0" collapsed="false">
      <c r="A3125" s="6" t="s">
        <v>325</v>
      </c>
      <c r="B3125" s="6" t="n">
        <f aca="false">INDEX(C2982:C3109,$B$3111)</f>
        <v>0</v>
      </c>
      <c r="C3125" s="7" t="n">
        <f aca="false">INDEX(AF2982:AF3109,$B$3111)</f>
        <v>300000000</v>
      </c>
      <c r="D3125" s="7" t="n">
        <f aca="false">INDEX(AG2982:AG3109,$B$3111)</f>
        <v>342626534.303142</v>
      </c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</row>
    <row r="3126" customFormat="false" ht="15" hidden="false" customHeight="false" outlineLevel="0" collapsed="false">
      <c r="A3126" s="6" t="s">
        <v>326</v>
      </c>
      <c r="B3126" s="6" t="n">
        <f aca="false">INDEX(D2982:D3109,$B$3111)</f>
        <v>1</v>
      </c>
      <c r="C3126" s="7" t="n">
        <f aca="false">INDEX(AH2982:AH3109,$B$3111)</f>
        <v>100000000</v>
      </c>
      <c r="D3126" s="7" t="n">
        <f aca="false">INDEX(AI2982:AI3109,$B$3111)</f>
        <v>96999908.1722231</v>
      </c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</row>
    <row r="3127" customFormat="false" ht="15" hidden="false" customHeight="false" outlineLevel="0" collapsed="false">
      <c r="A3127" s="6" t="s">
        <v>327</v>
      </c>
      <c r="B3127" s="6" t="n">
        <f aca="false">INDEX(E2982:E3109,$B$3111)</f>
        <v>0</v>
      </c>
      <c r="C3127" s="7" t="n">
        <f aca="false">INDEX(AJ2982:AJ3109,$B$3111)</f>
        <v>60000000</v>
      </c>
      <c r="D3127" s="7" t="n">
        <f aca="false">INDEX(AK2982:AK3109,$B$3111)</f>
        <v>134640610.353631</v>
      </c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</row>
    <row r="3128" customFormat="false" ht="15" hidden="false" customHeight="false" outlineLevel="0" collapsed="false">
      <c r="A3128" s="6" t="s">
        <v>328</v>
      </c>
      <c r="B3128" s="6" t="n">
        <f aca="false">INDEX(F2982:F3109,$B$3111)</f>
        <v>0</v>
      </c>
      <c r="C3128" s="7" t="n">
        <f aca="false">INDEX(AL2982:AL3109,$B$3111)</f>
        <v>30000000</v>
      </c>
      <c r="D3128" s="7" t="n">
        <f aca="false">INDEX(AM2982:AM3109,$B$3111)</f>
        <v>168300762.942038</v>
      </c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</row>
    <row r="3129" customFormat="false" ht="15" hidden="false" customHeight="false" outlineLevel="0" collapsed="false">
      <c r="A3129" s="6" t="s">
        <v>329</v>
      </c>
      <c r="B3129" s="6" t="n">
        <f aca="false">INDEX(G2982:G3109,$B$3111)</f>
        <v>0</v>
      </c>
      <c r="C3129" s="7" t="n">
        <f aca="false">INDEX(AN2982:AN3109,$B$3111)</f>
        <v>15000000</v>
      </c>
      <c r="D3129" s="7" t="n">
        <f aca="false">INDEX(AO2982:AO3109,$B$3111)</f>
        <v>280501271.570064</v>
      </c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</row>
    <row r="3130" customFormat="false" ht="15" hidden="false" customHeight="false" outlineLevel="0" collapsed="false">
      <c r="A3130" s="6" t="s">
        <v>330</v>
      </c>
      <c r="B3130" s="6" t="n">
        <f aca="false">INDEX(H2982:H3109,$B$3111)</f>
        <v>0</v>
      </c>
      <c r="C3130" s="7" t="n">
        <f aca="false">INDEX(AP2982:AP3109,$B$3111)</f>
        <v>5000000</v>
      </c>
      <c r="D3130" s="7" t="n">
        <f aca="false">INDEX(AQ2982:AQ3109,$B$3111)</f>
        <v>280501271.570064</v>
      </c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</row>
    <row r="3131" customFormat="false" ht="15" hidden="false" customHeight="false" outlineLevel="0" collapsed="false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</row>
    <row r="3132" customFormat="false" ht="15" hidden="false" customHeight="false" outlineLevel="0" collapsed="false">
      <c r="A3132" s="6" t="s">
        <v>190</v>
      </c>
      <c r="B3132" s="7" t="n">
        <f aca="false">SUM(B3113:B3122)</f>
        <v>2000000000</v>
      </c>
      <c r="C3132" s="7" t="n">
        <f aca="false">$B$2980-$B$3132</f>
        <v>0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8"/>
  </cols>
  <sheetData>
    <row r="1" customFormat="false" ht="17.35" hidden="false" customHeight="false" outlineLevel="0" collapsed="false">
      <c r="A1" s="1" t="str">
        <f aca="false">Assumptions!$B$113</f>
        <v>Pro-Forma Cap Table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5" t="str">
        <f aca="false">Assumptions!$B$114</f>
        <v>Stakeholder</v>
      </c>
      <c r="B3" s="5" t="str">
        <f aca="false">Assumptions!$B$115</f>
        <v>Security Class</v>
      </c>
      <c r="C3" s="5" t="str">
        <f aca="false">Assumptions!$B$116</f>
        <v>Common Shares</v>
      </c>
      <c r="D3" s="5" t="str">
        <f aca="false">Assumptions!$B$117</f>
        <v>Preferred Shares</v>
      </c>
      <c r="E3" s="5" t="str">
        <f aca="false">Assumptions!$B$118</f>
        <v>As-Converted Shares</v>
      </c>
      <c r="F3" s="5" t="str">
        <f aca="false">Assumptions!$B$119</f>
        <v>Ownership %</v>
      </c>
      <c r="G3" s="2"/>
      <c r="H3" s="2"/>
      <c r="I3" s="2"/>
    </row>
    <row r="4" customFormat="false" ht="15" hidden="false" customHeight="false" outlineLevel="0" collapsed="false">
      <c r="A4" s="6" t="str">
        <f aca="false">Assumptions!$A$70</f>
        <v>F1</v>
      </c>
      <c r="B4" s="6" t="str">
        <f aca="false">Assumptions!$B$168</f>
        <v>Common + RSAs</v>
      </c>
      <c r="C4" s="9" t="n">
        <f aca="false">Assumptions!$B$17-Assumptions!$B$214*Assumptions!$B$17/Assumptions!$B$20</f>
        <v>3763442.73417189</v>
      </c>
      <c r="D4" s="9" t="n">
        <f aca="false">Assumptions!$B$23</f>
        <v>0</v>
      </c>
      <c r="E4" s="9" t="n">
        <f aca="false">C4</f>
        <v>3763442.73417189</v>
      </c>
      <c r="F4" s="8" t="n">
        <f aca="false">E4/Assumptions!$B$199</f>
        <v>0.0981646947306503</v>
      </c>
      <c r="G4" s="2"/>
      <c r="H4" s="2"/>
      <c r="I4" s="2"/>
    </row>
    <row r="5" customFormat="false" ht="15" hidden="false" customHeight="false" outlineLevel="0" collapsed="false">
      <c r="A5" s="6" t="str">
        <f aca="false">Assumptions!$A$71</f>
        <v>F2</v>
      </c>
      <c r="B5" s="6" t="str">
        <f aca="false">Assumptions!$B$168</f>
        <v>Common + RSAs</v>
      </c>
      <c r="C5" s="9" t="n">
        <f aca="false">Assumptions!$B$18-Assumptions!$B$214*Assumptions!$B$18/Assumptions!$B$20</f>
        <v>2352151.70885743</v>
      </c>
      <c r="D5" s="9" t="n">
        <f aca="false">Assumptions!$B$23</f>
        <v>0</v>
      </c>
      <c r="E5" s="9" t="n">
        <f aca="false">C5</f>
        <v>2352151.70885743</v>
      </c>
      <c r="F5" s="8" t="n">
        <f aca="false">E5/Assumptions!$B$199</f>
        <v>0.0613529342066564</v>
      </c>
      <c r="G5" s="2"/>
      <c r="H5" s="2"/>
      <c r="I5" s="2"/>
    </row>
    <row r="6" customFormat="false" ht="15" hidden="false" customHeight="false" outlineLevel="0" collapsed="false">
      <c r="A6" s="6" t="str">
        <f aca="false">Assumptions!$A$72</f>
        <v>F3</v>
      </c>
      <c r="B6" s="6" t="str">
        <f aca="false">Assumptions!$B$168</f>
        <v>Common + RSAs</v>
      </c>
      <c r="C6" s="9" t="n">
        <f aca="false">Assumptions!$B$19-Assumptions!$B$214*Assumptions!$B$19/Assumptions!$B$20</f>
        <v>1411291.02531446</v>
      </c>
      <c r="D6" s="9" t="n">
        <f aca="false">Assumptions!$B$23</f>
        <v>0</v>
      </c>
      <c r="E6" s="9" t="n">
        <f aca="false">C6</f>
        <v>1411291.02531446</v>
      </c>
      <c r="F6" s="8" t="n">
        <f aca="false">E6/Assumptions!$B$199</f>
        <v>0.0368117605239939</v>
      </c>
      <c r="G6" s="2"/>
      <c r="H6" s="2"/>
      <c r="I6" s="2"/>
    </row>
    <row r="7" customFormat="false" ht="15" hidden="false" customHeight="false" outlineLevel="0" collapsed="false">
      <c r="A7" s="6" t="str">
        <f aca="false">Assumptions!$A$73</f>
        <v>E1</v>
      </c>
      <c r="B7" s="6" t="str">
        <f aca="false">Assumptions!$B$168</f>
        <v>Common + RSAs</v>
      </c>
      <c r="C7" s="9" t="n">
        <f aca="false">Assumptions!$C$73</f>
        <v>100000</v>
      </c>
      <c r="D7" s="9" t="n">
        <f aca="false">Assumptions!$B$23</f>
        <v>0</v>
      </c>
      <c r="E7" s="9" t="n">
        <f aca="false">C7</f>
        <v>100000</v>
      </c>
      <c r="F7" s="8" t="n">
        <f aca="false">E7/Assumptions!$B$199</f>
        <v>0.00260837487546494</v>
      </c>
      <c r="G7" s="2"/>
      <c r="H7" s="2"/>
      <c r="I7" s="2"/>
    </row>
    <row r="8" customFormat="false" ht="15" hidden="false" customHeight="false" outlineLevel="0" collapsed="false">
      <c r="A8" s="6" t="str">
        <f aca="false">Assumptions!$A$74</f>
        <v>E2</v>
      </c>
      <c r="B8" s="6" t="str">
        <f aca="false">Assumptions!$B$168</f>
        <v>Common + RSAs</v>
      </c>
      <c r="C8" s="9" t="n">
        <f aca="false">Assumptions!$C$74</f>
        <v>100000</v>
      </c>
      <c r="D8" s="9" t="n">
        <f aca="false">Assumptions!$B$23</f>
        <v>0</v>
      </c>
      <c r="E8" s="9" t="n">
        <f aca="false">C8</f>
        <v>100000</v>
      </c>
      <c r="F8" s="8" t="n">
        <f aca="false">E8/Assumptions!$B$199</f>
        <v>0.00260837487546494</v>
      </c>
      <c r="G8" s="2"/>
      <c r="H8" s="2"/>
      <c r="I8" s="2"/>
    </row>
    <row r="9" customFormat="false" ht="15" hidden="false" customHeight="false" outlineLevel="0" collapsed="false">
      <c r="A9" s="6" t="str">
        <f aca="false">Assumptions!$A$75</f>
        <v>E3</v>
      </c>
      <c r="B9" s="6" t="str">
        <f aca="false">Assumptions!$B$168</f>
        <v>Common + RSAs</v>
      </c>
      <c r="C9" s="9" t="n">
        <f aca="false">Assumptions!$C$75</f>
        <v>100000</v>
      </c>
      <c r="D9" s="9" t="n">
        <f aca="false">Assumptions!$B$23</f>
        <v>0</v>
      </c>
      <c r="E9" s="9" t="n">
        <f aca="false">C9</f>
        <v>100000</v>
      </c>
      <c r="F9" s="8" t="n">
        <f aca="false">E9/Assumptions!$B$199</f>
        <v>0.00260837487546494</v>
      </c>
      <c r="G9" s="2"/>
      <c r="H9" s="2"/>
      <c r="I9" s="2"/>
    </row>
    <row r="10" customFormat="false" ht="15" hidden="false" customHeight="false" outlineLevel="0" collapsed="false">
      <c r="A10" s="6" t="str">
        <f aca="false">Assumptions!$A$76</f>
        <v>E4</v>
      </c>
      <c r="B10" s="6" t="str">
        <f aca="false">Assumptions!$B$168</f>
        <v>Common + RSAs</v>
      </c>
      <c r="C10" s="9" t="n">
        <f aca="false">Assumptions!$C$76</f>
        <v>100000</v>
      </c>
      <c r="D10" s="9" t="n">
        <f aca="false">Assumptions!$B$23</f>
        <v>0</v>
      </c>
      <c r="E10" s="9" t="n">
        <f aca="false">C10</f>
        <v>100000</v>
      </c>
      <c r="F10" s="8" t="n">
        <f aca="false">E10/Assumptions!$B$199</f>
        <v>0.00260837487546494</v>
      </c>
      <c r="G10" s="2"/>
      <c r="H10" s="2"/>
      <c r="I10" s="2"/>
    </row>
    <row r="11" customFormat="false" ht="15" hidden="false" customHeight="false" outlineLevel="0" collapsed="false">
      <c r="A11" s="6" t="str">
        <f aca="false">Assumptions!$A$77</f>
        <v>E5</v>
      </c>
      <c r="B11" s="6" t="str">
        <f aca="false">Assumptions!$B$168</f>
        <v>Common + RSAs</v>
      </c>
      <c r="C11" s="9" t="n">
        <f aca="false">Assumptions!$C$77</f>
        <v>100000</v>
      </c>
      <c r="D11" s="9" t="n">
        <f aca="false">Assumptions!$B$23</f>
        <v>0</v>
      </c>
      <c r="E11" s="9" t="n">
        <f aca="false">C11</f>
        <v>100000</v>
      </c>
      <c r="F11" s="8" t="n">
        <f aca="false">E11/Assumptions!$B$199</f>
        <v>0.00260837487546494</v>
      </c>
      <c r="G11" s="2"/>
      <c r="H11" s="2"/>
      <c r="I11" s="2"/>
    </row>
    <row r="12" customFormat="false" ht="15" hidden="false" customHeight="false" outlineLevel="0" collapsed="false">
      <c r="A12" s="6" t="str">
        <f aca="false">Assumptions!$A$78</f>
        <v>E6</v>
      </c>
      <c r="B12" s="6" t="str">
        <f aca="false">Assumptions!$B$168</f>
        <v>Common + RSAs</v>
      </c>
      <c r="C12" s="9" t="n">
        <f aca="false">Assumptions!$C$78</f>
        <v>100000</v>
      </c>
      <c r="D12" s="9" t="n">
        <f aca="false">Assumptions!$B$23</f>
        <v>0</v>
      </c>
      <c r="E12" s="9" t="n">
        <f aca="false">C12</f>
        <v>100000</v>
      </c>
      <c r="F12" s="8" t="n">
        <f aca="false">E12/Assumptions!$B$199</f>
        <v>0.00260837487546494</v>
      </c>
      <c r="G12" s="2"/>
      <c r="H12" s="2"/>
      <c r="I12" s="2"/>
    </row>
    <row r="13" customFormat="false" ht="15" hidden="false" customHeight="false" outlineLevel="0" collapsed="false">
      <c r="A13" s="6" t="str">
        <f aca="false">Assumptions!$A$79</f>
        <v>E7</v>
      </c>
      <c r="B13" s="6" t="str">
        <f aca="false">Assumptions!$B$168</f>
        <v>Common + RSAs</v>
      </c>
      <c r="C13" s="9" t="n">
        <f aca="false">Assumptions!$C$79</f>
        <v>100000</v>
      </c>
      <c r="D13" s="9" t="n">
        <f aca="false">Assumptions!$B$23</f>
        <v>0</v>
      </c>
      <c r="E13" s="9" t="n">
        <f aca="false">C13</f>
        <v>100000</v>
      </c>
      <c r="F13" s="8" t="n">
        <f aca="false">E13/Assumptions!$B$199</f>
        <v>0.00260837487546494</v>
      </c>
      <c r="G13" s="2"/>
      <c r="H13" s="2"/>
      <c r="I13" s="2"/>
    </row>
    <row r="14" customFormat="false" ht="15" hidden="false" customHeight="false" outlineLevel="0" collapsed="false">
      <c r="A14" s="6" t="str">
        <f aca="false">Assumptions!$A$80</f>
        <v>E8</v>
      </c>
      <c r="B14" s="6" t="str">
        <f aca="false">Assumptions!$B$168</f>
        <v>Common + RSAs</v>
      </c>
      <c r="C14" s="9" t="n">
        <f aca="false">Assumptions!$C$80</f>
        <v>100000</v>
      </c>
      <c r="D14" s="9" t="n">
        <f aca="false">Assumptions!$B$23</f>
        <v>0</v>
      </c>
      <c r="E14" s="9" t="n">
        <f aca="false">C14</f>
        <v>100000</v>
      </c>
      <c r="F14" s="8" t="n">
        <f aca="false">E14/Assumptions!$B$199</f>
        <v>0.00260837487546494</v>
      </c>
      <c r="G14" s="2"/>
      <c r="H14" s="2"/>
      <c r="I14" s="2"/>
    </row>
    <row r="15" customFormat="false" ht="15" hidden="false" customHeight="false" outlineLevel="0" collapsed="false">
      <c r="A15" s="6" t="str">
        <f aca="false">Assumptions!$A$81</f>
        <v>E9</v>
      </c>
      <c r="B15" s="6" t="str">
        <f aca="false">Assumptions!$B$168</f>
        <v>Common + RSAs</v>
      </c>
      <c r="C15" s="9" t="n">
        <f aca="false">Assumptions!$C$81</f>
        <v>100000</v>
      </c>
      <c r="D15" s="9" t="n">
        <f aca="false">Assumptions!$B$23</f>
        <v>0</v>
      </c>
      <c r="E15" s="9" t="n">
        <f aca="false">C15</f>
        <v>100000</v>
      </c>
      <c r="F15" s="8" t="n">
        <f aca="false">E15/Assumptions!$B$199</f>
        <v>0.00260837487546494</v>
      </c>
      <c r="G15" s="2"/>
      <c r="H15" s="2"/>
      <c r="I15" s="2"/>
    </row>
    <row r="16" customFormat="false" ht="15" hidden="false" customHeight="false" outlineLevel="0" collapsed="false">
      <c r="A16" s="6" t="str">
        <f aca="false">Assumptions!$A$82</f>
        <v>E10</v>
      </c>
      <c r="B16" s="6" t="str">
        <f aca="false">Assumptions!$B$168</f>
        <v>Common + RSAs</v>
      </c>
      <c r="C16" s="9" t="n">
        <f aca="false">Assumptions!$C$82</f>
        <v>100000</v>
      </c>
      <c r="D16" s="9" t="n">
        <f aca="false">Assumptions!$B$23</f>
        <v>0</v>
      </c>
      <c r="E16" s="9" t="n">
        <f aca="false">C16</f>
        <v>100000</v>
      </c>
      <c r="F16" s="8" t="n">
        <f aca="false">E16/Assumptions!$B$199</f>
        <v>0.00260837487546494</v>
      </c>
      <c r="G16" s="2"/>
      <c r="H16" s="2"/>
      <c r="I16" s="2"/>
    </row>
    <row r="17" customFormat="false" ht="15" hidden="false" customHeight="false" outlineLevel="0" collapsed="false">
      <c r="A17" s="6" t="str">
        <f aca="false">Assumptions!$A$83</f>
        <v>SEED1</v>
      </c>
      <c r="B17" s="6" t="str">
        <f aca="false">Assumptions!$A$221</f>
        <v>Seed</v>
      </c>
      <c r="C17" s="9" t="n">
        <f aca="false">Assumptions!$B$23</f>
        <v>0</v>
      </c>
      <c r="D17" s="9" t="n">
        <f aca="false">Assumptions!$E$83</f>
        <v>5000000</v>
      </c>
      <c r="E17" s="9" t="n">
        <f aca="false">Assumptions!$E$83*Assumptions!$E$221/5000000</f>
        <v>5000000</v>
      </c>
      <c r="F17" s="8" t="n">
        <f aca="false">E17/Assumptions!$B$199</f>
        <v>0.130418743773247</v>
      </c>
      <c r="G17" s="2"/>
      <c r="H17" s="2"/>
      <c r="I17" s="2"/>
    </row>
    <row r="18" customFormat="false" ht="15" hidden="false" customHeight="false" outlineLevel="0" collapsed="false">
      <c r="A18" s="6" t="str">
        <f aca="false">Assumptions!$A$84</f>
        <v>A1</v>
      </c>
      <c r="B18" s="6" t="str">
        <f aca="false">Assumptions!$A$222</f>
        <v>A</v>
      </c>
      <c r="C18" s="9" t="n">
        <f aca="false">Assumptions!$B$23</f>
        <v>0</v>
      </c>
      <c r="D18" s="9" t="n">
        <f aca="false">Assumptions!$E$84</f>
        <v>5000000</v>
      </c>
      <c r="E18" s="9" t="n">
        <f aca="false">Assumptions!$E$84*Assumptions!$E$222/5000000</f>
        <v>5000000</v>
      </c>
      <c r="F18" s="8" t="n">
        <f aca="false">E18/Assumptions!$B$199</f>
        <v>0.130418743773247</v>
      </c>
      <c r="G18" s="2"/>
      <c r="H18" s="2"/>
      <c r="I18" s="2"/>
    </row>
    <row r="19" customFormat="false" ht="15" hidden="false" customHeight="false" outlineLevel="0" collapsed="false">
      <c r="A19" s="6" t="str">
        <f aca="false">Assumptions!$A$85</f>
        <v>B1</v>
      </c>
      <c r="B19" s="6" t="str">
        <f aca="false">Assumptions!$A$223</f>
        <v>B</v>
      </c>
      <c r="C19" s="9" t="n">
        <f aca="false">Assumptions!$B$23</f>
        <v>0</v>
      </c>
      <c r="D19" s="9" t="n">
        <f aca="false">Assumptions!$E$85</f>
        <v>3000000</v>
      </c>
      <c r="E19" s="9" t="n">
        <f aca="false">Assumptions!$E$85*Assumptions!$E$223/3000000</f>
        <v>3000000</v>
      </c>
      <c r="F19" s="8" t="n">
        <f aca="false">E19/Assumptions!$B$199</f>
        <v>0.0782512462639482</v>
      </c>
      <c r="G19" s="2"/>
      <c r="H19" s="2"/>
      <c r="I19" s="2"/>
    </row>
    <row r="20" customFormat="false" ht="15" hidden="false" customHeight="false" outlineLevel="0" collapsed="false">
      <c r="A20" s="6" t="str">
        <f aca="false">Assumptions!$A$86</f>
        <v>C1</v>
      </c>
      <c r="B20" s="6" t="str">
        <f aca="false">Assumptions!$A$224</f>
        <v>C</v>
      </c>
      <c r="C20" s="9" t="n">
        <f aca="false">Assumptions!$B$23</f>
        <v>0</v>
      </c>
      <c r="D20" s="9" t="n">
        <f aca="false">Assumptions!$E$86</f>
        <v>2400000</v>
      </c>
      <c r="E20" s="9" t="n">
        <f aca="false">Assumptions!$E$86*Assumptions!$E$224/2400000</f>
        <v>2400000</v>
      </c>
      <c r="F20" s="8" t="n">
        <f aca="false">E20/Assumptions!$B$199</f>
        <v>0.0626009970111586</v>
      </c>
      <c r="G20" s="2"/>
      <c r="H20" s="2"/>
      <c r="I20" s="2"/>
    </row>
    <row r="21" customFormat="false" ht="15" hidden="false" customHeight="false" outlineLevel="0" collapsed="false">
      <c r="A21" s="6" t="str">
        <f aca="false">Assumptions!$A$87</f>
        <v>D1</v>
      </c>
      <c r="B21" s="6" t="str">
        <f aca="false">Assumptions!$A$225</f>
        <v>D</v>
      </c>
      <c r="C21" s="9" t="n">
        <f aca="false">Assumptions!$B$23</f>
        <v>0</v>
      </c>
      <c r="D21" s="9" t="n">
        <f aca="false">Assumptions!$E$87</f>
        <v>1720627</v>
      </c>
      <c r="E21" s="9" t="n">
        <f aca="false">Assumptions!$E$87*Assumptions!$E$225/1720627</f>
        <v>1733976.54447473</v>
      </c>
      <c r="F21" s="8" t="n">
        <f aca="false">E21/Assumptions!$B$199</f>
        <v>0.045228608532534</v>
      </c>
      <c r="G21" s="2"/>
      <c r="H21" s="2"/>
      <c r="I21" s="2"/>
    </row>
    <row r="22" customFormat="false" ht="15" hidden="false" customHeight="false" outlineLevel="0" collapsed="false">
      <c r="A22" s="6" t="str">
        <f aca="false">Assumptions!$A$88</f>
        <v>E1_INV</v>
      </c>
      <c r="B22" s="6" t="str">
        <f aca="false">Assumptions!$A$226</f>
        <v>E</v>
      </c>
      <c r="C22" s="9" t="n">
        <f aca="false">Assumptions!$B$23</f>
        <v>0</v>
      </c>
      <c r="D22" s="9" t="n">
        <f aca="false">Assumptions!$E$88</f>
        <v>610267</v>
      </c>
      <c r="E22" s="9" t="n">
        <f aca="false">Assumptions!$E$88*Assumptions!$E$226/6102667</f>
        <v>613447.51394662</v>
      </c>
      <c r="F22" s="8" t="n">
        <f aca="false">E22/Assumptions!$B$199</f>
        <v>0.0160010108279479</v>
      </c>
      <c r="G22" s="2"/>
      <c r="H22" s="2"/>
      <c r="I22" s="2"/>
    </row>
    <row r="23" customFormat="false" ht="15" hidden="false" customHeight="false" outlineLevel="0" collapsed="false">
      <c r="A23" s="6" t="str">
        <f aca="false">Assumptions!$A$89</f>
        <v>E2_INV</v>
      </c>
      <c r="B23" s="6" t="str">
        <f aca="false">Assumptions!$A$226</f>
        <v>E</v>
      </c>
      <c r="C23" s="9" t="n">
        <f aca="false">Assumptions!$B$23</f>
        <v>0</v>
      </c>
      <c r="D23" s="9" t="n">
        <f aca="false">Assumptions!$E$89</f>
        <v>610267</v>
      </c>
      <c r="E23" s="9" t="n">
        <f aca="false">Assumptions!$E$89*Assumptions!$E$226/6102667</f>
        <v>613447.51394662</v>
      </c>
      <c r="F23" s="8" t="n">
        <f aca="false">E23/Assumptions!$B$199</f>
        <v>0.0160010108279479</v>
      </c>
      <c r="G23" s="2"/>
      <c r="H23" s="2"/>
      <c r="I23" s="2"/>
    </row>
    <row r="24" customFormat="false" ht="15" hidden="false" customHeight="false" outlineLevel="0" collapsed="false">
      <c r="A24" s="6" t="str">
        <f aca="false">Assumptions!$A$90</f>
        <v>E3_INV</v>
      </c>
      <c r="B24" s="6" t="str">
        <f aca="false">Assumptions!$A$226</f>
        <v>E</v>
      </c>
      <c r="C24" s="9" t="n">
        <f aca="false">Assumptions!$B$23</f>
        <v>0</v>
      </c>
      <c r="D24" s="9" t="n">
        <f aca="false">Assumptions!$E$90</f>
        <v>610267</v>
      </c>
      <c r="E24" s="9" t="n">
        <f aca="false">Assumptions!$E$90*Assumptions!$E$226/6102667</f>
        <v>613447.51394662</v>
      </c>
      <c r="F24" s="8" t="n">
        <f aca="false">E24/Assumptions!$B$199</f>
        <v>0.0160010108279479</v>
      </c>
      <c r="G24" s="2"/>
      <c r="H24" s="2"/>
      <c r="I24" s="2"/>
    </row>
    <row r="25" customFormat="false" ht="15" hidden="false" customHeight="false" outlineLevel="0" collapsed="false">
      <c r="A25" s="6" t="str">
        <f aca="false">Assumptions!$A$91</f>
        <v>E4_INV</v>
      </c>
      <c r="B25" s="6" t="str">
        <f aca="false">Assumptions!$A$226</f>
        <v>E</v>
      </c>
      <c r="C25" s="9" t="n">
        <f aca="false">Assumptions!$B$23</f>
        <v>0</v>
      </c>
      <c r="D25" s="9" t="n">
        <f aca="false">Assumptions!$E$91</f>
        <v>610267</v>
      </c>
      <c r="E25" s="9" t="n">
        <f aca="false">Assumptions!$E$91*Assumptions!$E$226/6102667</f>
        <v>613447.51394662</v>
      </c>
      <c r="F25" s="8" t="n">
        <f aca="false">E25/Assumptions!$B$199</f>
        <v>0.0160010108279479</v>
      </c>
      <c r="G25" s="2"/>
      <c r="H25" s="2"/>
      <c r="I25" s="2"/>
    </row>
    <row r="26" customFormat="false" ht="15" hidden="false" customHeight="false" outlineLevel="0" collapsed="false">
      <c r="A26" s="6" t="str">
        <f aca="false">Assumptions!$A$92</f>
        <v>E5_INV</v>
      </c>
      <c r="B26" s="6" t="str">
        <f aca="false">Assumptions!$A$226</f>
        <v>E</v>
      </c>
      <c r="C26" s="9" t="n">
        <f aca="false">Assumptions!$B$23</f>
        <v>0</v>
      </c>
      <c r="D26" s="9" t="n">
        <f aca="false">Assumptions!$E$92</f>
        <v>610267</v>
      </c>
      <c r="E26" s="9" t="n">
        <f aca="false">Assumptions!$E$92*Assumptions!$E$226/6102667</f>
        <v>613447.51394662</v>
      </c>
      <c r="F26" s="8" t="n">
        <f aca="false">E26/Assumptions!$B$199</f>
        <v>0.0160010108279479</v>
      </c>
      <c r="G26" s="2"/>
      <c r="H26" s="2"/>
      <c r="I26" s="2"/>
    </row>
    <row r="27" customFormat="false" ht="15" hidden="false" customHeight="false" outlineLevel="0" collapsed="false">
      <c r="A27" s="6" t="str">
        <f aca="false">Assumptions!$A$93</f>
        <v>E6_INV</v>
      </c>
      <c r="B27" s="6" t="str">
        <f aca="false">Assumptions!$A$226</f>
        <v>E</v>
      </c>
      <c r="C27" s="9" t="n">
        <f aca="false">Assumptions!$B$23</f>
        <v>0</v>
      </c>
      <c r="D27" s="9" t="n">
        <f aca="false">Assumptions!$E$93</f>
        <v>610267</v>
      </c>
      <c r="E27" s="9" t="n">
        <f aca="false">Assumptions!$E$93*Assumptions!$E$226/6102667</f>
        <v>613447.51394662</v>
      </c>
      <c r="F27" s="8" t="n">
        <f aca="false">E27/Assumptions!$B$199</f>
        <v>0.0160010108279479</v>
      </c>
      <c r="G27" s="2"/>
      <c r="H27" s="2"/>
      <c r="I27" s="2"/>
    </row>
    <row r="28" customFormat="false" ht="15" hidden="false" customHeight="false" outlineLevel="0" collapsed="false">
      <c r="A28" s="6" t="str">
        <f aca="false">Assumptions!$A$94</f>
        <v>E7_INV</v>
      </c>
      <c r="B28" s="6" t="str">
        <f aca="false">Assumptions!$A$226</f>
        <v>E</v>
      </c>
      <c r="C28" s="9" t="n">
        <f aca="false">Assumptions!$B$23</f>
        <v>0</v>
      </c>
      <c r="D28" s="9" t="n">
        <f aca="false">Assumptions!$E$94</f>
        <v>610267</v>
      </c>
      <c r="E28" s="9" t="n">
        <f aca="false">Assumptions!$E$94*Assumptions!$E$226/6102667</f>
        <v>613447.51394662</v>
      </c>
      <c r="F28" s="8" t="n">
        <f aca="false">E28/Assumptions!$B$199</f>
        <v>0.0160010108279479</v>
      </c>
      <c r="G28" s="2"/>
      <c r="H28" s="2"/>
      <c r="I28" s="2"/>
    </row>
    <row r="29" customFormat="false" ht="15" hidden="false" customHeight="false" outlineLevel="0" collapsed="false">
      <c r="A29" s="6" t="str">
        <f aca="false">Assumptions!$A$95</f>
        <v>E8_INV</v>
      </c>
      <c r="B29" s="6" t="str">
        <f aca="false">Assumptions!$A$226</f>
        <v>E</v>
      </c>
      <c r="C29" s="9" t="n">
        <f aca="false">Assumptions!$B$23</f>
        <v>0</v>
      </c>
      <c r="D29" s="9" t="n">
        <f aca="false">Assumptions!$E$95</f>
        <v>610267</v>
      </c>
      <c r="E29" s="9" t="n">
        <f aca="false">Assumptions!$E$95*Assumptions!$E$226/6102667</f>
        <v>613447.51394662</v>
      </c>
      <c r="F29" s="8" t="n">
        <f aca="false">E29/Assumptions!$B$199</f>
        <v>0.0160010108279479</v>
      </c>
      <c r="G29" s="2"/>
      <c r="H29" s="2"/>
      <c r="I29" s="2"/>
    </row>
    <row r="30" customFormat="false" ht="15" hidden="false" customHeight="false" outlineLevel="0" collapsed="false">
      <c r="A30" s="6" t="str">
        <f aca="false">Assumptions!$A$96</f>
        <v>E9_INV</v>
      </c>
      <c r="B30" s="6" t="str">
        <f aca="false">Assumptions!$A$226</f>
        <v>E</v>
      </c>
      <c r="C30" s="9" t="n">
        <f aca="false">Assumptions!$B$23</f>
        <v>0</v>
      </c>
      <c r="D30" s="9" t="n">
        <f aca="false">Assumptions!$E$96</f>
        <v>610267</v>
      </c>
      <c r="E30" s="9" t="n">
        <f aca="false">Assumptions!$E$96*Assumptions!$E$226/6102667</f>
        <v>613447.51394662</v>
      </c>
      <c r="F30" s="8" t="n">
        <f aca="false">E30/Assumptions!$B$199</f>
        <v>0.0160010108279479</v>
      </c>
      <c r="G30" s="2"/>
      <c r="H30" s="2"/>
      <c r="I30" s="2"/>
    </row>
    <row r="31" customFormat="false" ht="15" hidden="false" customHeight="false" outlineLevel="0" collapsed="false">
      <c r="A31" s="6" t="str">
        <f aca="false">Assumptions!$A$97</f>
        <v>E10_INV</v>
      </c>
      <c r="B31" s="6" t="str">
        <f aca="false">Assumptions!$A$226</f>
        <v>E</v>
      </c>
      <c r="C31" s="9" t="n">
        <f aca="false">Assumptions!$B$23</f>
        <v>0</v>
      </c>
      <c r="D31" s="9" t="n">
        <f aca="false">Assumptions!$E$97</f>
        <v>610264</v>
      </c>
      <c r="E31" s="9" t="n">
        <f aca="false">Assumptions!$E$97*Assumptions!$E$226/6102667</f>
        <v>613444.498311591</v>
      </c>
      <c r="F31" s="8" t="n">
        <f aca="false">E31/Assumptions!$B$199</f>
        <v>0.0160009321688815</v>
      </c>
      <c r="G31" s="2"/>
      <c r="H31" s="2"/>
      <c r="I31" s="2"/>
    </row>
    <row r="32" customFormat="false" ht="15" hidden="false" customHeight="false" outlineLevel="0" collapsed="false">
      <c r="A32" s="6" t="str">
        <f aca="false">Assumptions!$A$98</f>
        <v>NA1</v>
      </c>
      <c r="B32" s="6" t="str">
        <f aca="false">Assumptions!$A$63&amp;" conversion"</f>
        <v>Note A conversion</v>
      </c>
      <c r="C32" s="9" t="n">
        <f aca="false">Assumptions!$B$23</f>
        <v>0</v>
      </c>
      <c r="D32" s="9" t="n">
        <f aca="false">Assumptions!$B$23</f>
        <v>0</v>
      </c>
      <c r="E32" s="9" t="n">
        <f aca="false">Assumptions!$B$203</f>
        <v>186735.088779739</v>
      </c>
      <c r="F32" s="8" t="n">
        <f aca="false">E32/Assumptions!$B$199</f>
        <v>0.00487075113940786</v>
      </c>
      <c r="G32" s="2"/>
      <c r="H32" s="2"/>
      <c r="I32" s="2"/>
    </row>
    <row r="33" customFormat="false" ht="15" hidden="false" customHeight="false" outlineLevel="0" collapsed="false">
      <c r="A33" s="6" t="str">
        <f aca="false">Assumptions!$A$99</f>
        <v>NB1</v>
      </c>
      <c r="B33" s="6" t="str">
        <f aca="false">Assumptions!$A$64&amp;" conversion"</f>
        <v>Note B conversion</v>
      </c>
      <c r="C33" s="9" t="n">
        <f aca="false">Assumptions!$B$23</f>
        <v>0</v>
      </c>
      <c r="D33" s="9" t="n">
        <f aca="false">Assumptions!$B$23</f>
        <v>0</v>
      </c>
      <c r="E33" s="9" t="n">
        <f aca="false">Assumptions!$B$204</f>
        <v>94622.9063312457</v>
      </c>
      <c r="F33" s="8" t="n">
        <f aca="false">E33/Assumptions!$B$199</f>
        <v>0.00246812011517894</v>
      </c>
      <c r="G33" s="2"/>
      <c r="H33" s="2"/>
      <c r="I33" s="2"/>
    </row>
    <row r="34" customFormat="false" ht="15" hidden="false" customHeight="false" outlineLevel="0" collapsed="false">
      <c r="A34" s="6" t="str">
        <f aca="false">Assumptions!$A$100</f>
        <v>F_LEAD</v>
      </c>
      <c r="B34" s="6" t="str">
        <f aca="false">Assumptions!$B$171</f>
        <v>Series F Lead Primary</v>
      </c>
      <c r="C34" s="9" t="n">
        <f aca="false">Assumptions!$B$23</f>
        <v>0</v>
      </c>
      <c r="D34" s="9" t="n">
        <f aca="false">Assumptions!$B$215</f>
        <v>536196.469210393</v>
      </c>
      <c r="E34" s="9" t="n">
        <f aca="false">D34</f>
        <v>536196.469210393</v>
      </c>
      <c r="F34" s="8" t="n">
        <f aca="false">E34/Assumptions!$B$199</f>
        <v>0.013986013986014</v>
      </c>
      <c r="G34" s="2"/>
      <c r="H34" s="2"/>
      <c r="I34" s="2"/>
    </row>
    <row r="35" customFormat="false" ht="15" hidden="false" customHeight="false" outlineLevel="0" collapsed="false">
      <c r="A35" s="6" t="str">
        <f aca="false">Assumptions!$A$100</f>
        <v>F_LEAD</v>
      </c>
      <c r="B35" s="6" t="str">
        <f aca="false">Assumptions!$B$173</f>
        <v>Secondary Common</v>
      </c>
      <c r="C35" s="9" t="n">
        <f aca="false">Assumptions!$B$214</f>
        <v>473114.531656229</v>
      </c>
      <c r="D35" s="9" t="n">
        <f aca="false">Assumptions!$B$23</f>
        <v>0</v>
      </c>
      <c r="E35" s="9" t="n">
        <f aca="false">C35</f>
        <v>473114.531656229</v>
      </c>
      <c r="F35" s="8" t="n">
        <f aca="false">E35/Assumptions!$B$199</f>
        <v>0.0123406005758947</v>
      </c>
      <c r="G35" s="2"/>
      <c r="H35" s="2"/>
      <c r="I35" s="2"/>
    </row>
    <row r="36" customFormat="false" ht="15" hidden="false" customHeight="false" outlineLevel="0" collapsed="false">
      <c r="A36" s="6" t="str">
        <f aca="false">Assumptions!$A$101</f>
        <v>F_FUND</v>
      </c>
      <c r="B36" s="6" t="str">
        <f aca="false">Assumptions!$B$172</f>
        <v>Our Fund Primary</v>
      </c>
      <c r="C36" s="9" t="n">
        <f aca="false">Assumptions!$B$23</f>
        <v>0</v>
      </c>
      <c r="D36" s="9" t="n">
        <f aca="false">Assumptions!$B$216</f>
        <v>268098.234605196</v>
      </c>
      <c r="E36" s="9" t="n">
        <f aca="false">D36</f>
        <v>268098.234605196</v>
      </c>
      <c r="F36" s="8" t="n">
        <f aca="false">E36/Assumptions!$B$199</f>
        <v>0.00699300699300699</v>
      </c>
      <c r="G36" s="2"/>
      <c r="H36" s="2"/>
      <c r="I36" s="2"/>
    </row>
    <row r="37" customFormat="false" ht="15" hidden="false" customHeight="false" outlineLevel="0" collapsed="false">
      <c r="A37" s="6" t="str">
        <f aca="false">Assumptions!$B$174</f>
        <v>Issued Options</v>
      </c>
      <c r="B37" s="6" t="str">
        <f aca="false">Assumptions!$B$174</f>
        <v>Issued Options</v>
      </c>
      <c r="C37" s="9" t="n">
        <f aca="false">Assumptions!$B$23</f>
        <v>0</v>
      </c>
      <c r="D37" s="9" t="n">
        <f aca="false">Assumptions!$B$23</f>
        <v>0</v>
      </c>
      <c r="E37" s="9" t="n">
        <f aca="false">Assumptions!$B$13</f>
        <v>2500000</v>
      </c>
      <c r="F37" s="8" t="n">
        <f aca="false">E37/Assumptions!$B$199</f>
        <v>0.0652093718866235</v>
      </c>
      <c r="G37" s="2"/>
      <c r="H37" s="2"/>
      <c r="I37" s="2"/>
    </row>
    <row r="38" customFormat="false" ht="15" hidden="false" customHeight="false" outlineLevel="0" collapsed="false">
      <c r="A38" s="6" t="str">
        <f aca="false">Assumptions!$B$170</f>
        <v>Unissued Option Pool</v>
      </c>
      <c r="B38" s="6" t="str">
        <f aca="false">Assumptions!$B$170</f>
        <v>Unissued Option Pool</v>
      </c>
      <c r="C38" s="9" t="n">
        <f aca="false">Assumptions!$B$23</f>
        <v>0</v>
      </c>
      <c r="D38" s="9" t="n">
        <f aca="false">Assumptions!$B$23</f>
        <v>0</v>
      </c>
      <c r="E38" s="9" t="n">
        <f aca="false">Assumptions!$B$14+Assumptions!$B$201</f>
        <v>2483946.1813106</v>
      </c>
      <c r="F38" s="8" t="n">
        <f aca="false">E38/Assumptions!$B$199</f>
        <v>0.0647906281133765</v>
      </c>
      <c r="G38" s="2"/>
      <c r="H38" s="2"/>
      <c r="I38" s="2"/>
    </row>
    <row r="39" customFormat="false" ht="15" hidden="false" customHeight="false" outlineLevel="0" collapsed="false">
      <c r="A39" s="16" t="str">
        <f aca="false">Assumptions!$B$176</f>
        <v>Total</v>
      </c>
      <c r="B39" s="17"/>
      <c r="C39" s="18"/>
      <c r="D39" s="18"/>
      <c r="E39" s="19" t="n">
        <f aca="false">SUM(E4:E38)</f>
        <v>38338047.5485431</v>
      </c>
      <c r="F39" s="20" t="n">
        <f aca="false">SUM(F4:F38)</f>
        <v>1</v>
      </c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3" t="str">
        <f aca="false">Assumptions!$B$120</f>
        <v>AD Block</v>
      </c>
      <c r="B42" s="4"/>
      <c r="C42" s="4"/>
      <c r="D42" s="4"/>
      <c r="E42" s="4"/>
      <c r="F42" s="4"/>
      <c r="G42" s="4"/>
      <c r="H42" s="4"/>
      <c r="I42" s="2"/>
    </row>
    <row r="43" customFormat="false" ht="15" hidden="false" customHeight="false" outlineLevel="0" collapsed="false">
      <c r="A43" s="5" t="str">
        <f aca="false">Assumptions!$B$121</f>
        <v>Class</v>
      </c>
      <c r="B43" s="5" t="str">
        <f aca="false">Assumptions!$B$122</f>
        <v>F PPS &lt; OCP?</v>
      </c>
      <c r="C43" s="5" t="str">
        <f aca="false">Assumptions!$B$123</f>
        <v>OCP</v>
      </c>
      <c r="D43" s="5" t="str">
        <f aca="false">Assumptions!$B$124</f>
        <v>New Conversion Price</v>
      </c>
      <c r="E43" s="5" t="str">
        <f aca="false">Assumptions!$B$125</f>
        <v>New Ratio</v>
      </c>
      <c r="F43" s="5" t="str">
        <f aca="false">Assumptions!$B$118</f>
        <v>As-Converted Shares</v>
      </c>
      <c r="G43" s="5" t="str">
        <f aca="false">Assumptions!$B$126</f>
        <v>WA A</v>
      </c>
      <c r="H43" s="5" t="str">
        <f aca="false">Assumptions!$B$127</f>
        <v>WA B</v>
      </c>
      <c r="I43" s="5" t="str">
        <f aca="false">Assumptions!$B$128</f>
        <v>WA C</v>
      </c>
    </row>
    <row r="44" customFormat="false" ht="15" hidden="false" customHeight="false" outlineLevel="0" collapsed="false">
      <c r="A44" s="6" t="str">
        <f aca="false">Assumptions!$A$221</f>
        <v>Seed</v>
      </c>
      <c r="B44" s="14" t="b">
        <f aca="false">Assumptions!$B$221</f>
        <v>0</v>
      </c>
      <c r="C44" s="11" t="n">
        <f aca="false">Assumptions!$B$52</f>
        <v>1</v>
      </c>
      <c r="D44" s="11" t="n">
        <f aca="false">Assumptions!$C$221</f>
        <v>1</v>
      </c>
      <c r="E44" s="6" t="n">
        <f aca="false">Assumptions!$D$221</f>
        <v>1</v>
      </c>
      <c r="F44" s="9" t="n">
        <f aca="false">Assumptions!$E$221</f>
        <v>5000000</v>
      </c>
      <c r="G44" s="9" t="n">
        <f aca="false">Assumptions!$B$15</f>
        <v>36617961</v>
      </c>
      <c r="H44" s="9" t="n">
        <f aca="false">Assumptions!$B$6/C44</f>
        <v>30000000</v>
      </c>
      <c r="I44" s="9" t="n">
        <f aca="false">Assumptions!$B$6/Assumptions!$B$197</f>
        <v>804294.703815589</v>
      </c>
    </row>
    <row r="45" customFormat="false" ht="15" hidden="false" customHeight="false" outlineLevel="0" collapsed="false">
      <c r="A45" s="6" t="str">
        <f aca="false">Assumptions!$A$222</f>
        <v>A</v>
      </c>
      <c r="B45" s="14" t="b">
        <f aca="false">Assumptions!$B$222</f>
        <v>0</v>
      </c>
      <c r="C45" s="11" t="n">
        <f aca="false">Assumptions!$B$53</f>
        <v>3</v>
      </c>
      <c r="D45" s="11" t="n">
        <f aca="false">Assumptions!$C$222</f>
        <v>3</v>
      </c>
      <c r="E45" s="6" t="n">
        <f aca="false">Assumptions!$D$222</f>
        <v>1</v>
      </c>
      <c r="F45" s="9" t="n">
        <f aca="false">Assumptions!$E$222</f>
        <v>5000000</v>
      </c>
      <c r="G45" s="9" t="n">
        <f aca="false">Assumptions!$B$15</f>
        <v>36617961</v>
      </c>
      <c r="H45" s="9" t="n">
        <f aca="false">Assumptions!$B$6/C45</f>
        <v>10000000</v>
      </c>
      <c r="I45" s="9" t="n">
        <f aca="false">Assumptions!$B$6/Assumptions!$B$197</f>
        <v>804294.703815589</v>
      </c>
    </row>
    <row r="46" customFormat="false" ht="15" hidden="false" customHeight="false" outlineLevel="0" collapsed="false">
      <c r="A46" s="6" t="str">
        <f aca="false">Assumptions!$A$223</f>
        <v>B</v>
      </c>
      <c r="B46" s="14" t="b">
        <f aca="false">Assumptions!$B$223</f>
        <v>0</v>
      </c>
      <c r="C46" s="11" t="n">
        <f aca="false">Assumptions!$B$54</f>
        <v>10</v>
      </c>
      <c r="D46" s="11" t="n">
        <f aca="false">Assumptions!$C$223</f>
        <v>10</v>
      </c>
      <c r="E46" s="6" t="n">
        <f aca="false">Assumptions!$D$223</f>
        <v>1</v>
      </c>
      <c r="F46" s="9" t="n">
        <f aca="false">Assumptions!$E$223</f>
        <v>3000000</v>
      </c>
      <c r="G46" s="9" t="n">
        <f aca="false">Assumptions!$B$15</f>
        <v>36617961</v>
      </c>
      <c r="H46" s="9" t="n">
        <f aca="false">Assumptions!$B$6/C46</f>
        <v>3000000</v>
      </c>
      <c r="I46" s="9" t="n">
        <f aca="false">Assumptions!$B$6/Assumptions!$B$197</f>
        <v>804294.703815589</v>
      </c>
    </row>
    <row r="47" customFormat="false" ht="15" hidden="false" customHeight="false" outlineLevel="0" collapsed="false">
      <c r="A47" s="6" t="str">
        <f aca="false">Assumptions!$A$224</f>
        <v>C</v>
      </c>
      <c r="B47" s="14" t="b">
        <f aca="false">Assumptions!$B$224</f>
        <v>0</v>
      </c>
      <c r="C47" s="11" t="n">
        <f aca="false">Assumptions!$B$55</f>
        <v>25</v>
      </c>
      <c r="D47" s="11" t="n">
        <f aca="false">Assumptions!$C$224</f>
        <v>25</v>
      </c>
      <c r="E47" s="6" t="n">
        <f aca="false">Assumptions!$D$224</f>
        <v>1</v>
      </c>
      <c r="F47" s="9" t="n">
        <f aca="false">Assumptions!$E$224</f>
        <v>2400000</v>
      </c>
      <c r="G47" s="9" t="n">
        <f aca="false">Assumptions!$B$15</f>
        <v>36617961</v>
      </c>
      <c r="H47" s="9" t="n">
        <f aca="false">Assumptions!$B$6/C47</f>
        <v>1200000</v>
      </c>
      <c r="I47" s="9" t="n">
        <f aca="false">Assumptions!$B$6/Assumptions!$B$197</f>
        <v>804294.703815589</v>
      </c>
    </row>
    <row r="48" customFormat="false" ht="15" hidden="false" customHeight="false" outlineLevel="0" collapsed="false">
      <c r="A48" s="6" t="str">
        <f aca="false">Assumptions!$A$225</f>
        <v>D</v>
      </c>
      <c r="B48" s="14" t="b">
        <f aca="false">Assumptions!$B$225</f>
        <v>1</v>
      </c>
      <c r="C48" s="11" t="n">
        <f aca="false">Assumptions!$B$56</f>
        <v>58.118347</v>
      </c>
      <c r="D48" s="11" t="n">
        <f aca="false">Assumptions!$C$225</f>
        <v>57.6709052739015</v>
      </c>
      <c r="E48" s="6" t="n">
        <f aca="false">Assumptions!$D$225</f>
        <v>1.04038595744313</v>
      </c>
      <c r="F48" s="9" t="n">
        <f aca="false">Assumptions!$E$225</f>
        <v>1733976.54447473</v>
      </c>
      <c r="G48" s="9" t="n">
        <f aca="false">Assumptions!$B$15</f>
        <v>36617961</v>
      </c>
      <c r="H48" s="9" t="n">
        <f aca="false">Assumptions!$B$6/C48</f>
        <v>516188.115260745</v>
      </c>
      <c r="I48" s="9" t="n">
        <f aca="false">Assumptions!$B$6/Assumptions!$B$197</f>
        <v>804294.703815589</v>
      </c>
    </row>
    <row r="49" customFormat="false" ht="15" hidden="false" customHeight="false" outlineLevel="0" collapsed="false">
      <c r="A49" s="6" t="str">
        <f aca="false">Assumptions!$A$226</f>
        <v>E</v>
      </c>
      <c r="B49" s="14" t="b">
        <f aca="false">Assumptions!$B$226</f>
        <v>1</v>
      </c>
      <c r="C49" s="11" t="n">
        <f aca="false">Assumptions!$B$57</f>
        <v>49.158311</v>
      </c>
      <c r="D49" s="11" t="n">
        <f aca="false">Assumptions!$C$226</f>
        <v>48.903442098956</v>
      </c>
      <c r="E49" s="6" t="n">
        <f aca="false">Assumptions!$D$226</f>
        <v>1.00521167611327</v>
      </c>
      <c r="F49" s="9" t="n">
        <f aca="false">Assumptions!$E$226</f>
        <v>6134472.12383117</v>
      </c>
      <c r="G49" s="9" t="n">
        <f aca="false">Assumptions!$B$15</f>
        <v>36617961</v>
      </c>
      <c r="H49" s="9" t="n">
        <f aca="false">Assumptions!$B$6/C49</f>
        <v>610273.204870688</v>
      </c>
      <c r="I49" s="9" t="n">
        <f aca="false">Assumptions!$B$6/Assumptions!$B$197</f>
        <v>804294.703815589</v>
      </c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3" t="str">
        <f aca="false">Assumptions!$B$129</f>
        <v>Notes Block</v>
      </c>
      <c r="B52" s="4"/>
      <c r="C52" s="4"/>
      <c r="D52" s="4"/>
      <c r="E52" s="4"/>
      <c r="F52" s="4"/>
      <c r="G52" s="4"/>
      <c r="H52" s="2"/>
      <c r="I52" s="2"/>
    </row>
    <row r="53" customFormat="false" ht="15" hidden="false" customHeight="false" outlineLevel="0" collapsed="false">
      <c r="A53" s="5" t="str">
        <f aca="false">Assumptions!$B$130</f>
        <v>Note</v>
      </c>
      <c r="B53" s="5" t="str">
        <f aca="false">Assumptions!$B$131</f>
        <v>Cap-Implied PPS</v>
      </c>
      <c r="C53" s="5" t="str">
        <f aca="false">Assumptions!$B$132</f>
        <v>Discount-Implied PPS</v>
      </c>
      <c r="D53" s="5" t="str">
        <f aca="false">Assumptions!$B$133</f>
        <v>Conversion PPS</v>
      </c>
      <c r="E53" s="5" t="str">
        <f aca="false">Assumptions!$B$134</f>
        <v>Branch</v>
      </c>
      <c r="F53" s="5" t="str">
        <f aca="false">Assumptions!$B$135</f>
        <v>Shares Issued</v>
      </c>
      <c r="G53" s="2"/>
      <c r="H53" s="2"/>
      <c r="I53" s="2"/>
    </row>
    <row r="54" customFormat="false" ht="15" hidden="false" customHeight="false" outlineLevel="0" collapsed="false">
      <c r="A54" s="6" t="str">
        <f aca="false">Assumptions!$A$63</f>
        <v>Note A</v>
      </c>
      <c r="B54" s="11" t="n">
        <f aca="false">Assumptions!$B$207</f>
        <v>26.7758996591031</v>
      </c>
      <c r="C54" s="11" t="n">
        <f aca="false">Assumptions!$B$208</f>
        <v>29.8398085753189</v>
      </c>
      <c r="D54" s="11" t="n">
        <f aca="false">MIN(B54,C54)</f>
        <v>26.7758996591031</v>
      </c>
      <c r="E54" s="6" t="str">
        <f aca="false">IF(B54&lt;=C54,"cap","discount")</f>
        <v>cap</v>
      </c>
      <c r="F54" s="9" t="n">
        <f aca="false">Assumptions!$B$203</f>
        <v>186735.088779739</v>
      </c>
      <c r="G54" s="2"/>
      <c r="H54" s="2"/>
      <c r="I54" s="2"/>
    </row>
    <row r="55" customFormat="false" ht="15" hidden="false" customHeight="false" outlineLevel="0" collapsed="false">
      <c r="A55" s="6" t="str">
        <f aca="false">Assumptions!$A$64</f>
        <v>Note B</v>
      </c>
      <c r="B55" s="11" t="n">
        <f aca="false">Assumptions!$B$210</f>
        <v>42.7360358702967</v>
      </c>
      <c r="C55" s="11" t="n">
        <f aca="false">Assumptions!$B$211</f>
        <v>31.7047966112764</v>
      </c>
      <c r="D55" s="11" t="n">
        <f aca="false">MIN(B55,C55)</f>
        <v>31.7047966112764</v>
      </c>
      <c r="E55" s="6" t="str">
        <f aca="false">IF(B55&lt;=C55,"cap","discount")</f>
        <v>discount</v>
      </c>
      <c r="F55" s="9" t="n">
        <f aca="false">Assumptions!$B$204</f>
        <v>94622.9063312457</v>
      </c>
      <c r="G55" s="2"/>
      <c r="H55" s="2"/>
      <c r="I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3" t="str">
        <f aca="false">Assumptions!$B$136</f>
        <v>Tender Block</v>
      </c>
      <c r="B58" s="4"/>
      <c r="C58" s="4"/>
      <c r="D58" s="4"/>
      <c r="E58" s="4"/>
      <c r="F58" s="2"/>
      <c r="G58" s="2"/>
      <c r="H58" s="2"/>
      <c r="I58" s="2"/>
    </row>
    <row r="59" customFormat="false" ht="15" hidden="false" customHeight="false" outlineLevel="0" collapsed="false">
      <c r="A59" s="5" t="str">
        <f aca="false">Assumptions!$B$139</f>
        <v>Founder</v>
      </c>
      <c r="B59" s="5" t="str">
        <f aca="false">Assumptions!$B$140</f>
        <v>Founder Share-Out</v>
      </c>
      <c r="C59" s="5" t="str">
        <f aca="false">Assumptions!$B$137</f>
        <v>Tender PPS</v>
      </c>
      <c r="D59" s="5" t="str">
        <f aca="false">Assumptions!$B$138</f>
        <v>Tender Shares</v>
      </c>
      <c r="E59" s="5" t="str">
        <f aca="false">Assumptions!$B$141</f>
        <v>F_LEAD Secondary Holding</v>
      </c>
      <c r="F59" s="2"/>
      <c r="G59" s="2"/>
      <c r="H59" s="2"/>
      <c r="I59" s="2"/>
    </row>
    <row r="60" customFormat="false" ht="15" hidden="false" customHeight="false" outlineLevel="0" collapsed="false">
      <c r="A60" s="6" t="str">
        <f aca="false">Assumptions!$A$70</f>
        <v>F1</v>
      </c>
      <c r="B60" s="9" t="n">
        <f aca="false">Assumptions!$B$214*Assumptions!$B$17/Assumptions!$B$20</f>
        <v>236557.265828114</v>
      </c>
      <c r="C60" s="11" t="n">
        <f aca="false">Assumptions!$B$213</f>
        <v>31.7047966112764</v>
      </c>
      <c r="D60" s="9" t="n">
        <f aca="false">Assumptions!$B$214</f>
        <v>473114.531656229</v>
      </c>
      <c r="E60" s="9" t="n">
        <f aca="false">Assumptions!$B$214</f>
        <v>473114.531656229</v>
      </c>
      <c r="F60" s="2"/>
      <c r="G60" s="2"/>
      <c r="H60" s="2"/>
      <c r="I60" s="2"/>
    </row>
    <row r="61" customFormat="false" ht="15" hidden="false" customHeight="false" outlineLevel="0" collapsed="false">
      <c r="A61" s="6" t="str">
        <f aca="false">Assumptions!$A$71</f>
        <v>F2</v>
      </c>
      <c r="B61" s="9" t="n">
        <f aca="false">Assumptions!$B$214*Assumptions!$B$18/Assumptions!$B$20</f>
        <v>147848.291142571</v>
      </c>
      <c r="C61" s="11" t="n">
        <f aca="false">Assumptions!$B$213</f>
        <v>31.7047966112764</v>
      </c>
      <c r="D61" s="9" t="n">
        <f aca="false">Assumptions!$B$214</f>
        <v>473114.531656229</v>
      </c>
      <c r="E61" s="9" t="n">
        <f aca="false">Assumptions!$B$214</f>
        <v>473114.531656229</v>
      </c>
      <c r="F61" s="2"/>
      <c r="G61" s="2"/>
      <c r="H61" s="2"/>
      <c r="I61" s="2"/>
    </row>
    <row r="62" customFormat="false" ht="15" hidden="false" customHeight="false" outlineLevel="0" collapsed="false">
      <c r="A62" s="6" t="str">
        <f aca="false">Assumptions!$A$72</f>
        <v>F3</v>
      </c>
      <c r="B62" s="9" t="n">
        <f aca="false">Assumptions!$B$214*Assumptions!$B$19/Assumptions!$B$20</f>
        <v>88708.9746855429</v>
      </c>
      <c r="C62" s="11" t="n">
        <f aca="false">Assumptions!$B$213</f>
        <v>31.7047966112764</v>
      </c>
      <c r="D62" s="9" t="n">
        <f aca="false">Assumptions!$B$214</f>
        <v>473114.531656229</v>
      </c>
      <c r="E62" s="9" t="n">
        <f aca="false">Assumptions!$B$214</f>
        <v>473114.531656229</v>
      </c>
      <c r="F62" s="2"/>
      <c r="G62" s="2"/>
      <c r="H62" s="2"/>
      <c r="I6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1" min="2" style="0" width="18"/>
  </cols>
  <sheetData>
    <row r="1" customFormat="false" ht="17.35" hidden="false" customHeight="false" outlineLevel="0" collapsed="false">
      <c r="A1" s="1" t="str">
        <f aca="false">Assumptions!$B$142</f>
        <v>Waterfall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2"/>
      <c r="B2" s="7" t="n">
        <f aca="false">Assumptions!$B$900</f>
        <v>700000000</v>
      </c>
      <c r="C2" s="7" t="n">
        <f aca="false">Assumptions!$B$900</f>
        <v>700000000</v>
      </c>
      <c r="D2" s="7" t="n">
        <f aca="false">Assumptions!$B$1060</f>
        <v>1200000000</v>
      </c>
      <c r="E2" s="7" t="n">
        <f aca="false">Assumptions!$B$1060</f>
        <v>1200000000</v>
      </c>
      <c r="F2" s="7" t="n">
        <f aca="false">Assumptions!$B$1220</f>
        <v>2000000000</v>
      </c>
      <c r="G2" s="7" t="n">
        <f aca="false">Assumptions!$B$1220</f>
        <v>2000000000</v>
      </c>
      <c r="H2" s="7" t="n">
        <f aca="false">Assumptions!$B$1380</f>
        <v>4000000000</v>
      </c>
      <c r="I2" s="7" t="n">
        <f aca="false">Assumptions!$B$1380</f>
        <v>4000000000</v>
      </c>
      <c r="J2" s="7" t="n">
        <f aca="false">Assumptions!$B$1540</f>
        <v>8000000000</v>
      </c>
      <c r="K2" s="7" t="n">
        <f aca="false">Assumptions!$B$1540</f>
        <v>8000000000</v>
      </c>
    </row>
    <row r="3" customFormat="false" ht="15" hidden="false" customHeight="false" outlineLevel="0" collapsed="false">
      <c r="A3" s="5" t="str">
        <f aca="false">Assumptions!$B$121</f>
        <v>Class</v>
      </c>
      <c r="B3" s="5" t="str">
        <f aca="false">Assumptions!$B$143</f>
        <v>Election</v>
      </c>
      <c r="C3" s="5" t="str">
        <f aca="false">Assumptions!$B$144</f>
        <v>Proceeds</v>
      </c>
      <c r="D3" s="5" t="str">
        <f aca="false">Assumptions!$B$143</f>
        <v>Election</v>
      </c>
      <c r="E3" s="5" t="str">
        <f aca="false">Assumptions!$B$144</f>
        <v>Proceeds</v>
      </c>
      <c r="F3" s="5" t="str">
        <f aca="false">Assumptions!$B$143</f>
        <v>Election</v>
      </c>
      <c r="G3" s="5" t="str">
        <f aca="false">Assumptions!$B$144</f>
        <v>Proceeds</v>
      </c>
      <c r="H3" s="5" t="str">
        <f aca="false">Assumptions!$B$143</f>
        <v>Election</v>
      </c>
      <c r="I3" s="5" t="str">
        <f aca="false">Assumptions!$B$144</f>
        <v>Proceeds</v>
      </c>
      <c r="J3" s="5" t="str">
        <f aca="false">Assumptions!$B$143</f>
        <v>Election</v>
      </c>
      <c r="K3" s="5" t="str">
        <f aca="false">Assumptions!$B$144</f>
        <v>Proceeds</v>
      </c>
    </row>
    <row r="4" customFormat="false" ht="15" hidden="false" customHeight="false" outlineLevel="0" collapsed="false">
      <c r="A4" s="6" t="str">
        <f aca="false">Assumptions!$B$160</f>
        <v>F</v>
      </c>
      <c r="B4" s="6" t="str">
        <f aca="false">IF(Assumptions!$C$1044&gt;=Assumptions!$D$1044,"preference","convert")</f>
        <v>preference</v>
      </c>
      <c r="C4" s="7" t="n">
        <f aca="false">Assumptions!$B$1033</f>
        <v>30000000</v>
      </c>
      <c r="D4" s="6" t="str">
        <f aca="false">IF(Assumptions!$C$1204&gt;=Assumptions!$D$1204,"preference","convert")</f>
        <v>preference</v>
      </c>
      <c r="E4" s="7" t="n">
        <f aca="false">Assumptions!$B$1193</f>
        <v>30000000</v>
      </c>
      <c r="F4" s="6" t="str">
        <f aca="false">IF(Assumptions!$C$1364&gt;=Assumptions!$D$1364,"preference","convert")</f>
        <v>convert</v>
      </c>
      <c r="G4" s="7" t="n">
        <f aca="false">Assumptions!$B$1353</f>
        <v>44846573.157568</v>
      </c>
      <c r="H4" s="6" t="str">
        <f aca="false">IF(Assumptions!$C$1524&gt;=Assumptions!$D$1524,"preference","convert")</f>
        <v>convert</v>
      </c>
      <c r="I4" s="7" t="n">
        <f aca="false">Assumptions!$B$1513</f>
        <v>89785810.5283306</v>
      </c>
      <c r="J4" s="6" t="str">
        <f aca="false">IF(Assumptions!$C$1684&gt;=Assumptions!$D$1684,"preference","convert")</f>
        <v>convert</v>
      </c>
      <c r="K4" s="7" t="n">
        <f aca="false">Assumptions!$B$1673</f>
        <v>179515539.975757</v>
      </c>
    </row>
    <row r="5" customFormat="false" ht="15" hidden="false" customHeight="false" outlineLevel="0" collapsed="false">
      <c r="A5" s="6" t="str">
        <f aca="false">Assumptions!$B$161</f>
        <v>E</v>
      </c>
      <c r="B5" s="6" t="str">
        <f aca="false">IF(Assumptions!$C$1045&gt;=Assumptions!$D$1045,"preference","convert")</f>
        <v>preference</v>
      </c>
      <c r="C5" s="7" t="n">
        <f aca="false">Assumptions!$B$1034</f>
        <v>300000000</v>
      </c>
      <c r="D5" s="6" t="str">
        <f aca="false">IF(Assumptions!$C$1205&gt;=Assumptions!$D$1205,"preference","convert")</f>
        <v>preference</v>
      </c>
      <c r="E5" s="7" t="n">
        <f aca="false">Assumptions!$B$1194</f>
        <v>300000000</v>
      </c>
      <c r="F5" s="6" t="str">
        <f aca="false">IF(Assumptions!$C$1365&gt;=Assumptions!$D$1365,"preference","convert")</f>
        <v>convert</v>
      </c>
      <c r="G5" s="7" t="n">
        <f aca="false">Assumptions!$B$1354</f>
        <v>342051304.800752</v>
      </c>
      <c r="H5" s="6" t="str">
        <f aca="false">IF(Assumptions!$C$1525&gt;=Assumptions!$D$1525,"preference","convert")</f>
        <v>convert</v>
      </c>
      <c r="I5" s="7" t="n">
        <f aca="false">Assumptions!$B$1514</f>
        <v>684809372.968242</v>
      </c>
      <c r="J5" s="6" t="str">
        <f aca="false">IF(Assumptions!$C$1685&gt;=Assumptions!$D$1685,"preference","convert")</f>
        <v>convert</v>
      </c>
      <c r="K5" s="7" t="n">
        <f aca="false">Assumptions!$B$1674</f>
        <v>1369191007.41495</v>
      </c>
    </row>
    <row r="6" customFormat="false" ht="15" hidden="false" customHeight="false" outlineLevel="0" collapsed="false">
      <c r="A6" s="6" t="str">
        <f aca="false">Assumptions!$B$162</f>
        <v>D</v>
      </c>
      <c r="B6" s="6" t="str">
        <f aca="false">IF(Assumptions!$C$1046&gt;=Assumptions!$D$1046,"preference","convert")</f>
        <v>preference</v>
      </c>
      <c r="C6" s="7" t="n">
        <f aca="false">Assumptions!$B$1035</f>
        <v>100000000</v>
      </c>
      <c r="D6" s="6" t="str">
        <f aca="false">IF(Assumptions!$C$1206&gt;=Assumptions!$D$1206,"preference","convert")</f>
        <v>preference</v>
      </c>
      <c r="E6" s="7" t="n">
        <f aca="false">Assumptions!$B$1195</f>
        <v>100000000</v>
      </c>
      <c r="F6" s="6" t="str">
        <f aca="false">IF(Assumptions!$C$1366&gt;=Assumptions!$D$1366,"preference","convert")</f>
        <v>preference</v>
      </c>
      <c r="G6" s="7" t="n">
        <f aca="false">Assumptions!$B$1355</f>
        <v>100000000</v>
      </c>
      <c r="H6" s="6" t="str">
        <f aca="false">IF(Assumptions!$C$1526&gt;=Assumptions!$D$1526,"preference","convert")</f>
        <v>convert</v>
      </c>
      <c r="I6" s="7" t="n">
        <f aca="false">Assumptions!$B$1515</f>
        <v>193568960.163728</v>
      </c>
      <c r="J6" s="6" t="str">
        <f aca="false">IF(Assumptions!$C$1686&gt;=Assumptions!$D$1686,"preference","convert")</f>
        <v>convert</v>
      </c>
      <c r="K6" s="7" t="n">
        <f aca="false">Assumptions!$B$1675</f>
        <v>387017015.293001</v>
      </c>
    </row>
    <row r="7" customFormat="false" ht="15" hidden="false" customHeight="false" outlineLevel="0" collapsed="false">
      <c r="A7" s="6" t="str">
        <f aca="false">Assumptions!$B$163</f>
        <v>C</v>
      </c>
      <c r="B7" s="6" t="str">
        <f aca="false">IF(Assumptions!$C$1047&gt;=Assumptions!$D$1047,"preference","convert")</f>
        <v>preference</v>
      </c>
      <c r="C7" s="7" t="n">
        <f aca="false">Assumptions!$B$1036</f>
        <v>60000000</v>
      </c>
      <c r="D7" s="6" t="str">
        <f aca="false">IF(Assumptions!$C$1207&gt;=Assumptions!$D$1207,"preference","convert")</f>
        <v>convert</v>
      </c>
      <c r="E7" s="7" t="n">
        <f aca="false">Assumptions!$B$1196</f>
        <v>68208512.6259502</v>
      </c>
      <c r="F7" s="6" t="str">
        <f aca="false">IF(Assumptions!$C$1367&gt;=Assumptions!$D$1367,"preference","convert")</f>
        <v>convert</v>
      </c>
      <c r="G7" s="7" t="n">
        <f aca="false">Assumptions!$B$1356</f>
        <v>133821315.828087</v>
      </c>
      <c r="H7" s="6" t="str">
        <f aca="false">IF(Assumptions!$C$1527&gt;=Assumptions!$D$1527,"preference","convert")</f>
        <v>convert</v>
      </c>
      <c r="I7" s="7" t="n">
        <f aca="false">Assumptions!$B$1516</f>
        <v>267919139.894524</v>
      </c>
      <c r="J7" s="6" t="str">
        <f aca="false">IF(Assumptions!$C$1687&gt;=Assumptions!$D$1687,"preference","convert")</f>
        <v>convert</v>
      </c>
      <c r="K7" s="7" t="n">
        <f aca="false">Assumptions!$B$1676</f>
        <v>535670934.917159</v>
      </c>
    </row>
    <row r="8" customFormat="false" ht="15" hidden="false" customHeight="false" outlineLevel="0" collapsed="false">
      <c r="A8" s="6" t="str">
        <f aca="false">Assumptions!$B$164</f>
        <v>B</v>
      </c>
      <c r="B8" s="6" t="str">
        <f aca="false">IF(Assumptions!$C$1048&gt;=Assumptions!$D$1048,"preference","convert")</f>
        <v>preference</v>
      </c>
      <c r="C8" s="7" t="n">
        <f aca="false">Assumptions!$B$1037</f>
        <v>30000000</v>
      </c>
      <c r="D8" s="6" t="str">
        <f aca="false">IF(Assumptions!$C$1208&gt;=Assumptions!$D$1208,"preference","convert")</f>
        <v>convert</v>
      </c>
      <c r="E8" s="7" t="n">
        <f aca="false">Assumptions!$B$1197</f>
        <v>85260640.7824378</v>
      </c>
      <c r="F8" s="6" t="str">
        <f aca="false">IF(Assumptions!$C$1368&gt;=Assumptions!$D$1368,"preference","convert")</f>
        <v>convert</v>
      </c>
      <c r="G8" s="7" t="n">
        <f aca="false">Assumptions!$B$1357</f>
        <v>167276644.785108</v>
      </c>
      <c r="H8" s="6" t="str">
        <f aca="false">IF(Assumptions!$C$1528&gt;=Assumptions!$D$1528,"preference","convert")</f>
        <v>convert</v>
      </c>
      <c r="I8" s="7" t="n">
        <f aca="false">Assumptions!$B$1517</f>
        <v>334898924.868155</v>
      </c>
      <c r="J8" s="6" t="str">
        <f aca="false">IF(Assumptions!$C$1688&gt;=Assumptions!$D$1688,"preference","convert")</f>
        <v>convert</v>
      </c>
      <c r="K8" s="7" t="n">
        <f aca="false">Assumptions!$B$1677</f>
        <v>669588668.646449</v>
      </c>
    </row>
    <row r="9" customFormat="false" ht="15" hidden="false" customHeight="false" outlineLevel="0" collapsed="false">
      <c r="A9" s="6" t="str">
        <f aca="false">Assumptions!$B$165</f>
        <v>A</v>
      </c>
      <c r="B9" s="6" t="str">
        <f aca="false">IF(Assumptions!$C$1049&gt;=Assumptions!$D$1049,"preference","convert")</f>
        <v>convert</v>
      </c>
      <c r="C9" s="7" t="n">
        <f aca="false">Assumptions!$B$1038</f>
        <v>41893622.9873646</v>
      </c>
      <c r="D9" s="6" t="str">
        <f aca="false">IF(Assumptions!$C$1209&gt;=Assumptions!$D$1209,"preference","convert")</f>
        <v>convert</v>
      </c>
      <c r="E9" s="7" t="n">
        <f aca="false">Assumptions!$B$1198</f>
        <v>142101067.97073</v>
      </c>
      <c r="F9" s="6" t="str">
        <f aca="false">IF(Assumptions!$C$1369&gt;=Assumptions!$D$1369,"preference","convert")</f>
        <v>convert</v>
      </c>
      <c r="G9" s="7" t="n">
        <f aca="false">Assumptions!$B$1358</f>
        <v>278794407.97518</v>
      </c>
      <c r="H9" s="6" t="str">
        <f aca="false">IF(Assumptions!$C$1529&gt;=Assumptions!$D$1529,"preference","convert")</f>
        <v>convert</v>
      </c>
      <c r="I9" s="7" t="n">
        <f aca="false">Assumptions!$B$1518</f>
        <v>558164874.780258</v>
      </c>
      <c r="J9" s="6" t="str">
        <f aca="false">IF(Assumptions!$C$1689&gt;=Assumptions!$D$1689,"preference","convert")</f>
        <v>convert</v>
      </c>
      <c r="K9" s="7" t="n">
        <f aca="false">Assumptions!$B$1678</f>
        <v>1115981114.41075</v>
      </c>
    </row>
    <row r="10" customFormat="false" ht="15" hidden="false" customHeight="false" outlineLevel="0" collapsed="false">
      <c r="A10" s="6" t="str">
        <f aca="false">Assumptions!$B$166</f>
        <v>Seed</v>
      </c>
      <c r="B10" s="6" t="str">
        <f aca="false">IF(Assumptions!$C$1050&gt;=Assumptions!$D$1050,"preference","convert")</f>
        <v>convert</v>
      </c>
      <c r="C10" s="7" t="n">
        <f aca="false">Assumptions!$B$1039</f>
        <v>41893622.9873646</v>
      </c>
      <c r="D10" s="6" t="str">
        <f aca="false">IF(Assumptions!$C$1210&gt;=Assumptions!$D$1210,"preference","convert")</f>
        <v>convert</v>
      </c>
      <c r="E10" s="7" t="n">
        <f aca="false">Assumptions!$B$1199</f>
        <v>142101067.97073</v>
      </c>
      <c r="F10" s="6" t="str">
        <f aca="false">IF(Assumptions!$C$1370&gt;=Assumptions!$D$1370,"preference","convert")</f>
        <v>convert</v>
      </c>
      <c r="G10" s="7" t="n">
        <f aca="false">Assumptions!$B$1359</f>
        <v>278794407.97518</v>
      </c>
      <c r="H10" s="6" t="str">
        <f aca="false">IF(Assumptions!$C$1530&gt;=Assumptions!$D$1530,"preference","convert")</f>
        <v>convert</v>
      </c>
      <c r="I10" s="7" t="n">
        <f aca="false">Assumptions!$B$1519</f>
        <v>558164874.780258</v>
      </c>
      <c r="J10" s="6" t="str">
        <f aca="false">IF(Assumptions!$C$1690&gt;=Assumptions!$D$1690,"preference","convert")</f>
        <v>convert</v>
      </c>
      <c r="K10" s="7" t="n">
        <f aca="false">Assumptions!$B$1679</f>
        <v>1115981114.41075</v>
      </c>
    </row>
    <row r="11" customFormat="false" ht="15" hidden="false" customHeight="false" outlineLevel="0" collapsed="false">
      <c r="A11" s="6" t="str">
        <f aca="false">Assumptions!$B$167</f>
        <v>Notes</v>
      </c>
      <c r="B11" s="6"/>
      <c r="C11" s="7" t="n">
        <f aca="false">Assumptions!$B$1040</f>
        <v>2357421.15433207</v>
      </c>
      <c r="D11" s="6"/>
      <c r="E11" s="7" t="n">
        <f aca="false">Assumptions!$B$1200</f>
        <v>7996254.31747484</v>
      </c>
      <c r="F11" s="6"/>
      <c r="G11" s="7" t="n">
        <f aca="false">Assumptions!$B$1360</f>
        <v>15688207.1352101</v>
      </c>
      <c r="H11" s="6"/>
      <c r="I11" s="7" t="n">
        <f aca="false">Assumptions!$B$1520</f>
        <v>31408830.0219094</v>
      </c>
      <c r="J11" s="6"/>
      <c r="K11" s="7" t="n">
        <f aca="false">Assumptions!$B$1680</f>
        <v>62798041.786466</v>
      </c>
    </row>
    <row r="12" customFormat="false" ht="15" hidden="false" customHeight="false" outlineLevel="0" collapsed="false">
      <c r="A12" s="6" t="str">
        <f aca="false">Assumptions!$B$168</f>
        <v>Common + RSAs</v>
      </c>
      <c r="B12" s="6"/>
      <c r="C12" s="7" t="n">
        <f aca="false">Assumptions!$B$1041</f>
        <v>75408521.3772563</v>
      </c>
      <c r="D12" s="6"/>
      <c r="E12" s="7" t="n">
        <f aca="false">Assumptions!$B$1201</f>
        <v>255781922.347313</v>
      </c>
      <c r="F12" s="6"/>
      <c r="G12" s="7" t="n">
        <f aca="false">Assumptions!$B$1361</f>
        <v>501829934.355325</v>
      </c>
      <c r="H12" s="6"/>
      <c r="I12" s="7" t="n">
        <f aca="false">Assumptions!$B$1521</f>
        <v>1004696774.60446</v>
      </c>
      <c r="J12" s="6"/>
      <c r="K12" s="7" t="n">
        <f aca="false">Assumptions!$B$1681</f>
        <v>2008766005.93935</v>
      </c>
    </row>
    <row r="13" customFormat="false" ht="15" hidden="false" customHeight="false" outlineLevel="0" collapsed="false">
      <c r="A13" s="6" t="str">
        <f aca="false">Assumptions!$B$174</f>
        <v>Issued Options</v>
      </c>
      <c r="B13" s="6"/>
      <c r="C13" s="7" t="n">
        <f aca="false">Assumptions!$B$1042</f>
        <v>18446811.4936823</v>
      </c>
      <c r="D13" s="6"/>
      <c r="E13" s="7" t="n">
        <f aca="false">Assumptions!$B$1202</f>
        <v>68550533.9853648</v>
      </c>
      <c r="F13" s="6"/>
      <c r="G13" s="7" t="n">
        <f aca="false">Assumptions!$B$1362</f>
        <v>136897203.98759</v>
      </c>
      <c r="H13" s="6"/>
      <c r="I13" s="7" t="n">
        <f aca="false">Assumptions!$B$1522</f>
        <v>276582437.390129</v>
      </c>
      <c r="J13" s="6"/>
      <c r="K13" s="7" t="n">
        <f aca="false">Assumptions!$B$1682</f>
        <v>555490557.205374</v>
      </c>
    </row>
    <row r="14" customFormat="false" ht="15" hidden="false" customHeight="false" outlineLevel="0" collapsed="false">
      <c r="A14" s="6" t="str">
        <f aca="false">Assumptions!$B$145</f>
        <v>Reconciliation</v>
      </c>
      <c r="B14" s="6"/>
      <c r="C14" s="7" t="n">
        <f aca="false">Assumptions!$C$1052</f>
        <v>0</v>
      </c>
      <c r="D14" s="6"/>
      <c r="E14" s="7" t="n">
        <f aca="false">Assumptions!$C$1212</f>
        <v>0</v>
      </c>
      <c r="F14" s="6"/>
      <c r="G14" s="7" t="n">
        <f aca="false">Assumptions!$C$1372</f>
        <v>0</v>
      </c>
      <c r="H14" s="6"/>
      <c r="I14" s="7" t="n">
        <f aca="false">Assumptions!$C$1532</f>
        <v>0</v>
      </c>
      <c r="J14" s="6"/>
      <c r="K14" s="7" t="n">
        <f aca="false">Assumptions!$C$1692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tr">
        <f aca="false">Assumptions!$B$146</f>
        <v>Sensitivity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tr">
        <f aca="false">Assumptions!$B$148</f>
        <v>Our ownership / proceeds @ $2,000M exit</v>
      </c>
      <c r="B3" s="4"/>
      <c r="C3" s="4"/>
      <c r="D3" s="4"/>
    </row>
    <row r="4" customFormat="false" ht="15" hidden="false" customHeight="false" outlineLevel="0" collapsed="false">
      <c r="A4" s="5" t="str">
        <f aca="false">Assumptions!$B$147</f>
        <v>ESOP \ Pre-money</v>
      </c>
      <c r="B4" s="21" t="n">
        <f aca="false">Assumptions!$B$40</f>
        <v>1200000000</v>
      </c>
      <c r="C4" s="21" t="n">
        <f aca="false">Assumptions!$C$40</f>
        <v>1400000000</v>
      </c>
      <c r="D4" s="21" t="n">
        <f aca="false">Assumptions!$D$40</f>
        <v>1800000000</v>
      </c>
    </row>
    <row r="5" customFormat="false" ht="15" hidden="false" customHeight="false" outlineLevel="0" collapsed="false">
      <c r="A5" s="8" t="n">
        <f aca="false">Assumptions!$B$39</f>
        <v>0.11</v>
      </c>
      <c r="B5" s="6" t="str">
        <f aca="false">TEXT(Assumptions!$B$287,"0.000000%")&amp;" / $"&amp;TEXT((Assumptions!$B$1833*Assumptions!$B$10/Assumptions!$B$6)/1000000,"0.000")&amp;"M"</f>
        <v>0.813008% / $17.107M</v>
      </c>
      <c r="C5" s="6" t="str">
        <f aca="false">TEXT(Assumptions!$B$357,"0.000000%")&amp;" / $"&amp;TEXT((Assumptions!$B$1993*Assumptions!$B$10/Assumptions!$B$6)/1000000,"0.000")&amp;"M"</f>
        <v>0.699301% / $14.720M</v>
      </c>
      <c r="D5" s="6" t="str">
        <f aca="false">TEXT(Assumptions!$B$427,"0.000000%")&amp;" / $"&amp;TEXT((Assumptions!$B$2153*Assumptions!$B$10/Assumptions!$B$6)/1000000,"0.000")&amp;"M"</f>
        <v>0.546448% / $11.507M</v>
      </c>
    </row>
    <row r="6" customFormat="false" ht="15" hidden="false" customHeight="false" outlineLevel="0" collapsed="false">
      <c r="A6" s="8" t="n">
        <f aca="false">Assumptions!$C$39</f>
        <v>0.13</v>
      </c>
      <c r="B6" s="6" t="str">
        <f aca="false">TEXT(Assumptions!$B$497,"0.000000%")&amp;" / $"&amp;TEXT((Assumptions!$B$2313*Assumptions!$B$10/Assumptions!$B$6)/1000000,"0.000")&amp;"M"</f>
        <v>0.813008% / $17.385M</v>
      </c>
      <c r="C6" s="6" t="str">
        <f aca="false">TEXT(Assumptions!$B$567,"0.000000%")&amp;" / $"&amp;TEXT((Assumptions!$B$2473*Assumptions!$B$10/Assumptions!$B$6)/1000000,"0.000")&amp;"M"</f>
        <v>0.699301% / $14.949M</v>
      </c>
      <c r="D6" s="6" t="str">
        <f aca="false">TEXT(Assumptions!$B$637,"0.000000%")&amp;" / $"&amp;TEXT((Assumptions!$B$2633*Assumptions!$B$10/Assumptions!$B$6)/1000000,"0.000")&amp;"M"</f>
        <v>0.546448% / $11.677M</v>
      </c>
    </row>
    <row r="7" customFormat="false" ht="15" hidden="false" customHeight="false" outlineLevel="0" collapsed="false">
      <c r="A7" s="8" t="n">
        <f aca="false">Assumptions!$D$39</f>
        <v>0.15</v>
      </c>
      <c r="B7" s="6" t="str">
        <f aca="false">TEXT(Assumptions!$B$707,"0.000000%")&amp;" / $"&amp;TEXT((Assumptions!$B$2793*Assumptions!$B$10/Assumptions!$B$6)/1000000,"0.000")&amp;"M"</f>
        <v>0.813008% / $17.795M</v>
      </c>
      <c r="C7" s="6" t="str">
        <f aca="false">TEXT(Assumptions!$B$777,"0.000000%")&amp;" / $"&amp;TEXT((Assumptions!$B$2953*Assumptions!$B$10/Assumptions!$B$6)/1000000,"0.000")&amp;"M"</f>
        <v>0.699301% / $15.301M</v>
      </c>
      <c r="D7" s="6" t="str">
        <f aca="false">TEXT(Assumptions!$B$847,"0.000000%")&amp;" / $"&amp;TEXT((Assumptions!$B$3113*Assumptions!$B$10/Assumptions!$B$6)/1000000,"0.000")&amp;"M"</f>
        <v>0.546448% / $11.952M</v>
      </c>
    </row>
    <row r="8" customFormat="false" ht="15" hidden="false" customHeight="false" outlineLevel="0" collapsed="false">
      <c r="A8" s="2"/>
      <c r="B8" s="2"/>
      <c r="C8" s="2"/>
      <c r="D8" s="2"/>
    </row>
    <row r="9" customFormat="false" ht="15" hidden="false" customHeight="false" outlineLevel="0" collapsed="false">
      <c r="A9" s="2"/>
      <c r="B9" s="2"/>
      <c r="C9" s="2"/>
      <c r="D9" s="2"/>
    </row>
    <row r="10" customFormat="false" ht="15" hidden="false" customHeight="false" outlineLevel="0" collapsed="false">
      <c r="A10" s="3" t="str">
        <f aca="false">Assumptions!$B$158</f>
        <v>Post-F ownership</v>
      </c>
      <c r="B10" s="4"/>
      <c r="C10" s="4"/>
      <c r="D10" s="4"/>
    </row>
    <row r="11" customFormat="false" ht="15" hidden="false" customHeight="false" outlineLevel="0" collapsed="false">
      <c r="A11" s="5" t="str">
        <f aca="false">Assumptions!$B$147</f>
        <v>ESOP \ Pre-money</v>
      </c>
      <c r="B11" s="21" t="n">
        <f aca="false">Assumptions!$B$40</f>
        <v>1200000000</v>
      </c>
      <c r="C11" s="21" t="n">
        <f aca="false">Assumptions!$C$40</f>
        <v>1400000000</v>
      </c>
      <c r="D11" s="21" t="n">
        <f aca="false">Assumptions!$D$40</f>
        <v>1800000000</v>
      </c>
    </row>
    <row r="12" customFormat="false" ht="15" hidden="false" customHeight="false" outlineLevel="0" collapsed="false">
      <c r="A12" s="8" t="n">
        <f aca="false">Assumptions!$B$39</f>
        <v>0.11</v>
      </c>
      <c r="B12" s="8" t="n">
        <f aca="false">Assumptions!$B$287</f>
        <v>0.00813008130081301</v>
      </c>
      <c r="C12" s="8" t="n">
        <f aca="false">Assumptions!$B$357</f>
        <v>0.00699300699300699</v>
      </c>
      <c r="D12" s="8" t="n">
        <f aca="false">Assumptions!$B$427</f>
        <v>0.00546448087431694</v>
      </c>
    </row>
    <row r="13" customFormat="false" ht="15" hidden="false" customHeight="false" outlineLevel="0" collapsed="false">
      <c r="A13" s="8" t="n">
        <f aca="false">Assumptions!$C$39</f>
        <v>0.13</v>
      </c>
      <c r="B13" s="8" t="n">
        <f aca="false">Assumptions!$B$497</f>
        <v>0.00813008130081301</v>
      </c>
      <c r="C13" s="8" t="n">
        <f aca="false">Assumptions!$B$567</f>
        <v>0.00699300699300699</v>
      </c>
      <c r="D13" s="8" t="n">
        <f aca="false">Assumptions!$B$637</f>
        <v>0.00546448087431694</v>
      </c>
    </row>
    <row r="14" customFormat="false" ht="15" hidden="false" customHeight="false" outlineLevel="0" collapsed="false">
      <c r="A14" s="8" t="n">
        <f aca="false">Assumptions!$D$39</f>
        <v>0.15</v>
      </c>
      <c r="B14" s="8" t="n">
        <f aca="false">Assumptions!$B$707</f>
        <v>0.00813008130081301</v>
      </c>
      <c r="C14" s="8" t="n">
        <f aca="false">Assumptions!$B$777</f>
        <v>0.00699300699300699</v>
      </c>
      <c r="D14" s="8" t="n">
        <f aca="false">Assumptions!$B$847</f>
        <v>0.00546448087431694</v>
      </c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3" t="str">
        <f aca="false">Assumptions!$B$159</f>
        <v>Proceeds @ $2B</v>
      </c>
      <c r="B17" s="4"/>
      <c r="C17" s="4"/>
      <c r="D17" s="4"/>
    </row>
    <row r="18" customFormat="false" ht="15" hidden="false" customHeight="false" outlineLevel="0" collapsed="false">
      <c r="A18" s="5" t="str">
        <f aca="false">Assumptions!$B$147</f>
        <v>ESOP \ Pre-money</v>
      </c>
      <c r="B18" s="21" t="n">
        <f aca="false">Assumptions!$B$40</f>
        <v>1200000000</v>
      </c>
      <c r="C18" s="21" t="n">
        <f aca="false">Assumptions!$C$40</f>
        <v>1400000000</v>
      </c>
      <c r="D18" s="21" t="n">
        <f aca="false">Assumptions!$D$40</f>
        <v>1800000000</v>
      </c>
    </row>
    <row r="19" customFormat="false" ht="15" hidden="false" customHeight="false" outlineLevel="0" collapsed="false">
      <c r="A19" s="8" t="n">
        <f aca="false">Assumptions!$B$39</f>
        <v>0.11</v>
      </c>
      <c r="B19" s="7" t="n">
        <f aca="false">Assumptions!$B$1833*Assumptions!$B$10/Assumptions!$B$6</f>
        <v>17107258.5125605</v>
      </c>
      <c r="C19" s="7" t="n">
        <f aca="false">Assumptions!$B$1993*Assumptions!$B$10/Assumptions!$B$6</f>
        <v>14719656.3400701</v>
      </c>
      <c r="D19" s="7" t="n">
        <f aca="false">Assumptions!$B$2153*Assumptions!$B$10/Assumptions!$B$6</f>
        <v>11507140.6148071</v>
      </c>
    </row>
    <row r="20" customFormat="false" ht="15" hidden="false" customHeight="false" outlineLevel="0" collapsed="false">
      <c r="A20" s="8" t="n">
        <f aca="false">Assumptions!$C$39</f>
        <v>0.13</v>
      </c>
      <c r="B20" s="7" t="n">
        <f aca="false">Assumptions!$B$2313*Assumptions!$B$10/Assumptions!$B$6</f>
        <v>17384971.1467987</v>
      </c>
      <c r="C20" s="7" t="n">
        <f aca="false">Assumptions!$B$2473*Assumptions!$B$10/Assumptions!$B$6</f>
        <v>14948857.7191893</v>
      </c>
      <c r="D20" s="7" t="n">
        <f aca="false">Assumptions!$B$2633*Assumptions!$B$10/Assumptions!$B$6</f>
        <v>11676568.3720961</v>
      </c>
    </row>
    <row r="21" customFormat="false" ht="15" hidden="false" customHeight="false" outlineLevel="0" collapsed="false">
      <c r="A21" s="8" t="n">
        <f aca="false">Assumptions!$D$39</f>
        <v>0.15</v>
      </c>
      <c r="B21" s="7" t="n">
        <f aca="false">Assumptions!$B$2793*Assumptions!$B$10/Assumptions!$B$6</f>
        <v>17795002.4277807</v>
      </c>
      <c r="C21" s="7" t="n">
        <f aca="false">Assumptions!$B$2953*Assumptions!$B$10/Assumptions!$B$6</f>
        <v>15301320.1238135</v>
      </c>
      <c r="D21" s="7" t="n">
        <f aca="false">Assumptions!$B$3113*Assumptions!$B$10/Assumptions!$B$6</f>
        <v>11951761.8260494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1" t="str">
        <f aca="false">Assumptions!$B$149</f>
        <v>Return-Solver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5" t="str">
        <f aca="false">Assumptions!$B$150</f>
        <v>Exit Value</v>
      </c>
      <c r="B3" s="5" t="str">
        <f aca="false">Assumptions!$B$151</f>
        <v>3x Required Ownership</v>
      </c>
      <c r="C3" s="5" t="str">
        <f aca="false">Assumptions!$B$152</f>
        <v>3x F Election</v>
      </c>
      <c r="D3" s="5" t="str">
        <f aca="false">Assumptions!$B$153</f>
        <v>3x Status</v>
      </c>
      <c r="E3" s="5" t="str">
        <f aca="false">Assumptions!$B$154</f>
        <v>4x Required Ownership</v>
      </c>
      <c r="F3" s="5" t="str">
        <f aca="false">Assumptions!$B$155</f>
        <v>4x F Election</v>
      </c>
      <c r="G3" s="5" t="str">
        <f aca="false">Assumptions!$B$156</f>
        <v>4x Status</v>
      </c>
    </row>
    <row r="4" customFormat="false" ht="15" hidden="false" customHeight="false" outlineLevel="0" collapsed="false">
      <c r="A4" s="7" t="n">
        <f aca="false">Assumptions!$B$900</f>
        <v>700000000</v>
      </c>
      <c r="B4" s="8" t="n">
        <f aca="false">IF(OR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$45&lt;=0,((Assumptions!$B$45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$45))/((Assumptions!$B$199-Assumptions!$B$216)+(Assumptions!$B$45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$45))))&lt;=0,((Assumptions!$B$45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$45))/((Assumptions!$B$199-Assumptions!$B$216)+(Assumptions!$B$45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$45))))&gt;1),NA(),((Assumptions!$B$45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$45))/((Assumptions!$B$199-Assumptions!$B$216)+(Assumptions!$B$45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$45)))))</f>
        <v>0.0878956196246703</v>
      </c>
      <c r="C4" s="6" t="str">
        <f aca="false">IF(Assumptions!$B$6&gt;=((Assumptions!$B$215+(Assumptions!$B$45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$45)))*(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$13)/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(Assumptions!$B$45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$45))+Assumptions!$B$13))),"preference","convert")</f>
        <v>convert</v>
      </c>
      <c r="D4" s="6" t="str">
        <f aca="false">IF(OR(ISNA(B4),C4&lt;&gt;"convert"),"infeasible","feasible")</f>
        <v>feasible</v>
      </c>
      <c r="E4" s="8" t="n">
        <f aca="false">IF(OR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$46&lt;=0,((Assumptions!$B$46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$46))/((Assumptions!$B$199-Assumptions!$B$216)+(Assumptions!$B$46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$46))))&lt;=0,((Assumptions!$B$46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$46))/((Assumptions!$B$199-Assumptions!$B$216)+(Assumptions!$B$46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$46))))&gt;1),NA(),((Assumptions!$B$46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$46))/((Assumptions!$B$199-Assumptions!$B$216)+(Assumptions!$B$46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$46)))))</f>
        <v>0.119668886014915</v>
      </c>
      <c r="F4" s="6" t="str">
        <f aca="false">IF(Assumptions!$B$6&gt;=((Assumptions!$B$215+(Assumptions!$B$46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$46)))*(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$13)/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(Assumptions!$B$46*((Assumptions!$B$203+Assumptions!$B$204+Assumptions!$B$22+Assumptions!$B$215+(1-Assumptions!$B$1045)*Assumptions!$E$226+(1-Assumptions!$B$1046)*Assumptions!$E$225+(1-Assumptions!$B$1047)*Assumptions!$E$224+(1-Assumptions!$B$1048)*Assumptions!$E$223+(1-Assumptions!$B$1049)*Assumptions!$E$222+(1-Assumptions!$B$1050)*Assumptions!$E$221)+Assumptions!$B$13)/((Assumptions!$B$900-Assumptions!$B$1045*Assumptions!$F$226-Assumptions!$B$1046*Assumptions!$F$225-Assumptions!$B$1047*Assumptions!$F$224-Assumptions!$B$1048*Assumptions!$F$223-Assumptions!$B$1049*Assumptions!$F$222-Assumptions!$B$1050*Assumptions!$F$221)+Assumptions!$B$12*Assumptions!$B$13-Assumptions!$B$46))+Assumptions!$B$13))),"preference","convert")</f>
        <v>convert</v>
      </c>
      <c r="G4" s="6" t="str">
        <f aca="false">IF(OR(ISNA(E4),F4&lt;&gt;"convert"),"infeasible","feasible")</f>
        <v>feasible</v>
      </c>
    </row>
    <row r="5" customFormat="false" ht="15" hidden="false" customHeight="false" outlineLevel="0" collapsed="false">
      <c r="A5" s="7" t="n">
        <f aca="false">Assumptions!$B$1060</f>
        <v>1200000000</v>
      </c>
      <c r="B5" s="8" t="n">
        <f aca="false">IF(OR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$45&lt;=0,((Assumptions!$B$45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$45))/((Assumptions!$B$199-Assumptions!$B$216)+(Assumptions!$B$45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$45))))&lt;=0,((Assumptions!$B$45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$45))/((Assumptions!$B$199-Assumptions!$B$216)+(Assumptions!$B$45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$45))))&gt;1),NA(),((Assumptions!$B$45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$45))/((Assumptions!$B$199-Assumptions!$B$216)+(Assumptions!$B$45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$45)))))</f>
        <v>0.0274970624143829</v>
      </c>
      <c r="C5" s="6" t="str">
        <f aca="false">IF(Assumptions!$B$6&gt;=((Assumptions!$B$215+(Assumptions!$B$45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$45)))*(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$13)/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(Assumptions!$B$45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$45))+Assumptions!$B$13))),"preference","convert")</f>
        <v>convert</v>
      </c>
      <c r="D5" s="6" t="str">
        <f aca="false">IF(OR(ISNA(B5),C5&lt;&gt;"convert"),"infeasible","feasible")</f>
        <v>feasible</v>
      </c>
      <c r="E5" s="8" t="n">
        <f aca="false">IF(OR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$46&lt;=0,((Assumptions!$B$46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$46))/((Assumptions!$B$199-Assumptions!$B$216)+(Assumptions!$B$46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$46))))&lt;=0,((Assumptions!$B$46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$46))/((Assumptions!$B$199-Assumptions!$B$216)+(Assumptions!$B$46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$46))))&gt;1),NA(),((Assumptions!$B$46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$46))/((Assumptions!$B$199-Assumptions!$B$216)+(Assumptions!$B$46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$46)))))</f>
        <v>0.0367886903503349</v>
      </c>
      <c r="F5" s="6" t="str">
        <f aca="false">IF(Assumptions!$B$6&gt;=((Assumptions!$B$215+(Assumptions!$B$46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$46)))*(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$13)/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(Assumptions!$B$46*((Assumptions!$B$203+Assumptions!$B$204+Assumptions!$B$22+Assumptions!$B$215+(1-Assumptions!$B$1205)*Assumptions!$E$226+(1-Assumptions!$B$1206)*Assumptions!$E$225+(1-Assumptions!$B$1207)*Assumptions!$E$224+(1-Assumptions!$B$1208)*Assumptions!$E$223+(1-Assumptions!$B$1209)*Assumptions!$E$222+(1-Assumptions!$B$1210)*Assumptions!$E$221)+Assumptions!$B$13)/((Assumptions!$B$1060-Assumptions!$B$1205*Assumptions!$F$226-Assumptions!$B$1206*Assumptions!$F$225-Assumptions!$B$1207*Assumptions!$F$224-Assumptions!$B$1208*Assumptions!$F$223-Assumptions!$B$1209*Assumptions!$F$222-Assumptions!$B$1210*Assumptions!$F$221)+Assumptions!$B$12*Assumptions!$B$13-Assumptions!$B$46))+Assumptions!$B$13))),"preference","convert")</f>
        <v>convert</v>
      </c>
      <c r="G5" s="6" t="str">
        <f aca="false">IF(OR(ISNA(E5),F5&lt;&gt;"convert"),"infeasible","feasible")</f>
        <v>feasible</v>
      </c>
    </row>
    <row r="6" customFormat="false" ht="15" hidden="false" customHeight="false" outlineLevel="0" collapsed="false">
      <c r="A6" s="7" t="n">
        <f aca="false">Assumptions!$B$1220</f>
        <v>2000000000</v>
      </c>
      <c r="B6" s="8" t="n">
        <f aca="false">IF(OR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$45&lt;=0,((Assumptions!$B$45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$45))/((Assumptions!$B$199-Assumptions!$B$216)+(Assumptions!$B$45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$45))))&lt;=0,((Assumptions!$B$45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$45))/((Assumptions!$B$199-Assumptions!$B$216)+(Assumptions!$B$45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$45))))&gt;1),NA(),((Assumptions!$B$45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$45))/((Assumptions!$B$199-Assumptions!$B$216)+(Assumptions!$B$45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$45)))))</f>
        <v>0.014046184703281</v>
      </c>
      <c r="C6" s="6" t="str">
        <f aca="false">IF(Assumptions!$B$6&gt;=((Assumptions!$B$215+(Assumptions!$B$45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$45)))*(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$13)/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(Assumptions!$B$45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$45))+Assumptions!$B$13))),"preference","convert")</f>
        <v>convert</v>
      </c>
      <c r="D6" s="6" t="str">
        <f aca="false">IF(OR(ISNA(B6),C6&lt;&gt;"convert"),"infeasible","feasible")</f>
        <v>feasible</v>
      </c>
      <c r="E6" s="8" t="n">
        <f aca="false">IF(OR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$46&lt;=0,((Assumptions!$B$46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$46))/((Assumptions!$B$199-Assumptions!$B$216)+(Assumptions!$B$46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$46))))&lt;=0,((Assumptions!$B$46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$46))/((Assumptions!$B$199-Assumptions!$B$216)+(Assumptions!$B$46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$46))))&gt;1),NA(),((Assumptions!$B$46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$46))/((Assumptions!$B$199-Assumptions!$B$216)+(Assumptions!$B$46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$46)))))</f>
        <v>0.0187391783210547</v>
      </c>
      <c r="F6" s="6" t="str">
        <f aca="false">IF(Assumptions!$B$6&gt;=((Assumptions!$B$215+(Assumptions!$B$46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$46)))*(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$13)/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(Assumptions!$B$46*((Assumptions!$B$203+Assumptions!$B$204+Assumptions!$B$22+Assumptions!$B$215+(1-Assumptions!$B$1365)*Assumptions!$E$226+(1-Assumptions!$B$1366)*Assumptions!$E$225+(1-Assumptions!$B$1367)*Assumptions!$E$224+(1-Assumptions!$B$1368)*Assumptions!$E$223+(1-Assumptions!$B$1369)*Assumptions!$E$222+(1-Assumptions!$B$1370)*Assumptions!$E$221)+Assumptions!$B$13)/((Assumptions!$B$1220-Assumptions!$B$1365*Assumptions!$F$226-Assumptions!$B$1366*Assumptions!$F$225-Assumptions!$B$1367*Assumptions!$F$224-Assumptions!$B$1368*Assumptions!$F$223-Assumptions!$B$1369*Assumptions!$F$222-Assumptions!$B$1370*Assumptions!$F$221)+Assumptions!$B$12*Assumptions!$B$13-Assumptions!$B$46))+Assumptions!$B$13))),"preference","convert")</f>
        <v>convert</v>
      </c>
      <c r="G6" s="6" t="str">
        <f aca="false">IF(OR(ISNA(E6),F6&lt;&gt;"convert"),"infeasible","feasible")</f>
        <v>feasible</v>
      </c>
    </row>
    <row r="7" customFormat="false" ht="15" hidden="false" customHeight="false" outlineLevel="0" collapsed="false">
      <c r="A7" s="7" t="n">
        <f aca="false">Assumptions!$B$1380</f>
        <v>4000000000</v>
      </c>
      <c r="B7" s="8" t="n">
        <f aca="false">IF(OR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$45&lt;=0,((Assumptions!$B$45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$45))/((Assumptions!$B$199-Assumptions!$B$216)+(Assumptions!$B$45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$45))))&lt;=0,((Assumptions!$B$45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$45))/((Assumptions!$B$199-Assumptions!$B$216)+(Assumptions!$B$45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$45))))&gt;1),NA(),((Assumptions!$B$45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$45))/((Assumptions!$B$199-Assumptions!$B$216)+(Assumptions!$B$45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$45)))))</f>
        <v>0.00700969739575514</v>
      </c>
      <c r="C7" s="6" t="str">
        <f aca="false">IF(Assumptions!$B$6&gt;=((Assumptions!$B$215+(Assumptions!$B$45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$45)))*(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$13)/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(Assumptions!$B$45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$45))+Assumptions!$B$13))),"preference","convert")</f>
        <v>convert</v>
      </c>
      <c r="D7" s="6" t="str">
        <f aca="false">IF(OR(ISNA(B7),C7&lt;&gt;"convert"),"infeasible","feasible")</f>
        <v>feasible</v>
      </c>
      <c r="E7" s="8" t="n">
        <f aca="false">IF(OR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$46&lt;=0,((Assumptions!$B$46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$46))/((Assumptions!$B$199-Assumptions!$B$216)+(Assumptions!$B$46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$46))))&lt;=0,((Assumptions!$B$46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$46))/((Assumptions!$B$199-Assumptions!$B$216)+(Assumptions!$B$46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$46))))&gt;1),NA(),((Assumptions!$B$46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$46))/((Assumptions!$B$199-Assumptions!$B$216)+(Assumptions!$B$46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$46)))))</f>
        <v>0.0093477877729722</v>
      </c>
      <c r="F7" s="6" t="str">
        <f aca="false">IF(Assumptions!$B$6&gt;=((Assumptions!$B$215+(Assumptions!$B$46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$46)))*(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$13)/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(Assumptions!$B$46*((Assumptions!$B$203+Assumptions!$B$204+Assumptions!$B$22+Assumptions!$B$215+(1-Assumptions!$B$1525)*Assumptions!$E$226+(1-Assumptions!$B$1526)*Assumptions!$E$225+(1-Assumptions!$B$1527)*Assumptions!$E$224+(1-Assumptions!$B$1528)*Assumptions!$E$223+(1-Assumptions!$B$1529)*Assumptions!$E$222+(1-Assumptions!$B$1530)*Assumptions!$E$221)+Assumptions!$B$13)/((Assumptions!$B$1380-Assumptions!$B$1525*Assumptions!$F$226-Assumptions!$B$1526*Assumptions!$F$225-Assumptions!$B$1527*Assumptions!$F$224-Assumptions!$B$1528*Assumptions!$F$223-Assumptions!$B$1529*Assumptions!$F$222-Assumptions!$B$1530*Assumptions!$F$221)+Assumptions!$B$12*Assumptions!$B$13-Assumptions!$B$46))+Assumptions!$B$13))),"preference","convert")</f>
        <v>convert</v>
      </c>
      <c r="G7" s="6" t="str">
        <f aca="false">IF(OR(ISNA(E7),F7&lt;&gt;"convert"),"infeasible","feasible")</f>
        <v>feasible</v>
      </c>
    </row>
    <row r="8" customFormat="false" ht="15" hidden="false" customHeight="false" outlineLevel="0" collapsed="false">
      <c r="A8" s="7" t="n">
        <f aca="false">Assumptions!$B$1540</f>
        <v>8000000000</v>
      </c>
      <c r="B8" s="8" t="n">
        <f aca="false">IF(OR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$45&lt;=0,((Assumptions!$B$45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$45))/((Assumptions!$B$199-Assumptions!$B$216)+(Assumptions!$B$45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$45))))&lt;=0,((Assumptions!$B$45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$45))/((Assumptions!$B$199-Assumptions!$B$216)+(Assumptions!$B$45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$45))))&gt;1),NA(),((Assumptions!$B$45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$45))/((Assumptions!$B$199-Assumptions!$B$216)+(Assumptions!$B$45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$45)))))</f>
        <v>0.00350508639505029</v>
      </c>
      <c r="C8" s="6" t="str">
        <f aca="false">IF(Assumptions!$B$6&gt;=((Assumptions!$B$215+(Assumptions!$B$45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$45)))*(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$13)/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(Assumptions!$B$45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$45))+Assumptions!$B$13))),"preference","convert")</f>
        <v>convert</v>
      </c>
      <c r="D8" s="6" t="str">
        <f aca="false">IF(OR(ISNA(B8),C8&lt;&gt;"convert"),"infeasible","feasible")</f>
        <v>feasible</v>
      </c>
      <c r="E8" s="8" t="n">
        <f aca="false">IF(OR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$46&lt;=0,((Assumptions!$B$46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$46))/((Assumptions!$B$199-Assumptions!$B$216)+(Assumptions!$B$46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$46))))&lt;=0,((Assumptions!$B$46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$46))/((Assumptions!$B$199-Assumptions!$B$216)+(Assumptions!$B$46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$46))))&gt;1),NA(),((Assumptions!$B$46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$46))/((Assumptions!$B$199-Assumptions!$B$216)+(Assumptions!$B$46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$46)))))</f>
        <v>0.00467382969200551</v>
      </c>
      <c r="F8" s="6" t="str">
        <f aca="false">IF(Assumptions!$B$6&gt;=((Assumptions!$B$215+(Assumptions!$B$46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$46)))*(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$13)/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(Assumptions!$B$46*((Assumptions!$B$203+Assumptions!$B$204+Assumptions!$B$22+Assumptions!$B$215+(1-Assumptions!$B$1685)*Assumptions!$E$226+(1-Assumptions!$B$1686)*Assumptions!$E$225+(1-Assumptions!$B$1687)*Assumptions!$E$224+(1-Assumptions!$B$1688)*Assumptions!$E$223+(1-Assumptions!$B$1689)*Assumptions!$E$222+(1-Assumptions!$B$1690)*Assumptions!$E$221)+Assumptions!$B$13)/((Assumptions!$B$1540-Assumptions!$B$1685*Assumptions!$F$226-Assumptions!$B$1686*Assumptions!$F$225-Assumptions!$B$1687*Assumptions!$F$224-Assumptions!$B$1688*Assumptions!$F$223-Assumptions!$B$1689*Assumptions!$F$222-Assumptions!$B$1690*Assumptions!$F$221)+Assumptions!$B$12*Assumptions!$B$13-Assumptions!$B$46))+Assumptions!$B$13))),"preference","convert")</f>
        <v>convert</v>
      </c>
      <c r="G8" s="6" t="str">
        <f aca="false">IF(OR(ISNA(E8),F8&lt;&gt;"convert"),"infeasible","feasible")</f>
        <v>feasible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2026-04-27T03:06:29Z</dcterms:created>
  <dc:creator>openpyxl</dc:creator>
  <dc:description/>
  <dc:language>en-US</dc:language>
  <cp:lastModifiedBy/>
  <dcterms:modified xsi:type="dcterms:W3CDTF">2026-04-27T03:06:39Z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